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R:\"/>
    </mc:Choice>
  </mc:AlternateContent>
  <xr:revisionPtr revIDLastSave="0" documentId="8_{FAD6500A-77CB-45BA-97A2-450A4B7C9E7D}" xr6:coauthVersionLast="47" xr6:coauthVersionMax="47" xr10:uidLastSave="{00000000-0000-0000-0000-000000000000}"/>
  <workbookProtection workbookAlgorithmName="SHA-512" workbookHashValue="u3n3VcRuaLeoi7LN5pEZ3v/GfIUlvfhNrtX5ro96SIxtOcfULJWVXCjEz3kej772/rTIi3aOJYe0iwofk5RRpg==" workbookSaltValue="AmpCGj7wePXqrFvfSgRvFA==" workbookSpinCount="100000" lockStructure="1"/>
  <bookViews>
    <workbookView xWindow="-120" yWindow="-120" windowWidth="51840" windowHeight="21240" tabRatio="849" xr2:uid="{00000000-000D-0000-FFFF-FFFF00000000}"/>
  </bookViews>
  <sheets>
    <sheet name="Deelnemersoverzicht" sheetId="34" r:id="rId1"/>
    <sheet name="Projectoverzicht" sheetId="93" r:id="rId2"/>
    <sheet name="Mijlpalenbegroting" sheetId="262" r:id="rId3"/>
    <sheet name="Subsidiepercentages" sheetId="107" r:id="rId4"/>
    <sheet name="Toelichting O&amp;O&amp;I" sheetId="236" r:id="rId5"/>
    <sheet name="Uitleg posten O&amp;O&amp;I" sheetId="237" r:id="rId6"/>
    <sheet name="P_D1 O&amp;O&amp;I" sheetId="98" r:id="rId7"/>
    <sheet name="D2 O&amp;O&amp;I" sheetId="203" r:id="rId8"/>
    <sheet name="D3 O&amp;O&amp;I" sheetId="204" r:id="rId9"/>
    <sheet name="D4 O&amp;O&amp;I" sheetId="205" r:id="rId10"/>
    <sheet name="D5 O&amp;O&amp;I" sheetId="206" r:id="rId11"/>
    <sheet name="D6 O&amp;O&amp;I" sheetId="207" r:id="rId12"/>
    <sheet name="D7 O&amp;O&amp;I" sheetId="208" r:id="rId13"/>
    <sheet name="D8 O&amp;O&amp;I" sheetId="209" r:id="rId14"/>
    <sheet name="D9 O&amp;O&amp;I" sheetId="196" r:id="rId15"/>
    <sheet name="D10 O&amp;O&amp;I" sheetId="197" r:id="rId16"/>
    <sheet name="D11 O&amp;O&amp;I" sheetId="198" state="hidden" r:id="rId17"/>
    <sheet name="D12 O&amp;O&amp;I" sheetId="199" state="hidden" r:id="rId18"/>
    <sheet name="D13 O&amp;O&amp;I" sheetId="200" state="hidden" r:id="rId19"/>
    <sheet name="D14 O&amp;O&amp;I" sheetId="201" state="hidden" r:id="rId20"/>
    <sheet name="D15 O&amp;O&amp;I" sheetId="202" state="hidden" r:id="rId21"/>
    <sheet name="D16 O&amp;O&amp;I" sheetId="195" state="hidden" r:id="rId22"/>
    <sheet name="D17 O&amp;O&amp;I" sheetId="194" state="hidden" r:id="rId23"/>
    <sheet name="D18 O&amp;O&amp;I" sheetId="193" state="hidden" r:id="rId24"/>
    <sheet name="D19 O&amp;O&amp;I" sheetId="192" state="hidden" r:id="rId25"/>
    <sheet name="D20 O&amp;O&amp;I" sheetId="233" state="hidden" r:id="rId26"/>
    <sheet name="D21 O&amp;O&amp;I" sheetId="232" state="hidden" r:id="rId27"/>
    <sheet name="Toelichting" sheetId="12" state="hidden" r:id="rId28"/>
    <sheet name="Project info" sheetId="6" state="hidden" r:id="rId29"/>
    <sheet name="Regeling info" sheetId="5" state="hidden" r:id="rId30"/>
    <sheet name="Overall begroting" sheetId="7" state="hidden" r:id="rId31"/>
    <sheet name="Jaar begroting" sheetId="8" state="hidden" r:id="rId32"/>
    <sheet name="Betaalschema" sheetId="1" state="hidden" r:id="rId33"/>
    <sheet name="Betaal data" sheetId="3" state="hidden" r:id="rId34"/>
    <sheet name="Rekenblad 1" sheetId="10" state="hidden" r:id="rId35"/>
    <sheet name="Rekenblad 2" sheetId="11" state="hidden" r:id="rId36"/>
    <sheet name="Monitoring" sheetId="188" state="hidden" r:id="rId37"/>
    <sheet name="Lijsten" sheetId="235" state="hidden" r:id="rId38"/>
  </sheets>
  <definedNames>
    <definedName name="_xlnm._FilterDatabase" localSheetId="0" hidden="1">Deelnemersoverzicht!$A$16:$B$17</definedName>
    <definedName name="BTW" localSheetId="2">Lijsten!$E$7:$E$8</definedName>
    <definedName name="BTW">Lijsten!$C$3:$C$4</definedName>
    <definedName name="deelnemers" localSheetId="2">Deelnemersoverzicht!$B$24:$B$39</definedName>
    <definedName name="deelnemers">OFFSET(Deelnemersoverzicht!$B$24,,,COUNTA(Deelnemersoverzicht!$B$24:$B$44)+1)</definedName>
    <definedName name="Einddatum" localSheetId="2">Deelnemersoverzicht!$C$20</definedName>
    <definedName name="Einddatum">Deelnemersoverzicht!$C$20</definedName>
    <definedName name="Kostensystematiek">Lijsten!$G$7:$G$9</definedName>
    <definedName name="Loonsystematiek">Lijsten!$G$3:$G$5</definedName>
    <definedName name="Naamregeling" localSheetId="2">Lijsten!$A$7:$A$11</definedName>
    <definedName name="Naamregeling">Lijsten!$A$4</definedName>
    <definedName name="Organisatietype" localSheetId="2">Lijsten!$C$7:$C$11</definedName>
    <definedName name="Organisatietype">Lijsten!$A$19:$A$26</definedName>
    <definedName name="_xlnm.Print_Area" localSheetId="15">'D10 O&amp;O&amp;I'!$A$1:$M$230</definedName>
    <definedName name="_xlnm.Print_Area" localSheetId="16">'D11 O&amp;O&amp;I'!$A$1:$M$228</definedName>
    <definedName name="_xlnm.Print_Area" localSheetId="17">'D12 O&amp;O&amp;I'!$A$1:$M$212</definedName>
    <definedName name="_xlnm.Print_Area" localSheetId="18">'D13 O&amp;O&amp;I'!$A$1:$M$212</definedName>
    <definedName name="_xlnm.Print_Area" localSheetId="19">'D14 O&amp;O&amp;I'!$A$1:$M$212</definedName>
    <definedName name="_xlnm.Print_Area" localSheetId="20">'D15 O&amp;O&amp;I'!$A$1:$M$212</definedName>
    <definedName name="_xlnm.Print_Area" localSheetId="21">'D16 O&amp;O&amp;I'!$A$1:$M$212</definedName>
    <definedName name="_xlnm.Print_Area" localSheetId="22">'D17 O&amp;O&amp;I'!$A$1:$M$212</definedName>
    <definedName name="_xlnm.Print_Area" localSheetId="23">'D18 O&amp;O&amp;I'!$A$1:$M$212</definedName>
    <definedName name="_xlnm.Print_Area" localSheetId="24">'D19 O&amp;O&amp;I'!$A$1:$M$212</definedName>
    <definedName name="_xlnm.Print_Area" localSheetId="7">'D2 O&amp;O&amp;I'!$A$1:$M$214</definedName>
    <definedName name="_xlnm.Print_Area" localSheetId="25">'D20 O&amp;O&amp;I'!$A$1:$M$212</definedName>
    <definedName name="_xlnm.Print_Area" localSheetId="26">'D21 O&amp;O&amp;I'!$A$1:$M$212</definedName>
    <definedName name="_xlnm.Print_Area" localSheetId="8">'D3 O&amp;O&amp;I'!$A$1:$M$230</definedName>
    <definedName name="_xlnm.Print_Area" localSheetId="9">'D4 O&amp;O&amp;I'!$A$1:$M$230</definedName>
    <definedName name="_xlnm.Print_Area" localSheetId="10">'D5 O&amp;O&amp;I'!$A$1:$M$230</definedName>
    <definedName name="_xlnm.Print_Area" localSheetId="11">'D6 O&amp;O&amp;I'!$A$1:$M$230</definedName>
    <definedName name="_xlnm.Print_Area" localSheetId="12">'D7 O&amp;O&amp;I'!$A$1:$M$230</definedName>
    <definedName name="_xlnm.Print_Area" localSheetId="13">'D8 O&amp;O&amp;I'!$A$1:$M$230</definedName>
    <definedName name="_xlnm.Print_Area" localSheetId="14">'D9 O&amp;O&amp;I'!$A$1:$M$230</definedName>
    <definedName name="_xlnm.Print_Area" localSheetId="0">Deelnemersoverzicht!$A$14:$E$44</definedName>
    <definedName name="_xlnm.Print_Area" localSheetId="31">'Jaar begroting'!$A$1:$W$28</definedName>
    <definedName name="_xlnm.Print_Area" localSheetId="2">Mijlpalenbegroting!$B$1:$K$110</definedName>
    <definedName name="_xlnm.Print_Area" localSheetId="6">'P_D1 O&amp;O&amp;I'!$A$1:$M$214</definedName>
    <definedName name="_xlnm.Print_Area" localSheetId="28">'Project info'!$A$1:$L$12</definedName>
    <definedName name="_xlnm.Print_Area" localSheetId="1">Projectoverzicht!$A$1:$T$69</definedName>
    <definedName name="_xlnm.Print_Area" localSheetId="3">Subsidiepercentages!$A$1:$E$16</definedName>
    <definedName name="_xlnm.Print_Area" localSheetId="27">Toelichting!$A$1:$O$48</definedName>
    <definedName name="_xlnm.Print_Area" localSheetId="4">'Toelichting O&amp;O&amp;I'!$A$1:$R$88</definedName>
    <definedName name="_xlnm.Print_Area" localSheetId="5">'Uitleg posten O&amp;O&amp;I'!$A$1:$S$97</definedName>
    <definedName name="Sector">Lijsten!$B$19:$B$26</definedName>
    <definedName name="Startdatum" localSheetId="2">Deelnemersoverzicht!$B$20</definedName>
    <definedName name="Startdatum">Deelnemersoverzicht!$B$20</definedName>
    <definedName name="Typeinvestering">Lijsten!$I$7:$I$9</definedName>
    <definedName name="Voertuigkwalificatie">Lijsten!$A$19:$A$29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8" i="98" l="1"/>
  <c r="C27" i="93"/>
  <c r="C26" i="93"/>
  <c r="C25" i="93"/>
  <c r="C24" i="93"/>
  <c r="C23" i="93"/>
  <c r="C22" i="93"/>
  <c r="C21" i="93"/>
  <c r="C20" i="93"/>
  <c r="C19" i="93"/>
  <c r="C18" i="93"/>
  <c r="C17" i="93"/>
  <c r="C16" i="93"/>
  <c r="C15" i="93"/>
  <c r="C14" i="93"/>
  <c r="C13" i="93"/>
  <c r="C12" i="93"/>
  <c r="C11" i="93"/>
  <c r="C10" i="93"/>
  <c r="C9" i="93"/>
  <c r="D12" i="93"/>
  <c r="D13" i="93"/>
  <c r="D14" i="93"/>
  <c r="D15" i="93"/>
  <c r="D16" i="93"/>
  <c r="D17" i="93"/>
  <c r="D18" i="93"/>
  <c r="D19" i="93"/>
  <c r="D20" i="93"/>
  <c r="D21" i="93"/>
  <c r="D22" i="93"/>
  <c r="D23" i="93"/>
  <c r="D24" i="93"/>
  <c r="D25" i="93"/>
  <c r="D26" i="93"/>
  <c r="D27" i="93"/>
  <c r="C7" i="93"/>
  <c r="D9" i="93"/>
  <c r="D10" i="93"/>
  <c r="D11" i="93"/>
  <c r="D7" i="93"/>
  <c r="D28" i="93"/>
  <c r="L178" i="197"/>
  <c r="L176" i="197"/>
  <c r="L175" i="197"/>
  <c r="L173" i="197"/>
  <c r="L177" i="197" s="1"/>
  <c r="L178" i="196"/>
  <c r="L176" i="196"/>
  <c r="L175" i="196"/>
  <c r="L173" i="196"/>
  <c r="L177" i="196" s="1"/>
  <c r="L178" i="209"/>
  <c r="L176" i="209"/>
  <c r="L175" i="209"/>
  <c r="L173" i="209"/>
  <c r="L177" i="209" s="1"/>
  <c r="L178" i="208"/>
  <c r="L176" i="208"/>
  <c r="L175" i="208"/>
  <c r="L173" i="208"/>
  <c r="L177" i="208" s="1"/>
  <c r="L178" i="207"/>
  <c r="L176" i="207"/>
  <c r="L175" i="207"/>
  <c r="L173" i="207"/>
  <c r="L177" i="207" s="1"/>
  <c r="L178" i="206"/>
  <c r="L176" i="206"/>
  <c r="L175" i="206"/>
  <c r="L173" i="206"/>
  <c r="L177" i="206" s="1"/>
  <c r="L178" i="205"/>
  <c r="L176" i="205"/>
  <c r="L175" i="205"/>
  <c r="L173" i="205"/>
  <c r="L177" i="205" s="1"/>
  <c r="L178" i="204"/>
  <c r="L176" i="204"/>
  <c r="L175" i="204"/>
  <c r="L173" i="204"/>
  <c r="L177" i="204" s="1"/>
  <c r="L178" i="203"/>
  <c r="L176" i="203"/>
  <c r="L175" i="203"/>
  <c r="L175" i="98"/>
  <c r="L173" i="98"/>
  <c r="L178" i="98"/>
  <c r="L176" i="98"/>
  <c r="L177" i="98"/>
  <c r="C1" i="232"/>
  <c r="C1" i="233"/>
  <c r="C1" i="192"/>
  <c r="C1" i="193"/>
  <c r="C1" i="194"/>
  <c r="C1" i="195"/>
  <c r="C1" i="202"/>
  <c r="C1" i="201"/>
  <c r="C1" i="200"/>
  <c r="C1" i="199"/>
  <c r="C1" i="198"/>
  <c r="C1" i="197"/>
  <c r="C1" i="196"/>
  <c r="C1" i="209"/>
  <c r="C1" i="208"/>
  <c r="C1" i="207"/>
  <c r="C1" i="206"/>
  <c r="C1" i="205"/>
  <c r="C1" i="204"/>
  <c r="C1" i="203"/>
  <c r="C1" i="98"/>
  <c r="B3" i="237"/>
  <c r="B3" i="236"/>
  <c r="W77" i="93"/>
  <c r="W76" i="93"/>
  <c r="W75" i="93"/>
  <c r="W74" i="93"/>
  <c r="W73" i="93"/>
  <c r="W72" i="93"/>
  <c r="W71" i="93"/>
  <c r="W70" i="93"/>
  <c r="W69" i="93"/>
  <c r="W68" i="93"/>
  <c r="W67" i="93"/>
  <c r="W66" i="93"/>
  <c r="W65" i="93"/>
  <c r="W64" i="93"/>
  <c r="W63" i="93"/>
  <c r="W62" i="93"/>
  <c r="W61" i="93"/>
  <c r="W60" i="93"/>
  <c r="W59" i="93"/>
  <c r="W58" i="93"/>
  <c r="W57" i="93"/>
  <c r="E71" i="262" l="1"/>
  <c r="F71" i="262"/>
  <c r="G71" i="262"/>
  <c r="H71" i="262"/>
  <c r="I71" i="262"/>
  <c r="D71" i="262"/>
  <c r="K30" i="262"/>
  <c r="K31" i="262"/>
  <c r="K32" i="262"/>
  <c r="K33" i="262"/>
  <c r="K34" i="262"/>
  <c r="K35" i="262"/>
  <c r="K36" i="262"/>
  <c r="K37" i="262"/>
  <c r="K38" i="262"/>
  <c r="K39" i="262"/>
  <c r="K40" i="262"/>
  <c r="K41" i="262"/>
  <c r="K42" i="262"/>
  <c r="K43" i="262"/>
  <c r="K44" i="262"/>
  <c r="K45" i="262"/>
  <c r="K46" i="262"/>
  <c r="K47" i="262"/>
  <c r="K48" i="262"/>
  <c r="K49" i="262"/>
  <c r="K50" i="262"/>
  <c r="K51" i="262"/>
  <c r="K52" i="262"/>
  <c r="K53" i="262"/>
  <c r="K54" i="262"/>
  <c r="K55" i="262"/>
  <c r="K56" i="262"/>
  <c r="K57" i="262"/>
  <c r="K58" i="262"/>
  <c r="K59" i="262"/>
  <c r="K60" i="262"/>
  <c r="K61" i="262"/>
  <c r="K62" i="262"/>
  <c r="K63" i="262"/>
  <c r="K64" i="262"/>
  <c r="K65" i="262"/>
  <c r="K66" i="262"/>
  <c r="K67" i="262"/>
  <c r="K68" i="262"/>
  <c r="K69" i="262"/>
  <c r="K70" i="262"/>
  <c r="D2" i="262"/>
  <c r="B61" i="262"/>
  <c r="B63" i="262"/>
  <c r="B65" i="262"/>
  <c r="B67" i="262"/>
  <c r="B69" i="262"/>
  <c r="B27" i="262"/>
  <c r="B59" i="262" l="1"/>
  <c r="B57" i="262"/>
  <c r="B55" i="262"/>
  <c r="B53" i="262"/>
  <c r="B51" i="262"/>
  <c r="B49" i="262"/>
  <c r="B47" i="262"/>
  <c r="B45" i="262"/>
  <c r="B43" i="262"/>
  <c r="B41" i="262"/>
  <c r="B39" i="262"/>
  <c r="B37" i="262"/>
  <c r="B35" i="262"/>
  <c r="B33" i="262"/>
  <c r="B31" i="262"/>
  <c r="B29" i="262"/>
  <c r="D3" i="262"/>
  <c r="K29" i="262"/>
  <c r="C1" i="34"/>
  <c r="D2" i="34" s="1"/>
  <c r="P5" i="188"/>
  <c r="W78" i="93"/>
  <c r="D64" i="93" s="1"/>
  <c r="P84" i="188"/>
  <c r="P80" i="188"/>
  <c r="P76" i="188"/>
  <c r="P72" i="188"/>
  <c r="P68" i="188"/>
  <c r="P64" i="188"/>
  <c r="P60" i="188"/>
  <c r="P56" i="188"/>
  <c r="P52" i="188"/>
  <c r="P48" i="188"/>
  <c r="P44" i="188"/>
  <c r="P40" i="188"/>
  <c r="P36" i="188"/>
  <c r="P32" i="188"/>
  <c r="P28" i="188"/>
  <c r="P24" i="188"/>
  <c r="P20" i="188"/>
  <c r="P16" i="188"/>
  <c r="P12" i="188"/>
  <c r="P8" i="188"/>
  <c r="P4" i="188"/>
  <c r="D3" i="107"/>
  <c r="F168" i="204"/>
  <c r="F168" i="203"/>
  <c r="H105" i="232"/>
  <c r="H104" i="232"/>
  <c r="H103" i="232"/>
  <c r="H102" i="232"/>
  <c r="H101" i="232"/>
  <c r="H100" i="232"/>
  <c r="H99" i="232"/>
  <c r="H98" i="232"/>
  <c r="H97" i="232"/>
  <c r="H96" i="232"/>
  <c r="H95" i="232"/>
  <c r="H94" i="232"/>
  <c r="H93" i="232"/>
  <c r="H92" i="232"/>
  <c r="H91" i="232"/>
  <c r="H90" i="232"/>
  <c r="H89" i="232"/>
  <c r="H88" i="232"/>
  <c r="H105" i="233"/>
  <c r="H104" i="233"/>
  <c r="H103" i="233"/>
  <c r="H102" i="233"/>
  <c r="H101" i="233"/>
  <c r="H100" i="233"/>
  <c r="H99" i="233"/>
  <c r="H98" i="233"/>
  <c r="H97" i="233"/>
  <c r="H96" i="233"/>
  <c r="H95" i="233"/>
  <c r="H94" i="233"/>
  <c r="H93" i="233"/>
  <c r="H92" i="233"/>
  <c r="H91" i="233"/>
  <c r="H90" i="233"/>
  <c r="H89" i="233"/>
  <c r="H88" i="233"/>
  <c r="H105" i="192"/>
  <c r="H104" i="192"/>
  <c r="H103" i="192"/>
  <c r="H102" i="192"/>
  <c r="H101" i="192"/>
  <c r="H100" i="192"/>
  <c r="H99" i="192"/>
  <c r="H98" i="192"/>
  <c r="H97" i="192"/>
  <c r="H96" i="192"/>
  <c r="H95" i="192"/>
  <c r="H94" i="192"/>
  <c r="H93" i="192"/>
  <c r="H92" i="192"/>
  <c r="H91" i="192"/>
  <c r="H90" i="192"/>
  <c r="H89" i="192"/>
  <c r="H88" i="192"/>
  <c r="H105" i="193"/>
  <c r="H104" i="193"/>
  <c r="H103" i="193"/>
  <c r="H102" i="193"/>
  <c r="H101" i="193"/>
  <c r="H100" i="193"/>
  <c r="H99" i="193"/>
  <c r="H98" i="193"/>
  <c r="H97" i="193"/>
  <c r="H96" i="193"/>
  <c r="H95" i="193"/>
  <c r="H94" i="193"/>
  <c r="H93" i="193"/>
  <c r="H92" i="193"/>
  <c r="H91" i="193"/>
  <c r="H90" i="193"/>
  <c r="H89" i="193"/>
  <c r="H88" i="193"/>
  <c r="H105" i="194"/>
  <c r="H104" i="194"/>
  <c r="H103" i="194"/>
  <c r="H102" i="194"/>
  <c r="H101" i="194"/>
  <c r="H100" i="194"/>
  <c r="H99" i="194"/>
  <c r="H98" i="194"/>
  <c r="H97" i="194"/>
  <c r="H96" i="194"/>
  <c r="H95" i="194"/>
  <c r="H94" i="194"/>
  <c r="H93" i="194"/>
  <c r="H92" i="194"/>
  <c r="H91" i="194"/>
  <c r="H90" i="194"/>
  <c r="H89" i="194"/>
  <c r="H88" i="194"/>
  <c r="H105" i="195"/>
  <c r="H104" i="195"/>
  <c r="H103" i="195"/>
  <c r="H102" i="195"/>
  <c r="H101" i="195"/>
  <c r="H100" i="195"/>
  <c r="H99" i="195"/>
  <c r="H98" i="195"/>
  <c r="H97" i="195"/>
  <c r="H96" i="195"/>
  <c r="H95" i="195"/>
  <c r="H94" i="195"/>
  <c r="H93" i="195"/>
  <c r="H92" i="195"/>
  <c r="H91" i="195"/>
  <c r="H90" i="195"/>
  <c r="H89" i="195"/>
  <c r="H88" i="195"/>
  <c r="H105" i="202"/>
  <c r="H104" i="202"/>
  <c r="H103" i="202"/>
  <c r="H102" i="202"/>
  <c r="H101" i="202"/>
  <c r="H100" i="202"/>
  <c r="H99" i="202"/>
  <c r="H98" i="202"/>
  <c r="H97" i="202"/>
  <c r="H96" i="202"/>
  <c r="H95" i="202"/>
  <c r="H94" i="202"/>
  <c r="H93" i="202"/>
  <c r="H92" i="202"/>
  <c r="H91" i="202"/>
  <c r="H90" i="202"/>
  <c r="H89" i="202"/>
  <c r="H88" i="202"/>
  <c r="H105" i="201"/>
  <c r="H104" i="201"/>
  <c r="H103" i="201"/>
  <c r="H102" i="201"/>
  <c r="H101" i="201"/>
  <c r="H100" i="201"/>
  <c r="H99" i="201"/>
  <c r="H98" i="201"/>
  <c r="H97" i="201"/>
  <c r="H96" i="201"/>
  <c r="H95" i="201"/>
  <c r="H94" i="201"/>
  <c r="H93" i="201"/>
  <c r="H92" i="201"/>
  <c r="H91" i="201"/>
  <c r="H90" i="201"/>
  <c r="H89" i="201"/>
  <c r="H88" i="201"/>
  <c r="H105" i="200"/>
  <c r="H104" i="200"/>
  <c r="H103" i="200"/>
  <c r="H102" i="200"/>
  <c r="H101" i="200"/>
  <c r="H100" i="200"/>
  <c r="H99" i="200"/>
  <c r="H98" i="200"/>
  <c r="H97" i="200"/>
  <c r="H96" i="200"/>
  <c r="H95" i="200"/>
  <c r="H94" i="200"/>
  <c r="H93" i="200"/>
  <c r="H92" i="200"/>
  <c r="H91" i="200"/>
  <c r="H90" i="200"/>
  <c r="H89" i="200"/>
  <c r="H88" i="200"/>
  <c r="H105" i="199"/>
  <c r="H104" i="199"/>
  <c r="H103" i="199"/>
  <c r="H102" i="199"/>
  <c r="H101" i="199"/>
  <c r="H100" i="199"/>
  <c r="H99" i="199"/>
  <c r="H98" i="199"/>
  <c r="H97" i="199"/>
  <c r="H96" i="199"/>
  <c r="H95" i="199"/>
  <c r="H94" i="199"/>
  <c r="H93" i="199"/>
  <c r="H92" i="199"/>
  <c r="H91" i="199"/>
  <c r="H90" i="199"/>
  <c r="H89" i="199"/>
  <c r="H88" i="199"/>
  <c r="H105" i="198"/>
  <c r="H104" i="198"/>
  <c r="H103" i="198"/>
  <c r="H102" i="198"/>
  <c r="H101" i="198"/>
  <c r="H100" i="198"/>
  <c r="H99" i="198"/>
  <c r="H98" i="198"/>
  <c r="H97" i="198"/>
  <c r="H96" i="198"/>
  <c r="H95" i="198"/>
  <c r="H94" i="198"/>
  <c r="H93" i="198"/>
  <c r="H92" i="198"/>
  <c r="H91" i="198"/>
  <c r="H90" i="198"/>
  <c r="H89" i="198"/>
  <c r="H88" i="198"/>
  <c r="H105" i="197"/>
  <c r="H104" i="197"/>
  <c r="H103" i="197"/>
  <c r="H102" i="197"/>
  <c r="H101" i="197"/>
  <c r="H100" i="197"/>
  <c r="H99" i="197"/>
  <c r="H98" i="197"/>
  <c r="H97" i="197"/>
  <c r="H96" i="197"/>
  <c r="H95" i="197"/>
  <c r="H94" i="197"/>
  <c r="H93" i="197"/>
  <c r="H92" i="197"/>
  <c r="H91" i="197"/>
  <c r="H90" i="197"/>
  <c r="H89" i="197"/>
  <c r="H88" i="197"/>
  <c r="H105" i="196"/>
  <c r="H104" i="196"/>
  <c r="H103" i="196"/>
  <c r="H102" i="196"/>
  <c r="H101" i="196"/>
  <c r="H100" i="196"/>
  <c r="H99" i="196"/>
  <c r="H98" i="196"/>
  <c r="H97" i="196"/>
  <c r="H96" i="196"/>
  <c r="H95" i="196"/>
  <c r="H94" i="196"/>
  <c r="H93" i="196"/>
  <c r="H92" i="196"/>
  <c r="H91" i="196"/>
  <c r="H90" i="196"/>
  <c r="H89" i="196"/>
  <c r="H88" i="196"/>
  <c r="H105" i="209"/>
  <c r="H104" i="209"/>
  <c r="H103" i="209"/>
  <c r="H102" i="209"/>
  <c r="H101" i="209"/>
  <c r="H100" i="209"/>
  <c r="H99" i="209"/>
  <c r="H98" i="209"/>
  <c r="H97" i="209"/>
  <c r="H96" i="209"/>
  <c r="H95" i="209"/>
  <c r="H94" i="209"/>
  <c r="H93" i="209"/>
  <c r="H92" i="209"/>
  <c r="H91" i="209"/>
  <c r="H90" i="209"/>
  <c r="H89" i="209"/>
  <c r="H88" i="209"/>
  <c r="H105" i="208"/>
  <c r="H104" i="208"/>
  <c r="H103" i="208"/>
  <c r="H102" i="208"/>
  <c r="H101" i="208"/>
  <c r="H100" i="208"/>
  <c r="H99" i="208"/>
  <c r="H98" i="208"/>
  <c r="H97" i="208"/>
  <c r="H96" i="208"/>
  <c r="H95" i="208"/>
  <c r="H94" i="208"/>
  <c r="H93" i="208"/>
  <c r="H92" i="208"/>
  <c r="H91" i="208"/>
  <c r="H90" i="208"/>
  <c r="H89" i="208"/>
  <c r="H88" i="208"/>
  <c r="H105" i="207"/>
  <c r="H104" i="207"/>
  <c r="H103" i="207"/>
  <c r="H102" i="207"/>
  <c r="H101" i="207"/>
  <c r="H100" i="207"/>
  <c r="H99" i="207"/>
  <c r="H98" i="207"/>
  <c r="H97" i="207"/>
  <c r="H96" i="207"/>
  <c r="H95" i="207"/>
  <c r="H94" i="207"/>
  <c r="H93" i="207"/>
  <c r="H92" i="207"/>
  <c r="H91" i="207"/>
  <c r="H90" i="207"/>
  <c r="H89" i="207"/>
  <c r="H88" i="207"/>
  <c r="H105" i="206"/>
  <c r="H104" i="206"/>
  <c r="H103" i="206"/>
  <c r="H102" i="206"/>
  <c r="H101" i="206"/>
  <c r="H100" i="206"/>
  <c r="H99" i="206"/>
  <c r="H98" i="206"/>
  <c r="H97" i="206"/>
  <c r="H96" i="206"/>
  <c r="H95" i="206"/>
  <c r="H94" i="206"/>
  <c r="H93" i="206"/>
  <c r="H92" i="206"/>
  <c r="H91" i="206"/>
  <c r="H90" i="206"/>
  <c r="H89" i="206"/>
  <c r="H88" i="206"/>
  <c r="H105" i="205"/>
  <c r="H104" i="205"/>
  <c r="H103" i="205"/>
  <c r="H102" i="205"/>
  <c r="H101" i="205"/>
  <c r="H100" i="205"/>
  <c r="H99" i="205"/>
  <c r="H98" i="205"/>
  <c r="H97" i="205"/>
  <c r="H96" i="205"/>
  <c r="H95" i="205"/>
  <c r="H94" i="205"/>
  <c r="H93" i="205"/>
  <c r="H92" i="205"/>
  <c r="H91" i="205"/>
  <c r="H90" i="205"/>
  <c r="H89" i="205"/>
  <c r="H88" i="205"/>
  <c r="H105" i="204"/>
  <c r="H104" i="204"/>
  <c r="H103" i="204"/>
  <c r="H102" i="204"/>
  <c r="H101" i="204"/>
  <c r="H100" i="204"/>
  <c r="H99" i="204"/>
  <c r="H98" i="204"/>
  <c r="H97" i="204"/>
  <c r="H96" i="204"/>
  <c r="H95" i="204"/>
  <c r="H94" i="204"/>
  <c r="H93" i="204"/>
  <c r="H92" i="204"/>
  <c r="H91" i="204"/>
  <c r="H90" i="204"/>
  <c r="H89" i="204"/>
  <c r="H88" i="204"/>
  <c r="H105" i="203"/>
  <c r="H104" i="203"/>
  <c r="H103" i="203"/>
  <c r="H102" i="203"/>
  <c r="H101" i="203"/>
  <c r="H100" i="203"/>
  <c r="H99" i="203"/>
  <c r="H98" i="203"/>
  <c r="H97" i="203"/>
  <c r="H96" i="203"/>
  <c r="H95" i="203"/>
  <c r="H94" i="203"/>
  <c r="H93" i="203"/>
  <c r="H92" i="203"/>
  <c r="H91" i="203"/>
  <c r="H90" i="203"/>
  <c r="H89" i="203"/>
  <c r="H88" i="203"/>
  <c r="H89" i="98"/>
  <c r="H90" i="98"/>
  <c r="H91" i="98"/>
  <c r="H92" i="98"/>
  <c r="H93" i="98"/>
  <c r="H94" i="98"/>
  <c r="H95" i="98"/>
  <c r="H96" i="98"/>
  <c r="H97" i="98"/>
  <c r="H98" i="98"/>
  <c r="H99" i="98"/>
  <c r="H100" i="98"/>
  <c r="H101" i="98"/>
  <c r="H102" i="98"/>
  <c r="H103" i="98"/>
  <c r="H104" i="98"/>
  <c r="H105" i="98"/>
  <c r="H88" i="98"/>
  <c r="F6" i="232"/>
  <c r="C6" i="232"/>
  <c r="F6" i="233"/>
  <c r="C6" i="233"/>
  <c r="F6" i="192"/>
  <c r="C6" i="192"/>
  <c r="F6" i="193"/>
  <c r="C6" i="193"/>
  <c r="F6" i="194"/>
  <c r="C6" i="194"/>
  <c r="F6" i="195"/>
  <c r="C6" i="195"/>
  <c r="F6" i="202"/>
  <c r="C6" i="202"/>
  <c r="F6" i="201"/>
  <c r="C6" i="201"/>
  <c r="F6" i="200"/>
  <c r="C6" i="200"/>
  <c r="F6" i="199"/>
  <c r="C6" i="199"/>
  <c r="F6" i="198"/>
  <c r="C6" i="198"/>
  <c r="F6" i="197"/>
  <c r="C6" i="197"/>
  <c r="F6" i="196"/>
  <c r="C6" i="196"/>
  <c r="F6" i="209"/>
  <c r="C6" i="209"/>
  <c r="F6" i="208"/>
  <c r="C6" i="208"/>
  <c r="F6" i="207"/>
  <c r="C6" i="207"/>
  <c r="F6" i="206"/>
  <c r="C6" i="206"/>
  <c r="F6" i="205"/>
  <c r="C6" i="205"/>
  <c r="F6" i="204"/>
  <c r="C6" i="204"/>
  <c r="F6" i="203"/>
  <c r="C6" i="203"/>
  <c r="C6" i="98"/>
  <c r="C3" i="107"/>
  <c r="B3" i="107"/>
  <c r="L175" i="232"/>
  <c r="L174" i="232"/>
  <c r="E168" i="232"/>
  <c r="H166" i="232"/>
  <c r="L150" i="232"/>
  <c r="I83" i="188"/>
  <c r="K150" i="232"/>
  <c r="I82" i="188"/>
  <c r="L127" i="232"/>
  <c r="K127" i="232"/>
  <c r="L126" i="232"/>
  <c r="K126" i="232"/>
  <c r="L125" i="232"/>
  <c r="K125" i="232"/>
  <c r="L124" i="232"/>
  <c r="K124" i="232"/>
  <c r="L123" i="232"/>
  <c r="K123" i="232"/>
  <c r="L122" i="232"/>
  <c r="K122" i="232"/>
  <c r="L121" i="232"/>
  <c r="K121" i="232"/>
  <c r="L120" i="232"/>
  <c r="K120" i="232"/>
  <c r="L119" i="232"/>
  <c r="K119" i="232"/>
  <c r="L118" i="232"/>
  <c r="K118" i="232"/>
  <c r="L117" i="232"/>
  <c r="K117" i="232"/>
  <c r="L116" i="232"/>
  <c r="K116" i="232"/>
  <c r="L115" i="232"/>
  <c r="K115" i="232"/>
  <c r="L114" i="232"/>
  <c r="K114" i="232"/>
  <c r="L113" i="232"/>
  <c r="K113" i="232"/>
  <c r="L112" i="232"/>
  <c r="K112" i="232"/>
  <c r="L111" i="232"/>
  <c r="K111" i="232"/>
  <c r="L110" i="232"/>
  <c r="L128" i="232"/>
  <c r="H83" i="188"/>
  <c r="K110" i="232"/>
  <c r="L105" i="232"/>
  <c r="K105" i="232"/>
  <c r="L104" i="232"/>
  <c r="K104" i="232"/>
  <c r="L103" i="232"/>
  <c r="K103" i="232"/>
  <c r="L102" i="232"/>
  <c r="K102" i="232"/>
  <c r="L101" i="232"/>
  <c r="K101" i="232"/>
  <c r="L100" i="232"/>
  <c r="K100" i="232"/>
  <c r="L99" i="232"/>
  <c r="K99" i="232"/>
  <c r="L98" i="232"/>
  <c r="K98" i="232"/>
  <c r="L97" i="232"/>
  <c r="K97" i="232"/>
  <c r="L96" i="232"/>
  <c r="K96" i="232"/>
  <c r="L95" i="232"/>
  <c r="K95" i="232"/>
  <c r="L94" i="232"/>
  <c r="K94" i="232"/>
  <c r="L93" i="232"/>
  <c r="K93" i="232"/>
  <c r="L92" i="232"/>
  <c r="K92" i="232"/>
  <c r="L91" i="232"/>
  <c r="K91" i="232"/>
  <c r="L90" i="232"/>
  <c r="K90" i="232"/>
  <c r="L89" i="232"/>
  <c r="K89" i="232"/>
  <c r="L88" i="232"/>
  <c r="L106" i="232"/>
  <c r="L152" i="232"/>
  <c r="K160" i="232"/>
  <c r="K88" i="232"/>
  <c r="H81" i="232"/>
  <c r="L81" i="232"/>
  <c r="H80" i="232"/>
  <c r="K80" i="232"/>
  <c r="H79" i="232"/>
  <c r="L79" i="232"/>
  <c r="H78" i="232"/>
  <c r="L78" i="232"/>
  <c r="H77" i="232"/>
  <c r="K77" i="232"/>
  <c r="H76" i="232"/>
  <c r="L76" i="232"/>
  <c r="H75" i="232"/>
  <c r="L75" i="232"/>
  <c r="H74" i="232"/>
  <c r="K74" i="232"/>
  <c r="H73" i="232"/>
  <c r="L73" i="232"/>
  <c r="H72" i="232"/>
  <c r="K72" i="232"/>
  <c r="H71" i="232"/>
  <c r="K71" i="232"/>
  <c r="H70" i="232"/>
  <c r="L70" i="232"/>
  <c r="H69" i="232"/>
  <c r="K69" i="232"/>
  <c r="H68" i="232"/>
  <c r="K68" i="232"/>
  <c r="H67" i="232"/>
  <c r="K67" i="232"/>
  <c r="H66" i="232"/>
  <c r="K66" i="232"/>
  <c r="H65" i="232"/>
  <c r="L65" i="232"/>
  <c r="H64" i="232"/>
  <c r="K64" i="232"/>
  <c r="H63" i="232"/>
  <c r="K63" i="232"/>
  <c r="H62" i="232"/>
  <c r="H61" i="232"/>
  <c r="K61" i="232"/>
  <c r="H60" i="232"/>
  <c r="K60" i="232"/>
  <c r="L53" i="232"/>
  <c r="K53" i="232"/>
  <c r="L52" i="232"/>
  <c r="K52" i="232"/>
  <c r="L51" i="232"/>
  <c r="K51" i="232"/>
  <c r="L50" i="232"/>
  <c r="K50" i="232"/>
  <c r="L49" i="232"/>
  <c r="K49" i="232"/>
  <c r="L48" i="232"/>
  <c r="K48" i="232"/>
  <c r="L47" i="232"/>
  <c r="K47" i="232"/>
  <c r="L46" i="232"/>
  <c r="K46" i="232"/>
  <c r="L45" i="232"/>
  <c r="K45" i="232"/>
  <c r="L44" i="232"/>
  <c r="K44" i="232"/>
  <c r="L43" i="232"/>
  <c r="K43" i="232"/>
  <c r="L42" i="232"/>
  <c r="K42" i="232"/>
  <c r="L41" i="232"/>
  <c r="K41" i="232"/>
  <c r="L40" i="232"/>
  <c r="K40" i="232"/>
  <c r="L39" i="232"/>
  <c r="K39" i="232"/>
  <c r="L38" i="232"/>
  <c r="K38" i="232"/>
  <c r="L37" i="232"/>
  <c r="K37" i="232"/>
  <c r="L36" i="232"/>
  <c r="K36" i="232"/>
  <c r="L35" i="232"/>
  <c r="K35" i="232"/>
  <c r="L34" i="232"/>
  <c r="K34" i="232"/>
  <c r="L33" i="232"/>
  <c r="K33" i="232"/>
  <c r="L32" i="232"/>
  <c r="K32" i="232"/>
  <c r="L31" i="232"/>
  <c r="K31" i="232"/>
  <c r="L30" i="232"/>
  <c r="K30" i="232"/>
  <c r="L29" i="232"/>
  <c r="K29" i="232"/>
  <c r="L28" i="232"/>
  <c r="K28" i="232"/>
  <c r="L27" i="232"/>
  <c r="K27" i="232"/>
  <c r="L26" i="232"/>
  <c r="K26" i="232"/>
  <c r="L25" i="232"/>
  <c r="K25" i="232"/>
  <c r="L24" i="232"/>
  <c r="K24" i="232"/>
  <c r="L23" i="232"/>
  <c r="K23" i="232"/>
  <c r="L22" i="232"/>
  <c r="K22" i="232"/>
  <c r="L21" i="232"/>
  <c r="K21" i="232"/>
  <c r="L20" i="232"/>
  <c r="K20" i="232"/>
  <c r="L19" i="232"/>
  <c r="K19" i="232"/>
  <c r="L18" i="232"/>
  <c r="L54" i="232"/>
  <c r="K18" i="232"/>
  <c r="F7" i="232"/>
  <c r="G1" i="232"/>
  <c r="L175" i="233"/>
  <c r="L174" i="233"/>
  <c r="E168" i="233"/>
  <c r="H166" i="233"/>
  <c r="L150" i="233"/>
  <c r="I79" i="188"/>
  <c r="K150" i="233"/>
  <c r="I78" i="188"/>
  <c r="L127" i="233"/>
  <c r="K127" i="233"/>
  <c r="L126" i="233"/>
  <c r="K126" i="233"/>
  <c r="L125" i="233"/>
  <c r="K125" i="233"/>
  <c r="L124" i="233"/>
  <c r="K124" i="233"/>
  <c r="L123" i="233"/>
  <c r="K123" i="233"/>
  <c r="L122" i="233"/>
  <c r="K122" i="233"/>
  <c r="L121" i="233"/>
  <c r="K121" i="233"/>
  <c r="L120" i="233"/>
  <c r="K120" i="233"/>
  <c r="L119" i="233"/>
  <c r="K119" i="233"/>
  <c r="L118" i="233"/>
  <c r="K118" i="233"/>
  <c r="L117" i="233"/>
  <c r="K117" i="233"/>
  <c r="L116" i="233"/>
  <c r="K116" i="233"/>
  <c r="L115" i="233"/>
  <c r="K115" i="233"/>
  <c r="L114" i="233"/>
  <c r="K114" i="233"/>
  <c r="L113" i="233"/>
  <c r="K113" i="233"/>
  <c r="L112" i="233"/>
  <c r="K112" i="233"/>
  <c r="L111" i="233"/>
  <c r="K111" i="233"/>
  <c r="L110" i="233"/>
  <c r="L128" i="233"/>
  <c r="H79" i="188"/>
  <c r="K110" i="233"/>
  <c r="K128" i="233"/>
  <c r="H78" i="188"/>
  <c r="L105" i="233"/>
  <c r="K105" i="233"/>
  <c r="L104" i="233"/>
  <c r="K104" i="233"/>
  <c r="L103" i="233"/>
  <c r="K103" i="233"/>
  <c r="L102" i="233"/>
  <c r="K102" i="233"/>
  <c r="L101" i="233"/>
  <c r="K101" i="233"/>
  <c r="L100" i="233"/>
  <c r="K100" i="233"/>
  <c r="L99" i="233"/>
  <c r="K99" i="233"/>
  <c r="L98" i="233"/>
  <c r="K98" i="233"/>
  <c r="L97" i="233"/>
  <c r="K97" i="233"/>
  <c r="L96" i="233"/>
  <c r="K96" i="233"/>
  <c r="L95" i="233"/>
  <c r="K95" i="233"/>
  <c r="L94" i="233"/>
  <c r="K94" i="233"/>
  <c r="L93" i="233"/>
  <c r="K93" i="233"/>
  <c r="L92" i="233"/>
  <c r="K92" i="233"/>
  <c r="L91" i="233"/>
  <c r="K91" i="233"/>
  <c r="L90" i="233"/>
  <c r="K90" i="233"/>
  <c r="L89" i="233"/>
  <c r="K89" i="233"/>
  <c r="L88" i="233"/>
  <c r="L106" i="233"/>
  <c r="L152" i="233"/>
  <c r="K160" i="233"/>
  <c r="K88" i="233"/>
  <c r="K106" i="233"/>
  <c r="H81" i="233"/>
  <c r="L81" i="233"/>
  <c r="H80" i="233"/>
  <c r="L80" i="233"/>
  <c r="H79" i="233"/>
  <c r="L79" i="233"/>
  <c r="H78" i="233"/>
  <c r="L78" i="233"/>
  <c r="H77" i="233"/>
  <c r="L77" i="233"/>
  <c r="H76" i="233"/>
  <c r="L76" i="233"/>
  <c r="H75" i="233"/>
  <c r="L75" i="233"/>
  <c r="H74" i="233"/>
  <c r="L74" i="233"/>
  <c r="H73" i="233"/>
  <c r="L73" i="233"/>
  <c r="H72" i="233"/>
  <c r="L72" i="233"/>
  <c r="H71" i="233"/>
  <c r="L71" i="233"/>
  <c r="H70" i="233"/>
  <c r="L70" i="233"/>
  <c r="H69" i="233"/>
  <c r="L69" i="233"/>
  <c r="H68" i="233"/>
  <c r="L68" i="233"/>
  <c r="H67" i="233"/>
  <c r="L67" i="233"/>
  <c r="H66" i="233"/>
  <c r="L66" i="233"/>
  <c r="H65" i="233"/>
  <c r="L65" i="233"/>
  <c r="H64" i="233"/>
  <c r="L64" i="233"/>
  <c r="H63" i="233"/>
  <c r="L63" i="233"/>
  <c r="H62" i="233"/>
  <c r="L62" i="233"/>
  <c r="H61" i="233"/>
  <c r="K61" i="233"/>
  <c r="H60" i="233"/>
  <c r="L60" i="233"/>
  <c r="L53" i="233"/>
  <c r="K53" i="233"/>
  <c r="L52" i="233"/>
  <c r="K52" i="233"/>
  <c r="L51" i="233"/>
  <c r="K51" i="233"/>
  <c r="L50" i="233"/>
  <c r="K50" i="233"/>
  <c r="L49" i="233"/>
  <c r="K49" i="233"/>
  <c r="L48" i="233"/>
  <c r="K48" i="233"/>
  <c r="L47" i="233"/>
  <c r="K47" i="233"/>
  <c r="L46" i="233"/>
  <c r="K46" i="233"/>
  <c r="L45" i="233"/>
  <c r="K45" i="233"/>
  <c r="L44" i="233"/>
  <c r="K44" i="233"/>
  <c r="L43" i="233"/>
  <c r="K43" i="233"/>
  <c r="L42" i="233"/>
  <c r="K42" i="233"/>
  <c r="L41" i="233"/>
  <c r="K41" i="233"/>
  <c r="L40" i="233"/>
  <c r="K40" i="233"/>
  <c r="L39" i="233"/>
  <c r="K39" i="233"/>
  <c r="L38" i="233"/>
  <c r="K38" i="233"/>
  <c r="L37" i="233"/>
  <c r="K37" i="233"/>
  <c r="L36" i="233"/>
  <c r="K36" i="233"/>
  <c r="L35" i="233"/>
  <c r="K35" i="233"/>
  <c r="L34" i="233"/>
  <c r="K34" i="233"/>
  <c r="L33" i="233"/>
  <c r="K33" i="233"/>
  <c r="L32" i="233"/>
  <c r="K32" i="233"/>
  <c r="L31" i="233"/>
  <c r="K31" i="233"/>
  <c r="L30" i="233"/>
  <c r="K30" i="233"/>
  <c r="L29" i="233"/>
  <c r="K29" i="233"/>
  <c r="L28" i="233"/>
  <c r="K28" i="233"/>
  <c r="L27" i="233"/>
  <c r="K27" i="233"/>
  <c r="L26" i="233"/>
  <c r="K26" i="233"/>
  <c r="L25" i="233"/>
  <c r="K25" i="233"/>
  <c r="L24" i="233"/>
  <c r="K24" i="233"/>
  <c r="L23" i="233"/>
  <c r="K23" i="233"/>
  <c r="L22" i="233"/>
  <c r="K22" i="233"/>
  <c r="L21" i="233"/>
  <c r="K21" i="233"/>
  <c r="L20" i="233"/>
  <c r="K20" i="233"/>
  <c r="L19" i="233"/>
  <c r="K19" i="233"/>
  <c r="L18" i="233"/>
  <c r="K18" i="233"/>
  <c r="F7" i="233"/>
  <c r="G1" i="233"/>
  <c r="L175" i="192"/>
  <c r="L174" i="192"/>
  <c r="E168" i="192"/>
  <c r="H166" i="192"/>
  <c r="L150" i="192"/>
  <c r="I75" i="188"/>
  <c r="K150" i="192"/>
  <c r="I74" i="188"/>
  <c r="L127" i="192"/>
  <c r="K127" i="192"/>
  <c r="L126" i="192"/>
  <c r="K126" i="192"/>
  <c r="L125" i="192"/>
  <c r="K125" i="192"/>
  <c r="L124" i="192"/>
  <c r="K124" i="192"/>
  <c r="L123" i="192"/>
  <c r="K123" i="192"/>
  <c r="L122" i="192"/>
  <c r="K122" i="192"/>
  <c r="L121" i="192"/>
  <c r="K121" i="192"/>
  <c r="L120" i="192"/>
  <c r="K120" i="192"/>
  <c r="L119" i="192"/>
  <c r="K119" i="192"/>
  <c r="L118" i="192"/>
  <c r="K118" i="192"/>
  <c r="L117" i="192"/>
  <c r="K117" i="192"/>
  <c r="L116" i="192"/>
  <c r="K116" i="192"/>
  <c r="L115" i="192"/>
  <c r="K115" i="192"/>
  <c r="L114" i="192"/>
  <c r="K114" i="192"/>
  <c r="L113" i="192"/>
  <c r="K113" i="192"/>
  <c r="L112" i="192"/>
  <c r="K112" i="192"/>
  <c r="L111" i="192"/>
  <c r="K111" i="192"/>
  <c r="L110" i="192"/>
  <c r="K110" i="192"/>
  <c r="L105" i="192"/>
  <c r="K105" i="192"/>
  <c r="L104" i="192"/>
  <c r="K104" i="192"/>
  <c r="L103" i="192"/>
  <c r="K103" i="192"/>
  <c r="L102" i="192"/>
  <c r="K102" i="192"/>
  <c r="L101" i="192"/>
  <c r="K101" i="192"/>
  <c r="L100" i="192"/>
  <c r="K100" i="192"/>
  <c r="L99" i="192"/>
  <c r="K99" i="192"/>
  <c r="L98" i="192"/>
  <c r="K98" i="192"/>
  <c r="L97" i="192"/>
  <c r="K97" i="192"/>
  <c r="L96" i="192"/>
  <c r="K96" i="192"/>
  <c r="L95" i="192"/>
  <c r="K95" i="192"/>
  <c r="L94" i="192"/>
  <c r="K94" i="192"/>
  <c r="L93" i="192"/>
  <c r="K93" i="192"/>
  <c r="L92" i="192"/>
  <c r="K92" i="192"/>
  <c r="L91" i="192"/>
  <c r="K91" i="192"/>
  <c r="L90" i="192"/>
  <c r="K90" i="192"/>
  <c r="L89" i="192"/>
  <c r="K89" i="192"/>
  <c r="L88" i="192"/>
  <c r="K88" i="192"/>
  <c r="K106" i="192"/>
  <c r="H81" i="192"/>
  <c r="K81" i="192"/>
  <c r="H80" i="192"/>
  <c r="L80" i="192"/>
  <c r="H79" i="192"/>
  <c r="K79" i="192"/>
  <c r="H78" i="192"/>
  <c r="L78" i="192"/>
  <c r="H77" i="192"/>
  <c r="L77" i="192"/>
  <c r="H76" i="192"/>
  <c r="L76" i="192"/>
  <c r="H75" i="192"/>
  <c r="K75" i="192"/>
  <c r="H74" i="192"/>
  <c r="L74" i="192"/>
  <c r="H73" i="192"/>
  <c r="H72" i="192"/>
  <c r="L72" i="192"/>
  <c r="H71" i="192"/>
  <c r="K71" i="192"/>
  <c r="H70" i="192"/>
  <c r="L70" i="192"/>
  <c r="H69" i="192"/>
  <c r="L69" i="192"/>
  <c r="H68" i="192"/>
  <c r="L68" i="192"/>
  <c r="H67" i="192"/>
  <c r="K67" i="192"/>
  <c r="H66" i="192"/>
  <c r="L66" i="192"/>
  <c r="H65" i="192"/>
  <c r="K65" i="192"/>
  <c r="H64" i="192"/>
  <c r="K64" i="192"/>
  <c r="L64" i="192"/>
  <c r="H63" i="192"/>
  <c r="K63" i="192"/>
  <c r="H62" i="192"/>
  <c r="K62" i="192"/>
  <c r="L62" i="192"/>
  <c r="H61" i="192"/>
  <c r="H60" i="192"/>
  <c r="K60" i="192"/>
  <c r="L53" i="192"/>
  <c r="K53" i="192"/>
  <c r="L52" i="192"/>
  <c r="K52" i="192"/>
  <c r="L51" i="192"/>
  <c r="K51" i="192"/>
  <c r="L50" i="192"/>
  <c r="K50" i="192"/>
  <c r="L49" i="192"/>
  <c r="K49" i="192"/>
  <c r="L48" i="192"/>
  <c r="K48" i="192"/>
  <c r="L47" i="192"/>
  <c r="K47" i="192"/>
  <c r="L46" i="192"/>
  <c r="K46" i="192"/>
  <c r="L45" i="192"/>
  <c r="K45" i="192"/>
  <c r="L44" i="192"/>
  <c r="K44" i="192"/>
  <c r="L43" i="192"/>
  <c r="K43" i="192"/>
  <c r="L42" i="192"/>
  <c r="K42" i="192"/>
  <c r="L41" i="192"/>
  <c r="K41" i="192"/>
  <c r="L40" i="192"/>
  <c r="K40" i="192"/>
  <c r="L39" i="192"/>
  <c r="K39" i="192"/>
  <c r="L38" i="192"/>
  <c r="K38" i="192"/>
  <c r="L37" i="192"/>
  <c r="K37" i="192"/>
  <c r="L36" i="192"/>
  <c r="K36" i="192"/>
  <c r="L35" i="192"/>
  <c r="K35" i="192"/>
  <c r="L34" i="192"/>
  <c r="K34" i="192"/>
  <c r="L33" i="192"/>
  <c r="K33" i="192"/>
  <c r="L32" i="192"/>
  <c r="K32" i="192"/>
  <c r="L31" i="192"/>
  <c r="K31" i="192"/>
  <c r="L30" i="192"/>
  <c r="K30" i="192"/>
  <c r="L29" i="192"/>
  <c r="K29" i="192"/>
  <c r="L28" i="192"/>
  <c r="K28" i="192"/>
  <c r="L27" i="192"/>
  <c r="K27" i="192"/>
  <c r="L26" i="192"/>
  <c r="K26" i="192"/>
  <c r="L25" i="192"/>
  <c r="K25" i="192"/>
  <c r="L24" i="192"/>
  <c r="K24" i="192"/>
  <c r="L23" i="192"/>
  <c r="K23" i="192"/>
  <c r="L22" i="192"/>
  <c r="K22" i="192"/>
  <c r="L21" i="192"/>
  <c r="K21" i="192"/>
  <c r="L20" i="192"/>
  <c r="K20" i="192"/>
  <c r="L19" i="192"/>
  <c r="K19" i="192"/>
  <c r="L18" i="192"/>
  <c r="K18" i="192"/>
  <c r="K54" i="192"/>
  <c r="F7" i="192"/>
  <c r="G1" i="192"/>
  <c r="L175" i="193"/>
  <c r="L174" i="193"/>
  <c r="E168" i="193"/>
  <c r="H166" i="193"/>
  <c r="L150" i="193"/>
  <c r="I71" i="188"/>
  <c r="K150" i="193"/>
  <c r="I70" i="188"/>
  <c r="L127" i="193"/>
  <c r="K127" i="193"/>
  <c r="L126" i="193"/>
  <c r="K126" i="193"/>
  <c r="L125" i="193"/>
  <c r="K125" i="193"/>
  <c r="L124" i="193"/>
  <c r="K124" i="193"/>
  <c r="L123" i="193"/>
  <c r="K123" i="193"/>
  <c r="L122" i="193"/>
  <c r="K122" i="193"/>
  <c r="L121" i="193"/>
  <c r="K121" i="193"/>
  <c r="L120" i="193"/>
  <c r="K120" i="193"/>
  <c r="L119" i="193"/>
  <c r="K119" i="193"/>
  <c r="L118" i="193"/>
  <c r="K118" i="193"/>
  <c r="L117" i="193"/>
  <c r="K117" i="193"/>
  <c r="L116" i="193"/>
  <c r="K116" i="193"/>
  <c r="L115" i="193"/>
  <c r="K115" i="193"/>
  <c r="L114" i="193"/>
  <c r="K114" i="193"/>
  <c r="L113" i="193"/>
  <c r="K113" i="193"/>
  <c r="L112" i="193"/>
  <c r="K112" i="193"/>
  <c r="L111" i="193"/>
  <c r="K111" i="193"/>
  <c r="L110" i="193"/>
  <c r="K110" i="193"/>
  <c r="K128" i="193"/>
  <c r="H70" i="188"/>
  <c r="L105" i="193"/>
  <c r="K105" i="193"/>
  <c r="L104" i="193"/>
  <c r="K104" i="193"/>
  <c r="L103" i="193"/>
  <c r="K103" i="193"/>
  <c r="L102" i="193"/>
  <c r="K102" i="193"/>
  <c r="L101" i="193"/>
  <c r="K101" i="193"/>
  <c r="L100" i="193"/>
  <c r="K100" i="193"/>
  <c r="L99" i="193"/>
  <c r="K99" i="193"/>
  <c r="L98" i="193"/>
  <c r="K98" i="193"/>
  <c r="L97" i="193"/>
  <c r="K97" i="193"/>
  <c r="L96" i="193"/>
  <c r="K96" i="193"/>
  <c r="L95" i="193"/>
  <c r="K95" i="193"/>
  <c r="L94" i="193"/>
  <c r="K94" i="193"/>
  <c r="L93" i="193"/>
  <c r="K93" i="193"/>
  <c r="L92" i="193"/>
  <c r="K92" i="193"/>
  <c r="L91" i="193"/>
  <c r="K91" i="193"/>
  <c r="L90" i="193"/>
  <c r="K90" i="193"/>
  <c r="L89" i="193"/>
  <c r="K89" i="193"/>
  <c r="L88" i="193"/>
  <c r="L106" i="193"/>
  <c r="K88" i="193"/>
  <c r="H81" i="193"/>
  <c r="H80" i="193"/>
  <c r="L80" i="193"/>
  <c r="H79" i="193"/>
  <c r="L79" i="193"/>
  <c r="H78" i="193"/>
  <c r="L78" i="193"/>
  <c r="H77" i="193"/>
  <c r="L77" i="193"/>
  <c r="H76" i="193"/>
  <c r="L76" i="193"/>
  <c r="H75" i="193"/>
  <c r="K75" i="193"/>
  <c r="H74" i="193"/>
  <c r="L74" i="193"/>
  <c r="H73" i="193"/>
  <c r="H72" i="193"/>
  <c r="K72" i="193"/>
  <c r="H71" i="193"/>
  <c r="K71" i="193"/>
  <c r="H70" i="193"/>
  <c r="K70" i="193"/>
  <c r="H69" i="193"/>
  <c r="H68" i="193"/>
  <c r="L68" i="193"/>
  <c r="H67" i="193"/>
  <c r="K67" i="193"/>
  <c r="H66" i="193"/>
  <c r="L66" i="193"/>
  <c r="H65" i="193"/>
  <c r="H64" i="193"/>
  <c r="L64" i="193"/>
  <c r="H63" i="193"/>
  <c r="L63" i="193"/>
  <c r="H62" i="193"/>
  <c r="L62" i="193"/>
  <c r="H61" i="193"/>
  <c r="L61" i="193"/>
  <c r="H60" i="193"/>
  <c r="L60" i="193"/>
  <c r="L53" i="193"/>
  <c r="K53" i="193"/>
  <c r="L52" i="193"/>
  <c r="K52" i="193"/>
  <c r="L51" i="193"/>
  <c r="K51" i="193"/>
  <c r="L50" i="193"/>
  <c r="K50" i="193"/>
  <c r="L49" i="193"/>
  <c r="K49" i="193"/>
  <c r="L48" i="193"/>
  <c r="K48" i="193"/>
  <c r="L47" i="193"/>
  <c r="K47" i="193"/>
  <c r="L46" i="193"/>
  <c r="K46" i="193"/>
  <c r="L45" i="193"/>
  <c r="K45" i="193"/>
  <c r="L44" i="193"/>
  <c r="K44" i="193"/>
  <c r="L43" i="193"/>
  <c r="K43" i="193"/>
  <c r="L42" i="193"/>
  <c r="K42" i="193"/>
  <c r="L41" i="193"/>
  <c r="K41" i="193"/>
  <c r="L40" i="193"/>
  <c r="K40" i="193"/>
  <c r="L39" i="193"/>
  <c r="K39" i="193"/>
  <c r="L38" i="193"/>
  <c r="K38" i="193"/>
  <c r="L37" i="193"/>
  <c r="K37" i="193"/>
  <c r="L36" i="193"/>
  <c r="K36" i="193"/>
  <c r="L35" i="193"/>
  <c r="K35" i="193"/>
  <c r="L34" i="193"/>
  <c r="K34" i="193"/>
  <c r="L33" i="193"/>
  <c r="K33" i="193"/>
  <c r="L32" i="193"/>
  <c r="K32" i="193"/>
  <c r="L31" i="193"/>
  <c r="K31" i="193"/>
  <c r="L30" i="193"/>
  <c r="K30" i="193"/>
  <c r="L29" i="193"/>
  <c r="K29" i="193"/>
  <c r="L28" i="193"/>
  <c r="K28" i="193"/>
  <c r="L27" i="193"/>
  <c r="K27" i="193"/>
  <c r="L26" i="193"/>
  <c r="K26" i="193"/>
  <c r="L25" i="193"/>
  <c r="K25" i="193"/>
  <c r="L24" i="193"/>
  <c r="K24" i="193"/>
  <c r="L23" i="193"/>
  <c r="K23" i="193"/>
  <c r="L22" i="193"/>
  <c r="K22" i="193"/>
  <c r="L21" i="193"/>
  <c r="K21" i="193"/>
  <c r="L20" i="193"/>
  <c r="K20" i="193"/>
  <c r="L19" i="193"/>
  <c r="K19" i="193"/>
  <c r="L18" i="193"/>
  <c r="L54" i="193"/>
  <c r="K18" i="193"/>
  <c r="F7" i="193"/>
  <c r="G1" i="193"/>
  <c r="L175" i="194"/>
  <c r="L174" i="194"/>
  <c r="E168" i="194"/>
  <c r="H166" i="194"/>
  <c r="L150" i="194"/>
  <c r="I67" i="188"/>
  <c r="K150" i="194"/>
  <c r="I66" i="188"/>
  <c r="L127" i="194"/>
  <c r="K127" i="194"/>
  <c r="L126" i="194"/>
  <c r="K126" i="194"/>
  <c r="L125" i="194"/>
  <c r="K125" i="194"/>
  <c r="L124" i="194"/>
  <c r="K124" i="194"/>
  <c r="L123" i="194"/>
  <c r="K123" i="194"/>
  <c r="L122" i="194"/>
  <c r="K122" i="194"/>
  <c r="L121" i="194"/>
  <c r="K121" i="194"/>
  <c r="L120" i="194"/>
  <c r="K120" i="194"/>
  <c r="L119" i="194"/>
  <c r="K119" i="194"/>
  <c r="L118" i="194"/>
  <c r="K118" i="194"/>
  <c r="L117" i="194"/>
  <c r="K117" i="194"/>
  <c r="L116" i="194"/>
  <c r="K116" i="194"/>
  <c r="L115" i="194"/>
  <c r="K115" i="194"/>
  <c r="L114" i="194"/>
  <c r="K114" i="194"/>
  <c r="L113" i="194"/>
  <c r="K113" i="194"/>
  <c r="L112" i="194"/>
  <c r="K112" i="194"/>
  <c r="L111" i="194"/>
  <c r="K111" i="194"/>
  <c r="L110" i="194"/>
  <c r="K110" i="194"/>
  <c r="K128" i="194"/>
  <c r="H66" i="188"/>
  <c r="L105" i="194"/>
  <c r="K105" i="194"/>
  <c r="L104" i="194"/>
  <c r="K104" i="194"/>
  <c r="L103" i="194"/>
  <c r="K103" i="194"/>
  <c r="L102" i="194"/>
  <c r="K102" i="194"/>
  <c r="L101" i="194"/>
  <c r="K101" i="194"/>
  <c r="L100" i="194"/>
  <c r="K100" i="194"/>
  <c r="L99" i="194"/>
  <c r="K99" i="194"/>
  <c r="L98" i="194"/>
  <c r="K98" i="194"/>
  <c r="L97" i="194"/>
  <c r="K97" i="194"/>
  <c r="L96" i="194"/>
  <c r="K96" i="194"/>
  <c r="L95" i="194"/>
  <c r="K95" i="194"/>
  <c r="L94" i="194"/>
  <c r="K94" i="194"/>
  <c r="L93" i="194"/>
  <c r="K93" i="194"/>
  <c r="L92" i="194"/>
  <c r="K92" i="194"/>
  <c r="L91" i="194"/>
  <c r="K91" i="194"/>
  <c r="L90" i="194"/>
  <c r="K90" i="194"/>
  <c r="L89" i="194"/>
  <c r="K89" i="194"/>
  <c r="K106" i="194"/>
  <c r="L88" i="194"/>
  <c r="K88" i="194"/>
  <c r="H81" i="194"/>
  <c r="L81" i="194"/>
  <c r="H80" i="194"/>
  <c r="L80" i="194"/>
  <c r="H79" i="194"/>
  <c r="L79" i="194"/>
  <c r="H78" i="194"/>
  <c r="L78" i="194"/>
  <c r="H77" i="194"/>
  <c r="L77" i="194"/>
  <c r="H76" i="194"/>
  <c r="K76" i="194"/>
  <c r="H75" i="194"/>
  <c r="L75" i="194"/>
  <c r="H74" i="194"/>
  <c r="L74" i="194"/>
  <c r="H73" i="194"/>
  <c r="L73" i="194"/>
  <c r="H72" i="194"/>
  <c r="K72" i="194"/>
  <c r="H71" i="194"/>
  <c r="L71" i="194"/>
  <c r="H70" i="194"/>
  <c r="K70" i="194"/>
  <c r="H69" i="194"/>
  <c r="L69" i="194"/>
  <c r="H68" i="194"/>
  <c r="L68" i="194"/>
  <c r="K68" i="194"/>
  <c r="H67" i="194"/>
  <c r="L67" i="194"/>
  <c r="H66" i="194"/>
  <c r="K66" i="194"/>
  <c r="L66" i="194"/>
  <c r="H65" i="194"/>
  <c r="L65" i="194"/>
  <c r="H64" i="194"/>
  <c r="K64" i="194"/>
  <c r="H63" i="194"/>
  <c r="L63" i="194"/>
  <c r="H62" i="194"/>
  <c r="L62" i="194"/>
  <c r="H61" i="194"/>
  <c r="L61" i="194"/>
  <c r="H60" i="194"/>
  <c r="K60" i="194"/>
  <c r="L53" i="194"/>
  <c r="K53" i="194"/>
  <c r="L52" i="194"/>
  <c r="K52" i="194"/>
  <c r="L51" i="194"/>
  <c r="K51" i="194"/>
  <c r="L50" i="194"/>
  <c r="K50" i="194"/>
  <c r="L49" i="194"/>
  <c r="K49" i="194"/>
  <c r="L48" i="194"/>
  <c r="K48" i="194"/>
  <c r="L47" i="194"/>
  <c r="K47" i="194"/>
  <c r="L46" i="194"/>
  <c r="K46" i="194"/>
  <c r="L45" i="194"/>
  <c r="K45" i="194"/>
  <c r="L44" i="194"/>
  <c r="K44" i="194"/>
  <c r="L43" i="194"/>
  <c r="K43" i="194"/>
  <c r="L42" i="194"/>
  <c r="K42" i="194"/>
  <c r="L41" i="194"/>
  <c r="K41" i="194"/>
  <c r="L40" i="194"/>
  <c r="K40" i="194"/>
  <c r="L39" i="194"/>
  <c r="K39" i="194"/>
  <c r="L38" i="194"/>
  <c r="K38" i="194"/>
  <c r="L37" i="194"/>
  <c r="K37" i="194"/>
  <c r="L36" i="194"/>
  <c r="K36" i="194"/>
  <c r="L35" i="194"/>
  <c r="K35" i="194"/>
  <c r="L34" i="194"/>
  <c r="K34" i="194"/>
  <c r="L33" i="194"/>
  <c r="K33" i="194"/>
  <c r="L32" i="194"/>
  <c r="K32" i="194"/>
  <c r="L31" i="194"/>
  <c r="K31" i="194"/>
  <c r="L30" i="194"/>
  <c r="K30" i="194"/>
  <c r="L29" i="194"/>
  <c r="K29" i="194"/>
  <c r="L28" i="194"/>
  <c r="K28" i="194"/>
  <c r="L27" i="194"/>
  <c r="K27" i="194"/>
  <c r="L26" i="194"/>
  <c r="K26" i="194"/>
  <c r="L25" i="194"/>
  <c r="K25" i="194"/>
  <c r="L24" i="194"/>
  <c r="K24" i="194"/>
  <c r="L23" i="194"/>
  <c r="K23" i="194"/>
  <c r="L22" i="194"/>
  <c r="K22" i="194"/>
  <c r="L21" i="194"/>
  <c r="K21" i="194"/>
  <c r="L20" i="194"/>
  <c r="K20" i="194"/>
  <c r="L19" i="194"/>
  <c r="K19" i="194"/>
  <c r="L18" i="194"/>
  <c r="K18" i="194"/>
  <c r="K54" i="194"/>
  <c r="F7" i="194"/>
  <c r="G1" i="194"/>
  <c r="L175" i="195"/>
  <c r="L174" i="195"/>
  <c r="E168" i="195"/>
  <c r="H166" i="195"/>
  <c r="L150" i="195"/>
  <c r="I63" i="188"/>
  <c r="K150" i="195"/>
  <c r="I62" i="188"/>
  <c r="L127" i="195"/>
  <c r="K127" i="195"/>
  <c r="L126" i="195"/>
  <c r="K126" i="195"/>
  <c r="L125" i="195"/>
  <c r="K125" i="195"/>
  <c r="L124" i="195"/>
  <c r="K124" i="195"/>
  <c r="L123" i="195"/>
  <c r="K123" i="195"/>
  <c r="L122" i="195"/>
  <c r="K122" i="195"/>
  <c r="L121" i="195"/>
  <c r="K121" i="195"/>
  <c r="L120" i="195"/>
  <c r="K120" i="195"/>
  <c r="L119" i="195"/>
  <c r="K119" i="195"/>
  <c r="L118" i="195"/>
  <c r="K118" i="195"/>
  <c r="L117" i="195"/>
  <c r="K117" i="195"/>
  <c r="L116" i="195"/>
  <c r="K116" i="195"/>
  <c r="L115" i="195"/>
  <c r="K115" i="195"/>
  <c r="L114" i="195"/>
  <c r="K114" i="195"/>
  <c r="L113" i="195"/>
  <c r="K113" i="195"/>
  <c r="L112" i="195"/>
  <c r="K112" i="195"/>
  <c r="L111" i="195"/>
  <c r="K111" i="195"/>
  <c r="L110" i="195"/>
  <c r="K110" i="195"/>
  <c r="K128" i="195"/>
  <c r="H62" i="188"/>
  <c r="L105" i="195"/>
  <c r="K105" i="195"/>
  <c r="L104" i="195"/>
  <c r="K104" i="195"/>
  <c r="L103" i="195"/>
  <c r="K103" i="195"/>
  <c r="L102" i="195"/>
  <c r="K102" i="195"/>
  <c r="L101" i="195"/>
  <c r="K101" i="195"/>
  <c r="L100" i="195"/>
  <c r="K100" i="195"/>
  <c r="L99" i="195"/>
  <c r="K99" i="195"/>
  <c r="L98" i="195"/>
  <c r="K98" i="195"/>
  <c r="L97" i="195"/>
  <c r="K97" i="195"/>
  <c r="L96" i="195"/>
  <c r="K96" i="195"/>
  <c r="L95" i="195"/>
  <c r="K95" i="195"/>
  <c r="L94" i="195"/>
  <c r="K94" i="195"/>
  <c r="L93" i="195"/>
  <c r="K93" i="195"/>
  <c r="L92" i="195"/>
  <c r="K92" i="195"/>
  <c r="L91" i="195"/>
  <c r="K91" i="195"/>
  <c r="L90" i="195"/>
  <c r="K90" i="195"/>
  <c r="L89" i="195"/>
  <c r="K89" i="195"/>
  <c r="K106" i="195"/>
  <c r="K152" i="195"/>
  <c r="J160" i="195"/>
  <c r="L88" i="195"/>
  <c r="K88" i="195"/>
  <c r="H81" i="195"/>
  <c r="K81" i="195"/>
  <c r="H80" i="195"/>
  <c r="L80" i="195"/>
  <c r="H79" i="195"/>
  <c r="K79" i="195"/>
  <c r="H78" i="195"/>
  <c r="L78" i="195"/>
  <c r="H77" i="195"/>
  <c r="K77" i="195"/>
  <c r="H76" i="195"/>
  <c r="K76" i="195"/>
  <c r="H75" i="195"/>
  <c r="K75" i="195"/>
  <c r="H74" i="195"/>
  <c r="L74" i="195"/>
  <c r="H73" i="195"/>
  <c r="K73" i="195"/>
  <c r="H72" i="195"/>
  <c r="L72" i="195"/>
  <c r="K72" i="195"/>
  <c r="H71" i="195"/>
  <c r="H70" i="195"/>
  <c r="K70" i="195"/>
  <c r="H69" i="195"/>
  <c r="K69" i="195"/>
  <c r="H68" i="195"/>
  <c r="L68" i="195"/>
  <c r="K68" i="195"/>
  <c r="H67" i="195"/>
  <c r="K67" i="195"/>
  <c r="H66" i="195"/>
  <c r="K66" i="195"/>
  <c r="H65" i="195"/>
  <c r="L65" i="195"/>
  <c r="H64" i="195"/>
  <c r="L64" i="195"/>
  <c r="H63" i="195"/>
  <c r="L63" i="195"/>
  <c r="H62" i="195"/>
  <c r="L62" i="195"/>
  <c r="H61" i="195"/>
  <c r="L61" i="195"/>
  <c r="H60" i="195"/>
  <c r="L60" i="195"/>
  <c r="L53" i="195"/>
  <c r="K53" i="195"/>
  <c r="L52" i="195"/>
  <c r="K52" i="195"/>
  <c r="L51" i="195"/>
  <c r="K51" i="195"/>
  <c r="L50" i="195"/>
  <c r="K50" i="195"/>
  <c r="L49" i="195"/>
  <c r="K49" i="195"/>
  <c r="L48" i="195"/>
  <c r="K48" i="195"/>
  <c r="L47" i="195"/>
  <c r="K47" i="195"/>
  <c r="L46" i="195"/>
  <c r="K46" i="195"/>
  <c r="L45" i="195"/>
  <c r="K45" i="195"/>
  <c r="L44" i="195"/>
  <c r="K44" i="195"/>
  <c r="L43" i="195"/>
  <c r="K43" i="195"/>
  <c r="L42" i="195"/>
  <c r="K42" i="195"/>
  <c r="L41" i="195"/>
  <c r="K41" i="195"/>
  <c r="L40" i="195"/>
  <c r="K40" i="195"/>
  <c r="L39" i="195"/>
  <c r="K39" i="195"/>
  <c r="L38" i="195"/>
  <c r="K38" i="195"/>
  <c r="L37" i="195"/>
  <c r="K37" i="195"/>
  <c r="L36" i="195"/>
  <c r="K36" i="195"/>
  <c r="L35" i="195"/>
  <c r="K35" i="195"/>
  <c r="L34" i="195"/>
  <c r="K34" i="195"/>
  <c r="L33" i="195"/>
  <c r="K33" i="195"/>
  <c r="L32" i="195"/>
  <c r="K32" i="195"/>
  <c r="L31" i="195"/>
  <c r="K31" i="195"/>
  <c r="L30" i="195"/>
  <c r="K30" i="195"/>
  <c r="L29" i="195"/>
  <c r="K29" i="195"/>
  <c r="L28" i="195"/>
  <c r="K28" i="195"/>
  <c r="L27" i="195"/>
  <c r="K27" i="195"/>
  <c r="L26" i="195"/>
  <c r="K26" i="195"/>
  <c r="L25" i="195"/>
  <c r="K25" i="195"/>
  <c r="L24" i="195"/>
  <c r="K24" i="195"/>
  <c r="L23" i="195"/>
  <c r="K23" i="195"/>
  <c r="L22" i="195"/>
  <c r="K22" i="195"/>
  <c r="L21" i="195"/>
  <c r="K21" i="195"/>
  <c r="L20" i="195"/>
  <c r="K20" i="195"/>
  <c r="L19" i="195"/>
  <c r="K19" i="195"/>
  <c r="L18" i="195"/>
  <c r="K18" i="195"/>
  <c r="F7" i="195"/>
  <c r="G1" i="195"/>
  <c r="L175" i="202"/>
  <c r="L174" i="202"/>
  <c r="E168" i="202"/>
  <c r="H166" i="202"/>
  <c r="L150" i="202"/>
  <c r="I59" i="188"/>
  <c r="K150" i="202"/>
  <c r="I58" i="188"/>
  <c r="L127" i="202"/>
  <c r="K127" i="202"/>
  <c r="L126" i="202"/>
  <c r="K126" i="202"/>
  <c r="L125" i="202"/>
  <c r="K125" i="202"/>
  <c r="L124" i="202"/>
  <c r="K124" i="202"/>
  <c r="L123" i="202"/>
  <c r="K123" i="202"/>
  <c r="L122" i="202"/>
  <c r="K122" i="202"/>
  <c r="L121" i="202"/>
  <c r="K121" i="202"/>
  <c r="L120" i="202"/>
  <c r="K120" i="202"/>
  <c r="L119" i="202"/>
  <c r="K119" i="202"/>
  <c r="L118" i="202"/>
  <c r="K118" i="202"/>
  <c r="L117" i="202"/>
  <c r="K117" i="202"/>
  <c r="L116" i="202"/>
  <c r="K116" i="202"/>
  <c r="L115" i="202"/>
  <c r="K115" i="202"/>
  <c r="L114" i="202"/>
  <c r="K114" i="202"/>
  <c r="L113" i="202"/>
  <c r="K113" i="202"/>
  <c r="L112" i="202"/>
  <c r="K112" i="202"/>
  <c r="L111" i="202"/>
  <c r="K111" i="202"/>
  <c r="L110" i="202"/>
  <c r="L128" i="202"/>
  <c r="H59" i="188"/>
  <c r="K110" i="202"/>
  <c r="L105" i="202"/>
  <c r="K105" i="202"/>
  <c r="L104" i="202"/>
  <c r="K104" i="202"/>
  <c r="L103" i="202"/>
  <c r="K103" i="202"/>
  <c r="L102" i="202"/>
  <c r="K102" i="202"/>
  <c r="L101" i="202"/>
  <c r="K101" i="202"/>
  <c r="L100" i="202"/>
  <c r="K100" i="202"/>
  <c r="L99" i="202"/>
  <c r="K99" i="202"/>
  <c r="L98" i="202"/>
  <c r="K98" i="202"/>
  <c r="L97" i="202"/>
  <c r="K97" i="202"/>
  <c r="L96" i="202"/>
  <c r="K96" i="202"/>
  <c r="L95" i="202"/>
  <c r="K95" i="202"/>
  <c r="L94" i="202"/>
  <c r="K94" i="202"/>
  <c r="L93" i="202"/>
  <c r="K93" i="202"/>
  <c r="L92" i="202"/>
  <c r="K92" i="202"/>
  <c r="L91" i="202"/>
  <c r="K91" i="202"/>
  <c r="L90" i="202"/>
  <c r="K90" i="202"/>
  <c r="L89" i="202"/>
  <c r="L106" i="202"/>
  <c r="K89" i="202"/>
  <c r="L88" i="202"/>
  <c r="K88" i="202"/>
  <c r="H81" i="202"/>
  <c r="L81" i="202"/>
  <c r="K81" i="202"/>
  <c r="H80" i="202"/>
  <c r="K80" i="202"/>
  <c r="H79" i="202"/>
  <c r="L79" i="202"/>
  <c r="H78" i="202"/>
  <c r="K78" i="202"/>
  <c r="H77" i="202"/>
  <c r="L77" i="202"/>
  <c r="H76" i="202"/>
  <c r="K76" i="202"/>
  <c r="H75" i="202"/>
  <c r="L75" i="202"/>
  <c r="H74" i="202"/>
  <c r="K74" i="202"/>
  <c r="H73" i="202"/>
  <c r="L73" i="202"/>
  <c r="H72" i="202"/>
  <c r="K72" i="202"/>
  <c r="H71" i="202"/>
  <c r="L71" i="202"/>
  <c r="H70" i="202"/>
  <c r="H69" i="202"/>
  <c r="L69" i="202"/>
  <c r="H68" i="202"/>
  <c r="H67" i="202"/>
  <c r="L67" i="202"/>
  <c r="H66" i="202"/>
  <c r="K66" i="202"/>
  <c r="H65" i="202"/>
  <c r="L65" i="202"/>
  <c r="H64" i="202"/>
  <c r="L64" i="202"/>
  <c r="H63" i="202"/>
  <c r="L63" i="202"/>
  <c r="H62" i="202"/>
  <c r="K62" i="202"/>
  <c r="H61" i="202"/>
  <c r="L61" i="202"/>
  <c r="H60" i="202"/>
  <c r="L53" i="202"/>
  <c r="K53" i="202"/>
  <c r="L52" i="202"/>
  <c r="K52" i="202"/>
  <c r="L51" i="202"/>
  <c r="K51" i="202"/>
  <c r="L50" i="202"/>
  <c r="K50" i="202"/>
  <c r="L49" i="202"/>
  <c r="K49" i="202"/>
  <c r="L48" i="202"/>
  <c r="K48" i="202"/>
  <c r="L47" i="202"/>
  <c r="K47" i="202"/>
  <c r="L46" i="202"/>
  <c r="K46" i="202"/>
  <c r="L45" i="202"/>
  <c r="K45" i="202"/>
  <c r="L44" i="202"/>
  <c r="K44" i="202"/>
  <c r="L43" i="202"/>
  <c r="K43" i="202"/>
  <c r="L42" i="202"/>
  <c r="K42" i="202"/>
  <c r="L41" i="202"/>
  <c r="K41" i="202"/>
  <c r="L40" i="202"/>
  <c r="K40" i="202"/>
  <c r="L39" i="202"/>
  <c r="K39" i="202"/>
  <c r="L38" i="202"/>
  <c r="K38" i="202"/>
  <c r="L37" i="202"/>
  <c r="K37" i="202"/>
  <c r="L36" i="202"/>
  <c r="K36" i="202"/>
  <c r="L35" i="202"/>
  <c r="K35" i="202"/>
  <c r="L34" i="202"/>
  <c r="K34" i="202"/>
  <c r="L33" i="202"/>
  <c r="K33" i="202"/>
  <c r="L32" i="202"/>
  <c r="K32" i="202"/>
  <c r="L31" i="202"/>
  <c r="K31" i="202"/>
  <c r="L30" i="202"/>
  <c r="K30" i="202"/>
  <c r="L29" i="202"/>
  <c r="K29" i="202"/>
  <c r="L28" i="202"/>
  <c r="K28" i="202"/>
  <c r="L27" i="202"/>
  <c r="K27" i="202"/>
  <c r="L26" i="202"/>
  <c r="K26" i="202"/>
  <c r="L25" i="202"/>
  <c r="K25" i="202"/>
  <c r="L24" i="202"/>
  <c r="K24" i="202"/>
  <c r="L23" i="202"/>
  <c r="K23" i="202"/>
  <c r="L22" i="202"/>
  <c r="K22" i="202"/>
  <c r="L21" i="202"/>
  <c r="K21" i="202"/>
  <c r="L20" i="202"/>
  <c r="K20" i="202"/>
  <c r="K54" i="202"/>
  <c r="L19" i="202"/>
  <c r="K19" i="202"/>
  <c r="L18" i="202"/>
  <c r="K18" i="202"/>
  <c r="F7" i="202"/>
  <c r="G1" i="202"/>
  <c r="L175" i="201"/>
  <c r="L174" i="201"/>
  <c r="E168" i="201"/>
  <c r="H166" i="201"/>
  <c r="L150" i="201"/>
  <c r="I55" i="188"/>
  <c r="K150" i="201"/>
  <c r="I54" i="188"/>
  <c r="L127" i="201"/>
  <c r="K127" i="201"/>
  <c r="L126" i="201"/>
  <c r="K126" i="201"/>
  <c r="L125" i="201"/>
  <c r="K125" i="201"/>
  <c r="L124" i="201"/>
  <c r="K124" i="201"/>
  <c r="L123" i="201"/>
  <c r="K123" i="201"/>
  <c r="L122" i="201"/>
  <c r="K122" i="201"/>
  <c r="L121" i="201"/>
  <c r="K121" i="201"/>
  <c r="L120" i="201"/>
  <c r="K120" i="201"/>
  <c r="L119" i="201"/>
  <c r="K119" i="201"/>
  <c r="L118" i="201"/>
  <c r="K118" i="201"/>
  <c r="L117" i="201"/>
  <c r="K117" i="201"/>
  <c r="L116" i="201"/>
  <c r="K116" i="201"/>
  <c r="L115" i="201"/>
  <c r="K115" i="201"/>
  <c r="L114" i="201"/>
  <c r="K114" i="201"/>
  <c r="L113" i="201"/>
  <c r="K113" i="201"/>
  <c r="L112" i="201"/>
  <c r="K112" i="201"/>
  <c r="L111" i="201"/>
  <c r="K111" i="201"/>
  <c r="L110" i="201"/>
  <c r="L128" i="201"/>
  <c r="K110" i="201"/>
  <c r="L105" i="201"/>
  <c r="K105" i="201"/>
  <c r="L104" i="201"/>
  <c r="K104" i="201"/>
  <c r="L103" i="201"/>
  <c r="K103" i="201"/>
  <c r="L102" i="201"/>
  <c r="K102" i="201"/>
  <c r="L101" i="201"/>
  <c r="K101" i="201"/>
  <c r="L100" i="201"/>
  <c r="K100" i="201"/>
  <c r="L99" i="201"/>
  <c r="K99" i="201"/>
  <c r="L98" i="201"/>
  <c r="K98" i="201"/>
  <c r="L97" i="201"/>
  <c r="K97" i="201"/>
  <c r="L96" i="201"/>
  <c r="K96" i="201"/>
  <c r="L95" i="201"/>
  <c r="K95" i="201"/>
  <c r="L94" i="201"/>
  <c r="K94" i="201"/>
  <c r="L93" i="201"/>
  <c r="K93" i="201"/>
  <c r="L92" i="201"/>
  <c r="K92" i="201"/>
  <c r="L91" i="201"/>
  <c r="K91" i="201"/>
  <c r="L90" i="201"/>
  <c r="K90" i="201"/>
  <c r="L89" i="201"/>
  <c r="K89" i="201"/>
  <c r="L88" i="201"/>
  <c r="K88" i="201"/>
  <c r="H81" i="201"/>
  <c r="L81" i="201"/>
  <c r="H80" i="201"/>
  <c r="L80" i="201"/>
  <c r="H79" i="201"/>
  <c r="L79" i="201"/>
  <c r="H78" i="201"/>
  <c r="L78" i="201"/>
  <c r="H77" i="201"/>
  <c r="L77" i="201"/>
  <c r="H76" i="201"/>
  <c r="K76" i="201"/>
  <c r="H75" i="201"/>
  <c r="L75" i="201"/>
  <c r="H74" i="201"/>
  <c r="L74" i="201"/>
  <c r="H73" i="201"/>
  <c r="L73" i="201"/>
  <c r="H72" i="201"/>
  <c r="L72" i="201"/>
  <c r="K72" i="201"/>
  <c r="H71" i="201"/>
  <c r="L71" i="201"/>
  <c r="H70" i="201"/>
  <c r="L70" i="201"/>
  <c r="H69" i="201"/>
  <c r="L69" i="201"/>
  <c r="H68" i="201"/>
  <c r="K68" i="201"/>
  <c r="H67" i="201"/>
  <c r="L67" i="201"/>
  <c r="H66" i="201"/>
  <c r="L66" i="201"/>
  <c r="H65" i="201"/>
  <c r="L65" i="201"/>
  <c r="H64" i="201"/>
  <c r="K64" i="201"/>
  <c r="H63" i="201"/>
  <c r="L63" i="201"/>
  <c r="H62" i="201"/>
  <c r="L62" i="201"/>
  <c r="H61" i="201"/>
  <c r="L61" i="201"/>
  <c r="H60" i="201"/>
  <c r="K60" i="201"/>
  <c r="L53" i="201"/>
  <c r="K53" i="201"/>
  <c r="L52" i="201"/>
  <c r="K52" i="201"/>
  <c r="L51" i="201"/>
  <c r="K51" i="201"/>
  <c r="L50" i="201"/>
  <c r="K50" i="201"/>
  <c r="L49" i="201"/>
  <c r="K49" i="201"/>
  <c r="L48" i="201"/>
  <c r="K48" i="201"/>
  <c r="L47" i="201"/>
  <c r="K47" i="201"/>
  <c r="L46" i="201"/>
  <c r="K46" i="201"/>
  <c r="L45" i="201"/>
  <c r="K45" i="201"/>
  <c r="L44" i="201"/>
  <c r="K44" i="201"/>
  <c r="L43" i="201"/>
  <c r="K43" i="201"/>
  <c r="L42" i="201"/>
  <c r="K42" i="201"/>
  <c r="L41" i="201"/>
  <c r="K41" i="201"/>
  <c r="L40" i="201"/>
  <c r="K40" i="201"/>
  <c r="L39" i="201"/>
  <c r="K39" i="201"/>
  <c r="L38" i="201"/>
  <c r="K38" i="201"/>
  <c r="L37" i="201"/>
  <c r="K37" i="201"/>
  <c r="L36" i="201"/>
  <c r="K36" i="201"/>
  <c r="L35" i="201"/>
  <c r="K35" i="201"/>
  <c r="L34" i="201"/>
  <c r="K34" i="201"/>
  <c r="L33" i="201"/>
  <c r="K33" i="201"/>
  <c r="L32" i="201"/>
  <c r="K32" i="201"/>
  <c r="L31" i="201"/>
  <c r="K31" i="201"/>
  <c r="L30" i="201"/>
  <c r="K30" i="201"/>
  <c r="L29" i="201"/>
  <c r="K29" i="201"/>
  <c r="L28" i="201"/>
  <c r="K28" i="201"/>
  <c r="L27" i="201"/>
  <c r="K27" i="201"/>
  <c r="L26" i="201"/>
  <c r="K26" i="201"/>
  <c r="L25" i="201"/>
  <c r="K25" i="201"/>
  <c r="L24" i="201"/>
  <c r="K24" i="201"/>
  <c r="L23" i="201"/>
  <c r="K23" i="201"/>
  <c r="L22" i="201"/>
  <c r="K22" i="201"/>
  <c r="L21" i="201"/>
  <c r="K21" i="201"/>
  <c r="L20" i="201"/>
  <c r="K20" i="201"/>
  <c r="L19" i="201"/>
  <c r="K19" i="201"/>
  <c r="L18" i="201"/>
  <c r="L54" i="201"/>
  <c r="K18" i="201"/>
  <c r="F7" i="201"/>
  <c r="G1" i="201"/>
  <c r="L175" i="200"/>
  <c r="L174" i="200"/>
  <c r="E168" i="200"/>
  <c r="H166" i="200"/>
  <c r="L150" i="200"/>
  <c r="I51" i="188"/>
  <c r="K150" i="200"/>
  <c r="I50" i="188"/>
  <c r="L127" i="200"/>
  <c r="K127" i="200"/>
  <c r="L126" i="200"/>
  <c r="K126" i="200"/>
  <c r="L125" i="200"/>
  <c r="K125" i="200"/>
  <c r="L124" i="200"/>
  <c r="K124" i="200"/>
  <c r="L123" i="200"/>
  <c r="K123" i="200"/>
  <c r="L122" i="200"/>
  <c r="K122" i="200"/>
  <c r="L121" i="200"/>
  <c r="K121" i="200"/>
  <c r="L120" i="200"/>
  <c r="K120" i="200"/>
  <c r="L119" i="200"/>
  <c r="K119" i="200"/>
  <c r="L118" i="200"/>
  <c r="K118" i="200"/>
  <c r="L117" i="200"/>
  <c r="K117" i="200"/>
  <c r="L116" i="200"/>
  <c r="K116" i="200"/>
  <c r="L115" i="200"/>
  <c r="K115" i="200"/>
  <c r="L114" i="200"/>
  <c r="K114" i="200"/>
  <c r="L113" i="200"/>
  <c r="K113" i="200"/>
  <c r="L112" i="200"/>
  <c r="K112" i="200"/>
  <c r="L111" i="200"/>
  <c r="K111" i="200"/>
  <c r="L110" i="200"/>
  <c r="L128" i="200"/>
  <c r="H51" i="188"/>
  <c r="K110" i="200"/>
  <c r="L105" i="200"/>
  <c r="K105" i="200"/>
  <c r="L104" i="200"/>
  <c r="K104" i="200"/>
  <c r="L103" i="200"/>
  <c r="K103" i="200"/>
  <c r="L102" i="200"/>
  <c r="K102" i="200"/>
  <c r="L101" i="200"/>
  <c r="K101" i="200"/>
  <c r="L100" i="200"/>
  <c r="K100" i="200"/>
  <c r="L99" i="200"/>
  <c r="K99" i="200"/>
  <c r="L98" i="200"/>
  <c r="K98" i="200"/>
  <c r="L97" i="200"/>
  <c r="K97" i="200"/>
  <c r="L96" i="200"/>
  <c r="K96" i="200"/>
  <c r="L95" i="200"/>
  <c r="K95" i="200"/>
  <c r="L94" i="200"/>
  <c r="K94" i="200"/>
  <c r="L93" i="200"/>
  <c r="K93" i="200"/>
  <c r="L92" i="200"/>
  <c r="K92" i="200"/>
  <c r="L91" i="200"/>
  <c r="K91" i="200"/>
  <c r="L90" i="200"/>
  <c r="K90" i="200"/>
  <c r="L89" i="200"/>
  <c r="K89" i="200"/>
  <c r="L88" i="200"/>
  <c r="L106" i="200"/>
  <c r="L152" i="200"/>
  <c r="K160" i="200"/>
  <c r="K88" i="200"/>
  <c r="H81" i="200"/>
  <c r="L81" i="200"/>
  <c r="H80" i="200"/>
  <c r="L80" i="200"/>
  <c r="H79" i="200"/>
  <c r="L79" i="200"/>
  <c r="H78" i="200"/>
  <c r="L78" i="200"/>
  <c r="H77" i="200"/>
  <c r="L77" i="200"/>
  <c r="H76" i="200"/>
  <c r="L76" i="200"/>
  <c r="H75" i="200"/>
  <c r="L75" i="200"/>
  <c r="H74" i="200"/>
  <c r="K74" i="200"/>
  <c r="H73" i="200"/>
  <c r="L73" i="200"/>
  <c r="H72" i="200"/>
  <c r="L72" i="200"/>
  <c r="H71" i="200"/>
  <c r="L71" i="200"/>
  <c r="H70" i="200"/>
  <c r="L70" i="200"/>
  <c r="H69" i="200"/>
  <c r="L69" i="200"/>
  <c r="H68" i="200"/>
  <c r="L68" i="200"/>
  <c r="H67" i="200"/>
  <c r="L67" i="200"/>
  <c r="H66" i="200"/>
  <c r="K66" i="200"/>
  <c r="H65" i="200"/>
  <c r="L65" i="200"/>
  <c r="H64" i="200"/>
  <c r="L64" i="200"/>
  <c r="H63" i="200"/>
  <c r="L63" i="200"/>
  <c r="H62" i="200"/>
  <c r="L62" i="200"/>
  <c r="H61" i="200"/>
  <c r="L61" i="200"/>
  <c r="H60" i="200"/>
  <c r="L60" i="200"/>
  <c r="L53" i="200"/>
  <c r="K53" i="200"/>
  <c r="L52" i="200"/>
  <c r="K52" i="200"/>
  <c r="L51" i="200"/>
  <c r="K51" i="200"/>
  <c r="L50" i="200"/>
  <c r="K50" i="200"/>
  <c r="L49" i="200"/>
  <c r="K49" i="200"/>
  <c r="L48" i="200"/>
  <c r="K48" i="200"/>
  <c r="L47" i="200"/>
  <c r="K47" i="200"/>
  <c r="L46" i="200"/>
  <c r="K46" i="200"/>
  <c r="L45" i="200"/>
  <c r="K45" i="200"/>
  <c r="L44" i="200"/>
  <c r="K44" i="200"/>
  <c r="L43" i="200"/>
  <c r="K43" i="200"/>
  <c r="L42" i="200"/>
  <c r="K42" i="200"/>
  <c r="L41" i="200"/>
  <c r="K41" i="200"/>
  <c r="L40" i="200"/>
  <c r="K40" i="200"/>
  <c r="L39" i="200"/>
  <c r="K39" i="200"/>
  <c r="L38" i="200"/>
  <c r="K38" i="200"/>
  <c r="L37" i="200"/>
  <c r="K37" i="200"/>
  <c r="L36" i="200"/>
  <c r="K36" i="200"/>
  <c r="L35" i="200"/>
  <c r="K35" i="200"/>
  <c r="L34" i="200"/>
  <c r="K34" i="200"/>
  <c r="L33" i="200"/>
  <c r="K33" i="200"/>
  <c r="L32" i="200"/>
  <c r="K32" i="200"/>
  <c r="L31" i="200"/>
  <c r="K31" i="200"/>
  <c r="L30" i="200"/>
  <c r="K30" i="200"/>
  <c r="L29" i="200"/>
  <c r="K29" i="200"/>
  <c r="L28" i="200"/>
  <c r="K28" i="200"/>
  <c r="L27" i="200"/>
  <c r="K27" i="200"/>
  <c r="L26" i="200"/>
  <c r="K26" i="200"/>
  <c r="L25" i="200"/>
  <c r="K25" i="200"/>
  <c r="L24" i="200"/>
  <c r="K24" i="200"/>
  <c r="L23" i="200"/>
  <c r="K23" i="200"/>
  <c r="L22" i="200"/>
  <c r="K22" i="200"/>
  <c r="L21" i="200"/>
  <c r="K21" i="200"/>
  <c r="L20" i="200"/>
  <c r="K20" i="200"/>
  <c r="L19" i="200"/>
  <c r="K19" i="200"/>
  <c r="K54" i="200"/>
  <c r="L18" i="200"/>
  <c r="L54" i="200"/>
  <c r="K18" i="200"/>
  <c r="F7" i="200"/>
  <c r="G1" i="200"/>
  <c r="L175" i="199"/>
  <c r="L174" i="199"/>
  <c r="E168" i="199"/>
  <c r="H166" i="199"/>
  <c r="L150" i="199"/>
  <c r="I47" i="188"/>
  <c r="K150" i="199"/>
  <c r="I46" i="188"/>
  <c r="L127" i="199"/>
  <c r="K127" i="199"/>
  <c r="L126" i="199"/>
  <c r="K126" i="199"/>
  <c r="L125" i="199"/>
  <c r="K125" i="199"/>
  <c r="L124" i="199"/>
  <c r="K124" i="199"/>
  <c r="L123" i="199"/>
  <c r="K123" i="199"/>
  <c r="L122" i="199"/>
  <c r="K122" i="199"/>
  <c r="L121" i="199"/>
  <c r="K121" i="199"/>
  <c r="L120" i="199"/>
  <c r="K120" i="199"/>
  <c r="L119" i="199"/>
  <c r="K119" i="199"/>
  <c r="L118" i="199"/>
  <c r="K118" i="199"/>
  <c r="L117" i="199"/>
  <c r="K117" i="199"/>
  <c r="L116" i="199"/>
  <c r="K116" i="199"/>
  <c r="L115" i="199"/>
  <c r="K115" i="199"/>
  <c r="L114" i="199"/>
  <c r="K114" i="199"/>
  <c r="L113" i="199"/>
  <c r="K113" i="199"/>
  <c r="L112" i="199"/>
  <c r="K112" i="199"/>
  <c r="L111" i="199"/>
  <c r="K111" i="199"/>
  <c r="L110" i="199"/>
  <c r="L128" i="199"/>
  <c r="H47" i="188"/>
  <c r="K110" i="199"/>
  <c r="L105" i="199"/>
  <c r="K105" i="199"/>
  <c r="L104" i="199"/>
  <c r="K104" i="199"/>
  <c r="L103" i="199"/>
  <c r="K103" i="199"/>
  <c r="L102" i="199"/>
  <c r="K102" i="199"/>
  <c r="L101" i="199"/>
  <c r="K101" i="199"/>
  <c r="L100" i="199"/>
  <c r="K100" i="199"/>
  <c r="L99" i="199"/>
  <c r="K99" i="199"/>
  <c r="L98" i="199"/>
  <c r="K98" i="199"/>
  <c r="L97" i="199"/>
  <c r="K97" i="199"/>
  <c r="L96" i="199"/>
  <c r="K96" i="199"/>
  <c r="L95" i="199"/>
  <c r="K95" i="199"/>
  <c r="L94" i="199"/>
  <c r="K94" i="199"/>
  <c r="L93" i="199"/>
  <c r="K93" i="199"/>
  <c r="L92" i="199"/>
  <c r="K92" i="199"/>
  <c r="L91" i="199"/>
  <c r="K91" i="199"/>
  <c r="L90" i="199"/>
  <c r="K90" i="199"/>
  <c r="L89" i="199"/>
  <c r="K89" i="199"/>
  <c r="L88" i="199"/>
  <c r="K88" i="199"/>
  <c r="H81" i="199"/>
  <c r="L81" i="199"/>
  <c r="H80" i="199"/>
  <c r="L80" i="199"/>
  <c r="H79" i="199"/>
  <c r="L79" i="199"/>
  <c r="H78" i="199"/>
  <c r="L78" i="199"/>
  <c r="H77" i="199"/>
  <c r="L77" i="199"/>
  <c r="H76" i="199"/>
  <c r="L76" i="199"/>
  <c r="L75" i="199"/>
  <c r="H75" i="199"/>
  <c r="K75" i="199"/>
  <c r="H74" i="199"/>
  <c r="K74" i="199"/>
  <c r="H73" i="199"/>
  <c r="K73" i="199"/>
  <c r="H72" i="199"/>
  <c r="K72" i="199"/>
  <c r="H71" i="199"/>
  <c r="K71" i="199"/>
  <c r="H70" i="199"/>
  <c r="K70" i="199"/>
  <c r="H69" i="199"/>
  <c r="L69" i="199"/>
  <c r="H68" i="199"/>
  <c r="K68" i="199"/>
  <c r="H67" i="199"/>
  <c r="L67" i="199"/>
  <c r="H66" i="199"/>
  <c r="K66" i="199"/>
  <c r="H65" i="199"/>
  <c r="K65" i="199"/>
  <c r="H64" i="199"/>
  <c r="K64" i="199"/>
  <c r="L63" i="199"/>
  <c r="H63" i="199"/>
  <c r="K63" i="199"/>
  <c r="H62" i="199"/>
  <c r="K62" i="199"/>
  <c r="H61" i="199"/>
  <c r="K61" i="199"/>
  <c r="H60" i="199"/>
  <c r="L60" i="199"/>
  <c r="L53" i="199"/>
  <c r="K53" i="199"/>
  <c r="L52" i="199"/>
  <c r="K52" i="199"/>
  <c r="L51" i="199"/>
  <c r="K51" i="199"/>
  <c r="L50" i="199"/>
  <c r="K50" i="199"/>
  <c r="L49" i="199"/>
  <c r="K49" i="199"/>
  <c r="L48" i="199"/>
  <c r="K48" i="199"/>
  <c r="L47" i="199"/>
  <c r="K47" i="199"/>
  <c r="L46" i="199"/>
  <c r="K46" i="199"/>
  <c r="L45" i="199"/>
  <c r="K45" i="199"/>
  <c r="L44" i="199"/>
  <c r="K44" i="199"/>
  <c r="L43" i="199"/>
  <c r="K43" i="199"/>
  <c r="L42" i="199"/>
  <c r="K42" i="199"/>
  <c r="L41" i="199"/>
  <c r="K41" i="199"/>
  <c r="L40" i="199"/>
  <c r="K40" i="199"/>
  <c r="L39" i="199"/>
  <c r="K39" i="199"/>
  <c r="L38" i="199"/>
  <c r="K38" i="199"/>
  <c r="L37" i="199"/>
  <c r="K37" i="199"/>
  <c r="L36" i="199"/>
  <c r="K36" i="199"/>
  <c r="L35" i="199"/>
  <c r="K35" i="199"/>
  <c r="L34" i="199"/>
  <c r="K34" i="199"/>
  <c r="L33" i="199"/>
  <c r="K33" i="199"/>
  <c r="L32" i="199"/>
  <c r="K32" i="199"/>
  <c r="L31" i="199"/>
  <c r="K31" i="199"/>
  <c r="L30" i="199"/>
  <c r="K30" i="199"/>
  <c r="L29" i="199"/>
  <c r="K29" i="199"/>
  <c r="L28" i="199"/>
  <c r="K28" i="199"/>
  <c r="L27" i="199"/>
  <c r="K27" i="199"/>
  <c r="L26" i="199"/>
  <c r="K26" i="199"/>
  <c r="L25" i="199"/>
  <c r="K25" i="199"/>
  <c r="L24" i="199"/>
  <c r="K24" i="199"/>
  <c r="L23" i="199"/>
  <c r="K23" i="199"/>
  <c r="L22" i="199"/>
  <c r="K22" i="199"/>
  <c r="L21" i="199"/>
  <c r="K21" i="199"/>
  <c r="L20" i="199"/>
  <c r="K20" i="199"/>
  <c r="L19" i="199"/>
  <c r="K19" i="199"/>
  <c r="L18" i="199"/>
  <c r="L54" i="199"/>
  <c r="K158" i="199"/>
  <c r="K18" i="199"/>
  <c r="K54" i="199"/>
  <c r="F7" i="199"/>
  <c r="G1" i="199"/>
  <c r="L175" i="198"/>
  <c r="L174" i="198"/>
  <c r="E168" i="198"/>
  <c r="H166" i="198"/>
  <c r="L150" i="198"/>
  <c r="I43" i="188"/>
  <c r="K150" i="198"/>
  <c r="I42" i="188"/>
  <c r="L127" i="198"/>
  <c r="K127" i="198"/>
  <c r="L126" i="198"/>
  <c r="K126" i="198"/>
  <c r="L125" i="198"/>
  <c r="K125" i="198"/>
  <c r="L124" i="198"/>
  <c r="K124" i="198"/>
  <c r="L123" i="198"/>
  <c r="K123" i="198"/>
  <c r="L122" i="198"/>
  <c r="K122" i="198"/>
  <c r="L121" i="198"/>
  <c r="K121" i="198"/>
  <c r="L120" i="198"/>
  <c r="K120" i="198"/>
  <c r="L119" i="198"/>
  <c r="K119" i="198"/>
  <c r="L118" i="198"/>
  <c r="K118" i="198"/>
  <c r="L117" i="198"/>
  <c r="K117" i="198"/>
  <c r="L116" i="198"/>
  <c r="K116" i="198"/>
  <c r="L115" i="198"/>
  <c r="K115" i="198"/>
  <c r="L114" i="198"/>
  <c r="K114" i="198"/>
  <c r="L113" i="198"/>
  <c r="K113" i="198"/>
  <c r="L112" i="198"/>
  <c r="K112" i="198"/>
  <c r="L111" i="198"/>
  <c r="K111" i="198"/>
  <c r="L110" i="198"/>
  <c r="L128" i="198"/>
  <c r="H43" i="188"/>
  <c r="K110" i="198"/>
  <c r="K128" i="198"/>
  <c r="H42" i="188"/>
  <c r="L105" i="198"/>
  <c r="K105" i="198"/>
  <c r="L104" i="198"/>
  <c r="K104" i="198"/>
  <c r="L103" i="198"/>
  <c r="K103" i="198"/>
  <c r="L102" i="198"/>
  <c r="K102" i="198"/>
  <c r="L101" i="198"/>
  <c r="K101" i="198"/>
  <c r="L100" i="198"/>
  <c r="K100" i="198"/>
  <c r="L99" i="198"/>
  <c r="K99" i="198"/>
  <c r="L98" i="198"/>
  <c r="K98" i="198"/>
  <c r="L97" i="198"/>
  <c r="K97" i="198"/>
  <c r="L96" i="198"/>
  <c r="K96" i="198"/>
  <c r="L95" i="198"/>
  <c r="K95" i="198"/>
  <c r="L94" i="198"/>
  <c r="K94" i="198"/>
  <c r="L93" i="198"/>
  <c r="K93" i="198"/>
  <c r="L92" i="198"/>
  <c r="K92" i="198"/>
  <c r="L91" i="198"/>
  <c r="K91" i="198"/>
  <c r="L90" i="198"/>
  <c r="K90" i="198"/>
  <c r="L89" i="198"/>
  <c r="K89" i="198"/>
  <c r="L88" i="198"/>
  <c r="K88" i="198"/>
  <c r="K106" i="198"/>
  <c r="H81" i="198"/>
  <c r="L81" i="198"/>
  <c r="H80" i="198"/>
  <c r="L80" i="198"/>
  <c r="H79" i="198"/>
  <c r="L79" i="198"/>
  <c r="H78" i="198"/>
  <c r="L78" i="198"/>
  <c r="H77" i="198"/>
  <c r="L77" i="198"/>
  <c r="H76" i="198"/>
  <c r="L76" i="198"/>
  <c r="H75" i="198"/>
  <c r="L75" i="198"/>
  <c r="H74" i="198"/>
  <c r="K74" i="198"/>
  <c r="H73" i="198"/>
  <c r="L73" i="198"/>
  <c r="H72" i="198"/>
  <c r="L72" i="198"/>
  <c r="H71" i="198"/>
  <c r="L71" i="198"/>
  <c r="H70" i="198"/>
  <c r="K70" i="198"/>
  <c r="H69" i="198"/>
  <c r="L69" i="198"/>
  <c r="H68" i="198"/>
  <c r="L68" i="198"/>
  <c r="H67" i="198"/>
  <c r="K67" i="198"/>
  <c r="H66" i="198"/>
  <c r="L66" i="198"/>
  <c r="H65" i="198"/>
  <c r="L65" i="198"/>
  <c r="H64" i="198"/>
  <c r="L64" i="198"/>
  <c r="H63" i="198"/>
  <c r="L63" i="198"/>
  <c r="H62" i="198"/>
  <c r="L62" i="198"/>
  <c r="H61" i="198"/>
  <c r="K61" i="198"/>
  <c r="H60" i="198"/>
  <c r="L60" i="198"/>
  <c r="L53" i="198"/>
  <c r="K53" i="198"/>
  <c r="L52" i="198"/>
  <c r="K52" i="198"/>
  <c r="L51" i="198"/>
  <c r="K51" i="198"/>
  <c r="L50" i="198"/>
  <c r="K50" i="198"/>
  <c r="L49" i="198"/>
  <c r="K49" i="198"/>
  <c r="L48" i="198"/>
  <c r="K48" i="198"/>
  <c r="L47" i="198"/>
  <c r="K47" i="198"/>
  <c r="L46" i="198"/>
  <c r="K46" i="198"/>
  <c r="L45" i="198"/>
  <c r="K45" i="198"/>
  <c r="L44" i="198"/>
  <c r="K44" i="198"/>
  <c r="L43" i="198"/>
  <c r="K43" i="198"/>
  <c r="L42" i="198"/>
  <c r="K42" i="198"/>
  <c r="L41" i="198"/>
  <c r="K41" i="198"/>
  <c r="L40" i="198"/>
  <c r="K40" i="198"/>
  <c r="L39" i="198"/>
  <c r="K39" i="198"/>
  <c r="L38" i="198"/>
  <c r="K38" i="198"/>
  <c r="L37" i="198"/>
  <c r="K37" i="198"/>
  <c r="L36" i="198"/>
  <c r="K36" i="198"/>
  <c r="L35" i="198"/>
  <c r="K35" i="198"/>
  <c r="L34" i="198"/>
  <c r="K34" i="198"/>
  <c r="L33" i="198"/>
  <c r="K33" i="198"/>
  <c r="L32" i="198"/>
  <c r="K32" i="198"/>
  <c r="L31" i="198"/>
  <c r="K31" i="198"/>
  <c r="L30" i="198"/>
  <c r="K30" i="198"/>
  <c r="L29" i="198"/>
  <c r="K29" i="198"/>
  <c r="L28" i="198"/>
  <c r="K28" i="198"/>
  <c r="L27" i="198"/>
  <c r="K27" i="198"/>
  <c r="L26" i="198"/>
  <c r="K26" i="198"/>
  <c r="L25" i="198"/>
  <c r="K25" i="198"/>
  <c r="L24" i="198"/>
  <c r="K24" i="198"/>
  <c r="L23" i="198"/>
  <c r="K23" i="198"/>
  <c r="L22" i="198"/>
  <c r="K22" i="198"/>
  <c r="L21" i="198"/>
  <c r="K21" i="198"/>
  <c r="L20" i="198"/>
  <c r="K20" i="198"/>
  <c r="L19" i="198"/>
  <c r="K19" i="198"/>
  <c r="L18" i="198"/>
  <c r="K18" i="198"/>
  <c r="F7" i="198"/>
  <c r="G1" i="198"/>
  <c r="E168" i="197"/>
  <c r="H166" i="197"/>
  <c r="L150" i="197"/>
  <c r="I39" i="188"/>
  <c r="K150" i="197"/>
  <c r="I38" i="188"/>
  <c r="L127" i="197"/>
  <c r="K127" i="197"/>
  <c r="L126" i="197"/>
  <c r="K126" i="197"/>
  <c r="L125" i="197"/>
  <c r="K125" i="197"/>
  <c r="L124" i="197"/>
  <c r="K124" i="197"/>
  <c r="L123" i="197"/>
  <c r="K123" i="197"/>
  <c r="L122" i="197"/>
  <c r="K122" i="197"/>
  <c r="L121" i="197"/>
  <c r="K121" i="197"/>
  <c r="L120" i="197"/>
  <c r="K120" i="197"/>
  <c r="L119" i="197"/>
  <c r="K119" i="197"/>
  <c r="L118" i="197"/>
  <c r="K118" i="197"/>
  <c r="L117" i="197"/>
  <c r="K117" i="197"/>
  <c r="L116" i="197"/>
  <c r="K116" i="197"/>
  <c r="L115" i="197"/>
  <c r="K115" i="197"/>
  <c r="L114" i="197"/>
  <c r="K114" i="197"/>
  <c r="L113" i="197"/>
  <c r="K113" i="197"/>
  <c r="L112" i="197"/>
  <c r="K112" i="197"/>
  <c r="L111" i="197"/>
  <c r="K111" i="197"/>
  <c r="L110" i="197"/>
  <c r="K110" i="197"/>
  <c r="L105" i="197"/>
  <c r="K105" i="197"/>
  <c r="L104" i="197"/>
  <c r="K104" i="197"/>
  <c r="L103" i="197"/>
  <c r="K103" i="197"/>
  <c r="L102" i="197"/>
  <c r="K102" i="197"/>
  <c r="L101" i="197"/>
  <c r="K101" i="197"/>
  <c r="L100" i="197"/>
  <c r="K100" i="197"/>
  <c r="L99" i="197"/>
  <c r="K99" i="197"/>
  <c r="L98" i="197"/>
  <c r="K98" i="197"/>
  <c r="L97" i="197"/>
  <c r="K97" i="197"/>
  <c r="L96" i="197"/>
  <c r="K96" i="197"/>
  <c r="L95" i="197"/>
  <c r="K95" i="197"/>
  <c r="L94" i="197"/>
  <c r="K94" i="197"/>
  <c r="L93" i="197"/>
  <c r="K93" i="197"/>
  <c r="L92" i="197"/>
  <c r="K92" i="197"/>
  <c r="L91" i="197"/>
  <c r="K91" i="197"/>
  <c r="L90" i="197"/>
  <c r="K90" i="197"/>
  <c r="L89" i="197"/>
  <c r="K89" i="197"/>
  <c r="L88" i="197"/>
  <c r="K88" i="197"/>
  <c r="H81" i="197"/>
  <c r="L81" i="197"/>
  <c r="H80" i="197"/>
  <c r="L80" i="197"/>
  <c r="H79" i="197"/>
  <c r="K79" i="197"/>
  <c r="H78" i="197"/>
  <c r="L78" i="197"/>
  <c r="H77" i="197"/>
  <c r="L77" i="197"/>
  <c r="H76" i="197"/>
  <c r="L76" i="197"/>
  <c r="H75" i="197"/>
  <c r="K75" i="197"/>
  <c r="H74" i="197"/>
  <c r="L74" i="197"/>
  <c r="H73" i="197"/>
  <c r="L73" i="197"/>
  <c r="H72" i="197"/>
  <c r="L72" i="197"/>
  <c r="H71" i="197"/>
  <c r="K71" i="197"/>
  <c r="L71" i="197"/>
  <c r="H70" i="197"/>
  <c r="L70" i="197"/>
  <c r="H69" i="197"/>
  <c r="L69" i="197"/>
  <c r="H68" i="197"/>
  <c r="L68" i="197"/>
  <c r="H67" i="197"/>
  <c r="K67" i="197"/>
  <c r="H66" i="197"/>
  <c r="L66" i="197"/>
  <c r="H65" i="197"/>
  <c r="K65" i="197"/>
  <c r="H64" i="197"/>
  <c r="L64" i="197"/>
  <c r="H63" i="197"/>
  <c r="K63" i="197"/>
  <c r="H62" i="197"/>
  <c r="L62" i="197"/>
  <c r="H61" i="197"/>
  <c r="L61" i="197"/>
  <c r="H60" i="197"/>
  <c r="L60" i="197"/>
  <c r="L53" i="197"/>
  <c r="K53" i="197"/>
  <c r="L52" i="197"/>
  <c r="K52" i="197"/>
  <c r="L51" i="197"/>
  <c r="K51" i="197"/>
  <c r="L50" i="197"/>
  <c r="K50" i="197"/>
  <c r="L49" i="197"/>
  <c r="K49" i="197"/>
  <c r="L48" i="197"/>
  <c r="K48" i="197"/>
  <c r="L47" i="197"/>
  <c r="K47" i="197"/>
  <c r="L46" i="197"/>
  <c r="K46" i="197"/>
  <c r="L45" i="197"/>
  <c r="K45" i="197"/>
  <c r="L44" i="197"/>
  <c r="K44" i="197"/>
  <c r="L43" i="197"/>
  <c r="K43" i="197"/>
  <c r="L42" i="197"/>
  <c r="K42" i="197"/>
  <c r="L41" i="197"/>
  <c r="K41" i="197"/>
  <c r="L40" i="197"/>
  <c r="K40" i="197"/>
  <c r="L39" i="197"/>
  <c r="K39" i="197"/>
  <c r="L38" i="197"/>
  <c r="K38" i="197"/>
  <c r="L37" i="197"/>
  <c r="K37" i="197"/>
  <c r="L36" i="197"/>
  <c r="K36" i="197"/>
  <c r="L35" i="197"/>
  <c r="K35" i="197"/>
  <c r="L34" i="197"/>
  <c r="K34" i="197"/>
  <c r="L33" i="197"/>
  <c r="K33" i="197"/>
  <c r="L32" i="197"/>
  <c r="K32" i="197"/>
  <c r="L31" i="197"/>
  <c r="K31" i="197"/>
  <c r="L30" i="197"/>
  <c r="K30" i="197"/>
  <c r="L29" i="197"/>
  <c r="K29" i="197"/>
  <c r="L28" i="197"/>
  <c r="K28" i="197"/>
  <c r="L27" i="197"/>
  <c r="K27" i="197"/>
  <c r="L26" i="197"/>
  <c r="K26" i="197"/>
  <c r="L25" i="197"/>
  <c r="K25" i="197"/>
  <c r="L24" i="197"/>
  <c r="K24" i="197"/>
  <c r="L23" i="197"/>
  <c r="K23" i="197"/>
  <c r="L22" i="197"/>
  <c r="K22" i="197"/>
  <c r="L21" i="197"/>
  <c r="K21" i="197"/>
  <c r="L20" i="197"/>
  <c r="K20" i="197"/>
  <c r="L19" i="197"/>
  <c r="K19" i="197"/>
  <c r="L18" i="197"/>
  <c r="K18" i="197"/>
  <c r="K54" i="197"/>
  <c r="F7" i="197"/>
  <c r="G1" i="197"/>
  <c r="E168" i="196"/>
  <c r="H166" i="196"/>
  <c r="L150" i="196"/>
  <c r="I35" i="188"/>
  <c r="K150" i="196"/>
  <c r="I34" i="188"/>
  <c r="L127" i="196"/>
  <c r="K127" i="196"/>
  <c r="L126" i="196"/>
  <c r="K126" i="196"/>
  <c r="L125" i="196"/>
  <c r="K125" i="196"/>
  <c r="L124" i="196"/>
  <c r="K124" i="196"/>
  <c r="L123" i="196"/>
  <c r="K123" i="196"/>
  <c r="L122" i="196"/>
  <c r="K122" i="196"/>
  <c r="L121" i="196"/>
  <c r="K121" i="196"/>
  <c r="L120" i="196"/>
  <c r="K120" i="196"/>
  <c r="L119" i="196"/>
  <c r="K119" i="196"/>
  <c r="L118" i="196"/>
  <c r="K118" i="196"/>
  <c r="L117" i="196"/>
  <c r="K117" i="196"/>
  <c r="L116" i="196"/>
  <c r="K116" i="196"/>
  <c r="L115" i="196"/>
  <c r="K115" i="196"/>
  <c r="L114" i="196"/>
  <c r="K114" i="196"/>
  <c r="L113" i="196"/>
  <c r="K113" i="196"/>
  <c r="L112" i="196"/>
  <c r="K112" i="196"/>
  <c r="L111" i="196"/>
  <c r="K111" i="196"/>
  <c r="L110" i="196"/>
  <c r="K110" i="196"/>
  <c r="L105" i="196"/>
  <c r="K105" i="196"/>
  <c r="L104" i="196"/>
  <c r="K104" i="196"/>
  <c r="L103" i="196"/>
  <c r="K103" i="196"/>
  <c r="L102" i="196"/>
  <c r="K102" i="196"/>
  <c r="L101" i="196"/>
  <c r="K101" i="196"/>
  <c r="L100" i="196"/>
  <c r="K100" i="196"/>
  <c r="L99" i="196"/>
  <c r="K99" i="196"/>
  <c r="L98" i="196"/>
  <c r="K98" i="196"/>
  <c r="L97" i="196"/>
  <c r="K97" i="196"/>
  <c r="L96" i="196"/>
  <c r="K96" i="196"/>
  <c r="L95" i="196"/>
  <c r="K95" i="196"/>
  <c r="L94" i="196"/>
  <c r="K94" i="196"/>
  <c r="L93" i="196"/>
  <c r="K93" i="196"/>
  <c r="L92" i="196"/>
  <c r="K92" i="196"/>
  <c r="L91" i="196"/>
  <c r="K91" i="196"/>
  <c r="L90" i="196"/>
  <c r="K90" i="196"/>
  <c r="L89" i="196"/>
  <c r="K89" i="196"/>
  <c r="L88" i="196"/>
  <c r="K88" i="196"/>
  <c r="K106" i="196" s="1"/>
  <c r="H81" i="196"/>
  <c r="K81" i="196"/>
  <c r="H80" i="196"/>
  <c r="K80" i="196"/>
  <c r="H79" i="196"/>
  <c r="K79" i="196"/>
  <c r="H78" i="196"/>
  <c r="L78" i="196"/>
  <c r="H77" i="196"/>
  <c r="K77" i="196"/>
  <c r="H76" i="196"/>
  <c r="L76" i="196"/>
  <c r="H75" i="196"/>
  <c r="L75" i="196"/>
  <c r="H74" i="196"/>
  <c r="L74" i="196"/>
  <c r="H73" i="196"/>
  <c r="K73" i="196"/>
  <c r="H72" i="196"/>
  <c r="L72" i="196"/>
  <c r="H71" i="196"/>
  <c r="K71" i="196"/>
  <c r="H70" i="196"/>
  <c r="L70" i="196"/>
  <c r="H69" i="196"/>
  <c r="K69" i="196"/>
  <c r="H68" i="196"/>
  <c r="L68" i="196"/>
  <c r="H67" i="196"/>
  <c r="L67" i="196"/>
  <c r="H66" i="196"/>
  <c r="K66" i="196"/>
  <c r="H65" i="196"/>
  <c r="L65" i="196"/>
  <c r="H64" i="196"/>
  <c r="L64" i="196"/>
  <c r="H63" i="196"/>
  <c r="L63" i="196"/>
  <c r="H62" i="196"/>
  <c r="L62" i="196"/>
  <c r="H61" i="196"/>
  <c r="L61" i="196"/>
  <c r="H60" i="196"/>
  <c r="L60" i="196"/>
  <c r="L53" i="196"/>
  <c r="K53" i="196"/>
  <c r="L52" i="196"/>
  <c r="K52" i="196"/>
  <c r="L51" i="196"/>
  <c r="K51" i="196"/>
  <c r="L50" i="196"/>
  <c r="K50" i="196"/>
  <c r="L49" i="196"/>
  <c r="K49" i="196"/>
  <c r="L48" i="196"/>
  <c r="K48" i="196"/>
  <c r="L47" i="196"/>
  <c r="K47" i="196"/>
  <c r="L46" i="196"/>
  <c r="K46" i="196"/>
  <c r="L45" i="196"/>
  <c r="K45" i="196"/>
  <c r="L44" i="196"/>
  <c r="K44" i="196"/>
  <c r="L43" i="196"/>
  <c r="K43" i="196"/>
  <c r="L42" i="196"/>
  <c r="K42" i="196"/>
  <c r="L41" i="196"/>
  <c r="K41" i="196"/>
  <c r="L40" i="196"/>
  <c r="K40" i="196"/>
  <c r="L39" i="196"/>
  <c r="K39" i="196"/>
  <c r="L38" i="196"/>
  <c r="K38" i="196"/>
  <c r="L37" i="196"/>
  <c r="K37" i="196"/>
  <c r="L36" i="196"/>
  <c r="K36" i="196"/>
  <c r="L35" i="196"/>
  <c r="K35" i="196"/>
  <c r="L34" i="196"/>
  <c r="K34" i="196"/>
  <c r="L33" i="196"/>
  <c r="K33" i="196"/>
  <c r="L32" i="196"/>
  <c r="K32" i="196"/>
  <c r="L31" i="196"/>
  <c r="K31" i="196"/>
  <c r="L30" i="196"/>
  <c r="K30" i="196"/>
  <c r="L29" i="196"/>
  <c r="K29" i="196"/>
  <c r="L28" i="196"/>
  <c r="K28" i="196"/>
  <c r="L27" i="196"/>
  <c r="K27" i="196"/>
  <c r="L26" i="196"/>
  <c r="K26" i="196"/>
  <c r="L25" i="196"/>
  <c r="K25" i="196"/>
  <c r="L24" i="196"/>
  <c r="K24" i="196"/>
  <c r="L23" i="196"/>
  <c r="K23" i="196"/>
  <c r="L22" i="196"/>
  <c r="K22" i="196"/>
  <c r="L21" i="196"/>
  <c r="K21" i="196"/>
  <c r="L20" i="196"/>
  <c r="K20" i="196"/>
  <c r="L19" i="196"/>
  <c r="K19" i="196"/>
  <c r="L18" i="196"/>
  <c r="L54" i="196" s="1"/>
  <c r="K18" i="196"/>
  <c r="F7" i="196"/>
  <c r="G1" i="196"/>
  <c r="E168" i="209"/>
  <c r="H166" i="209"/>
  <c r="L150" i="209"/>
  <c r="I31" i="188"/>
  <c r="K150" i="209"/>
  <c r="I30" i="188"/>
  <c r="L127" i="209"/>
  <c r="K127" i="209"/>
  <c r="L126" i="209"/>
  <c r="K126" i="209"/>
  <c r="L125" i="209"/>
  <c r="K125" i="209"/>
  <c r="L124" i="209"/>
  <c r="K124" i="209"/>
  <c r="L123" i="209"/>
  <c r="K123" i="209"/>
  <c r="L122" i="209"/>
  <c r="K122" i="209"/>
  <c r="L121" i="209"/>
  <c r="K121" i="209"/>
  <c r="L120" i="209"/>
  <c r="K120" i="209"/>
  <c r="L119" i="209"/>
  <c r="K119" i="209"/>
  <c r="L118" i="209"/>
  <c r="K118" i="209"/>
  <c r="L117" i="209"/>
  <c r="K117" i="209"/>
  <c r="L116" i="209"/>
  <c r="K116" i="209"/>
  <c r="L115" i="209"/>
  <c r="K115" i="209"/>
  <c r="L114" i="209"/>
  <c r="K114" i="209"/>
  <c r="L113" i="209"/>
  <c r="K113" i="209"/>
  <c r="L112" i="209"/>
  <c r="K112" i="209"/>
  <c r="L111" i="209"/>
  <c r="K111" i="209"/>
  <c r="L110" i="209"/>
  <c r="L128" i="209"/>
  <c r="H31" i="188"/>
  <c r="K110" i="209"/>
  <c r="L105" i="209"/>
  <c r="K105" i="209"/>
  <c r="L104" i="209"/>
  <c r="K104" i="209"/>
  <c r="L103" i="209"/>
  <c r="K103" i="209"/>
  <c r="L102" i="209"/>
  <c r="K102" i="209"/>
  <c r="L101" i="209"/>
  <c r="K101" i="209"/>
  <c r="L100" i="209"/>
  <c r="K100" i="209"/>
  <c r="L99" i="209"/>
  <c r="K99" i="209"/>
  <c r="L98" i="209"/>
  <c r="K98" i="209"/>
  <c r="L97" i="209"/>
  <c r="K97" i="209"/>
  <c r="L96" i="209"/>
  <c r="K96" i="209"/>
  <c r="L95" i="209"/>
  <c r="K95" i="209"/>
  <c r="L94" i="209"/>
  <c r="K94" i="209"/>
  <c r="L93" i="209"/>
  <c r="K93" i="209"/>
  <c r="L92" i="209"/>
  <c r="K92" i="209"/>
  <c r="L91" i="209"/>
  <c r="K91" i="209"/>
  <c r="L90" i="209"/>
  <c r="K90" i="209"/>
  <c r="L89" i="209"/>
  <c r="K89" i="209"/>
  <c r="L88" i="209"/>
  <c r="K88" i="209"/>
  <c r="H81" i="209"/>
  <c r="L81" i="209"/>
  <c r="H80" i="209"/>
  <c r="K80" i="209"/>
  <c r="H79" i="209"/>
  <c r="L79" i="209"/>
  <c r="H78" i="209"/>
  <c r="K78" i="209"/>
  <c r="H77" i="209"/>
  <c r="L77" i="209"/>
  <c r="H76" i="209"/>
  <c r="H75" i="209"/>
  <c r="K75" i="209"/>
  <c r="H74" i="209"/>
  <c r="K74" i="209"/>
  <c r="H73" i="209"/>
  <c r="L73" i="209"/>
  <c r="H72" i="209"/>
  <c r="K72" i="209"/>
  <c r="H71" i="209"/>
  <c r="L71" i="209"/>
  <c r="H70" i="209"/>
  <c r="K70" i="209"/>
  <c r="H69" i="209"/>
  <c r="L69" i="209"/>
  <c r="H68" i="209"/>
  <c r="H67" i="209"/>
  <c r="L67" i="209"/>
  <c r="H66" i="209"/>
  <c r="K66" i="209"/>
  <c r="H65" i="209"/>
  <c r="L65" i="209"/>
  <c r="H64" i="209"/>
  <c r="L64" i="209"/>
  <c r="H63" i="209"/>
  <c r="L63" i="209"/>
  <c r="H62" i="209"/>
  <c r="K62" i="209"/>
  <c r="H61" i="209"/>
  <c r="L61" i="209"/>
  <c r="H60" i="209"/>
  <c r="L60" i="209"/>
  <c r="L53" i="209"/>
  <c r="K53" i="209"/>
  <c r="L52" i="209"/>
  <c r="K52" i="209"/>
  <c r="L51" i="209"/>
  <c r="K51" i="209"/>
  <c r="L50" i="209"/>
  <c r="K50" i="209"/>
  <c r="L49" i="209"/>
  <c r="K49" i="209"/>
  <c r="L48" i="209"/>
  <c r="K48" i="209"/>
  <c r="L47" i="209"/>
  <c r="K47" i="209"/>
  <c r="L46" i="209"/>
  <c r="K46" i="209"/>
  <c r="L45" i="209"/>
  <c r="K45" i="209"/>
  <c r="L44" i="209"/>
  <c r="K44" i="209"/>
  <c r="L43" i="209"/>
  <c r="K43" i="209"/>
  <c r="L42" i="209"/>
  <c r="K42" i="209"/>
  <c r="L41" i="209"/>
  <c r="K41" i="209"/>
  <c r="L40" i="209"/>
  <c r="K40" i="209"/>
  <c r="L39" i="209"/>
  <c r="K39" i="209"/>
  <c r="L38" i="209"/>
  <c r="K38" i="209"/>
  <c r="L37" i="209"/>
  <c r="K37" i="209"/>
  <c r="L36" i="209"/>
  <c r="K36" i="209"/>
  <c r="L35" i="209"/>
  <c r="K35" i="209"/>
  <c r="L34" i="209"/>
  <c r="K34" i="209"/>
  <c r="L33" i="209"/>
  <c r="K33" i="209"/>
  <c r="L32" i="209"/>
  <c r="K32" i="209"/>
  <c r="L31" i="209"/>
  <c r="K31" i="209"/>
  <c r="L30" i="209"/>
  <c r="K30" i="209"/>
  <c r="L29" i="209"/>
  <c r="K29" i="209"/>
  <c r="L28" i="209"/>
  <c r="K28" i="209"/>
  <c r="L27" i="209"/>
  <c r="K27" i="209"/>
  <c r="L26" i="209"/>
  <c r="K26" i="209"/>
  <c r="L25" i="209"/>
  <c r="K25" i="209"/>
  <c r="L24" i="209"/>
  <c r="K24" i="209"/>
  <c r="L23" i="209"/>
  <c r="K23" i="209"/>
  <c r="L22" i="209"/>
  <c r="K22" i="209"/>
  <c r="L21" i="209"/>
  <c r="K21" i="209"/>
  <c r="L20" i="209"/>
  <c r="K20" i="209"/>
  <c r="L19" i="209"/>
  <c r="K19" i="209"/>
  <c r="L18" i="209"/>
  <c r="K18" i="209"/>
  <c r="F7" i="209"/>
  <c r="G1" i="209"/>
  <c r="E168" i="208"/>
  <c r="H166" i="208"/>
  <c r="L150" i="208"/>
  <c r="I27" i="188"/>
  <c r="K150" i="208"/>
  <c r="I26" i="188"/>
  <c r="L127" i="208"/>
  <c r="K127" i="208"/>
  <c r="L126" i="208"/>
  <c r="K126" i="208"/>
  <c r="L125" i="208"/>
  <c r="K125" i="208"/>
  <c r="L124" i="208"/>
  <c r="K124" i="208"/>
  <c r="L123" i="208"/>
  <c r="K123" i="208"/>
  <c r="L122" i="208"/>
  <c r="K122" i="208"/>
  <c r="L121" i="208"/>
  <c r="K121" i="208"/>
  <c r="L120" i="208"/>
  <c r="K120" i="208"/>
  <c r="L119" i="208"/>
  <c r="K119" i="208"/>
  <c r="L118" i="208"/>
  <c r="K118" i="208"/>
  <c r="L117" i="208"/>
  <c r="K117" i="208"/>
  <c r="L116" i="208"/>
  <c r="K116" i="208"/>
  <c r="L115" i="208"/>
  <c r="K115" i="208"/>
  <c r="L114" i="208"/>
  <c r="K114" i="208"/>
  <c r="L113" i="208"/>
  <c r="K113" i="208"/>
  <c r="L112" i="208"/>
  <c r="K112" i="208"/>
  <c r="L111" i="208"/>
  <c r="K111" i="208"/>
  <c r="L110" i="208"/>
  <c r="K110" i="208"/>
  <c r="L105" i="208"/>
  <c r="K105" i="208"/>
  <c r="L104" i="208"/>
  <c r="K104" i="208"/>
  <c r="L103" i="208"/>
  <c r="K103" i="208"/>
  <c r="L102" i="208"/>
  <c r="K102" i="208"/>
  <c r="L101" i="208"/>
  <c r="K101" i="208"/>
  <c r="L100" i="208"/>
  <c r="K100" i="208"/>
  <c r="L99" i="208"/>
  <c r="K99" i="208"/>
  <c r="L98" i="208"/>
  <c r="K98" i="208"/>
  <c r="L97" i="208"/>
  <c r="K97" i="208"/>
  <c r="L96" i="208"/>
  <c r="K96" i="208"/>
  <c r="L95" i="208"/>
  <c r="K95" i="208"/>
  <c r="L94" i="208"/>
  <c r="K94" i="208"/>
  <c r="L93" i="208"/>
  <c r="K93" i="208"/>
  <c r="L92" i="208"/>
  <c r="K92" i="208"/>
  <c r="L91" i="208"/>
  <c r="K91" i="208"/>
  <c r="L90" i="208"/>
  <c r="K90" i="208"/>
  <c r="L89" i="208"/>
  <c r="K89" i="208"/>
  <c r="L88" i="208"/>
  <c r="K88" i="208"/>
  <c r="K106" i="208"/>
  <c r="H81" i="208"/>
  <c r="K81" i="208"/>
  <c r="H80" i="208"/>
  <c r="L80" i="208"/>
  <c r="H79" i="208"/>
  <c r="L79" i="208"/>
  <c r="H78" i="208"/>
  <c r="L78" i="208"/>
  <c r="H77" i="208"/>
  <c r="K77" i="208"/>
  <c r="H76" i="208"/>
  <c r="L76" i="208"/>
  <c r="H75" i="208"/>
  <c r="H74" i="208"/>
  <c r="L74" i="208"/>
  <c r="H73" i="208"/>
  <c r="K73" i="208"/>
  <c r="H72" i="208"/>
  <c r="K72" i="208"/>
  <c r="H71" i="208"/>
  <c r="L71" i="208"/>
  <c r="H70" i="208"/>
  <c r="K70" i="208"/>
  <c r="H69" i="208"/>
  <c r="K69" i="208"/>
  <c r="H68" i="208"/>
  <c r="L68" i="208"/>
  <c r="H67" i="208"/>
  <c r="K67" i="208"/>
  <c r="H66" i="208"/>
  <c r="L66" i="208"/>
  <c r="H65" i="208"/>
  <c r="K65" i="208"/>
  <c r="H64" i="208"/>
  <c r="L64" i="208"/>
  <c r="H63" i="208"/>
  <c r="L63" i="208"/>
  <c r="H62" i="208"/>
  <c r="L62" i="208"/>
  <c r="H61" i="208"/>
  <c r="K61" i="208"/>
  <c r="H60" i="208"/>
  <c r="K60" i="208"/>
  <c r="L53" i="208"/>
  <c r="K53" i="208"/>
  <c r="L52" i="208"/>
  <c r="K52" i="208"/>
  <c r="L51" i="208"/>
  <c r="K51" i="208"/>
  <c r="L50" i="208"/>
  <c r="K50" i="208"/>
  <c r="L49" i="208"/>
  <c r="K49" i="208"/>
  <c r="L48" i="208"/>
  <c r="K48" i="208"/>
  <c r="L47" i="208"/>
  <c r="K47" i="208"/>
  <c r="L46" i="208"/>
  <c r="K46" i="208"/>
  <c r="L45" i="208"/>
  <c r="K45" i="208"/>
  <c r="L44" i="208"/>
  <c r="K44" i="208"/>
  <c r="L43" i="208"/>
  <c r="K43" i="208"/>
  <c r="L42" i="208"/>
  <c r="K42" i="208"/>
  <c r="L41" i="208"/>
  <c r="K41" i="208"/>
  <c r="L40" i="208"/>
  <c r="K40" i="208"/>
  <c r="L39" i="208"/>
  <c r="K39" i="208"/>
  <c r="L38" i="208"/>
  <c r="K38" i="208"/>
  <c r="L37" i="208"/>
  <c r="K37" i="208"/>
  <c r="L36" i="208"/>
  <c r="K36" i="208"/>
  <c r="L35" i="208"/>
  <c r="K35" i="208"/>
  <c r="L34" i="208"/>
  <c r="K34" i="208"/>
  <c r="L33" i="208"/>
  <c r="K33" i="208"/>
  <c r="L32" i="208"/>
  <c r="K32" i="208"/>
  <c r="L31" i="208"/>
  <c r="K31" i="208"/>
  <c r="L30" i="208"/>
  <c r="K30" i="208"/>
  <c r="L29" i="208"/>
  <c r="K29" i="208"/>
  <c r="L28" i="208"/>
  <c r="K28" i="208"/>
  <c r="L27" i="208"/>
  <c r="K27" i="208"/>
  <c r="L26" i="208"/>
  <c r="K26" i="208"/>
  <c r="L25" i="208"/>
  <c r="K25" i="208"/>
  <c r="L24" i="208"/>
  <c r="K24" i="208"/>
  <c r="L23" i="208"/>
  <c r="K23" i="208"/>
  <c r="L22" i="208"/>
  <c r="K22" i="208"/>
  <c r="L21" i="208"/>
  <c r="K21" i="208"/>
  <c r="L20" i="208"/>
  <c r="K20" i="208"/>
  <c r="L19" i="208"/>
  <c r="K19" i="208"/>
  <c r="L18" i="208"/>
  <c r="L54" i="208"/>
  <c r="F27" i="188"/>
  <c r="K18" i="208"/>
  <c r="F7" i="208"/>
  <c r="G1" i="208"/>
  <c r="E168" i="207"/>
  <c r="H166" i="207"/>
  <c r="L150" i="207"/>
  <c r="I23" i="188"/>
  <c r="K150" i="207"/>
  <c r="I22" i="188"/>
  <c r="L127" i="207"/>
  <c r="K127" i="207"/>
  <c r="L126" i="207"/>
  <c r="K126" i="207"/>
  <c r="L125" i="207"/>
  <c r="K125" i="207"/>
  <c r="L124" i="207"/>
  <c r="K124" i="207"/>
  <c r="L123" i="207"/>
  <c r="K123" i="207"/>
  <c r="L122" i="207"/>
  <c r="K122" i="207"/>
  <c r="L121" i="207"/>
  <c r="K121" i="207"/>
  <c r="L120" i="207"/>
  <c r="K120" i="207"/>
  <c r="L119" i="207"/>
  <c r="K119" i="207"/>
  <c r="L118" i="207"/>
  <c r="K118" i="207"/>
  <c r="L117" i="207"/>
  <c r="K117" i="207"/>
  <c r="L116" i="207"/>
  <c r="K116" i="207"/>
  <c r="L115" i="207"/>
  <c r="K115" i="207"/>
  <c r="L114" i="207"/>
  <c r="K114" i="207"/>
  <c r="L113" i="207"/>
  <c r="K113" i="207"/>
  <c r="L112" i="207"/>
  <c r="K112" i="207"/>
  <c r="L111" i="207"/>
  <c r="K111" i="207"/>
  <c r="L110" i="207"/>
  <c r="L128" i="207"/>
  <c r="H23" i="188"/>
  <c r="K110" i="207"/>
  <c r="L105" i="207"/>
  <c r="K105" i="207"/>
  <c r="L104" i="207"/>
  <c r="K104" i="207"/>
  <c r="L103" i="207"/>
  <c r="K103" i="207"/>
  <c r="L102" i="207"/>
  <c r="K102" i="207"/>
  <c r="L101" i="207"/>
  <c r="K101" i="207"/>
  <c r="L100" i="207"/>
  <c r="K100" i="207"/>
  <c r="L99" i="207"/>
  <c r="K99" i="207"/>
  <c r="L98" i="207"/>
  <c r="K98" i="207"/>
  <c r="L97" i="207"/>
  <c r="K97" i="207"/>
  <c r="L96" i="207"/>
  <c r="K96" i="207"/>
  <c r="L95" i="207"/>
  <c r="K95" i="207"/>
  <c r="L94" i="207"/>
  <c r="K94" i="207"/>
  <c r="L93" i="207"/>
  <c r="K93" i="207"/>
  <c r="L92" i="207"/>
  <c r="K92" i="207"/>
  <c r="L91" i="207"/>
  <c r="K91" i="207"/>
  <c r="L90" i="207"/>
  <c r="K90" i="207"/>
  <c r="L89" i="207"/>
  <c r="K89" i="207"/>
  <c r="L88" i="207"/>
  <c r="K88" i="207"/>
  <c r="K106" i="207"/>
  <c r="H81" i="207"/>
  <c r="L81" i="207"/>
  <c r="H80" i="207"/>
  <c r="L80" i="207"/>
  <c r="H79" i="207"/>
  <c r="K79" i="207"/>
  <c r="L79" i="207"/>
  <c r="H78" i="207"/>
  <c r="L78" i="207"/>
  <c r="H77" i="207"/>
  <c r="L77" i="207"/>
  <c r="H76" i="207"/>
  <c r="L76" i="207"/>
  <c r="H75" i="207"/>
  <c r="K75" i="207"/>
  <c r="H74" i="207"/>
  <c r="L74" i="207"/>
  <c r="H73" i="207"/>
  <c r="L73" i="207"/>
  <c r="H72" i="207"/>
  <c r="L72" i="207"/>
  <c r="H71" i="207"/>
  <c r="L71" i="207"/>
  <c r="H70" i="207"/>
  <c r="L70" i="207"/>
  <c r="H69" i="207"/>
  <c r="L69" i="207"/>
  <c r="H68" i="207"/>
  <c r="L68" i="207"/>
  <c r="H67" i="207"/>
  <c r="K67" i="207"/>
  <c r="H66" i="207"/>
  <c r="L66" i="207"/>
  <c r="H65" i="207"/>
  <c r="L65" i="207"/>
  <c r="H64" i="207"/>
  <c r="L64" i="207"/>
  <c r="H63" i="207"/>
  <c r="K63" i="207"/>
  <c r="L63" i="207"/>
  <c r="H62" i="207"/>
  <c r="L62" i="207"/>
  <c r="H61" i="207"/>
  <c r="L61" i="207"/>
  <c r="H60" i="207"/>
  <c r="L60" i="207"/>
  <c r="L53" i="207"/>
  <c r="K53" i="207"/>
  <c r="L52" i="207"/>
  <c r="K52" i="207"/>
  <c r="L51" i="207"/>
  <c r="K51" i="207"/>
  <c r="L50" i="207"/>
  <c r="K50" i="207"/>
  <c r="L49" i="207"/>
  <c r="K49" i="207"/>
  <c r="L48" i="207"/>
  <c r="K48" i="207"/>
  <c r="L47" i="207"/>
  <c r="K47" i="207"/>
  <c r="L46" i="207"/>
  <c r="K46" i="207"/>
  <c r="L45" i="207"/>
  <c r="K45" i="207"/>
  <c r="L44" i="207"/>
  <c r="K44" i="207"/>
  <c r="L43" i="207"/>
  <c r="K43" i="207"/>
  <c r="L42" i="207"/>
  <c r="K42" i="207"/>
  <c r="L41" i="207"/>
  <c r="K41" i="207"/>
  <c r="L40" i="207"/>
  <c r="K40" i="207"/>
  <c r="L39" i="207"/>
  <c r="K39" i="207"/>
  <c r="L38" i="207"/>
  <c r="K38" i="207"/>
  <c r="L37" i="207"/>
  <c r="K37" i="207"/>
  <c r="L36" i="207"/>
  <c r="K36" i="207"/>
  <c r="L35" i="207"/>
  <c r="K35" i="207"/>
  <c r="L34" i="207"/>
  <c r="K34" i="207"/>
  <c r="L33" i="207"/>
  <c r="K33" i="207"/>
  <c r="L32" i="207"/>
  <c r="K32" i="207"/>
  <c r="L31" i="207"/>
  <c r="K31" i="207"/>
  <c r="L30" i="207"/>
  <c r="K30" i="207"/>
  <c r="L29" i="207"/>
  <c r="K29" i="207"/>
  <c r="L28" i="207"/>
  <c r="K28" i="207"/>
  <c r="L27" i="207"/>
  <c r="K27" i="207"/>
  <c r="L26" i="207"/>
  <c r="K26" i="207"/>
  <c r="L25" i="207"/>
  <c r="K25" i="207"/>
  <c r="L24" i="207"/>
  <c r="K24" i="207"/>
  <c r="L23" i="207"/>
  <c r="K23" i="207"/>
  <c r="L22" i="207"/>
  <c r="K22" i="207"/>
  <c r="L21" i="207"/>
  <c r="K21" i="207"/>
  <c r="L20" i="207"/>
  <c r="K20" i="207"/>
  <c r="L19" i="207"/>
  <c r="K19" i="207"/>
  <c r="L18" i="207"/>
  <c r="L54" i="207"/>
  <c r="K18" i="207"/>
  <c r="K54" i="207"/>
  <c r="F7" i="207"/>
  <c r="G1" i="207"/>
  <c r="E168" i="206"/>
  <c r="H166" i="206"/>
  <c r="L150" i="206"/>
  <c r="I19" i="188"/>
  <c r="K150" i="206"/>
  <c r="I18" i="188"/>
  <c r="L127" i="206"/>
  <c r="K127" i="206"/>
  <c r="L126" i="206"/>
  <c r="K126" i="206"/>
  <c r="L125" i="206"/>
  <c r="K125" i="206"/>
  <c r="L124" i="206"/>
  <c r="K124" i="206"/>
  <c r="L123" i="206"/>
  <c r="K123" i="206"/>
  <c r="L122" i="206"/>
  <c r="K122" i="206"/>
  <c r="L121" i="206"/>
  <c r="K121" i="206"/>
  <c r="L120" i="206"/>
  <c r="K120" i="206"/>
  <c r="L119" i="206"/>
  <c r="K119" i="206"/>
  <c r="L118" i="206"/>
  <c r="K118" i="206"/>
  <c r="L117" i="206"/>
  <c r="K117" i="206"/>
  <c r="L116" i="206"/>
  <c r="K116" i="206"/>
  <c r="L115" i="206"/>
  <c r="K115" i="206"/>
  <c r="L114" i="206"/>
  <c r="K114" i="206"/>
  <c r="L113" i="206"/>
  <c r="K113" i="206"/>
  <c r="L112" i="206"/>
  <c r="K112" i="206"/>
  <c r="L111" i="206"/>
  <c r="K111" i="206"/>
  <c r="L110" i="206"/>
  <c r="L128" i="206"/>
  <c r="H19" i="188"/>
  <c r="K110" i="206"/>
  <c r="L105" i="206"/>
  <c r="K105" i="206"/>
  <c r="L104" i="206"/>
  <c r="K104" i="206"/>
  <c r="L103" i="206"/>
  <c r="K103" i="206"/>
  <c r="L102" i="206"/>
  <c r="K102" i="206"/>
  <c r="L101" i="206"/>
  <c r="K101" i="206"/>
  <c r="L100" i="206"/>
  <c r="K100" i="206"/>
  <c r="L99" i="206"/>
  <c r="K99" i="206"/>
  <c r="L98" i="206"/>
  <c r="K98" i="206"/>
  <c r="L97" i="206"/>
  <c r="K97" i="206"/>
  <c r="L96" i="206"/>
  <c r="K96" i="206"/>
  <c r="L95" i="206"/>
  <c r="K95" i="206"/>
  <c r="L94" i="206"/>
  <c r="K94" i="206"/>
  <c r="L93" i="206"/>
  <c r="K93" i="206"/>
  <c r="L92" i="206"/>
  <c r="K92" i="206"/>
  <c r="L91" i="206"/>
  <c r="K91" i="206"/>
  <c r="L90" i="206"/>
  <c r="K90" i="206"/>
  <c r="L89" i="206"/>
  <c r="K89" i="206"/>
  <c r="L88" i="206"/>
  <c r="L106" i="206"/>
  <c r="L152" i="206"/>
  <c r="K160" i="206"/>
  <c r="K88" i="206"/>
  <c r="H81" i="206"/>
  <c r="K81" i="206"/>
  <c r="H80" i="206"/>
  <c r="L80" i="206"/>
  <c r="H79" i="206"/>
  <c r="L79" i="206"/>
  <c r="H78" i="206"/>
  <c r="K78" i="206"/>
  <c r="H77" i="206"/>
  <c r="L77" i="206"/>
  <c r="H76" i="206"/>
  <c r="L76" i="206"/>
  <c r="H75" i="206"/>
  <c r="L75" i="206"/>
  <c r="H74" i="206"/>
  <c r="K74" i="206"/>
  <c r="H73" i="206"/>
  <c r="L73" i="206"/>
  <c r="H72" i="206"/>
  <c r="L72" i="206"/>
  <c r="H71" i="206"/>
  <c r="L71" i="206"/>
  <c r="H70" i="206"/>
  <c r="L70" i="206"/>
  <c r="H69" i="206"/>
  <c r="K69" i="206"/>
  <c r="H68" i="206"/>
  <c r="K68" i="206"/>
  <c r="H67" i="206"/>
  <c r="L67" i="206"/>
  <c r="H66" i="206"/>
  <c r="K66" i="206"/>
  <c r="L66" i="206"/>
  <c r="H65" i="206"/>
  <c r="K65" i="206"/>
  <c r="H64" i="206"/>
  <c r="L64" i="206"/>
  <c r="H63" i="206"/>
  <c r="L63" i="206"/>
  <c r="H62" i="206"/>
  <c r="H61" i="206"/>
  <c r="K61" i="206"/>
  <c r="H60" i="206"/>
  <c r="K60" i="206"/>
  <c r="L53" i="206"/>
  <c r="K53" i="206"/>
  <c r="L52" i="206"/>
  <c r="K52" i="206"/>
  <c r="L51" i="206"/>
  <c r="K51" i="206"/>
  <c r="L50" i="206"/>
  <c r="K50" i="206"/>
  <c r="L49" i="206"/>
  <c r="K49" i="206"/>
  <c r="L48" i="206"/>
  <c r="K48" i="206"/>
  <c r="L47" i="206"/>
  <c r="K47" i="206"/>
  <c r="L46" i="206"/>
  <c r="K46" i="206"/>
  <c r="L45" i="206"/>
  <c r="K45" i="206"/>
  <c r="L44" i="206"/>
  <c r="K44" i="206"/>
  <c r="L43" i="206"/>
  <c r="K43" i="206"/>
  <c r="L42" i="206"/>
  <c r="K42" i="206"/>
  <c r="L41" i="206"/>
  <c r="K41" i="206"/>
  <c r="L40" i="206"/>
  <c r="K40" i="206"/>
  <c r="L39" i="206"/>
  <c r="K39" i="206"/>
  <c r="L38" i="206"/>
  <c r="K38" i="206"/>
  <c r="L37" i="206"/>
  <c r="K37" i="206"/>
  <c r="L36" i="206"/>
  <c r="K36" i="206"/>
  <c r="L35" i="206"/>
  <c r="K35" i="206"/>
  <c r="L34" i="206"/>
  <c r="K34" i="206"/>
  <c r="L33" i="206"/>
  <c r="K33" i="206"/>
  <c r="L32" i="206"/>
  <c r="K32" i="206"/>
  <c r="L31" i="206"/>
  <c r="K31" i="206"/>
  <c r="L30" i="206"/>
  <c r="K30" i="206"/>
  <c r="L29" i="206"/>
  <c r="K29" i="206"/>
  <c r="L28" i="206"/>
  <c r="K28" i="206"/>
  <c r="L27" i="206"/>
  <c r="K27" i="206"/>
  <c r="L26" i="206"/>
  <c r="K26" i="206"/>
  <c r="L25" i="206"/>
  <c r="K25" i="206"/>
  <c r="L24" i="206"/>
  <c r="K24" i="206"/>
  <c r="L23" i="206"/>
  <c r="K23" i="206"/>
  <c r="L22" i="206"/>
  <c r="K22" i="206"/>
  <c r="L21" i="206"/>
  <c r="K21" i="206"/>
  <c r="L20" i="206"/>
  <c r="K20" i="206"/>
  <c r="L19" i="206"/>
  <c r="K19" i="206"/>
  <c r="L18" i="206"/>
  <c r="K18" i="206"/>
  <c r="F7" i="206"/>
  <c r="G1" i="206"/>
  <c r="E168" i="205"/>
  <c r="H166" i="205"/>
  <c r="L150" i="205"/>
  <c r="I15" i="188"/>
  <c r="K150" i="205"/>
  <c r="I14" i="188"/>
  <c r="L127" i="205"/>
  <c r="K127" i="205"/>
  <c r="L126" i="205"/>
  <c r="K126" i="205"/>
  <c r="L125" i="205"/>
  <c r="K125" i="205"/>
  <c r="L124" i="205"/>
  <c r="K124" i="205"/>
  <c r="L123" i="205"/>
  <c r="K123" i="205"/>
  <c r="L122" i="205"/>
  <c r="K122" i="205"/>
  <c r="L121" i="205"/>
  <c r="K121" i="205"/>
  <c r="L120" i="205"/>
  <c r="K120" i="205"/>
  <c r="L119" i="205"/>
  <c r="K119" i="205"/>
  <c r="L118" i="205"/>
  <c r="K118" i="205"/>
  <c r="L117" i="205"/>
  <c r="K117" i="205"/>
  <c r="L116" i="205"/>
  <c r="K116" i="205"/>
  <c r="L115" i="205"/>
  <c r="K115" i="205"/>
  <c r="L114" i="205"/>
  <c r="K114" i="205"/>
  <c r="L113" i="205"/>
  <c r="K113" i="205"/>
  <c r="L112" i="205"/>
  <c r="K112" i="205"/>
  <c r="L111" i="205"/>
  <c r="K111" i="205"/>
  <c r="L110" i="205"/>
  <c r="L128" i="205"/>
  <c r="H15" i="188"/>
  <c r="K110" i="205"/>
  <c r="L105" i="205"/>
  <c r="K105" i="205"/>
  <c r="L104" i="205"/>
  <c r="K104" i="205"/>
  <c r="L103" i="205"/>
  <c r="K103" i="205"/>
  <c r="L102" i="205"/>
  <c r="K102" i="205"/>
  <c r="L101" i="205"/>
  <c r="K101" i="205"/>
  <c r="L100" i="205"/>
  <c r="K100" i="205"/>
  <c r="L99" i="205"/>
  <c r="K99" i="205"/>
  <c r="L98" i="205"/>
  <c r="K98" i="205"/>
  <c r="L97" i="205"/>
  <c r="K97" i="205"/>
  <c r="L96" i="205"/>
  <c r="K96" i="205"/>
  <c r="L95" i="205"/>
  <c r="K95" i="205"/>
  <c r="L94" i="205"/>
  <c r="K94" i="205"/>
  <c r="L93" i="205"/>
  <c r="K93" i="205"/>
  <c r="L92" i="205"/>
  <c r="K92" i="205"/>
  <c r="L91" i="205"/>
  <c r="K91" i="205"/>
  <c r="L90" i="205"/>
  <c r="K90" i="205"/>
  <c r="L89" i="205"/>
  <c r="K89" i="205"/>
  <c r="L88" i="205"/>
  <c r="L106" i="205"/>
  <c r="K88" i="205"/>
  <c r="K106" i="205"/>
  <c r="H81" i="205"/>
  <c r="K81" i="205"/>
  <c r="H80" i="205"/>
  <c r="L80" i="205"/>
  <c r="H79" i="205"/>
  <c r="L79" i="205"/>
  <c r="H78" i="205"/>
  <c r="K78" i="205"/>
  <c r="H77" i="205"/>
  <c r="K77" i="205"/>
  <c r="H76" i="205"/>
  <c r="L76" i="205"/>
  <c r="H75" i="205"/>
  <c r="K75" i="205"/>
  <c r="H74" i="205"/>
  <c r="L74" i="205"/>
  <c r="H73" i="205"/>
  <c r="K73" i="205"/>
  <c r="H72" i="205"/>
  <c r="K72" i="205"/>
  <c r="L72" i="205"/>
  <c r="H71" i="205"/>
  <c r="L71" i="205"/>
  <c r="H70" i="205"/>
  <c r="L70" i="205"/>
  <c r="H69" i="205"/>
  <c r="K69" i="205"/>
  <c r="H68" i="205"/>
  <c r="L68" i="205"/>
  <c r="H67" i="205"/>
  <c r="L67" i="205"/>
  <c r="H66" i="205"/>
  <c r="L66" i="205"/>
  <c r="H65" i="205"/>
  <c r="K65" i="205"/>
  <c r="L65" i="205"/>
  <c r="H64" i="205"/>
  <c r="L64" i="205"/>
  <c r="H63" i="205"/>
  <c r="K63" i="205"/>
  <c r="L63" i="205"/>
  <c r="H62" i="205"/>
  <c r="L62" i="205"/>
  <c r="H61" i="205"/>
  <c r="K61" i="205"/>
  <c r="H60" i="205"/>
  <c r="L60" i="205"/>
  <c r="L53" i="205"/>
  <c r="K53" i="205"/>
  <c r="L52" i="205"/>
  <c r="K52" i="205"/>
  <c r="L51" i="205"/>
  <c r="K51" i="205"/>
  <c r="L50" i="205"/>
  <c r="K50" i="205"/>
  <c r="L49" i="205"/>
  <c r="K49" i="205"/>
  <c r="L48" i="205"/>
  <c r="K48" i="205"/>
  <c r="L47" i="205"/>
  <c r="K47" i="205"/>
  <c r="L46" i="205"/>
  <c r="K46" i="205"/>
  <c r="L45" i="205"/>
  <c r="K45" i="205"/>
  <c r="L44" i="205"/>
  <c r="K44" i="205"/>
  <c r="L43" i="205"/>
  <c r="K43" i="205"/>
  <c r="L42" i="205"/>
  <c r="K42" i="205"/>
  <c r="L41" i="205"/>
  <c r="K41" i="205"/>
  <c r="L40" i="205"/>
  <c r="K40" i="205"/>
  <c r="L39" i="205"/>
  <c r="K39" i="205"/>
  <c r="L38" i="205"/>
  <c r="K38" i="205"/>
  <c r="L37" i="205"/>
  <c r="K37" i="205"/>
  <c r="L36" i="205"/>
  <c r="K36" i="205"/>
  <c r="L35" i="205"/>
  <c r="K35" i="205"/>
  <c r="L34" i="205"/>
  <c r="K34" i="205"/>
  <c r="L33" i="205"/>
  <c r="K33" i="205"/>
  <c r="L32" i="205"/>
  <c r="K32" i="205"/>
  <c r="L31" i="205"/>
  <c r="K31" i="205"/>
  <c r="L30" i="205"/>
  <c r="K30" i="205"/>
  <c r="L29" i="205"/>
  <c r="K29" i="205"/>
  <c r="L28" i="205"/>
  <c r="K28" i="205"/>
  <c r="L27" i="205"/>
  <c r="K27" i="205"/>
  <c r="L26" i="205"/>
  <c r="K26" i="205"/>
  <c r="L25" i="205"/>
  <c r="K25" i="205"/>
  <c r="L24" i="205"/>
  <c r="K24" i="205"/>
  <c r="L23" i="205"/>
  <c r="K23" i="205"/>
  <c r="L22" i="205"/>
  <c r="K22" i="205"/>
  <c r="L21" i="205"/>
  <c r="K21" i="205"/>
  <c r="L20" i="205"/>
  <c r="K20" i="205"/>
  <c r="L19" i="205"/>
  <c r="K19" i="205"/>
  <c r="L18" i="205"/>
  <c r="L54" i="205" s="1"/>
  <c r="K18" i="205"/>
  <c r="F7" i="205"/>
  <c r="G1" i="205"/>
  <c r="H166" i="204"/>
  <c r="L150" i="204"/>
  <c r="I11" i="188"/>
  <c r="K150" i="204"/>
  <c r="I10" i="188"/>
  <c r="L127" i="204"/>
  <c r="K127" i="204"/>
  <c r="L126" i="204"/>
  <c r="K126" i="204"/>
  <c r="L125" i="204"/>
  <c r="K125" i="204"/>
  <c r="L124" i="204"/>
  <c r="K124" i="204"/>
  <c r="L123" i="204"/>
  <c r="K123" i="204"/>
  <c r="L122" i="204"/>
  <c r="K122" i="204"/>
  <c r="L121" i="204"/>
  <c r="K121" i="204"/>
  <c r="L120" i="204"/>
  <c r="K120" i="204"/>
  <c r="L119" i="204"/>
  <c r="K119" i="204"/>
  <c r="L118" i="204"/>
  <c r="K118" i="204"/>
  <c r="L117" i="204"/>
  <c r="K117" i="204"/>
  <c r="L116" i="204"/>
  <c r="K116" i="204"/>
  <c r="L115" i="204"/>
  <c r="K115" i="204"/>
  <c r="L114" i="204"/>
  <c r="K114" i="204"/>
  <c r="L113" i="204"/>
  <c r="K113" i="204"/>
  <c r="L112" i="204"/>
  <c r="K112" i="204"/>
  <c r="L111" i="204"/>
  <c r="K111" i="204"/>
  <c r="L110" i="204"/>
  <c r="L128" i="204"/>
  <c r="H11" i="188"/>
  <c r="K110" i="204"/>
  <c r="K128" i="204"/>
  <c r="H10" i="188"/>
  <c r="L105" i="204"/>
  <c r="K105" i="204"/>
  <c r="L104" i="204"/>
  <c r="K104" i="204"/>
  <c r="L103" i="204"/>
  <c r="K103" i="204"/>
  <c r="L102" i="204"/>
  <c r="K102" i="204"/>
  <c r="L101" i="204"/>
  <c r="K101" i="204"/>
  <c r="L100" i="204"/>
  <c r="K100" i="204"/>
  <c r="L99" i="204"/>
  <c r="K99" i="204"/>
  <c r="L98" i="204"/>
  <c r="K98" i="204"/>
  <c r="L97" i="204"/>
  <c r="K97" i="204"/>
  <c r="L96" i="204"/>
  <c r="K96" i="204"/>
  <c r="L95" i="204"/>
  <c r="K95" i="204"/>
  <c r="L94" i="204"/>
  <c r="K94" i="204"/>
  <c r="L93" i="204"/>
  <c r="K93" i="204"/>
  <c r="L92" i="204"/>
  <c r="K92" i="204"/>
  <c r="L91" i="204"/>
  <c r="K91" i="204"/>
  <c r="L90" i="204"/>
  <c r="K90" i="204"/>
  <c r="L89" i="204"/>
  <c r="K89" i="204"/>
  <c r="L88" i="204"/>
  <c r="L106" i="204"/>
  <c r="K88" i="204"/>
  <c r="H81" i="204"/>
  <c r="L81" i="204"/>
  <c r="H80" i="204"/>
  <c r="K80" i="204"/>
  <c r="H79" i="204"/>
  <c r="K79" i="204"/>
  <c r="H78" i="204"/>
  <c r="L78" i="204"/>
  <c r="H77" i="204"/>
  <c r="L77" i="204"/>
  <c r="H76" i="204"/>
  <c r="K76" i="204"/>
  <c r="H75" i="204"/>
  <c r="L75" i="204"/>
  <c r="H74" i="204"/>
  <c r="L74" i="204"/>
  <c r="H73" i="204"/>
  <c r="K73" i="204"/>
  <c r="H72" i="204"/>
  <c r="L72" i="204"/>
  <c r="H71" i="204"/>
  <c r="H70" i="204"/>
  <c r="L70" i="204"/>
  <c r="H69" i="204"/>
  <c r="L69" i="204"/>
  <c r="H68" i="204"/>
  <c r="K68" i="204"/>
  <c r="H67" i="204"/>
  <c r="K67" i="204"/>
  <c r="H66" i="204"/>
  <c r="L66" i="204"/>
  <c r="H65" i="204"/>
  <c r="L65" i="204"/>
  <c r="H64" i="204"/>
  <c r="K64" i="204"/>
  <c r="H63" i="204"/>
  <c r="K63" i="204"/>
  <c r="H62" i="204"/>
  <c r="L62" i="204"/>
  <c r="H61" i="204"/>
  <c r="L61" i="204"/>
  <c r="H60" i="204"/>
  <c r="K60" i="204"/>
  <c r="L53" i="204"/>
  <c r="K53" i="204"/>
  <c r="L52" i="204"/>
  <c r="K52" i="204"/>
  <c r="L51" i="204"/>
  <c r="K51" i="204"/>
  <c r="L50" i="204"/>
  <c r="K50" i="204"/>
  <c r="L49" i="204"/>
  <c r="K49" i="204"/>
  <c r="L48" i="204"/>
  <c r="K48" i="204"/>
  <c r="L47" i="204"/>
  <c r="K47" i="204"/>
  <c r="L46" i="204"/>
  <c r="K46" i="204"/>
  <c r="L45" i="204"/>
  <c r="K45" i="204"/>
  <c r="L44" i="204"/>
  <c r="K44" i="204"/>
  <c r="L43" i="204"/>
  <c r="K43" i="204"/>
  <c r="L42" i="204"/>
  <c r="K42" i="204"/>
  <c r="L41" i="204"/>
  <c r="K41" i="204"/>
  <c r="L40" i="204"/>
  <c r="K40" i="204"/>
  <c r="L39" i="204"/>
  <c r="K39" i="204"/>
  <c r="L38" i="204"/>
  <c r="K38" i="204"/>
  <c r="L37" i="204"/>
  <c r="K37" i="204"/>
  <c r="L36" i="204"/>
  <c r="K36" i="204"/>
  <c r="L35" i="204"/>
  <c r="K35" i="204"/>
  <c r="L34" i="204"/>
  <c r="K34" i="204"/>
  <c r="L33" i="204"/>
  <c r="K33" i="204"/>
  <c r="L32" i="204"/>
  <c r="K32" i="204"/>
  <c r="L31" i="204"/>
  <c r="K31" i="204"/>
  <c r="L30" i="204"/>
  <c r="K30" i="204"/>
  <c r="L29" i="204"/>
  <c r="K29" i="204"/>
  <c r="L28" i="204"/>
  <c r="K28" i="204"/>
  <c r="L27" i="204"/>
  <c r="K27" i="204"/>
  <c r="L26" i="204"/>
  <c r="K26" i="204"/>
  <c r="L25" i="204"/>
  <c r="K25" i="204"/>
  <c r="L24" i="204"/>
  <c r="K24" i="204"/>
  <c r="L23" i="204"/>
  <c r="K23" i="204"/>
  <c r="L22" i="204"/>
  <c r="K22" i="204"/>
  <c r="L21" i="204"/>
  <c r="K21" i="204"/>
  <c r="L20" i="204"/>
  <c r="K20" i="204"/>
  <c r="L19" i="204"/>
  <c r="K19" i="204"/>
  <c r="L18" i="204"/>
  <c r="K18" i="204"/>
  <c r="K54" i="204" s="1"/>
  <c r="F7" i="204"/>
  <c r="G1" i="204"/>
  <c r="H166" i="203"/>
  <c r="L150" i="203"/>
  <c r="I7" i="188"/>
  <c r="K150" i="203"/>
  <c r="I6" i="188"/>
  <c r="L127" i="203"/>
  <c r="K127" i="203"/>
  <c r="L126" i="203"/>
  <c r="K126" i="203"/>
  <c r="L125" i="203"/>
  <c r="K125" i="203"/>
  <c r="L124" i="203"/>
  <c r="K124" i="203"/>
  <c r="L123" i="203"/>
  <c r="K123" i="203"/>
  <c r="L122" i="203"/>
  <c r="K122" i="203"/>
  <c r="L121" i="203"/>
  <c r="K121" i="203"/>
  <c r="L120" i="203"/>
  <c r="K120" i="203"/>
  <c r="L119" i="203"/>
  <c r="K119" i="203"/>
  <c r="L118" i="203"/>
  <c r="K118" i="203"/>
  <c r="L117" i="203"/>
  <c r="K117" i="203"/>
  <c r="L116" i="203"/>
  <c r="K116" i="203"/>
  <c r="L115" i="203"/>
  <c r="K115" i="203"/>
  <c r="L114" i="203"/>
  <c r="K114" i="203"/>
  <c r="L113" i="203"/>
  <c r="K113" i="203"/>
  <c r="L112" i="203"/>
  <c r="K112" i="203"/>
  <c r="L111" i="203"/>
  <c r="K111" i="203"/>
  <c r="L110" i="203"/>
  <c r="K110" i="203"/>
  <c r="L105" i="203"/>
  <c r="K105" i="203"/>
  <c r="L104" i="203"/>
  <c r="K104" i="203"/>
  <c r="L103" i="203"/>
  <c r="K103" i="203"/>
  <c r="L102" i="203"/>
  <c r="K102" i="203"/>
  <c r="L101" i="203"/>
  <c r="K101" i="203"/>
  <c r="L100" i="203"/>
  <c r="K100" i="203"/>
  <c r="L99" i="203"/>
  <c r="K99" i="203"/>
  <c r="L98" i="203"/>
  <c r="K98" i="203"/>
  <c r="L97" i="203"/>
  <c r="K97" i="203"/>
  <c r="L96" i="203"/>
  <c r="K96" i="203"/>
  <c r="L95" i="203"/>
  <c r="K95" i="203"/>
  <c r="L94" i="203"/>
  <c r="K94" i="203"/>
  <c r="L93" i="203"/>
  <c r="K93" i="203"/>
  <c r="L92" i="203"/>
  <c r="K92" i="203"/>
  <c r="L91" i="203"/>
  <c r="K91" i="203"/>
  <c r="L90" i="203"/>
  <c r="K90" i="203"/>
  <c r="L89" i="203"/>
  <c r="K89" i="203"/>
  <c r="L88" i="203"/>
  <c r="K88" i="203"/>
  <c r="K106" i="203"/>
  <c r="H81" i="203"/>
  <c r="K81" i="203"/>
  <c r="H80" i="203"/>
  <c r="H79" i="203"/>
  <c r="K79" i="203"/>
  <c r="H78" i="203"/>
  <c r="H77" i="203"/>
  <c r="K77" i="203"/>
  <c r="H76" i="203"/>
  <c r="H75" i="203"/>
  <c r="K75" i="203"/>
  <c r="H74" i="203"/>
  <c r="H73" i="203"/>
  <c r="K73" i="203"/>
  <c r="H72" i="203"/>
  <c r="L72" i="203"/>
  <c r="H71" i="203"/>
  <c r="K71" i="203"/>
  <c r="H70" i="203"/>
  <c r="K70" i="203"/>
  <c r="H69" i="203"/>
  <c r="K69" i="203"/>
  <c r="H68" i="203"/>
  <c r="K68" i="203"/>
  <c r="H67" i="203"/>
  <c r="K67" i="203"/>
  <c r="H66" i="203"/>
  <c r="H65" i="203"/>
  <c r="H64" i="203"/>
  <c r="K64" i="203"/>
  <c r="H63" i="203"/>
  <c r="H62" i="203"/>
  <c r="L62" i="203"/>
  <c r="H61" i="203"/>
  <c r="H60" i="203"/>
  <c r="L60" i="203"/>
  <c r="L53" i="203"/>
  <c r="K53" i="203"/>
  <c r="L52" i="203"/>
  <c r="K52" i="203"/>
  <c r="L51" i="203"/>
  <c r="K51" i="203"/>
  <c r="L50" i="203"/>
  <c r="K50" i="203"/>
  <c r="L49" i="203"/>
  <c r="K49" i="203"/>
  <c r="L48" i="203"/>
  <c r="K48" i="203"/>
  <c r="L47" i="203"/>
  <c r="K47" i="203"/>
  <c r="L46" i="203"/>
  <c r="K46" i="203"/>
  <c r="L45" i="203"/>
  <c r="K45" i="203"/>
  <c r="L44" i="203"/>
  <c r="K44" i="203"/>
  <c r="L43" i="203"/>
  <c r="K43" i="203"/>
  <c r="L42" i="203"/>
  <c r="K42" i="203"/>
  <c r="L41" i="203"/>
  <c r="K41" i="203"/>
  <c r="L40" i="203"/>
  <c r="K40" i="203"/>
  <c r="L39" i="203"/>
  <c r="K39" i="203"/>
  <c r="L38" i="203"/>
  <c r="K38" i="203"/>
  <c r="L37" i="203"/>
  <c r="K37" i="203"/>
  <c r="L36" i="203"/>
  <c r="K36" i="203"/>
  <c r="L35" i="203"/>
  <c r="K35" i="203"/>
  <c r="L34" i="203"/>
  <c r="K34" i="203"/>
  <c r="L33" i="203"/>
  <c r="K33" i="203"/>
  <c r="L32" i="203"/>
  <c r="K32" i="203"/>
  <c r="L31" i="203"/>
  <c r="K31" i="203"/>
  <c r="L30" i="203"/>
  <c r="K30" i="203"/>
  <c r="L29" i="203"/>
  <c r="K29" i="203"/>
  <c r="L28" i="203"/>
  <c r="K28" i="203"/>
  <c r="L27" i="203"/>
  <c r="K27" i="203"/>
  <c r="L26" i="203"/>
  <c r="K26" i="203"/>
  <c r="L25" i="203"/>
  <c r="K25" i="203"/>
  <c r="L24" i="203"/>
  <c r="K24" i="203"/>
  <c r="L23" i="203"/>
  <c r="K23" i="203"/>
  <c r="L22" i="203"/>
  <c r="K22" i="203"/>
  <c r="L21" i="203"/>
  <c r="K21" i="203"/>
  <c r="L20" i="203"/>
  <c r="K20" i="203"/>
  <c r="L19" i="203"/>
  <c r="K19" i="203"/>
  <c r="L18" i="203"/>
  <c r="K18" i="203"/>
  <c r="K54" i="203"/>
  <c r="F7" i="203"/>
  <c r="G1" i="203"/>
  <c r="K111" i="98"/>
  <c r="L111" i="98"/>
  <c r="K112" i="98"/>
  <c r="L112" i="98"/>
  <c r="K113" i="98"/>
  <c r="L113" i="98"/>
  <c r="K114" i="98"/>
  <c r="L114" i="98"/>
  <c r="K115" i="98"/>
  <c r="L115" i="98"/>
  <c r="K116" i="98"/>
  <c r="L116" i="98"/>
  <c r="K117" i="98"/>
  <c r="L117" i="98"/>
  <c r="K118" i="98"/>
  <c r="L118" i="98"/>
  <c r="K119" i="98"/>
  <c r="L119" i="98"/>
  <c r="K120" i="98"/>
  <c r="L120" i="98"/>
  <c r="K121" i="98"/>
  <c r="L121" i="98"/>
  <c r="K122" i="98"/>
  <c r="L122" i="98"/>
  <c r="K123" i="98"/>
  <c r="L123" i="98"/>
  <c r="K124" i="98"/>
  <c r="L124" i="98"/>
  <c r="K125" i="98"/>
  <c r="L125" i="98"/>
  <c r="K126" i="98"/>
  <c r="L126" i="98"/>
  <c r="K127" i="98"/>
  <c r="L127" i="98"/>
  <c r="K110" i="98"/>
  <c r="L110" i="98"/>
  <c r="K88" i="98"/>
  <c r="L88" i="98"/>
  <c r="K89" i="98"/>
  <c r="L89" i="98"/>
  <c r="K90" i="98"/>
  <c r="L90" i="98"/>
  <c r="K91" i="98"/>
  <c r="L91" i="98"/>
  <c r="K92" i="98"/>
  <c r="L92" i="98"/>
  <c r="K93" i="98"/>
  <c r="L93" i="98"/>
  <c r="K94" i="98"/>
  <c r="L94" i="98"/>
  <c r="K95" i="98"/>
  <c r="L95" i="98"/>
  <c r="K96" i="98"/>
  <c r="L96" i="98"/>
  <c r="K97" i="98"/>
  <c r="L97" i="98"/>
  <c r="K98" i="98"/>
  <c r="L98" i="98"/>
  <c r="K99" i="98"/>
  <c r="L99" i="98"/>
  <c r="K100" i="98"/>
  <c r="L100" i="98"/>
  <c r="K101" i="98"/>
  <c r="L101" i="98"/>
  <c r="K102" i="98"/>
  <c r="L102" i="98"/>
  <c r="K103" i="98"/>
  <c r="L103" i="98"/>
  <c r="K104" i="98"/>
  <c r="L104" i="98"/>
  <c r="K105" i="98"/>
  <c r="L105" i="98"/>
  <c r="L150" i="98"/>
  <c r="I3" i="188"/>
  <c r="K150" i="98"/>
  <c r="I2" i="188"/>
  <c r="H61" i="98"/>
  <c r="L61" i="98"/>
  <c r="H62" i="98"/>
  <c r="H63" i="98"/>
  <c r="K63" i="98"/>
  <c r="H64" i="98"/>
  <c r="H65" i="98"/>
  <c r="L65" i="98"/>
  <c r="H66" i="98"/>
  <c r="H67" i="98"/>
  <c r="K67" i="98"/>
  <c r="H68" i="98"/>
  <c r="H69" i="98"/>
  <c r="H70" i="98"/>
  <c r="H71" i="98"/>
  <c r="K71" i="98"/>
  <c r="H72" i="98"/>
  <c r="L72" i="98"/>
  <c r="H73" i="98"/>
  <c r="H74" i="98"/>
  <c r="H75" i="98"/>
  <c r="K75" i="98"/>
  <c r="H76" i="98"/>
  <c r="H77" i="98"/>
  <c r="H78" i="98"/>
  <c r="L78" i="98"/>
  <c r="H79" i="98"/>
  <c r="K79" i="98"/>
  <c r="H80" i="98"/>
  <c r="H81" i="98"/>
  <c r="L81" i="98"/>
  <c r="H60" i="98"/>
  <c r="K60" i="98"/>
  <c r="D25" i="34"/>
  <c r="D26" i="34"/>
  <c r="D27" i="34"/>
  <c r="D28" i="34"/>
  <c r="D29" i="34"/>
  <c r="D30" i="34"/>
  <c r="D31" i="34"/>
  <c r="D32" i="34"/>
  <c r="D33" i="34"/>
  <c r="D34" i="34"/>
  <c r="D35" i="34"/>
  <c r="D36" i="34"/>
  <c r="D37" i="34"/>
  <c r="D38" i="34"/>
  <c r="D39" i="34"/>
  <c r="D40" i="34"/>
  <c r="D41" i="34"/>
  <c r="D42" i="34"/>
  <c r="D43" i="34"/>
  <c r="D44" i="34"/>
  <c r="D24" i="34"/>
  <c r="W34" i="93"/>
  <c r="X34" i="93" s="1"/>
  <c r="V34" i="93" s="1"/>
  <c r="W35" i="93"/>
  <c r="X35" i="93" s="1"/>
  <c r="V35" i="93" s="1"/>
  <c r="W36" i="93"/>
  <c r="X36" i="93" s="1"/>
  <c r="V36" i="93" s="1"/>
  <c r="W37" i="93"/>
  <c r="X37" i="93" s="1"/>
  <c r="V37" i="93" s="1"/>
  <c r="W38" i="93"/>
  <c r="X38" i="93" s="1"/>
  <c r="V38" i="93" s="1"/>
  <c r="W39" i="93"/>
  <c r="X39" i="93" s="1"/>
  <c r="V39" i="93" s="1"/>
  <c r="W40" i="93"/>
  <c r="X40" i="93" s="1"/>
  <c r="V40" i="93" s="1"/>
  <c r="W41" i="93"/>
  <c r="X41" i="93" s="1"/>
  <c r="V41" i="93" s="1"/>
  <c r="W42" i="93"/>
  <c r="X42" i="93" s="1"/>
  <c r="V42" i="93" s="1"/>
  <c r="W43" i="93"/>
  <c r="X43" i="93" s="1"/>
  <c r="V43" i="93" s="1"/>
  <c r="W44" i="93"/>
  <c r="X44" i="93" s="1"/>
  <c r="V44" i="93" s="1"/>
  <c r="W45" i="93"/>
  <c r="X45" i="93" s="1"/>
  <c r="V45" i="93" s="1"/>
  <c r="W46" i="93"/>
  <c r="X46" i="93" s="1"/>
  <c r="V46" i="93" s="1"/>
  <c r="W47" i="93"/>
  <c r="X47" i="93" s="1"/>
  <c r="V47" i="93" s="1"/>
  <c r="W48" i="93"/>
  <c r="X48" i="93" s="1"/>
  <c r="V48" i="93" s="1"/>
  <c r="W49" i="93"/>
  <c r="X49" i="93" s="1"/>
  <c r="V49" i="93" s="1"/>
  <c r="W50" i="93"/>
  <c r="X50" i="93" s="1"/>
  <c r="V50" i="93" s="1"/>
  <c r="W51" i="93"/>
  <c r="X51" i="93" s="1"/>
  <c r="V51" i="93" s="1"/>
  <c r="W33" i="93"/>
  <c r="X33" i="93" s="1"/>
  <c r="V33" i="93" s="1"/>
  <c r="S34" i="93"/>
  <c r="T34" i="93" s="1"/>
  <c r="U34" i="93" s="1"/>
  <c r="S35" i="93"/>
  <c r="T35" i="93" s="1"/>
  <c r="U35" i="93" s="1"/>
  <c r="S36" i="93"/>
  <c r="T36" i="93" s="1"/>
  <c r="U36" i="93" s="1"/>
  <c r="S37" i="93"/>
  <c r="T37" i="93" s="1"/>
  <c r="U37" i="93" s="1"/>
  <c r="S38" i="93"/>
  <c r="T38" i="93" s="1"/>
  <c r="U38" i="93" s="1"/>
  <c r="S39" i="93"/>
  <c r="T39" i="93" s="1"/>
  <c r="U39" i="93" s="1"/>
  <c r="S40" i="93"/>
  <c r="T40" i="93" s="1"/>
  <c r="U40" i="93" s="1"/>
  <c r="S41" i="93"/>
  <c r="T41" i="93" s="1"/>
  <c r="U41" i="93" s="1"/>
  <c r="S42" i="93"/>
  <c r="T42" i="93" s="1"/>
  <c r="U42" i="93" s="1"/>
  <c r="S43" i="93"/>
  <c r="T43" i="93" s="1"/>
  <c r="U43" i="93" s="1"/>
  <c r="S44" i="93"/>
  <c r="T44" i="93" s="1"/>
  <c r="U44" i="93" s="1"/>
  <c r="S45" i="93"/>
  <c r="T45" i="93" s="1"/>
  <c r="U45" i="93" s="1"/>
  <c r="S46" i="93"/>
  <c r="T46" i="93" s="1"/>
  <c r="U46" i="93" s="1"/>
  <c r="S47" i="93"/>
  <c r="T47" i="93" s="1"/>
  <c r="U47" i="93" s="1"/>
  <c r="S48" i="93"/>
  <c r="T48" i="93" s="1"/>
  <c r="U48" i="93" s="1"/>
  <c r="S49" i="93"/>
  <c r="T49" i="93" s="1"/>
  <c r="U49" i="93" s="1"/>
  <c r="S50" i="93"/>
  <c r="T50" i="93" s="1"/>
  <c r="U50" i="93" s="1"/>
  <c r="S51" i="93"/>
  <c r="T51" i="93" s="1"/>
  <c r="U51" i="93" s="1"/>
  <c r="S33" i="93"/>
  <c r="T33" i="93" s="1"/>
  <c r="U33" i="93" s="1"/>
  <c r="P85" i="188"/>
  <c r="P83" i="188"/>
  <c r="P82" i="188"/>
  <c r="P81" i="188"/>
  <c r="P79" i="188"/>
  <c r="P78" i="188"/>
  <c r="D83" i="188"/>
  <c r="D84" i="188"/>
  <c r="D85" i="188"/>
  <c r="D82" i="188"/>
  <c r="D79" i="188"/>
  <c r="D80" i="188"/>
  <c r="D81" i="188"/>
  <c r="D78" i="188"/>
  <c r="A82" i="188"/>
  <c r="A83" i="188" s="1"/>
  <c r="A84" i="188" s="1"/>
  <c r="A85" i="188" s="1"/>
  <c r="A78" i="188"/>
  <c r="A79" i="188" s="1"/>
  <c r="A80" i="188" s="1"/>
  <c r="A81" i="188" s="1"/>
  <c r="C85" i="188"/>
  <c r="B85" i="188"/>
  <c r="C84" i="188"/>
  <c r="B84" i="188"/>
  <c r="C83" i="188"/>
  <c r="B83" i="188"/>
  <c r="C82" i="188"/>
  <c r="B82" i="188"/>
  <c r="C81" i="188"/>
  <c r="B81" i="188"/>
  <c r="C80" i="188"/>
  <c r="B80" i="188"/>
  <c r="C79" i="188"/>
  <c r="B79" i="188"/>
  <c r="C78" i="188"/>
  <c r="B78" i="188"/>
  <c r="B26" i="93"/>
  <c r="V14" i="8" s="1"/>
  <c r="B27" i="93"/>
  <c r="U27" i="93" s="1"/>
  <c r="V27" i="93" s="1"/>
  <c r="W27" i="93" s="1"/>
  <c r="X27" i="93" s="1"/>
  <c r="H166" i="98"/>
  <c r="A74" i="188"/>
  <c r="A75" i="188" s="1"/>
  <c r="A76" i="188" s="1"/>
  <c r="A77" i="188" s="1"/>
  <c r="A70" i="188"/>
  <c r="A71" i="188" s="1"/>
  <c r="A72" i="188" s="1"/>
  <c r="A73" i="188" s="1"/>
  <c r="A66" i="188"/>
  <c r="A67" i="188" s="1"/>
  <c r="A68" i="188" s="1"/>
  <c r="A69" i="188" s="1"/>
  <c r="A62" i="188"/>
  <c r="A63" i="188" s="1"/>
  <c r="A64" i="188" s="1"/>
  <c r="A65" i="188" s="1"/>
  <c r="A58" i="188"/>
  <c r="A59" i="188" s="1"/>
  <c r="A60" i="188" s="1"/>
  <c r="A61" i="188" s="1"/>
  <c r="A54" i="188"/>
  <c r="A55" i="188" s="1"/>
  <c r="A56" i="188" s="1"/>
  <c r="A57" i="188" s="1"/>
  <c r="A50" i="188"/>
  <c r="A51" i="188" s="1"/>
  <c r="A52" i="188" s="1"/>
  <c r="A53" i="188" s="1"/>
  <c r="A46" i="188"/>
  <c r="A47" i="188" s="1"/>
  <c r="A48" i="188" s="1"/>
  <c r="A49" i="188" s="1"/>
  <c r="A42" i="188"/>
  <c r="A38" i="188"/>
  <c r="A39" i="188"/>
  <c r="A40" i="188"/>
  <c r="A41" i="188" s="1"/>
  <c r="A34" i="188"/>
  <c r="A35" i="188"/>
  <c r="A36" i="188"/>
  <c r="A37" i="188"/>
  <c r="A30" i="188"/>
  <c r="A31" i="188"/>
  <c r="A32" i="188"/>
  <c r="A33" i="188"/>
  <c r="A26" i="188"/>
  <c r="A22" i="188"/>
  <c r="A23" i="188"/>
  <c r="A24" i="188"/>
  <c r="A25" i="188"/>
  <c r="A18" i="188"/>
  <c r="A19" i="188"/>
  <c r="A20" i="188"/>
  <c r="A21" i="188"/>
  <c r="A14" i="188"/>
  <c r="A15" i="188"/>
  <c r="A16" i="188"/>
  <c r="A17" i="188"/>
  <c r="A10" i="188"/>
  <c r="A11" i="188"/>
  <c r="A12" i="188"/>
  <c r="A13" i="188"/>
  <c r="A6" i="188"/>
  <c r="A7" i="188"/>
  <c r="A8" i="188"/>
  <c r="A9" i="188"/>
  <c r="A2" i="188"/>
  <c r="D2" i="188"/>
  <c r="P74" i="188"/>
  <c r="P75" i="188"/>
  <c r="P77" i="188"/>
  <c r="P70" i="188"/>
  <c r="P71" i="188"/>
  <c r="P73" i="188"/>
  <c r="P66" i="188"/>
  <c r="P67" i="188"/>
  <c r="P69" i="188"/>
  <c r="P62" i="188"/>
  <c r="P63" i="188"/>
  <c r="P65" i="188"/>
  <c r="P58" i="188"/>
  <c r="P59" i="188"/>
  <c r="P61" i="188"/>
  <c r="P54" i="188"/>
  <c r="P55" i="188"/>
  <c r="P57" i="188"/>
  <c r="P50" i="188"/>
  <c r="P51" i="188"/>
  <c r="P53" i="188"/>
  <c r="P46" i="188"/>
  <c r="P47" i="188"/>
  <c r="P49" i="188"/>
  <c r="P42" i="188"/>
  <c r="P43" i="188"/>
  <c r="P45" i="188"/>
  <c r="P38" i="188"/>
  <c r="P39" i="188"/>
  <c r="P41" i="188"/>
  <c r="P34" i="188"/>
  <c r="P35" i="188"/>
  <c r="P37" i="188"/>
  <c r="P30" i="188"/>
  <c r="P31" i="188"/>
  <c r="P33" i="188"/>
  <c r="P26" i="188"/>
  <c r="P27" i="188"/>
  <c r="P29" i="188"/>
  <c r="P22" i="188"/>
  <c r="P23" i="188"/>
  <c r="P25" i="188"/>
  <c r="P18" i="188"/>
  <c r="P19" i="188"/>
  <c r="P21" i="188"/>
  <c r="P14" i="188"/>
  <c r="P15" i="188"/>
  <c r="P17" i="188"/>
  <c r="P10" i="188"/>
  <c r="P11" i="188"/>
  <c r="P13" i="188"/>
  <c r="P6" i="188"/>
  <c r="P7" i="188"/>
  <c r="P9" i="188"/>
  <c r="P2" i="188"/>
  <c r="P3" i="188"/>
  <c r="A27" i="188"/>
  <c r="A28" i="188"/>
  <c r="A29" i="188"/>
  <c r="A43" i="188"/>
  <c r="A44" i="188" s="1"/>
  <c r="A45" i="188" s="1"/>
  <c r="G1" i="98"/>
  <c r="D77" i="188"/>
  <c r="D76" i="188"/>
  <c r="D75" i="188"/>
  <c r="D74" i="188"/>
  <c r="B25" i="93"/>
  <c r="S75" i="93" s="1"/>
  <c r="C52" i="93"/>
  <c r="K18" i="98"/>
  <c r="K19" i="98"/>
  <c r="K20" i="98"/>
  <c r="K21" i="98"/>
  <c r="K22" i="98"/>
  <c r="K23" i="98"/>
  <c r="K24" i="98"/>
  <c r="K25" i="98"/>
  <c r="K26" i="98"/>
  <c r="K27" i="98"/>
  <c r="K28" i="98"/>
  <c r="K29" i="98"/>
  <c r="K30" i="98"/>
  <c r="K31" i="98"/>
  <c r="K32" i="98"/>
  <c r="K33" i="98"/>
  <c r="K34" i="98"/>
  <c r="K35" i="98"/>
  <c r="K36" i="98"/>
  <c r="K37" i="98"/>
  <c r="K38" i="98"/>
  <c r="K39" i="98"/>
  <c r="K40" i="98"/>
  <c r="K41" i="98"/>
  <c r="K42" i="98"/>
  <c r="K43" i="98"/>
  <c r="K44" i="98"/>
  <c r="K45" i="98"/>
  <c r="K46" i="98"/>
  <c r="K47" i="98"/>
  <c r="K48" i="98"/>
  <c r="K49" i="98"/>
  <c r="K50" i="98"/>
  <c r="K51" i="98"/>
  <c r="K52" i="98"/>
  <c r="K53" i="98"/>
  <c r="L18" i="98"/>
  <c r="L19" i="98"/>
  <c r="L20" i="98"/>
  <c r="L21" i="98"/>
  <c r="L22" i="98"/>
  <c r="L23" i="98"/>
  <c r="L24" i="98"/>
  <c r="L25" i="98"/>
  <c r="L26" i="98"/>
  <c r="L27" i="98"/>
  <c r="L28" i="98"/>
  <c r="L29" i="98"/>
  <c r="L30" i="98"/>
  <c r="L31" i="98"/>
  <c r="L32" i="98"/>
  <c r="L33" i="98"/>
  <c r="L34" i="98"/>
  <c r="L35" i="98"/>
  <c r="L36" i="98"/>
  <c r="L37" i="98"/>
  <c r="L38" i="98"/>
  <c r="L39" i="98"/>
  <c r="L40" i="98"/>
  <c r="L41" i="98"/>
  <c r="L42" i="98"/>
  <c r="L43" i="98"/>
  <c r="L44" i="98"/>
  <c r="L45" i="98"/>
  <c r="L46" i="98"/>
  <c r="L47" i="98"/>
  <c r="L48" i="98"/>
  <c r="L49" i="98"/>
  <c r="L50" i="98"/>
  <c r="L51" i="98"/>
  <c r="L52" i="98"/>
  <c r="L53" i="98"/>
  <c r="L63" i="98"/>
  <c r="C77" i="188"/>
  <c r="B77" i="188"/>
  <c r="C76" i="188"/>
  <c r="B76" i="188"/>
  <c r="C75" i="188"/>
  <c r="B75" i="188"/>
  <c r="C74" i="188"/>
  <c r="B74" i="188"/>
  <c r="D73" i="188"/>
  <c r="C73" i="188"/>
  <c r="B73" i="188"/>
  <c r="D72" i="188"/>
  <c r="C72" i="188"/>
  <c r="B72" i="188"/>
  <c r="D71" i="188"/>
  <c r="C71" i="188"/>
  <c r="B71" i="188"/>
  <c r="D70" i="188"/>
  <c r="C70" i="188"/>
  <c r="B70" i="188"/>
  <c r="D69" i="188"/>
  <c r="C69" i="188"/>
  <c r="B69" i="188"/>
  <c r="D68" i="188"/>
  <c r="C68" i="188"/>
  <c r="B68" i="188"/>
  <c r="D67" i="188"/>
  <c r="C67" i="188"/>
  <c r="B67" i="188"/>
  <c r="D66" i="188"/>
  <c r="C66" i="188"/>
  <c r="B66" i="188"/>
  <c r="D65" i="188"/>
  <c r="C65" i="188"/>
  <c r="B65" i="188"/>
  <c r="D64" i="188"/>
  <c r="C64" i="188"/>
  <c r="B64" i="188"/>
  <c r="D63" i="188"/>
  <c r="C63" i="188"/>
  <c r="B63" i="188"/>
  <c r="D62" i="188"/>
  <c r="C62" i="188"/>
  <c r="B62" i="188"/>
  <c r="D61" i="188"/>
  <c r="C61" i="188"/>
  <c r="B61" i="188"/>
  <c r="D60" i="188"/>
  <c r="C60" i="188"/>
  <c r="B60" i="188"/>
  <c r="D59" i="188"/>
  <c r="C59" i="188"/>
  <c r="B59" i="188"/>
  <c r="D58" i="188"/>
  <c r="C58" i="188"/>
  <c r="B58" i="188"/>
  <c r="D57" i="188"/>
  <c r="C57" i="188"/>
  <c r="B57" i="188"/>
  <c r="D56" i="188"/>
  <c r="C56" i="188"/>
  <c r="B56" i="188"/>
  <c r="D55" i="188"/>
  <c r="C55" i="188"/>
  <c r="B55" i="188"/>
  <c r="D54" i="188"/>
  <c r="C54" i="188"/>
  <c r="B54" i="188"/>
  <c r="D53" i="188"/>
  <c r="C53" i="188"/>
  <c r="B53" i="188"/>
  <c r="D52" i="188"/>
  <c r="C52" i="188"/>
  <c r="B52" i="188"/>
  <c r="D51" i="188"/>
  <c r="C51" i="188"/>
  <c r="B51" i="188"/>
  <c r="D50" i="188"/>
  <c r="C50" i="188"/>
  <c r="B50" i="188"/>
  <c r="D49" i="188"/>
  <c r="C49" i="188"/>
  <c r="B49" i="188"/>
  <c r="D48" i="188"/>
  <c r="C48" i="188"/>
  <c r="B48" i="188"/>
  <c r="D47" i="188"/>
  <c r="C47" i="188"/>
  <c r="B47" i="188"/>
  <c r="D46" i="188"/>
  <c r="C46" i="188"/>
  <c r="B46" i="188"/>
  <c r="D45" i="188"/>
  <c r="C45" i="188"/>
  <c r="B45" i="188"/>
  <c r="D44" i="188"/>
  <c r="C44" i="188"/>
  <c r="B44" i="188"/>
  <c r="D43" i="188"/>
  <c r="C43" i="188"/>
  <c r="B43" i="188"/>
  <c r="D42" i="188"/>
  <c r="C42" i="188"/>
  <c r="B42" i="188"/>
  <c r="D41" i="188"/>
  <c r="C41" i="188"/>
  <c r="B41" i="188"/>
  <c r="D40" i="188"/>
  <c r="C40" i="188"/>
  <c r="B40" i="188"/>
  <c r="D39" i="188"/>
  <c r="C39" i="188"/>
  <c r="B39" i="188"/>
  <c r="D38" i="188"/>
  <c r="C38" i="188"/>
  <c r="B38" i="188"/>
  <c r="D37" i="188"/>
  <c r="C37" i="188"/>
  <c r="B37" i="188"/>
  <c r="D36" i="188"/>
  <c r="C36" i="188"/>
  <c r="B36" i="188"/>
  <c r="D35" i="188"/>
  <c r="C35" i="188"/>
  <c r="B35" i="188"/>
  <c r="D34" i="188"/>
  <c r="C34" i="188"/>
  <c r="B34" i="188"/>
  <c r="D33" i="188"/>
  <c r="C33" i="188"/>
  <c r="B33" i="188"/>
  <c r="D32" i="188"/>
  <c r="C32" i="188"/>
  <c r="B32" i="188"/>
  <c r="D31" i="188"/>
  <c r="C31" i="188"/>
  <c r="B31" i="188"/>
  <c r="D30" i="188"/>
  <c r="C30" i="188"/>
  <c r="B30" i="188"/>
  <c r="D29" i="188"/>
  <c r="C29" i="188"/>
  <c r="B29" i="188"/>
  <c r="D28" i="188"/>
  <c r="C28" i="188"/>
  <c r="B28" i="188"/>
  <c r="D27" i="188"/>
  <c r="C27" i="188"/>
  <c r="B27" i="188"/>
  <c r="D26" i="188"/>
  <c r="C26" i="188"/>
  <c r="B26" i="188"/>
  <c r="D25" i="188"/>
  <c r="C25" i="188"/>
  <c r="B25" i="188"/>
  <c r="D24" i="188"/>
  <c r="C24" i="188"/>
  <c r="B24" i="188"/>
  <c r="D23" i="188"/>
  <c r="C23" i="188"/>
  <c r="B23" i="188"/>
  <c r="D22" i="188"/>
  <c r="C22" i="188"/>
  <c r="B22" i="188"/>
  <c r="D21" i="188"/>
  <c r="C21" i="188"/>
  <c r="B21" i="188"/>
  <c r="D20" i="188"/>
  <c r="C20" i="188"/>
  <c r="B20" i="188"/>
  <c r="D19" i="188"/>
  <c r="C19" i="188"/>
  <c r="B19" i="188"/>
  <c r="D18" i="188"/>
  <c r="C18" i="188"/>
  <c r="B18" i="188"/>
  <c r="D17" i="188"/>
  <c r="C17" i="188"/>
  <c r="B17" i="188"/>
  <c r="D16" i="188"/>
  <c r="C16" i="188"/>
  <c r="B16" i="188"/>
  <c r="D15" i="188"/>
  <c r="C15" i="188"/>
  <c r="B15" i="188"/>
  <c r="D14" i="188"/>
  <c r="C14" i="188"/>
  <c r="B14" i="188"/>
  <c r="D13" i="188"/>
  <c r="C13" i="188"/>
  <c r="B13" i="188"/>
  <c r="D12" i="188"/>
  <c r="C12" i="188"/>
  <c r="B12" i="188"/>
  <c r="D11" i="188"/>
  <c r="C11" i="188"/>
  <c r="B11" i="188"/>
  <c r="D10" i="188"/>
  <c r="C10" i="188"/>
  <c r="B10" i="188"/>
  <c r="D9" i="188"/>
  <c r="C9" i="188"/>
  <c r="B9" i="188"/>
  <c r="D8" i="188"/>
  <c r="C8" i="188"/>
  <c r="B8" i="188"/>
  <c r="D7" i="188"/>
  <c r="C7" i="188"/>
  <c r="B7" i="188"/>
  <c r="D6" i="188"/>
  <c r="C6" i="188"/>
  <c r="B6" i="188"/>
  <c r="D5" i="188"/>
  <c r="C5" i="188"/>
  <c r="D4" i="188"/>
  <c r="C4" i="188"/>
  <c r="D3" i="188"/>
  <c r="C3" i="188"/>
  <c r="C2" i="188"/>
  <c r="B5" i="188"/>
  <c r="B4" i="188"/>
  <c r="B3" i="188"/>
  <c r="B2" i="188"/>
  <c r="B13" i="10"/>
  <c r="D25" i="10"/>
  <c r="D36" i="10" s="1"/>
  <c r="D47" i="10" s="1"/>
  <c r="D2" i="93"/>
  <c r="B24" i="93"/>
  <c r="T14" i="8" s="1"/>
  <c r="B23" i="93"/>
  <c r="B22" i="93"/>
  <c r="S72" i="93" s="1"/>
  <c r="B21" i="93"/>
  <c r="U21" i="93" s="1"/>
  <c r="V21" i="93" s="1"/>
  <c r="W21" i="93" s="1"/>
  <c r="X21" i="93" s="1"/>
  <c r="B20" i="93"/>
  <c r="U70" i="93" s="1"/>
  <c r="N55" i="188" s="1"/>
  <c r="B19" i="93"/>
  <c r="N15" i="7" s="1"/>
  <c r="B18" i="93"/>
  <c r="N14" i="8" s="1"/>
  <c r="B17" i="93"/>
  <c r="S67" i="93" s="1"/>
  <c r="B16" i="93"/>
  <c r="T66" i="93" s="1"/>
  <c r="M39" i="188" s="1"/>
  <c r="B15" i="93"/>
  <c r="U65" i="93" s="1"/>
  <c r="N35" i="188" s="1"/>
  <c r="B14" i="93"/>
  <c r="U14" i="93" s="1"/>
  <c r="V14" i="93" s="1"/>
  <c r="W14" i="93" s="1"/>
  <c r="X14" i="93" s="1"/>
  <c r="B7" i="93"/>
  <c r="U57" i="93" s="1"/>
  <c r="N3" i="188" s="1"/>
  <c r="G3" i="6"/>
  <c r="B6" i="11" s="1"/>
  <c r="P24" i="10"/>
  <c r="P35" i="10" s="1"/>
  <c r="P46" i="10" s="1"/>
  <c r="O27" i="10"/>
  <c r="O38" i="10" s="1"/>
  <c r="O49" i="10" s="1"/>
  <c r="C6" i="6"/>
  <c r="B9" i="7" s="1"/>
  <c r="C1" i="5"/>
  <c r="B1" i="1" s="1"/>
  <c r="D1" i="93"/>
  <c r="F7" i="98"/>
  <c r="B8" i="93"/>
  <c r="D14" i="8" s="1"/>
  <c r="B9" i="93"/>
  <c r="U9" i="93" s="1"/>
  <c r="V9" i="93" s="1"/>
  <c r="W9" i="93" s="1"/>
  <c r="X9" i="93" s="1"/>
  <c r="B10" i="93"/>
  <c r="F14" i="8" s="1"/>
  <c r="B11" i="93"/>
  <c r="F15" i="7" s="1"/>
  <c r="B12" i="93"/>
  <c r="U12" i="93" s="1"/>
  <c r="V12" i="93" s="1"/>
  <c r="W12" i="93" s="1"/>
  <c r="X12" i="93" s="1"/>
  <c r="B13" i="93"/>
  <c r="U63" i="93" s="1"/>
  <c r="N27" i="188" s="1"/>
  <c r="F6" i="98"/>
  <c r="G6" i="6"/>
  <c r="D9" i="1" s="1"/>
  <c r="G2" i="6"/>
  <c r="B5" i="1" s="1"/>
  <c r="G1" i="6"/>
  <c r="B4" i="1"/>
  <c r="C1" i="6"/>
  <c r="B3" i="10" s="1"/>
  <c r="B13" i="1"/>
  <c r="D18" i="1"/>
  <c r="D20" i="1"/>
  <c r="Y20" i="1"/>
  <c r="Y21" i="1"/>
  <c r="B11" i="10"/>
  <c r="H3" i="5"/>
  <c r="B8" i="1"/>
  <c r="B13" i="11"/>
  <c r="D18" i="11"/>
  <c r="B122" i="10"/>
  <c r="A22" i="7"/>
  <c r="A29" i="8"/>
  <c r="A12" i="5"/>
  <c r="C24" i="8"/>
  <c r="A13" i="5"/>
  <c r="E10" i="5"/>
  <c r="E9" i="5"/>
  <c r="E8" i="5"/>
  <c r="B11" i="11"/>
  <c r="B11" i="1"/>
  <c r="B11" i="8"/>
  <c r="B12" i="7"/>
  <c r="B4" i="11"/>
  <c r="B4" i="8"/>
  <c r="B4" i="7"/>
  <c r="B4" i="10"/>
  <c r="D9" i="10"/>
  <c r="C21" i="10" s="1"/>
  <c r="B9" i="1"/>
  <c r="D22" i="10"/>
  <c r="D33" i="10" s="1"/>
  <c r="D44" i="10" s="1"/>
  <c r="D26" i="10"/>
  <c r="D37" i="10" s="1"/>
  <c r="D48" i="10" s="1"/>
  <c r="U22" i="10"/>
  <c r="U33" i="10" s="1"/>
  <c r="U44" i="10" s="1"/>
  <c r="U24" i="10"/>
  <c r="U35" i="10" s="1"/>
  <c r="U46" i="10" s="1"/>
  <c r="U28" i="10"/>
  <c r="U39" i="10" s="1"/>
  <c r="U50" i="10" s="1"/>
  <c r="T25" i="10"/>
  <c r="T36" i="10" s="1"/>
  <c r="T47" i="10" s="1"/>
  <c r="S22" i="10"/>
  <c r="S33" i="10" s="1"/>
  <c r="S44" i="10" s="1"/>
  <c r="S26" i="10"/>
  <c r="S37" i="10" s="1"/>
  <c r="S48" i="10" s="1"/>
  <c r="R23" i="10"/>
  <c r="R34" i="10" s="1"/>
  <c r="R45" i="10" s="1"/>
  <c r="R27" i="10"/>
  <c r="R38" i="10" s="1"/>
  <c r="R49" i="10" s="1"/>
  <c r="Q24" i="10"/>
  <c r="Q35" i="10" s="1"/>
  <c r="Q46" i="10" s="1"/>
  <c r="Q28" i="10"/>
  <c r="Q39" i="10" s="1"/>
  <c r="Q50" i="10" s="1"/>
  <c r="P25" i="10"/>
  <c r="P36" i="10" s="1"/>
  <c r="P47" i="10" s="1"/>
  <c r="O22" i="10"/>
  <c r="O33" i="10" s="1"/>
  <c r="O44" i="10" s="1"/>
  <c r="O26" i="10"/>
  <c r="O37" i="10" s="1"/>
  <c r="O48" i="10" s="1"/>
  <c r="N26" i="10"/>
  <c r="N37" i="10" s="1"/>
  <c r="N48" i="10" s="1"/>
  <c r="M23" i="10"/>
  <c r="M34" i="10" s="1"/>
  <c r="M45" i="10" s="1"/>
  <c r="M27" i="10"/>
  <c r="M38" i="10" s="1"/>
  <c r="M49" i="10" s="1"/>
  <c r="L24" i="10"/>
  <c r="L35" i="10" s="1"/>
  <c r="L46" i="10" s="1"/>
  <c r="L28" i="10"/>
  <c r="L39" i="10" s="1"/>
  <c r="L50" i="10" s="1"/>
  <c r="K25" i="10"/>
  <c r="K36" i="10" s="1"/>
  <c r="K47" i="10" s="1"/>
  <c r="J22" i="10"/>
  <c r="J33" i="10" s="1"/>
  <c r="J44" i="10" s="1"/>
  <c r="J25" i="10"/>
  <c r="J36" i="10" s="1"/>
  <c r="J47" i="10" s="1"/>
  <c r="D24" i="10"/>
  <c r="D35" i="10" s="1"/>
  <c r="D46" i="10" s="1"/>
  <c r="V22" i="10"/>
  <c r="V33" i="10" s="1"/>
  <c r="V44" i="10" s="1"/>
  <c r="V24" i="10"/>
  <c r="V35" i="10" s="1"/>
  <c r="V46" i="10" s="1"/>
  <c r="T22" i="10"/>
  <c r="T33" i="10" s="1"/>
  <c r="T44" i="10" s="1"/>
  <c r="T24" i="10"/>
  <c r="T35" i="10" s="1"/>
  <c r="T46" i="10" s="1"/>
  <c r="S24" i="10"/>
  <c r="S35" i="10" s="1"/>
  <c r="S46" i="10" s="1"/>
  <c r="R24" i="10"/>
  <c r="R35" i="10" s="1"/>
  <c r="R46" i="10" s="1"/>
  <c r="R26" i="10"/>
  <c r="R37" i="10" s="1"/>
  <c r="R48" i="10" s="1"/>
  <c r="Q26" i="10"/>
  <c r="Q37" i="10" s="1"/>
  <c r="Q48" i="10" s="1"/>
  <c r="P26" i="10"/>
  <c r="P37" i="10" s="1"/>
  <c r="P48" i="10" s="1"/>
  <c r="P28" i="10"/>
  <c r="P39" i="10" s="1"/>
  <c r="P50" i="10" s="1"/>
  <c r="O28" i="10"/>
  <c r="O39" i="10" s="1"/>
  <c r="O50" i="10" s="1"/>
  <c r="N23" i="10"/>
  <c r="N34" i="10" s="1"/>
  <c r="N45" i="10" s="1"/>
  <c r="N25" i="10"/>
  <c r="N36" i="10" s="1"/>
  <c r="N47" i="10" s="1"/>
  <c r="M25" i="10"/>
  <c r="M36" i="10" s="1"/>
  <c r="M47" i="10" s="1"/>
  <c r="L25" i="10"/>
  <c r="L36" i="10" s="1"/>
  <c r="L47" i="10" s="1"/>
  <c r="L27" i="10"/>
  <c r="L38" i="10" s="1"/>
  <c r="L49" i="10" s="1"/>
  <c r="K27" i="10"/>
  <c r="K38" i="10" s="1"/>
  <c r="K49" i="10" s="1"/>
  <c r="I22" i="10"/>
  <c r="I33" i="10" s="1"/>
  <c r="I44" i="10" s="1"/>
  <c r="I26" i="10"/>
  <c r="I37" i="10" s="1"/>
  <c r="I48" i="10" s="1"/>
  <c r="H25" i="10"/>
  <c r="H36" i="10" s="1"/>
  <c r="H47" i="10" s="1"/>
  <c r="H28" i="10"/>
  <c r="H39" i="10" s="1"/>
  <c r="H50" i="10" s="1"/>
  <c r="G24" i="10"/>
  <c r="G35" i="10" s="1"/>
  <c r="G28" i="10"/>
  <c r="G39" i="10" s="1"/>
  <c r="G50" i="10" s="1"/>
  <c r="F25" i="10"/>
  <c r="F36" i="10" s="1"/>
  <c r="F47" i="10" s="1"/>
  <c r="E22" i="10"/>
  <c r="E33" i="10" s="1"/>
  <c r="E44" i="10" s="1"/>
  <c r="E25" i="10"/>
  <c r="E36" i="10" s="1"/>
  <c r="E47" i="10" s="1"/>
  <c r="D28" i="10"/>
  <c r="D39" i="10" s="1"/>
  <c r="D50" i="10" s="1"/>
  <c r="V27" i="10"/>
  <c r="V38" i="10" s="1"/>
  <c r="V49" i="10" s="1"/>
  <c r="U26" i="10"/>
  <c r="U37" i="10" s="1"/>
  <c r="U48" i="10" s="1"/>
  <c r="T26" i="10"/>
  <c r="T37" i="10" s="1"/>
  <c r="T48" i="10" s="1"/>
  <c r="T28" i="10"/>
  <c r="T39" i="10" s="1"/>
  <c r="T50" i="10" s="1"/>
  <c r="S28" i="10"/>
  <c r="S39" i="10" s="1"/>
  <c r="S50" i="10" s="1"/>
  <c r="R28" i="10"/>
  <c r="R39" i="10" s="1"/>
  <c r="R50" i="10" s="1"/>
  <c r="Q23" i="10"/>
  <c r="Q34" i="10" s="1"/>
  <c r="Q45" i="10" s="1"/>
  <c r="P23" i="10"/>
  <c r="P34" i="10" s="1"/>
  <c r="P45" i="10" s="1"/>
  <c r="O23" i="10"/>
  <c r="O34" i="10" s="1"/>
  <c r="O45" i="10" s="1"/>
  <c r="O25" i="10"/>
  <c r="O36" i="10" s="1"/>
  <c r="O47" i="10" s="1"/>
  <c r="N27" i="10"/>
  <c r="N38" i="10" s="1"/>
  <c r="N49" i="10" s="1"/>
  <c r="M22" i="10"/>
  <c r="M33" i="10" s="1"/>
  <c r="M44" i="10" s="1"/>
  <c r="L22" i="10"/>
  <c r="L33" i="10" s="1"/>
  <c r="L44" i="10" s="1"/>
  <c r="K22" i="10"/>
  <c r="K33" i="10" s="1"/>
  <c r="K44" i="10" s="1"/>
  <c r="K24" i="10"/>
  <c r="K35" i="10" s="1"/>
  <c r="K46" i="10" s="1"/>
  <c r="J24" i="10"/>
  <c r="J35" i="10" s="1"/>
  <c r="J46" i="10" s="1"/>
  <c r="J26" i="10"/>
  <c r="J37" i="10" s="1"/>
  <c r="J48" i="10" s="1"/>
  <c r="I25" i="10"/>
  <c r="I36" i="10" s="1"/>
  <c r="I47" i="10" s="1"/>
  <c r="H22" i="10"/>
  <c r="H33" i="10" s="1"/>
  <c r="H44" i="10" s="1"/>
  <c r="G23" i="10"/>
  <c r="G34" i="10" s="1"/>
  <c r="G45" i="10" s="1"/>
  <c r="G27" i="10"/>
  <c r="G38" i="10" s="1"/>
  <c r="G49" i="10" s="1"/>
  <c r="F24" i="10"/>
  <c r="F35" i="10" s="1"/>
  <c r="F46" i="10" s="1"/>
  <c r="F28" i="10"/>
  <c r="F39" i="10" s="1"/>
  <c r="F50" i="10" s="1"/>
  <c r="E24" i="10"/>
  <c r="E35" i="10" s="1"/>
  <c r="E46" i="10" s="1"/>
  <c r="E28" i="10"/>
  <c r="E39" i="10" s="1"/>
  <c r="E50" i="10" s="1"/>
  <c r="B23" i="10"/>
  <c r="B73" i="10" s="1"/>
  <c r="B25" i="10"/>
  <c r="B36" i="10" s="1"/>
  <c r="B27" i="10"/>
  <c r="B38" i="10" s="1"/>
  <c r="C24" i="10"/>
  <c r="C35" i="10" s="1"/>
  <c r="W23" i="10"/>
  <c r="W34" i="10" s="1"/>
  <c r="W45" i="10" s="1"/>
  <c r="W27" i="10"/>
  <c r="W38" i="10" s="1"/>
  <c r="W49" i="10" s="1"/>
  <c r="C25" i="10"/>
  <c r="C75" i="10" s="1"/>
  <c r="D27" i="10"/>
  <c r="D38" i="10" s="1"/>
  <c r="D49" i="10" s="1"/>
  <c r="V28" i="10"/>
  <c r="V39" i="10" s="1"/>
  <c r="V50" i="10" s="1"/>
  <c r="U25" i="10"/>
  <c r="U36" i="10" s="1"/>
  <c r="U47" i="10" s="1"/>
  <c r="R22" i="10"/>
  <c r="R33" i="10" s="1"/>
  <c r="R44" i="10" s="1"/>
  <c r="Q22" i="10"/>
  <c r="Q33" i="10" s="1"/>
  <c r="Q44" i="10" s="1"/>
  <c r="P22" i="10"/>
  <c r="P33" i="10" s="1"/>
  <c r="P44" i="10" s="1"/>
  <c r="L23" i="10"/>
  <c r="L34" i="10" s="1"/>
  <c r="L45" i="10" s="1"/>
  <c r="K23" i="10"/>
  <c r="K34" i="10" s="1"/>
  <c r="K45" i="10" s="1"/>
  <c r="J23" i="10"/>
  <c r="J34" i="10" s="1"/>
  <c r="J45" i="10" s="1"/>
  <c r="J27" i="10"/>
  <c r="J38" i="10" s="1"/>
  <c r="J49" i="10" s="1"/>
  <c r="I23" i="10"/>
  <c r="I34" i="10" s="1"/>
  <c r="I45" i="10" s="1"/>
  <c r="F22" i="10"/>
  <c r="F33" i="10" s="1"/>
  <c r="F44" i="10" s="1"/>
  <c r="E23" i="10"/>
  <c r="E34" i="10" s="1"/>
  <c r="E45" i="10" s="1"/>
  <c r="E26" i="10"/>
  <c r="E37" i="10" s="1"/>
  <c r="E48" i="10" s="1"/>
  <c r="B26" i="10"/>
  <c r="B76" i="10" s="1"/>
  <c r="W28" i="10"/>
  <c r="W39" i="10" s="1"/>
  <c r="W50" i="10" s="1"/>
  <c r="C27" i="10"/>
  <c r="C38" i="10" s="1"/>
  <c r="D23" i="10"/>
  <c r="D34" i="10" s="1"/>
  <c r="D45" i="10" s="1"/>
  <c r="V26" i="10"/>
  <c r="V37" i="10" s="1"/>
  <c r="V48" i="10" s="1"/>
  <c r="T23" i="10"/>
  <c r="T34" i="10" s="1"/>
  <c r="T45" i="10" s="1"/>
  <c r="T27" i="10"/>
  <c r="T38" i="10" s="1"/>
  <c r="T49" i="10" s="1"/>
  <c r="S25" i="10"/>
  <c r="S36" i="10" s="1"/>
  <c r="S47" i="10" s="1"/>
  <c r="Q25" i="10"/>
  <c r="Q36" i="10" s="1"/>
  <c r="Q47" i="10" s="1"/>
  <c r="N24" i="10"/>
  <c r="N35" i="10" s="1"/>
  <c r="N46" i="10" s="1"/>
  <c r="N28" i="10"/>
  <c r="N39" i="10" s="1"/>
  <c r="N50" i="10" s="1"/>
  <c r="M26" i="10"/>
  <c r="M37" i="10" s="1"/>
  <c r="M48" i="10" s="1"/>
  <c r="K26" i="10"/>
  <c r="K37" i="10" s="1"/>
  <c r="K48" i="10" s="1"/>
  <c r="H26" i="10"/>
  <c r="H37" i="10" s="1"/>
  <c r="H48" i="10" s="1"/>
  <c r="F27" i="10"/>
  <c r="F38" i="10" s="1"/>
  <c r="F49" i="10" s="1"/>
  <c r="B22" i="10"/>
  <c r="B72" i="10" s="1"/>
  <c r="C22" i="10"/>
  <c r="C72" i="10" s="1"/>
  <c r="W25" i="10"/>
  <c r="W36" i="10" s="1"/>
  <c r="W47" i="10" s="1"/>
  <c r="V23" i="10"/>
  <c r="V34" i="10" s="1"/>
  <c r="V45" i="10" s="1"/>
  <c r="U23" i="10"/>
  <c r="U34" i="10" s="1"/>
  <c r="U45" i="10" s="1"/>
  <c r="U27" i="10"/>
  <c r="U38" i="10" s="1"/>
  <c r="U49" i="10" s="1"/>
  <c r="S23" i="10"/>
  <c r="S34" i="10" s="1"/>
  <c r="S45" i="10" s="1"/>
  <c r="S27" i="10"/>
  <c r="S38" i="10" s="1"/>
  <c r="S49" i="10" s="1"/>
  <c r="R25" i="10"/>
  <c r="R36" i="10" s="1"/>
  <c r="R47" i="10" s="1"/>
  <c r="M24" i="10"/>
  <c r="M35" i="10" s="1"/>
  <c r="M46" i="10" s="1"/>
  <c r="M28" i="10"/>
  <c r="M39" i="10" s="1"/>
  <c r="M50" i="10" s="1"/>
  <c r="L26" i="10"/>
  <c r="L37" i="10" s="1"/>
  <c r="L48" i="10" s="1"/>
  <c r="I24" i="10"/>
  <c r="I35" i="10" s="1"/>
  <c r="I46" i="10" s="1"/>
  <c r="I27" i="10"/>
  <c r="I38" i="10" s="1"/>
  <c r="I49" i="10" s="1"/>
  <c r="H24" i="10"/>
  <c r="H35" i="10" s="1"/>
  <c r="H46" i="10" s="1"/>
  <c r="G22" i="10"/>
  <c r="G33" i="10" s="1"/>
  <c r="G44" i="10" s="1"/>
  <c r="G25" i="10"/>
  <c r="G36" i="10" s="1"/>
  <c r="G47" i="10" s="1"/>
  <c r="B24" i="10"/>
  <c r="B35" i="10" s="1"/>
  <c r="W26" i="10"/>
  <c r="W37" i="10" s="1"/>
  <c r="W48" i="10" s="1"/>
  <c r="C26" i="10"/>
  <c r="C37" i="10" s="1"/>
  <c r="D18" i="10"/>
  <c r="V25" i="10"/>
  <c r="V36" i="10" s="1"/>
  <c r="V47" i="10" s="1"/>
  <c r="P27" i="10"/>
  <c r="P38" i="10" s="1"/>
  <c r="P49" i="10" s="1"/>
  <c r="O24" i="10"/>
  <c r="O35" i="10" s="1"/>
  <c r="O46" i="10" s="1"/>
  <c r="N22" i="10"/>
  <c r="N33" i="10" s="1"/>
  <c r="N44" i="10" s="1"/>
  <c r="J28" i="10"/>
  <c r="J39" i="10" s="1"/>
  <c r="J50" i="10" s="1"/>
  <c r="I28" i="10"/>
  <c r="I39" i="10" s="1"/>
  <c r="I50" i="10" s="1"/>
  <c r="G26" i="10"/>
  <c r="G37" i="10" s="1"/>
  <c r="F23" i="10"/>
  <c r="F34" i="10" s="1"/>
  <c r="F45" i="10" s="1"/>
  <c r="F26" i="10"/>
  <c r="F37" i="10" s="1"/>
  <c r="F48" i="10" s="1"/>
  <c r="E27" i="10"/>
  <c r="E38" i="10" s="1"/>
  <c r="E49" i="10" s="1"/>
  <c r="B28" i="10"/>
  <c r="B39" i="10" s="1"/>
  <c r="W22" i="10"/>
  <c r="W33" i="10" s="1"/>
  <c r="W44" i="10" s="1"/>
  <c r="W24" i="10"/>
  <c r="W35" i="10" s="1"/>
  <c r="W46" i="10" s="1"/>
  <c r="C28" i="10"/>
  <c r="C78" i="10" s="1"/>
  <c r="Q27" i="10"/>
  <c r="Q38" i="10" s="1"/>
  <c r="Q49" i="10" s="1"/>
  <c r="C23" i="10"/>
  <c r="C34" i="10" s="1"/>
  <c r="H27" i="10"/>
  <c r="H38" i="10" s="1"/>
  <c r="H49" i="10" s="1"/>
  <c r="A4" i="188"/>
  <c r="A5" i="188"/>
  <c r="A3" i="188"/>
  <c r="K65" i="233"/>
  <c r="K81" i="233"/>
  <c r="K68" i="192"/>
  <c r="K70" i="192"/>
  <c r="K78" i="192"/>
  <c r="K62" i="193"/>
  <c r="K78" i="193"/>
  <c r="K63" i="194"/>
  <c r="K67" i="194"/>
  <c r="K71" i="194"/>
  <c r="K75" i="194"/>
  <c r="K79" i="194"/>
  <c r="K60" i="195"/>
  <c r="K62" i="195"/>
  <c r="K63" i="195"/>
  <c r="K60" i="202"/>
  <c r="K64" i="202"/>
  <c r="K65" i="202"/>
  <c r="K68" i="202"/>
  <c r="K79" i="202"/>
  <c r="K63" i="201"/>
  <c r="K67" i="201"/>
  <c r="K71" i="201"/>
  <c r="K73" i="201"/>
  <c r="K78" i="201"/>
  <c r="K78" i="200"/>
  <c r="K63" i="198"/>
  <c r="K64" i="198"/>
  <c r="K65" i="198"/>
  <c r="K68" i="198"/>
  <c r="K75" i="198"/>
  <c r="K79" i="198"/>
  <c r="K69" i="197"/>
  <c r="K78" i="197"/>
  <c r="K80" i="197"/>
  <c r="K60" i="196"/>
  <c r="K62" i="196"/>
  <c r="K63" i="196"/>
  <c r="K70" i="196"/>
  <c r="K76" i="196"/>
  <c r="K60" i="209"/>
  <c r="K68" i="209"/>
  <c r="K71" i="209"/>
  <c r="K73" i="209"/>
  <c r="K76" i="209"/>
  <c r="K77" i="209"/>
  <c r="K74" i="208"/>
  <c r="K75" i="208"/>
  <c r="K76" i="208"/>
  <c r="K61" i="207"/>
  <c r="K69" i="207"/>
  <c r="K77" i="207"/>
  <c r="K60" i="205"/>
  <c r="K64" i="205"/>
  <c r="K66" i="205"/>
  <c r="K76" i="205"/>
  <c r="K79" i="205"/>
  <c r="L67" i="204"/>
  <c r="K69" i="204"/>
  <c r="L71" i="204"/>
  <c r="K71" i="204"/>
  <c r="K75" i="204"/>
  <c r="L64" i="204"/>
  <c r="L66" i="203"/>
  <c r="L70" i="203"/>
  <c r="K66" i="203"/>
  <c r="K72" i="203"/>
  <c r="L69" i="203"/>
  <c r="L73" i="203"/>
  <c r="B9" i="11"/>
  <c r="B9" i="10"/>
  <c r="B21" i="10" s="1"/>
  <c r="B32" i="10" s="1"/>
  <c r="B9" i="8"/>
  <c r="B16" i="8" s="1"/>
  <c r="K81" i="204"/>
  <c r="L79" i="204"/>
  <c r="L54" i="204"/>
  <c r="F11" i="188"/>
  <c r="L60" i="204"/>
  <c r="K77" i="204"/>
  <c r="K78" i="204"/>
  <c r="K74" i="204"/>
  <c r="K66" i="204"/>
  <c r="K62" i="204"/>
  <c r="L73" i="204"/>
  <c r="L68" i="203"/>
  <c r="L81" i="203"/>
  <c r="K128" i="203"/>
  <c r="L77" i="203"/>
  <c r="L71" i="203"/>
  <c r="L54" i="203"/>
  <c r="F7" i="188"/>
  <c r="K60" i="203"/>
  <c r="L64" i="203"/>
  <c r="K61" i="98"/>
  <c r="L60" i="98"/>
  <c r="K70" i="98"/>
  <c r="L70" i="98"/>
  <c r="L79" i="98"/>
  <c r="L75" i="98"/>
  <c r="L67" i="98"/>
  <c r="L71" i="98"/>
  <c r="K76" i="98"/>
  <c r="L54" i="98"/>
  <c r="K158" i="98"/>
  <c r="L74" i="98"/>
  <c r="K78" i="98"/>
  <c r="K66" i="98"/>
  <c r="L66" i="98"/>
  <c r="L76" i="98"/>
  <c r="K74" i="98"/>
  <c r="K54" i="98"/>
  <c r="F2" i="188"/>
  <c r="K65" i="98"/>
  <c r="L80" i="98"/>
  <c r="L64" i="98"/>
  <c r="K80" i="98"/>
  <c r="K72" i="98"/>
  <c r="K64" i="98"/>
  <c r="L106" i="98"/>
  <c r="K81" i="98"/>
  <c r="L68" i="98"/>
  <c r="L128" i="98"/>
  <c r="H3" i="188"/>
  <c r="B3" i="1"/>
  <c r="B3" i="11"/>
  <c r="B3" i="7"/>
  <c r="B3" i="8"/>
  <c r="K77" i="98"/>
  <c r="L77" i="98"/>
  <c r="K73" i="98"/>
  <c r="L73" i="98"/>
  <c r="K69" i="98"/>
  <c r="L69" i="98"/>
  <c r="K106" i="98"/>
  <c r="K128" i="98"/>
  <c r="H2" i="188"/>
  <c r="L78" i="206"/>
  <c r="K62" i="98"/>
  <c r="L62" i="98"/>
  <c r="L71" i="232"/>
  <c r="K68" i="98"/>
  <c r="K82" i="98" s="1"/>
  <c r="K71" i="195"/>
  <c r="K79" i="232"/>
  <c r="L77" i="195"/>
  <c r="L63" i="232"/>
  <c r="K158" i="204"/>
  <c r="J158" i="98"/>
  <c r="F3" i="188"/>
  <c r="L82" i="98"/>
  <c r="K159" i="98"/>
  <c r="G3" i="188"/>
  <c r="L68" i="232"/>
  <c r="K65" i="232"/>
  <c r="K81" i="232"/>
  <c r="K106" i="232"/>
  <c r="L67" i="232"/>
  <c r="L69" i="232"/>
  <c r="L74" i="232"/>
  <c r="K54" i="232"/>
  <c r="J158" i="232"/>
  <c r="L66" i="232"/>
  <c r="K70" i="232"/>
  <c r="L77" i="232"/>
  <c r="L62" i="232"/>
  <c r="L61" i="232"/>
  <c r="K62" i="232"/>
  <c r="L64" i="232"/>
  <c r="L72" i="232"/>
  <c r="L80" i="232"/>
  <c r="L54" i="233"/>
  <c r="F79" i="188"/>
  <c r="K63" i="233"/>
  <c r="K158" i="233"/>
  <c r="K80" i="233"/>
  <c r="K76" i="233"/>
  <c r="K72" i="233"/>
  <c r="K68" i="233"/>
  <c r="K64" i="233"/>
  <c r="K60" i="233"/>
  <c r="K78" i="233"/>
  <c r="K70" i="233"/>
  <c r="K62" i="233"/>
  <c r="K80" i="192"/>
  <c r="K72" i="192"/>
  <c r="L128" i="192"/>
  <c r="H75" i="188"/>
  <c r="K73" i="192"/>
  <c r="K69" i="192"/>
  <c r="K61" i="192"/>
  <c r="L61" i="192"/>
  <c r="L63" i="192"/>
  <c r="L67" i="192"/>
  <c r="L73" i="192"/>
  <c r="L75" i="192"/>
  <c r="K66" i="193"/>
  <c r="K81" i="193"/>
  <c r="K73" i="193"/>
  <c r="K69" i="193"/>
  <c r="K65" i="193"/>
  <c r="L65" i="193"/>
  <c r="L67" i="193"/>
  <c r="L69" i="193"/>
  <c r="L73" i="193"/>
  <c r="L75" i="193"/>
  <c r="L81" i="193"/>
  <c r="K76" i="193"/>
  <c r="K68" i="193"/>
  <c r="K64" i="193"/>
  <c r="K74" i="194"/>
  <c r="L60" i="194"/>
  <c r="L72" i="194"/>
  <c r="L76" i="194"/>
  <c r="K77" i="194"/>
  <c r="K69" i="194"/>
  <c r="K61" i="194"/>
  <c r="L54" i="194"/>
  <c r="F67" i="188"/>
  <c r="L106" i="194"/>
  <c r="K54" i="195"/>
  <c r="J158" i="195"/>
  <c r="L128" i="195"/>
  <c r="H63" i="188"/>
  <c r="L76" i="195"/>
  <c r="L70" i="195"/>
  <c r="K78" i="195"/>
  <c r="L54" i="195"/>
  <c r="F63" i="188"/>
  <c r="K80" i="195"/>
  <c r="L73" i="195"/>
  <c r="L75" i="195"/>
  <c r="L71" i="195"/>
  <c r="K65" i="195"/>
  <c r="K61" i="195"/>
  <c r="K77" i="202"/>
  <c r="K69" i="202"/>
  <c r="K73" i="202"/>
  <c r="K67" i="202"/>
  <c r="K71" i="202"/>
  <c r="K106" i="202"/>
  <c r="K152" i="202"/>
  <c r="J160" i="202"/>
  <c r="K128" i="202"/>
  <c r="H58" i="188"/>
  <c r="K75" i="202"/>
  <c r="L60" i="202"/>
  <c r="L62" i="202"/>
  <c r="L66" i="202"/>
  <c r="L68" i="202"/>
  <c r="L70" i="202"/>
  <c r="L72" i="202"/>
  <c r="L80" i="202"/>
  <c r="K70" i="202"/>
  <c r="K62" i="201"/>
  <c r="K75" i="201"/>
  <c r="K81" i="201"/>
  <c r="K65" i="201"/>
  <c r="K74" i="201"/>
  <c r="K69" i="201"/>
  <c r="K54" i="201"/>
  <c r="J158" i="201"/>
  <c r="L158" i="201"/>
  <c r="L106" i="201"/>
  <c r="K61" i="201"/>
  <c r="K106" i="201"/>
  <c r="K152" i="201"/>
  <c r="J160" i="201"/>
  <c r="K70" i="200"/>
  <c r="K73" i="200"/>
  <c r="K62" i="200"/>
  <c r="K128" i="200"/>
  <c r="H50" i="188"/>
  <c r="K80" i="200"/>
  <c r="K76" i="200"/>
  <c r="K72" i="200"/>
  <c r="K68" i="200"/>
  <c r="K64" i="200"/>
  <c r="K60" i="200"/>
  <c r="L65" i="199"/>
  <c r="L73" i="199"/>
  <c r="L62" i="199"/>
  <c r="L68" i="199"/>
  <c r="L72" i="199"/>
  <c r="L74" i="199"/>
  <c r="K80" i="199"/>
  <c r="K106" i="199"/>
  <c r="K128" i="199"/>
  <c r="H46" i="188"/>
  <c r="K71" i="198"/>
  <c r="L54" i="198"/>
  <c r="F43" i="188"/>
  <c r="K54" i="198"/>
  <c r="F42" i="188"/>
  <c r="L106" i="198"/>
  <c r="L152" i="198"/>
  <c r="K160" i="198"/>
  <c r="K73" i="197"/>
  <c r="L54" i="197"/>
  <c r="F39" i="188"/>
  <c r="L63" i="197"/>
  <c r="L106" i="197"/>
  <c r="K76" i="197"/>
  <c r="L67" i="197"/>
  <c r="L79" i="197"/>
  <c r="K72" i="197"/>
  <c r="K61" i="197"/>
  <c r="K106" i="197"/>
  <c r="K128" i="197"/>
  <c r="K152" i="197" s="1"/>
  <c r="J160" i="197" s="1"/>
  <c r="H38" i="188"/>
  <c r="L106" i="196"/>
  <c r="K78" i="196"/>
  <c r="K65" i="196"/>
  <c r="L77" i="196"/>
  <c r="K68" i="196"/>
  <c r="L69" i="196"/>
  <c r="K74" i="196"/>
  <c r="K54" i="196"/>
  <c r="J158" i="196"/>
  <c r="L128" i="196"/>
  <c r="H35" i="188"/>
  <c r="K72" i="196"/>
  <c r="K64" i="196"/>
  <c r="K81" i="209"/>
  <c r="K79" i="209"/>
  <c r="L106" i="209"/>
  <c r="K69" i="209"/>
  <c r="K54" i="209"/>
  <c r="F30" i="188"/>
  <c r="K128" i="209"/>
  <c r="H30" i="188"/>
  <c r="L62" i="209"/>
  <c r="L66" i="209"/>
  <c r="L68" i="209"/>
  <c r="L72" i="209"/>
  <c r="L74" i="209"/>
  <c r="L76" i="209"/>
  <c r="L78" i="209"/>
  <c r="L80" i="209"/>
  <c r="K79" i="208"/>
  <c r="K128" i="208"/>
  <c r="H26" i="188"/>
  <c r="K63" i="208"/>
  <c r="K78" i="208"/>
  <c r="L75" i="208"/>
  <c r="L77" i="208"/>
  <c r="L81" i="208"/>
  <c r="K71" i="207"/>
  <c r="K73" i="207"/>
  <c r="K65" i="207"/>
  <c r="K74" i="207"/>
  <c r="K70" i="207"/>
  <c r="K66" i="207"/>
  <c r="K80" i="207"/>
  <c r="K76" i="207"/>
  <c r="K72" i="207"/>
  <c r="K68" i="207"/>
  <c r="K64" i="207"/>
  <c r="K60" i="207"/>
  <c r="K75" i="206"/>
  <c r="L69" i="206"/>
  <c r="L74" i="206"/>
  <c r="L54" i="206"/>
  <c r="F19" i="188"/>
  <c r="K54" i="206"/>
  <c r="J158" i="206"/>
  <c r="K77" i="206"/>
  <c r="K64" i="206"/>
  <c r="K67" i="206"/>
  <c r="L62" i="206"/>
  <c r="L65" i="206"/>
  <c r="K71" i="206"/>
  <c r="K62" i="206"/>
  <c r="L73" i="205"/>
  <c r="K80" i="205"/>
  <c r="K67" i="205"/>
  <c r="K62" i="205"/>
  <c r="K54" i="205"/>
  <c r="J158" i="205"/>
  <c r="L75" i="205"/>
  <c r="K68" i="205"/>
  <c r="L61" i="205"/>
  <c r="L69" i="205"/>
  <c r="L77" i="205"/>
  <c r="K128" i="205"/>
  <c r="H14" i="188"/>
  <c r="J158" i="209"/>
  <c r="K128" i="232"/>
  <c r="H82" i="188"/>
  <c r="K78" i="232"/>
  <c r="K76" i="232"/>
  <c r="K66" i="233"/>
  <c r="L61" i="233"/>
  <c r="K152" i="233"/>
  <c r="J160" i="233"/>
  <c r="L160" i="233"/>
  <c r="K54" i="233"/>
  <c r="K74" i="233"/>
  <c r="F74" i="188"/>
  <c r="J158" i="192"/>
  <c r="L79" i="192"/>
  <c r="L71" i="192"/>
  <c r="K77" i="192"/>
  <c r="K74" i="192"/>
  <c r="K128" i="192"/>
  <c r="K152" i="192"/>
  <c r="J160" i="192"/>
  <c r="K66" i="192"/>
  <c r="L54" i="192"/>
  <c r="F75" i="188"/>
  <c r="L106" i="192"/>
  <c r="L152" i="192"/>
  <c r="K160" i="192"/>
  <c r="K158" i="193"/>
  <c r="F71" i="188"/>
  <c r="K60" i="193"/>
  <c r="K80" i="193"/>
  <c r="L71" i="193"/>
  <c r="K54" i="193"/>
  <c r="L128" i="193"/>
  <c r="H71" i="188"/>
  <c r="K106" i="193"/>
  <c r="K152" i="193"/>
  <c r="J160" i="193"/>
  <c r="K74" i="193"/>
  <c r="K73" i="194"/>
  <c r="K78" i="194"/>
  <c r="L128" i="194"/>
  <c r="L152" i="194"/>
  <c r="K160" i="194"/>
  <c r="K65" i="194"/>
  <c r="K81" i="194"/>
  <c r="K62" i="194"/>
  <c r="L70" i="194"/>
  <c r="L66" i="195"/>
  <c r="L79" i="195"/>
  <c r="L81" i="195"/>
  <c r="K64" i="195"/>
  <c r="L106" i="195"/>
  <c r="L152" i="195"/>
  <c r="K160" i="195"/>
  <c r="L160" i="195"/>
  <c r="F58" i="188"/>
  <c r="J158" i="202"/>
  <c r="L78" i="202"/>
  <c r="K63" i="202"/>
  <c r="K82" i="202"/>
  <c r="G58" i="188"/>
  <c r="K61" i="202"/>
  <c r="L54" i="202"/>
  <c r="H55" i="188"/>
  <c r="L152" i="201"/>
  <c r="K160" i="201"/>
  <c r="L60" i="201"/>
  <c r="K128" i="201"/>
  <c r="H54" i="188"/>
  <c r="K66" i="201"/>
  <c r="F50" i="188"/>
  <c r="J158" i="200"/>
  <c r="L66" i="200"/>
  <c r="L82" i="200"/>
  <c r="G51" i="188"/>
  <c r="L74" i="200"/>
  <c r="K106" i="200"/>
  <c r="K152" i="200"/>
  <c r="J160" i="200"/>
  <c r="L160" i="200"/>
  <c r="K77" i="200"/>
  <c r="K69" i="199"/>
  <c r="K77" i="199"/>
  <c r="L106" i="199"/>
  <c r="L152" i="199"/>
  <c r="K160" i="199"/>
  <c r="L70" i="199"/>
  <c r="K60" i="199"/>
  <c r="L66" i="196"/>
  <c r="L80" i="196"/>
  <c r="L152" i="196"/>
  <c r="K160" i="196"/>
  <c r="K75" i="196"/>
  <c r="K128" i="196"/>
  <c r="H34" i="188"/>
  <c r="J158" i="197"/>
  <c r="F38" i="188"/>
  <c r="K74" i="197"/>
  <c r="L65" i="197"/>
  <c r="K68" i="197"/>
  <c r="L128" i="197"/>
  <c r="H39" i="188"/>
  <c r="K158" i="198"/>
  <c r="L74" i="198"/>
  <c r="K69" i="198"/>
  <c r="K76" i="198"/>
  <c r="K81" i="198"/>
  <c r="K72" i="198"/>
  <c r="L61" i="198"/>
  <c r="L82" i="198"/>
  <c r="G43" i="188"/>
  <c r="L67" i="198"/>
  <c r="K152" i="198"/>
  <c r="J160" i="198"/>
  <c r="L160" i="198"/>
  <c r="K60" i="198"/>
  <c r="K77" i="198"/>
  <c r="K66" i="198"/>
  <c r="L70" i="198"/>
  <c r="K152" i="232"/>
  <c r="J160" i="232"/>
  <c r="L160" i="232"/>
  <c r="K158" i="232"/>
  <c r="F83" i="188"/>
  <c r="K73" i="232"/>
  <c r="K82" i="232"/>
  <c r="K75" i="232"/>
  <c r="F82" i="188"/>
  <c r="L60" i="232"/>
  <c r="L82" i="232"/>
  <c r="L82" i="233"/>
  <c r="G79" i="188"/>
  <c r="J158" i="233"/>
  <c r="F78" i="188"/>
  <c r="K71" i="233"/>
  <c r="K77" i="233"/>
  <c r="K67" i="233"/>
  <c r="K79" i="233"/>
  <c r="K73" i="233"/>
  <c r="K75" i="233"/>
  <c r="K69" i="233"/>
  <c r="H74" i="188"/>
  <c r="K76" i="192"/>
  <c r="K82" i="192"/>
  <c r="G74" i="188"/>
  <c r="L60" i="192"/>
  <c r="L81" i="192"/>
  <c r="L65" i="192"/>
  <c r="J158" i="193"/>
  <c r="L158" i="193"/>
  <c r="F70" i="188"/>
  <c r="K61" i="193"/>
  <c r="K77" i="193"/>
  <c r="K63" i="193"/>
  <c r="K82" i="193"/>
  <c r="G70" i="188"/>
  <c r="L70" i="193"/>
  <c r="L72" i="193"/>
  <c r="K79" i="193"/>
  <c r="J158" i="194"/>
  <c r="F66" i="188"/>
  <c r="F62" i="188"/>
  <c r="L67" i="195"/>
  <c r="L82" i="195"/>
  <c r="L69" i="195"/>
  <c r="K158" i="195"/>
  <c r="K158" i="202"/>
  <c r="L158" i="202"/>
  <c r="F59" i="188"/>
  <c r="L74" i="202"/>
  <c r="L76" i="202"/>
  <c r="F55" i="188"/>
  <c r="K158" i="201"/>
  <c r="K77" i="201"/>
  <c r="K79" i="201"/>
  <c r="K70" i="201"/>
  <c r="L64" i="201"/>
  <c r="L68" i="201"/>
  <c r="F51" i="188"/>
  <c r="K158" i="200"/>
  <c r="K75" i="200"/>
  <c r="K65" i="200"/>
  <c r="K79" i="200"/>
  <c r="K81" i="200"/>
  <c r="K71" i="200"/>
  <c r="K63" i="200"/>
  <c r="K67" i="200"/>
  <c r="K82" i="200"/>
  <c r="G50" i="188"/>
  <c r="K69" i="200"/>
  <c r="K61" i="200"/>
  <c r="J158" i="199"/>
  <c r="F46" i="188"/>
  <c r="F47" i="188"/>
  <c r="K76" i="199"/>
  <c r="K81" i="199"/>
  <c r="L61" i="199"/>
  <c r="L82" i="199"/>
  <c r="K67" i="199"/>
  <c r="L71" i="199"/>
  <c r="K78" i="199"/>
  <c r="K152" i="199"/>
  <c r="J160" i="199"/>
  <c r="L160" i="199"/>
  <c r="L66" i="199"/>
  <c r="L64" i="199"/>
  <c r="J158" i="198"/>
  <c r="K80" i="198"/>
  <c r="K73" i="198"/>
  <c r="K82" i="198"/>
  <c r="G42" i="188"/>
  <c r="K62" i="198"/>
  <c r="K78" i="198"/>
  <c r="K77" i="197"/>
  <c r="K62" i="197"/>
  <c r="K60" i="197"/>
  <c r="K64" i="197"/>
  <c r="L75" i="197"/>
  <c r="L82" i="197"/>
  <c r="G39" i="188"/>
  <c r="K70" i="197"/>
  <c r="K158" i="197"/>
  <c r="K66" i="197"/>
  <c r="K81" i="197"/>
  <c r="F35" i="188"/>
  <c r="K158" i="196"/>
  <c r="L158" i="196" s="1"/>
  <c r="K67" i="196"/>
  <c r="K61" i="196"/>
  <c r="K82" i="196" s="1"/>
  <c r="L71" i="196"/>
  <c r="L73" i="196"/>
  <c r="L79" i="196"/>
  <c r="L81" i="196"/>
  <c r="L82" i="196" s="1"/>
  <c r="L152" i="209"/>
  <c r="K160" i="209"/>
  <c r="L54" i="209"/>
  <c r="F31" i="188"/>
  <c r="L70" i="209"/>
  <c r="K64" i="209"/>
  <c r="K106" i="209"/>
  <c r="K152" i="209"/>
  <c r="J160" i="209"/>
  <c r="L160" i="209"/>
  <c r="K158" i="209"/>
  <c r="L158" i="209"/>
  <c r="K63" i="209"/>
  <c r="K67" i="209"/>
  <c r="L75" i="209"/>
  <c r="L82" i="209"/>
  <c r="G31" i="188"/>
  <c r="K65" i="209"/>
  <c r="K61" i="209"/>
  <c r="K158" i="208"/>
  <c r="L106" i="208"/>
  <c r="L128" i="208"/>
  <c r="L152" i="208" s="1"/>
  <c r="K160" i="208" s="1"/>
  <c r="H27" i="188"/>
  <c r="L69" i="208"/>
  <c r="K62" i="208"/>
  <c r="K66" i="208"/>
  <c r="K68" i="208"/>
  <c r="K54" i="208"/>
  <c r="L60" i="208"/>
  <c r="F26" i="188"/>
  <c r="J158" i="208"/>
  <c r="L67" i="208"/>
  <c r="K64" i="208"/>
  <c r="L70" i="208"/>
  <c r="L72" i="208"/>
  <c r="L65" i="208"/>
  <c r="L73" i="208"/>
  <c r="L61" i="208"/>
  <c r="K71" i="208"/>
  <c r="F23" i="188"/>
  <c r="K158" i="207"/>
  <c r="L106" i="207"/>
  <c r="L152" i="207"/>
  <c r="K160" i="207"/>
  <c r="K62" i="207"/>
  <c r="K78" i="207"/>
  <c r="K128" i="207"/>
  <c r="H22" i="188"/>
  <c r="L67" i="207"/>
  <c r="L75" i="207"/>
  <c r="L82" i="207" s="1"/>
  <c r="F22" i="188"/>
  <c r="J158" i="207"/>
  <c r="L60" i="206"/>
  <c r="F18" i="188"/>
  <c r="K106" i="206"/>
  <c r="K128" i="206"/>
  <c r="K158" i="206"/>
  <c r="L158" i="206" s="1"/>
  <c r="K72" i="206"/>
  <c r="K63" i="206"/>
  <c r="L68" i="206"/>
  <c r="K79" i="206"/>
  <c r="K70" i="206"/>
  <c r="F15" i="188"/>
  <c r="K158" i="205"/>
  <c r="L152" i="205"/>
  <c r="K160" i="205"/>
  <c r="F14" i="188"/>
  <c r="K70" i="205"/>
  <c r="L81" i="205"/>
  <c r="K61" i="204"/>
  <c r="K106" i="204"/>
  <c r="K152" i="204"/>
  <c r="J160" i="204"/>
  <c r="K72" i="204"/>
  <c r="L76" i="204"/>
  <c r="L152" i="204"/>
  <c r="K160" i="204"/>
  <c r="L160" i="204" s="1"/>
  <c r="F10" i="188"/>
  <c r="J158" i="204"/>
  <c r="K65" i="204"/>
  <c r="L68" i="204"/>
  <c r="L63" i="204"/>
  <c r="L80" i="204"/>
  <c r="K70" i="204"/>
  <c r="J158" i="203"/>
  <c r="F6" i="188"/>
  <c r="L67" i="203"/>
  <c r="L75" i="203"/>
  <c r="K62" i="203"/>
  <c r="L106" i="203"/>
  <c r="L128" i="203"/>
  <c r="H7" i="188"/>
  <c r="L79" i="203"/>
  <c r="L65" i="203"/>
  <c r="K65" i="203"/>
  <c r="L74" i="203"/>
  <c r="K74" i="203"/>
  <c r="H6" i="188"/>
  <c r="K152" i="203"/>
  <c r="J160" i="203"/>
  <c r="K63" i="203"/>
  <c r="L63" i="203"/>
  <c r="L80" i="203"/>
  <c r="K80" i="203"/>
  <c r="K61" i="203"/>
  <c r="L61" i="203"/>
  <c r="L78" i="203"/>
  <c r="K78" i="203"/>
  <c r="K158" i="203"/>
  <c r="L158" i="203" s="1"/>
  <c r="K76" i="203"/>
  <c r="K82" i="203" s="1"/>
  <c r="G6" i="188" s="1"/>
  <c r="L76" i="203"/>
  <c r="K82" i="233"/>
  <c r="K158" i="192"/>
  <c r="L82" i="193"/>
  <c r="G71" i="188"/>
  <c r="L152" i="193"/>
  <c r="K160" i="193"/>
  <c r="L82" i="202"/>
  <c r="G59" i="188"/>
  <c r="K152" i="196"/>
  <c r="J160" i="196"/>
  <c r="L160" i="196"/>
  <c r="L152" i="197"/>
  <c r="K160" i="197"/>
  <c r="L158" i="232"/>
  <c r="L158" i="233"/>
  <c r="J159" i="192"/>
  <c r="L158" i="192"/>
  <c r="L82" i="192"/>
  <c r="G75" i="188"/>
  <c r="K159" i="202"/>
  <c r="J159" i="202"/>
  <c r="L158" i="200"/>
  <c r="K159" i="200"/>
  <c r="K162" i="200"/>
  <c r="L158" i="199"/>
  <c r="L158" i="198"/>
  <c r="L158" i="197"/>
  <c r="K82" i="209"/>
  <c r="L158" i="208"/>
  <c r="L82" i="208"/>
  <c r="G27" i="188"/>
  <c r="K152" i="207"/>
  <c r="J160" i="207"/>
  <c r="L160" i="207"/>
  <c r="L82" i="204"/>
  <c r="G11" i="188"/>
  <c r="L158" i="204"/>
  <c r="L152" i="203"/>
  <c r="K160" i="203"/>
  <c r="L160" i="203" s="1"/>
  <c r="L82" i="203"/>
  <c r="G7" i="188"/>
  <c r="K159" i="192"/>
  <c r="K162" i="192"/>
  <c r="F25" i="93"/>
  <c r="L66" i="262" s="1"/>
  <c r="J159" i="193"/>
  <c r="L159" i="202"/>
  <c r="J162" i="202"/>
  <c r="F19" i="93"/>
  <c r="L54" i="262" s="1"/>
  <c r="K165" i="200"/>
  <c r="K168" i="200"/>
  <c r="O51" i="188"/>
  <c r="J159" i="200"/>
  <c r="J159" i="198"/>
  <c r="K159" i="208"/>
  <c r="K162" i="208"/>
  <c r="K159" i="204"/>
  <c r="K162" i="204"/>
  <c r="K165" i="204"/>
  <c r="K168" i="204"/>
  <c r="F9" i="93"/>
  <c r="L34" i="262" s="1"/>
  <c r="K159" i="203"/>
  <c r="K162" i="203"/>
  <c r="J159" i="203"/>
  <c r="K165" i="192"/>
  <c r="K168" i="192"/>
  <c r="E21" i="93"/>
  <c r="L57" i="262" s="1"/>
  <c r="J165" i="202"/>
  <c r="J168" i="202"/>
  <c r="L159" i="200"/>
  <c r="L162" i="200"/>
  <c r="L173" i="200"/>
  <c r="L176" i="200"/>
  <c r="J162" i="200"/>
  <c r="E19" i="93"/>
  <c r="L53" i="262" s="1"/>
  <c r="K19" i="93"/>
  <c r="J162" i="198"/>
  <c r="K165" i="208"/>
  <c r="K168" i="208"/>
  <c r="F13" i="93"/>
  <c r="L42" i="262" s="1"/>
  <c r="J162" i="203"/>
  <c r="J165" i="203"/>
  <c r="L159" i="203"/>
  <c r="L162" i="203"/>
  <c r="L173" i="203" s="1"/>
  <c r="F8" i="93"/>
  <c r="L32" i="262" s="1"/>
  <c r="K165" i="203"/>
  <c r="K168" i="203"/>
  <c r="K25" i="93"/>
  <c r="O75" i="188"/>
  <c r="J165" i="200"/>
  <c r="J168" i="200"/>
  <c r="J165" i="198"/>
  <c r="E17" i="93"/>
  <c r="L49" i="262" s="1"/>
  <c r="E8" i="93"/>
  <c r="L31" i="262" s="1"/>
  <c r="L167" i="200"/>
  <c r="J168" i="198"/>
  <c r="I17" i="93"/>
  <c r="O42" i="188"/>
  <c r="D15" i="7"/>
  <c r="C77" i="10"/>
  <c r="B1" i="8"/>
  <c r="B37" i="10"/>
  <c r="B48" i="10" s="1"/>
  <c r="X18" i="11"/>
  <c r="D62" i="11"/>
  <c r="B8" i="8"/>
  <c r="B8" i="10"/>
  <c r="B8" i="11"/>
  <c r="H23" i="10"/>
  <c r="H34" i="10" s="1"/>
  <c r="H45" i="10" s="1"/>
  <c r="B8" i="7"/>
  <c r="K28" i="10"/>
  <c r="K39" i="10" s="1"/>
  <c r="K50" i="10" s="1"/>
  <c r="B5" i="11"/>
  <c r="B75" i="10"/>
  <c r="B1" i="7"/>
  <c r="O27" i="188"/>
  <c r="K13" i="93"/>
  <c r="K9" i="93"/>
  <c r="O11" i="188"/>
  <c r="O7" i="188"/>
  <c r="K8" i="93"/>
  <c r="L167" i="203"/>
  <c r="J168" i="203"/>
  <c r="O58" i="188"/>
  <c r="I21" i="93"/>
  <c r="O50" i="188"/>
  <c r="I19" i="93"/>
  <c r="M19" i="93" s="1"/>
  <c r="J162" i="193"/>
  <c r="G30" i="188"/>
  <c r="J159" i="209"/>
  <c r="L159" i="192"/>
  <c r="J162" i="192"/>
  <c r="H18" i="188"/>
  <c r="K152" i="206"/>
  <c r="J160" i="206"/>
  <c r="L160" i="206"/>
  <c r="L158" i="207"/>
  <c r="G82" i="188"/>
  <c r="J159" i="232"/>
  <c r="G78" i="188"/>
  <c r="J159" i="233"/>
  <c r="G63" i="188"/>
  <c r="K159" i="195"/>
  <c r="K162" i="195"/>
  <c r="G83" i="188"/>
  <c r="K159" i="232"/>
  <c r="K162" i="232"/>
  <c r="G2" i="188"/>
  <c r="J159" i="98"/>
  <c r="L159" i="98"/>
  <c r="L158" i="195"/>
  <c r="G23" i="188"/>
  <c r="K159" i="207"/>
  <c r="K162" i="207"/>
  <c r="G35" i="188"/>
  <c r="K159" i="196"/>
  <c r="K162" i="196"/>
  <c r="G34" i="188"/>
  <c r="J159" i="196"/>
  <c r="G47" i="188"/>
  <c r="K159" i="199"/>
  <c r="K162" i="199"/>
  <c r="L160" i="193"/>
  <c r="L160" i="192"/>
  <c r="L158" i="205"/>
  <c r="L160" i="197"/>
  <c r="L160" i="201"/>
  <c r="K159" i="233"/>
  <c r="K162" i="233"/>
  <c r="F34" i="188"/>
  <c r="L152" i="98"/>
  <c r="K160" i="98"/>
  <c r="K162" i="98"/>
  <c r="L158" i="98"/>
  <c r="K159" i="209"/>
  <c r="K162" i="209"/>
  <c r="K159" i="197"/>
  <c r="K162" i="197"/>
  <c r="F54" i="188"/>
  <c r="K158" i="194"/>
  <c r="K152" i="98"/>
  <c r="J160" i="98"/>
  <c r="K152" i="205"/>
  <c r="J160" i="205"/>
  <c r="L160" i="205"/>
  <c r="K152" i="208"/>
  <c r="J160" i="208"/>
  <c r="L160" i="208"/>
  <c r="K159" i="198"/>
  <c r="K162" i="198"/>
  <c r="K159" i="193"/>
  <c r="K162" i="193"/>
  <c r="H67" i="188"/>
  <c r="K71" i="205"/>
  <c r="K74" i="205"/>
  <c r="K82" i="205" s="1"/>
  <c r="L78" i="205"/>
  <c r="L82" i="205"/>
  <c r="L61" i="206"/>
  <c r="K73" i="206"/>
  <c r="K76" i="206"/>
  <c r="K80" i="206"/>
  <c r="L81" i="206"/>
  <c r="L82" i="206" s="1"/>
  <c r="K81" i="207"/>
  <c r="K82" i="207"/>
  <c r="K80" i="208"/>
  <c r="K82" i="208"/>
  <c r="K152" i="194"/>
  <c r="J160" i="194"/>
  <c r="L160" i="194"/>
  <c r="L152" i="202"/>
  <c r="K160" i="202"/>
  <c r="K162" i="202"/>
  <c r="K79" i="199"/>
  <c r="K82" i="199"/>
  <c r="K80" i="201"/>
  <c r="K82" i="201"/>
  <c r="L64" i="194"/>
  <c r="L82" i="194"/>
  <c r="L76" i="201"/>
  <c r="L82" i="201"/>
  <c r="K74" i="195"/>
  <c r="K82" i="195"/>
  <c r="K80" i="194"/>
  <c r="K82" i="194"/>
  <c r="G66" i="188"/>
  <c r="J159" i="194"/>
  <c r="G54" i="188"/>
  <c r="J159" i="201"/>
  <c r="G26" i="188"/>
  <c r="J159" i="208"/>
  <c r="G14" i="188"/>
  <c r="J159" i="205"/>
  <c r="K165" i="98"/>
  <c r="K168" i="98"/>
  <c r="F7" i="93"/>
  <c r="L30" i="262" s="1"/>
  <c r="G19" i="188"/>
  <c r="K159" i="206"/>
  <c r="K162" i="206"/>
  <c r="G62" i="188"/>
  <c r="J159" i="195"/>
  <c r="K165" i="198"/>
  <c r="F17" i="93"/>
  <c r="L50" i="262" s="1"/>
  <c r="K165" i="232"/>
  <c r="K168" i="232"/>
  <c r="F27" i="93"/>
  <c r="L70" i="262" s="1"/>
  <c r="L159" i="232"/>
  <c r="L162" i="232"/>
  <c r="L173" i="232"/>
  <c r="L176" i="232"/>
  <c r="J162" i="232"/>
  <c r="O6" i="188"/>
  <c r="I8" i="93"/>
  <c r="G55" i="188"/>
  <c r="K159" i="201"/>
  <c r="K162" i="201"/>
  <c r="G46" i="188"/>
  <c r="J159" i="199"/>
  <c r="G22" i="188"/>
  <c r="J159" i="207"/>
  <c r="J162" i="196"/>
  <c r="L159" i="196"/>
  <c r="L162" i="196"/>
  <c r="K165" i="207"/>
  <c r="K168" i="207"/>
  <c r="F12" i="93"/>
  <c r="L40" i="262" s="1"/>
  <c r="J162" i="98"/>
  <c r="E25" i="93"/>
  <c r="L65" i="262" s="1"/>
  <c r="J165" i="192"/>
  <c r="E24" i="93"/>
  <c r="L63" i="262" s="1"/>
  <c r="J165" i="193"/>
  <c r="K165" i="202"/>
  <c r="F21" i="93"/>
  <c r="L58" i="262" s="1"/>
  <c r="F16" i="93"/>
  <c r="L48" i="262" s="1"/>
  <c r="K165" i="197"/>
  <c r="K168" i="197"/>
  <c r="K165" i="195"/>
  <c r="K168" i="195"/>
  <c r="F22" i="93"/>
  <c r="L60" i="262" s="1"/>
  <c r="J162" i="233"/>
  <c r="L159" i="233"/>
  <c r="L162" i="233"/>
  <c r="L173" i="233"/>
  <c r="L176" i="233"/>
  <c r="L160" i="202"/>
  <c r="L162" i="202"/>
  <c r="L173" i="202"/>
  <c r="L176" i="202"/>
  <c r="L158" i="194"/>
  <c r="L162" i="192"/>
  <c r="L173" i="192"/>
  <c r="L176" i="192"/>
  <c r="L159" i="193"/>
  <c r="L162" i="193"/>
  <c r="L173" i="193"/>
  <c r="L176" i="193"/>
  <c r="L159" i="198"/>
  <c r="L162" i="198"/>
  <c r="L173" i="198"/>
  <c r="L176" i="198"/>
  <c r="G67" i="188"/>
  <c r="K159" i="194"/>
  <c r="K162" i="194"/>
  <c r="G15" i="188"/>
  <c r="K159" i="205"/>
  <c r="K162" i="205"/>
  <c r="K165" i="193"/>
  <c r="K168" i="193"/>
  <c r="F24" i="93"/>
  <c r="L64" i="262" s="1"/>
  <c r="L160" i="98"/>
  <c r="L162" i="98"/>
  <c r="K165" i="209"/>
  <c r="K168" i="209"/>
  <c r="F14" i="93"/>
  <c r="L44" i="262" s="1"/>
  <c r="F26" i="93"/>
  <c r="L68" i="262" s="1"/>
  <c r="K165" i="233"/>
  <c r="K168" i="233"/>
  <c r="F18" i="93"/>
  <c r="L52" i="262" s="1"/>
  <c r="K165" i="199"/>
  <c r="K168" i="199"/>
  <c r="K165" i="196"/>
  <c r="K168" i="196"/>
  <c r="F15" i="93"/>
  <c r="L46" i="262" s="1"/>
  <c r="J162" i="209"/>
  <c r="L159" i="209"/>
  <c r="L162" i="209"/>
  <c r="K165" i="194"/>
  <c r="K168" i="194"/>
  <c r="F23" i="93"/>
  <c r="L62" i="262" s="1"/>
  <c r="O71" i="188"/>
  <c r="K24" i="93"/>
  <c r="O39" i="188"/>
  <c r="K16" i="93"/>
  <c r="J168" i="192"/>
  <c r="L167" i="192"/>
  <c r="J162" i="199"/>
  <c r="L159" i="199"/>
  <c r="L162" i="199"/>
  <c r="L173" i="199"/>
  <c r="L176" i="199"/>
  <c r="F20" i="93"/>
  <c r="L56" i="262" s="1"/>
  <c r="K165" i="201"/>
  <c r="K168" i="201"/>
  <c r="L159" i="195"/>
  <c r="L162" i="195"/>
  <c r="L173" i="195"/>
  <c r="L176" i="195"/>
  <c r="J162" i="195"/>
  <c r="L159" i="201"/>
  <c r="L162" i="201"/>
  <c r="L173" i="201"/>
  <c r="L176" i="201"/>
  <c r="J162" i="201"/>
  <c r="E14" i="93"/>
  <c r="L43" i="262" s="1"/>
  <c r="J165" i="209"/>
  <c r="K14" i="93"/>
  <c r="O31" i="188"/>
  <c r="K165" i="205"/>
  <c r="K168" i="205"/>
  <c r="F10" i="93"/>
  <c r="L36" i="262" s="1"/>
  <c r="E26" i="93"/>
  <c r="L67" i="262" s="1"/>
  <c r="J165" i="233"/>
  <c r="J165" i="196"/>
  <c r="E15" i="93"/>
  <c r="L45" i="262" s="1"/>
  <c r="K7" i="93"/>
  <c r="O3" i="188"/>
  <c r="K15" i="93"/>
  <c r="O35" i="188"/>
  <c r="L167" i="193"/>
  <c r="J168" i="193"/>
  <c r="L159" i="207"/>
  <c r="L162" i="207"/>
  <c r="J162" i="207"/>
  <c r="K27" i="93"/>
  <c r="O83" i="188"/>
  <c r="K168" i="198"/>
  <c r="L167" i="198"/>
  <c r="F11" i="93"/>
  <c r="L38" i="262" s="1"/>
  <c r="K165" i="206"/>
  <c r="K168" i="206"/>
  <c r="L159" i="205"/>
  <c r="L162" i="205"/>
  <c r="J162" i="205"/>
  <c r="J162" i="208"/>
  <c r="L159" i="208"/>
  <c r="L162" i="208"/>
  <c r="L159" i="194"/>
  <c r="L162" i="194"/>
  <c r="L173" i="194"/>
  <c r="L176" i="194"/>
  <c r="J162" i="194"/>
  <c r="K26" i="93"/>
  <c r="O79" i="188"/>
  <c r="O47" i="188"/>
  <c r="K18" i="93"/>
  <c r="O63" i="188"/>
  <c r="K22" i="93"/>
  <c r="L167" i="202"/>
  <c r="K168" i="202"/>
  <c r="E7" i="93"/>
  <c r="J7" i="93" s="1"/>
  <c r="J165" i="98"/>
  <c r="O23" i="188"/>
  <c r="K12" i="93"/>
  <c r="J165" i="232"/>
  <c r="E27" i="93"/>
  <c r="L69" i="262" s="1"/>
  <c r="J168" i="232"/>
  <c r="L167" i="232"/>
  <c r="J168" i="98"/>
  <c r="L167" i="98"/>
  <c r="J165" i="208"/>
  <c r="E13" i="93"/>
  <c r="L41" i="262" s="1"/>
  <c r="L167" i="209"/>
  <c r="J168" i="209"/>
  <c r="J165" i="195"/>
  <c r="E22" i="93"/>
  <c r="L59" i="262" s="1"/>
  <c r="K20" i="93"/>
  <c r="O55" i="188"/>
  <c r="J165" i="194"/>
  <c r="E23" i="93"/>
  <c r="L61" i="262" s="1"/>
  <c r="J165" i="205"/>
  <c r="E10" i="93"/>
  <c r="L35" i="262" s="1"/>
  <c r="I24" i="93"/>
  <c r="O70" i="188"/>
  <c r="L167" i="196"/>
  <c r="J168" i="196"/>
  <c r="K10" i="93"/>
  <c r="O15" i="188"/>
  <c r="O74" i="188"/>
  <c r="I25" i="93"/>
  <c r="J168" i="233"/>
  <c r="L167" i="233"/>
  <c r="J165" i="201"/>
  <c r="E20" i="93"/>
  <c r="L55" i="262" s="1"/>
  <c r="O59" i="188"/>
  <c r="K21" i="93"/>
  <c r="K11" i="93"/>
  <c r="O19" i="188"/>
  <c r="O43" i="188"/>
  <c r="K17" i="93"/>
  <c r="J165" i="207"/>
  <c r="E12" i="93"/>
  <c r="L39" i="262" s="1"/>
  <c r="E18" i="93"/>
  <c r="L51" i="262" s="1"/>
  <c r="J165" i="199"/>
  <c r="O67" i="188"/>
  <c r="K23" i="93"/>
  <c r="I26" i="93"/>
  <c r="M26" i="93" s="1"/>
  <c r="O78" i="188"/>
  <c r="J168" i="201"/>
  <c r="L167" i="201"/>
  <c r="I7" i="93"/>
  <c r="O2" i="188"/>
  <c r="O82" i="188"/>
  <c r="I27" i="93"/>
  <c r="M27" i="93" s="1"/>
  <c r="L167" i="195"/>
  <c r="J168" i="195"/>
  <c r="J168" i="194"/>
  <c r="L167" i="194"/>
  <c r="L167" i="199"/>
  <c r="J168" i="199"/>
  <c r="L167" i="207"/>
  <c r="J168" i="207"/>
  <c r="O34" i="188"/>
  <c r="I15" i="93"/>
  <c r="M15" i="93" s="1"/>
  <c r="L167" i="205"/>
  <c r="J168" i="205"/>
  <c r="I14" i="93"/>
  <c r="O30" i="188"/>
  <c r="J168" i="208"/>
  <c r="L167" i="208"/>
  <c r="I10" i="93"/>
  <c r="M10" i="93" s="1"/>
  <c r="O14" i="188"/>
  <c r="I23" i="93"/>
  <c r="O66" i="188"/>
  <c r="O54" i="188"/>
  <c r="I20" i="93"/>
  <c r="I13" i="93"/>
  <c r="O26" i="188"/>
  <c r="O22" i="188"/>
  <c r="I12" i="93"/>
  <c r="M12" i="93" s="1"/>
  <c r="O46" i="188"/>
  <c r="I18" i="93"/>
  <c r="I22" i="93"/>
  <c r="O62" i="188"/>
  <c r="B1" i="10"/>
  <c r="B1" i="11"/>
  <c r="L177" i="203" l="1"/>
  <c r="C8" i="93"/>
  <c r="D8" i="93" s="1"/>
  <c r="K82" i="197"/>
  <c r="K82" i="206"/>
  <c r="K82" i="204"/>
  <c r="M13" i="93"/>
  <c r="J16" i="1" s="1"/>
  <c r="M23" i="93"/>
  <c r="S61" i="93"/>
  <c r="D9" i="7"/>
  <c r="D9" i="8"/>
  <c r="D9" i="11"/>
  <c r="B78" i="10"/>
  <c r="B87" i="10"/>
  <c r="M21" i="93"/>
  <c r="R16" i="1" s="1"/>
  <c r="M25" i="93"/>
  <c r="V16" i="1" s="1"/>
  <c r="M18" i="93"/>
  <c r="M17" i="7" s="1"/>
  <c r="O21" i="10" s="1"/>
  <c r="O32" i="10" s="1"/>
  <c r="O43" i="10" s="1"/>
  <c r="M20" i="93"/>
  <c r="O17" i="7" s="1"/>
  <c r="Q21" i="10" s="1"/>
  <c r="Q32" i="10" s="1"/>
  <c r="Q43" i="10" s="1"/>
  <c r="M22" i="93"/>
  <c r="Q17" i="7" s="1"/>
  <c r="S21" i="10" s="1"/>
  <c r="S32" i="10" s="1"/>
  <c r="S43" i="10" s="1"/>
  <c r="M14" i="93"/>
  <c r="K16" i="1" s="1"/>
  <c r="M7" i="93"/>
  <c r="D16" i="1" s="1"/>
  <c r="M24" i="93"/>
  <c r="U16" i="1" s="1"/>
  <c r="M8" i="93"/>
  <c r="E16" i="1" s="1"/>
  <c r="M17" i="93"/>
  <c r="N16" i="1" s="1"/>
  <c r="B17" i="7"/>
  <c r="D21" i="10" s="1"/>
  <c r="D32" i="10" s="1"/>
  <c r="D40" i="10" s="1"/>
  <c r="L12" i="93"/>
  <c r="L27" i="93"/>
  <c r="L8" i="93"/>
  <c r="Q15" i="7"/>
  <c r="T72" i="93"/>
  <c r="M63" i="188" s="1"/>
  <c r="U15" i="7"/>
  <c r="U22" i="93"/>
  <c r="V22" i="93" s="1"/>
  <c r="W22" i="93" s="1"/>
  <c r="X22" i="93" s="1"/>
  <c r="U14" i="8"/>
  <c r="G12" i="93"/>
  <c r="H12" i="93" s="1"/>
  <c r="L20" i="93"/>
  <c r="U72" i="93"/>
  <c r="N63" i="188" s="1"/>
  <c r="J12" i="93"/>
  <c r="T59" i="93"/>
  <c r="M11" i="188" s="1"/>
  <c r="E14" i="8"/>
  <c r="J10" i="93"/>
  <c r="J14" i="93"/>
  <c r="X16" i="1"/>
  <c r="J17" i="93"/>
  <c r="L13" i="93"/>
  <c r="L9" i="93"/>
  <c r="R14" i="8"/>
  <c r="L10" i="93"/>
  <c r="L16" i="93"/>
  <c r="G15" i="7"/>
  <c r="J20" i="93"/>
  <c r="J22" i="93"/>
  <c r="L17" i="93"/>
  <c r="G10" i="93"/>
  <c r="G7" i="93"/>
  <c r="O7" i="93" s="1"/>
  <c r="C14" i="8"/>
  <c r="U67" i="93"/>
  <c r="N43" i="188" s="1"/>
  <c r="G17" i="7"/>
  <c r="I21" i="10" s="1"/>
  <c r="I32" i="10" s="1"/>
  <c r="I43" i="10" s="1"/>
  <c r="S57" i="93"/>
  <c r="U17" i="93"/>
  <c r="V17" i="93" s="1"/>
  <c r="W17" i="93" s="1"/>
  <c r="X17" i="93" s="1"/>
  <c r="L15" i="7"/>
  <c r="J26" i="93"/>
  <c r="K28" i="93"/>
  <c r="L7" i="93"/>
  <c r="L22" i="93"/>
  <c r="W14" i="8"/>
  <c r="L25" i="93"/>
  <c r="J8" i="93"/>
  <c r="T67" i="93"/>
  <c r="M43" i="188" s="1"/>
  <c r="T74" i="93"/>
  <c r="M71" i="188" s="1"/>
  <c r="G16" i="1"/>
  <c r="J13" i="93"/>
  <c r="G21" i="93"/>
  <c r="G25" i="93"/>
  <c r="H25" i="93" s="1"/>
  <c r="J19" i="93"/>
  <c r="V15" i="7"/>
  <c r="U18" i="93"/>
  <c r="V18" i="93" s="1"/>
  <c r="W18" i="93" s="1"/>
  <c r="X18" i="93" s="1"/>
  <c r="I14" i="8"/>
  <c r="N17" i="7"/>
  <c r="P21" i="10" s="1"/>
  <c r="P32" i="10" s="1"/>
  <c r="P43" i="10" s="1"/>
  <c r="G20" i="93"/>
  <c r="H20" i="93" s="1"/>
  <c r="G13" i="93"/>
  <c r="H13" i="93" s="1"/>
  <c r="L16" i="1"/>
  <c r="J23" i="93"/>
  <c r="J18" i="93"/>
  <c r="G19" i="93"/>
  <c r="N19" i="93" s="1"/>
  <c r="J27" i="93"/>
  <c r="J15" i="93"/>
  <c r="J24" i="93"/>
  <c r="L21" i="93"/>
  <c r="G17" i="93"/>
  <c r="N17" i="93" s="1"/>
  <c r="L15" i="93"/>
  <c r="L14" i="93"/>
  <c r="L24" i="93"/>
  <c r="J21" i="93"/>
  <c r="S77" i="93"/>
  <c r="U62" i="93"/>
  <c r="N23" i="188" s="1"/>
  <c r="U10" i="93"/>
  <c r="V10" i="93" s="1"/>
  <c r="W10" i="93" s="1"/>
  <c r="X10" i="93" s="1"/>
  <c r="H14" i="8"/>
  <c r="L19" i="93"/>
  <c r="L29" i="262"/>
  <c r="T16" i="1"/>
  <c r="G14" i="93"/>
  <c r="L11" i="93"/>
  <c r="J25" i="93"/>
  <c r="F28" i="93"/>
  <c r="L28" i="93" s="1"/>
  <c r="L23" i="93"/>
  <c r="L18" i="93"/>
  <c r="L26" i="93"/>
  <c r="T62" i="93"/>
  <c r="M23" i="188" s="1"/>
  <c r="S62" i="93"/>
  <c r="C76" i="10"/>
  <c r="G22" i="93"/>
  <c r="G26" i="93"/>
  <c r="N26" i="93" s="1"/>
  <c r="W16" i="1"/>
  <c r="C74" i="10"/>
  <c r="T58" i="93"/>
  <c r="M7" i="188" s="1"/>
  <c r="T70" i="93"/>
  <c r="M55" i="188" s="1"/>
  <c r="S70" i="93"/>
  <c r="S65" i="93"/>
  <c r="U24" i="93"/>
  <c r="V24" i="93" s="1"/>
  <c r="W24" i="93" s="1"/>
  <c r="X24" i="93" s="1"/>
  <c r="S68" i="93"/>
  <c r="U20" i="93"/>
  <c r="V20" i="93" s="1"/>
  <c r="W20" i="93" s="1"/>
  <c r="X20" i="93" s="1"/>
  <c r="S15" i="7"/>
  <c r="T75" i="93"/>
  <c r="M75" i="188" s="1"/>
  <c r="S59" i="93"/>
  <c r="P14" i="8"/>
  <c r="U74" i="93"/>
  <c r="N71" i="188" s="1"/>
  <c r="O15" i="7"/>
  <c r="U59" i="93"/>
  <c r="N11" i="188" s="1"/>
  <c r="G23" i="93"/>
  <c r="G27" i="93"/>
  <c r="G24" i="93"/>
  <c r="G18" i="93"/>
  <c r="O18" i="93" s="1"/>
  <c r="G8" i="93"/>
  <c r="G15" i="93"/>
  <c r="H17" i="7"/>
  <c r="J21" i="10" s="1"/>
  <c r="J32" i="10" s="1"/>
  <c r="J43" i="10" s="1"/>
  <c r="U58" i="93"/>
  <c r="N7" i="188" s="1"/>
  <c r="K14" i="8"/>
  <c r="J15" i="7"/>
  <c r="Q14" i="8"/>
  <c r="C15" i="7"/>
  <c r="T57" i="93"/>
  <c r="M3" i="188" s="1"/>
  <c r="U8" i="93"/>
  <c r="V8" i="93" s="1"/>
  <c r="W8" i="93" s="1"/>
  <c r="X8" i="93" s="1"/>
  <c r="B15" i="7"/>
  <c r="D19" i="1" s="1"/>
  <c r="S74" i="93"/>
  <c r="U68" i="93"/>
  <c r="N47" i="188" s="1"/>
  <c r="S71" i="93"/>
  <c r="T68" i="93"/>
  <c r="M47" i="188" s="1"/>
  <c r="U15" i="93"/>
  <c r="V15" i="93" s="1"/>
  <c r="W15" i="93" s="1"/>
  <c r="X15" i="93" s="1"/>
  <c r="U71" i="93"/>
  <c r="N59" i="188" s="1"/>
  <c r="U7" i="93"/>
  <c r="V7" i="93" s="1"/>
  <c r="W7" i="93" s="1"/>
  <c r="X7" i="93" s="1"/>
  <c r="T65" i="93"/>
  <c r="M35" i="188" s="1"/>
  <c r="S58" i="93"/>
  <c r="M15" i="7"/>
  <c r="B77" i="10"/>
  <c r="C39" i="10"/>
  <c r="C50" i="10" s="1"/>
  <c r="C36" i="10"/>
  <c r="C86" i="10" s="1"/>
  <c r="K71" i="262"/>
  <c r="T71" i="93"/>
  <c r="M59" i="188" s="1"/>
  <c r="T61" i="93"/>
  <c r="M19" i="188" s="1"/>
  <c r="T76" i="93"/>
  <c r="M79" i="188" s="1"/>
  <c r="I15" i="7"/>
  <c r="T63" i="93"/>
  <c r="M27" i="188" s="1"/>
  <c r="M14" i="8"/>
  <c r="T73" i="93"/>
  <c r="M67" i="188" s="1"/>
  <c r="T64" i="93"/>
  <c r="M31" i="188" s="1"/>
  <c r="S63" i="93"/>
  <c r="U64" i="93"/>
  <c r="N31" i="188" s="1"/>
  <c r="P15" i="7"/>
  <c r="T69" i="93"/>
  <c r="M51" i="188" s="1"/>
  <c r="G14" i="8"/>
  <c r="U61" i="93"/>
  <c r="N19" i="188" s="1"/>
  <c r="U76" i="93"/>
  <c r="N79" i="188" s="1"/>
  <c r="U13" i="93"/>
  <c r="V13" i="93" s="1"/>
  <c r="W13" i="93" s="1"/>
  <c r="X13" i="93" s="1"/>
  <c r="J14" i="8"/>
  <c r="S64" i="93"/>
  <c r="U26" i="93"/>
  <c r="V26" i="93" s="1"/>
  <c r="W26" i="93" s="1"/>
  <c r="X26" i="93" s="1"/>
  <c r="S76" i="93"/>
  <c r="U23" i="93"/>
  <c r="V23" i="93" s="1"/>
  <c r="W23" i="93" s="1"/>
  <c r="X23" i="93" s="1"/>
  <c r="H15" i="7"/>
  <c r="U11" i="93"/>
  <c r="V11" i="93" s="1"/>
  <c r="W11" i="93" s="1"/>
  <c r="X11" i="93" s="1"/>
  <c r="S14" i="8"/>
  <c r="B5" i="10"/>
  <c r="B5" i="8"/>
  <c r="B5" i="7"/>
  <c r="B34" i="10"/>
  <c r="B84" i="10" s="1"/>
  <c r="C89" i="10"/>
  <c r="B74" i="10"/>
  <c r="C73" i="10"/>
  <c r="B33" i="10"/>
  <c r="B17" i="8"/>
  <c r="B18" i="8" s="1"/>
  <c r="B19" i="8" s="1"/>
  <c r="B20" i="8" s="1"/>
  <c r="B21" i="8" s="1"/>
  <c r="B22" i="8" s="1"/>
  <c r="B23" i="8" s="1"/>
  <c r="C32" i="10"/>
  <c r="C82" i="10" s="1"/>
  <c r="C71" i="10"/>
  <c r="K6" i="6"/>
  <c r="A13" i="6" s="1"/>
  <c r="B89" i="10"/>
  <c r="B50" i="10"/>
  <c r="C48" i="10"/>
  <c r="C87" i="10"/>
  <c r="C88" i="10"/>
  <c r="C49" i="10"/>
  <c r="B88" i="10"/>
  <c r="B49" i="10"/>
  <c r="C84" i="10"/>
  <c r="C45" i="10"/>
  <c r="B86" i="10"/>
  <c r="B47" i="10"/>
  <c r="B43" i="10"/>
  <c r="B82" i="10"/>
  <c r="C46" i="10"/>
  <c r="C85" i="10"/>
  <c r="B85" i="10"/>
  <c r="B46" i="10"/>
  <c r="D29" i="10"/>
  <c r="D53" i="10" s="1"/>
  <c r="C33" i="10"/>
  <c r="B71" i="10"/>
  <c r="B6" i="10"/>
  <c r="U66" i="93"/>
  <c r="N39" i="188" s="1"/>
  <c r="E15" i="7"/>
  <c r="S60" i="93"/>
  <c r="U60" i="93"/>
  <c r="N15" i="188" s="1"/>
  <c r="T60" i="93"/>
  <c r="M15" i="188" s="1"/>
  <c r="U16" i="93"/>
  <c r="V16" i="93" s="1"/>
  <c r="W16" i="93" s="1"/>
  <c r="X16" i="93" s="1"/>
  <c r="L14" i="8"/>
  <c r="S66" i="93"/>
  <c r="B6" i="7"/>
  <c r="C14" i="7" s="1"/>
  <c r="B6" i="1"/>
  <c r="B6" i="8"/>
  <c r="D13" i="8" s="1"/>
  <c r="A14" i="6"/>
  <c r="K15" i="7"/>
  <c r="G48" i="10"/>
  <c r="G46" i="10"/>
  <c r="U25" i="93"/>
  <c r="V25" i="93" s="1"/>
  <c r="W25" i="93" s="1"/>
  <c r="X25" i="93" s="1"/>
  <c r="U75" i="93"/>
  <c r="N75" i="188" s="1"/>
  <c r="T15" i="7"/>
  <c r="U77" i="93"/>
  <c r="N83" i="188" s="1"/>
  <c r="T77" i="93"/>
  <c r="M83" i="188" s="1"/>
  <c r="S69" i="93"/>
  <c r="U69" i="93"/>
  <c r="N51" i="188" s="1"/>
  <c r="U19" i="93"/>
  <c r="V19" i="93" s="1"/>
  <c r="W19" i="93" s="1"/>
  <c r="X19" i="93" s="1"/>
  <c r="O14" i="8"/>
  <c r="S73" i="93"/>
  <c r="R15" i="7"/>
  <c r="U73" i="93"/>
  <c r="N67" i="188" s="1"/>
  <c r="U52" i="93"/>
  <c r="D63" i="93" s="1"/>
  <c r="V52" i="93"/>
  <c r="D62" i="93" s="1"/>
  <c r="G38" i="188" l="1"/>
  <c r="J159" i="197"/>
  <c r="G18" i="188"/>
  <c r="J159" i="206"/>
  <c r="G10" i="188"/>
  <c r="J159" i="204"/>
  <c r="O16" i="1"/>
  <c r="S17" i="7"/>
  <c r="U21" i="10" s="1"/>
  <c r="U32" i="10" s="1"/>
  <c r="U43" i="10" s="1"/>
  <c r="D43" i="10"/>
  <c r="N25" i="93"/>
  <c r="O19" i="93"/>
  <c r="O12" i="93"/>
  <c r="H26" i="93"/>
  <c r="T17" i="7"/>
  <c r="V21" i="10" s="1"/>
  <c r="V32" i="10" s="1"/>
  <c r="V43" i="10" s="1"/>
  <c r="I16" i="1"/>
  <c r="E17" i="7"/>
  <c r="G21" i="10" s="1"/>
  <c r="G32" i="10" s="1"/>
  <c r="G43" i="10" s="1"/>
  <c r="V17" i="7"/>
  <c r="N12" i="93"/>
  <c r="P16" i="1"/>
  <c r="Q16" i="1"/>
  <c r="R17" i="7"/>
  <c r="T21" i="10" s="1"/>
  <c r="T32" i="10" s="1"/>
  <c r="T43" i="10" s="1"/>
  <c r="H17" i="93"/>
  <c r="I17" i="7"/>
  <c r="K21" i="10" s="1"/>
  <c r="K32" i="10" s="1"/>
  <c r="K43" i="10" s="1"/>
  <c r="L17" i="7"/>
  <c r="N21" i="10" s="1"/>
  <c r="N32" i="10" s="1"/>
  <c r="N43" i="10" s="1"/>
  <c r="J17" i="7"/>
  <c r="L21" i="10" s="1"/>
  <c r="L32" i="10" s="1"/>
  <c r="L43" i="10" s="1"/>
  <c r="C17" i="7"/>
  <c r="E21" i="10" s="1"/>
  <c r="E32" i="10" s="1"/>
  <c r="E43" i="10" s="1"/>
  <c r="O22" i="93"/>
  <c r="S16" i="1"/>
  <c r="O10" i="93"/>
  <c r="O21" i="93"/>
  <c r="O20" i="93"/>
  <c r="H19" i="93"/>
  <c r="O13" i="93"/>
  <c r="N13" i="93"/>
  <c r="O14" i="93"/>
  <c r="N7" i="93"/>
  <c r="H7" i="93"/>
  <c r="H10" i="93"/>
  <c r="N10" i="93"/>
  <c r="O25" i="93"/>
  <c r="U17" i="7"/>
  <c r="N20" i="93"/>
  <c r="P17" i="7"/>
  <c r="R21" i="10" s="1"/>
  <c r="R32" i="10" s="1"/>
  <c r="R43" i="10" s="1"/>
  <c r="N14" i="93"/>
  <c r="H14" i="93"/>
  <c r="H21" i="93"/>
  <c r="N21" i="93"/>
  <c r="N22" i="93"/>
  <c r="H22" i="93"/>
  <c r="O26" i="93"/>
  <c r="O17" i="93"/>
  <c r="D19" i="10"/>
  <c r="N15" i="93"/>
  <c r="O15" i="93"/>
  <c r="H15" i="93"/>
  <c r="N8" i="93"/>
  <c r="O8" i="93"/>
  <c r="N24" i="93"/>
  <c r="H24" i="93"/>
  <c r="O24" i="93"/>
  <c r="N18" i="93"/>
  <c r="H18" i="93"/>
  <c r="N27" i="93"/>
  <c r="H27" i="93"/>
  <c r="B45" i="10"/>
  <c r="C47" i="10"/>
  <c r="H23" i="93"/>
  <c r="O23" i="93"/>
  <c r="N23" i="93"/>
  <c r="O27" i="93"/>
  <c r="C43" i="10"/>
  <c r="B83" i="10"/>
  <c r="B44" i="10"/>
  <c r="C44" i="10"/>
  <c r="C83" i="10"/>
  <c r="D67" i="10"/>
  <c r="D78" i="10"/>
  <c r="D73" i="10"/>
  <c r="D88" i="10"/>
  <c r="D75" i="10"/>
  <c r="D76" i="10"/>
  <c r="D96" i="10"/>
  <c r="D89" i="10"/>
  <c r="D65" i="10"/>
  <c r="D181" i="10" s="1"/>
  <c r="X20" i="11" s="1"/>
  <c r="D91" i="10"/>
  <c r="D63" i="10"/>
  <c r="D86" i="10"/>
  <c r="D74" i="10"/>
  <c r="D71" i="10"/>
  <c r="D82" i="10"/>
  <c r="D84" i="10"/>
  <c r="D77" i="10"/>
  <c r="D85" i="10"/>
  <c r="D57" i="10"/>
  <c r="D72" i="10"/>
  <c r="D87" i="10"/>
  <c r="D59" i="10"/>
  <c r="D61" i="10"/>
  <c r="D83" i="10"/>
  <c r="D55" i="10"/>
  <c r="D138" i="10" s="1"/>
  <c r="D20" i="11" s="1"/>
  <c r="E18" i="1"/>
  <c r="E18" i="11"/>
  <c r="D14" i="7"/>
  <c r="E18" i="10"/>
  <c r="E13" i="8"/>
  <c r="D24" i="8"/>
  <c r="W28" i="93"/>
  <c r="X28" i="93"/>
  <c r="D61" i="93" s="1"/>
  <c r="F65" i="93"/>
  <c r="T78" i="93"/>
  <c r="U78" i="93"/>
  <c r="D65" i="93"/>
  <c r="L159" i="197" l="1"/>
  <c r="L162" i="197" s="1"/>
  <c r="J162" i="197"/>
  <c r="J162" i="206"/>
  <c r="L159" i="206"/>
  <c r="L162" i="206" s="1"/>
  <c r="J162" i="204"/>
  <c r="L159" i="204"/>
  <c r="L162" i="204" s="1"/>
  <c r="D139" i="10"/>
  <c r="D97" i="10"/>
  <c r="D66" i="93"/>
  <c r="Y18" i="11"/>
  <c r="E62" i="11"/>
  <c r="E40" i="10"/>
  <c r="E29" i="10"/>
  <c r="E53" i="10" s="1"/>
  <c r="E74" i="10" s="1"/>
  <c r="E19" i="10"/>
  <c r="E24" i="8"/>
  <c r="F13" i="8"/>
  <c r="F18" i="10"/>
  <c r="F18" i="11"/>
  <c r="E14" i="7"/>
  <c r="F18" i="1"/>
  <c r="E20" i="1"/>
  <c r="E19" i="1"/>
  <c r="J165" i="197" l="1"/>
  <c r="E16" i="93"/>
  <c r="E11" i="93"/>
  <c r="J165" i="206"/>
  <c r="J165" i="204"/>
  <c r="E9" i="93"/>
  <c r="E65" i="10"/>
  <c r="E181" i="10" s="1"/>
  <c r="Y20" i="11" s="1"/>
  <c r="E55" i="10"/>
  <c r="E138" i="10" s="1"/>
  <c r="E20" i="11" s="1"/>
  <c r="E61" i="10"/>
  <c r="E63" i="10"/>
  <c r="E77" i="10"/>
  <c r="E96" i="10"/>
  <c r="E139" i="10" s="1"/>
  <c r="E75" i="10"/>
  <c r="E76" i="10"/>
  <c r="E67" i="10"/>
  <c r="E91" i="10"/>
  <c r="E71" i="10"/>
  <c r="E78" i="10"/>
  <c r="E72" i="10"/>
  <c r="E73" i="10"/>
  <c r="E59" i="10"/>
  <c r="E57" i="10"/>
  <c r="D140" i="10"/>
  <c r="D98" i="10"/>
  <c r="D21" i="11"/>
  <c r="D182" i="10"/>
  <c r="X21" i="11" s="1"/>
  <c r="G13" i="8"/>
  <c r="F24" i="8"/>
  <c r="G18" i="11"/>
  <c r="F14" i="7"/>
  <c r="G18" i="10"/>
  <c r="G18" i="1"/>
  <c r="E88" i="10"/>
  <c r="E84" i="10"/>
  <c r="E87" i="10"/>
  <c r="E83" i="10"/>
  <c r="E89" i="10"/>
  <c r="E85" i="10"/>
  <c r="E86" i="10"/>
  <c r="F20" i="1"/>
  <c r="F19" i="1"/>
  <c r="F62" i="11"/>
  <c r="Z18" i="11"/>
  <c r="F40" i="10"/>
  <c r="F29" i="10"/>
  <c r="F53" i="10" s="1"/>
  <c r="F91" i="10" s="1"/>
  <c r="F19" i="10"/>
  <c r="L47" i="262" l="1"/>
  <c r="G16" i="93"/>
  <c r="J16" i="93"/>
  <c r="L167" i="197"/>
  <c r="J168" i="197"/>
  <c r="L167" i="206"/>
  <c r="J168" i="206"/>
  <c r="L37" i="262"/>
  <c r="J11" i="93"/>
  <c r="G11" i="93"/>
  <c r="L33" i="262"/>
  <c r="J9" i="93"/>
  <c r="E28" i="93"/>
  <c r="G9" i="93"/>
  <c r="J168" i="204"/>
  <c r="L167" i="204"/>
  <c r="E97" i="10"/>
  <c r="E98" i="10" s="1"/>
  <c r="E82" i="10"/>
  <c r="F96" i="10"/>
  <c r="F139" i="10" s="1"/>
  <c r="F61" i="10"/>
  <c r="F73" i="10"/>
  <c r="F57" i="10"/>
  <c r="F55" i="10"/>
  <c r="F138" i="10" s="1"/>
  <c r="F20" i="11" s="1"/>
  <c r="F65" i="10"/>
  <c r="F181" i="10" s="1"/>
  <c r="Z20" i="11" s="1"/>
  <c r="F75" i="10"/>
  <c r="F63" i="10"/>
  <c r="F77" i="10"/>
  <c r="F76" i="10"/>
  <c r="F72" i="10"/>
  <c r="F67" i="10"/>
  <c r="F59" i="10"/>
  <c r="F71" i="10"/>
  <c r="F78" i="10"/>
  <c r="F74" i="10"/>
  <c r="D141" i="10"/>
  <c r="D99" i="10"/>
  <c r="D22" i="11"/>
  <c r="D183" i="10"/>
  <c r="X22" i="11" s="1"/>
  <c r="H18" i="10"/>
  <c r="G14" i="7"/>
  <c r="H18" i="11"/>
  <c r="H18" i="1"/>
  <c r="E21" i="11"/>
  <c r="E182" i="10"/>
  <c r="Y21" i="11" s="1"/>
  <c r="F83" i="10"/>
  <c r="F88" i="10"/>
  <c r="F89" i="10"/>
  <c r="F84" i="10"/>
  <c r="F85" i="10"/>
  <c r="F86" i="10"/>
  <c r="F87" i="10"/>
  <c r="G19" i="1"/>
  <c r="G20" i="1"/>
  <c r="AA18" i="11"/>
  <c r="G40" i="10"/>
  <c r="G29" i="10"/>
  <c r="G53" i="10" s="1"/>
  <c r="G55" i="10" s="1"/>
  <c r="G138" i="10" s="1"/>
  <c r="G20" i="11" s="1"/>
  <c r="G19" i="10"/>
  <c r="H13" i="8"/>
  <c r="G24" i="8"/>
  <c r="O38" i="188" l="1"/>
  <c r="I16" i="93"/>
  <c r="M16" i="93" s="1"/>
  <c r="N16" i="93"/>
  <c r="O16" i="93"/>
  <c r="H16" i="93"/>
  <c r="N11" i="93"/>
  <c r="H11" i="93"/>
  <c r="O18" i="188"/>
  <c r="I11" i="93"/>
  <c r="M11" i="93" s="1"/>
  <c r="O10" i="188"/>
  <c r="I9" i="93"/>
  <c r="G28" i="93"/>
  <c r="H8" i="93" s="1"/>
  <c r="N9" i="93"/>
  <c r="H9" i="93"/>
  <c r="D59" i="93"/>
  <c r="E140" i="10"/>
  <c r="E183" i="10" s="1"/>
  <c r="Y22" i="11" s="1"/>
  <c r="F97" i="10"/>
  <c r="F140" i="10" s="1"/>
  <c r="G57" i="10"/>
  <c r="G65" i="10"/>
  <c r="G181" i="10" s="1"/>
  <c r="AA20" i="11" s="1"/>
  <c r="G63" i="10"/>
  <c r="G72" i="10"/>
  <c r="G61" i="10"/>
  <c r="G77" i="10"/>
  <c r="G96" i="10"/>
  <c r="G97" i="10" s="1"/>
  <c r="G67" i="10"/>
  <c r="G78" i="10"/>
  <c r="G71" i="10"/>
  <c r="G76" i="10"/>
  <c r="G74" i="10"/>
  <c r="G91" i="10"/>
  <c r="G73" i="10"/>
  <c r="G75" i="10"/>
  <c r="G59" i="10"/>
  <c r="D100" i="10"/>
  <c r="D142" i="10"/>
  <c r="D184" i="10"/>
  <c r="X23" i="11" s="1"/>
  <c r="D23" i="11"/>
  <c r="E141" i="10"/>
  <c r="E99" i="10"/>
  <c r="H20" i="1"/>
  <c r="H19" i="1"/>
  <c r="G89" i="10"/>
  <c r="G88" i="10"/>
  <c r="G84" i="10"/>
  <c r="G86" i="10"/>
  <c r="G83" i="10"/>
  <c r="G82" i="10"/>
  <c r="G87" i="10"/>
  <c r="G85" i="10"/>
  <c r="AB18" i="11"/>
  <c r="H14" i="7"/>
  <c r="I18" i="11"/>
  <c r="I18" i="10"/>
  <c r="I18" i="1"/>
  <c r="H24" i="8"/>
  <c r="I13" i="8"/>
  <c r="F21" i="11"/>
  <c r="F182" i="10"/>
  <c r="Z21" i="11" s="1"/>
  <c r="H40" i="10"/>
  <c r="H29" i="10"/>
  <c r="H53" i="10" s="1"/>
  <c r="H55" i="10" s="1"/>
  <c r="H138" i="10" s="1"/>
  <c r="H20" i="11" s="1"/>
  <c r="H19" i="10"/>
  <c r="K17" i="7" l="1"/>
  <c r="M21" i="10" s="1"/>
  <c r="M32" i="10" s="1"/>
  <c r="M43" i="10" s="1"/>
  <c r="M16" i="1"/>
  <c r="H16" i="1"/>
  <c r="F17" i="7"/>
  <c r="H21" i="10" s="1"/>
  <c r="H32" i="10" s="1"/>
  <c r="H43" i="10" s="1"/>
  <c r="O11" i="93"/>
  <c r="F64" i="93"/>
  <c r="F61" i="93"/>
  <c r="F62" i="93"/>
  <c r="F63" i="93"/>
  <c r="F66" i="93"/>
  <c r="H28" i="93"/>
  <c r="L71" i="262"/>
  <c r="M9" i="93"/>
  <c r="I28" i="93"/>
  <c r="E22" i="11"/>
  <c r="F98" i="10"/>
  <c r="F99" i="10" s="1"/>
  <c r="H96" i="10"/>
  <c r="H139" i="10" s="1"/>
  <c r="H73" i="10"/>
  <c r="H63" i="10"/>
  <c r="H57" i="10"/>
  <c r="H76" i="10"/>
  <c r="G139" i="10"/>
  <c r="G21" i="11" s="1"/>
  <c r="H75" i="10"/>
  <c r="H91" i="10"/>
  <c r="H77" i="10"/>
  <c r="H65" i="10"/>
  <c r="H181" i="10" s="1"/>
  <c r="AB20" i="11" s="1"/>
  <c r="H74" i="10"/>
  <c r="H71" i="10"/>
  <c r="H82" i="10" s="1"/>
  <c r="H59" i="10"/>
  <c r="H67" i="10"/>
  <c r="H72" i="10"/>
  <c r="H61" i="10"/>
  <c r="H78" i="10"/>
  <c r="D24" i="11"/>
  <c r="D185" i="10"/>
  <c r="X24" i="11" s="1"/>
  <c r="D101" i="10"/>
  <c r="D143" i="10"/>
  <c r="H83" i="10"/>
  <c r="H87" i="10"/>
  <c r="H88" i="10"/>
  <c r="H89" i="10"/>
  <c r="H86" i="10"/>
  <c r="H85" i="10"/>
  <c r="H84" i="10"/>
  <c r="J18" i="1"/>
  <c r="J18" i="11"/>
  <c r="J18" i="10"/>
  <c r="I14" i="7"/>
  <c r="F183" i="10"/>
  <c r="Z22" i="11" s="1"/>
  <c r="F22" i="11"/>
  <c r="I24" i="8"/>
  <c r="J13" i="8"/>
  <c r="I19" i="1"/>
  <c r="I20" i="1"/>
  <c r="G140" i="10"/>
  <c r="G98" i="10"/>
  <c r="E142" i="10"/>
  <c r="E100" i="10"/>
  <c r="AC18" i="11"/>
  <c r="I29" i="10"/>
  <c r="I53" i="10" s="1"/>
  <c r="I59" i="10" s="1"/>
  <c r="I40" i="10"/>
  <c r="I19" i="10"/>
  <c r="I78" i="10"/>
  <c r="E184" i="10"/>
  <c r="Y23" i="11" s="1"/>
  <c r="E23" i="11"/>
  <c r="M28" i="93" l="1"/>
  <c r="N28" i="93" s="1"/>
  <c r="J28" i="93"/>
  <c r="D60" i="93"/>
  <c r="F60" i="93" s="1"/>
  <c r="C8" i="6"/>
  <c r="O28" i="93"/>
  <c r="D17" i="7"/>
  <c r="F16" i="1"/>
  <c r="O9" i="93"/>
  <c r="F141" i="10"/>
  <c r="F23" i="11" s="1"/>
  <c r="G182" i="10"/>
  <c r="AA21" i="11" s="1"/>
  <c r="I77" i="10"/>
  <c r="I63" i="10"/>
  <c r="I73" i="10"/>
  <c r="I74" i="10"/>
  <c r="I72" i="10"/>
  <c r="I65" i="10"/>
  <c r="I181" i="10" s="1"/>
  <c r="AC20" i="11" s="1"/>
  <c r="H97" i="10"/>
  <c r="H140" i="10" s="1"/>
  <c r="I71" i="10"/>
  <c r="I96" i="10"/>
  <c r="I97" i="10" s="1"/>
  <c r="I55" i="10"/>
  <c r="I138" i="10" s="1"/>
  <c r="I20" i="11" s="1"/>
  <c r="I67" i="10"/>
  <c r="I91" i="10"/>
  <c r="I75" i="10"/>
  <c r="I57" i="10"/>
  <c r="I61" i="10"/>
  <c r="I76" i="10"/>
  <c r="D186" i="10"/>
  <c r="X25" i="11" s="1"/>
  <c r="D25" i="11"/>
  <c r="D102" i="10"/>
  <c r="D144" i="10"/>
  <c r="I139" i="10"/>
  <c r="E143" i="10"/>
  <c r="E101" i="10"/>
  <c r="K18" i="1"/>
  <c r="K18" i="11"/>
  <c r="J14" i="7"/>
  <c r="K18" i="10"/>
  <c r="I86" i="10"/>
  <c r="I89" i="10"/>
  <c r="I88" i="10"/>
  <c r="I83" i="10"/>
  <c r="I87" i="10"/>
  <c r="I85" i="10"/>
  <c r="I84" i="10"/>
  <c r="E185" i="10"/>
  <c r="Y24" i="11" s="1"/>
  <c r="E24" i="11"/>
  <c r="J19" i="10"/>
  <c r="J40" i="10"/>
  <c r="J29" i="10"/>
  <c r="J53" i="10" s="1"/>
  <c r="J71" i="10" s="1"/>
  <c r="F142" i="10"/>
  <c r="F100" i="10"/>
  <c r="G141" i="10"/>
  <c r="G99" i="10"/>
  <c r="J24" i="8"/>
  <c r="K13" i="8"/>
  <c r="AD18" i="11"/>
  <c r="G22" i="11"/>
  <c r="G183" i="10"/>
  <c r="AA22" i="11" s="1"/>
  <c r="J19" i="1"/>
  <c r="J20" i="1"/>
  <c r="H21" i="11"/>
  <c r="H182" i="10"/>
  <c r="AB21" i="11" s="1"/>
  <c r="F21" i="10" l="1"/>
  <c r="F32" i="10" s="1"/>
  <c r="C20" i="7"/>
  <c r="B7" i="11"/>
  <c r="B7" i="8"/>
  <c r="B7" i="10"/>
  <c r="A12" i="6"/>
  <c r="B7" i="7"/>
  <c r="B7" i="1"/>
  <c r="F184" i="10"/>
  <c r="Z23" i="11" s="1"/>
  <c r="I82" i="10"/>
  <c r="H98" i="10"/>
  <c r="H99" i="10" s="1"/>
  <c r="J77" i="10"/>
  <c r="J76" i="10"/>
  <c r="J73" i="10"/>
  <c r="J57" i="10"/>
  <c r="J74" i="10"/>
  <c r="J67" i="10"/>
  <c r="J96" i="10"/>
  <c r="J97" i="10" s="1"/>
  <c r="J55" i="10"/>
  <c r="J138" i="10" s="1"/>
  <c r="J20" i="11" s="1"/>
  <c r="J78" i="10"/>
  <c r="J59" i="10"/>
  <c r="J61" i="10"/>
  <c r="J75" i="10"/>
  <c r="J63" i="10"/>
  <c r="J91" i="10"/>
  <c r="J65" i="10"/>
  <c r="J181" i="10" s="1"/>
  <c r="AD20" i="11" s="1"/>
  <c r="J72" i="10"/>
  <c r="D187" i="10"/>
  <c r="X26" i="11" s="1"/>
  <c r="D26" i="11"/>
  <c r="D145" i="10"/>
  <c r="D103" i="10"/>
  <c r="L13" i="8"/>
  <c r="K24" i="8"/>
  <c r="K40" i="10"/>
  <c r="K29" i="10"/>
  <c r="K53" i="10" s="1"/>
  <c r="K55" i="10" s="1"/>
  <c r="K138" i="10" s="1"/>
  <c r="K20" i="11" s="1"/>
  <c r="K19" i="10"/>
  <c r="E144" i="10"/>
  <c r="E102" i="10"/>
  <c r="H183" i="10"/>
  <c r="AB22" i="11" s="1"/>
  <c r="H22" i="11"/>
  <c r="J86" i="10"/>
  <c r="J84" i="10"/>
  <c r="J87" i="10"/>
  <c r="J83" i="10"/>
  <c r="J88" i="10"/>
  <c r="J89" i="10"/>
  <c r="J85" i="10"/>
  <c r="L18" i="1"/>
  <c r="K14" i="7"/>
  <c r="L18" i="10"/>
  <c r="L18" i="11"/>
  <c r="E186" i="10"/>
  <c r="Y25" i="11" s="1"/>
  <c r="E25" i="11"/>
  <c r="G100" i="10"/>
  <c r="G142" i="10"/>
  <c r="F143" i="10"/>
  <c r="F101" i="10"/>
  <c r="AE18" i="11"/>
  <c r="I98" i="10"/>
  <c r="I140" i="10"/>
  <c r="G23" i="11"/>
  <c r="G184" i="10"/>
  <c r="AA23" i="11" s="1"/>
  <c r="F185" i="10"/>
  <c r="Z24" i="11" s="1"/>
  <c r="F24" i="11"/>
  <c r="K19" i="1"/>
  <c r="K20" i="1"/>
  <c r="I182" i="10"/>
  <c r="AC21" i="11" s="1"/>
  <c r="I21" i="11"/>
  <c r="D20" i="7" l="1"/>
  <c r="F43" i="10"/>
  <c r="F82" i="10"/>
  <c r="J82" i="10"/>
  <c r="K74" i="10"/>
  <c r="K73" i="10"/>
  <c r="K57" i="10"/>
  <c r="K67" i="10"/>
  <c r="H141" i="10"/>
  <c r="H23" i="11" s="1"/>
  <c r="K76" i="10"/>
  <c r="K91" i="10"/>
  <c r="J139" i="10"/>
  <c r="J182" i="10" s="1"/>
  <c r="AD21" i="11" s="1"/>
  <c r="K71" i="10"/>
  <c r="K82" i="10" s="1"/>
  <c r="K63" i="10"/>
  <c r="K59" i="10"/>
  <c r="K77" i="10"/>
  <c r="K72" i="10"/>
  <c r="K96" i="10"/>
  <c r="K139" i="10" s="1"/>
  <c r="K75" i="10"/>
  <c r="K61" i="10"/>
  <c r="K78" i="10"/>
  <c r="K65" i="10"/>
  <c r="K181" i="10" s="1"/>
  <c r="AE20" i="11" s="1"/>
  <c r="D104" i="10"/>
  <c r="D146" i="10"/>
  <c r="D188" i="10"/>
  <c r="X27" i="11" s="1"/>
  <c r="D27" i="11"/>
  <c r="I141" i="10"/>
  <c r="I99" i="10"/>
  <c r="G24" i="11"/>
  <c r="G185" i="10"/>
  <c r="AA24" i="11" s="1"/>
  <c r="M18" i="1"/>
  <c r="L14" i="7"/>
  <c r="M18" i="11"/>
  <c r="M18" i="10"/>
  <c r="E145" i="10"/>
  <c r="E103" i="10"/>
  <c r="K84" i="10"/>
  <c r="K85" i="10"/>
  <c r="K88" i="10"/>
  <c r="K83" i="10"/>
  <c r="K89" i="10"/>
  <c r="K86" i="10"/>
  <c r="K87" i="10"/>
  <c r="L20" i="1"/>
  <c r="L19" i="1"/>
  <c r="H142" i="10"/>
  <c r="H100" i="10"/>
  <c r="AF18" i="11"/>
  <c r="G143" i="10"/>
  <c r="G101" i="10"/>
  <c r="E187" i="10"/>
  <c r="Y26" i="11" s="1"/>
  <c r="E26" i="11"/>
  <c r="F102" i="10"/>
  <c r="F144" i="10"/>
  <c r="I22" i="11"/>
  <c r="I183" i="10"/>
  <c r="AC22" i="11" s="1"/>
  <c r="F186" i="10"/>
  <c r="Z25" i="11" s="1"/>
  <c r="F25" i="11"/>
  <c r="L29" i="10"/>
  <c r="L53" i="10" s="1"/>
  <c r="L76" i="10" s="1"/>
  <c r="L40" i="10"/>
  <c r="L19" i="10"/>
  <c r="J140" i="10"/>
  <c r="J98" i="10"/>
  <c r="L24" i="8"/>
  <c r="M13" i="8"/>
  <c r="L74" i="10" l="1"/>
  <c r="K97" i="10"/>
  <c r="K98" i="10" s="1"/>
  <c r="J21" i="11"/>
  <c r="H184" i="10"/>
  <c r="AB23" i="11" s="1"/>
  <c r="L59" i="10"/>
  <c r="L67" i="10"/>
  <c r="L91" i="10"/>
  <c r="L63" i="10"/>
  <c r="L57" i="10"/>
  <c r="L77" i="10"/>
  <c r="L72" i="10"/>
  <c r="L55" i="10"/>
  <c r="L138" i="10" s="1"/>
  <c r="L20" i="11" s="1"/>
  <c r="L73" i="10"/>
  <c r="L75" i="10"/>
  <c r="L96" i="10"/>
  <c r="L97" i="10" s="1"/>
  <c r="L78" i="10"/>
  <c r="L65" i="10"/>
  <c r="L181" i="10" s="1"/>
  <c r="AF20" i="11" s="1"/>
  <c r="L61" i="10"/>
  <c r="L71" i="10"/>
  <c r="D147" i="10"/>
  <c r="D105" i="10"/>
  <c r="D28" i="11"/>
  <c r="D189" i="10"/>
  <c r="X28" i="11" s="1"/>
  <c r="J99" i="10"/>
  <c r="J141" i="10"/>
  <c r="F26" i="11"/>
  <c r="F187" i="10"/>
  <c r="Z26" i="11" s="1"/>
  <c r="G144" i="10"/>
  <c r="G102" i="10"/>
  <c r="K21" i="11"/>
  <c r="K182" i="10"/>
  <c r="AE21" i="11" s="1"/>
  <c r="M29" i="10"/>
  <c r="M53" i="10" s="1"/>
  <c r="M72" i="10" s="1"/>
  <c r="M40" i="10"/>
  <c r="M19" i="10"/>
  <c r="J183" i="10"/>
  <c r="AD22" i="11" s="1"/>
  <c r="J22" i="11"/>
  <c r="F103" i="10"/>
  <c r="F145" i="10"/>
  <c r="M24" i="8"/>
  <c r="N13" i="8"/>
  <c r="H24" i="11"/>
  <c r="H185" i="10"/>
  <c r="AB24" i="11" s="1"/>
  <c r="E146" i="10"/>
  <c r="E104" i="10"/>
  <c r="N18" i="11"/>
  <c r="N18" i="1"/>
  <c r="N18" i="10"/>
  <c r="M14" i="7"/>
  <c r="I100" i="10"/>
  <c r="I142" i="10"/>
  <c r="L83" i="10"/>
  <c r="L89" i="10"/>
  <c r="L86" i="10"/>
  <c r="L84" i="10"/>
  <c r="L85" i="10"/>
  <c r="L87" i="10"/>
  <c r="L88" i="10"/>
  <c r="G25" i="11"/>
  <c r="G186" i="10"/>
  <c r="AA25" i="11" s="1"/>
  <c r="H143" i="10"/>
  <c r="H101" i="10"/>
  <c r="AG18" i="11"/>
  <c r="E27" i="11"/>
  <c r="E188" i="10"/>
  <c r="Y27" i="11" s="1"/>
  <c r="M19" i="1"/>
  <c r="M20" i="1"/>
  <c r="I23" i="11"/>
  <c r="I184" i="10"/>
  <c r="AC23" i="11" s="1"/>
  <c r="L82" i="10" l="1"/>
  <c r="L139" i="10"/>
  <c r="L21" i="11" s="1"/>
  <c r="K140" i="10"/>
  <c r="K22" i="11" s="1"/>
  <c r="M65" i="10"/>
  <c r="M181" i="10" s="1"/>
  <c r="AG20" i="11" s="1"/>
  <c r="M74" i="10"/>
  <c r="M59" i="10"/>
  <c r="M73" i="10"/>
  <c r="M61" i="10"/>
  <c r="M96" i="10"/>
  <c r="M139" i="10" s="1"/>
  <c r="M63" i="10"/>
  <c r="M55" i="10"/>
  <c r="M138" i="10" s="1"/>
  <c r="M20" i="11" s="1"/>
  <c r="M67" i="10"/>
  <c r="M71" i="10"/>
  <c r="M91" i="10"/>
  <c r="M77" i="10"/>
  <c r="M75" i="10"/>
  <c r="M76" i="10"/>
  <c r="M78" i="10"/>
  <c r="M57" i="10"/>
  <c r="D190" i="10"/>
  <c r="X29" i="11" s="1"/>
  <c r="D29" i="11"/>
  <c r="D148" i="10"/>
  <c r="D106" i="10"/>
  <c r="H25" i="11"/>
  <c r="H186" i="10"/>
  <c r="AB25" i="11" s="1"/>
  <c r="AH18" i="11"/>
  <c r="F146" i="10"/>
  <c r="F104" i="10"/>
  <c r="H102" i="10"/>
  <c r="H144" i="10"/>
  <c r="I185" i="10"/>
  <c r="AC24" i="11" s="1"/>
  <c r="I24" i="11"/>
  <c r="N20" i="1"/>
  <c r="N19" i="1"/>
  <c r="N24" i="8"/>
  <c r="O13" i="8"/>
  <c r="F27" i="11"/>
  <c r="F188" i="10"/>
  <c r="Z27" i="11" s="1"/>
  <c r="O18" i="11"/>
  <c r="O18" i="1"/>
  <c r="N14" i="7"/>
  <c r="O18" i="10"/>
  <c r="E105" i="10"/>
  <c r="E147" i="10"/>
  <c r="L140" i="10"/>
  <c r="L98" i="10"/>
  <c r="K183" i="10"/>
  <c r="AE22" i="11" s="1"/>
  <c r="G145" i="10"/>
  <c r="G103" i="10"/>
  <c r="J184" i="10"/>
  <c r="AD23" i="11" s="1"/>
  <c r="J23" i="11"/>
  <c r="I101" i="10"/>
  <c r="I143" i="10"/>
  <c r="N29" i="10"/>
  <c r="N53" i="10" s="1"/>
  <c r="N67" i="10" s="1"/>
  <c r="N76" i="10"/>
  <c r="N91" i="10"/>
  <c r="N19" i="10"/>
  <c r="N40" i="10"/>
  <c r="N65" i="10" s="1"/>
  <c r="N181" i="10" s="1"/>
  <c r="AH20" i="11" s="1"/>
  <c r="N73" i="10"/>
  <c r="E189" i="10"/>
  <c r="Y28" i="11" s="1"/>
  <c r="E28" i="11"/>
  <c r="L182" i="10"/>
  <c r="AF21" i="11" s="1"/>
  <c r="K99" i="10"/>
  <c r="K141" i="10"/>
  <c r="M85" i="10"/>
  <c r="M83" i="10"/>
  <c r="M84" i="10"/>
  <c r="M86" i="10"/>
  <c r="M87" i="10"/>
  <c r="M88" i="10"/>
  <c r="M89" i="10"/>
  <c r="G26" i="11"/>
  <c r="G187" i="10"/>
  <c r="AA26" i="11" s="1"/>
  <c r="J100" i="10"/>
  <c r="J142" i="10"/>
  <c r="M82" i="10" l="1"/>
  <c r="M97" i="10"/>
  <c r="M140" i="10" s="1"/>
  <c r="N59" i="10"/>
  <c r="N61" i="10"/>
  <c r="N72" i="10"/>
  <c r="N96" i="10"/>
  <c r="N139" i="10" s="1"/>
  <c r="N71" i="10"/>
  <c r="N75" i="10"/>
  <c r="N78" i="10"/>
  <c r="N57" i="10"/>
  <c r="N63" i="10"/>
  <c r="N74" i="10"/>
  <c r="N77" i="10"/>
  <c r="N55" i="10"/>
  <c r="N138" i="10" s="1"/>
  <c r="N20" i="11" s="1"/>
  <c r="D107" i="10"/>
  <c r="D149" i="10"/>
  <c r="D30" i="11"/>
  <c r="D191" i="10"/>
  <c r="X30" i="11" s="1"/>
  <c r="K184" i="10"/>
  <c r="AE23" i="11" s="1"/>
  <c r="K23" i="11"/>
  <c r="J143" i="10"/>
  <c r="J101" i="10"/>
  <c r="M21" i="11"/>
  <c r="M182" i="10"/>
  <c r="AG21" i="11" s="1"/>
  <c r="I102" i="10"/>
  <c r="I144" i="10"/>
  <c r="G188" i="10"/>
  <c r="AA27" i="11" s="1"/>
  <c r="G27" i="11"/>
  <c r="L183" i="10"/>
  <c r="AF22" i="11" s="1"/>
  <c r="L22" i="11"/>
  <c r="P18" i="10"/>
  <c r="P18" i="1"/>
  <c r="P18" i="11"/>
  <c r="O14" i="7"/>
  <c r="F189" i="10"/>
  <c r="Z28" i="11" s="1"/>
  <c r="F28" i="11"/>
  <c r="E190" i="10"/>
  <c r="Y29" i="11" s="1"/>
  <c r="E29" i="11"/>
  <c r="H187" i="10"/>
  <c r="AB26" i="11" s="1"/>
  <c r="H26" i="11"/>
  <c r="E106" i="10"/>
  <c r="E148" i="10"/>
  <c r="AI18" i="11"/>
  <c r="H103" i="10"/>
  <c r="H145" i="10"/>
  <c r="N88" i="10"/>
  <c r="N87" i="10"/>
  <c r="N86" i="10"/>
  <c r="N84" i="10"/>
  <c r="N89" i="10"/>
  <c r="N85" i="10"/>
  <c r="N83" i="10"/>
  <c r="O20" i="1"/>
  <c r="O19" i="1"/>
  <c r="K100" i="10"/>
  <c r="K142" i="10"/>
  <c r="J24" i="11"/>
  <c r="J185" i="10"/>
  <c r="AD24" i="11" s="1"/>
  <c r="I25" i="11"/>
  <c r="I186" i="10"/>
  <c r="AC25" i="11" s="1"/>
  <c r="G104" i="10"/>
  <c r="G146" i="10"/>
  <c r="L99" i="10"/>
  <c r="L141" i="10"/>
  <c r="O40" i="10"/>
  <c r="O29" i="10"/>
  <c r="O53" i="10" s="1"/>
  <c r="O76" i="10" s="1"/>
  <c r="O19" i="10"/>
  <c r="O24" i="8"/>
  <c r="P13" i="8"/>
  <c r="F147" i="10"/>
  <c r="F105" i="10"/>
  <c r="N82" i="10" l="1"/>
  <c r="M98" i="10"/>
  <c r="M99" i="10" s="1"/>
  <c r="N97" i="10"/>
  <c r="N140" i="10" s="1"/>
  <c r="O74" i="10"/>
  <c r="O91" i="10"/>
  <c r="O73" i="10"/>
  <c r="O78" i="10"/>
  <c r="O61" i="10"/>
  <c r="O59" i="10"/>
  <c r="O67" i="10"/>
  <c r="O75" i="10"/>
  <c r="O55" i="10"/>
  <c r="O138" i="10" s="1"/>
  <c r="O20" i="11" s="1"/>
  <c r="O63" i="10"/>
  <c r="O77" i="10"/>
  <c r="O65" i="10"/>
  <c r="O181" i="10" s="1"/>
  <c r="AI20" i="11" s="1"/>
  <c r="O57" i="10"/>
  <c r="O71" i="10"/>
  <c r="O96" i="10"/>
  <c r="O139" i="10" s="1"/>
  <c r="O72" i="10"/>
  <c r="D31" i="11"/>
  <c r="D192" i="10"/>
  <c r="X31" i="11" s="1"/>
  <c r="D108" i="10"/>
  <c r="D150" i="10"/>
  <c r="F190" i="10"/>
  <c r="Z29" i="11" s="1"/>
  <c r="F29" i="11"/>
  <c r="L142" i="10"/>
  <c r="L100" i="10"/>
  <c r="K143" i="10"/>
  <c r="K101" i="10"/>
  <c r="H104" i="10"/>
  <c r="H146" i="10"/>
  <c r="Q18" i="11"/>
  <c r="P14" i="7"/>
  <c r="Q18" i="1"/>
  <c r="Q18" i="10"/>
  <c r="I26" i="11"/>
  <c r="I187" i="10"/>
  <c r="AC26" i="11" s="1"/>
  <c r="J144" i="10"/>
  <c r="J102" i="10"/>
  <c r="G105" i="10"/>
  <c r="G147" i="10"/>
  <c r="N21" i="11"/>
  <c r="N182" i="10"/>
  <c r="AH21" i="11" s="1"/>
  <c r="E30" i="11"/>
  <c r="E191" i="10"/>
  <c r="Y30" i="11" s="1"/>
  <c r="P24" i="8"/>
  <c r="Q13" i="8"/>
  <c r="G189" i="10"/>
  <c r="AA28" i="11" s="1"/>
  <c r="G28" i="11"/>
  <c r="M183" i="10"/>
  <c r="AG22" i="11" s="1"/>
  <c r="M22" i="11"/>
  <c r="AJ18" i="11"/>
  <c r="I145" i="10"/>
  <c r="I103" i="10"/>
  <c r="J186" i="10"/>
  <c r="AD25" i="11" s="1"/>
  <c r="J25" i="11"/>
  <c r="O88" i="10"/>
  <c r="O89" i="10"/>
  <c r="O83" i="10"/>
  <c r="O85" i="10"/>
  <c r="O87" i="10"/>
  <c r="O84" i="10"/>
  <c r="O86" i="10"/>
  <c r="P19" i="1"/>
  <c r="P20" i="1"/>
  <c r="F148" i="10"/>
  <c r="F106" i="10"/>
  <c r="L184" i="10"/>
  <c r="AF23" i="11" s="1"/>
  <c r="L23" i="11"/>
  <c r="K185" i="10"/>
  <c r="AE24" i="11" s="1"/>
  <c r="K24" i="11"/>
  <c r="H27" i="11"/>
  <c r="H188" i="10"/>
  <c r="AB27" i="11" s="1"/>
  <c r="E107" i="10"/>
  <c r="E149" i="10"/>
  <c r="P40" i="10"/>
  <c r="P29" i="10"/>
  <c r="P53" i="10" s="1"/>
  <c r="P74" i="10"/>
  <c r="P19" i="10"/>
  <c r="O82" i="10" l="1"/>
  <c r="M141" i="10"/>
  <c r="M23" i="11" s="1"/>
  <c r="N98" i="10"/>
  <c r="N141" i="10" s="1"/>
  <c r="P65" i="10"/>
  <c r="P181" i="10" s="1"/>
  <c r="AJ20" i="11" s="1"/>
  <c r="O97" i="10"/>
  <c r="O140" i="10" s="1"/>
  <c r="P71" i="10"/>
  <c r="P75" i="10"/>
  <c r="P73" i="10"/>
  <c r="P63" i="10"/>
  <c r="P78" i="10"/>
  <c r="P91" i="10"/>
  <c r="P55" i="10"/>
  <c r="P138" i="10" s="1"/>
  <c r="P20" i="11" s="1"/>
  <c r="P77" i="10"/>
  <c r="P96" i="10"/>
  <c r="P139" i="10" s="1"/>
  <c r="P57" i="10"/>
  <c r="P61" i="10"/>
  <c r="P76" i="10"/>
  <c r="P72" i="10"/>
  <c r="P59" i="10"/>
  <c r="P67" i="10"/>
  <c r="D32" i="11"/>
  <c r="D193" i="10"/>
  <c r="X32" i="11" s="1"/>
  <c r="D151" i="10"/>
  <c r="D109" i="10"/>
  <c r="E31" i="11"/>
  <c r="E192" i="10"/>
  <c r="Y31" i="11" s="1"/>
  <c r="N99" i="10"/>
  <c r="G190" i="10"/>
  <c r="AA29" i="11" s="1"/>
  <c r="G29" i="11"/>
  <c r="R18" i="11"/>
  <c r="Q14" i="7"/>
  <c r="R18" i="10"/>
  <c r="R18" i="1"/>
  <c r="K102" i="10"/>
  <c r="K144" i="10"/>
  <c r="E108" i="10"/>
  <c r="E150" i="10"/>
  <c r="O21" i="11"/>
  <c r="O182" i="10"/>
  <c r="AI21" i="11" s="1"/>
  <c r="I104" i="10"/>
  <c r="I146" i="10"/>
  <c r="N22" i="11"/>
  <c r="N183" i="10"/>
  <c r="AH22" i="11" s="1"/>
  <c r="G148" i="10"/>
  <c r="G106" i="10"/>
  <c r="AK18" i="11"/>
  <c r="K186" i="10"/>
  <c r="AE25" i="11" s="1"/>
  <c r="K25" i="11"/>
  <c r="P87" i="10"/>
  <c r="P83" i="10"/>
  <c r="P86" i="10"/>
  <c r="P84" i="10"/>
  <c r="P85" i="10"/>
  <c r="P89" i="10"/>
  <c r="P88" i="10"/>
  <c r="F149" i="10"/>
  <c r="F107" i="10"/>
  <c r="I188" i="10"/>
  <c r="AC27" i="11" s="1"/>
  <c r="I27" i="11"/>
  <c r="Q24" i="8"/>
  <c r="R13" i="8"/>
  <c r="J145" i="10"/>
  <c r="J103" i="10"/>
  <c r="Q29" i="10"/>
  <c r="Q53" i="10" s="1"/>
  <c r="Q76" i="10" s="1"/>
  <c r="Q40" i="10"/>
  <c r="Q19" i="10"/>
  <c r="H28" i="11"/>
  <c r="H189" i="10"/>
  <c r="AB28" i="11" s="1"/>
  <c r="L101" i="10"/>
  <c r="L143" i="10"/>
  <c r="M142" i="10"/>
  <c r="M100" i="10"/>
  <c r="F30" i="11"/>
  <c r="F191" i="10"/>
  <c r="Z30" i="11" s="1"/>
  <c r="J187" i="10"/>
  <c r="AD26" i="11" s="1"/>
  <c r="J26" i="11"/>
  <c r="Q20" i="1"/>
  <c r="Q19" i="1"/>
  <c r="H105" i="10"/>
  <c r="H147" i="10"/>
  <c r="L185" i="10"/>
  <c r="AF24" i="11" s="1"/>
  <c r="L24" i="11"/>
  <c r="M184" i="10" l="1"/>
  <c r="AG23" i="11" s="1"/>
  <c r="P82" i="10"/>
  <c r="P97" i="10"/>
  <c r="P98" i="10" s="1"/>
  <c r="O98" i="10"/>
  <c r="O99" i="10" s="1"/>
  <c r="Q74" i="10"/>
  <c r="Q77" i="10"/>
  <c r="Q72" i="10"/>
  <c r="Q75" i="10"/>
  <c r="Q71" i="10"/>
  <c r="Q78" i="10"/>
  <c r="Q63" i="10"/>
  <c r="Q57" i="10"/>
  <c r="Q55" i="10"/>
  <c r="Q138" i="10" s="1"/>
  <c r="Q20" i="11" s="1"/>
  <c r="Q73" i="10"/>
  <c r="Q65" i="10"/>
  <c r="Q181" i="10" s="1"/>
  <c r="AK20" i="11" s="1"/>
  <c r="Q91" i="10"/>
  <c r="Q61" i="10"/>
  <c r="Q59" i="10"/>
  <c r="Q67" i="10"/>
  <c r="Q96" i="10"/>
  <c r="Q139" i="10" s="1"/>
  <c r="D152" i="10"/>
  <c r="D110" i="10"/>
  <c r="D194" i="10"/>
  <c r="X33" i="11" s="1"/>
  <c r="D33" i="11"/>
  <c r="AL18" i="11"/>
  <c r="H148" i="10"/>
  <c r="H106" i="10"/>
  <c r="L144" i="10"/>
  <c r="L102" i="10"/>
  <c r="Q87" i="10"/>
  <c r="Q84" i="10"/>
  <c r="Q89" i="10"/>
  <c r="Q85" i="10"/>
  <c r="Q83" i="10"/>
  <c r="Q86" i="10"/>
  <c r="Q88" i="10"/>
  <c r="J27" i="11"/>
  <c r="J188" i="10"/>
  <c r="AD27" i="11" s="1"/>
  <c r="K26" i="11"/>
  <c r="K187" i="10"/>
  <c r="AE26" i="11" s="1"/>
  <c r="R14" i="7"/>
  <c r="S18" i="10"/>
  <c r="S18" i="11"/>
  <c r="S18" i="1"/>
  <c r="N184" i="10"/>
  <c r="AH23" i="11" s="1"/>
  <c r="N23" i="11"/>
  <c r="K103" i="10"/>
  <c r="K145" i="10"/>
  <c r="N100" i="10"/>
  <c r="N142" i="10"/>
  <c r="M185" i="10"/>
  <c r="AG24" i="11" s="1"/>
  <c r="M24" i="11"/>
  <c r="F192" i="10"/>
  <c r="Z31" i="11" s="1"/>
  <c r="F31" i="11"/>
  <c r="G107" i="10"/>
  <c r="G149" i="10"/>
  <c r="I189" i="10"/>
  <c r="AC28" i="11" s="1"/>
  <c r="I28" i="11"/>
  <c r="E32" i="11"/>
  <c r="E193" i="10"/>
  <c r="Y32" i="11" s="1"/>
  <c r="R19" i="1"/>
  <c r="R20" i="1"/>
  <c r="M143" i="10"/>
  <c r="M101" i="10"/>
  <c r="R24" i="8"/>
  <c r="S13" i="8"/>
  <c r="F108" i="10"/>
  <c r="F150" i="10"/>
  <c r="H29" i="11"/>
  <c r="H190" i="10"/>
  <c r="AB29" i="11" s="1"/>
  <c r="L25" i="11"/>
  <c r="L186" i="10"/>
  <c r="AF25" i="11" s="1"/>
  <c r="J146" i="10"/>
  <c r="J104" i="10"/>
  <c r="G30" i="11"/>
  <c r="G191" i="10"/>
  <c r="AA30" i="11" s="1"/>
  <c r="I147" i="10"/>
  <c r="I105" i="10"/>
  <c r="E109" i="10"/>
  <c r="E151" i="10"/>
  <c r="R29" i="10"/>
  <c r="R53" i="10" s="1"/>
  <c r="R63" i="10" s="1"/>
  <c r="R19" i="10"/>
  <c r="R40" i="10"/>
  <c r="O183" i="10"/>
  <c r="AI22" i="11" s="1"/>
  <c r="O22" i="11"/>
  <c r="P21" i="11"/>
  <c r="P182" i="10"/>
  <c r="AJ21" i="11" s="1"/>
  <c r="O141" i="10" l="1"/>
  <c r="Q82" i="10"/>
  <c r="P140" i="10"/>
  <c r="P22" i="11" s="1"/>
  <c r="Q97" i="10"/>
  <c r="Q98" i="10" s="1"/>
  <c r="R96" i="10"/>
  <c r="R139" i="10" s="1"/>
  <c r="R65" i="10"/>
  <c r="R181" i="10" s="1"/>
  <c r="AL20" i="11" s="1"/>
  <c r="R74" i="10"/>
  <c r="R61" i="10"/>
  <c r="R77" i="10"/>
  <c r="R57" i="10"/>
  <c r="R91" i="10"/>
  <c r="R78" i="10"/>
  <c r="R67" i="10"/>
  <c r="R55" i="10"/>
  <c r="R138" i="10" s="1"/>
  <c r="R20" i="11" s="1"/>
  <c r="R71" i="10"/>
  <c r="R59" i="10"/>
  <c r="R75" i="10"/>
  <c r="R76" i="10"/>
  <c r="R72" i="10"/>
  <c r="R73" i="10"/>
  <c r="D153" i="10"/>
  <c r="D111" i="10"/>
  <c r="D195" i="10"/>
  <c r="X34" i="11" s="1"/>
  <c r="D34" i="11"/>
  <c r="J28" i="11"/>
  <c r="J189" i="10"/>
  <c r="AD28" i="11" s="1"/>
  <c r="I106" i="10"/>
  <c r="I148" i="10"/>
  <c r="J147" i="10"/>
  <c r="J105" i="10"/>
  <c r="F32" i="11"/>
  <c r="F193" i="10"/>
  <c r="Z32" i="11" s="1"/>
  <c r="P141" i="10"/>
  <c r="P99" i="10"/>
  <c r="G108" i="10"/>
  <c r="G150" i="10"/>
  <c r="K146" i="10"/>
  <c r="K104" i="10"/>
  <c r="AM18" i="11"/>
  <c r="L26" i="11"/>
  <c r="L187" i="10"/>
  <c r="AF26" i="11" s="1"/>
  <c r="F151" i="10"/>
  <c r="F109" i="10"/>
  <c r="N24" i="11"/>
  <c r="N185" i="10"/>
  <c r="AH24" i="11" s="1"/>
  <c r="S24" i="8"/>
  <c r="T13" i="8"/>
  <c r="M144" i="10"/>
  <c r="M102" i="10"/>
  <c r="O142" i="10"/>
  <c r="O100" i="10"/>
  <c r="N101" i="10"/>
  <c r="N143" i="10"/>
  <c r="S14" i="7"/>
  <c r="T18" i="11"/>
  <c r="T18" i="10"/>
  <c r="T18" i="1"/>
  <c r="H30" i="11"/>
  <c r="H191" i="10"/>
  <c r="AB30" i="11" s="1"/>
  <c r="I190" i="10"/>
  <c r="AC29" i="11" s="1"/>
  <c r="I29" i="11"/>
  <c r="Q21" i="11"/>
  <c r="Q182" i="10"/>
  <c r="AK21" i="11" s="1"/>
  <c r="S29" i="10"/>
  <c r="S53" i="10" s="1"/>
  <c r="S73" i="10" s="1"/>
  <c r="S40" i="10"/>
  <c r="S19" i="10"/>
  <c r="H107" i="10"/>
  <c r="H149" i="10"/>
  <c r="R85" i="10"/>
  <c r="R88" i="10"/>
  <c r="R89" i="10"/>
  <c r="R83" i="10"/>
  <c r="R86" i="10"/>
  <c r="R84" i="10"/>
  <c r="R87" i="10"/>
  <c r="E33" i="11"/>
  <c r="E194" i="10"/>
  <c r="Y33" i="11" s="1"/>
  <c r="E152" i="10"/>
  <c r="E110" i="10"/>
  <c r="M25" i="11"/>
  <c r="M186" i="10"/>
  <c r="AG25" i="11" s="1"/>
  <c r="O184" i="10"/>
  <c r="AI23" i="11" s="1"/>
  <c r="O23" i="11"/>
  <c r="G192" i="10"/>
  <c r="AA31" i="11" s="1"/>
  <c r="G31" i="11"/>
  <c r="K27" i="11"/>
  <c r="K188" i="10"/>
  <c r="AE27" i="11" s="1"/>
  <c r="S19" i="1"/>
  <c r="S20" i="1"/>
  <c r="L145" i="10"/>
  <c r="L103" i="10"/>
  <c r="P183" i="10" l="1"/>
  <c r="AJ22" i="11" s="1"/>
  <c r="R82" i="10"/>
  <c r="Q140" i="10"/>
  <c r="Q183" i="10" s="1"/>
  <c r="AK22" i="11" s="1"/>
  <c r="R97" i="10"/>
  <c r="R140" i="10" s="1"/>
  <c r="S76" i="10"/>
  <c r="S71" i="10"/>
  <c r="S72" i="10"/>
  <c r="S65" i="10"/>
  <c r="S181" i="10" s="1"/>
  <c r="AM20" i="11" s="1"/>
  <c r="S77" i="10"/>
  <c r="S67" i="10"/>
  <c r="S61" i="10"/>
  <c r="S57" i="10"/>
  <c r="S75" i="10"/>
  <c r="S91" i="10"/>
  <c r="S74" i="10"/>
  <c r="S78" i="10"/>
  <c r="S55" i="10"/>
  <c r="S138" i="10" s="1"/>
  <c r="S20" i="11" s="1"/>
  <c r="S59" i="10"/>
  <c r="S63" i="10"/>
  <c r="S96" i="10"/>
  <c r="S97" i="10" s="1"/>
  <c r="D112" i="10"/>
  <c r="D154" i="10"/>
  <c r="D35" i="11"/>
  <c r="D196" i="10"/>
  <c r="X35" i="11" s="1"/>
  <c r="T20" i="1"/>
  <c r="T19" i="1"/>
  <c r="K189" i="10"/>
  <c r="AE28" i="11" s="1"/>
  <c r="K28" i="11"/>
  <c r="E195" i="10"/>
  <c r="Y34" i="11" s="1"/>
  <c r="E34" i="11"/>
  <c r="H108" i="10"/>
  <c r="H150" i="10"/>
  <c r="S87" i="10"/>
  <c r="S86" i="10"/>
  <c r="S89" i="10"/>
  <c r="S84" i="10"/>
  <c r="S88" i="10"/>
  <c r="S83" i="10"/>
  <c r="S85" i="10"/>
  <c r="U18" i="1"/>
  <c r="U18" i="10"/>
  <c r="U18" i="11"/>
  <c r="T14" i="7"/>
  <c r="O185" i="10"/>
  <c r="AI24" i="11" s="1"/>
  <c r="O24" i="11"/>
  <c r="F33" i="11"/>
  <c r="F194" i="10"/>
  <c r="Z33" i="11" s="1"/>
  <c r="K105" i="10"/>
  <c r="K147" i="10"/>
  <c r="P142" i="10"/>
  <c r="P100" i="10"/>
  <c r="J148" i="10"/>
  <c r="J106" i="10"/>
  <c r="M145" i="10"/>
  <c r="M103" i="10"/>
  <c r="P184" i="10"/>
  <c r="AJ23" i="11" s="1"/>
  <c r="P23" i="11"/>
  <c r="R182" i="10"/>
  <c r="AL21" i="11" s="1"/>
  <c r="R21" i="11"/>
  <c r="T19" i="10"/>
  <c r="T40" i="10"/>
  <c r="T29" i="10"/>
  <c r="T53" i="10" s="1"/>
  <c r="T61" i="10" s="1"/>
  <c r="N102" i="10"/>
  <c r="N144" i="10"/>
  <c r="M26" i="11"/>
  <c r="M187" i="10"/>
  <c r="AG26" i="11" s="1"/>
  <c r="G32" i="11"/>
  <c r="G193" i="10"/>
  <c r="AA32" i="11" s="1"/>
  <c r="I30" i="11"/>
  <c r="I191" i="10"/>
  <c r="AC30" i="11" s="1"/>
  <c r="N25" i="11"/>
  <c r="N186" i="10"/>
  <c r="AH25" i="11" s="1"/>
  <c r="J190" i="10"/>
  <c r="AD29" i="11" s="1"/>
  <c r="J29" i="11"/>
  <c r="L146" i="10"/>
  <c r="L104" i="10"/>
  <c r="L188" i="10"/>
  <c r="AF27" i="11" s="1"/>
  <c r="L27" i="11"/>
  <c r="E153" i="10"/>
  <c r="E111" i="10"/>
  <c r="H31" i="11"/>
  <c r="H192" i="10"/>
  <c r="AB31" i="11" s="1"/>
  <c r="AN18" i="11"/>
  <c r="O143" i="10"/>
  <c r="O101" i="10"/>
  <c r="U13" i="8"/>
  <c r="T24" i="8"/>
  <c r="F152" i="10"/>
  <c r="F110" i="10"/>
  <c r="G151" i="10"/>
  <c r="G109" i="10"/>
  <c r="Q99" i="10"/>
  <c r="Q141" i="10"/>
  <c r="I107" i="10"/>
  <c r="I149" i="10"/>
  <c r="S82" i="10" l="1"/>
  <c r="Q22" i="11"/>
  <c r="R98" i="10"/>
  <c r="R99" i="10" s="1"/>
  <c r="S139" i="10"/>
  <c r="S21" i="11" s="1"/>
  <c r="T63" i="10"/>
  <c r="T57" i="10"/>
  <c r="T78" i="10"/>
  <c r="T55" i="10"/>
  <c r="T138" i="10" s="1"/>
  <c r="T20" i="11" s="1"/>
  <c r="T77" i="10"/>
  <c r="T73" i="10"/>
  <c r="T75" i="10"/>
  <c r="T74" i="10"/>
  <c r="T59" i="10"/>
  <c r="T76" i="10"/>
  <c r="T65" i="10"/>
  <c r="T181" i="10" s="1"/>
  <c r="AN20" i="11" s="1"/>
  <c r="T67" i="10"/>
  <c r="T72" i="10"/>
  <c r="T71" i="10"/>
  <c r="T96" i="10"/>
  <c r="T97" i="10" s="1"/>
  <c r="T91" i="10"/>
  <c r="D197" i="10"/>
  <c r="X36" i="11" s="1"/>
  <c r="D36" i="11"/>
  <c r="D113" i="10"/>
  <c r="D155" i="10"/>
  <c r="N103" i="10"/>
  <c r="N145" i="10"/>
  <c r="AO18" i="11"/>
  <c r="I150" i="10"/>
  <c r="I108" i="10"/>
  <c r="Q142" i="10"/>
  <c r="Q100" i="10"/>
  <c r="F34" i="11"/>
  <c r="F195" i="10"/>
  <c r="Z34" i="11" s="1"/>
  <c r="O186" i="10"/>
  <c r="AI25" i="11" s="1"/>
  <c r="O25" i="11"/>
  <c r="N187" i="10"/>
  <c r="AH26" i="11" s="1"/>
  <c r="N26" i="11"/>
  <c r="T89" i="10"/>
  <c r="T86" i="10"/>
  <c r="T87" i="10"/>
  <c r="T83" i="10"/>
  <c r="T88" i="10"/>
  <c r="T85" i="10"/>
  <c r="T84" i="10"/>
  <c r="P101" i="10"/>
  <c r="P143" i="10"/>
  <c r="V18" i="10"/>
  <c r="V18" i="1"/>
  <c r="U14" i="7"/>
  <c r="V14" i="7" s="1"/>
  <c r="W14" i="7"/>
  <c r="V18" i="11"/>
  <c r="H193" i="10"/>
  <c r="AB32" i="11" s="1"/>
  <c r="H32" i="11"/>
  <c r="G152" i="10"/>
  <c r="G110" i="10"/>
  <c r="R183" i="10"/>
  <c r="AL22" i="11" s="1"/>
  <c r="R22" i="11"/>
  <c r="P24" i="11"/>
  <c r="P185" i="10"/>
  <c r="AJ24" i="11" s="1"/>
  <c r="S140" i="10"/>
  <c r="S98" i="10"/>
  <c r="L147" i="10"/>
  <c r="L105" i="10"/>
  <c r="M146" i="10"/>
  <c r="M104" i="10"/>
  <c r="J107" i="10"/>
  <c r="J149" i="10"/>
  <c r="K190" i="10"/>
  <c r="AE29" i="11" s="1"/>
  <c r="K29" i="11"/>
  <c r="U72" i="10"/>
  <c r="U19" i="10"/>
  <c r="U29" i="10"/>
  <c r="U53" i="10" s="1"/>
  <c r="U96" i="10" s="1"/>
  <c r="U57" i="10"/>
  <c r="U91" i="10"/>
  <c r="U40" i="10"/>
  <c r="U67" i="10"/>
  <c r="U73" i="10"/>
  <c r="U63" i="10"/>
  <c r="U75" i="10"/>
  <c r="U76" i="10"/>
  <c r="U59" i="10"/>
  <c r="U61" i="10"/>
  <c r="U78" i="10"/>
  <c r="H109" i="10"/>
  <c r="H151" i="10"/>
  <c r="G33" i="11"/>
  <c r="G194" i="10"/>
  <c r="AA33" i="11" s="1"/>
  <c r="U24" i="8"/>
  <c r="V13" i="8"/>
  <c r="W13" i="8" s="1"/>
  <c r="W24" i="8" s="1"/>
  <c r="E154" i="10"/>
  <c r="E112" i="10"/>
  <c r="I192" i="10"/>
  <c r="AC31" i="11" s="1"/>
  <c r="I31" i="11"/>
  <c r="Q184" i="10"/>
  <c r="AK23" i="11" s="1"/>
  <c r="Q23" i="11"/>
  <c r="F153" i="10"/>
  <c r="F111" i="10"/>
  <c r="O144" i="10"/>
  <c r="O102" i="10"/>
  <c r="E35" i="11"/>
  <c r="E196" i="10"/>
  <c r="Y35" i="11" s="1"/>
  <c r="L189" i="10"/>
  <c r="AF28" i="11" s="1"/>
  <c r="L28" i="11"/>
  <c r="M188" i="10"/>
  <c r="AG27" i="11" s="1"/>
  <c r="M27" i="11"/>
  <c r="J30" i="11"/>
  <c r="J191" i="10"/>
  <c r="AD30" i="11" s="1"/>
  <c r="K106" i="10"/>
  <c r="K148" i="10"/>
  <c r="U19" i="1"/>
  <c r="U20" i="1"/>
  <c r="T82" i="10" l="1"/>
  <c r="R141" i="10"/>
  <c r="R184" i="10" s="1"/>
  <c r="AL23" i="11" s="1"/>
  <c r="S182" i="10"/>
  <c r="AM21" i="11" s="1"/>
  <c r="T139" i="10"/>
  <c r="T182" i="10" s="1"/>
  <c r="AN21" i="11" s="1"/>
  <c r="U77" i="10"/>
  <c r="U65" i="10"/>
  <c r="U181" i="10" s="1"/>
  <c r="AO20" i="11" s="1"/>
  <c r="U74" i="10"/>
  <c r="U71" i="10"/>
  <c r="U55" i="10"/>
  <c r="U138" i="10" s="1"/>
  <c r="U20" i="11" s="1"/>
  <c r="D198" i="10"/>
  <c r="X37" i="11" s="1"/>
  <c r="D37" i="11"/>
  <c r="D156" i="10"/>
  <c r="D114" i="10"/>
  <c r="D27" i="8"/>
  <c r="E27" i="8" s="1"/>
  <c r="J192" i="10"/>
  <c r="AD31" i="11" s="1"/>
  <c r="J31" i="11"/>
  <c r="N188" i="10"/>
  <c r="AH27" i="11" s="1"/>
  <c r="N27" i="11"/>
  <c r="K149" i="10"/>
  <c r="K107" i="10"/>
  <c r="O187" i="10"/>
  <c r="AI26" i="11" s="1"/>
  <c r="O26" i="11"/>
  <c r="E197" i="10"/>
  <c r="Y36" i="11" s="1"/>
  <c r="E36" i="11"/>
  <c r="M189" i="10"/>
  <c r="AG28" i="11" s="1"/>
  <c r="M28" i="11"/>
  <c r="S183" i="10"/>
  <c r="AM22" i="11" s="1"/>
  <c r="S22" i="11"/>
  <c r="W18" i="10"/>
  <c r="W18" i="11"/>
  <c r="W18" i="1"/>
  <c r="P25" i="11"/>
  <c r="P186" i="10"/>
  <c r="AJ25" i="11" s="1"/>
  <c r="Q143" i="10"/>
  <c r="Q101" i="10"/>
  <c r="L148" i="10"/>
  <c r="L106" i="10"/>
  <c r="P102" i="10"/>
  <c r="P144" i="10"/>
  <c r="U87" i="10"/>
  <c r="U83" i="10"/>
  <c r="U86" i="10"/>
  <c r="U88" i="10"/>
  <c r="U84" i="10"/>
  <c r="U85" i="10"/>
  <c r="U89" i="10"/>
  <c r="U139" i="10"/>
  <c r="U97" i="10"/>
  <c r="J150" i="10"/>
  <c r="J108" i="10"/>
  <c r="L29" i="11"/>
  <c r="L190" i="10"/>
  <c r="AF29" i="11" s="1"/>
  <c r="G195" i="10"/>
  <c r="AA34" i="11" s="1"/>
  <c r="G34" i="11"/>
  <c r="V20" i="1"/>
  <c r="V19" i="1"/>
  <c r="I109" i="10"/>
  <c r="I151" i="10"/>
  <c r="N146" i="10"/>
  <c r="N104" i="10"/>
  <c r="F112" i="10"/>
  <c r="F154" i="10"/>
  <c r="H194" i="10"/>
  <c r="AB33" i="11" s="1"/>
  <c r="H33" i="11"/>
  <c r="G153" i="10"/>
  <c r="G111" i="10"/>
  <c r="T140" i="10"/>
  <c r="T98" i="10"/>
  <c r="Q24" i="11"/>
  <c r="Q185" i="10"/>
  <c r="AK24" i="11" s="1"/>
  <c r="F196" i="10"/>
  <c r="Z35" i="11" s="1"/>
  <c r="F35" i="11"/>
  <c r="H152" i="10"/>
  <c r="H110" i="10"/>
  <c r="K191" i="10"/>
  <c r="AE30" i="11" s="1"/>
  <c r="K30" i="11"/>
  <c r="O103" i="10"/>
  <c r="O145" i="10"/>
  <c r="E155" i="10"/>
  <c r="E113" i="10"/>
  <c r="M105" i="10"/>
  <c r="M147" i="10"/>
  <c r="S141" i="10"/>
  <c r="S99" i="10"/>
  <c r="AP18" i="11"/>
  <c r="V40" i="10"/>
  <c r="V19" i="10"/>
  <c r="V29" i="10"/>
  <c r="V53" i="10" s="1"/>
  <c r="V71" i="10" s="1"/>
  <c r="R100" i="10"/>
  <c r="R142" i="10"/>
  <c r="I193" i="10"/>
  <c r="AC32" i="11" s="1"/>
  <c r="I32" i="11"/>
  <c r="R23" i="11" l="1"/>
  <c r="U82" i="10"/>
  <c r="T21" i="11"/>
  <c r="V73" i="10"/>
  <c r="V77" i="10"/>
  <c r="V72" i="10"/>
  <c r="V59" i="10"/>
  <c r="V67" i="10"/>
  <c r="V75" i="10"/>
  <c r="V78" i="10"/>
  <c r="V63" i="10"/>
  <c r="V74" i="10"/>
  <c r="V91" i="10"/>
  <c r="V76" i="10"/>
  <c r="V61" i="10"/>
  <c r="V96" i="10"/>
  <c r="V97" i="10" s="1"/>
  <c r="V57" i="10"/>
  <c r="V65" i="10"/>
  <c r="V181" i="10" s="1"/>
  <c r="AP20" i="11" s="1"/>
  <c r="V55" i="10"/>
  <c r="V138" i="10" s="1"/>
  <c r="V20" i="11" s="1"/>
  <c r="D38" i="11"/>
  <c r="D199" i="10"/>
  <c r="X38" i="11" s="1"/>
  <c r="D115" i="10"/>
  <c r="D157" i="10"/>
  <c r="R24" i="11"/>
  <c r="R185" i="10"/>
  <c r="AL24" i="11" s="1"/>
  <c r="S184" i="10"/>
  <c r="AM23" i="11" s="1"/>
  <c r="S23" i="11"/>
  <c r="E198" i="10"/>
  <c r="Y37" i="11" s="1"/>
  <c r="E37" i="11"/>
  <c r="T22" i="11"/>
  <c r="T183" i="10"/>
  <c r="AN22" i="11" s="1"/>
  <c r="N28" i="11"/>
  <c r="N189" i="10"/>
  <c r="AH28" i="11" s="1"/>
  <c r="J151" i="10"/>
  <c r="J109" i="10"/>
  <c r="P26" i="11"/>
  <c r="P187" i="10"/>
  <c r="AJ26" i="11" s="1"/>
  <c r="Q102" i="10"/>
  <c r="Q144" i="10"/>
  <c r="W19" i="10"/>
  <c r="W21" i="10"/>
  <c r="W32" i="10" s="1"/>
  <c r="W43" i="10" s="1"/>
  <c r="K192" i="10"/>
  <c r="AE31" i="11" s="1"/>
  <c r="K31" i="11"/>
  <c r="R143" i="10"/>
  <c r="R101" i="10"/>
  <c r="M190" i="10"/>
  <c r="AG29" i="11" s="1"/>
  <c r="M29" i="11"/>
  <c r="O27" i="11"/>
  <c r="O188" i="10"/>
  <c r="AI27" i="11" s="1"/>
  <c r="H111" i="10"/>
  <c r="H153" i="10"/>
  <c r="G154" i="10"/>
  <c r="G112" i="10"/>
  <c r="F197" i="10"/>
  <c r="Z36" i="11" s="1"/>
  <c r="F36" i="11"/>
  <c r="I194" i="10"/>
  <c r="AC33" i="11" s="1"/>
  <c r="I33" i="11"/>
  <c r="J193" i="10"/>
  <c r="AD32" i="11" s="1"/>
  <c r="J32" i="11"/>
  <c r="P103" i="10"/>
  <c r="P145" i="10"/>
  <c r="Q25" i="11"/>
  <c r="Q186" i="10"/>
  <c r="AK25" i="11" s="1"/>
  <c r="V87" i="10"/>
  <c r="V89" i="10"/>
  <c r="V84" i="10"/>
  <c r="V85" i="10"/>
  <c r="V83" i="10"/>
  <c r="V86" i="10"/>
  <c r="V88" i="10"/>
  <c r="M148" i="10"/>
  <c r="M106" i="10"/>
  <c r="O104" i="10"/>
  <c r="O146" i="10"/>
  <c r="H34" i="11"/>
  <c r="H195" i="10"/>
  <c r="AB34" i="11" s="1"/>
  <c r="G196" i="10"/>
  <c r="AA35" i="11" s="1"/>
  <c r="G35" i="11"/>
  <c r="F155" i="10"/>
  <c r="F113" i="10"/>
  <c r="I110" i="10"/>
  <c r="I152" i="10"/>
  <c r="U140" i="10"/>
  <c r="U98" i="10"/>
  <c r="L107" i="10"/>
  <c r="L149" i="10"/>
  <c r="X20" i="1"/>
  <c r="W19" i="1"/>
  <c r="W20" i="1"/>
  <c r="S100" i="10"/>
  <c r="S142" i="10"/>
  <c r="E114" i="10"/>
  <c r="E156" i="10"/>
  <c r="T141" i="10"/>
  <c r="T99" i="10"/>
  <c r="N147" i="10"/>
  <c r="N105" i="10"/>
  <c r="U182" i="10"/>
  <c r="AO21" i="11" s="1"/>
  <c r="U21" i="11"/>
  <c r="L191" i="10"/>
  <c r="AF30" i="11" s="1"/>
  <c r="L30" i="11"/>
  <c r="AQ18" i="11"/>
  <c r="K150" i="10"/>
  <c r="K108" i="10"/>
  <c r="V82" i="10" l="1"/>
  <c r="V139" i="10"/>
  <c r="V21" i="11" s="1"/>
  <c r="W29" i="10"/>
  <c r="W53" i="10" s="1"/>
  <c r="W57" i="10" s="1"/>
  <c r="W40" i="10"/>
  <c r="D116" i="10"/>
  <c r="D158" i="10"/>
  <c r="D200" i="10"/>
  <c r="X39" i="11" s="1"/>
  <c r="D39" i="11"/>
  <c r="T23" i="11"/>
  <c r="T184" i="10"/>
  <c r="AN23" i="11" s="1"/>
  <c r="H112" i="10"/>
  <c r="H154" i="10"/>
  <c r="K32" i="11"/>
  <c r="K193" i="10"/>
  <c r="AE32" i="11" s="1"/>
  <c r="T100" i="10"/>
  <c r="T142" i="10"/>
  <c r="S185" i="10"/>
  <c r="AM24" i="11" s="1"/>
  <c r="S24" i="11"/>
  <c r="L31" i="11"/>
  <c r="L192" i="10"/>
  <c r="AF31" i="11" s="1"/>
  <c r="I195" i="10"/>
  <c r="AC34" i="11" s="1"/>
  <c r="I34" i="11"/>
  <c r="O189" i="10"/>
  <c r="AI28" i="11" s="1"/>
  <c r="O28" i="11"/>
  <c r="H35" i="11"/>
  <c r="H196" i="10"/>
  <c r="AB35" i="11" s="1"/>
  <c r="W85" i="10"/>
  <c r="Q26" i="11"/>
  <c r="Q187" i="10"/>
  <c r="AK26" i="11" s="1"/>
  <c r="J152" i="10"/>
  <c r="J110" i="10"/>
  <c r="I111" i="10"/>
  <c r="I153" i="10"/>
  <c r="Q145" i="10"/>
  <c r="Q103" i="10"/>
  <c r="J33" i="11"/>
  <c r="J194" i="10"/>
  <c r="AD33" i="11" s="1"/>
  <c r="N148" i="10"/>
  <c r="N106" i="10"/>
  <c r="E199" i="10"/>
  <c r="Y38" i="11" s="1"/>
  <c r="E38" i="11"/>
  <c r="U141" i="10"/>
  <c r="U99" i="10"/>
  <c r="F156" i="10"/>
  <c r="F114" i="10"/>
  <c r="M149" i="10"/>
  <c r="M107" i="10"/>
  <c r="P27" i="11"/>
  <c r="P188" i="10"/>
  <c r="AJ27" i="11" s="1"/>
  <c r="G113" i="10"/>
  <c r="G155" i="10"/>
  <c r="R144" i="10"/>
  <c r="R102" i="10"/>
  <c r="S101" i="10"/>
  <c r="S143" i="10"/>
  <c r="L150" i="10"/>
  <c r="L108" i="10"/>
  <c r="O105" i="10"/>
  <c r="O147" i="10"/>
  <c r="K151" i="10"/>
  <c r="K109" i="10"/>
  <c r="N190" i="10"/>
  <c r="AH29" i="11" s="1"/>
  <c r="N29" i="11"/>
  <c r="E157" i="10"/>
  <c r="E115" i="10"/>
  <c r="V98" i="10"/>
  <c r="V140" i="10"/>
  <c r="U183" i="10"/>
  <c r="AO22" i="11" s="1"/>
  <c r="U22" i="11"/>
  <c r="F198" i="10"/>
  <c r="Z37" i="11" s="1"/>
  <c r="F37" i="11"/>
  <c r="M30" i="11"/>
  <c r="M191" i="10"/>
  <c r="AG30" i="11" s="1"/>
  <c r="P104" i="10"/>
  <c r="P146" i="10"/>
  <c r="G36" i="11"/>
  <c r="G197" i="10"/>
  <c r="AA36" i="11" s="1"/>
  <c r="R25" i="11"/>
  <c r="R186" i="10"/>
  <c r="AL25" i="11" s="1"/>
  <c r="W88" i="10" l="1"/>
  <c r="W89" i="10"/>
  <c r="W84" i="10"/>
  <c r="V182" i="10"/>
  <c r="AP21" i="11" s="1"/>
  <c r="W87" i="10"/>
  <c r="W55" i="10"/>
  <c r="W138" i="10" s="1"/>
  <c r="W20" i="11" s="1"/>
  <c r="W91" i="10"/>
  <c r="W86" i="10"/>
  <c r="W71" i="10"/>
  <c r="W83" i="10"/>
  <c r="W82" i="10"/>
  <c r="W75" i="10"/>
  <c r="W61" i="10"/>
  <c r="W96" i="10"/>
  <c r="W78" i="10"/>
  <c r="W63" i="10"/>
  <c r="W72" i="10"/>
  <c r="W73" i="10"/>
  <c r="W74" i="10"/>
  <c r="W76" i="10"/>
  <c r="W65" i="10"/>
  <c r="W181" i="10" s="1"/>
  <c r="AQ20" i="11" s="1"/>
  <c r="W77" i="10"/>
  <c r="W59" i="10"/>
  <c r="W67" i="10"/>
  <c r="D159" i="10"/>
  <c r="D117" i="10"/>
  <c r="D201" i="10"/>
  <c r="X40" i="11" s="1"/>
  <c r="D40" i="11"/>
  <c r="P147" i="10"/>
  <c r="P105" i="10"/>
  <c r="V141" i="10"/>
  <c r="V99" i="10"/>
  <c r="O106" i="10"/>
  <c r="O148" i="10"/>
  <c r="E158" i="10"/>
  <c r="E116" i="10"/>
  <c r="L109" i="10"/>
  <c r="L151" i="10"/>
  <c r="M108" i="10"/>
  <c r="M150" i="10"/>
  <c r="T185" i="10"/>
  <c r="AN24" i="11" s="1"/>
  <c r="T24" i="11"/>
  <c r="E200" i="10"/>
  <c r="Y39" i="11" s="1"/>
  <c r="E39" i="11"/>
  <c r="K33" i="11"/>
  <c r="K194" i="10"/>
  <c r="AE33" i="11" s="1"/>
  <c r="L32" i="11"/>
  <c r="L193" i="10"/>
  <c r="AF32" i="11" s="1"/>
  <c r="G114" i="10"/>
  <c r="G156" i="10"/>
  <c r="M192" i="10"/>
  <c r="AG31" i="11" s="1"/>
  <c r="M31" i="11"/>
  <c r="U184" i="10"/>
  <c r="AO23" i="11" s="1"/>
  <c r="U23" i="11"/>
  <c r="I154" i="10"/>
  <c r="I112" i="10"/>
  <c r="T101" i="10"/>
  <c r="T143" i="10"/>
  <c r="H155" i="10"/>
  <c r="H113" i="10"/>
  <c r="S102" i="10"/>
  <c r="S144" i="10"/>
  <c r="R187" i="10"/>
  <c r="AL26" i="11" s="1"/>
  <c r="R26" i="11"/>
  <c r="F38" i="11"/>
  <c r="F199" i="10"/>
  <c r="Z38" i="11" s="1"/>
  <c r="N30" i="11"/>
  <c r="N191" i="10"/>
  <c r="AH30" i="11" s="1"/>
  <c r="Q188" i="10"/>
  <c r="AK27" i="11" s="1"/>
  <c r="Q27" i="11"/>
  <c r="J195" i="10"/>
  <c r="AD34" i="11" s="1"/>
  <c r="J34" i="11"/>
  <c r="K110" i="10"/>
  <c r="K152" i="10"/>
  <c r="G37" i="11"/>
  <c r="G198" i="10"/>
  <c r="AA37" i="11" s="1"/>
  <c r="U142" i="10"/>
  <c r="U100" i="10"/>
  <c r="I196" i="10"/>
  <c r="AC35" i="11" s="1"/>
  <c r="I35" i="11"/>
  <c r="H36" i="11"/>
  <c r="H197" i="10"/>
  <c r="AB36" i="11" s="1"/>
  <c r="P28" i="11"/>
  <c r="P189" i="10"/>
  <c r="AJ28" i="11" s="1"/>
  <c r="V22" i="11"/>
  <c r="V183" i="10"/>
  <c r="AP22" i="11" s="1"/>
  <c r="O29" i="11"/>
  <c r="O190" i="10"/>
  <c r="AI29" i="11" s="1"/>
  <c r="S186" i="10"/>
  <c r="AM25" i="11" s="1"/>
  <c r="S25" i="11"/>
  <c r="R103" i="10"/>
  <c r="R145" i="10"/>
  <c r="F157" i="10"/>
  <c r="F115" i="10"/>
  <c r="N149" i="10"/>
  <c r="N107" i="10"/>
  <c r="Q146" i="10"/>
  <c r="Q104" i="10"/>
  <c r="J153" i="10"/>
  <c r="J111" i="10"/>
  <c r="W97" i="10" l="1"/>
  <c r="W139" i="10"/>
  <c r="D118" i="10"/>
  <c r="D160" i="10"/>
  <c r="D202" i="10"/>
  <c r="X41" i="11" s="1"/>
  <c r="D41" i="11"/>
  <c r="F158" i="10"/>
  <c r="F116" i="10"/>
  <c r="H156" i="10"/>
  <c r="H114" i="10"/>
  <c r="L194" i="10"/>
  <c r="AF33" i="11" s="1"/>
  <c r="L33" i="11"/>
  <c r="P106" i="10"/>
  <c r="P148" i="10"/>
  <c r="J112" i="10"/>
  <c r="J154" i="10"/>
  <c r="N108" i="10"/>
  <c r="N150" i="10"/>
  <c r="R188" i="10"/>
  <c r="AL27" i="11" s="1"/>
  <c r="R27" i="11"/>
  <c r="K195" i="10"/>
  <c r="AE34" i="11" s="1"/>
  <c r="K34" i="11"/>
  <c r="S187" i="10"/>
  <c r="AM26" i="11" s="1"/>
  <c r="S26" i="11"/>
  <c r="T25" i="11"/>
  <c r="T186" i="10"/>
  <c r="AN25" i="11" s="1"/>
  <c r="G199" i="10"/>
  <c r="AA38" i="11" s="1"/>
  <c r="G38" i="11"/>
  <c r="M193" i="10"/>
  <c r="AG32" i="11" s="1"/>
  <c r="M32" i="11"/>
  <c r="E159" i="10"/>
  <c r="E117" i="10"/>
  <c r="V142" i="10"/>
  <c r="V100" i="10"/>
  <c r="Q147" i="10"/>
  <c r="Q105" i="10"/>
  <c r="J35" i="11"/>
  <c r="J196" i="10"/>
  <c r="AD35" i="11" s="1"/>
  <c r="N31" i="11"/>
  <c r="N192" i="10"/>
  <c r="AH31" i="11" s="1"/>
  <c r="R104" i="10"/>
  <c r="R146" i="10"/>
  <c r="K153" i="10"/>
  <c r="K111" i="10"/>
  <c r="S103" i="10"/>
  <c r="S145" i="10"/>
  <c r="T144" i="10"/>
  <c r="T102" i="10"/>
  <c r="G115" i="10"/>
  <c r="G157" i="10"/>
  <c r="M109" i="10"/>
  <c r="M151" i="10"/>
  <c r="E40" i="11"/>
  <c r="E201" i="10"/>
  <c r="Y40" i="11" s="1"/>
  <c r="V23" i="11"/>
  <c r="V184" i="10"/>
  <c r="AP23" i="11" s="1"/>
  <c r="U101" i="10"/>
  <c r="U143" i="10"/>
  <c r="I155" i="10"/>
  <c r="I113" i="10"/>
  <c r="O191" i="10"/>
  <c r="AI30" i="11" s="1"/>
  <c r="O30" i="11"/>
  <c r="Q189" i="10"/>
  <c r="AK28" i="11" s="1"/>
  <c r="Q28" i="11"/>
  <c r="F39" i="11"/>
  <c r="F200" i="10"/>
  <c r="Z39" i="11" s="1"/>
  <c r="U24" i="11"/>
  <c r="U185" i="10"/>
  <c r="AO24" i="11" s="1"/>
  <c r="H37" i="11"/>
  <c r="H198" i="10"/>
  <c r="AB37" i="11" s="1"/>
  <c r="I36" i="11"/>
  <c r="I197" i="10"/>
  <c r="AC36" i="11" s="1"/>
  <c r="L152" i="10"/>
  <c r="L110" i="10"/>
  <c r="O107" i="10"/>
  <c r="O149" i="10"/>
  <c r="P29" i="11"/>
  <c r="P190" i="10"/>
  <c r="AJ29" i="11" s="1"/>
  <c r="W21" i="11" l="1"/>
  <c r="W182" i="10"/>
  <c r="AQ21" i="11" s="1"/>
  <c r="W98" i="10"/>
  <c r="W140" i="10"/>
  <c r="D42" i="11"/>
  <c r="D203" i="10"/>
  <c r="X42" i="11" s="1"/>
  <c r="D119" i="10"/>
  <c r="D161" i="10"/>
  <c r="U186" i="10"/>
  <c r="AO25" i="11" s="1"/>
  <c r="U25" i="11"/>
  <c r="S188" i="10"/>
  <c r="AM27" i="11" s="1"/>
  <c r="S27" i="11"/>
  <c r="R189" i="10"/>
  <c r="AL28" i="11" s="1"/>
  <c r="R28" i="11"/>
  <c r="N193" i="10"/>
  <c r="AH32" i="11" s="1"/>
  <c r="N32" i="11"/>
  <c r="P191" i="10"/>
  <c r="AJ30" i="11" s="1"/>
  <c r="P30" i="11"/>
  <c r="U102" i="10"/>
  <c r="U144" i="10"/>
  <c r="G158" i="10"/>
  <c r="G116" i="10"/>
  <c r="S104" i="10"/>
  <c r="S146" i="10"/>
  <c r="R105" i="10"/>
  <c r="R147" i="10"/>
  <c r="V185" i="10"/>
  <c r="AP24" i="11" s="1"/>
  <c r="V24" i="11"/>
  <c r="N151" i="10"/>
  <c r="N109" i="10"/>
  <c r="P107" i="10"/>
  <c r="P149" i="10"/>
  <c r="H199" i="10"/>
  <c r="AB38" i="11" s="1"/>
  <c r="H38" i="11"/>
  <c r="V101" i="10"/>
  <c r="V143" i="10"/>
  <c r="H157" i="10"/>
  <c r="H115" i="10"/>
  <c r="L195" i="10"/>
  <c r="AF34" i="11" s="1"/>
  <c r="L34" i="11"/>
  <c r="O192" i="10"/>
  <c r="AI31" i="11" s="1"/>
  <c r="O31" i="11"/>
  <c r="I114" i="10"/>
  <c r="I156" i="10"/>
  <c r="M33" i="11"/>
  <c r="M194" i="10"/>
  <c r="AG33" i="11" s="1"/>
  <c r="T145" i="10"/>
  <c r="T103" i="10"/>
  <c r="K112" i="10"/>
  <c r="K154" i="10"/>
  <c r="Q148" i="10"/>
  <c r="Q106" i="10"/>
  <c r="E160" i="10"/>
  <c r="E118" i="10"/>
  <c r="J36" i="11"/>
  <c r="J197" i="10"/>
  <c r="AD36" i="11" s="1"/>
  <c r="F159" i="10"/>
  <c r="F117" i="10"/>
  <c r="L153" i="10"/>
  <c r="L111" i="10"/>
  <c r="G39" i="11"/>
  <c r="G200" i="10"/>
  <c r="AA39" i="11" s="1"/>
  <c r="O108" i="10"/>
  <c r="O150" i="10"/>
  <c r="I198" i="10"/>
  <c r="AC37" i="11" s="1"/>
  <c r="I37" i="11"/>
  <c r="M110" i="10"/>
  <c r="M152" i="10"/>
  <c r="T187" i="10"/>
  <c r="AN26" i="11" s="1"/>
  <c r="T26" i="11"/>
  <c r="K35" i="11"/>
  <c r="K196" i="10"/>
  <c r="AE35" i="11" s="1"/>
  <c r="Q190" i="10"/>
  <c r="AK29" i="11" s="1"/>
  <c r="Q29" i="11"/>
  <c r="E41" i="11"/>
  <c r="E202" i="10"/>
  <c r="Y41" i="11" s="1"/>
  <c r="J155" i="10"/>
  <c r="J113" i="10"/>
  <c r="F201" i="10"/>
  <c r="Z40" i="11" s="1"/>
  <c r="F40" i="11"/>
  <c r="W22" i="11" l="1"/>
  <c r="W183" i="10"/>
  <c r="AQ22" i="11" s="1"/>
  <c r="W141" i="10"/>
  <c r="W99" i="10"/>
  <c r="D204" i="10"/>
  <c r="X43" i="11" s="1"/>
  <c r="D43" i="11"/>
  <c r="D120" i="10"/>
  <c r="D162" i="10"/>
  <c r="J156" i="10"/>
  <c r="J114" i="10"/>
  <c r="I38" i="11"/>
  <c r="I199" i="10"/>
  <c r="AC38" i="11" s="1"/>
  <c r="H158" i="10"/>
  <c r="H116" i="10"/>
  <c r="N110" i="10"/>
  <c r="N152" i="10"/>
  <c r="G159" i="10"/>
  <c r="G117" i="10"/>
  <c r="M195" i="10"/>
  <c r="AG34" i="11" s="1"/>
  <c r="M34" i="11"/>
  <c r="F118" i="10"/>
  <c r="F160" i="10"/>
  <c r="E119" i="10"/>
  <c r="E161" i="10"/>
  <c r="K197" i="10"/>
  <c r="AE36" i="11" s="1"/>
  <c r="K36" i="11"/>
  <c r="V25" i="11"/>
  <c r="V186" i="10"/>
  <c r="AP25" i="11" s="1"/>
  <c r="P192" i="10"/>
  <c r="AJ31" i="11" s="1"/>
  <c r="P31" i="11"/>
  <c r="S28" i="11"/>
  <c r="S189" i="10"/>
  <c r="AM28" i="11" s="1"/>
  <c r="U26" i="11"/>
  <c r="U187" i="10"/>
  <c r="AO26" i="11" s="1"/>
  <c r="O193" i="10"/>
  <c r="AI32" i="11" s="1"/>
  <c r="O32" i="11"/>
  <c r="T146" i="10"/>
  <c r="T104" i="10"/>
  <c r="M111" i="10"/>
  <c r="M153" i="10"/>
  <c r="F202" i="10"/>
  <c r="Z41" i="11" s="1"/>
  <c r="F41" i="11"/>
  <c r="E42" i="11"/>
  <c r="E203" i="10"/>
  <c r="Y42" i="11" s="1"/>
  <c r="K155" i="10"/>
  <c r="K113" i="10"/>
  <c r="V144" i="10"/>
  <c r="V102" i="10"/>
  <c r="P108" i="10"/>
  <c r="P150" i="10"/>
  <c r="S105" i="10"/>
  <c r="S147" i="10"/>
  <c r="U103" i="10"/>
  <c r="U145" i="10"/>
  <c r="L154" i="10"/>
  <c r="L112" i="10"/>
  <c r="Q107" i="10"/>
  <c r="Q149" i="10"/>
  <c r="R190" i="10"/>
  <c r="AL29" i="11" s="1"/>
  <c r="R29" i="11"/>
  <c r="J37" i="11"/>
  <c r="J198" i="10"/>
  <c r="AD37" i="11" s="1"/>
  <c r="O151" i="10"/>
  <c r="O109" i="10"/>
  <c r="L35" i="11"/>
  <c r="L196" i="10"/>
  <c r="AF35" i="11" s="1"/>
  <c r="Q30" i="11"/>
  <c r="Q191" i="10"/>
  <c r="AK30" i="11" s="1"/>
  <c r="T188" i="10"/>
  <c r="AN27" i="11" s="1"/>
  <c r="T27" i="11"/>
  <c r="I157" i="10"/>
  <c r="I115" i="10"/>
  <c r="H39" i="11"/>
  <c r="H200" i="10"/>
  <c r="AB39" i="11" s="1"/>
  <c r="N33" i="11"/>
  <c r="N194" i="10"/>
  <c r="AH33" i="11" s="1"/>
  <c r="R148" i="10"/>
  <c r="R106" i="10"/>
  <c r="G40" i="11"/>
  <c r="G201" i="10"/>
  <c r="AA40" i="11" s="1"/>
  <c r="W142" i="10" l="1"/>
  <c r="W100" i="10"/>
  <c r="W23" i="11"/>
  <c r="W184" i="10"/>
  <c r="AQ23" i="11" s="1"/>
  <c r="D121" i="10"/>
  <c r="D163" i="10"/>
  <c r="D44" i="11"/>
  <c r="D205" i="10"/>
  <c r="X44" i="11" s="1"/>
  <c r="O194" i="10"/>
  <c r="AI33" i="11" s="1"/>
  <c r="O33" i="11"/>
  <c r="S106" i="10"/>
  <c r="S148" i="10"/>
  <c r="T189" i="10"/>
  <c r="AN28" i="11" s="1"/>
  <c r="T28" i="11"/>
  <c r="I158" i="10"/>
  <c r="I116" i="10"/>
  <c r="O152" i="10"/>
  <c r="O110" i="10"/>
  <c r="L113" i="10"/>
  <c r="L155" i="10"/>
  <c r="S29" i="11"/>
  <c r="S190" i="10"/>
  <c r="AM29" i="11" s="1"/>
  <c r="V103" i="10"/>
  <c r="V145" i="10"/>
  <c r="K114" i="10"/>
  <c r="K156" i="10"/>
  <c r="T105" i="10"/>
  <c r="T147" i="10"/>
  <c r="E43" i="11"/>
  <c r="E204" i="10"/>
  <c r="Y43" i="11" s="1"/>
  <c r="N195" i="10"/>
  <c r="AH34" i="11" s="1"/>
  <c r="N34" i="11"/>
  <c r="I200" i="10"/>
  <c r="AC39" i="11" s="1"/>
  <c r="I39" i="11"/>
  <c r="V187" i="10"/>
  <c r="AP26" i="11" s="1"/>
  <c r="V26" i="11"/>
  <c r="E120" i="10"/>
  <c r="E162" i="10"/>
  <c r="R149" i="10"/>
  <c r="R107" i="10"/>
  <c r="Q192" i="10"/>
  <c r="AK31" i="11" s="1"/>
  <c r="Q31" i="11"/>
  <c r="U188" i="10"/>
  <c r="AO27" i="11" s="1"/>
  <c r="U27" i="11"/>
  <c r="P32" i="11"/>
  <c r="P193" i="10"/>
  <c r="AJ32" i="11" s="1"/>
  <c r="M35" i="11"/>
  <c r="M196" i="10"/>
  <c r="AG35" i="11" s="1"/>
  <c r="F203" i="10"/>
  <c r="Z42" i="11" s="1"/>
  <c r="F42" i="11"/>
  <c r="G160" i="10"/>
  <c r="G118" i="10"/>
  <c r="H117" i="10"/>
  <c r="H159" i="10"/>
  <c r="J157" i="10"/>
  <c r="J115" i="10"/>
  <c r="L36" i="11"/>
  <c r="L197" i="10"/>
  <c r="AF36" i="11" s="1"/>
  <c r="K198" i="10"/>
  <c r="AE37" i="11" s="1"/>
  <c r="K37" i="11"/>
  <c r="N111" i="10"/>
  <c r="N153" i="10"/>
  <c r="R191" i="10"/>
  <c r="AL30" i="11" s="1"/>
  <c r="R30" i="11"/>
  <c r="Q108" i="10"/>
  <c r="Q150" i="10"/>
  <c r="U104" i="10"/>
  <c r="U146" i="10"/>
  <c r="P151" i="10"/>
  <c r="P109" i="10"/>
  <c r="M112" i="10"/>
  <c r="M154" i="10"/>
  <c r="F161" i="10"/>
  <c r="F119" i="10"/>
  <c r="G41" i="11"/>
  <c r="G202" i="10"/>
  <c r="AA41" i="11" s="1"/>
  <c r="H40" i="11"/>
  <c r="H201" i="10"/>
  <c r="AB40" i="11" s="1"/>
  <c r="J199" i="10"/>
  <c r="AD38" i="11" s="1"/>
  <c r="J38" i="11"/>
  <c r="W143" i="10" l="1"/>
  <c r="W101" i="10"/>
  <c r="W24" i="11"/>
  <c r="W185" i="10"/>
  <c r="AQ24" i="11" s="1"/>
  <c r="D206" i="10"/>
  <c r="X45" i="11" s="1"/>
  <c r="D45" i="11"/>
  <c r="D122" i="10"/>
  <c r="D164" i="10"/>
  <c r="M155" i="10"/>
  <c r="M113" i="10"/>
  <c r="U147" i="10"/>
  <c r="U105" i="10"/>
  <c r="J200" i="10"/>
  <c r="AD39" i="11" s="1"/>
  <c r="J39" i="11"/>
  <c r="G42" i="11"/>
  <c r="G203" i="10"/>
  <c r="AA42" i="11" s="1"/>
  <c r="R31" i="11"/>
  <c r="R192" i="10"/>
  <c r="AL31" i="11" s="1"/>
  <c r="K115" i="10"/>
  <c r="K157" i="10"/>
  <c r="M197" i="10"/>
  <c r="AG36" i="11" s="1"/>
  <c r="M36" i="11"/>
  <c r="U189" i="10"/>
  <c r="AO28" i="11" s="1"/>
  <c r="U28" i="11"/>
  <c r="J158" i="10"/>
  <c r="J116" i="10"/>
  <c r="G119" i="10"/>
  <c r="G161" i="10"/>
  <c r="R150" i="10"/>
  <c r="R108" i="10"/>
  <c r="K199" i="10"/>
  <c r="AE38" i="11" s="1"/>
  <c r="K38" i="11"/>
  <c r="O111" i="10"/>
  <c r="O153" i="10"/>
  <c r="S30" i="11"/>
  <c r="S191" i="10"/>
  <c r="AM30" i="11" s="1"/>
  <c r="O195" i="10"/>
  <c r="AI34" i="11" s="1"/>
  <c r="O34" i="11"/>
  <c r="S107" i="10"/>
  <c r="S149" i="10"/>
  <c r="F162" i="10"/>
  <c r="F120" i="10"/>
  <c r="P152" i="10"/>
  <c r="P110" i="10"/>
  <c r="Q193" i="10"/>
  <c r="AK32" i="11" s="1"/>
  <c r="Q32" i="11"/>
  <c r="N35" i="11"/>
  <c r="N196" i="10"/>
  <c r="AH35" i="11" s="1"/>
  <c r="H202" i="10"/>
  <c r="AB41" i="11" s="1"/>
  <c r="H41" i="11"/>
  <c r="E44" i="11"/>
  <c r="E205" i="10"/>
  <c r="Y44" i="11" s="1"/>
  <c r="T29" i="11"/>
  <c r="T190" i="10"/>
  <c r="AN29" i="11" s="1"/>
  <c r="V188" i="10"/>
  <c r="AP27" i="11" s="1"/>
  <c r="V27" i="11"/>
  <c r="L37" i="11"/>
  <c r="L198" i="10"/>
  <c r="AF37" i="11" s="1"/>
  <c r="I117" i="10"/>
  <c r="I159" i="10"/>
  <c r="F43" i="11"/>
  <c r="F204" i="10"/>
  <c r="Z43" i="11" s="1"/>
  <c r="P33" i="11"/>
  <c r="P194" i="10"/>
  <c r="AJ33" i="11" s="1"/>
  <c r="Q151" i="10"/>
  <c r="Q109" i="10"/>
  <c r="N154" i="10"/>
  <c r="N112" i="10"/>
  <c r="H118" i="10"/>
  <c r="H160" i="10"/>
  <c r="E121" i="10"/>
  <c r="E163" i="10"/>
  <c r="T106" i="10"/>
  <c r="T148" i="10"/>
  <c r="V146" i="10"/>
  <c r="V104" i="10"/>
  <c r="L156" i="10"/>
  <c r="L114" i="10"/>
  <c r="I201" i="10"/>
  <c r="AC40" i="11" s="1"/>
  <c r="I40" i="11"/>
  <c r="W102" i="10" l="1"/>
  <c r="W144" i="10"/>
  <c r="W25" i="11"/>
  <c r="W186" i="10"/>
  <c r="AQ25" i="11" s="1"/>
  <c r="D46" i="11"/>
  <c r="D207" i="10"/>
  <c r="X46" i="11" s="1"/>
  <c r="D165" i="10"/>
  <c r="D123" i="10"/>
  <c r="E164" i="10"/>
  <c r="E122" i="10"/>
  <c r="G120" i="10"/>
  <c r="G162" i="10"/>
  <c r="V147" i="10"/>
  <c r="V105" i="10"/>
  <c r="E45" i="11"/>
  <c r="E206" i="10"/>
  <c r="Y45" i="11" s="1"/>
  <c r="N155" i="10"/>
  <c r="N113" i="10"/>
  <c r="I202" i="10"/>
  <c r="AC41" i="11" s="1"/>
  <c r="I41" i="11"/>
  <c r="P153" i="10"/>
  <c r="P111" i="10"/>
  <c r="S192" i="10"/>
  <c r="AM31" i="11" s="1"/>
  <c r="S31" i="11"/>
  <c r="O196" i="10"/>
  <c r="AI35" i="11" s="1"/>
  <c r="O35" i="11"/>
  <c r="G43" i="11"/>
  <c r="G204" i="10"/>
  <c r="AA43" i="11" s="1"/>
  <c r="K39" i="11"/>
  <c r="K200" i="10"/>
  <c r="AE39" i="11" s="1"/>
  <c r="U106" i="10"/>
  <c r="U148" i="10"/>
  <c r="N197" i="10"/>
  <c r="AH36" i="11" s="1"/>
  <c r="N36" i="11"/>
  <c r="S108" i="10"/>
  <c r="S150" i="10"/>
  <c r="U29" i="11"/>
  <c r="U190" i="10"/>
  <c r="AO29" i="11" s="1"/>
  <c r="L115" i="10"/>
  <c r="L157" i="10"/>
  <c r="T30" i="11"/>
  <c r="T191" i="10"/>
  <c r="AN30" i="11" s="1"/>
  <c r="H42" i="11"/>
  <c r="H203" i="10"/>
  <c r="AB42" i="11" s="1"/>
  <c r="Q152" i="10"/>
  <c r="Q110" i="10"/>
  <c r="F163" i="10"/>
  <c r="F121" i="10"/>
  <c r="R109" i="10"/>
  <c r="R151" i="10"/>
  <c r="J117" i="10"/>
  <c r="J159" i="10"/>
  <c r="M156" i="10"/>
  <c r="M114" i="10"/>
  <c r="V189" i="10"/>
  <c r="AP28" i="11" s="1"/>
  <c r="V28" i="11"/>
  <c r="I160" i="10"/>
  <c r="I118" i="10"/>
  <c r="P195" i="10"/>
  <c r="AJ34" i="11" s="1"/>
  <c r="P34" i="11"/>
  <c r="O154" i="10"/>
  <c r="O112" i="10"/>
  <c r="K116" i="10"/>
  <c r="K158" i="10"/>
  <c r="L199" i="10"/>
  <c r="AF38" i="11" s="1"/>
  <c r="L38" i="11"/>
  <c r="T107" i="10"/>
  <c r="T149" i="10"/>
  <c r="H119" i="10"/>
  <c r="H161" i="10"/>
  <c r="Q33" i="11"/>
  <c r="Q194" i="10"/>
  <c r="AK33" i="11" s="1"/>
  <c r="F44" i="11"/>
  <c r="F205" i="10"/>
  <c r="Z44" i="11" s="1"/>
  <c r="R193" i="10"/>
  <c r="AL32" i="11" s="1"/>
  <c r="R32" i="11"/>
  <c r="J40" i="11"/>
  <c r="J201" i="10"/>
  <c r="AD40" i="11" s="1"/>
  <c r="M37" i="11"/>
  <c r="M198" i="10"/>
  <c r="AG37" i="11" s="1"/>
  <c r="W187" i="10" l="1"/>
  <c r="AQ26" i="11" s="1"/>
  <c r="W26" i="11"/>
  <c r="W103" i="10"/>
  <c r="W145" i="10"/>
  <c r="D47" i="11"/>
  <c r="D208" i="10"/>
  <c r="X47" i="11" s="1"/>
  <c r="D166" i="10"/>
  <c r="D124" i="10"/>
  <c r="T31" i="11"/>
  <c r="T192" i="10"/>
  <c r="AN31" i="11" s="1"/>
  <c r="K201" i="10"/>
  <c r="AE40" i="11" s="1"/>
  <c r="K40" i="11"/>
  <c r="J202" i="10"/>
  <c r="AD41" i="11" s="1"/>
  <c r="J41" i="11"/>
  <c r="F122" i="10"/>
  <c r="F164" i="10"/>
  <c r="L39" i="11"/>
  <c r="L200" i="10"/>
  <c r="AF39" i="11" s="1"/>
  <c r="S32" i="11"/>
  <c r="S193" i="10"/>
  <c r="AM32" i="11" s="1"/>
  <c r="U30" i="11"/>
  <c r="U191" i="10"/>
  <c r="AO30" i="11" s="1"/>
  <c r="P154" i="10"/>
  <c r="P112" i="10"/>
  <c r="N114" i="10"/>
  <c r="N156" i="10"/>
  <c r="V148" i="10"/>
  <c r="V106" i="10"/>
  <c r="T150" i="10"/>
  <c r="T108" i="10"/>
  <c r="K117" i="10"/>
  <c r="K159" i="10"/>
  <c r="F45" i="11"/>
  <c r="F206" i="10"/>
  <c r="Z45" i="11" s="1"/>
  <c r="S109" i="10"/>
  <c r="S151" i="10"/>
  <c r="P196" i="10"/>
  <c r="AJ35" i="11" s="1"/>
  <c r="P35" i="11"/>
  <c r="N37" i="11"/>
  <c r="N198" i="10"/>
  <c r="AH37" i="11" s="1"/>
  <c r="H204" i="10"/>
  <c r="AB43" i="11" s="1"/>
  <c r="H43" i="11"/>
  <c r="O155" i="10"/>
  <c r="O113" i="10"/>
  <c r="I119" i="10"/>
  <c r="I161" i="10"/>
  <c r="M115" i="10"/>
  <c r="M157" i="10"/>
  <c r="R33" i="11"/>
  <c r="R194" i="10"/>
  <c r="AL33" i="11" s="1"/>
  <c r="Q153" i="10"/>
  <c r="Q111" i="10"/>
  <c r="G205" i="10"/>
  <c r="AA44" i="11" s="1"/>
  <c r="G44" i="11"/>
  <c r="E123" i="10"/>
  <c r="E165" i="10"/>
  <c r="J118" i="10"/>
  <c r="J160" i="10"/>
  <c r="L158" i="10"/>
  <c r="L116" i="10"/>
  <c r="U149" i="10"/>
  <c r="U107" i="10"/>
  <c r="V190" i="10"/>
  <c r="AP29" i="11" s="1"/>
  <c r="V29" i="11"/>
  <c r="H162" i="10"/>
  <c r="H120" i="10"/>
  <c r="O36" i="11"/>
  <c r="O197" i="10"/>
  <c r="AI36" i="11" s="1"/>
  <c r="I42" i="11"/>
  <c r="I203" i="10"/>
  <c r="AC42" i="11" s="1"/>
  <c r="M199" i="10"/>
  <c r="AG38" i="11" s="1"/>
  <c r="M38" i="11"/>
  <c r="R110" i="10"/>
  <c r="R152" i="10"/>
  <c r="Q34" i="11"/>
  <c r="Q195" i="10"/>
  <c r="AK34" i="11" s="1"/>
  <c r="G163" i="10"/>
  <c r="G121" i="10"/>
  <c r="E207" i="10"/>
  <c r="Y46" i="11" s="1"/>
  <c r="E46" i="11"/>
  <c r="W27" i="11" l="1"/>
  <c r="W188" i="10"/>
  <c r="AQ27" i="11" s="1"/>
  <c r="W104" i="10"/>
  <c r="W146" i="10"/>
  <c r="D48" i="11"/>
  <c r="D209" i="10"/>
  <c r="X48" i="11" s="1"/>
  <c r="D167" i="10"/>
  <c r="D125" i="10"/>
  <c r="R111" i="10"/>
  <c r="R153" i="10"/>
  <c r="H205" i="10"/>
  <c r="AB44" i="11" s="1"/>
  <c r="H44" i="11"/>
  <c r="J119" i="10"/>
  <c r="J161" i="10"/>
  <c r="S152" i="10"/>
  <c r="S110" i="10"/>
  <c r="E47" i="11"/>
  <c r="E208" i="10"/>
  <c r="Y47" i="11" s="1"/>
  <c r="M39" i="11"/>
  <c r="M200" i="10"/>
  <c r="AG39" i="11" s="1"/>
  <c r="T151" i="10"/>
  <c r="T109" i="10"/>
  <c r="P113" i="10"/>
  <c r="P155" i="10"/>
  <c r="F207" i="10"/>
  <c r="Z46" i="11" s="1"/>
  <c r="F46" i="11"/>
  <c r="L201" i="10"/>
  <c r="AF40" i="11" s="1"/>
  <c r="L40" i="11"/>
  <c r="Q196" i="10"/>
  <c r="AK35" i="11" s="1"/>
  <c r="Q35" i="11"/>
  <c r="M116" i="10"/>
  <c r="M158" i="10"/>
  <c r="T193" i="10"/>
  <c r="AN32" i="11" s="1"/>
  <c r="T32" i="11"/>
  <c r="V30" i="11"/>
  <c r="V191" i="10"/>
  <c r="AP30" i="11" s="1"/>
  <c r="P197" i="10"/>
  <c r="AJ36" i="11" s="1"/>
  <c r="P36" i="11"/>
  <c r="F123" i="10"/>
  <c r="F165" i="10"/>
  <c r="G45" i="11"/>
  <c r="G206" i="10"/>
  <c r="AA45" i="11" s="1"/>
  <c r="U192" i="10"/>
  <c r="AO31" i="11" s="1"/>
  <c r="U31" i="11"/>
  <c r="I162" i="10"/>
  <c r="I120" i="10"/>
  <c r="K118" i="10"/>
  <c r="K160" i="10"/>
  <c r="N157" i="10"/>
  <c r="N115" i="10"/>
  <c r="L117" i="10"/>
  <c r="L159" i="10"/>
  <c r="Q154" i="10"/>
  <c r="Q112" i="10"/>
  <c r="O114" i="10"/>
  <c r="O156" i="10"/>
  <c r="V107" i="10"/>
  <c r="V149" i="10"/>
  <c r="E166" i="10"/>
  <c r="E124" i="10"/>
  <c r="O37" i="11"/>
  <c r="O198" i="10"/>
  <c r="AI37" i="11" s="1"/>
  <c r="G164" i="10"/>
  <c r="G122" i="10"/>
  <c r="R195" i="10"/>
  <c r="AL34" i="11" s="1"/>
  <c r="R34" i="11"/>
  <c r="H121" i="10"/>
  <c r="H163" i="10"/>
  <c r="U150" i="10"/>
  <c r="U108" i="10"/>
  <c r="J203" i="10"/>
  <c r="AD42" i="11" s="1"/>
  <c r="J42" i="11"/>
  <c r="I204" i="10"/>
  <c r="AC43" i="11" s="1"/>
  <c r="I43" i="11"/>
  <c r="S194" i="10"/>
  <c r="AM33" i="11" s="1"/>
  <c r="S33" i="11"/>
  <c r="K202" i="10"/>
  <c r="AE41" i="11" s="1"/>
  <c r="K41" i="11"/>
  <c r="N38" i="11"/>
  <c r="N199" i="10"/>
  <c r="AH38" i="11" s="1"/>
  <c r="W28" i="11" l="1"/>
  <c r="W189" i="10"/>
  <c r="AQ28" i="11" s="1"/>
  <c r="W147" i="10"/>
  <c r="W105" i="10"/>
  <c r="D49" i="11"/>
  <c r="D210" i="10"/>
  <c r="X49" i="11" s="1"/>
  <c r="D126" i="10"/>
  <c r="D168" i="10"/>
  <c r="G165" i="10"/>
  <c r="G123" i="10"/>
  <c r="L202" i="10"/>
  <c r="AF41" i="11" s="1"/>
  <c r="L41" i="11"/>
  <c r="H122" i="10"/>
  <c r="H164" i="10"/>
  <c r="G46" i="11"/>
  <c r="G207" i="10"/>
  <c r="AA46" i="11" s="1"/>
  <c r="E209" i="10"/>
  <c r="Y48" i="11" s="1"/>
  <c r="E48" i="11"/>
  <c r="O115" i="10"/>
  <c r="O157" i="10"/>
  <c r="L160" i="10"/>
  <c r="L118" i="10"/>
  <c r="K119" i="10"/>
  <c r="K161" i="10"/>
  <c r="F124" i="10"/>
  <c r="F166" i="10"/>
  <c r="T33" i="11"/>
  <c r="T194" i="10"/>
  <c r="AN33" i="11" s="1"/>
  <c r="S34" i="11"/>
  <c r="S195" i="10"/>
  <c r="AM34" i="11" s="1"/>
  <c r="H206" i="10"/>
  <c r="AB45" i="11" s="1"/>
  <c r="H45" i="11"/>
  <c r="O38" i="11"/>
  <c r="O199" i="10"/>
  <c r="AI38" i="11" s="1"/>
  <c r="K203" i="10"/>
  <c r="AE42" i="11" s="1"/>
  <c r="K42" i="11"/>
  <c r="S111" i="10"/>
  <c r="S153" i="10"/>
  <c r="U151" i="10"/>
  <c r="U109" i="10"/>
  <c r="V31" i="11"/>
  <c r="V192" i="10"/>
  <c r="AP31" i="11" s="1"/>
  <c r="Q113" i="10"/>
  <c r="Q155" i="10"/>
  <c r="N158" i="10"/>
  <c r="N116" i="10"/>
  <c r="I121" i="10"/>
  <c r="I163" i="10"/>
  <c r="M40" i="11"/>
  <c r="M201" i="10"/>
  <c r="AG40" i="11" s="1"/>
  <c r="P37" i="11"/>
  <c r="P198" i="10"/>
  <c r="AJ37" i="11" s="1"/>
  <c r="J43" i="11"/>
  <c r="J204" i="10"/>
  <c r="AD43" i="11" s="1"/>
  <c r="R35" i="11"/>
  <c r="R196" i="10"/>
  <c r="AL35" i="11" s="1"/>
  <c r="E125" i="10"/>
  <c r="E167" i="10"/>
  <c r="F47" i="11"/>
  <c r="F208" i="10"/>
  <c r="Z47" i="11" s="1"/>
  <c r="T110" i="10"/>
  <c r="T152" i="10"/>
  <c r="U32" i="11"/>
  <c r="U193" i="10"/>
  <c r="AO32" i="11" s="1"/>
  <c r="V108" i="10"/>
  <c r="V150" i="10"/>
  <c r="Q36" i="11"/>
  <c r="Q197" i="10"/>
  <c r="AK36" i="11" s="1"/>
  <c r="N39" i="11"/>
  <c r="N200" i="10"/>
  <c r="AH39" i="11" s="1"/>
  <c r="I44" i="11"/>
  <c r="I205" i="10"/>
  <c r="AC44" i="11" s="1"/>
  <c r="M117" i="10"/>
  <c r="M159" i="10"/>
  <c r="P156" i="10"/>
  <c r="P114" i="10"/>
  <c r="J120" i="10"/>
  <c r="J162" i="10"/>
  <c r="R112" i="10"/>
  <c r="R154" i="10"/>
  <c r="W106" i="10" l="1"/>
  <c r="W148" i="10"/>
  <c r="W190" i="10"/>
  <c r="AQ29" i="11" s="1"/>
  <c r="W29" i="11"/>
  <c r="D127" i="10"/>
  <c r="D169" i="10"/>
  <c r="D211" i="10"/>
  <c r="X50" i="11" s="1"/>
  <c r="D50" i="11"/>
  <c r="R36" i="11"/>
  <c r="R197" i="10"/>
  <c r="AL36" i="11" s="1"/>
  <c r="M41" i="11"/>
  <c r="M202" i="10"/>
  <c r="AG41" i="11" s="1"/>
  <c r="V32" i="11"/>
  <c r="V193" i="10"/>
  <c r="AP32" i="11" s="1"/>
  <c r="T195" i="10"/>
  <c r="AN34" i="11" s="1"/>
  <c r="T34" i="11"/>
  <c r="E210" i="10"/>
  <c r="Y49" i="11" s="1"/>
  <c r="E49" i="11"/>
  <c r="I45" i="11"/>
  <c r="I206" i="10"/>
  <c r="AC45" i="11" s="1"/>
  <c r="Q37" i="11"/>
  <c r="Q198" i="10"/>
  <c r="AK37" i="11" s="1"/>
  <c r="U110" i="10"/>
  <c r="U152" i="10"/>
  <c r="K204" i="10"/>
  <c r="AE43" i="11" s="1"/>
  <c r="K43" i="11"/>
  <c r="O39" i="11"/>
  <c r="O200" i="10"/>
  <c r="AI39" i="11" s="1"/>
  <c r="R155" i="10"/>
  <c r="R113" i="10"/>
  <c r="M160" i="10"/>
  <c r="M118" i="10"/>
  <c r="V151" i="10"/>
  <c r="V109" i="10"/>
  <c r="T111" i="10"/>
  <c r="T153" i="10"/>
  <c r="E126" i="10"/>
  <c r="E168" i="10"/>
  <c r="I164" i="10"/>
  <c r="I122" i="10"/>
  <c r="Q114" i="10"/>
  <c r="Q156" i="10"/>
  <c r="U33" i="11"/>
  <c r="U194" i="10"/>
  <c r="AO33" i="11" s="1"/>
  <c r="K120" i="10"/>
  <c r="K162" i="10"/>
  <c r="O158" i="10"/>
  <c r="O116" i="10"/>
  <c r="J205" i="10"/>
  <c r="AD44" i="11" s="1"/>
  <c r="J44" i="11"/>
  <c r="P115" i="10"/>
  <c r="P157" i="10"/>
  <c r="N159" i="10"/>
  <c r="N117" i="10"/>
  <c r="S196" i="10"/>
  <c r="AM35" i="11" s="1"/>
  <c r="S35" i="11"/>
  <c r="F48" i="11"/>
  <c r="F209" i="10"/>
  <c r="Z48" i="11" s="1"/>
  <c r="L161" i="10"/>
  <c r="L119" i="10"/>
  <c r="H207" i="10"/>
  <c r="AB46" i="11" s="1"/>
  <c r="H46" i="11"/>
  <c r="G124" i="10"/>
  <c r="G166" i="10"/>
  <c r="J163" i="10"/>
  <c r="J121" i="10"/>
  <c r="P199" i="10"/>
  <c r="AJ38" i="11" s="1"/>
  <c r="P38" i="11"/>
  <c r="N40" i="11"/>
  <c r="N201" i="10"/>
  <c r="AH40" i="11" s="1"/>
  <c r="S112" i="10"/>
  <c r="S154" i="10"/>
  <c r="F125" i="10"/>
  <c r="F167" i="10"/>
  <c r="L203" i="10"/>
  <c r="AF42" i="11" s="1"/>
  <c r="L42" i="11"/>
  <c r="H123" i="10"/>
  <c r="H165" i="10"/>
  <c r="G208" i="10"/>
  <c r="AA47" i="11" s="1"/>
  <c r="G47" i="11"/>
  <c r="W30" i="11" l="1"/>
  <c r="W191" i="10"/>
  <c r="AQ30" i="11" s="1"/>
  <c r="W149" i="10"/>
  <c r="W107" i="10"/>
  <c r="D51" i="11"/>
  <c r="D212" i="10"/>
  <c r="X51" i="11" s="1"/>
  <c r="D128" i="10"/>
  <c r="D170" i="10"/>
  <c r="G48" i="11"/>
  <c r="G209" i="10"/>
  <c r="AA48" i="11" s="1"/>
  <c r="R156" i="10"/>
  <c r="R114" i="10"/>
  <c r="S113" i="10"/>
  <c r="S155" i="10"/>
  <c r="G125" i="10"/>
  <c r="G167" i="10"/>
  <c r="L43" i="11"/>
  <c r="L204" i="10"/>
  <c r="AF43" i="11" s="1"/>
  <c r="P116" i="10"/>
  <c r="P158" i="10"/>
  <c r="O201" i="10"/>
  <c r="AI40" i="11" s="1"/>
  <c r="O40" i="11"/>
  <c r="I46" i="11"/>
  <c r="I207" i="10"/>
  <c r="AC46" i="11" s="1"/>
  <c r="T112" i="10"/>
  <c r="T154" i="10"/>
  <c r="M42" i="11"/>
  <c r="M203" i="10"/>
  <c r="AG42" i="11" s="1"/>
  <c r="R198" i="10"/>
  <c r="AL37" i="11" s="1"/>
  <c r="R37" i="11"/>
  <c r="P200" i="10"/>
  <c r="AJ39" i="11" s="1"/>
  <c r="P39" i="11"/>
  <c r="I165" i="10"/>
  <c r="I123" i="10"/>
  <c r="M119" i="10"/>
  <c r="M161" i="10"/>
  <c r="F49" i="11"/>
  <c r="F210" i="10"/>
  <c r="Z49" i="11" s="1"/>
  <c r="J164" i="10"/>
  <c r="J122" i="10"/>
  <c r="N160" i="10"/>
  <c r="N118" i="10"/>
  <c r="K205" i="10"/>
  <c r="AE44" i="11" s="1"/>
  <c r="K44" i="11"/>
  <c r="Q38" i="11"/>
  <c r="Q199" i="10"/>
  <c r="AK38" i="11" s="1"/>
  <c r="E50" i="11"/>
  <c r="E211" i="10"/>
  <c r="Y50" i="11" s="1"/>
  <c r="V152" i="10"/>
  <c r="V110" i="10"/>
  <c r="U195" i="10"/>
  <c r="AO34" i="11" s="1"/>
  <c r="U34" i="11"/>
  <c r="S197" i="10"/>
  <c r="AM36" i="11" s="1"/>
  <c r="S36" i="11"/>
  <c r="L162" i="10"/>
  <c r="L120" i="10"/>
  <c r="O117" i="10"/>
  <c r="O159" i="10"/>
  <c r="T35" i="11"/>
  <c r="T196" i="10"/>
  <c r="AN35" i="11" s="1"/>
  <c r="H208" i="10"/>
  <c r="AB47" i="11" s="1"/>
  <c r="H47" i="11"/>
  <c r="H166" i="10"/>
  <c r="H124" i="10"/>
  <c r="F168" i="10"/>
  <c r="F126" i="10"/>
  <c r="J206" i="10"/>
  <c r="AD45" i="11" s="1"/>
  <c r="J45" i="11"/>
  <c r="N41" i="11"/>
  <c r="N202" i="10"/>
  <c r="AH41" i="11" s="1"/>
  <c r="K163" i="10"/>
  <c r="K121" i="10"/>
  <c r="Q115" i="10"/>
  <c r="Q157" i="10"/>
  <c r="E169" i="10"/>
  <c r="E127" i="10"/>
  <c r="V194" i="10"/>
  <c r="AP33" i="11" s="1"/>
  <c r="V33" i="11"/>
  <c r="U153" i="10"/>
  <c r="U111" i="10"/>
  <c r="W108" i="10" l="1"/>
  <c r="W150" i="10"/>
  <c r="W192" i="10"/>
  <c r="AQ31" i="11" s="1"/>
  <c r="W31" i="11"/>
  <c r="D129" i="10"/>
  <c r="D171" i="10"/>
  <c r="D213" i="10"/>
  <c r="X52" i="11" s="1"/>
  <c r="D52" i="11"/>
  <c r="U112" i="10"/>
  <c r="U154" i="10"/>
  <c r="E170" i="10"/>
  <c r="E128" i="10"/>
  <c r="K164" i="10"/>
  <c r="K122" i="10"/>
  <c r="H125" i="10"/>
  <c r="H167" i="10"/>
  <c r="O202" i="10"/>
  <c r="AI41" i="11" s="1"/>
  <c r="O41" i="11"/>
  <c r="V111" i="10"/>
  <c r="V153" i="10"/>
  <c r="N161" i="10"/>
  <c r="N119" i="10"/>
  <c r="I124" i="10"/>
  <c r="I166" i="10"/>
  <c r="P40" i="11"/>
  <c r="P201" i="10"/>
  <c r="AJ40" i="11" s="1"/>
  <c r="G210" i="10"/>
  <c r="AA49" i="11" s="1"/>
  <c r="G49" i="11"/>
  <c r="R157" i="10"/>
  <c r="R115" i="10"/>
  <c r="U196" i="10"/>
  <c r="AO35" i="11" s="1"/>
  <c r="U35" i="11"/>
  <c r="K45" i="11"/>
  <c r="K206" i="10"/>
  <c r="AE45" i="11" s="1"/>
  <c r="V34" i="11"/>
  <c r="V195" i="10"/>
  <c r="AP34" i="11" s="1"/>
  <c r="N42" i="11"/>
  <c r="N203" i="10"/>
  <c r="AH42" i="11" s="1"/>
  <c r="I47" i="11"/>
  <c r="I208" i="10"/>
  <c r="AC47" i="11" s="1"/>
  <c r="P117" i="10"/>
  <c r="P159" i="10"/>
  <c r="G168" i="10"/>
  <c r="G126" i="10"/>
  <c r="R199" i="10"/>
  <c r="AL38" i="11" s="1"/>
  <c r="R38" i="11"/>
  <c r="E51" i="11"/>
  <c r="E212" i="10"/>
  <c r="Y51" i="11" s="1"/>
  <c r="H209" i="10"/>
  <c r="AB48" i="11" s="1"/>
  <c r="H48" i="11"/>
  <c r="O160" i="10"/>
  <c r="O118" i="10"/>
  <c r="Q39" i="11"/>
  <c r="Q200" i="10"/>
  <c r="AK39" i="11" s="1"/>
  <c r="F127" i="10"/>
  <c r="F169" i="10"/>
  <c r="L121" i="10"/>
  <c r="L163" i="10"/>
  <c r="J165" i="10"/>
  <c r="J123" i="10"/>
  <c r="M204" i="10"/>
  <c r="AG43" i="11" s="1"/>
  <c r="M43" i="11"/>
  <c r="T197" i="10"/>
  <c r="AN36" i="11" s="1"/>
  <c r="T36" i="11"/>
  <c r="S37" i="11"/>
  <c r="S198" i="10"/>
  <c r="AM37" i="11" s="1"/>
  <c r="Q158" i="10"/>
  <c r="Q116" i="10"/>
  <c r="F50" i="11"/>
  <c r="F211" i="10"/>
  <c r="Z50" i="11" s="1"/>
  <c r="L44" i="11"/>
  <c r="L205" i="10"/>
  <c r="AF44" i="11" s="1"/>
  <c r="J46" i="11"/>
  <c r="J207" i="10"/>
  <c r="AD46" i="11" s="1"/>
  <c r="M120" i="10"/>
  <c r="M162" i="10"/>
  <c r="T113" i="10"/>
  <c r="T155" i="10"/>
  <c r="S114" i="10"/>
  <c r="S156" i="10"/>
  <c r="W193" i="10" l="1"/>
  <c r="AQ32" i="11" s="1"/>
  <c r="W32" i="11"/>
  <c r="W109" i="10"/>
  <c r="W151" i="10"/>
  <c r="D214" i="10"/>
  <c r="X53" i="11" s="1"/>
  <c r="D53" i="11"/>
  <c r="D130" i="10"/>
  <c r="D172" i="10"/>
  <c r="S38" i="11"/>
  <c r="S199" i="10"/>
  <c r="AM38" i="11" s="1"/>
  <c r="M205" i="10"/>
  <c r="AG44" i="11" s="1"/>
  <c r="M44" i="11"/>
  <c r="Q117" i="10"/>
  <c r="Q159" i="10"/>
  <c r="J166" i="10"/>
  <c r="J124" i="10"/>
  <c r="F212" i="10"/>
  <c r="Z51" i="11" s="1"/>
  <c r="F51" i="11"/>
  <c r="O161" i="10"/>
  <c r="O119" i="10"/>
  <c r="G169" i="10"/>
  <c r="G127" i="10"/>
  <c r="R158" i="10"/>
  <c r="R116" i="10"/>
  <c r="I48" i="11"/>
  <c r="I209" i="10"/>
  <c r="AC48" i="11" s="1"/>
  <c r="V196" i="10"/>
  <c r="AP35" i="11" s="1"/>
  <c r="V35" i="11"/>
  <c r="H49" i="11"/>
  <c r="H210" i="10"/>
  <c r="AB49" i="11" s="1"/>
  <c r="E129" i="10"/>
  <c r="E171" i="10"/>
  <c r="S115" i="10"/>
  <c r="S157" i="10"/>
  <c r="M163" i="10"/>
  <c r="M121" i="10"/>
  <c r="Q201" i="10"/>
  <c r="AK40" i="11" s="1"/>
  <c r="Q40" i="11"/>
  <c r="J208" i="10"/>
  <c r="AD47" i="11" s="1"/>
  <c r="J47" i="11"/>
  <c r="F128" i="10"/>
  <c r="F170" i="10"/>
  <c r="O42" i="11"/>
  <c r="O203" i="10"/>
  <c r="AI42" i="11" s="1"/>
  <c r="G211" i="10"/>
  <c r="AA50" i="11" s="1"/>
  <c r="G50" i="11"/>
  <c r="R39" i="11"/>
  <c r="R200" i="10"/>
  <c r="AL39" i="11" s="1"/>
  <c r="I125" i="10"/>
  <c r="I167" i="10"/>
  <c r="V154" i="10"/>
  <c r="V112" i="10"/>
  <c r="H126" i="10"/>
  <c r="H168" i="10"/>
  <c r="E213" i="10"/>
  <c r="Y52" i="11" s="1"/>
  <c r="E52" i="11"/>
  <c r="T198" i="10"/>
  <c r="AN37" i="11" s="1"/>
  <c r="T37" i="11"/>
  <c r="L45" i="11"/>
  <c r="L206" i="10"/>
  <c r="AF45" i="11" s="1"/>
  <c r="P202" i="10"/>
  <c r="AJ41" i="11" s="1"/>
  <c r="P41" i="11"/>
  <c r="N162" i="10"/>
  <c r="N120" i="10"/>
  <c r="K165" i="10"/>
  <c r="K123" i="10"/>
  <c r="U36" i="11"/>
  <c r="U197" i="10"/>
  <c r="AO36" i="11" s="1"/>
  <c r="T114" i="10"/>
  <c r="T156" i="10"/>
  <c r="L164" i="10"/>
  <c r="L122" i="10"/>
  <c r="P160" i="10"/>
  <c r="P118" i="10"/>
  <c r="N43" i="11"/>
  <c r="N204" i="10"/>
  <c r="AH43" i="11" s="1"/>
  <c r="K46" i="11"/>
  <c r="K207" i="10"/>
  <c r="AE46" i="11" s="1"/>
  <c r="U155" i="10"/>
  <c r="U113" i="10"/>
  <c r="W33" i="11" l="1"/>
  <c r="W194" i="10"/>
  <c r="AQ33" i="11" s="1"/>
  <c r="W152" i="10"/>
  <c r="W110" i="10"/>
  <c r="D173" i="10"/>
  <c r="D131" i="10"/>
  <c r="D215" i="10"/>
  <c r="X54" i="11" s="1"/>
  <c r="D54" i="11"/>
  <c r="P203" i="10"/>
  <c r="AJ42" i="11" s="1"/>
  <c r="P42" i="11"/>
  <c r="T157" i="10"/>
  <c r="T115" i="10"/>
  <c r="K208" i="10"/>
  <c r="AE47" i="11" s="1"/>
  <c r="K47" i="11"/>
  <c r="H127" i="10"/>
  <c r="H169" i="10"/>
  <c r="I168" i="10"/>
  <c r="I126" i="10"/>
  <c r="M206" i="10"/>
  <c r="AG45" i="11" s="1"/>
  <c r="M45" i="11"/>
  <c r="E130" i="10"/>
  <c r="E172" i="10"/>
  <c r="R201" i="10"/>
  <c r="AL40" i="11" s="1"/>
  <c r="R40" i="11"/>
  <c r="G212" i="10"/>
  <c r="AA51" i="11" s="1"/>
  <c r="G51" i="11"/>
  <c r="Q160" i="10"/>
  <c r="Q118" i="10"/>
  <c r="U156" i="10"/>
  <c r="U114" i="10"/>
  <c r="L165" i="10"/>
  <c r="L123" i="10"/>
  <c r="N121" i="10"/>
  <c r="N163" i="10"/>
  <c r="V113" i="10"/>
  <c r="V155" i="10"/>
  <c r="F52" i="11"/>
  <c r="F213" i="10"/>
  <c r="Z52" i="11" s="1"/>
  <c r="S39" i="11"/>
  <c r="S200" i="10"/>
  <c r="AM39" i="11" s="1"/>
  <c r="O162" i="10"/>
  <c r="O120" i="10"/>
  <c r="J125" i="10"/>
  <c r="J167" i="10"/>
  <c r="U37" i="11"/>
  <c r="U198" i="10"/>
  <c r="AO37" i="11" s="1"/>
  <c r="L46" i="11"/>
  <c r="L207" i="10"/>
  <c r="AF46" i="11" s="1"/>
  <c r="N205" i="10"/>
  <c r="AH44" i="11" s="1"/>
  <c r="N44" i="11"/>
  <c r="V36" i="11"/>
  <c r="V197" i="10"/>
  <c r="AP36" i="11" s="1"/>
  <c r="F171" i="10"/>
  <c r="F129" i="10"/>
  <c r="S116" i="10"/>
  <c r="S158" i="10"/>
  <c r="O43" i="11"/>
  <c r="O204" i="10"/>
  <c r="AI43" i="11" s="1"/>
  <c r="J209" i="10"/>
  <c r="J48" i="11"/>
  <c r="P161" i="10"/>
  <c r="P119" i="10"/>
  <c r="T38" i="11"/>
  <c r="T199" i="10"/>
  <c r="AN38" i="11" s="1"/>
  <c r="K124" i="10"/>
  <c r="K166" i="10"/>
  <c r="H50" i="11"/>
  <c r="H211" i="10"/>
  <c r="AB50" i="11" s="1"/>
  <c r="I49" i="11"/>
  <c r="I210" i="10"/>
  <c r="AC49" i="11" s="1"/>
  <c r="M164" i="10"/>
  <c r="M122" i="10"/>
  <c r="E214" i="10"/>
  <c r="Y53" i="11" s="1"/>
  <c r="E53" i="11"/>
  <c r="R117" i="10"/>
  <c r="R159" i="10"/>
  <c r="G128" i="10"/>
  <c r="G170" i="10"/>
  <c r="Q202" i="10"/>
  <c r="AK41" i="11" s="1"/>
  <c r="Q41" i="11"/>
  <c r="W153" i="10" l="1"/>
  <c r="W111" i="10"/>
  <c r="W195" i="10"/>
  <c r="AQ34" i="11" s="1"/>
  <c r="W34" i="11"/>
  <c r="D132" i="10"/>
  <c r="D174" i="10"/>
  <c r="D216" i="10"/>
  <c r="X55" i="11" s="1"/>
  <c r="D55" i="11"/>
  <c r="R41" i="11"/>
  <c r="R202" i="10"/>
  <c r="AL41" i="11" s="1"/>
  <c r="M123" i="10"/>
  <c r="M165" i="10"/>
  <c r="F130" i="10"/>
  <c r="F172" i="10"/>
  <c r="O121" i="10"/>
  <c r="O163" i="10"/>
  <c r="V198" i="10"/>
  <c r="AP37" i="11" s="1"/>
  <c r="V37" i="11"/>
  <c r="L124" i="10"/>
  <c r="L166" i="10"/>
  <c r="Q119" i="10"/>
  <c r="Q161" i="10"/>
  <c r="H51" i="11"/>
  <c r="H212" i="10"/>
  <c r="AB51" i="11" s="1"/>
  <c r="T158" i="10"/>
  <c r="T116" i="10"/>
  <c r="R160" i="10"/>
  <c r="R118" i="10"/>
  <c r="AD48" i="11"/>
  <c r="F214" i="10"/>
  <c r="Z53" i="11" s="1"/>
  <c r="F53" i="11"/>
  <c r="O205" i="10"/>
  <c r="AI44" i="11" s="1"/>
  <c r="O44" i="11"/>
  <c r="V114" i="10"/>
  <c r="V156" i="10"/>
  <c r="L208" i="10"/>
  <c r="AF47" i="11" s="1"/>
  <c r="L47" i="11"/>
  <c r="Q42" i="11"/>
  <c r="Q203" i="10"/>
  <c r="AK42" i="11" s="1"/>
  <c r="H128" i="10"/>
  <c r="H170" i="10"/>
  <c r="T39" i="11"/>
  <c r="T200" i="10"/>
  <c r="AN39" i="11" s="1"/>
  <c r="M46" i="11"/>
  <c r="M207" i="10"/>
  <c r="AG46" i="11" s="1"/>
  <c r="G52" i="11"/>
  <c r="G213" i="10"/>
  <c r="AA52" i="11" s="1"/>
  <c r="K48" i="11"/>
  <c r="K209" i="10"/>
  <c r="AE48" i="11" s="1"/>
  <c r="P162" i="10"/>
  <c r="P120" i="10"/>
  <c r="S201" i="10"/>
  <c r="AM40" i="11" s="1"/>
  <c r="S40" i="11"/>
  <c r="J49" i="11"/>
  <c r="J210" i="10"/>
  <c r="AD49" i="11" s="1"/>
  <c r="N45" i="11"/>
  <c r="N206" i="10"/>
  <c r="AH45" i="11" s="1"/>
  <c r="U115" i="10"/>
  <c r="U157" i="10"/>
  <c r="E54" i="11"/>
  <c r="E215" i="10"/>
  <c r="Y54" i="11" s="1"/>
  <c r="I127" i="10"/>
  <c r="I169" i="10"/>
  <c r="G129" i="10"/>
  <c r="G171" i="10"/>
  <c r="K167" i="10"/>
  <c r="K125" i="10"/>
  <c r="P204" i="10"/>
  <c r="AJ43" i="11" s="1"/>
  <c r="P43" i="11"/>
  <c r="S159" i="10"/>
  <c r="S117" i="10"/>
  <c r="J168" i="10"/>
  <c r="J126" i="10"/>
  <c r="N164" i="10"/>
  <c r="N122" i="10"/>
  <c r="U199" i="10"/>
  <c r="AO38" i="11" s="1"/>
  <c r="U38" i="11"/>
  <c r="E173" i="10"/>
  <c r="E131" i="10"/>
  <c r="I211" i="10"/>
  <c r="AC50" i="11" s="1"/>
  <c r="I50" i="11"/>
  <c r="W112" i="10" l="1"/>
  <c r="W154" i="10"/>
  <c r="W196" i="10"/>
  <c r="AQ35" i="11" s="1"/>
  <c r="W35" i="11"/>
  <c r="D56" i="11"/>
  <c r="D217" i="10"/>
  <c r="D133" i="10"/>
  <c r="D175" i="10"/>
  <c r="I51" i="11"/>
  <c r="I212" i="10"/>
  <c r="AC51" i="11" s="1"/>
  <c r="E174" i="10"/>
  <c r="E132" i="10"/>
  <c r="N123" i="10"/>
  <c r="N165" i="10"/>
  <c r="J169" i="10"/>
  <c r="J127" i="10"/>
  <c r="G53" i="11"/>
  <c r="G214" i="10"/>
  <c r="AA53" i="11" s="1"/>
  <c r="P121" i="10"/>
  <c r="P163" i="10"/>
  <c r="V199" i="10"/>
  <c r="AP38" i="11" s="1"/>
  <c r="V38" i="11"/>
  <c r="R119" i="10"/>
  <c r="R161" i="10"/>
  <c r="L209" i="10"/>
  <c r="AF48" i="11" s="1"/>
  <c r="L48" i="11"/>
  <c r="O206" i="10"/>
  <c r="AI45" i="11" s="1"/>
  <c r="O45" i="11"/>
  <c r="M47" i="11"/>
  <c r="M208" i="10"/>
  <c r="AG47" i="11" s="1"/>
  <c r="E55" i="11"/>
  <c r="E216" i="10"/>
  <c r="Y55" i="11" s="1"/>
  <c r="N46" i="11"/>
  <c r="N207" i="10"/>
  <c r="AH46" i="11" s="1"/>
  <c r="J211" i="10"/>
  <c r="J50" i="11"/>
  <c r="G172" i="10"/>
  <c r="G130" i="10"/>
  <c r="P44" i="11"/>
  <c r="P205" i="10"/>
  <c r="AJ44" i="11" s="1"/>
  <c r="V115" i="10"/>
  <c r="V157" i="10"/>
  <c r="R42" i="11"/>
  <c r="R203" i="10"/>
  <c r="AL42" i="11" s="1"/>
  <c r="L167" i="10"/>
  <c r="L125" i="10"/>
  <c r="O164" i="10"/>
  <c r="O122" i="10"/>
  <c r="M124" i="10"/>
  <c r="M166" i="10"/>
  <c r="K126" i="10"/>
  <c r="K168" i="10"/>
  <c r="U39" i="11"/>
  <c r="U200" i="10"/>
  <c r="AO39" i="11" s="1"/>
  <c r="H213" i="10"/>
  <c r="AB52" i="11" s="1"/>
  <c r="H52" i="11"/>
  <c r="T159" i="10"/>
  <c r="T117" i="10"/>
  <c r="Q43" i="11"/>
  <c r="Q204" i="10"/>
  <c r="AK43" i="11" s="1"/>
  <c r="F215" i="10"/>
  <c r="F54" i="11"/>
  <c r="S160" i="10"/>
  <c r="S118" i="10"/>
  <c r="S41" i="11"/>
  <c r="S202" i="10"/>
  <c r="AM41" i="11" s="1"/>
  <c r="K210" i="10"/>
  <c r="AE49" i="11" s="1"/>
  <c r="K49" i="11"/>
  <c r="I170" i="10"/>
  <c r="I128" i="10"/>
  <c r="U158" i="10"/>
  <c r="U116" i="10"/>
  <c r="H171" i="10"/>
  <c r="H129" i="10"/>
  <c r="T40" i="11"/>
  <c r="T201" i="10"/>
  <c r="AN40" i="11" s="1"/>
  <c r="Q162" i="10"/>
  <c r="Q120" i="10"/>
  <c r="F173" i="10"/>
  <c r="F131" i="10"/>
  <c r="W197" i="10" l="1"/>
  <c r="AQ36" i="11" s="1"/>
  <c r="W36" i="11"/>
  <c r="W113" i="10"/>
  <c r="W155" i="10"/>
  <c r="D134" i="10"/>
  <c r="D177" i="10" s="1"/>
  <c r="D176" i="10"/>
  <c r="X56" i="11"/>
  <c r="D57" i="11"/>
  <c r="D218" i="10"/>
  <c r="X57" i="11" s="1"/>
  <c r="F55" i="11"/>
  <c r="F216" i="10"/>
  <c r="Z55" i="11" s="1"/>
  <c r="U40" i="11"/>
  <c r="U201" i="10"/>
  <c r="AO40" i="11" s="1"/>
  <c r="Z54" i="11"/>
  <c r="AD50" i="11"/>
  <c r="F132" i="10"/>
  <c r="F174" i="10"/>
  <c r="U117" i="10"/>
  <c r="U159" i="10"/>
  <c r="T160" i="10"/>
  <c r="T118" i="10"/>
  <c r="O123" i="10"/>
  <c r="O165" i="10"/>
  <c r="R204" i="10"/>
  <c r="AL43" i="11" s="1"/>
  <c r="R43" i="11"/>
  <c r="P45" i="11"/>
  <c r="P206" i="10"/>
  <c r="AJ45" i="11" s="1"/>
  <c r="J128" i="10"/>
  <c r="J170" i="10"/>
  <c r="E133" i="10"/>
  <c r="E175" i="10"/>
  <c r="R162" i="10"/>
  <c r="R120" i="10"/>
  <c r="J212" i="10"/>
  <c r="AD51" i="11" s="1"/>
  <c r="J51" i="11"/>
  <c r="I171" i="10"/>
  <c r="I129" i="10"/>
  <c r="K211" i="10"/>
  <c r="AE50" i="11" s="1"/>
  <c r="K50" i="11"/>
  <c r="L126" i="10"/>
  <c r="L168" i="10"/>
  <c r="G131" i="10"/>
  <c r="G173" i="10"/>
  <c r="N208" i="10"/>
  <c r="AH47" i="11" s="1"/>
  <c r="N47" i="11"/>
  <c r="T41" i="11"/>
  <c r="T202" i="10"/>
  <c r="AN41" i="11" s="1"/>
  <c r="O46" i="11"/>
  <c r="O207" i="10"/>
  <c r="AI46" i="11" s="1"/>
  <c r="P122" i="10"/>
  <c r="P164" i="10"/>
  <c r="E56" i="11"/>
  <c r="E217" i="10"/>
  <c r="Q163" i="10"/>
  <c r="Q121" i="10"/>
  <c r="H130" i="10"/>
  <c r="H172" i="10"/>
  <c r="S119" i="10"/>
  <c r="S161" i="10"/>
  <c r="M209" i="10"/>
  <c r="AG48" i="11" s="1"/>
  <c r="M48" i="11"/>
  <c r="V39" i="11"/>
  <c r="V200" i="10"/>
  <c r="AP39" i="11" s="1"/>
  <c r="Q205" i="10"/>
  <c r="AK44" i="11" s="1"/>
  <c r="Q44" i="11"/>
  <c r="H214" i="10"/>
  <c r="AB53" i="11" s="1"/>
  <c r="H53" i="11"/>
  <c r="I213" i="10"/>
  <c r="AC52" i="11" s="1"/>
  <c r="I52" i="11"/>
  <c r="S42" i="11"/>
  <c r="S203" i="10"/>
  <c r="AM42" i="11" s="1"/>
  <c r="K127" i="10"/>
  <c r="K169" i="10"/>
  <c r="M167" i="10"/>
  <c r="M125" i="10"/>
  <c r="L210" i="10"/>
  <c r="AF49" i="11" s="1"/>
  <c r="L49" i="11"/>
  <c r="V116" i="10"/>
  <c r="V158" i="10"/>
  <c r="G54" i="11"/>
  <c r="G215" i="10"/>
  <c r="N124" i="10"/>
  <c r="N166" i="10"/>
  <c r="W37" i="11" l="1"/>
  <c r="W198" i="10"/>
  <c r="AQ37" i="11" s="1"/>
  <c r="W156" i="10"/>
  <c r="W114" i="10"/>
  <c r="D58" i="11"/>
  <c r="D219" i="10"/>
  <c r="D220" i="10"/>
  <c r="X59" i="11" s="1"/>
  <c r="D59" i="11"/>
  <c r="V117" i="10"/>
  <c r="V159" i="10"/>
  <c r="S162" i="10"/>
  <c r="S120" i="10"/>
  <c r="N209" i="10"/>
  <c r="AH48" i="11" s="1"/>
  <c r="N48" i="11"/>
  <c r="V201" i="10"/>
  <c r="AP40" i="11" s="1"/>
  <c r="V40" i="11"/>
  <c r="M168" i="10"/>
  <c r="M126" i="10"/>
  <c r="S43" i="11"/>
  <c r="S204" i="10"/>
  <c r="AM43" i="11" s="1"/>
  <c r="Q122" i="10"/>
  <c r="Q164" i="10"/>
  <c r="P207" i="10"/>
  <c r="AJ46" i="11" s="1"/>
  <c r="P46" i="11"/>
  <c r="G216" i="10"/>
  <c r="AA55" i="11" s="1"/>
  <c r="G55" i="11"/>
  <c r="E218" i="10"/>
  <c r="Y57" i="11" s="1"/>
  <c r="E57" i="11"/>
  <c r="O47" i="11"/>
  <c r="O208" i="10"/>
  <c r="AI47" i="11" s="1"/>
  <c r="T119" i="10"/>
  <c r="T161" i="10"/>
  <c r="F56" i="11"/>
  <c r="F217" i="10"/>
  <c r="Q206" i="10"/>
  <c r="AK45" i="11" s="1"/>
  <c r="Q45" i="11"/>
  <c r="G132" i="10"/>
  <c r="G174" i="10"/>
  <c r="E134" i="10"/>
  <c r="E177" i="10" s="1"/>
  <c r="E176" i="10"/>
  <c r="T42" i="11"/>
  <c r="T203" i="10"/>
  <c r="AN42" i="11" s="1"/>
  <c r="K212" i="10"/>
  <c r="AE51" i="11" s="1"/>
  <c r="K51" i="11"/>
  <c r="Y56" i="11"/>
  <c r="L50" i="11"/>
  <c r="L211" i="10"/>
  <c r="AF50" i="11" s="1"/>
  <c r="R121" i="10"/>
  <c r="R163" i="10"/>
  <c r="J52" i="11"/>
  <c r="J213" i="10"/>
  <c r="AD52" i="11" s="1"/>
  <c r="U41" i="11"/>
  <c r="U202" i="10"/>
  <c r="AO41" i="11" s="1"/>
  <c r="N167" i="10"/>
  <c r="N125" i="10"/>
  <c r="M210" i="10"/>
  <c r="AG49" i="11" s="1"/>
  <c r="M49" i="11"/>
  <c r="P123" i="10"/>
  <c r="P165" i="10"/>
  <c r="O166" i="10"/>
  <c r="O124" i="10"/>
  <c r="F175" i="10"/>
  <c r="F133" i="10"/>
  <c r="AA54" i="11"/>
  <c r="H54" i="11"/>
  <c r="H215" i="10"/>
  <c r="AB54" i="11" s="1"/>
  <c r="I130" i="10"/>
  <c r="I172" i="10"/>
  <c r="K170" i="10"/>
  <c r="K128" i="10"/>
  <c r="H173" i="10"/>
  <c r="H131" i="10"/>
  <c r="L127" i="10"/>
  <c r="L169" i="10"/>
  <c r="I214" i="10"/>
  <c r="AC53" i="11" s="1"/>
  <c r="I53" i="11"/>
  <c r="R205" i="10"/>
  <c r="AL44" i="11" s="1"/>
  <c r="R44" i="11"/>
  <c r="J129" i="10"/>
  <c r="J171" i="10"/>
  <c r="U160" i="10"/>
  <c r="U118" i="10"/>
  <c r="W157" i="10" l="1"/>
  <c r="W115" i="10"/>
  <c r="W38" i="11"/>
  <c r="W199" i="10"/>
  <c r="AQ38" i="11" s="1"/>
  <c r="X58" i="11"/>
  <c r="D41" i="10"/>
  <c r="N168" i="10"/>
  <c r="N126" i="10"/>
  <c r="E59" i="11"/>
  <c r="E220" i="10"/>
  <c r="Y59" i="11" s="1"/>
  <c r="T120" i="10"/>
  <c r="T162" i="10"/>
  <c r="U42" i="11"/>
  <c r="U203" i="10"/>
  <c r="AO42" i="11" s="1"/>
  <c r="J130" i="10"/>
  <c r="J172" i="10"/>
  <c r="H55" i="11"/>
  <c r="H216" i="10"/>
  <c r="I173" i="10"/>
  <c r="I131" i="10"/>
  <c r="O209" i="10"/>
  <c r="AI48" i="11" s="1"/>
  <c r="O48" i="11"/>
  <c r="E219" i="10"/>
  <c r="Y58" i="11" s="1"/>
  <c r="E58" i="11"/>
  <c r="T43" i="11"/>
  <c r="T204" i="10"/>
  <c r="AN43" i="11" s="1"/>
  <c r="S163" i="10"/>
  <c r="S121" i="10"/>
  <c r="F176" i="10"/>
  <c r="F134" i="10"/>
  <c r="F177" i="10" s="1"/>
  <c r="L170" i="10"/>
  <c r="L128" i="10"/>
  <c r="F218" i="10"/>
  <c r="Z57" i="11" s="1"/>
  <c r="F57" i="11"/>
  <c r="G217" i="10"/>
  <c r="G56" i="11"/>
  <c r="Z56" i="11"/>
  <c r="Q207" i="10"/>
  <c r="AK46" i="11" s="1"/>
  <c r="Q46" i="11"/>
  <c r="M169" i="10"/>
  <c r="M127" i="10"/>
  <c r="V202" i="10"/>
  <c r="AP41" i="11" s="1"/>
  <c r="V41" i="11"/>
  <c r="L212" i="10"/>
  <c r="AF51" i="11" s="1"/>
  <c r="L51" i="11"/>
  <c r="K171" i="10"/>
  <c r="K129" i="10"/>
  <c r="P47" i="11"/>
  <c r="P208" i="10"/>
  <c r="AJ47" i="11" s="1"/>
  <c r="S205" i="10"/>
  <c r="AM44" i="11" s="1"/>
  <c r="S44" i="11"/>
  <c r="K213" i="10"/>
  <c r="AE52" i="11" s="1"/>
  <c r="K52" i="11"/>
  <c r="P166" i="10"/>
  <c r="P124" i="10"/>
  <c r="N49" i="11"/>
  <c r="N210" i="10"/>
  <c r="AH49" i="11" s="1"/>
  <c r="R206" i="10"/>
  <c r="AL45" i="11" s="1"/>
  <c r="R45" i="11"/>
  <c r="U119" i="10"/>
  <c r="U161" i="10"/>
  <c r="J53" i="11"/>
  <c r="J214" i="10"/>
  <c r="AD53" i="11" s="1"/>
  <c r="H132" i="10"/>
  <c r="H174" i="10"/>
  <c r="I54" i="11"/>
  <c r="I215" i="10"/>
  <c r="AC54" i="11" s="1"/>
  <c r="O167" i="10"/>
  <c r="O125" i="10"/>
  <c r="R164" i="10"/>
  <c r="R122" i="10"/>
  <c r="G133" i="10"/>
  <c r="G175" i="10"/>
  <c r="Q165" i="10"/>
  <c r="Q123" i="10"/>
  <c r="M211" i="10"/>
  <c r="AG50" i="11" s="1"/>
  <c r="M50" i="11"/>
  <c r="V160" i="10"/>
  <c r="V118" i="10"/>
  <c r="W158" i="10" l="1"/>
  <c r="W116" i="10"/>
  <c r="W39" i="11"/>
  <c r="W200" i="10"/>
  <c r="AQ39" i="11" s="1"/>
  <c r="E41" i="10"/>
  <c r="Q208" i="10"/>
  <c r="AK47" i="11" s="1"/>
  <c r="Q47" i="11"/>
  <c r="S206" i="10"/>
  <c r="AM45" i="11" s="1"/>
  <c r="S45" i="11"/>
  <c r="J173" i="10"/>
  <c r="J131" i="10"/>
  <c r="V161" i="10"/>
  <c r="V119" i="10"/>
  <c r="Q124" i="10"/>
  <c r="Q166" i="10"/>
  <c r="R123" i="10"/>
  <c r="R165" i="10"/>
  <c r="O210" i="10"/>
  <c r="AI49" i="11" s="1"/>
  <c r="O49" i="11"/>
  <c r="H133" i="10"/>
  <c r="H175" i="10"/>
  <c r="U120" i="10"/>
  <c r="U162" i="10"/>
  <c r="M128" i="10"/>
  <c r="M170" i="10"/>
  <c r="S164" i="10"/>
  <c r="S122" i="10"/>
  <c r="I132" i="10"/>
  <c r="I174" i="10"/>
  <c r="J54" i="11"/>
  <c r="J215" i="10"/>
  <c r="AD54" i="11" s="1"/>
  <c r="T44" i="11"/>
  <c r="T205" i="10"/>
  <c r="AN44" i="11" s="1"/>
  <c r="N127" i="10"/>
  <c r="N169" i="10"/>
  <c r="R46" i="11"/>
  <c r="R207" i="10"/>
  <c r="AL46" i="11" s="1"/>
  <c r="M51" i="11"/>
  <c r="M212" i="10"/>
  <c r="AG51" i="11" s="1"/>
  <c r="T121" i="10"/>
  <c r="T163" i="10"/>
  <c r="L171" i="10"/>
  <c r="L129" i="10"/>
  <c r="AB55" i="11"/>
  <c r="V203" i="10"/>
  <c r="AP42" i="11" s="1"/>
  <c r="V42" i="11"/>
  <c r="I216" i="10"/>
  <c r="AC55" i="11" s="1"/>
  <c r="I55" i="11"/>
  <c r="N211" i="10"/>
  <c r="AH50" i="11" s="1"/>
  <c r="N50" i="11"/>
  <c r="G57" i="11"/>
  <c r="G218" i="10"/>
  <c r="AA57" i="11" s="1"/>
  <c r="P125" i="10"/>
  <c r="P167" i="10"/>
  <c r="K130" i="10"/>
  <c r="K172" i="10"/>
  <c r="F59" i="11"/>
  <c r="F220" i="10"/>
  <c r="Z59" i="11" s="1"/>
  <c r="G134" i="10"/>
  <c r="G177" i="10" s="1"/>
  <c r="G176" i="10"/>
  <c r="O126" i="10"/>
  <c r="O168" i="10"/>
  <c r="H217" i="10"/>
  <c r="AB56" i="11" s="1"/>
  <c r="H56" i="11"/>
  <c r="U43" i="11"/>
  <c r="U204" i="10"/>
  <c r="AO43" i="11" s="1"/>
  <c r="P48" i="11"/>
  <c r="P209" i="10"/>
  <c r="AJ48" i="11" s="1"/>
  <c r="K214" i="10"/>
  <c r="AE53" i="11" s="1"/>
  <c r="K53" i="11"/>
  <c r="AA56" i="11"/>
  <c r="L213" i="10"/>
  <c r="AF52" i="11" s="1"/>
  <c r="L52" i="11"/>
  <c r="F219" i="10"/>
  <c r="Z58" i="11" s="1"/>
  <c r="F58" i="11"/>
  <c r="W159" i="10" l="1"/>
  <c r="W117" i="10"/>
  <c r="W201" i="10"/>
  <c r="AQ40" i="11" s="1"/>
  <c r="W40" i="11"/>
  <c r="H134" i="10"/>
  <c r="H177" i="10" s="1"/>
  <c r="H176" i="10"/>
  <c r="V43" i="11"/>
  <c r="V204" i="10"/>
  <c r="AP43" i="11" s="1"/>
  <c r="O50" i="11"/>
  <c r="O211" i="10"/>
  <c r="AI50" i="11" s="1"/>
  <c r="P49" i="11"/>
  <c r="P210" i="10"/>
  <c r="AJ49" i="11" s="1"/>
  <c r="L53" i="11"/>
  <c r="L214" i="10"/>
  <c r="AF53" i="11" s="1"/>
  <c r="T122" i="10"/>
  <c r="T164" i="10"/>
  <c r="I175" i="10"/>
  <c r="I133" i="10"/>
  <c r="M213" i="10"/>
  <c r="AG52" i="11" s="1"/>
  <c r="M52" i="11"/>
  <c r="H218" i="10"/>
  <c r="H57" i="11"/>
  <c r="R208" i="10"/>
  <c r="AL47" i="11" s="1"/>
  <c r="R47" i="11"/>
  <c r="V120" i="10"/>
  <c r="V162" i="10"/>
  <c r="P168" i="10"/>
  <c r="P126" i="10"/>
  <c r="S123" i="10"/>
  <c r="S165" i="10"/>
  <c r="R166" i="10"/>
  <c r="R124" i="10"/>
  <c r="G219" i="10"/>
  <c r="G58" i="11"/>
  <c r="N128" i="10"/>
  <c r="N170" i="10"/>
  <c r="S207" i="10"/>
  <c r="AM46" i="11" s="1"/>
  <c r="S46" i="11"/>
  <c r="U44" i="11"/>
  <c r="U205" i="10"/>
  <c r="AO44" i="11" s="1"/>
  <c r="Q48" i="11"/>
  <c r="Q209" i="10"/>
  <c r="AK48" i="11" s="1"/>
  <c r="J174" i="10"/>
  <c r="J132" i="10"/>
  <c r="O127" i="10"/>
  <c r="O169" i="10"/>
  <c r="N51" i="11"/>
  <c r="N212" i="10"/>
  <c r="AH51" i="11" s="1"/>
  <c r="M171" i="10"/>
  <c r="M129" i="10"/>
  <c r="K215" i="10"/>
  <c r="AE54" i="11" s="1"/>
  <c r="K54" i="11"/>
  <c r="G59" i="11"/>
  <c r="G220" i="10"/>
  <c r="AA59" i="11" s="1"/>
  <c r="K173" i="10"/>
  <c r="K131" i="10"/>
  <c r="L130" i="10"/>
  <c r="L172" i="10"/>
  <c r="T206" i="10"/>
  <c r="AN45" i="11" s="1"/>
  <c r="T45" i="11"/>
  <c r="I56" i="11"/>
  <c r="I217" i="10"/>
  <c r="AC56" i="11" s="1"/>
  <c r="F41" i="10"/>
  <c r="U121" i="10"/>
  <c r="U163" i="10"/>
  <c r="Q125" i="10"/>
  <c r="Q167" i="10"/>
  <c r="J216" i="10"/>
  <c r="AD55" i="11" s="1"/>
  <c r="J55" i="11"/>
  <c r="W118" i="10" l="1"/>
  <c r="W160" i="10"/>
  <c r="W202" i="10"/>
  <c r="AQ41" i="11" s="1"/>
  <c r="W41" i="11"/>
  <c r="M130" i="10"/>
  <c r="M172" i="10"/>
  <c r="U206" i="10"/>
  <c r="AO45" i="11" s="1"/>
  <c r="U45" i="11"/>
  <c r="L173" i="10"/>
  <c r="L131" i="10"/>
  <c r="K216" i="10"/>
  <c r="AE55" i="11" s="1"/>
  <c r="K55" i="11"/>
  <c r="J217" i="10"/>
  <c r="AD56" i="11" s="1"/>
  <c r="J56" i="11"/>
  <c r="N171" i="10"/>
  <c r="N129" i="10"/>
  <c r="R167" i="10"/>
  <c r="R125" i="10"/>
  <c r="P127" i="10"/>
  <c r="P169" i="10"/>
  <c r="T46" i="11"/>
  <c r="T207" i="10"/>
  <c r="AN46" i="11" s="1"/>
  <c r="O51" i="11"/>
  <c r="O212" i="10"/>
  <c r="AI51" i="11" s="1"/>
  <c r="P211" i="10"/>
  <c r="AJ50" i="11" s="1"/>
  <c r="P50" i="11"/>
  <c r="V205" i="10"/>
  <c r="AP44" i="11" s="1"/>
  <c r="V44" i="11"/>
  <c r="I176" i="10"/>
  <c r="I134" i="10"/>
  <c r="I177" i="10" s="1"/>
  <c r="H219" i="10"/>
  <c r="AB58" i="11" s="1"/>
  <c r="H58" i="11"/>
  <c r="U122" i="10"/>
  <c r="U164" i="10"/>
  <c r="R209" i="10"/>
  <c r="AL48" i="11" s="1"/>
  <c r="R48" i="11"/>
  <c r="T123" i="10"/>
  <c r="T165" i="10"/>
  <c r="Q210" i="10"/>
  <c r="AK49" i="11" s="1"/>
  <c r="Q49" i="11"/>
  <c r="M53" i="11"/>
  <c r="M214" i="10"/>
  <c r="AG53" i="11" s="1"/>
  <c r="O170" i="10"/>
  <c r="O128" i="10"/>
  <c r="S208" i="10"/>
  <c r="AM47" i="11" s="1"/>
  <c r="S47" i="11"/>
  <c r="Q168" i="10"/>
  <c r="Q126" i="10"/>
  <c r="L215" i="10"/>
  <c r="AF54" i="11" s="1"/>
  <c r="L54" i="11"/>
  <c r="K132" i="10"/>
  <c r="K174" i="10"/>
  <c r="J175" i="10"/>
  <c r="J133" i="10"/>
  <c r="N52" i="11"/>
  <c r="N213" i="10"/>
  <c r="AH52" i="11" s="1"/>
  <c r="AA58" i="11"/>
  <c r="G41" i="10"/>
  <c r="S166" i="10"/>
  <c r="S124" i="10"/>
  <c r="V163" i="10"/>
  <c r="V121" i="10"/>
  <c r="AB57" i="11"/>
  <c r="I57" i="11"/>
  <c r="I218" i="10"/>
  <c r="H220" i="10"/>
  <c r="AB59" i="11" s="1"/>
  <c r="H59" i="11"/>
  <c r="W203" i="10" l="1"/>
  <c r="AQ42" i="11" s="1"/>
  <c r="W42" i="11"/>
  <c r="W161" i="10"/>
  <c r="W119" i="10"/>
  <c r="AC57" i="11"/>
  <c r="V122" i="10"/>
  <c r="V164" i="10"/>
  <c r="J134" i="10"/>
  <c r="J177" i="10" s="1"/>
  <c r="J176" i="10"/>
  <c r="I58" i="11"/>
  <c r="I219" i="10"/>
  <c r="AC58" i="11" s="1"/>
  <c r="P170" i="10"/>
  <c r="P128" i="10"/>
  <c r="N53" i="11"/>
  <c r="N214" i="10"/>
  <c r="AH53" i="11" s="1"/>
  <c r="R168" i="10"/>
  <c r="R126" i="10"/>
  <c r="L132" i="10"/>
  <c r="L174" i="10"/>
  <c r="O129" i="10"/>
  <c r="O171" i="10"/>
  <c r="R49" i="11"/>
  <c r="R210" i="10"/>
  <c r="AL49" i="11" s="1"/>
  <c r="L55" i="11"/>
  <c r="L216" i="10"/>
  <c r="AF55" i="11" s="1"/>
  <c r="M215" i="10"/>
  <c r="M54" i="11"/>
  <c r="V45" i="11"/>
  <c r="V206" i="10"/>
  <c r="AP45" i="11" s="1"/>
  <c r="J57" i="11"/>
  <c r="J218" i="10"/>
  <c r="AD57" i="11" s="1"/>
  <c r="H41" i="10"/>
  <c r="S167" i="10"/>
  <c r="S125" i="10"/>
  <c r="K56" i="11"/>
  <c r="K217" i="10"/>
  <c r="Q127" i="10"/>
  <c r="Q169" i="10"/>
  <c r="T208" i="10"/>
  <c r="AN47" i="11" s="1"/>
  <c r="T47" i="11"/>
  <c r="U46" i="11"/>
  <c r="U207" i="10"/>
  <c r="AO46" i="11" s="1"/>
  <c r="S209" i="10"/>
  <c r="AM48" i="11" s="1"/>
  <c r="S48" i="11"/>
  <c r="K175" i="10"/>
  <c r="K133" i="10"/>
  <c r="Q211" i="10"/>
  <c r="AK50" i="11" s="1"/>
  <c r="Q50" i="11"/>
  <c r="O213" i="10"/>
  <c r="AI52" i="11" s="1"/>
  <c r="O52" i="11"/>
  <c r="T166" i="10"/>
  <c r="T124" i="10"/>
  <c r="U165" i="10"/>
  <c r="U123" i="10"/>
  <c r="I59" i="11"/>
  <c r="I220" i="10"/>
  <c r="AC59" i="11" s="1"/>
  <c r="P212" i="10"/>
  <c r="AJ51" i="11" s="1"/>
  <c r="P51" i="11"/>
  <c r="N130" i="10"/>
  <c r="N172" i="10"/>
  <c r="M131" i="10"/>
  <c r="M173" i="10"/>
  <c r="W120" i="10" l="1"/>
  <c r="W162" i="10"/>
  <c r="W43" i="11"/>
  <c r="W204" i="10"/>
  <c r="AQ43" i="11" s="1"/>
  <c r="M174" i="10"/>
  <c r="M132" i="10"/>
  <c r="S49" i="11"/>
  <c r="S210" i="10"/>
  <c r="AM49" i="11" s="1"/>
  <c r="O53" i="11"/>
  <c r="O214" i="10"/>
  <c r="P129" i="10"/>
  <c r="P171" i="10"/>
  <c r="N215" i="10"/>
  <c r="N54" i="11"/>
  <c r="U166" i="10"/>
  <c r="U124" i="10"/>
  <c r="K176" i="10"/>
  <c r="K134" i="10"/>
  <c r="K177" i="10" s="1"/>
  <c r="AE56" i="11"/>
  <c r="O172" i="10"/>
  <c r="O130" i="10"/>
  <c r="R211" i="10"/>
  <c r="AL50" i="11" s="1"/>
  <c r="R50" i="11"/>
  <c r="P52" i="11"/>
  <c r="P213" i="10"/>
  <c r="AJ52" i="11" s="1"/>
  <c r="V165" i="10"/>
  <c r="V123" i="10"/>
  <c r="T209" i="10"/>
  <c r="AN48" i="11" s="1"/>
  <c r="T48" i="11"/>
  <c r="Q128" i="10"/>
  <c r="Q170" i="10"/>
  <c r="R169" i="10"/>
  <c r="R127" i="10"/>
  <c r="V207" i="10"/>
  <c r="AP46" i="11" s="1"/>
  <c r="V46" i="11"/>
  <c r="K218" i="10"/>
  <c r="AE57" i="11" s="1"/>
  <c r="K57" i="11"/>
  <c r="L56" i="11"/>
  <c r="L217" i="10"/>
  <c r="AF56" i="11" s="1"/>
  <c r="J219" i="10"/>
  <c r="AD58" i="11" s="1"/>
  <c r="J58" i="11"/>
  <c r="I41" i="10"/>
  <c r="N131" i="10"/>
  <c r="N173" i="10"/>
  <c r="U208" i="10"/>
  <c r="AO47" i="11" s="1"/>
  <c r="U47" i="11"/>
  <c r="M55" i="11"/>
  <c r="M216" i="10"/>
  <c r="AG55" i="11" s="1"/>
  <c r="T125" i="10"/>
  <c r="T167" i="10"/>
  <c r="Q51" i="11"/>
  <c r="Q212" i="10"/>
  <c r="AK51" i="11" s="1"/>
  <c r="S126" i="10"/>
  <c r="S168" i="10"/>
  <c r="AG54" i="11"/>
  <c r="L175" i="10"/>
  <c r="L133" i="10"/>
  <c r="J220" i="10"/>
  <c r="J59" i="11"/>
  <c r="W205" i="10" l="1"/>
  <c r="AQ44" i="11" s="1"/>
  <c r="W44" i="11"/>
  <c r="W121" i="10"/>
  <c r="W163" i="10"/>
  <c r="N216" i="10"/>
  <c r="AH55" i="11" s="1"/>
  <c r="N55" i="11"/>
  <c r="Q171" i="10"/>
  <c r="Q129" i="10"/>
  <c r="V47" i="11"/>
  <c r="V208" i="10"/>
  <c r="AP47" i="11" s="1"/>
  <c r="U167" i="10"/>
  <c r="U125" i="10"/>
  <c r="P53" i="11"/>
  <c r="P214" i="10"/>
  <c r="N174" i="10"/>
  <c r="N132" i="10"/>
  <c r="R170" i="10"/>
  <c r="R128" i="10"/>
  <c r="O173" i="10"/>
  <c r="O131" i="10"/>
  <c r="U48" i="11"/>
  <c r="U209" i="10"/>
  <c r="AO48" i="11" s="1"/>
  <c r="P130" i="10"/>
  <c r="P172" i="10"/>
  <c r="L134" i="10"/>
  <c r="L177" i="10" s="1"/>
  <c r="L176" i="10"/>
  <c r="S50" i="11"/>
  <c r="S211" i="10"/>
  <c r="AM50" i="11" s="1"/>
  <c r="T49" i="11"/>
  <c r="T210" i="10"/>
  <c r="AN49" i="11" s="1"/>
  <c r="R51" i="11"/>
  <c r="R212" i="10"/>
  <c r="AL51" i="11" s="1"/>
  <c r="O215" i="10"/>
  <c r="AI54" i="11" s="1"/>
  <c r="O54" i="11"/>
  <c r="K59" i="11"/>
  <c r="K220" i="10"/>
  <c r="AE59" i="11" s="1"/>
  <c r="AI53" i="11"/>
  <c r="M175" i="10"/>
  <c r="M133" i="10"/>
  <c r="AD59" i="11"/>
  <c r="J41" i="10"/>
  <c r="L218" i="10"/>
  <c r="AF57" i="11" s="1"/>
  <c r="L57" i="11"/>
  <c r="S127" i="10"/>
  <c r="S169" i="10"/>
  <c r="T126" i="10"/>
  <c r="T168" i="10"/>
  <c r="Q52" i="11"/>
  <c r="Q213" i="10"/>
  <c r="AK52" i="11" s="1"/>
  <c r="V124" i="10"/>
  <c r="V166" i="10"/>
  <c r="K58" i="11"/>
  <c r="K219" i="10"/>
  <c r="AH54" i="11"/>
  <c r="M56" i="11"/>
  <c r="M217" i="10"/>
  <c r="W206" i="10" l="1"/>
  <c r="AQ45" i="11" s="1"/>
  <c r="W45" i="11"/>
  <c r="W164" i="10"/>
  <c r="W122" i="10"/>
  <c r="T127" i="10"/>
  <c r="T169" i="10"/>
  <c r="M57" i="11"/>
  <c r="M218" i="10"/>
  <c r="AG57" i="11" s="1"/>
  <c r="L220" i="10"/>
  <c r="L59" i="11"/>
  <c r="R171" i="10"/>
  <c r="R129" i="10"/>
  <c r="N133" i="10"/>
  <c r="N175" i="10"/>
  <c r="U168" i="10"/>
  <c r="U126" i="10"/>
  <c r="Q172" i="10"/>
  <c r="Q130" i="10"/>
  <c r="AE58" i="11"/>
  <c r="K41" i="10"/>
  <c r="S51" i="11"/>
  <c r="S212" i="10"/>
  <c r="AM51" i="11" s="1"/>
  <c r="P215" i="10"/>
  <c r="AJ54" i="11" s="1"/>
  <c r="P54" i="11"/>
  <c r="R213" i="10"/>
  <c r="AL52" i="11" s="1"/>
  <c r="R52" i="11"/>
  <c r="N217" i="10"/>
  <c r="N56" i="11"/>
  <c r="U210" i="10"/>
  <c r="AO49" i="11" s="1"/>
  <c r="U49" i="11"/>
  <c r="Q53" i="11"/>
  <c r="Q214" i="10"/>
  <c r="V125" i="10"/>
  <c r="V167" i="10"/>
  <c r="AG56" i="11"/>
  <c r="S128" i="10"/>
  <c r="S170" i="10"/>
  <c r="P173" i="10"/>
  <c r="P131" i="10"/>
  <c r="O132" i="10"/>
  <c r="O174" i="10"/>
  <c r="AJ53" i="11"/>
  <c r="V48" i="11"/>
  <c r="V209" i="10"/>
  <c r="AP48" i="11" s="1"/>
  <c r="T50" i="11"/>
  <c r="T211" i="10"/>
  <c r="AN50" i="11" s="1"/>
  <c r="M134" i="10"/>
  <c r="M177" i="10" s="1"/>
  <c r="M176" i="10"/>
  <c r="L58" i="11"/>
  <c r="L219" i="10"/>
  <c r="AF58" i="11" s="1"/>
  <c r="O216" i="10"/>
  <c r="O55" i="11"/>
  <c r="W165" i="10" l="1"/>
  <c r="W123" i="10"/>
  <c r="W207" i="10"/>
  <c r="AQ46" i="11" s="1"/>
  <c r="W46" i="11"/>
  <c r="P174" i="10"/>
  <c r="P132" i="10"/>
  <c r="S213" i="10"/>
  <c r="AM52" i="11" s="1"/>
  <c r="S52" i="11"/>
  <c r="V210" i="10"/>
  <c r="AP49" i="11" s="1"/>
  <c r="V49" i="11"/>
  <c r="U169" i="10"/>
  <c r="U127" i="10"/>
  <c r="R172" i="10"/>
  <c r="R130" i="10"/>
  <c r="S129" i="10"/>
  <c r="S171" i="10"/>
  <c r="U50" i="11"/>
  <c r="U211" i="10"/>
  <c r="AO50" i="11" s="1"/>
  <c r="R214" i="10"/>
  <c r="R53" i="11"/>
  <c r="P55" i="11"/>
  <c r="P216" i="10"/>
  <c r="M58" i="11"/>
  <c r="M219" i="10"/>
  <c r="O217" i="10"/>
  <c r="AI56" i="11" s="1"/>
  <c r="O56" i="11"/>
  <c r="T51" i="11"/>
  <c r="T212" i="10"/>
  <c r="AN51" i="11" s="1"/>
  <c r="V126" i="10"/>
  <c r="V168" i="10"/>
  <c r="AK53" i="11"/>
  <c r="Q173" i="10"/>
  <c r="Q131" i="10"/>
  <c r="N57" i="11"/>
  <c r="N218" i="10"/>
  <c r="AH57" i="11" s="1"/>
  <c r="AI55" i="11"/>
  <c r="M220" i="10"/>
  <c r="AG59" i="11" s="1"/>
  <c r="M59" i="11"/>
  <c r="O175" i="10"/>
  <c r="O133" i="10"/>
  <c r="AH56" i="11"/>
  <c r="Q54" i="11"/>
  <c r="Q215" i="10"/>
  <c r="AK54" i="11" s="1"/>
  <c r="N134" i="10"/>
  <c r="N177" i="10" s="1"/>
  <c r="N176" i="10"/>
  <c r="AF59" i="11"/>
  <c r="L41" i="10"/>
  <c r="T170" i="10"/>
  <c r="T128" i="10"/>
  <c r="W166" i="10" l="1"/>
  <c r="W124" i="10"/>
  <c r="W47" i="11"/>
  <c r="W208" i="10"/>
  <c r="AQ47" i="11" s="1"/>
  <c r="N58" i="11"/>
  <c r="N219" i="10"/>
  <c r="AG58" i="11"/>
  <c r="M41" i="10"/>
  <c r="T213" i="10"/>
  <c r="AN52" i="11" s="1"/>
  <c r="T52" i="11"/>
  <c r="Q174" i="10"/>
  <c r="Q132" i="10"/>
  <c r="AJ55" i="11"/>
  <c r="S53" i="11"/>
  <c r="S214" i="10"/>
  <c r="AM53" i="11" s="1"/>
  <c r="U170" i="10"/>
  <c r="U128" i="10"/>
  <c r="P175" i="10"/>
  <c r="P133" i="10"/>
  <c r="T171" i="10"/>
  <c r="T129" i="10"/>
  <c r="R173" i="10"/>
  <c r="R131" i="10"/>
  <c r="N220" i="10"/>
  <c r="AH59" i="11" s="1"/>
  <c r="N59" i="11"/>
  <c r="AL53" i="11"/>
  <c r="R215" i="10"/>
  <c r="AL54" i="11" s="1"/>
  <c r="R54" i="11"/>
  <c r="O134" i="10"/>
  <c r="O177" i="10" s="1"/>
  <c r="O176" i="10"/>
  <c r="V50" i="11"/>
  <c r="V211" i="10"/>
  <c r="AP50" i="11" s="1"/>
  <c r="O218" i="10"/>
  <c r="O57" i="11"/>
  <c r="Q216" i="10"/>
  <c r="Q55" i="11"/>
  <c r="V169" i="10"/>
  <c r="V127" i="10"/>
  <c r="S130" i="10"/>
  <c r="S172" i="10"/>
  <c r="U212" i="10"/>
  <c r="AO51" i="11" s="1"/>
  <c r="U51" i="11"/>
  <c r="P217" i="10"/>
  <c r="AJ56" i="11" s="1"/>
  <c r="P56" i="11"/>
  <c r="W167" i="10" l="1"/>
  <c r="W125" i="10"/>
  <c r="W209" i="10"/>
  <c r="AQ48" i="11" s="1"/>
  <c r="W48" i="11"/>
  <c r="AI57" i="11"/>
  <c r="O59" i="11"/>
  <c r="O220" i="10"/>
  <c r="AI59" i="11" s="1"/>
  <c r="R132" i="10"/>
  <c r="R174" i="10"/>
  <c r="P176" i="10"/>
  <c r="P134" i="10"/>
  <c r="P177" i="10" s="1"/>
  <c r="Q175" i="10"/>
  <c r="Q133" i="10"/>
  <c r="R216" i="10"/>
  <c r="AL55" i="11" s="1"/>
  <c r="R55" i="11"/>
  <c r="P57" i="11"/>
  <c r="P218" i="10"/>
  <c r="AJ57" i="11" s="1"/>
  <c r="Q56" i="11"/>
  <c r="Q217" i="10"/>
  <c r="AK56" i="11" s="1"/>
  <c r="S131" i="10"/>
  <c r="S173" i="10"/>
  <c r="AK55" i="11"/>
  <c r="T130" i="10"/>
  <c r="T172" i="10"/>
  <c r="U171" i="10"/>
  <c r="U129" i="10"/>
  <c r="AH58" i="11"/>
  <c r="N41" i="10"/>
  <c r="V212" i="10"/>
  <c r="AP51" i="11" s="1"/>
  <c r="V51" i="11"/>
  <c r="S215" i="10"/>
  <c r="S54" i="11"/>
  <c r="V170" i="10"/>
  <c r="V128" i="10"/>
  <c r="O219" i="10"/>
  <c r="AI58" i="11" s="1"/>
  <c r="O58" i="11"/>
  <c r="T214" i="10"/>
  <c r="T53" i="11"/>
  <c r="U213" i="10"/>
  <c r="AO52" i="11" s="1"/>
  <c r="U52" i="11"/>
  <c r="W168" i="10" l="1"/>
  <c r="W126" i="10"/>
  <c r="W210" i="10"/>
  <c r="AQ49" i="11" s="1"/>
  <c r="W49" i="11"/>
  <c r="O41" i="10"/>
  <c r="U53" i="11"/>
  <c r="U214" i="10"/>
  <c r="V171" i="10"/>
  <c r="V129" i="10"/>
  <c r="T173" i="10"/>
  <c r="T131" i="10"/>
  <c r="P220" i="10"/>
  <c r="AJ59" i="11" s="1"/>
  <c r="P59" i="11"/>
  <c r="V52" i="11"/>
  <c r="V213" i="10"/>
  <c r="AP52" i="11" s="1"/>
  <c r="U130" i="10"/>
  <c r="U172" i="10"/>
  <c r="P58" i="11"/>
  <c r="P219" i="10"/>
  <c r="S55" i="11"/>
  <c r="S216" i="10"/>
  <c r="AM55" i="11" s="1"/>
  <c r="Q176" i="10"/>
  <c r="Q134" i="10"/>
  <c r="Q177" i="10" s="1"/>
  <c r="R217" i="10"/>
  <c r="AL56" i="11" s="1"/>
  <c r="R56" i="11"/>
  <c r="AN53" i="11"/>
  <c r="AM54" i="11"/>
  <c r="T215" i="10"/>
  <c r="AN54" i="11" s="1"/>
  <c r="T54" i="11"/>
  <c r="S174" i="10"/>
  <c r="S132" i="10"/>
  <c r="Q57" i="11"/>
  <c r="Q218" i="10"/>
  <c r="R133" i="10"/>
  <c r="R175" i="10"/>
  <c r="W169" i="10" l="1"/>
  <c r="W127" i="10"/>
  <c r="W211" i="10"/>
  <c r="AQ50" i="11" s="1"/>
  <c r="W50" i="11"/>
  <c r="U215" i="10"/>
  <c r="AO54" i="11" s="1"/>
  <c r="U54" i="11"/>
  <c r="T174" i="10"/>
  <c r="T132" i="10"/>
  <c r="S217" i="10"/>
  <c r="AM56" i="11" s="1"/>
  <c r="S56" i="11"/>
  <c r="Q220" i="10"/>
  <c r="AK59" i="11" s="1"/>
  <c r="Q59" i="11"/>
  <c r="AJ58" i="11"/>
  <c r="P41" i="10"/>
  <c r="V130" i="10"/>
  <c r="V172" i="10"/>
  <c r="AO53" i="11"/>
  <c r="R176" i="10"/>
  <c r="R134" i="10"/>
  <c r="R177" i="10" s="1"/>
  <c r="AK57" i="11"/>
  <c r="U173" i="10"/>
  <c r="U131" i="10"/>
  <c r="T216" i="10"/>
  <c r="AN55" i="11" s="1"/>
  <c r="T55" i="11"/>
  <c r="R57" i="11"/>
  <c r="R218" i="10"/>
  <c r="S133" i="10"/>
  <c r="S175" i="10"/>
  <c r="Q58" i="11"/>
  <c r="Q219" i="10"/>
  <c r="AK58" i="11" s="1"/>
  <c r="V53" i="11"/>
  <c r="V214" i="10"/>
  <c r="W170" i="10" l="1"/>
  <c r="W128" i="10"/>
  <c r="W51" i="11"/>
  <c r="W212" i="10"/>
  <c r="AQ51" i="11" s="1"/>
  <c r="Q41" i="10"/>
  <c r="AP53" i="11"/>
  <c r="S218" i="10"/>
  <c r="AM57" i="11" s="1"/>
  <c r="S57" i="11"/>
  <c r="R58" i="11"/>
  <c r="R219" i="10"/>
  <c r="AL58" i="11" s="1"/>
  <c r="V173" i="10"/>
  <c r="V131" i="10"/>
  <c r="T175" i="10"/>
  <c r="T133" i="10"/>
  <c r="T56" i="11"/>
  <c r="T217" i="10"/>
  <c r="AN56" i="11" s="1"/>
  <c r="AL57" i="11"/>
  <c r="U174" i="10"/>
  <c r="U132" i="10"/>
  <c r="S176" i="10"/>
  <c r="S134" i="10"/>
  <c r="S177" i="10" s="1"/>
  <c r="U216" i="10"/>
  <c r="U55" i="11"/>
  <c r="R59" i="11"/>
  <c r="R220" i="10"/>
  <c r="AL59" i="11" s="1"/>
  <c r="V215" i="10"/>
  <c r="AP54" i="11" s="1"/>
  <c r="V54" i="11"/>
  <c r="W171" i="10" l="1"/>
  <c r="W129" i="10"/>
  <c r="W52" i="11"/>
  <c r="W213" i="10"/>
  <c r="AQ52" i="11" s="1"/>
  <c r="R41" i="10"/>
  <c r="V216" i="10"/>
  <c r="AP55" i="11" s="1"/>
  <c r="V55" i="11"/>
  <c r="U217" i="10"/>
  <c r="AO56" i="11" s="1"/>
  <c r="U56" i="11"/>
  <c r="V174" i="10"/>
  <c r="V132" i="10"/>
  <c r="AO55" i="11"/>
  <c r="S220" i="10"/>
  <c r="AM59" i="11" s="1"/>
  <c r="S59" i="11"/>
  <c r="T176" i="10"/>
  <c r="T134" i="10"/>
  <c r="T177" i="10" s="1"/>
  <c r="S219" i="10"/>
  <c r="AM58" i="11" s="1"/>
  <c r="S58" i="11"/>
  <c r="U175" i="10"/>
  <c r="U133" i="10"/>
  <c r="T218" i="10"/>
  <c r="T57" i="11"/>
  <c r="W172" i="10" l="1"/>
  <c r="W130" i="10"/>
  <c r="W214" i="10"/>
  <c r="AQ53" i="11" s="1"/>
  <c r="W53" i="11"/>
  <c r="V133" i="10"/>
  <c r="V175" i="10"/>
  <c r="T59" i="11"/>
  <c r="T220" i="10"/>
  <c r="AN59" i="11" s="1"/>
  <c r="V217" i="10"/>
  <c r="V56" i="11"/>
  <c r="U176" i="10"/>
  <c r="U134" i="10"/>
  <c r="U177" i="10" s="1"/>
  <c r="U218" i="10"/>
  <c r="U57" i="11"/>
  <c r="AN57" i="11"/>
  <c r="T219" i="10"/>
  <c r="AN58" i="11" s="1"/>
  <c r="T58" i="11"/>
  <c r="S41" i="10"/>
  <c r="W131" i="10" l="1"/>
  <c r="W173" i="10"/>
  <c r="W215" i="10"/>
  <c r="AQ54" i="11" s="1"/>
  <c r="W54" i="11"/>
  <c r="T41" i="10"/>
  <c r="U220" i="10"/>
  <c r="AO59" i="11" s="1"/>
  <c r="U59" i="11"/>
  <c r="V57" i="11"/>
  <c r="V218" i="10"/>
  <c r="AP57" i="11" s="1"/>
  <c r="U58" i="11"/>
  <c r="U219" i="10"/>
  <c r="AO58" i="11" s="1"/>
  <c r="V176" i="10"/>
  <c r="V134" i="10"/>
  <c r="V177" i="10" s="1"/>
  <c r="AO57" i="11"/>
  <c r="AP56" i="11"/>
  <c r="W216" i="10" l="1"/>
  <c r="AQ55" i="11" s="1"/>
  <c r="W55" i="11"/>
  <c r="W174" i="10"/>
  <c r="W132" i="10"/>
  <c r="U41" i="10"/>
  <c r="V219" i="10"/>
  <c r="V58" i="11"/>
  <c r="V220" i="10"/>
  <c r="AP59" i="11" s="1"/>
  <c r="V59" i="11"/>
  <c r="W175" i="10" l="1"/>
  <c r="W133" i="10"/>
  <c r="W56" i="11"/>
  <c r="W217" i="10"/>
  <c r="AQ56" i="11" s="1"/>
  <c r="AP58" i="11"/>
  <c r="V41" i="10"/>
  <c r="W134" i="10" l="1"/>
  <c r="W177" i="10" s="1"/>
  <c r="W176" i="10"/>
  <c r="W218" i="10"/>
  <c r="AQ57" i="11" s="1"/>
  <c r="W57" i="11"/>
  <c r="W59" i="11" l="1"/>
  <c r="W220" i="10"/>
  <c r="AQ59" i="11" s="1"/>
  <c r="W219" i="10"/>
  <c r="W58" i="11"/>
  <c r="C63" i="11" l="1"/>
  <c r="AQ58" i="11"/>
  <c r="W41" i="10"/>
  <c r="C41" i="10" s="1"/>
  <c r="H63" i="11"/>
  <c r="H21" i="1" s="1"/>
  <c r="L63" i="11"/>
  <c r="L21" i="1" s="1"/>
  <c r="P63" i="11"/>
  <c r="P21" i="1" s="1"/>
  <c r="T63" i="11"/>
  <c r="T21" i="1" s="1"/>
  <c r="E63" i="11"/>
  <c r="B64" i="11"/>
  <c r="C64" i="11" s="1"/>
  <c r="O63" i="11"/>
  <c r="O21" i="1" s="1"/>
  <c r="I63" i="11"/>
  <c r="I21" i="1" s="1"/>
  <c r="M63" i="11"/>
  <c r="M21" i="1" s="1"/>
  <c r="Q63" i="11"/>
  <c r="Q21" i="1" s="1"/>
  <c r="U63" i="11"/>
  <c r="U21" i="1" s="1"/>
  <c r="F63" i="11"/>
  <c r="D63" i="11"/>
  <c r="D21" i="1" s="1"/>
  <c r="W63" i="11"/>
  <c r="W21" i="1" s="1"/>
  <c r="J63" i="11"/>
  <c r="J21" i="1" s="1"/>
  <c r="N63" i="11"/>
  <c r="N21" i="1" s="1"/>
  <c r="R63" i="11"/>
  <c r="R21" i="1" s="1"/>
  <c r="V63" i="11"/>
  <c r="V21" i="1" s="1"/>
  <c r="G63" i="11"/>
  <c r="K63" i="11"/>
  <c r="K21" i="1" s="1"/>
  <c r="S63" i="11"/>
  <c r="S21" i="1" s="1"/>
  <c r="B21" i="1"/>
  <c r="E21" i="1" l="1"/>
  <c r="F21" i="1" s="1"/>
  <c r="G21" i="1"/>
  <c r="H64" i="11"/>
  <c r="L64" i="11"/>
  <c r="P64" i="11"/>
  <c r="T64" i="11"/>
  <c r="E64" i="11"/>
  <c r="D64" i="11"/>
  <c r="K64" i="11"/>
  <c r="S64" i="11"/>
  <c r="I64" i="11"/>
  <c r="M64" i="11"/>
  <c r="Q64" i="11"/>
  <c r="U64" i="11"/>
  <c r="F64" i="11"/>
  <c r="B65" i="11"/>
  <c r="C65" i="11" s="1"/>
  <c r="N64" i="11"/>
  <c r="V64" i="11"/>
  <c r="B22" i="1"/>
  <c r="C22" i="1" s="1"/>
  <c r="U22" i="1" s="1"/>
  <c r="G64" i="11"/>
  <c r="O64" i="11"/>
  <c r="W64" i="11"/>
  <c r="J64" i="11"/>
  <c r="R64" i="11"/>
  <c r="X21" i="1" l="1"/>
  <c r="Q22" i="1"/>
  <c r="J22" i="1"/>
  <c r="W22" i="1"/>
  <c r="D22" i="1"/>
  <c r="E22" i="1" s="1"/>
  <c r="R22" i="1"/>
  <c r="L22" i="1"/>
  <c r="M22" i="1"/>
  <c r="T22" i="1"/>
  <c r="I22" i="1"/>
  <c r="P22" i="1"/>
  <c r="H22" i="1"/>
  <c r="O22" i="1"/>
  <c r="V22" i="1"/>
  <c r="Y22" i="1"/>
  <c r="K22" i="1"/>
  <c r="N22" i="1"/>
  <c r="S22" i="1"/>
  <c r="G65" i="11"/>
  <c r="K65" i="11"/>
  <c r="O65" i="11"/>
  <c r="S65" i="11"/>
  <c r="W65" i="11"/>
  <c r="P65" i="11"/>
  <c r="I65" i="11"/>
  <c r="Q65" i="11"/>
  <c r="U65" i="11"/>
  <c r="D65" i="11"/>
  <c r="J65" i="11"/>
  <c r="N65" i="11"/>
  <c r="V65" i="11"/>
  <c r="F65" i="11"/>
  <c r="H65" i="11"/>
  <c r="L65" i="11"/>
  <c r="T65" i="11"/>
  <c r="B23" i="1"/>
  <c r="C23" i="1" s="1"/>
  <c r="D23" i="1" s="1"/>
  <c r="M65" i="11"/>
  <c r="E65" i="11"/>
  <c r="R65" i="11"/>
  <c r="B66" i="11"/>
  <c r="C66" i="11" s="1"/>
  <c r="F22" i="1"/>
  <c r="F23" i="1" l="1"/>
  <c r="R23" i="1"/>
  <c r="G23" i="1"/>
  <c r="S23" i="1"/>
  <c r="T23" i="1"/>
  <c r="N23" i="1"/>
  <c r="W23" i="1"/>
  <c r="H23" i="1"/>
  <c r="P23" i="1"/>
  <c r="X23" i="1"/>
  <c r="U23" i="1"/>
  <c r="E23" i="1"/>
  <c r="J23" i="1"/>
  <c r="O23" i="1"/>
  <c r="L23" i="1"/>
  <c r="M23" i="1"/>
  <c r="K23" i="1"/>
  <c r="V23" i="1"/>
  <c r="Q23" i="1"/>
  <c r="Y23" i="1"/>
  <c r="I23" i="1"/>
  <c r="I66" i="11"/>
  <c r="M66" i="11"/>
  <c r="Q66" i="11"/>
  <c r="U66" i="11"/>
  <c r="F66" i="11"/>
  <c r="D66" i="11"/>
  <c r="J66" i="11"/>
  <c r="N66" i="11"/>
  <c r="R66" i="11"/>
  <c r="V66" i="11"/>
  <c r="G66" i="11"/>
  <c r="K66" i="11"/>
  <c r="O66" i="11"/>
  <c r="S66" i="11"/>
  <c r="W66" i="11"/>
  <c r="B24" i="1"/>
  <c r="C24" i="1" s="1"/>
  <c r="B67" i="11"/>
  <c r="C67" i="11" s="1"/>
  <c r="H66" i="11"/>
  <c r="L66" i="11"/>
  <c r="P66" i="11"/>
  <c r="T66" i="11"/>
  <c r="E66" i="11"/>
  <c r="G22" i="1"/>
  <c r="W24" i="1" l="1"/>
  <c r="Q24" i="1"/>
  <c r="J24" i="1"/>
  <c r="D24" i="1"/>
  <c r="T24" i="1"/>
  <c r="L24" i="1"/>
  <c r="M24" i="1"/>
  <c r="R24" i="1"/>
  <c r="X24" i="1"/>
  <c r="I24" i="1"/>
  <c r="K24" i="1"/>
  <c r="G24" i="1"/>
  <c r="O24" i="1"/>
  <c r="U24" i="1"/>
  <c r="S24" i="1"/>
  <c r="E24" i="1"/>
  <c r="V24" i="1"/>
  <c r="H24" i="1"/>
  <c r="F24" i="1"/>
  <c r="P24" i="1"/>
  <c r="Y24" i="1"/>
  <c r="N24" i="1"/>
  <c r="H67" i="11"/>
  <c r="L67" i="11"/>
  <c r="P67" i="11"/>
  <c r="T67" i="11"/>
  <c r="E67" i="11"/>
  <c r="B68" i="11"/>
  <c r="C68" i="11" s="1"/>
  <c r="I67" i="11"/>
  <c r="M67" i="11"/>
  <c r="Q67" i="11"/>
  <c r="U67" i="11"/>
  <c r="F67" i="11"/>
  <c r="D67" i="11"/>
  <c r="J67" i="11"/>
  <c r="N67" i="11"/>
  <c r="R67" i="11"/>
  <c r="V67" i="11"/>
  <c r="B25" i="1"/>
  <c r="C25" i="1" s="1"/>
  <c r="S25" i="1" s="1"/>
  <c r="G67" i="11"/>
  <c r="K67" i="11"/>
  <c r="O67" i="11"/>
  <c r="S67" i="11"/>
  <c r="W67" i="11"/>
  <c r="X22" i="1"/>
  <c r="G25" i="1" l="1"/>
  <c r="N25" i="1"/>
  <c r="U25" i="1"/>
  <c r="W25" i="1"/>
  <c r="L25" i="1"/>
  <c r="F25" i="1"/>
  <c r="J25" i="1"/>
  <c r="H25" i="1"/>
  <c r="X25" i="1"/>
  <c r="R25" i="1"/>
  <c r="V25" i="1"/>
  <c r="Y25" i="1"/>
  <c r="O25" i="1"/>
  <c r="Q25" i="1"/>
  <c r="E25" i="1"/>
  <c r="K25" i="1"/>
  <c r="M25" i="1"/>
  <c r="T25" i="1"/>
  <c r="I25" i="1"/>
  <c r="P25" i="1"/>
  <c r="D25" i="1"/>
  <c r="I68" i="11"/>
  <c r="M68" i="11"/>
  <c r="Q68" i="11"/>
  <c r="U68" i="11"/>
  <c r="J68" i="11"/>
  <c r="N68" i="11"/>
  <c r="R68" i="11"/>
  <c r="V68" i="11"/>
  <c r="E68" i="11"/>
  <c r="B69" i="11"/>
  <c r="C69" i="11" s="1"/>
  <c r="D68" i="11"/>
  <c r="B26" i="1"/>
  <c r="C26" i="1" s="1"/>
  <c r="G68" i="11"/>
  <c r="K68" i="11"/>
  <c r="O68" i="11"/>
  <c r="S68" i="11"/>
  <c r="W68" i="11"/>
  <c r="F68" i="11"/>
  <c r="H68" i="11"/>
  <c r="L68" i="11"/>
  <c r="P68" i="11"/>
  <c r="T68" i="11"/>
  <c r="D26" i="1" l="1"/>
  <c r="T26" i="1"/>
  <c r="G26" i="1"/>
  <c r="W26" i="1"/>
  <c r="V26" i="1"/>
  <c r="X26" i="1"/>
  <c r="Y26" i="1"/>
  <c r="K26" i="1"/>
  <c r="P26" i="1"/>
  <c r="L26" i="1"/>
  <c r="U26" i="1"/>
  <c r="E26" i="1"/>
  <c r="O26" i="1"/>
  <c r="N26" i="1"/>
  <c r="M26" i="1"/>
  <c r="F26" i="1"/>
  <c r="S26" i="1"/>
  <c r="I26" i="1"/>
  <c r="Q26" i="1"/>
  <c r="H26" i="1"/>
  <c r="H69" i="11"/>
  <c r="L69" i="11"/>
  <c r="P69" i="11"/>
  <c r="T69" i="11"/>
  <c r="B27" i="1"/>
  <c r="C27" i="1" s="1"/>
  <c r="G27" i="1" s="1"/>
  <c r="I69" i="11"/>
  <c r="M69" i="11"/>
  <c r="Q69" i="11"/>
  <c r="U69" i="11"/>
  <c r="E69" i="11"/>
  <c r="D69" i="11"/>
  <c r="J69" i="11"/>
  <c r="N69" i="11"/>
  <c r="R69" i="11"/>
  <c r="V69" i="11"/>
  <c r="F69" i="11"/>
  <c r="G69" i="11"/>
  <c r="K69" i="11"/>
  <c r="O69" i="11"/>
  <c r="S69" i="11"/>
  <c r="W69" i="11"/>
  <c r="B70" i="11"/>
  <c r="C70" i="11" s="1"/>
  <c r="R26" i="1"/>
  <c r="J26" i="1"/>
  <c r="H27" i="1"/>
  <c r="P27" i="1" l="1"/>
  <c r="S27" i="1"/>
  <c r="U27" i="1"/>
  <c r="J27" i="1"/>
  <c r="K27" i="1"/>
  <c r="M27" i="1"/>
  <c r="F27" i="1"/>
  <c r="O27" i="1"/>
  <c r="V27" i="1"/>
  <c r="Q27" i="1"/>
  <c r="T27" i="1"/>
  <c r="X27" i="1"/>
  <c r="R27" i="1"/>
  <c r="I27" i="1"/>
  <c r="D27" i="1"/>
  <c r="L27" i="1"/>
  <c r="E27" i="1"/>
  <c r="Y27" i="1"/>
  <c r="N27" i="1"/>
  <c r="W27" i="1"/>
  <c r="I70" i="11"/>
  <c r="M70" i="11"/>
  <c r="Q70" i="11"/>
  <c r="U70" i="11"/>
  <c r="F70" i="11"/>
  <c r="J70" i="11"/>
  <c r="N70" i="11"/>
  <c r="R70" i="11"/>
  <c r="V70" i="11"/>
  <c r="D70" i="11"/>
  <c r="G70" i="11"/>
  <c r="K70" i="11"/>
  <c r="O70" i="11"/>
  <c r="S70" i="11"/>
  <c r="W70" i="11"/>
  <c r="B71" i="11"/>
  <c r="C71" i="11" s="1"/>
  <c r="H70" i="11"/>
  <c r="L70" i="11"/>
  <c r="T70" i="11"/>
  <c r="B28" i="1"/>
  <c r="C28" i="1" s="1"/>
  <c r="P70" i="11"/>
  <c r="E70" i="11"/>
  <c r="D28" i="1" l="1"/>
  <c r="G71" i="11"/>
  <c r="K71" i="11"/>
  <c r="O71" i="11"/>
  <c r="S71" i="11"/>
  <c r="W71" i="11"/>
  <c r="B72" i="11"/>
  <c r="C72" i="11" s="1"/>
  <c r="B29" i="1"/>
  <c r="C29" i="1" s="1"/>
  <c r="K29" i="1" s="1"/>
  <c r="H71" i="11"/>
  <c r="L71" i="11"/>
  <c r="P71" i="11"/>
  <c r="T71" i="11"/>
  <c r="E71" i="11"/>
  <c r="I71" i="11"/>
  <c r="M71" i="11"/>
  <c r="Q71" i="11"/>
  <c r="U71" i="11"/>
  <c r="F71" i="11"/>
  <c r="D71" i="11"/>
  <c r="J71" i="11"/>
  <c r="N71" i="11"/>
  <c r="R71" i="11"/>
  <c r="V71" i="11"/>
  <c r="Q28" i="1"/>
  <c r="V28" i="1"/>
  <c r="N28" i="1"/>
  <c r="J28" i="1"/>
  <c r="P28" i="1"/>
  <c r="X28" i="1"/>
  <c r="W28" i="1"/>
  <c r="H28" i="1"/>
  <c r="E28" i="1"/>
  <c r="F28" i="1"/>
  <c r="O28" i="1"/>
  <c r="G28" i="1"/>
  <c r="U28" i="1"/>
  <c r="M28" i="1"/>
  <c r="S28" i="1"/>
  <c r="T28" i="1"/>
  <c r="R28" i="1"/>
  <c r="I28" i="1"/>
  <c r="L28" i="1"/>
  <c r="Y28" i="1"/>
  <c r="K28" i="1"/>
  <c r="V29" i="1" l="1"/>
  <c r="S29" i="1"/>
  <c r="E29" i="1"/>
  <c r="H29" i="1"/>
  <c r="M29" i="1"/>
  <c r="P29" i="1"/>
  <c r="N29" i="1"/>
  <c r="I29" i="1"/>
  <c r="F29" i="1"/>
  <c r="R29" i="1"/>
  <c r="W29" i="1"/>
  <c r="J29" i="1"/>
  <c r="O29" i="1"/>
  <c r="L29" i="1"/>
  <c r="T29" i="1"/>
  <c r="X29" i="1"/>
  <c r="G29" i="1"/>
  <c r="Q29" i="1"/>
  <c r="Y29" i="1"/>
  <c r="U29" i="1"/>
  <c r="D29" i="1"/>
  <c r="I72" i="11"/>
  <c r="M72" i="11"/>
  <c r="Q72" i="11"/>
  <c r="U72" i="11"/>
  <c r="F72" i="11"/>
  <c r="L72" i="11"/>
  <c r="T72" i="11"/>
  <c r="B30" i="1"/>
  <c r="C30" i="1" s="1"/>
  <c r="O30" i="1" s="1"/>
  <c r="J72" i="11"/>
  <c r="N72" i="11"/>
  <c r="R72" i="11"/>
  <c r="V72" i="11"/>
  <c r="B73" i="11"/>
  <c r="C73" i="11" s="1"/>
  <c r="E72" i="11"/>
  <c r="G72" i="11"/>
  <c r="K72" i="11"/>
  <c r="O72" i="11"/>
  <c r="S72" i="11"/>
  <c r="W72" i="11"/>
  <c r="D72" i="11"/>
  <c r="H72" i="11"/>
  <c r="P72" i="11"/>
  <c r="G30" i="1" l="1"/>
  <c r="F30" i="1"/>
  <c r="R30" i="1"/>
  <c r="T30" i="1"/>
  <c r="P30" i="1"/>
  <c r="N30" i="1"/>
  <c r="U30" i="1"/>
  <c r="X30" i="1"/>
  <c r="L30" i="1"/>
  <c r="I30" i="1"/>
  <c r="H30" i="1"/>
  <c r="M30" i="1"/>
  <c r="V30" i="1"/>
  <c r="J30" i="1"/>
  <c r="Q30" i="1"/>
  <c r="Y30" i="1"/>
  <c r="K30" i="1"/>
  <c r="S30" i="1"/>
  <c r="E30" i="1"/>
  <c r="W30" i="1"/>
  <c r="H73" i="11"/>
  <c r="L73" i="11"/>
  <c r="P73" i="11"/>
  <c r="T73" i="11"/>
  <c r="E73" i="11"/>
  <c r="B31" i="1"/>
  <c r="C31" i="1" s="1"/>
  <c r="H31" i="1" s="1"/>
  <c r="F73" i="11"/>
  <c r="I73" i="11"/>
  <c r="M73" i="11"/>
  <c r="Q73" i="11"/>
  <c r="U73" i="11"/>
  <c r="J73" i="11"/>
  <c r="N73" i="11"/>
  <c r="R73" i="11"/>
  <c r="V73" i="11"/>
  <c r="B74" i="11"/>
  <c r="C74" i="11" s="1"/>
  <c r="D73" i="11"/>
  <c r="G73" i="11"/>
  <c r="K73" i="11"/>
  <c r="O73" i="11"/>
  <c r="S73" i="11"/>
  <c r="W73" i="11"/>
  <c r="D30" i="1"/>
  <c r="Y31" i="1" l="1"/>
  <c r="W31" i="1"/>
  <c r="L31" i="1"/>
  <c r="I31" i="1"/>
  <c r="F31" i="1"/>
  <c r="X31" i="1"/>
  <c r="U31" i="1"/>
  <c r="S31" i="1"/>
  <c r="M31" i="1"/>
  <c r="K31" i="1"/>
  <c r="T31" i="1"/>
  <c r="Q31" i="1"/>
  <c r="E31" i="1"/>
  <c r="O31" i="1"/>
  <c r="G31" i="1"/>
  <c r="R31" i="1"/>
  <c r="P31" i="1"/>
  <c r="J31" i="1"/>
  <c r="N31" i="1"/>
  <c r="V31" i="1"/>
  <c r="H74" i="11"/>
  <c r="L74" i="11"/>
  <c r="P74" i="11"/>
  <c r="T74" i="11"/>
  <c r="E74" i="11"/>
  <c r="B75" i="11"/>
  <c r="C75" i="11" s="1"/>
  <c r="D74" i="11"/>
  <c r="I74" i="11"/>
  <c r="M74" i="11"/>
  <c r="Q74" i="11"/>
  <c r="U74" i="11"/>
  <c r="F74" i="11"/>
  <c r="J74" i="11"/>
  <c r="N74" i="11"/>
  <c r="R74" i="11"/>
  <c r="V74" i="11"/>
  <c r="B32" i="1"/>
  <c r="C32" i="1" s="1"/>
  <c r="P32" i="1" s="1"/>
  <c r="G74" i="11"/>
  <c r="K74" i="11"/>
  <c r="O74" i="11"/>
  <c r="S74" i="11"/>
  <c r="W74" i="11"/>
  <c r="D31" i="1"/>
  <c r="R32" i="1" l="1"/>
  <c r="X32" i="1"/>
  <c r="J32" i="1"/>
  <c r="W32" i="1"/>
  <c r="E32" i="1"/>
  <c r="L32" i="1"/>
  <c r="D32" i="1"/>
  <c r="S32" i="1"/>
  <c r="Y32" i="1"/>
  <c r="U32" i="1"/>
  <c r="M32" i="1"/>
  <c r="T32" i="1"/>
  <c r="H32" i="1"/>
  <c r="N32" i="1"/>
  <c r="K32" i="1"/>
  <c r="G32" i="1"/>
  <c r="I32" i="1"/>
  <c r="O32" i="1"/>
  <c r="V32" i="1"/>
  <c r="F32" i="1"/>
  <c r="Q32" i="1"/>
  <c r="H75" i="11"/>
  <c r="L75" i="11"/>
  <c r="P75" i="11"/>
  <c r="T75" i="11"/>
  <c r="E75" i="11"/>
  <c r="D75" i="11"/>
  <c r="I75" i="11"/>
  <c r="M75" i="11"/>
  <c r="Q75" i="11"/>
  <c r="U75" i="11"/>
  <c r="F75" i="11"/>
  <c r="B76" i="11"/>
  <c r="C76" i="11" s="1"/>
  <c r="J75" i="11"/>
  <c r="N75" i="11"/>
  <c r="R75" i="11"/>
  <c r="V75" i="11"/>
  <c r="B33" i="1"/>
  <c r="C33" i="1" s="1"/>
  <c r="G75" i="11"/>
  <c r="K75" i="11"/>
  <c r="O75" i="11"/>
  <c r="S75" i="11"/>
  <c r="W75" i="11"/>
  <c r="D33" i="1" l="1"/>
  <c r="I33" i="1"/>
  <c r="G33" i="1"/>
  <c r="N33" i="1"/>
  <c r="F33" i="1"/>
  <c r="V33" i="1"/>
  <c r="X33" i="1"/>
  <c r="H33" i="1"/>
  <c r="S33" i="1"/>
  <c r="Q33" i="1"/>
  <c r="R33" i="1"/>
  <c r="P33" i="1"/>
  <c r="U33" i="1"/>
  <c r="E33" i="1"/>
  <c r="J33" i="1"/>
  <c r="L33" i="1"/>
  <c r="W33" i="1"/>
  <c r="K33" i="1"/>
  <c r="M33" i="1"/>
  <c r="Y33" i="1"/>
  <c r="O33" i="1"/>
  <c r="T33" i="1"/>
  <c r="H76" i="11"/>
  <c r="L76" i="11"/>
  <c r="P76" i="11"/>
  <c r="T76" i="11"/>
  <c r="E76" i="11"/>
  <c r="D76" i="11"/>
  <c r="I76" i="11"/>
  <c r="M76" i="11"/>
  <c r="Q76" i="11"/>
  <c r="U76" i="11"/>
  <c r="F76" i="11"/>
  <c r="J76" i="11"/>
  <c r="N76" i="11"/>
  <c r="R76" i="11"/>
  <c r="V76" i="11"/>
  <c r="G76" i="11"/>
  <c r="K76" i="11"/>
  <c r="O76" i="11"/>
  <c r="S76" i="11"/>
  <c r="W76" i="11"/>
  <c r="B77" i="11"/>
  <c r="C77" i="11" s="1"/>
  <c r="B34" i="1"/>
  <c r="C34" i="1" s="1"/>
  <c r="D34" i="1" s="1"/>
  <c r="J34" i="1" l="1"/>
  <c r="N34" i="1"/>
  <c r="E34" i="1"/>
  <c r="O34" i="1"/>
  <c r="R34" i="1"/>
  <c r="K34" i="1"/>
  <c r="X34" i="1"/>
  <c r="U34" i="1"/>
  <c r="Y34" i="1"/>
  <c r="L34" i="1"/>
  <c r="Q34" i="1"/>
  <c r="I34" i="1"/>
  <c r="H34" i="1"/>
  <c r="S34" i="1"/>
  <c r="V34" i="1"/>
  <c r="F34" i="1"/>
  <c r="P34" i="1"/>
  <c r="W34" i="1"/>
  <c r="G34" i="1"/>
  <c r="M34" i="1"/>
  <c r="T34" i="1"/>
  <c r="I77" i="11"/>
  <c r="M77" i="11"/>
  <c r="Q77" i="11"/>
  <c r="U77" i="11"/>
  <c r="F77" i="11"/>
  <c r="B35" i="1"/>
  <c r="C35" i="1" s="1"/>
  <c r="V35" i="1" s="1"/>
  <c r="J77" i="11"/>
  <c r="N77" i="11"/>
  <c r="R77" i="11"/>
  <c r="V77" i="11"/>
  <c r="G77" i="11"/>
  <c r="K77" i="11"/>
  <c r="O77" i="11"/>
  <c r="S77" i="11"/>
  <c r="W77" i="11"/>
  <c r="D77" i="11"/>
  <c r="B78" i="11"/>
  <c r="C78" i="11" s="1"/>
  <c r="H77" i="11"/>
  <c r="L77" i="11"/>
  <c r="P77" i="11"/>
  <c r="T77" i="11"/>
  <c r="E77" i="11"/>
  <c r="O35" i="1" l="1"/>
  <c r="M35" i="1"/>
  <c r="S35" i="1"/>
  <c r="L35" i="1"/>
  <c r="W35" i="1"/>
  <c r="H35" i="1"/>
  <c r="X35" i="1"/>
  <c r="T35" i="1"/>
  <c r="Y35" i="1"/>
  <c r="E35" i="1"/>
  <c r="P35" i="1"/>
  <c r="K35" i="1"/>
  <c r="N35" i="1"/>
  <c r="U35" i="1"/>
  <c r="G35" i="1"/>
  <c r="J35" i="1"/>
  <c r="Q35" i="1"/>
  <c r="R35" i="1"/>
  <c r="F35" i="1"/>
  <c r="I35" i="1"/>
  <c r="D35" i="1"/>
  <c r="I78" i="11"/>
  <c r="M78" i="11"/>
  <c r="Q78" i="11"/>
  <c r="U78" i="11"/>
  <c r="F78" i="11"/>
  <c r="B79" i="11"/>
  <c r="C79" i="11" s="1"/>
  <c r="J78" i="11"/>
  <c r="N78" i="11"/>
  <c r="R78" i="11"/>
  <c r="V78" i="11"/>
  <c r="G78" i="11"/>
  <c r="K78" i="11"/>
  <c r="O78" i="11"/>
  <c r="S78" i="11"/>
  <c r="W78" i="11"/>
  <c r="B36" i="1"/>
  <c r="C36" i="1" s="1"/>
  <c r="D78" i="11"/>
  <c r="H78" i="11"/>
  <c r="L78" i="11"/>
  <c r="P78" i="11"/>
  <c r="T78" i="11"/>
  <c r="E78" i="11"/>
  <c r="J36" i="1" l="1"/>
  <c r="N36" i="1"/>
  <c r="W36" i="1"/>
  <c r="K36" i="1"/>
  <c r="F36" i="1"/>
  <c r="O36" i="1"/>
  <c r="I36" i="1"/>
  <c r="X36" i="1"/>
  <c r="P36" i="1"/>
  <c r="D36" i="1"/>
  <c r="Y36" i="1"/>
  <c r="V36" i="1"/>
  <c r="E36" i="1"/>
  <c r="Q36" i="1"/>
  <c r="R36" i="1"/>
  <c r="H36" i="1"/>
  <c r="T36" i="1"/>
  <c r="L36" i="1"/>
  <c r="G36" i="1"/>
  <c r="S36" i="1"/>
  <c r="U36" i="1"/>
  <c r="M36" i="1"/>
  <c r="I79" i="11"/>
  <c r="M79" i="11"/>
  <c r="Q79" i="11"/>
  <c r="U79" i="11"/>
  <c r="F79" i="11"/>
  <c r="B80" i="11"/>
  <c r="C80" i="11" s="1"/>
  <c r="K79" i="11"/>
  <c r="S79" i="11"/>
  <c r="B37" i="1"/>
  <c r="C37" i="1" s="1"/>
  <c r="L37" i="1" s="1"/>
  <c r="J79" i="11"/>
  <c r="N79" i="11"/>
  <c r="R79" i="11"/>
  <c r="V79" i="11"/>
  <c r="G79" i="11"/>
  <c r="W79" i="11"/>
  <c r="H79" i="11"/>
  <c r="L79" i="11"/>
  <c r="P79" i="11"/>
  <c r="T79" i="11"/>
  <c r="E79" i="11"/>
  <c r="D79" i="11"/>
  <c r="O79" i="11"/>
  <c r="G37" i="1" l="1"/>
  <c r="J37" i="1"/>
  <c r="S37" i="1"/>
  <c r="F37" i="1"/>
  <c r="P37" i="1"/>
  <c r="V37" i="1"/>
  <c r="X37" i="1"/>
  <c r="U37" i="1"/>
  <c r="I37" i="1"/>
  <c r="T37" i="1"/>
  <c r="N37" i="1"/>
  <c r="K37" i="1"/>
  <c r="Q37" i="1"/>
  <c r="W37" i="1"/>
  <c r="Y37" i="1"/>
  <c r="M37" i="1"/>
  <c r="O37" i="1"/>
  <c r="E37" i="1"/>
  <c r="H37" i="1"/>
  <c r="R37" i="1"/>
  <c r="H80" i="11"/>
  <c r="L80" i="11"/>
  <c r="P80" i="11"/>
  <c r="T80" i="11"/>
  <c r="E80" i="11"/>
  <c r="D80" i="11"/>
  <c r="I80" i="11"/>
  <c r="M80" i="11"/>
  <c r="Q80" i="11"/>
  <c r="U80" i="11"/>
  <c r="F80" i="11"/>
  <c r="B38" i="1"/>
  <c r="C38" i="1" s="1"/>
  <c r="X38" i="1" s="1"/>
  <c r="J80" i="11"/>
  <c r="N80" i="11"/>
  <c r="R80" i="11"/>
  <c r="V80" i="11"/>
  <c r="G80" i="11"/>
  <c r="K80" i="11"/>
  <c r="O80" i="11"/>
  <c r="S80" i="11"/>
  <c r="W80" i="11"/>
  <c r="B81" i="11"/>
  <c r="C81" i="11" s="1"/>
  <c r="D37" i="1"/>
  <c r="Y38" i="1" l="1"/>
  <c r="L38" i="1"/>
  <c r="D38" i="1"/>
  <c r="U38" i="1"/>
  <c r="O38" i="1"/>
  <c r="K38" i="1"/>
  <c r="T38" i="1"/>
  <c r="Q38" i="1"/>
  <c r="H38" i="1"/>
  <c r="I38" i="1"/>
  <c r="P38" i="1"/>
  <c r="W38" i="1"/>
  <c r="R38" i="1"/>
  <c r="M38" i="1"/>
  <c r="N38" i="1"/>
  <c r="F38" i="1"/>
  <c r="G38" i="1"/>
  <c r="E38" i="1"/>
  <c r="J38" i="1"/>
  <c r="S38" i="1"/>
  <c r="V38" i="1"/>
  <c r="I81" i="11"/>
  <c r="M81" i="11"/>
  <c r="Q81" i="11"/>
  <c r="U81" i="11"/>
  <c r="F81" i="11"/>
  <c r="T81" i="11"/>
  <c r="B39" i="1"/>
  <c r="C39" i="1" s="1"/>
  <c r="Y39" i="1" s="1"/>
  <c r="J81" i="11"/>
  <c r="N81" i="11"/>
  <c r="R81" i="11"/>
  <c r="V81" i="11"/>
  <c r="B82" i="11"/>
  <c r="C82" i="11" s="1"/>
  <c r="P81" i="11"/>
  <c r="G81" i="11"/>
  <c r="K81" i="11"/>
  <c r="O81" i="11"/>
  <c r="S81" i="11"/>
  <c r="W81" i="11"/>
  <c r="D81" i="11"/>
  <c r="L81" i="11"/>
  <c r="E81" i="11"/>
  <c r="H81" i="11"/>
  <c r="M39" i="1" l="1"/>
  <c r="R39" i="1"/>
  <c r="U39" i="1"/>
  <c r="S39" i="1"/>
  <c r="P39" i="1"/>
  <c r="I39" i="1"/>
  <c r="E39" i="1"/>
  <c r="N39" i="1"/>
  <c r="V39" i="1"/>
  <c r="K39" i="1"/>
  <c r="X39" i="1"/>
  <c r="F39" i="1"/>
  <c r="O39" i="1"/>
  <c r="L39" i="1"/>
  <c r="J39" i="1"/>
  <c r="G39" i="1"/>
  <c r="Q39" i="1"/>
  <c r="H39" i="1"/>
  <c r="W39" i="1"/>
  <c r="T39" i="1"/>
  <c r="H82" i="11"/>
  <c r="L82" i="11"/>
  <c r="P82" i="11"/>
  <c r="T82" i="11"/>
  <c r="E82" i="11"/>
  <c r="D82" i="11"/>
  <c r="B40" i="1"/>
  <c r="C40" i="1" s="1"/>
  <c r="R40" i="1" s="1"/>
  <c r="I82" i="11"/>
  <c r="M82" i="11"/>
  <c r="Q82" i="11"/>
  <c r="U82" i="11"/>
  <c r="F82" i="11"/>
  <c r="B83" i="11"/>
  <c r="C83" i="11" s="1"/>
  <c r="J82" i="11"/>
  <c r="N82" i="11"/>
  <c r="R82" i="11"/>
  <c r="V82" i="11"/>
  <c r="G82" i="11"/>
  <c r="K82" i="11"/>
  <c r="O82" i="11"/>
  <c r="S82" i="11"/>
  <c r="W82" i="11"/>
  <c r="D39" i="1"/>
  <c r="J40" i="1" l="1"/>
  <c r="E40" i="1"/>
  <c r="D40" i="1"/>
  <c r="H40" i="1"/>
  <c r="T40" i="1"/>
  <c r="S40" i="1"/>
  <c r="O40" i="1"/>
  <c r="Q40" i="1"/>
  <c r="X40" i="1"/>
  <c r="L40" i="1"/>
  <c r="W40" i="1"/>
  <c r="Y40" i="1"/>
  <c r="K40" i="1"/>
  <c r="N40" i="1"/>
  <c r="P40" i="1"/>
  <c r="F40" i="1"/>
  <c r="M40" i="1"/>
  <c r="G40" i="1"/>
  <c r="I40" i="1"/>
  <c r="U40" i="1"/>
  <c r="V40" i="1"/>
  <c r="I83" i="11"/>
  <c r="M83" i="11"/>
  <c r="Q83" i="11"/>
  <c r="U83" i="11"/>
  <c r="F83" i="11"/>
  <c r="B84" i="11"/>
  <c r="C84" i="11" s="1"/>
  <c r="J83" i="11"/>
  <c r="N83" i="11"/>
  <c r="R83" i="11"/>
  <c r="V83" i="11"/>
  <c r="D83" i="11"/>
  <c r="G83" i="11"/>
  <c r="K83" i="11"/>
  <c r="O83" i="11"/>
  <c r="S83" i="11"/>
  <c r="W83" i="11"/>
  <c r="B41" i="1"/>
  <c r="C41" i="1" s="1"/>
  <c r="F41" i="1" s="1"/>
  <c r="H83" i="11"/>
  <c r="L83" i="11"/>
  <c r="P83" i="11"/>
  <c r="T83" i="11"/>
  <c r="E83" i="11"/>
  <c r="E41" i="1" l="1"/>
  <c r="R41" i="1"/>
  <c r="Y41" i="1"/>
  <c r="T41" i="1"/>
  <c r="I41" i="1"/>
  <c r="K41" i="1"/>
  <c r="P41" i="1"/>
  <c r="O41" i="1"/>
  <c r="V41" i="1"/>
  <c r="W41" i="1"/>
  <c r="N41" i="1"/>
  <c r="U41" i="1"/>
  <c r="G41" i="1"/>
  <c r="H41" i="1"/>
  <c r="Q41" i="1"/>
  <c r="X41" i="1"/>
  <c r="M41" i="1"/>
  <c r="L41" i="1"/>
  <c r="S41" i="1"/>
  <c r="J41" i="1"/>
  <c r="D41" i="1"/>
  <c r="H84" i="11"/>
  <c r="L84" i="11"/>
  <c r="P84" i="11"/>
  <c r="T84" i="11"/>
  <c r="E84" i="11"/>
  <c r="N84" i="11"/>
  <c r="I84" i="11"/>
  <c r="M84" i="11"/>
  <c r="Q84" i="11"/>
  <c r="U84" i="11"/>
  <c r="F84" i="11"/>
  <c r="D84" i="11"/>
  <c r="B85" i="11"/>
  <c r="C85" i="11" s="1"/>
  <c r="J84" i="11"/>
  <c r="V84" i="11"/>
  <c r="G84" i="11"/>
  <c r="K84" i="11"/>
  <c r="O84" i="11"/>
  <c r="S84" i="11"/>
  <c r="W84" i="11"/>
  <c r="B42" i="1"/>
  <c r="C42" i="1" s="1"/>
  <c r="R84" i="11"/>
  <c r="S42" i="1" l="1"/>
  <c r="Q42" i="1"/>
  <c r="T42" i="1"/>
  <c r="E42" i="1"/>
  <c r="G42" i="1"/>
  <c r="P42" i="1"/>
  <c r="M42" i="1"/>
  <c r="R42" i="1"/>
  <c r="X42" i="1"/>
  <c r="I42" i="1"/>
  <c r="O42" i="1"/>
  <c r="J42" i="1"/>
  <c r="N42" i="1"/>
  <c r="D42" i="1"/>
  <c r="K42" i="1"/>
  <c r="W42" i="1"/>
  <c r="U42" i="1"/>
  <c r="H42" i="1"/>
  <c r="Y42" i="1"/>
  <c r="F42" i="1"/>
  <c r="V42" i="1"/>
  <c r="L42" i="1"/>
  <c r="I85" i="11"/>
  <c r="M85" i="11"/>
  <c r="Q85" i="11"/>
  <c r="U85" i="11"/>
  <c r="F85" i="11"/>
  <c r="D85" i="11"/>
  <c r="J85" i="11"/>
  <c r="N85" i="11"/>
  <c r="R85" i="11"/>
  <c r="V85" i="11"/>
  <c r="G85" i="11"/>
  <c r="K85" i="11"/>
  <c r="O85" i="11"/>
  <c r="S85" i="11"/>
  <c r="W85" i="11"/>
  <c r="B43" i="1"/>
  <c r="C43" i="1" s="1"/>
  <c r="B86" i="11"/>
  <c r="C86" i="11" s="1"/>
  <c r="H85" i="11"/>
  <c r="L85" i="11"/>
  <c r="P85" i="11"/>
  <c r="T85" i="11"/>
  <c r="E85" i="11"/>
  <c r="N43" i="1" l="1"/>
  <c r="H43" i="1"/>
  <c r="D43" i="1"/>
  <c r="U43" i="1"/>
  <c r="K43" i="1"/>
  <c r="Q43" i="1"/>
  <c r="G43" i="1"/>
  <c r="R43" i="1"/>
  <c r="E43" i="1"/>
  <c r="Y43" i="1"/>
  <c r="F43" i="1"/>
  <c r="M43" i="1"/>
  <c r="O43" i="1"/>
  <c r="J43" i="1"/>
  <c r="S43" i="1"/>
  <c r="P43" i="1"/>
  <c r="X43" i="1"/>
  <c r="I43" i="1"/>
  <c r="L43" i="1"/>
  <c r="W43" i="1"/>
  <c r="T43" i="1"/>
  <c r="V43" i="1"/>
  <c r="I86" i="11"/>
  <c r="M86" i="11"/>
  <c r="Q86" i="11"/>
  <c r="U86" i="11"/>
  <c r="F86" i="11"/>
  <c r="B87" i="11"/>
  <c r="C87" i="11" s="1"/>
  <c r="J86" i="11"/>
  <c r="N86" i="11"/>
  <c r="R86" i="11"/>
  <c r="V86" i="11"/>
  <c r="G86" i="11"/>
  <c r="K86" i="11"/>
  <c r="O86" i="11"/>
  <c r="S86" i="11"/>
  <c r="W86" i="11"/>
  <c r="D86" i="11"/>
  <c r="B44" i="1"/>
  <c r="C44" i="1" s="1"/>
  <c r="H86" i="11"/>
  <c r="L86" i="11"/>
  <c r="P86" i="11"/>
  <c r="T86" i="11"/>
  <c r="E86" i="11"/>
  <c r="N44" i="1" l="1"/>
  <c r="P44" i="1"/>
  <c r="L44" i="1"/>
  <c r="G44" i="1"/>
  <c r="U44" i="1"/>
  <c r="K44" i="1"/>
  <c r="Q44" i="1"/>
  <c r="J44" i="1"/>
  <c r="E44" i="1"/>
  <c r="I44" i="1"/>
  <c r="R44" i="1"/>
  <c r="O44" i="1"/>
  <c r="M44" i="1"/>
  <c r="V44" i="1"/>
  <c r="S44" i="1"/>
  <c r="Y44" i="1"/>
  <c r="W44" i="1"/>
  <c r="F44" i="1"/>
  <c r="X44" i="1"/>
  <c r="T44" i="1"/>
  <c r="H44" i="1"/>
  <c r="J87" i="11"/>
  <c r="N87" i="11"/>
  <c r="R87" i="11"/>
  <c r="V87" i="11"/>
  <c r="B45" i="1"/>
  <c r="C45" i="1" s="1"/>
  <c r="V45" i="1" s="1"/>
  <c r="G87" i="11"/>
  <c r="K87" i="11"/>
  <c r="O87" i="11"/>
  <c r="S87" i="11"/>
  <c r="W87" i="11"/>
  <c r="B88" i="11"/>
  <c r="C88" i="11" s="1"/>
  <c r="H87" i="11"/>
  <c r="L87" i="11"/>
  <c r="P87" i="11"/>
  <c r="T87" i="11"/>
  <c r="E87" i="11"/>
  <c r="D87" i="11"/>
  <c r="I87" i="11"/>
  <c r="M87" i="11"/>
  <c r="Q87" i="11"/>
  <c r="U87" i="11"/>
  <c r="F87" i="11"/>
  <c r="D44" i="1"/>
  <c r="T45" i="1" l="1"/>
  <c r="X45" i="1"/>
  <c r="Y45" i="1"/>
  <c r="W45" i="1"/>
  <c r="U45" i="1"/>
  <c r="S45" i="1"/>
  <c r="L45" i="1"/>
  <c r="J45" i="1"/>
  <c r="H45" i="1"/>
  <c r="O45" i="1"/>
  <c r="F45" i="1"/>
  <c r="E45" i="1"/>
  <c r="K45" i="1"/>
  <c r="R45" i="1"/>
  <c r="G45" i="1"/>
  <c r="N45" i="1"/>
  <c r="M45" i="1"/>
  <c r="P45" i="1"/>
  <c r="I45" i="1"/>
  <c r="Q45" i="1"/>
  <c r="I88" i="11"/>
  <c r="M88" i="11"/>
  <c r="Q88" i="11"/>
  <c r="U88" i="11"/>
  <c r="F88" i="11"/>
  <c r="B89" i="11"/>
  <c r="C89" i="11" s="1"/>
  <c r="J88" i="11"/>
  <c r="N88" i="11"/>
  <c r="R88" i="11"/>
  <c r="V88" i="11"/>
  <c r="G88" i="11"/>
  <c r="K88" i="11"/>
  <c r="O88" i="11"/>
  <c r="S88" i="11"/>
  <c r="W88" i="11"/>
  <c r="D88" i="11"/>
  <c r="B46" i="1"/>
  <c r="C46" i="1" s="1"/>
  <c r="H88" i="11"/>
  <c r="L88" i="11"/>
  <c r="P88" i="11"/>
  <c r="T88" i="11"/>
  <c r="E88" i="11"/>
  <c r="D45" i="1"/>
  <c r="X46" i="1" l="1"/>
  <c r="V46" i="1"/>
  <c r="F46" i="1"/>
  <c r="R46" i="1"/>
  <c r="P46" i="1"/>
  <c r="Y46" i="1"/>
  <c r="H46" i="1"/>
  <c r="I46" i="1"/>
  <c r="U46" i="1"/>
  <c r="E46" i="1"/>
  <c r="Q46" i="1"/>
  <c r="T46" i="1"/>
  <c r="L46" i="1"/>
  <c r="O46" i="1"/>
  <c r="S46" i="1"/>
  <c r="K46" i="1"/>
  <c r="N46" i="1"/>
  <c r="M46" i="1"/>
  <c r="J46" i="1"/>
  <c r="W46" i="1"/>
  <c r="G46" i="1"/>
  <c r="H89" i="11"/>
  <c r="L89" i="11"/>
  <c r="P89" i="11"/>
  <c r="T89" i="11"/>
  <c r="E89" i="11"/>
  <c r="D89" i="11"/>
  <c r="B90" i="11"/>
  <c r="C90" i="11" s="1"/>
  <c r="B47" i="1"/>
  <c r="C47" i="1" s="1"/>
  <c r="I89" i="11"/>
  <c r="M89" i="11"/>
  <c r="Q89" i="11"/>
  <c r="U89" i="11"/>
  <c r="F89" i="11"/>
  <c r="J89" i="11"/>
  <c r="N89" i="11"/>
  <c r="R89" i="11"/>
  <c r="V89" i="11"/>
  <c r="G89" i="11"/>
  <c r="K89" i="11"/>
  <c r="O89" i="11"/>
  <c r="O47" i="1" s="1"/>
  <c r="S89" i="11"/>
  <c r="W89" i="11"/>
  <c r="D46" i="1"/>
  <c r="K47" i="1"/>
  <c r="N47" i="1" l="1"/>
  <c r="E47" i="1"/>
  <c r="H47" i="1"/>
  <c r="T47" i="1"/>
  <c r="I47" i="1"/>
  <c r="L47" i="1"/>
  <c r="G47" i="1"/>
  <c r="X47" i="1"/>
  <c r="W47" i="1"/>
  <c r="Q47" i="1"/>
  <c r="R47" i="1"/>
  <c r="D47" i="1"/>
  <c r="U47" i="1"/>
  <c r="P47" i="1"/>
  <c r="J47" i="1"/>
  <c r="F47" i="1"/>
  <c r="Y47" i="1"/>
  <c r="S47" i="1"/>
  <c r="M47" i="1"/>
  <c r="V47" i="1"/>
  <c r="H90" i="11"/>
  <c r="L90" i="11"/>
  <c r="P90" i="11"/>
  <c r="T90" i="11"/>
  <c r="E90" i="11"/>
  <c r="D90" i="11"/>
  <c r="I90" i="11"/>
  <c r="M90" i="11"/>
  <c r="Q90" i="11"/>
  <c r="U90" i="11"/>
  <c r="F90" i="11"/>
  <c r="B91" i="11"/>
  <c r="C91" i="11" s="1"/>
  <c r="J90" i="11"/>
  <c r="N90" i="11"/>
  <c r="R90" i="11"/>
  <c r="V90" i="11"/>
  <c r="B48" i="1"/>
  <c r="C48" i="1" s="1"/>
  <c r="E48" i="1" s="1"/>
  <c r="G90" i="11"/>
  <c r="K90" i="11"/>
  <c r="O90" i="11"/>
  <c r="S90" i="11"/>
  <c r="W90" i="11"/>
  <c r="G48" i="1" l="1"/>
  <c r="W48" i="1"/>
  <c r="Q48" i="1"/>
  <c r="F48" i="1"/>
  <c r="N48" i="1"/>
  <c r="U48" i="1"/>
  <c r="L48" i="1"/>
  <c r="I48" i="1"/>
  <c r="X48" i="1"/>
  <c r="M48" i="1"/>
  <c r="O48" i="1"/>
  <c r="K48" i="1"/>
  <c r="P48" i="1"/>
  <c r="Y48" i="1"/>
  <c r="D48" i="1"/>
  <c r="T48" i="1"/>
  <c r="H48" i="1"/>
  <c r="R48" i="1"/>
  <c r="J48" i="1"/>
  <c r="S48" i="1"/>
  <c r="H91" i="11"/>
  <c r="L91" i="11"/>
  <c r="P91" i="11"/>
  <c r="T91" i="11"/>
  <c r="E91" i="11"/>
  <c r="I91" i="11"/>
  <c r="M91" i="11"/>
  <c r="Q91" i="11"/>
  <c r="U91" i="11"/>
  <c r="F91" i="11"/>
  <c r="B92" i="11"/>
  <c r="C92" i="11" s="1"/>
  <c r="J91" i="11"/>
  <c r="N91" i="11"/>
  <c r="R91" i="11"/>
  <c r="V91" i="11"/>
  <c r="B49" i="1"/>
  <c r="C49" i="1" s="1"/>
  <c r="T49" i="1" s="1"/>
  <c r="G91" i="11"/>
  <c r="K91" i="11"/>
  <c r="O91" i="11"/>
  <c r="S91" i="11"/>
  <c r="W91" i="11"/>
  <c r="D91" i="11"/>
  <c r="V48" i="1"/>
  <c r="N49" i="1" l="1"/>
  <c r="G49" i="1"/>
  <c r="U49" i="1"/>
  <c r="S49" i="1"/>
  <c r="V49" i="1"/>
  <c r="R49" i="1"/>
  <c r="F49" i="1"/>
  <c r="I49" i="1"/>
  <c r="O49" i="1"/>
  <c r="M49" i="1"/>
  <c r="L49" i="1"/>
  <c r="W49" i="1"/>
  <c r="H49" i="1"/>
  <c r="Y49" i="1"/>
  <c r="X49" i="1"/>
  <c r="D49" i="1"/>
  <c r="P49" i="1"/>
  <c r="Q49" i="1"/>
  <c r="J49" i="1"/>
  <c r="K49" i="1"/>
  <c r="E49" i="1"/>
  <c r="H92" i="11"/>
  <c r="L92" i="11"/>
  <c r="P92" i="11"/>
  <c r="T92" i="11"/>
  <c r="E92" i="11"/>
  <c r="D92" i="11"/>
  <c r="I92" i="11"/>
  <c r="M92" i="11"/>
  <c r="Q92" i="11"/>
  <c r="U92" i="11"/>
  <c r="F92" i="11"/>
  <c r="B50" i="1"/>
  <c r="C50" i="1" s="1"/>
  <c r="J50" i="1" s="1"/>
  <c r="J92" i="11"/>
  <c r="N92" i="11"/>
  <c r="R92" i="11"/>
  <c r="V92" i="11"/>
  <c r="W92" i="11"/>
  <c r="B93" i="11"/>
  <c r="C93" i="11" s="1"/>
  <c r="G92" i="11"/>
  <c r="K92" i="11"/>
  <c r="O92" i="11"/>
  <c r="S92" i="11"/>
  <c r="K50" i="1" l="1"/>
  <c r="T50" i="1"/>
  <c r="I50" i="1"/>
  <c r="U50" i="1"/>
  <c r="X50" i="1"/>
  <c r="Y50" i="1"/>
  <c r="G50" i="1"/>
  <c r="V50" i="1"/>
  <c r="W50" i="1"/>
  <c r="N50" i="1"/>
  <c r="L50" i="1"/>
  <c r="R50" i="1"/>
  <c r="Q50" i="1"/>
  <c r="P50" i="1"/>
  <c r="H50" i="1"/>
  <c r="D50" i="1"/>
  <c r="M50" i="1"/>
  <c r="O50" i="1"/>
  <c r="F50" i="1"/>
  <c r="E50" i="1"/>
  <c r="S50" i="1"/>
  <c r="H93" i="11"/>
  <c r="L93" i="11"/>
  <c r="P93" i="11"/>
  <c r="T93" i="11"/>
  <c r="E93" i="11"/>
  <c r="B51" i="1"/>
  <c r="C51" i="1" s="1"/>
  <c r="I93" i="11"/>
  <c r="M93" i="11"/>
  <c r="Q93" i="11"/>
  <c r="U93" i="11"/>
  <c r="F93" i="11"/>
  <c r="B94" i="11"/>
  <c r="C94" i="11" s="1"/>
  <c r="J93" i="11"/>
  <c r="N93" i="11"/>
  <c r="R93" i="11"/>
  <c r="V93" i="11"/>
  <c r="D93" i="11"/>
  <c r="G93" i="11"/>
  <c r="K93" i="11"/>
  <c r="O93" i="11"/>
  <c r="S93" i="11"/>
  <c r="W93" i="11"/>
  <c r="F51" i="1" l="1"/>
  <c r="Q51" i="1"/>
  <c r="L51" i="1"/>
  <c r="K51" i="1"/>
  <c r="M51" i="1"/>
  <c r="N51" i="1"/>
  <c r="J51" i="1"/>
  <c r="G51" i="1"/>
  <c r="Y51" i="1"/>
  <c r="V51" i="1"/>
  <c r="I51" i="1"/>
  <c r="T51" i="1"/>
  <c r="S51" i="1"/>
  <c r="E51" i="1"/>
  <c r="X51" i="1"/>
  <c r="O51" i="1"/>
  <c r="U51" i="1"/>
  <c r="P51" i="1"/>
  <c r="H51" i="1"/>
  <c r="W51" i="1"/>
  <c r="R51" i="1"/>
  <c r="I94" i="11"/>
  <c r="M94" i="11"/>
  <c r="Q94" i="11"/>
  <c r="U94" i="11"/>
  <c r="F94" i="11"/>
  <c r="B95" i="11"/>
  <c r="C95" i="11" s="1"/>
  <c r="J94" i="11"/>
  <c r="N94" i="11"/>
  <c r="R94" i="11"/>
  <c r="V94" i="11"/>
  <c r="B52" i="1"/>
  <c r="C52" i="1" s="1"/>
  <c r="Q52" i="1" s="1"/>
  <c r="G94" i="11"/>
  <c r="K94" i="11"/>
  <c r="O94" i="11"/>
  <c r="S94" i="11"/>
  <c r="W94" i="11"/>
  <c r="D94" i="11"/>
  <c r="E94" i="11"/>
  <c r="H94" i="11"/>
  <c r="L94" i="11"/>
  <c r="P94" i="11"/>
  <c r="T94" i="11"/>
  <c r="D51" i="1"/>
  <c r="Y52" i="1" l="1"/>
  <c r="J52" i="1"/>
  <c r="T52" i="1"/>
  <c r="E52" i="1"/>
  <c r="O52" i="1"/>
  <c r="V52" i="1"/>
  <c r="I52" i="1"/>
  <c r="R52" i="1"/>
  <c r="D52" i="1"/>
  <c r="X52" i="1"/>
  <c r="M52" i="1"/>
  <c r="P52" i="1"/>
  <c r="H52" i="1"/>
  <c r="U52" i="1"/>
  <c r="F52" i="1"/>
  <c r="S52" i="1"/>
  <c r="K52" i="1"/>
  <c r="L52" i="1"/>
  <c r="G52" i="1"/>
  <c r="W52" i="1"/>
  <c r="I95" i="11"/>
  <c r="M95" i="11"/>
  <c r="Q95" i="11"/>
  <c r="U95" i="11"/>
  <c r="F95" i="11"/>
  <c r="B96" i="11"/>
  <c r="C96" i="11" s="1"/>
  <c r="J95" i="11"/>
  <c r="N95" i="11"/>
  <c r="R95" i="11"/>
  <c r="V95" i="11"/>
  <c r="B53" i="1"/>
  <c r="C53" i="1" s="1"/>
  <c r="G95" i="11"/>
  <c r="K95" i="11"/>
  <c r="O95" i="11"/>
  <c r="S95" i="11"/>
  <c r="W95" i="11"/>
  <c r="D95" i="11"/>
  <c r="H95" i="11"/>
  <c r="L95" i="11"/>
  <c r="P95" i="11"/>
  <c r="T95" i="11"/>
  <c r="E95" i="11"/>
  <c r="N52" i="1"/>
  <c r="V53" i="1" l="1"/>
  <c r="S53" i="1"/>
  <c r="G53" i="1"/>
  <c r="U53" i="1"/>
  <c r="E53" i="1"/>
  <c r="Q53" i="1"/>
  <c r="P53" i="1"/>
  <c r="X53" i="1"/>
  <c r="N53" i="1"/>
  <c r="J53" i="1"/>
  <c r="M53" i="1"/>
  <c r="K53" i="1"/>
  <c r="Y53" i="1"/>
  <c r="L53" i="1"/>
  <c r="R53" i="1"/>
  <c r="T53" i="1"/>
  <c r="D53" i="1"/>
  <c r="I53" i="1"/>
  <c r="H53" i="1"/>
  <c r="W53" i="1"/>
  <c r="O53" i="1"/>
  <c r="F53" i="1"/>
  <c r="H96" i="11"/>
  <c r="L96" i="11"/>
  <c r="P96" i="11"/>
  <c r="T96" i="11"/>
  <c r="E96" i="11"/>
  <c r="B54" i="1"/>
  <c r="C54" i="1" s="1"/>
  <c r="F54" i="1" s="1"/>
  <c r="M96" i="11"/>
  <c r="U96" i="11"/>
  <c r="D96" i="11"/>
  <c r="I96" i="11"/>
  <c r="Q96" i="11"/>
  <c r="F96" i="11"/>
  <c r="B97" i="11"/>
  <c r="C97" i="11" s="1"/>
  <c r="J96" i="11"/>
  <c r="N96" i="11"/>
  <c r="R96" i="11"/>
  <c r="V96" i="11"/>
  <c r="G96" i="11"/>
  <c r="K96" i="11"/>
  <c r="O96" i="11"/>
  <c r="S96" i="11"/>
  <c r="W96" i="11"/>
  <c r="W54" i="1" s="1"/>
  <c r="V54" i="1" l="1"/>
  <c r="X54" i="1"/>
  <c r="N54" i="1"/>
  <c r="O54" i="1"/>
  <c r="I54" i="1"/>
  <c r="R54" i="1"/>
  <c r="U54" i="1"/>
  <c r="H54" i="1"/>
  <c r="D54" i="1"/>
  <c r="Y54" i="1"/>
  <c r="G54" i="1"/>
  <c r="T54" i="1"/>
  <c r="J54" i="1"/>
  <c r="K54" i="1"/>
  <c r="E54" i="1"/>
  <c r="S54" i="1"/>
  <c r="L54" i="1"/>
  <c r="M54" i="1"/>
  <c r="P54" i="1"/>
  <c r="Q54" i="1"/>
  <c r="H97" i="11"/>
  <c r="L97" i="11"/>
  <c r="P97" i="11"/>
  <c r="T97" i="11"/>
  <c r="E97" i="11"/>
  <c r="B98" i="11"/>
  <c r="C98" i="11" s="1"/>
  <c r="I97" i="11"/>
  <c r="M97" i="11"/>
  <c r="Q97" i="11"/>
  <c r="U97" i="11"/>
  <c r="F97" i="11"/>
  <c r="B55" i="1"/>
  <c r="C55" i="1" s="1"/>
  <c r="P55" i="1" s="1"/>
  <c r="J97" i="11"/>
  <c r="N97" i="11"/>
  <c r="R97" i="11"/>
  <c r="V97" i="11"/>
  <c r="G97" i="11"/>
  <c r="K97" i="11"/>
  <c r="O97" i="11"/>
  <c r="S97" i="11"/>
  <c r="W97" i="11"/>
  <c r="D97" i="11"/>
  <c r="S55" i="1" l="1"/>
  <c r="U55" i="1"/>
  <c r="X55" i="1"/>
  <c r="J55" i="1"/>
  <c r="Y55" i="1"/>
  <c r="M55" i="1"/>
  <c r="K55" i="1"/>
  <c r="L55" i="1"/>
  <c r="E55" i="1"/>
  <c r="Q55" i="1"/>
  <c r="H55" i="1"/>
  <c r="I55" i="1"/>
  <c r="R55" i="1"/>
  <c r="O55" i="1"/>
  <c r="N55" i="1"/>
  <c r="V55" i="1"/>
  <c r="W55" i="1"/>
  <c r="F55" i="1"/>
  <c r="T55" i="1"/>
  <c r="G55" i="1"/>
  <c r="D55" i="1"/>
  <c r="I98" i="11"/>
  <c r="M98" i="11"/>
  <c r="Q98" i="11"/>
  <c r="U98" i="11"/>
  <c r="F98" i="11"/>
  <c r="D98" i="11"/>
  <c r="J98" i="11"/>
  <c r="N98" i="11"/>
  <c r="R98" i="11"/>
  <c r="V98" i="11"/>
  <c r="G98" i="11"/>
  <c r="K98" i="11"/>
  <c r="O98" i="11"/>
  <c r="S98" i="11"/>
  <c r="W98" i="11"/>
  <c r="B99" i="11"/>
  <c r="C99" i="11" s="1"/>
  <c r="H98" i="11"/>
  <c r="L98" i="11"/>
  <c r="P98" i="11"/>
  <c r="T98" i="11"/>
  <c r="E98" i="11"/>
  <c r="B56" i="1"/>
  <c r="C56" i="1" s="1"/>
  <c r="D56" i="1" l="1"/>
  <c r="E56" i="1"/>
  <c r="L56" i="1"/>
  <c r="V56" i="1"/>
  <c r="Y56" i="1"/>
  <c r="Q56" i="1"/>
  <c r="R56" i="1"/>
  <c r="J56" i="1"/>
  <c r="G56" i="1"/>
  <c r="T56" i="1"/>
  <c r="M56" i="1"/>
  <c r="O56" i="1"/>
  <c r="W56" i="1"/>
  <c r="S56" i="1"/>
  <c r="N56" i="1"/>
  <c r="P56" i="1"/>
  <c r="K56" i="1"/>
  <c r="F56" i="1"/>
  <c r="I56" i="1"/>
  <c r="X56" i="1"/>
  <c r="U56" i="1"/>
  <c r="H56" i="1"/>
  <c r="I99" i="11"/>
  <c r="M99" i="11"/>
  <c r="Q99" i="11"/>
  <c r="U99" i="11"/>
  <c r="F99" i="11"/>
  <c r="J99" i="11"/>
  <c r="N99" i="11"/>
  <c r="R99" i="11"/>
  <c r="V99" i="11"/>
  <c r="D99" i="11"/>
  <c r="G99" i="11"/>
  <c r="K99" i="11"/>
  <c r="O99" i="11"/>
  <c r="S99" i="11"/>
  <c r="W99" i="11"/>
  <c r="B100" i="11"/>
  <c r="C100" i="11" s="1"/>
  <c r="H99" i="11"/>
  <c r="L99" i="11"/>
  <c r="P99" i="11"/>
  <c r="T99" i="11"/>
  <c r="E99" i="11"/>
  <c r="B57" i="1"/>
  <c r="C57" i="1" s="1"/>
  <c r="D57" i="1" s="1"/>
  <c r="X57" i="1" l="1"/>
  <c r="R57" i="1"/>
  <c r="Y57" i="1"/>
  <c r="W57" i="1"/>
  <c r="E57" i="1"/>
  <c r="Q57" i="1"/>
  <c r="M57" i="1"/>
  <c r="J57" i="1"/>
  <c r="G57" i="1"/>
  <c r="F57" i="1"/>
  <c r="T57" i="1"/>
  <c r="K57" i="1"/>
  <c r="U57" i="1"/>
  <c r="V57" i="1"/>
  <c r="I57" i="1"/>
  <c r="S57" i="1"/>
  <c r="H57" i="1"/>
  <c r="N57" i="1"/>
  <c r="L57" i="1"/>
  <c r="H100" i="11"/>
  <c r="L100" i="11"/>
  <c r="P100" i="11"/>
  <c r="T100" i="11"/>
  <c r="E100" i="11"/>
  <c r="I100" i="11"/>
  <c r="M100" i="11"/>
  <c r="Q100" i="11"/>
  <c r="U100" i="11"/>
  <c r="F100" i="11"/>
  <c r="B58" i="1"/>
  <c r="C58" i="1" s="1"/>
  <c r="G58" i="1" s="1"/>
  <c r="J100" i="11"/>
  <c r="N100" i="11"/>
  <c r="R100" i="11"/>
  <c r="V100" i="11"/>
  <c r="B101" i="11"/>
  <c r="C101" i="11" s="1"/>
  <c r="D100" i="11"/>
  <c r="G100" i="11"/>
  <c r="K100" i="11"/>
  <c r="O100" i="11"/>
  <c r="S100" i="11"/>
  <c r="W100" i="11"/>
  <c r="O57" i="1"/>
  <c r="P57" i="1"/>
  <c r="R58" i="1" l="1"/>
  <c r="Q58" i="1"/>
  <c r="W58" i="1"/>
  <c r="J58" i="1"/>
  <c r="L58" i="1"/>
  <c r="H58" i="1"/>
  <c r="O58" i="1"/>
  <c r="I58" i="1"/>
  <c r="T58" i="1"/>
  <c r="S58" i="1"/>
  <c r="N58" i="1"/>
  <c r="U58" i="1"/>
  <c r="V58" i="1"/>
  <c r="Y58" i="1"/>
  <c r="K58" i="1"/>
  <c r="E58" i="1"/>
  <c r="P58" i="1"/>
  <c r="M58" i="1"/>
  <c r="X58" i="1"/>
  <c r="F58" i="1"/>
  <c r="I101" i="11"/>
  <c r="M101" i="11"/>
  <c r="Q101" i="11"/>
  <c r="U101" i="11"/>
  <c r="F101" i="11"/>
  <c r="B59" i="1"/>
  <c r="C59" i="1" s="1"/>
  <c r="B102" i="11"/>
  <c r="C102" i="11" s="1"/>
  <c r="J101" i="11"/>
  <c r="N101" i="11"/>
  <c r="R101" i="11"/>
  <c r="V101" i="11"/>
  <c r="G101" i="11"/>
  <c r="K101" i="11"/>
  <c r="O101" i="11"/>
  <c r="S101" i="11"/>
  <c r="W101" i="11"/>
  <c r="D101" i="11"/>
  <c r="T101" i="11"/>
  <c r="H101" i="11"/>
  <c r="L101" i="11"/>
  <c r="P101" i="11"/>
  <c r="E101" i="11"/>
  <c r="D58" i="1"/>
  <c r="E59" i="1" l="1"/>
  <c r="T59" i="1"/>
  <c r="J59" i="1"/>
  <c r="G59" i="1"/>
  <c r="L59" i="1"/>
  <c r="X59" i="1"/>
  <c r="M59" i="1"/>
  <c r="Y59" i="1"/>
  <c r="F59" i="1"/>
  <c r="R59" i="1"/>
  <c r="P59" i="1"/>
  <c r="K59" i="1"/>
  <c r="N59" i="1"/>
  <c r="U59" i="1"/>
  <c r="H59" i="1"/>
  <c r="S59" i="1"/>
  <c r="V59" i="1"/>
  <c r="O59" i="1"/>
  <c r="W59" i="1"/>
  <c r="I59" i="1"/>
  <c r="Q59" i="1"/>
  <c r="D59" i="1"/>
  <c r="G102" i="11"/>
  <c r="K102" i="11"/>
  <c r="O102" i="11"/>
  <c r="S102" i="11"/>
  <c r="W102" i="11"/>
  <c r="H102" i="11"/>
  <c r="L102" i="11"/>
  <c r="P102" i="11"/>
  <c r="T102" i="11"/>
  <c r="E102" i="11"/>
  <c r="D102" i="11"/>
  <c r="I102" i="11"/>
  <c r="M102" i="11"/>
  <c r="Q102" i="11"/>
  <c r="U102" i="11"/>
  <c r="F102" i="11"/>
  <c r="B60" i="1"/>
  <c r="C60" i="1" s="1"/>
  <c r="Q60" i="1" s="1"/>
  <c r="Q17" i="1" s="1"/>
  <c r="Q15" i="1" s="1"/>
  <c r="Q14" i="1" s="1"/>
  <c r="J102" i="11"/>
  <c r="N102" i="11"/>
  <c r="R102" i="11"/>
  <c r="V102" i="11"/>
  <c r="G60" i="1" l="1"/>
  <c r="G17" i="1" s="1"/>
  <c r="G15" i="1" s="1"/>
  <c r="G14" i="1" s="1"/>
  <c r="J60" i="1"/>
  <c r="J17" i="1" s="1"/>
  <c r="J15" i="1" s="1"/>
  <c r="J14" i="1" s="1"/>
  <c r="K60" i="1"/>
  <c r="K17" i="1" s="1"/>
  <c r="K15" i="1" s="1"/>
  <c r="K14" i="1" s="1"/>
  <c r="X60" i="1"/>
  <c r="X17" i="1" s="1"/>
  <c r="X15" i="1" s="1"/>
  <c r="X14" i="1" s="1"/>
  <c r="R60" i="1"/>
  <c r="R17" i="1" s="1"/>
  <c r="R15" i="1" s="1"/>
  <c r="R14" i="1" s="1"/>
  <c r="I60" i="1"/>
  <c r="I17" i="1" s="1"/>
  <c r="I15" i="1" s="1"/>
  <c r="I14" i="1" s="1"/>
  <c r="S60" i="1"/>
  <c r="S17" i="1" s="1"/>
  <c r="S15" i="1" s="1"/>
  <c r="S14" i="1" s="1"/>
  <c r="D60" i="1"/>
  <c r="D17" i="1" s="1"/>
  <c r="D15" i="1" s="1"/>
  <c r="D14" i="1" s="1"/>
  <c r="P60" i="1"/>
  <c r="P17" i="1" s="1"/>
  <c r="P15" i="1" s="1"/>
  <c r="P14" i="1" s="1"/>
  <c r="H60" i="1"/>
  <c r="H17" i="1" s="1"/>
  <c r="H15" i="1" s="1"/>
  <c r="H14" i="1" s="1"/>
  <c r="L60" i="1"/>
  <c r="L17" i="1" s="1"/>
  <c r="L15" i="1" s="1"/>
  <c r="L14" i="1" s="1"/>
  <c r="E60" i="1"/>
  <c r="E17" i="1" s="1"/>
  <c r="E15" i="1" s="1"/>
  <c r="E14" i="1" s="1"/>
  <c r="O60" i="1"/>
  <c r="O17" i="1" s="1"/>
  <c r="O15" i="1" s="1"/>
  <c r="O14" i="1" s="1"/>
  <c r="W60" i="1"/>
  <c r="W17" i="1" s="1"/>
  <c r="W15" i="1" s="1"/>
  <c r="W14" i="1" s="1"/>
  <c r="N60" i="1"/>
  <c r="N17" i="1" s="1"/>
  <c r="N15" i="1" s="1"/>
  <c r="N14" i="1" s="1"/>
  <c r="T60" i="1"/>
  <c r="T17" i="1" s="1"/>
  <c r="T15" i="1" s="1"/>
  <c r="T14" i="1" s="1"/>
  <c r="M60" i="1"/>
  <c r="M17" i="1" s="1"/>
  <c r="M15" i="1" s="1"/>
  <c r="M14" i="1" s="1"/>
  <c r="V60" i="1"/>
  <c r="V17" i="1" s="1"/>
  <c r="V15" i="1" s="1"/>
  <c r="V14" i="1" s="1"/>
  <c r="F60" i="1"/>
  <c r="F17" i="1" s="1"/>
  <c r="F15" i="1" s="1"/>
  <c r="F14" i="1" s="1"/>
  <c r="Y60" i="1"/>
  <c r="U60" i="1"/>
  <c r="U17" i="1" s="1"/>
  <c r="U15" i="1" s="1"/>
  <c r="U14" i="1" s="1"/>
</calcChain>
</file>

<file path=xl/sharedStrings.xml><?xml version="1.0" encoding="utf-8"?>
<sst xmlns="http://schemas.openxmlformats.org/spreadsheetml/2006/main" count="2805" uniqueCount="449">
  <si>
    <t>Financiering</t>
  </si>
  <si>
    <t>Het uurloon voor onderdeel A moet berekend worden volgens de door de regeling geaccepteerde methodiek.</t>
  </si>
  <si>
    <t xml:space="preserve">Onderdeel C Financiering van het project is van essentieel belang voor een goede beoordeling van uw project, vul daarom de toelichting en </t>
  </si>
  <si>
    <t>onderbouwing van onderdeel C in.</t>
  </si>
  <si>
    <t>Uitleg posten O&amp;O&amp;I Begroting</t>
  </si>
  <si>
    <t>A1 Loonkosten</t>
  </si>
  <si>
    <t>IO</t>
  </si>
  <si>
    <t>EO</t>
  </si>
  <si>
    <t>Kennisinstelling/ onderz. org. - economische activiteiten</t>
  </si>
  <si>
    <t>Kennisinstelling/ onderz. org. - niet economische activiteiten</t>
  </si>
  <si>
    <t xml:space="preserve">Onderzoeksorganisaties moeten een gescheiden boekhouding bijhouden voor hun economische en niet-economische activiteiten. In de regeling is het </t>
  </si>
  <si>
    <t xml:space="preserve">onderscheid relevant in verband met het maximaal toegestane subsidiepercentage en de voorwaarden over de omgang met intellectuele eigendomsrechten en </t>
  </si>
  <si>
    <t>overdracht daarvan aan ondernemingen. Aangenomen wordt dat normaal gesproken de volgende primaire activiteiten van onderzoeksorganisaties geen</t>
  </si>
  <si>
    <t>economisch karakter hebben:</t>
  </si>
  <si>
    <t xml:space="preserve">Om te bepalen of er in een samenwerkingsverband sprake is van onafhankelijk onderzoek door de onderzoeksorganisatie, wordt er gekeken naar wie het </t>
  </si>
  <si>
    <t>omgaat met de intellectuele eigendomsrechten, overdracht daarvan aan ondernemingen en verspreiding van andere onderzoeksresultaten.</t>
  </si>
  <si>
    <t>Indirecte steun aan ondernemingen via de subsidie aan de onderzoeksorganisatie moet voorkomen worden. Daarom vragen we in het model projectplan hoe u</t>
  </si>
  <si>
    <t>A2/A3 Machinekosten</t>
  </si>
  <si>
    <t>A3/A4 Materiaalkosten</t>
  </si>
  <si>
    <t>A4/A6 Kosten derden</t>
  </si>
  <si>
    <t>Dossiernummer:</t>
  </si>
  <si>
    <t>Looptijd in maanden:</t>
  </si>
  <si>
    <t>Voorschotpercentage:</t>
  </si>
  <si>
    <t>(verwacht)</t>
  </si>
  <si>
    <t>Subsidie</t>
  </si>
  <si>
    <t>Naam</t>
  </si>
  <si>
    <t>Totale subsidie</t>
  </si>
  <si>
    <t xml:space="preserve">Kwartaal </t>
  </si>
  <si>
    <t>Datum</t>
  </si>
  <si>
    <t>Eerste voorschot</t>
  </si>
  <si>
    <t>Kwartaal betaling</t>
  </si>
  <si>
    <t>maanden</t>
  </si>
  <si>
    <t>Type begroting</t>
  </si>
  <si>
    <t>Overall</t>
  </si>
  <si>
    <t>Jaar</t>
  </si>
  <si>
    <t>Milestone</t>
  </si>
  <si>
    <t>Dossier nummer:</t>
  </si>
  <si>
    <t xml:space="preserve">Titel: </t>
  </si>
  <si>
    <t xml:space="preserve">Penvoerder: </t>
  </si>
  <si>
    <t>Partner</t>
  </si>
  <si>
    <t># partners</t>
  </si>
  <si>
    <t>Looptijd</t>
  </si>
  <si>
    <t>t/m</t>
  </si>
  <si>
    <t>Subsidiebedrag</t>
  </si>
  <si>
    <t>Datum beschikking</t>
  </si>
  <si>
    <t xml:space="preserve">Totaal </t>
  </si>
  <si>
    <t>Subsidie per jaar</t>
  </si>
  <si>
    <t>van</t>
  </si>
  <si>
    <t>tot</t>
  </si>
  <si>
    <t>Subsidie per  periode</t>
  </si>
  <si>
    <t>Voorschot regime (direct=1, jaar=2, kwartaal=3)</t>
  </si>
  <si>
    <t>Datum eerste betaling</t>
  </si>
  <si>
    <t>Datum eerste kwartaal betaling</t>
  </si>
  <si>
    <t>Max voorshot per  periode</t>
  </si>
  <si>
    <t># kwartaal betalingen</t>
  </si>
  <si>
    <t># jaar betalingen</t>
  </si>
  <si>
    <t xml:space="preserve">Cum. voorshot </t>
  </si>
  <si>
    <t>Jaar betaling</t>
  </si>
  <si>
    <t># Kwartaal betaling</t>
  </si>
  <si>
    <t>Betaal data (kwartaal,jaar)</t>
  </si>
  <si>
    <t>Eerste kwartaal</t>
  </si>
  <si>
    <t>Voorschot betaling</t>
  </si>
  <si>
    <t xml:space="preserve">Betaal data </t>
  </si>
  <si>
    <t>Betaal datum</t>
  </si>
  <si>
    <t>(inclusief penvoerder)</t>
  </si>
  <si>
    <t>Aantal partners</t>
  </si>
  <si>
    <t>Startdatum*:</t>
  </si>
  <si>
    <t>Subsidiebedrag*:</t>
  </si>
  <si>
    <t>Datum beschikking*:</t>
  </si>
  <si>
    <t>Einddatum*:</t>
  </si>
  <si>
    <t>Titel:</t>
  </si>
  <si>
    <t>Penvoerder:</t>
  </si>
  <si>
    <t xml:space="preserve">Aantal partners*: </t>
  </si>
  <si>
    <t>Krediet* (ja/nee)?</t>
  </si>
  <si>
    <t>Type begroting*</t>
  </si>
  <si>
    <t>Max. looptijd volgens regeling*:</t>
  </si>
  <si>
    <t>Check</t>
  </si>
  <si>
    <t>Correctie laatste betaling</t>
  </si>
  <si>
    <t>Titel van het project:</t>
  </si>
  <si>
    <t>Looptijd van het project:</t>
  </si>
  <si>
    <t>Totale projectkosten</t>
  </si>
  <si>
    <t>Deelnemer 1</t>
  </si>
  <si>
    <t>Deelnemer 2</t>
  </si>
  <si>
    <t>Deelnemer 3</t>
  </si>
  <si>
    <t>Deelnemer 4</t>
  </si>
  <si>
    <t>Deelnemer 5</t>
  </si>
  <si>
    <t>Deelnemer 6</t>
  </si>
  <si>
    <t>Totaal</t>
  </si>
  <si>
    <t>Loonkosten</t>
  </si>
  <si>
    <t>D2</t>
  </si>
  <si>
    <t>D3</t>
  </si>
  <si>
    <t>D4</t>
  </si>
  <si>
    <t>D5</t>
  </si>
  <si>
    <t>D6</t>
  </si>
  <si>
    <t>D7</t>
  </si>
  <si>
    <t>D8</t>
  </si>
  <si>
    <t>D9</t>
  </si>
  <si>
    <t>D10</t>
  </si>
  <si>
    <t>D11</t>
  </si>
  <si>
    <t>D12</t>
  </si>
  <si>
    <t>D13</t>
  </si>
  <si>
    <t>D14</t>
  </si>
  <si>
    <t>D15</t>
  </si>
  <si>
    <t>D16</t>
  </si>
  <si>
    <t>D17</t>
  </si>
  <si>
    <t>D18</t>
  </si>
  <si>
    <t>Afschrijving per uur</t>
  </si>
  <si>
    <t>Projectnummer:</t>
  </si>
  <si>
    <t>C</t>
  </si>
  <si>
    <t>nee</t>
  </si>
  <si>
    <t>ja</t>
  </si>
  <si>
    <t>startdatum project:</t>
  </si>
  <si>
    <t>einddatum project:</t>
  </si>
  <si>
    <t>Deelnemer 7</t>
  </si>
  <si>
    <t>Deelnemer 8</t>
  </si>
  <si>
    <t>Deelnemer 9</t>
  </si>
  <si>
    <t>Deelnemer 10</t>
  </si>
  <si>
    <t>Deelnemer 11</t>
  </si>
  <si>
    <t>Deelnemer 12</t>
  </si>
  <si>
    <t>Deelnemer 13</t>
  </si>
  <si>
    <t>Deelnemer 14</t>
  </si>
  <si>
    <t>Deelnemer 15</t>
  </si>
  <si>
    <t>Deelnemer 16</t>
  </si>
  <si>
    <t>Deelnemer 17</t>
  </si>
  <si>
    <t>Deelnemer 18</t>
  </si>
  <si>
    <t>TOTALE PROJECTKOSTEN</t>
  </si>
  <si>
    <t>Private bijdragen in project kosten (in kind)</t>
  </si>
  <si>
    <t>Private bijdragen in project kosten (in cash)</t>
  </si>
  <si>
    <t>Gevraagde Subsidie</t>
  </si>
  <si>
    <t>€</t>
  </si>
  <si>
    <t>%</t>
  </si>
  <si>
    <t>Publieke bijdragen (TSE subsidie)</t>
  </si>
  <si>
    <t>TOTALE projectkosten</t>
  </si>
  <si>
    <t>Totale private bijdrage</t>
  </si>
  <si>
    <t>Project</t>
  </si>
  <si>
    <t>Dossier</t>
  </si>
  <si>
    <t>Actor</t>
  </si>
  <si>
    <t>Activiteittype</t>
  </si>
  <si>
    <t>Steun door bestuursorganen of Europese Commissie</t>
  </si>
  <si>
    <t>Maximale subsidie</t>
  </si>
  <si>
    <t>Aan derden verschuldigde kosten</t>
  </si>
  <si>
    <t>Gevraagde subsidie O&amp;O&amp;I gedeelte</t>
  </si>
  <si>
    <t>Industrieel onderzoek</t>
  </si>
  <si>
    <t>Experimentele ontwikkeling</t>
  </si>
  <si>
    <t>I.O.</t>
  </si>
  <si>
    <t>E.O.</t>
  </si>
  <si>
    <t>Type organisatie</t>
  </si>
  <si>
    <t>BTW</t>
  </si>
  <si>
    <t>Grote onderneming</t>
  </si>
  <si>
    <t>Overig</t>
  </si>
  <si>
    <t>Gegevens per deelnemer:</t>
  </si>
  <si>
    <t>Titel project</t>
  </si>
  <si>
    <t>ONDERDEEL A</t>
  </si>
  <si>
    <t>A1.</t>
  </si>
  <si>
    <t>Aantal uren</t>
  </si>
  <si>
    <t>Kosten €</t>
  </si>
  <si>
    <t>Fase</t>
  </si>
  <si>
    <t>Functie</t>
  </si>
  <si>
    <t>Totale loonkosten</t>
  </si>
  <si>
    <t>A2.</t>
  </si>
  <si>
    <t>Omschrijving kosten</t>
  </si>
  <si>
    <t>Aanschafdatum</t>
  </si>
  <si>
    <t>Aanschafwaarde</t>
  </si>
  <si>
    <t>Niet uitsluitend voor het project aangeschaft</t>
  </si>
  <si>
    <t xml:space="preserve">Totale kosten 'aangeschafte machines en apparatuur' </t>
  </si>
  <si>
    <t>A3.</t>
  </si>
  <si>
    <t>Prijs per eenheid</t>
  </si>
  <si>
    <t>A4.</t>
  </si>
  <si>
    <t>ONDERDEEL B</t>
  </si>
  <si>
    <t xml:space="preserve">Omschrijving </t>
  </si>
  <si>
    <t>ONDERDEEL C</t>
  </si>
  <si>
    <t>Financiering van het project:</t>
  </si>
  <si>
    <t>C1.</t>
  </si>
  <si>
    <t>C2.</t>
  </si>
  <si>
    <t>C3.</t>
  </si>
  <si>
    <t>Integrale kostensystematiek</t>
  </si>
  <si>
    <t>Loonkosten +50% opslag systematiek</t>
  </si>
  <si>
    <t>Aandachtspunten</t>
  </si>
  <si>
    <t>l</t>
  </si>
  <si>
    <t xml:space="preserve">Als bijlage bij het aanvraagformulier moet u onder andere een begroting indienen. Deze begroting dient een gedetailleerd beeld te </t>
  </si>
  <si>
    <t>Let op!</t>
  </si>
  <si>
    <t>Projectkosten</t>
  </si>
  <si>
    <t>Als projectkosten worden uitsluitend die kostenposten in aanmerking genomen die in deze modelbegroting zijn opgenomen. Voer alleen kosten op die:</t>
  </si>
  <si>
    <t>rechtstreeks zijn toe te rekenen aan het project;</t>
  </si>
  <si>
    <t>geven van de kosten van het project waarvoor subsidie wordt aangevraagd.</t>
  </si>
  <si>
    <t>Maximale subsidie O&amp;O&amp;I gedeelte</t>
  </si>
  <si>
    <t xml:space="preserve">A1 Loonkosten </t>
  </si>
  <si>
    <t>Indien een deel van de activiteiten van het project wordt uitbesteed, kunnen de aan derden verschuldigde kosten aan het project worden toegerekend.</t>
  </si>
  <si>
    <t>Toelichting O&amp;O&amp;I begroting</t>
  </si>
  <si>
    <t>Projectoverzicht</t>
  </si>
  <si>
    <t>De penvoerder dient het totaaloverzicht van de gevraagde subsidie en kosten per deelnemer te controleren (projectoverzicht).</t>
  </si>
  <si>
    <t>het uitvoeren van onafhankelijke O&amp;O, ook in samenwerkingsverband</t>
  </si>
  <si>
    <t>de verspreiding van onderzoeksresultaten</t>
  </si>
  <si>
    <t>Voor het samenwerkingsverband geldt ook het volgende:</t>
  </si>
  <si>
    <t>F6 Extra investeringskosten</t>
  </si>
  <si>
    <t>F1 Investeringkosten</t>
  </si>
  <si>
    <t>Cash ontvangen</t>
  </si>
  <si>
    <t>Waarvan cash van bedrijven aan kennisinstellingen</t>
  </si>
  <si>
    <t xml:space="preserve">B/F11 Gecommiteerde Subsidie  </t>
  </si>
  <si>
    <t>Cash bijdrage</t>
  </si>
  <si>
    <t>Toelichting</t>
  </si>
  <si>
    <t>Onderdeel C Financiering van het project</t>
  </si>
  <si>
    <t>Middelgrote onderneming</t>
  </si>
  <si>
    <t>Totaal aan derden verschuldigde kosten</t>
  </si>
  <si>
    <t xml:space="preserve">Planmatig of kritisch onderzoek dat is gericht op het opdoen van nieuwe kennis en vaardigheden met het oog op de ontwikkeling van nieuwe producten, </t>
  </si>
  <si>
    <t>werkelijk worden gemaakt en betaald ná indiening van de aanvraag;</t>
  </si>
  <si>
    <t>bedrag (€)</t>
  </si>
  <si>
    <t>Cash bijdrage aan KI's</t>
  </si>
  <si>
    <t>De onderstaande tabel wordt automatisch gevuld uit de andere werkbladen.</t>
  </si>
  <si>
    <t>Organisatie</t>
  </si>
  <si>
    <t>Controle:</t>
  </si>
  <si>
    <t xml:space="preserve">Voor meer informatie: </t>
  </si>
  <si>
    <t xml:space="preserve">    Voor meer informatie: </t>
  </si>
  <si>
    <t>Voor meer informatie:</t>
  </si>
  <si>
    <t>Voor het invullen van onderstaande (geel gearceerde) velden wordt u verzocht eerst de toelichting te lezen.</t>
  </si>
  <si>
    <t>Reeds verstrekte steun door bestuursorganen of Europese Commissie</t>
  </si>
  <si>
    <t>Cash bijdrage van:</t>
  </si>
  <si>
    <t>Cash bijdrage aan:</t>
  </si>
  <si>
    <t>Inclusief BTW</t>
  </si>
  <si>
    <t>Exclusief BTW</t>
  </si>
  <si>
    <t>BTW (zie tabblad 'Toelichting O&amp;O&amp;I')</t>
  </si>
  <si>
    <t>Gebruikte loonsystematiek</t>
  </si>
  <si>
    <t>Bevat de som van de cash bijdragen die door bedrijven aan kennisinstellingen worden geleverd.</t>
  </si>
  <si>
    <t>Ruimte voor toelichting onderdeel A t/m C</t>
  </si>
  <si>
    <t xml:space="preserve">Het verwerven, combineren, vormgeven en gebruiken van bestaande wetenschappelijke, technologische, zakelijke en andere relevante kennis en vaardigheden, </t>
  </si>
  <si>
    <t>C Voordeel uit EIA</t>
  </si>
  <si>
    <t>Kleine onderneming</t>
  </si>
  <si>
    <t>Actor-ID</t>
  </si>
  <si>
    <t>Nog te financieren</t>
  </si>
  <si>
    <t>Nog te financieren (=C1-C2-C3)</t>
  </si>
  <si>
    <t>De onderstaande tabel dient ter informatie en wordt automatisch gevuld. U hoeft hier niets in te vullen.</t>
  </si>
  <si>
    <t>Toelichting 'Cash bijdrage'</t>
  </si>
  <si>
    <t>Definitie industrieel onderzoek (IO)</t>
  </si>
  <si>
    <t>Definitie experimentele ontwikkeling (EO)</t>
  </si>
  <si>
    <t>Organisatietype</t>
  </si>
  <si>
    <t>Industrieel onderzoek (IO)</t>
  </si>
  <si>
    <t>Experimentele ontwikkeling (EO)</t>
  </si>
  <si>
    <t>Overzicht van de maximale subsidiepercentages per activiteit</t>
  </si>
  <si>
    <t>SUBSIDIEPERCENTAGES</t>
  </si>
  <si>
    <t>OPSLAGEN</t>
  </si>
  <si>
    <t xml:space="preserve">en vermeld deze deelnemers in het projectplan.  </t>
  </si>
  <si>
    <t>Publiek</t>
  </si>
  <si>
    <t>Privaat</t>
  </si>
  <si>
    <t>Geef bij de opmerkingen aan hoe u dit deel financiert.</t>
  </si>
  <si>
    <t>Deelnemer</t>
  </si>
  <si>
    <t>Einddatum mijlpaal</t>
  </si>
  <si>
    <t>Mijlpalenbegroting</t>
  </si>
  <si>
    <t>Kosten per mijlpaal</t>
  </si>
  <si>
    <t>Ruimte voor toelichting</t>
  </si>
  <si>
    <t>Overheid met publieke taken</t>
  </si>
  <si>
    <t>Overheid met private taken</t>
  </si>
  <si>
    <t>Deelnemer 19</t>
  </si>
  <si>
    <t>Deelnemer 20</t>
  </si>
  <si>
    <t>D19</t>
  </si>
  <si>
    <t>D20</t>
  </si>
  <si>
    <t>Totaal privaat nog te financieren</t>
  </si>
  <si>
    <t>Type organisatie ontvanger cash</t>
  </si>
  <si>
    <t>Sector: Publiek/Privaat</t>
  </si>
  <si>
    <t>Sector</t>
  </si>
  <si>
    <t>Totaal private bijdrage in Cash naar publiek</t>
  </si>
  <si>
    <t>Private cash bijdrage</t>
  </si>
  <si>
    <t>Type organisatie leverancier cash</t>
  </si>
  <si>
    <t>Deze tabel toont de hoeveelheid cash die naar kennisinstellingen gaat en hoeveel cash vanuit private organisaties komt</t>
  </si>
  <si>
    <t>Privaat in-Kind</t>
  </si>
  <si>
    <t>Onderstaande velden zijn nodig om de private In-kind bijdrage te berekenen!</t>
  </si>
  <si>
    <t>Bevat het totaal aan cash bijdragen uit bovenstaande geel gekleurde tabel dat door private partijen wordt ingebracht.</t>
  </si>
  <si>
    <t>Bevat de som van de private in kind en cash bijdragen in de project kosten (D61+D62).</t>
  </si>
  <si>
    <t>Aandeel cash (in %) in totale private bijdrage en aan kennisinstellingen</t>
  </si>
  <si>
    <t>Let op: dit format is uitsluitend bestemd voor projecten met meer dan 10 deelnemers!</t>
  </si>
  <si>
    <t>Lijstnaam = Naamregeling</t>
  </si>
  <si>
    <t>Lijstnaam = Organisatietype</t>
  </si>
  <si>
    <t>Lijstnaam = Sector</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</si>
  <si>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</si>
  <si>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</si>
  <si>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Onder verbruikte materialen worden stoffen verstaan die bestemd zijn voor eenmalig gebruik ten behoeve van het project en na bewerking geen zelfstandige</t>
  </si>
  <si>
    <t>zaak meer zijn. Hulpmiddelen zijn zelfstandige zaken die speciaal voor het project worden aangeschaft, niet langer dan gedurende het project worden gebruikt</t>
  </si>
  <si>
    <t>en na afloop van het project niet meer bruikbaar zijn.</t>
  </si>
  <si>
    <t>nagaan of en hoe deze subsidie cumuleert met de in deze aanvraag gevraagde subsidie. Natuurlijk kunt u ook vóór indiening van uw aanvraag contact opnemen</t>
  </si>
  <si>
    <t>Een deelnemer mag slechts één van bovenstaande methodieken gebruiken!</t>
  </si>
  <si>
    <r>
      <t>Iedere</t>
    </r>
    <r>
      <rPr>
        <sz val="10"/>
        <rFont val="Verdana"/>
        <family val="2"/>
      </rPr>
      <t xml:space="preserve"> deelnemer die subsidie ontvangt, dient afzonderlijk een begroting per project in te vullen. </t>
    </r>
  </si>
  <si>
    <t xml:space="preserve">Voor deelnemer(s) die geen subsidie vragen/kunnen krijgen maar wel kosten maken, wordt u verzocht minimaal de totalen in te vullen, </t>
  </si>
  <si>
    <r>
      <t xml:space="preserve">Voor deelnemer(s) die </t>
    </r>
    <r>
      <rPr>
        <u/>
        <sz val="10"/>
        <rFont val="Verdana"/>
        <family val="2"/>
      </rPr>
      <t>alleen</t>
    </r>
    <r>
      <rPr>
        <sz val="10"/>
        <rFont val="Verdana"/>
        <family val="2"/>
      </rPr>
      <t xml:space="preserve"> een cash bijdrage doen, hoeft u geen begroting in te vullen. Vermeld deze deelnemers wel op het tabblad "Projectoverzicht" </t>
    </r>
  </si>
  <si>
    <t>onderzoek betaalt, wie de inhoud bepaalt en wie er profiteert van de resultaten.</t>
  </si>
  <si>
    <t>Bovenstaande punten neemt u op in de samenwerkingsovereenkomst. U bent verplicht deze op te stellen vóór de startdatum van het project als er een onder-</t>
  </si>
  <si>
    <t>zoeksorganisatie deelneemt in het project.</t>
  </si>
  <si>
    <t xml:space="preserve">wordt gebruikt voor het project, gerelateerd aan de normale bezetting. Indien u integrale kosten systematiek gebruikt dan kunt u hier alleen kosten opvoeren als </t>
  </si>
  <si>
    <t>de kosten geen deel uitmaken van het integrale kostentarief.</t>
  </si>
  <si>
    <t>Dit betreft alle (andere) kosten waarvoor u een factuur ontvangt en direct gerelateerd zijn aan de uitvoering van het project.</t>
  </si>
  <si>
    <t>Startdatum mijlpaal</t>
  </si>
  <si>
    <t>Totaal per deelnemer</t>
  </si>
  <si>
    <t>Percentage betaling</t>
  </si>
  <si>
    <t>Gevraagde subsidie</t>
  </si>
  <si>
    <t>De volgende kosten zijn in ieder geval niet subsidiabel:</t>
  </si>
  <si>
    <t>Kosten accountant om de controleverklaring op te stellen.</t>
  </si>
  <si>
    <t>Subsidiabele kosten</t>
  </si>
  <si>
    <t>Extra steun</t>
  </si>
  <si>
    <t>Reeds verstrekte steun door bestuursorganen of Europese Commissie (t.b.v. cel D64)</t>
  </si>
  <si>
    <t>Het totaal aan subsidie of steun die ontvangen wordt vanuit andere publieke partijen.</t>
  </si>
  <si>
    <r>
      <t xml:space="preserve">Maximale subsidiepercentage: </t>
    </r>
    <r>
      <rPr>
        <b/>
        <i/>
        <sz val="10"/>
        <rFont val="Arial"/>
        <family val="2"/>
      </rPr>
      <t>U DIENT HET PERCENTAGE HANDMATIG IN TE VULLEN; ZIE TABBLAD SUBSIDIEPERCENTAGES</t>
    </r>
  </si>
  <si>
    <t xml:space="preserve">Overzicht kosten </t>
  </si>
  <si>
    <t>Uurtarief</t>
  </si>
  <si>
    <t>Machines en apparaten die niet uitsluitend voor het project worden gebruikt</t>
  </si>
  <si>
    <t>Fiscale afschrijving / leasetermijnen per jaar (€)</t>
  </si>
  <si>
    <t>Totaal uren bij normale bezetting per jaar</t>
  </si>
  <si>
    <t>Aantal uren in gebruik t.b.v. project</t>
  </si>
  <si>
    <t>A3. b: Verbruikte materialen en hulpmiddelen</t>
  </si>
  <si>
    <t>A3. c: Overige aan derden verschuldigde kosten</t>
  </si>
  <si>
    <t>Verbruik (hoeveelheden)</t>
  </si>
  <si>
    <t>Handelsnaam derde</t>
  </si>
  <si>
    <t>Totaal onderdeel B (= A1 t/m A3)</t>
  </si>
  <si>
    <t>Overzicht subsidie deelnemer:</t>
  </si>
  <si>
    <t>Gevraagde subsidie (B)</t>
  </si>
  <si>
    <t>dan wordt in het projectoverzicht zichtbaar wat hun 'in kind' bijdrage is.</t>
  </si>
  <si>
    <t>Algemeen</t>
  </si>
  <si>
    <t xml:space="preserve">    Deze methode is vooral geschikt voor grote organisaties die regelmatig subsidie bij RVO aanvragen.</t>
  </si>
  <si>
    <t xml:space="preserve">    Voor meer informatie:</t>
  </si>
  <si>
    <t>www.rvo.nl/subsidies-regelingen/subsidiespelregels/subsidiabele-kosten-algemeen/Loonkosten plus vaste-opslag-systematiek</t>
  </si>
  <si>
    <t xml:space="preserve">    De directe loonkosten van projectmedewerkers wordt opgevoerd en vermeerderd met 50% opslag.</t>
  </si>
  <si>
    <t>A2 Machines en apparaten die niet uitsluitend voor het project worden gebruikt</t>
  </si>
  <si>
    <t>A3 Aan derden verschuldigde kosten</t>
  </si>
  <si>
    <t xml:space="preserve">a: Apparatuur uitsluitend voor het project aangeschaft </t>
  </si>
  <si>
    <t>b: Verbruikte materialen en hulpmiddelen</t>
  </si>
  <si>
    <t>c: Overige aan derden verschuldigde kosten</t>
  </si>
  <si>
    <t>Kosten voor (administratief) projectmanagement, zoals voortgang monitoring, contracten opstellen tussen samenwerkingspartijen, de voortgangs-</t>
  </si>
  <si>
    <t xml:space="preserve">rapportages voor RVO, planning, budgettering, escaleren naar stuurgroep, projectbesturing, projectbewaking. </t>
  </si>
  <si>
    <t xml:space="preserve">Kosten voor binnenlandse reiskosten. </t>
  </si>
  <si>
    <t>Onderdeel B Overzicht subsidie per deelnemer</t>
  </si>
  <si>
    <t>De maximale subsidiepercentages vindt u in tabblad "Subsidiepercentages".</t>
  </si>
  <si>
    <t xml:space="preserve">N.B. Als u gebruik wilt maken van een MKB-toeslag, dan kunt u de MKB-toets invullen en meesturen bij uw aanvraag. </t>
  </si>
  <si>
    <t xml:space="preserve">U kunt daarbij gebruik maken van de online  MKB-toets op de website van de Europese Commissie: </t>
  </si>
  <si>
    <t>Rol in het project</t>
  </si>
  <si>
    <t>Hier staat links het aandeel cash in de totale private bijdrage (cel D62/D66) en rechts het aandeel cash aan kennisinstellingen op de totale private bijdrage.</t>
  </si>
  <si>
    <t>Nog te financieren *</t>
  </si>
  <si>
    <t>* Toelichting 'Nog te financieren'</t>
  </si>
  <si>
    <t>Subsidiabele kosten totaal</t>
  </si>
  <si>
    <t>Subsidiabele kosten per onderzoekstype</t>
  </si>
  <si>
    <t>Restwaarde [zie 'Uitleg posten O&amp;O&amp;I]</t>
  </si>
  <si>
    <t>A3. a: Apparatuur uitsluitend voor het project aangeschaft</t>
  </si>
  <si>
    <t>Aantal uur in gebruik t.b.v. project</t>
  </si>
  <si>
    <t>Lijstnaam = BTW</t>
  </si>
  <si>
    <t>Lijstnaam = Loonsystematiek</t>
  </si>
  <si>
    <t>Niet-economische activiteiten door onderzoeksorganisaties (IO, EO)</t>
  </si>
  <si>
    <t>Let op: Tabel nog niet actief! Staat nu nog op tabblad 'Betaal data'!</t>
  </si>
  <si>
    <t>Programmalijn:</t>
  </si>
  <si>
    <t>Tabel voor Monitoring: wie levert cash en wie ontvangt</t>
  </si>
  <si>
    <t>Voordeel uit EIA en kosten voor DEMO komen binnen deze regeling niet voor</t>
  </si>
  <si>
    <t>Cash bijdrage (kolom M) en cash ontvangen (kolom N) geldt voor alle typen activiteiten</t>
  </si>
  <si>
    <t>Programmalijn</t>
  </si>
  <si>
    <t>Opslag voor kleine ondernemers op Industrieel Onderzoek en Experimentele Ontwikkeling</t>
  </si>
  <si>
    <t>Opslag voor middelgrote ondernemers op Industrieel Onderzoek en Experimentele Ontwikkeling</t>
  </si>
  <si>
    <t xml:space="preserve">Kosten voor kennisverspreidingsactiviteiten, omdat kennisverspreiding niet past binnen de definitie van onderzoek en ontwikkeling. </t>
  </si>
  <si>
    <t>periode mijlpaal 1</t>
  </si>
  <si>
    <t>periode mijlpaal 2</t>
  </si>
  <si>
    <t>periode mijlpaal 3</t>
  </si>
  <si>
    <t>periode mijlpaal 4</t>
  </si>
  <si>
    <t>periode mijlpaal 5</t>
  </si>
  <si>
    <t>periode mijlpaal 6</t>
  </si>
  <si>
    <t>totaal</t>
  </si>
  <si>
    <t>Verschil met opgegeven kosten</t>
  </si>
  <si>
    <t>Type activiteit</t>
  </si>
  <si>
    <r>
      <rPr>
        <i/>
        <sz val="10"/>
        <rFont val="Verdana"/>
        <family val="2"/>
      </rPr>
      <t>(Dit veld wordt ingevuld door RVO</t>
    </r>
    <r>
      <rPr>
        <sz val="10"/>
        <rFont val="Verdana"/>
        <family val="2"/>
      </rPr>
      <t>)</t>
    </r>
  </si>
  <si>
    <t>Kosten voor IO en EO in kolom F tot en met I</t>
  </si>
  <si>
    <t>Het totaal aan subsidiabele projectkosten</t>
  </si>
  <si>
    <t>Bevat het totaal aan gevraagde subsidie (zie ook cel K28) en toont hoeveel procent dit van de totale projectkosten is.</t>
  </si>
  <si>
    <t>Wordt berekend op grond van het nog te financieren deel (zie kolom M) van enkel de private partijen, verrekend met eventueel te ontvangen cash bijdragen.</t>
  </si>
  <si>
    <t>Opslag voor ondernemers bij samenwerking met onderzoeksorganisaties onder voorwaarden</t>
  </si>
  <si>
    <t>Het totaalbedrag IO en/of EO neemt u over in het aanvraagformulier</t>
  </si>
  <si>
    <t>Voor Industrieel Onderzoek en Experimentele Ontwikkeling is artikel 10 t/m 14 van het kaderbesluit nationale EZ-subsidies van toepassing.</t>
  </si>
  <si>
    <t>Regeling:</t>
  </si>
  <si>
    <t>Titel 4.2: Topsector Energieprojecten: O&amp;O&amp;I gedeelte</t>
  </si>
  <si>
    <t>het hoofdstuk “Financiering” kunt u aangeven welke subsidie(s) het betreft en hier een toelichting op geven. RVO zal tijdens de beoordeling van uw aanvraag</t>
  </si>
  <si>
    <t>Indien andere subsidie is verstrekt voor hetzelfde project of een deel daarvan, dan dient u dit op te voeren in de begroting. In de NL-projectbijlage onder</t>
  </si>
  <si>
    <t>met RVO om te horen wat dit voor uw subsidieaanvraag kan betekenen.</t>
  </si>
  <si>
    <t>Aanvraagfomulier</t>
  </si>
  <si>
    <t>voor eigen rekening komen van de aanvrager en de NL-deelnemers in het samenwerkingsverband;</t>
  </si>
  <si>
    <t>Het totaalbedrag bij A4 neemt u over op het aanvraagformulier.</t>
  </si>
  <si>
    <t>HEP</t>
  </si>
  <si>
    <t>Totale kosten die verband houden met dit project</t>
  </si>
  <si>
    <t>C1.1</t>
  </si>
  <si>
    <r>
      <t xml:space="preserve">Investeringskosten die niet in aanmerking komen voor subsidie (niet subsidiabele projectkosten en samenhangende investeringskosten </t>
    </r>
    <r>
      <rPr>
        <b/>
        <i/>
        <sz val="10"/>
        <rFont val="Arial"/>
        <family val="2"/>
      </rPr>
      <t>-zie uitleg-</t>
    </r>
    <r>
      <rPr>
        <sz val="10"/>
        <rFont val="Arial"/>
        <family val="2"/>
      </rPr>
      <t>)</t>
    </r>
  </si>
  <si>
    <t>C4.</t>
  </si>
  <si>
    <t>Nog te financieren subsidiabele kosten (=C1-C2-C3)</t>
  </si>
  <si>
    <t>C4.1</t>
  </si>
  <si>
    <t>Nog te financieren niet-subsidiabele kosten</t>
  </si>
  <si>
    <t>totale investeringskosten</t>
  </si>
  <si>
    <t>Deelnemer 21</t>
  </si>
  <si>
    <t>D21</t>
  </si>
  <si>
    <t>Als een onderzoeksorganisatie deelneemt in het project bent u verplicht een samenwerkingsovereenkomst op te stellen vóór de startdatum van het project.</t>
  </si>
  <si>
    <t>P_D1</t>
  </si>
  <si>
    <t>Model Begroting HEP</t>
  </si>
  <si>
    <t>https://www.rvo.nl/onderwerpen/subsidiespelregels/ez/iks</t>
  </si>
  <si>
    <t>https://www.rvo.nl/onderwerpen/subsidiespelregels/ez/mkb-toets</t>
  </si>
  <si>
    <t>https://www.rvo.nl/onderwerpen/subsidiespelregels/ez/apparatuur</t>
  </si>
  <si>
    <t>https://www.rvo.nl/onderwerpen/subsidiespelregels/ez/materialen</t>
  </si>
  <si>
    <t>https://www.rvo.nl/onderwerpen/subsidiespelregels/ez/projectmanagement</t>
  </si>
  <si>
    <t xml:space="preserve">procedés of diensten, of om bestaande producten, procedés of diensten aanmerkelijk te verbeteren, daaronder begrepen digitale producten, processen </t>
  </si>
  <si>
    <t xml:space="preserve">of diensten, ongeacht domein, technologie, bedrijfstak of sector (met inbegrip van, doch niet beperkt tot digitale bedrijfstakken en technologieën, zoals </t>
  </si>
  <si>
    <t>supercomputers, kwantumtechnologie, blockchaintechnologie, artificiële intelligentie, cyberbeveiliging, big data en cloudtechnologie)</t>
  </si>
  <si>
    <t>Industrieel onderzoek omvat de creatie van onderdelen voor complexe systemen en kan ook de bouw omvatten van prototypes in een laboratoriumomgeving</t>
  </si>
  <si>
    <t xml:space="preserve">of in een omgeving met gesimuleerde interfaces voor bestaande systemen, alsmede pilotlijnen, wanneer dat nodig is voor het industriële onderzoek en met name </t>
  </si>
  <si>
    <t xml:space="preserve">gericht op het ontwikkelen van nieuwe of verbeterde producten, procedés of diensten, daaronder begrepen digitale producten, processen of diensten, </t>
  </si>
  <si>
    <t xml:space="preserve">ongeacht domein, technologie, bedrijfstak of sector (met inbegrip van, doch niet beperkt tot digitale bedrijfstakken en technologieën, zoals supercomputers, </t>
  </si>
  <si>
    <t xml:space="preserve">kwantumtechnologie, blockchaintechnologie, artificiële intelligentie, cyberbeveiliging, big data en cloudtechnologie). Dit kan bijvoorbeeld ook activiteiten omvatten </t>
  </si>
  <si>
    <t>die gericht zijn op de conceptuele formulering, planning en documentering van nieuwe producten, procedés of diensten. Experimentele ontwikkeling kan</t>
  </si>
  <si>
    <t xml:space="preserve">prototyping, demonstraties, pilotontwikkeling, testen en validatie omvatten van nieuwe of verbeterde producten, procedés of diensten in omgevingen die </t>
  </si>
  <si>
    <t xml:space="preserve">representatief zijn voor het functioneren onder reële omstandigheden, met als hoofddoel verdere technische verbeteringen aan te brengen aan producten, </t>
  </si>
  <si>
    <t xml:space="preserve">procedés of diensten die niet grotendeels vast staan. Dit kan de ontwikkeling omvatten van een commercieel bruikbaar prototype of pilot die noodzakelijkerwijs </t>
  </si>
  <si>
    <t>het commerciële eindproduct is en die te duur is om te produceren alleen met het oog op het gebruik voor demonstratie- en validatiedoeleinden.</t>
  </si>
  <si>
    <t xml:space="preserve">Onder experimentele ontwikkeling wordt niet verstaan routinematige of periodieke wijziging van bestaande producten, productielijnen, fabricageprocessen, diensten </t>
  </si>
  <si>
    <t>en andere courante activiteiten, zelfs indien die wijzigingen verbeteringen kunnen inhouden.</t>
  </si>
  <si>
    <t>voor de validering van generieke technologie.</t>
  </si>
  <si>
    <t>Niet-economische activiteiten van onderzoeksorganisaties (n.e.a.)</t>
  </si>
  <si>
    <r>
      <rPr>
        <b/>
        <sz val="10"/>
        <rFont val="Verdana"/>
        <family val="2"/>
      </rPr>
      <t>1. Integrale kostensystematiek</t>
    </r>
    <r>
      <rPr>
        <sz val="10"/>
        <rFont val="Verdana"/>
        <family val="2"/>
      </rPr>
      <t xml:space="preserve"> (artikel 12 van het Kaderbesluit nationale EZK- en LNV-subsidies) </t>
    </r>
  </si>
  <si>
    <r>
      <rPr>
        <b/>
        <sz val="10"/>
        <rFont val="Verdana"/>
        <family val="2"/>
      </rPr>
      <t>2. Loonkosten + 50% opslag systematiek</t>
    </r>
    <r>
      <rPr>
        <sz val="10"/>
        <rFont val="Verdana"/>
        <family val="2"/>
      </rPr>
      <t>, (artikel 13 van het Kaderbesluit nationale EZK- en LNV-subsidies);</t>
    </r>
  </si>
  <si>
    <t>Let op: Niet-subsidiabele kosten</t>
  </si>
  <si>
    <t>Voor Industrieel Onderzoek en Experimentele Ontwikkeling is artikel 10 t/m 14 van het Kaderbesluit nationale EZK- en LNV-subsidies van toepassing.</t>
  </si>
  <si>
    <t>20 procentpunt</t>
  </si>
  <si>
    <t>10 procentpunt</t>
  </si>
  <si>
    <r>
      <rPr>
        <b/>
        <sz val="10"/>
        <rFont val="Verdana"/>
        <family val="2"/>
      </rPr>
      <t>3. Vast uurtarief van €80,00</t>
    </r>
    <r>
      <rPr>
        <sz val="10"/>
        <rFont val="Verdana"/>
        <family val="2"/>
      </rPr>
      <t xml:space="preserve"> (artikel 14 van het Kaderbesluit nationale EZK- en LNV-subsidies). </t>
    </r>
  </si>
  <si>
    <t xml:space="preserve">    Indien er geen loonkosten wordt gemaakt maar niettemin arbeid wordt verricht €80,00 per uur. </t>
  </si>
  <si>
    <t>Subsidiespelregels kaderbesluit EZ | RVO.nl</t>
  </si>
  <si>
    <t xml:space="preserve">Paragraaf 4.2.18 Horizon Europe Partnership energieprojecten van de Regeling nationale EZ-, LVVN en KGG-subsidies: 
</t>
  </si>
  <si>
    <t xml:space="preserve">Deze begroting is opgebouwd uit gele en blauwe tabbladen. Gele tabbladen zijn (deels) bedoeld voor het invullen van gegevens, </t>
  </si>
  <si>
    <t>blauwe tabbladen zijn enkel informatief.</t>
  </si>
  <si>
    <t xml:space="preserve">Afhankelijk van het aantal project deelnemers vult u meer of minder tabbladen in. Zo is het tabblad "D1 O&amp;O&amp;I" voor de </t>
  </si>
  <si>
    <t xml:space="preserve">penvoerder/deelnemer 1, het tabblad "D2 O&amp;O&amp;I" voor deelnemer 2 en zo verder.Op de tabbladen zijn de velden die u zelf in </t>
  </si>
  <si>
    <t>kunt vullen geel gemarkeerd. Blauwe velden worden automatisch of later door RVO ingevuld.</t>
  </si>
  <si>
    <t xml:space="preserve">Voor Industrieel Onderzoek en Experimentele ontwikkeling geldt de kostensystematiek waarbij onderzoek gesubsidieerd kan worden, daarom is dit gebaseerd </t>
  </si>
  <si>
    <t>op het subsidiëren van loonkosten. Kosten voor de aanschaf van apparatuur is in beginsel alleen subsidiabel op basis van afschrijving, omdat aangeschafte</t>
  </si>
  <si>
    <t xml:space="preserve">apparatuur na het project nog voor andere projecten ingezet kan worden. In het geval van experimentele ontwikkeling wordt vaak een installatie ontworpen </t>
  </si>
  <si>
    <t>die daarna hetzij wordt afgebroken, hetzij als demonstratiemodel blijft bestaan. Als de restwaarde na afloop van het project nihil is, dan dient u dat te</t>
  </si>
  <si>
    <t xml:space="preserve">motiveren in het toelichtingenveld. Indien het demonstratiemodel na afloop bijvoorbeeld energie blijft produceren dan dient u dat als restwaarde van de </t>
  </si>
  <si>
    <t>aanschafwaarde af te trekken.</t>
  </si>
  <si>
    <t>De loonkosten moeten berekend worden volgens de door de regeling geaccepteerde methodiek.</t>
  </si>
  <si>
    <t>De volgende methodieken worden geaccepteerd:</t>
  </si>
  <si>
    <t>U hanteert een minimale afschrijvingstermijn van 5 jaar en u kunt alleen de afschrijvingskosten opvoeren voor de looptijd van het project.</t>
  </si>
  <si>
    <t>Een rekenvoorbeeld: Uw project loopt van 1 juli 2022 t/m 1 juli 2025. Het apparaat wordt op 1 juli 2023 aangeschaft. Dan is het apparaat alleen de laatste 2</t>
  </si>
  <si>
    <t>jaar van het project subsidiabel. Met een afschrijving van 5 jaar betreft dus slechts 2/5 deel van de aanschafwaarde, subsidiabele kosten. In de kolommen</t>
  </si>
  <si>
    <t>EO.</t>
  </si>
  <si>
    <t xml:space="preserve">geeft u aan: de aanschafdatum, de aanschafwaarde en de restwaarde. De restwaarde is in dit voorbeeld 60% (3/5 deel) van de aanschafwaarde. De subsidiabele </t>
  </si>
  <si>
    <t>kosten worden automatisch berekend in de blauwe kolom. Vervolgens moet u zelf de subsidiabele kosten nog overnemen of evt. verdelen in de kolom O&amp;O, IO of</t>
  </si>
  <si>
    <t xml:space="preserve">Indien de apparatuur na afloop van het project een lagere restwaarde heeft, dan dient u dat te motiveren in het toelichtingenveld. Zie ook de opmerkingen </t>
  </si>
  <si>
    <t>hierover bij de kop 'Algemeen'.</t>
  </si>
  <si>
    <t>Het onderdeel Financiering van het project is van essentieel belang voor een goede beoordeling van uw project. Voor de onderbouwing moet u bij de</t>
  </si>
  <si>
    <t xml:space="preserve">opmerkingen aangeven hoe u de eigen bijdrage gaat financieren. U kunt hierbij verwijzen naar bijlagen die u bij uw aanvraag gevoegd heeft. </t>
  </si>
  <si>
    <t>Bijvoorbeeld een overeenkomst met een financierder, of een goedkeuring van de eigen bijdrage door uw directie of aandeelhouders.</t>
  </si>
  <si>
    <t>Verder vult u de financiering van derden (privaat) in op het tabblad 'Financiering'.</t>
  </si>
  <si>
    <t>Vast uurtatief van € 80,00</t>
  </si>
  <si>
    <t>versie 2026-D1.1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</si>
</sst>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quot;€&quot;\ * #,##0_ ;_ &quot;€&quot;\ * \-#,##0_ ;_ &quot;€&quot;\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0.0"/>
    <numFmt numFmtId="174" formatCode="&quot;€&quot;\ #,##0_-"/>
    <numFmt numFmtId="175" formatCode="d/mm/yy;@"/>
    <numFmt numFmtId="176" formatCode="_-[$€-413]\ * #,##0_-;_-[$€-413]\ * #,##0\-;_-[$€-413]\ * &quot;-&quot;_-;_-@_-"/>
    <numFmt numFmtId="177" formatCode="\-"/>
  </numFmts>
  <fonts count="77"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b/>
      <sz val="11"/>
      <name val="Verdana"/>
      <family val="2"/>
    </font>
    <font>
      <sz val="11"/>
      <name val="Verdana"/>
      <family val="2"/>
    </font>
    <font>
      <sz val="10"/>
      <color indexed="9"/>
      <name val="Verdana"/>
      <family val="2"/>
    </font>
    <font>
      <b/>
      <sz val="11"/>
      <color indexed="9"/>
      <name val="Verdana"/>
      <family val="2"/>
    </font>
    <font>
      <i/>
      <sz val="10"/>
      <name val="Verdana"/>
      <family val="2"/>
    </font>
    <font>
      <sz val="12"/>
      <name val="Arial"/>
      <family val="2"/>
    </font>
    <font>
      <b/>
      <sz val="12"/>
      <name val="Arial"/>
      <family val="2"/>
    </font>
    <font>
      <sz val="10"/>
      <color indexed="9"/>
      <name val="Arial"/>
      <family val="2"/>
    </font>
    <font>
      <sz val="12"/>
      <color indexed="9"/>
      <name val="Arial"/>
      <family val="2"/>
    </font>
    <font>
      <sz val="14"/>
      <name val="Arial"/>
      <family val="2"/>
    </font>
    <font>
      <sz val="10"/>
      <color indexed="22"/>
      <name val="Arial"/>
      <family val="2"/>
    </font>
    <font>
      <i/>
      <sz val="10"/>
      <name val="Arial"/>
      <family val="2"/>
    </font>
    <font>
      <b/>
      <sz val="14"/>
      <name val="Arial"/>
      <family val="2"/>
    </font>
    <font>
      <i/>
      <sz val="11"/>
      <color indexed="9"/>
      <name val="Arial"/>
      <family val="2"/>
    </font>
    <font>
      <b/>
      <i/>
      <sz val="11"/>
      <color indexed="9"/>
      <name val="Arial"/>
      <family val="2"/>
    </font>
    <font>
      <sz val="11"/>
      <color indexed="9"/>
      <name val="Arial"/>
      <family val="2"/>
    </font>
    <font>
      <b/>
      <sz val="16"/>
      <color indexed="9"/>
      <name val="Arial"/>
      <family val="2"/>
    </font>
    <font>
      <b/>
      <sz val="11"/>
      <color indexed="8"/>
      <name val="Calibri"/>
      <family val="2"/>
    </font>
    <font>
      <b/>
      <u/>
      <sz val="10"/>
      <name val="Verdana"/>
      <family val="2"/>
    </font>
    <font>
      <b/>
      <sz val="10"/>
      <color indexed="9"/>
      <name val="Verdana"/>
      <family val="2"/>
    </font>
    <font>
      <b/>
      <sz val="11"/>
      <name val="Calibri"/>
      <family val="2"/>
    </font>
    <font>
      <b/>
      <sz val="12"/>
      <color indexed="9"/>
      <name val="Verdana"/>
      <family val="2"/>
    </font>
    <font>
      <b/>
      <sz val="8"/>
      <name val="Verdana"/>
      <family val="2"/>
    </font>
    <font>
      <b/>
      <sz val="7"/>
      <color indexed="9"/>
      <name val="Verdana"/>
      <family val="2"/>
    </font>
    <font>
      <b/>
      <sz val="9"/>
      <color indexed="9"/>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b/>
      <sz val="8"/>
      <color indexed="10"/>
      <name val="Verdana"/>
      <family val="2"/>
    </font>
    <font>
      <i/>
      <sz val="8"/>
      <name val="Verdana"/>
      <family val="2"/>
    </font>
    <font>
      <sz val="9"/>
      <name val="Verdana"/>
      <family val="2"/>
    </font>
    <font>
      <sz val="10"/>
      <color indexed="55"/>
      <name val="Arial"/>
      <family val="2"/>
    </font>
    <font>
      <b/>
      <sz val="14"/>
      <name val="Verdana"/>
      <family val="2"/>
    </font>
    <font>
      <sz val="12"/>
      <color indexed="9"/>
      <name val="Verdana"/>
      <family val="2"/>
    </font>
    <font>
      <sz val="9"/>
      <color indexed="9"/>
      <name val="Verdana"/>
      <family val="2"/>
    </font>
    <font>
      <sz val="13"/>
      <color indexed="9"/>
      <name val="Verdana"/>
      <family val="2"/>
    </font>
    <font>
      <sz val="13"/>
      <name val="Verdana"/>
      <family val="2"/>
    </font>
    <font>
      <sz val="10"/>
      <color indexed="22"/>
      <name val="Wingdings"/>
      <charset val="2"/>
    </font>
    <font>
      <sz val="10"/>
      <color indexed="22"/>
      <name val="Verdana"/>
      <family val="2"/>
    </font>
    <font>
      <u/>
      <sz val="10"/>
      <name val="Verdana"/>
      <family val="2"/>
    </font>
    <font>
      <u/>
      <sz val="10"/>
      <color indexed="12"/>
      <name val="Verdana"/>
      <family val="2"/>
    </font>
    <font>
      <b/>
      <sz val="10"/>
      <color indexed="9"/>
      <name val="Arial"/>
      <family val="2"/>
    </font>
    <font>
      <sz val="10"/>
      <color indexed="8"/>
      <name val="Arial"/>
      <family val="2"/>
    </font>
    <font>
      <b/>
      <i/>
      <sz val="10"/>
      <name val="Arial"/>
      <family val="2"/>
    </font>
    <font>
      <i/>
      <sz val="10"/>
      <color indexed="9"/>
      <name val="Arial"/>
      <family val="2"/>
    </font>
    <font>
      <b/>
      <i/>
      <sz val="10"/>
      <color indexed="9"/>
      <name val="Arial"/>
      <family val="2"/>
    </font>
    <font>
      <b/>
      <sz val="9"/>
      <color rgb="FFFF0000"/>
      <name val="Verdana"/>
      <family val="2"/>
    </font>
    <font>
      <b/>
      <sz val="10"/>
      <color theme="1"/>
      <name val="Verdana"/>
      <family val="2"/>
    </font>
    <font>
      <b/>
      <sz val="10"/>
      <color rgb="FFFF0000"/>
      <name val="Verdana"/>
      <family val="2"/>
    </font>
    <font>
      <sz val="8"/>
      <color theme="1"/>
      <name val="Verdana"/>
      <family val="2"/>
    </font>
    <font>
      <b/>
      <sz val="8"/>
      <color rgb="FFFF0000"/>
      <name val="Verdana"/>
      <family val="2"/>
    </font>
    <font>
      <sz val="8"/>
      <color rgb="FFFF0000"/>
      <name val="Verdana"/>
      <family val="2"/>
    </font>
    <font>
      <b/>
      <sz val="8"/>
      <color theme="1"/>
      <name val="Verdana"/>
      <family val="2"/>
    </font>
    <font>
      <b/>
      <sz val="10"/>
      <color rgb="FFFF0000"/>
      <name val="Arial"/>
      <family val="2"/>
    </font>
    <font>
      <b/>
      <sz val="12"/>
      <color theme="0"/>
      <name val="Verdana"/>
      <family val="2"/>
    </font>
    <font>
      <sz val="10"/>
      <color theme="5"/>
      <name val="Verdana"/>
      <family val="2"/>
    </font>
    <font>
      <b/>
      <sz val="11"/>
      <color rgb="FF000000"/>
      <name val="Calibri"/>
      <family val="2"/>
    </font>
    <font>
      <sz val="11"/>
      <color rgb="FF000000"/>
      <name val="Calibri"/>
      <family val="2"/>
    </font>
    <font>
      <b/>
      <sz val="8"/>
      <color rgb="FFD52B1E"/>
      <name val="Verdana"/>
      <family val="2"/>
    </font>
    <font>
      <b/>
      <sz val="8"/>
      <color rgb="FF007BC7"/>
      <name val="Verdana"/>
      <family val="2"/>
    </font>
    <font>
      <b/>
      <sz val="10"/>
      <color rgb="FFD52B1E"/>
      <name val="Arial"/>
      <family val="2"/>
    </font>
    <font>
      <b/>
      <sz val="14"/>
      <color rgb="FF007BC7"/>
      <name val="Verdana"/>
      <family val="2"/>
    </font>
    <font>
      <b/>
      <sz val="10"/>
      <color rgb="FFD52B1E"/>
      <name val="Verdana"/>
      <family val="2"/>
    </font>
  </fonts>
  <fills count="30">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13"/>
        <bgColor indexed="64"/>
      </patternFill>
    </fill>
    <fill>
      <patternFill patternType="solid">
        <fgColor indexed="8"/>
        <bgColor indexed="64"/>
      </patternFill>
    </fill>
    <fill>
      <patternFill patternType="solid">
        <fgColor indexed="11"/>
        <bgColor indexed="64"/>
      </patternFill>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C5D9F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rgb="FFFFFF9B"/>
        <bgColor indexed="64"/>
      </patternFill>
    </fill>
    <fill>
      <patternFill patternType="solid">
        <fgColor rgb="FFFFFF99"/>
        <bgColor indexed="64"/>
      </patternFill>
    </fill>
    <fill>
      <patternFill patternType="solid">
        <fgColor rgb="FFB8CCE4"/>
        <bgColor indexed="64"/>
      </patternFill>
    </fill>
    <fill>
      <patternFill patternType="solid">
        <fgColor theme="3" tint="0.59999389629810485"/>
        <bgColor indexed="64"/>
      </patternFill>
    </fill>
    <fill>
      <patternFill patternType="solid">
        <fgColor rgb="FFC2E1F6"/>
        <bgColor indexed="64"/>
      </patternFill>
    </fill>
    <fill>
      <patternFill patternType="solid">
        <fgColor theme="4" tint="0.79998168889431442"/>
        <bgColor indexed="64"/>
      </patternFill>
    </fill>
    <fill>
      <patternFill patternType="solid">
        <fgColor rgb="FFE9D017"/>
        <bgColor indexed="64"/>
      </patternFill>
    </fill>
    <fill>
      <patternFill patternType="solid">
        <fgColor rgb="FFFFFF66"/>
        <bgColor indexed="64"/>
      </patternFill>
    </fill>
  </fills>
  <borders count="62">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top/>
      <bottom/>
      <diagonal/>
    </border>
  </borders>
  <cellStyleXfs count="10">
    <xf numFmtId="0" fontId="0" fillId="0" borderId="0"/>
    <xf numFmtId="166" fontId="1" fillId="0" borderId="0" applyFont="0" applyFill="0" applyBorder="0" applyAlignment="0" applyProtection="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0" fontId="3" fillId="0" borderId="0"/>
    <xf numFmtId="0" fontId="8" fillId="0" borderId="0"/>
    <xf numFmtId="0" fontId="1" fillId="0" borderId="0"/>
  </cellStyleXfs>
  <cellXfs count="788">
    <xf numFmtId="0" fontId="0" fillId="0" borderId="0" xfId="0"/>
    <xf numFmtId="0" fontId="2" fillId="2" borderId="1" xfId="0" applyFont="1" applyFill="1" applyBorder="1"/>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6" fontId="0" fillId="0" borderId="0" xfId="1" applyFon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2" xfId="0" applyFont="1" applyFill="1" applyBorder="1"/>
    <xf numFmtId="0" fontId="2" fillId="2" borderId="4" xfId="0" applyFont="1" applyFill="1" applyBorder="1"/>
    <xf numFmtId="0" fontId="0" fillId="2" borderId="7" xfId="0" applyFill="1" applyBorder="1"/>
    <xf numFmtId="0" fontId="0" fillId="2" borderId="8" xfId="0" applyFill="1" applyBorder="1"/>
    <xf numFmtId="0" fontId="2" fillId="0" borderId="0" xfId="0" applyFont="1" applyAlignment="1">
      <alignment horizontal="left"/>
    </xf>
    <xf numFmtId="169" fontId="3" fillId="4" borderId="0" xfId="1" applyNumberFormat="1" applyFont="1" applyFill="1"/>
    <xf numFmtId="169" fontId="2" fillId="4" borderId="0" xfId="1" applyNumberFormat="1" applyFont="1" applyFill="1"/>
    <xf numFmtId="169" fontId="0" fillId="4" borderId="0" xfId="1" applyNumberFormat="1" applyFont="1" applyFill="1"/>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4"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14" fontId="3" fillId="3" borderId="0" xfId="0" applyNumberFormat="1" applyFont="1" applyFill="1" applyAlignment="1">
      <alignment horizontal="right"/>
    </xf>
    <xf numFmtId="169" fontId="3" fillId="3" borderId="0" xfId="1" applyNumberFormat="1" applyFont="1" applyFill="1" applyAlignment="1">
      <alignment horizontal="center"/>
    </xf>
    <xf numFmtId="0" fontId="3" fillId="3" borderId="0" xfId="0" applyFont="1" applyFill="1" applyAlignment="1">
      <alignment horizontal="center"/>
    </xf>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3" fillId="3" borderId="0" xfId="1" applyNumberFormat="1" applyFont="1" applyFill="1" applyAlignment="1">
      <alignment horizontal="right"/>
    </xf>
    <xf numFmtId="169" fontId="0" fillId="0" borderId="0" xfId="1" applyNumberFormat="1" applyFont="1" applyFill="1"/>
    <xf numFmtId="168" fontId="3" fillId="3" borderId="0" xfId="4" applyNumberFormat="1" applyFont="1" applyFill="1" applyAlignment="1">
      <alignment horizontal="right" indent="1"/>
    </xf>
    <xf numFmtId="168" fontId="3" fillId="0" borderId="0" xfId="4" applyNumberFormat="1" applyFont="1" applyFill="1" applyAlignment="1">
      <alignment horizontal="right" indent="1"/>
    </xf>
    <xf numFmtId="0" fontId="2" fillId="4" borderId="0" xfId="0" applyFont="1" applyFill="1"/>
    <xf numFmtId="14" fontId="0" fillId="0" borderId="0" xfId="0" applyNumberFormat="1" applyAlignment="1">
      <alignment horizontal="center"/>
    </xf>
    <xf numFmtId="167" fontId="0" fillId="0" borderId="0" xfId="4" applyFont="1" applyFill="1" applyAlignment="1">
      <alignment horizontal="center"/>
    </xf>
    <xf numFmtId="1" fontId="0" fillId="3" borderId="0" xfId="4"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2" fontId="0" fillId="0" borderId="0" xfId="0" applyNumberFormat="1"/>
    <xf numFmtId="1" fontId="2" fillId="3" borderId="0" xfId="4" applyNumberFormat="1" applyFont="1" applyFill="1" applyAlignment="1">
      <alignment horizontal="center"/>
    </xf>
    <xf numFmtId="14" fontId="0" fillId="3" borderId="9" xfId="0" applyNumberFormat="1" applyFill="1" applyBorder="1" applyAlignment="1">
      <alignment horizontal="right"/>
    </xf>
    <xf numFmtId="0" fontId="2" fillId="4" borderId="0" xfId="0" applyFont="1" applyFill="1" applyAlignment="1">
      <alignment horizontal="left"/>
    </xf>
    <xf numFmtId="0" fontId="2" fillId="3" borderId="9" xfId="0" applyFont="1" applyFill="1" applyBorder="1" applyAlignment="1">
      <alignment horizontal="center"/>
    </xf>
    <xf numFmtId="0" fontId="2" fillId="4" borderId="9" xfId="0" applyFont="1" applyFill="1" applyBorder="1" applyAlignment="1">
      <alignment horizontal="center"/>
    </xf>
    <xf numFmtId="1" fontId="2" fillId="0" borderId="0" xfId="4" applyNumberFormat="1" applyFont="1" applyFill="1" applyAlignment="1">
      <alignment horizontal="center"/>
    </xf>
    <xf numFmtId="169" fontId="0" fillId="3" borderId="0" xfId="1" applyNumberFormat="1" applyFont="1" applyFill="1" applyAlignment="1">
      <alignment horizontal="right"/>
    </xf>
    <xf numFmtId="14" fontId="2" fillId="3" borderId="0" xfId="4" applyNumberFormat="1" applyFont="1" applyFill="1" applyAlignment="1">
      <alignment horizontal="right"/>
    </xf>
    <xf numFmtId="9" fontId="2" fillId="3" borderId="0" xfId="6" applyFont="1" applyFill="1" applyBorder="1"/>
    <xf numFmtId="0" fontId="2" fillId="2" borderId="0" xfId="0" applyFont="1" applyFill="1" applyAlignment="1">
      <alignment horizontal="center"/>
    </xf>
    <xf numFmtId="0" fontId="2" fillId="2" borderId="10" xfId="0" applyFont="1" applyFill="1" applyBorder="1"/>
    <xf numFmtId="0" fontId="0" fillId="2" borderId="10" xfId="0" applyFill="1" applyBorder="1"/>
    <xf numFmtId="0" fontId="2" fillId="2" borderId="11" xfId="0" applyFont="1" applyFill="1" applyBorder="1"/>
    <xf numFmtId="0" fontId="0" fillId="2" borderId="12" xfId="0" applyFill="1" applyBorder="1"/>
    <xf numFmtId="0" fontId="0" fillId="2" borderId="13" xfId="0" applyFill="1" applyBorder="1"/>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169" fontId="2" fillId="3" borderId="0" xfId="0" applyNumberFormat="1" applyFont="1" applyFill="1"/>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49" fontId="2" fillId="4" borderId="0" xfId="0" applyNumberFormat="1" applyFont="1" applyFill="1" applyAlignment="1">
      <alignment horizontal="left"/>
    </xf>
    <xf numFmtId="166" fontId="0" fillId="2" borderId="4" xfId="1" applyFont="1" applyFill="1" applyBorder="1"/>
    <xf numFmtId="0" fontId="2" fillId="3" borderId="14" xfId="0" applyFont="1" applyFill="1" applyBorder="1" applyAlignment="1">
      <alignment horizontal="center"/>
    </xf>
    <xf numFmtId="166" fontId="0" fillId="3" borderId="14" xfId="0" applyNumberFormat="1" applyFill="1" applyBorder="1"/>
    <xf numFmtId="0" fontId="3" fillId="4" borderId="14" xfId="0" applyFont="1" applyFill="1" applyBorder="1" applyAlignment="1">
      <alignment horizontal="center"/>
    </xf>
    <xf numFmtId="0" fontId="0" fillId="4" borderId="14" xfId="0" applyFill="1" applyBorder="1" applyAlignment="1">
      <alignment horizontal="center"/>
    </xf>
    <xf numFmtId="0" fontId="2" fillId="3" borderId="14" xfId="4" applyNumberFormat="1" applyFont="1" applyFill="1" applyBorder="1" applyAlignment="1">
      <alignment horizontal="left"/>
    </xf>
    <xf numFmtId="0" fontId="2" fillId="3" borderId="14" xfId="0" applyFont="1" applyFill="1" applyBorder="1" applyAlignment="1">
      <alignment horizontal="left"/>
    </xf>
    <xf numFmtId="0" fontId="0" fillId="4" borderId="4" xfId="0" applyFill="1" applyBorder="1"/>
    <xf numFmtId="0" fontId="3" fillId="4" borderId="14" xfId="0" applyFont="1" applyFill="1" applyBorder="1"/>
    <xf numFmtId="0" fontId="0" fillId="4" borderId="14" xfId="0" applyFill="1" applyBorder="1"/>
    <xf numFmtId="0" fontId="2" fillId="3" borderId="15" xfId="0" applyFont="1" applyFill="1" applyBorder="1" applyAlignment="1">
      <alignment horizontal="center"/>
    </xf>
    <xf numFmtId="0" fontId="0" fillId="4" borderId="15" xfId="0" applyFill="1" applyBorder="1"/>
    <xf numFmtId="0" fontId="0" fillId="2" borderId="16" xfId="0" applyFill="1" applyBorder="1"/>
    <xf numFmtId="0" fontId="2" fillId="2" borderId="16" xfId="0" applyFont="1" applyFill="1" applyBorder="1"/>
    <xf numFmtId="0" fontId="2" fillId="2" borderId="17" xfId="0" applyFont="1" applyFill="1" applyBorder="1"/>
    <xf numFmtId="0" fontId="0" fillId="2" borderId="18" xfId="0" applyFill="1" applyBorder="1"/>
    <xf numFmtId="0" fontId="2" fillId="2" borderId="19" xfId="0" applyFont="1" applyFill="1" applyBorder="1"/>
    <xf numFmtId="9" fontId="2" fillId="2" borderId="5" xfId="6" applyFont="1" applyFill="1" applyBorder="1"/>
    <xf numFmtId="0" fontId="0" fillId="2" borderId="17" xfId="0" applyFill="1" applyBorder="1"/>
    <xf numFmtId="0" fontId="5" fillId="2" borderId="4" xfId="0" applyFont="1" applyFill="1" applyBorder="1"/>
    <xf numFmtId="0" fontId="2" fillId="3" borderId="10" xfId="0" applyFont="1" applyFill="1" applyBorder="1"/>
    <xf numFmtId="0" fontId="0" fillId="3" borderId="10" xfId="0" applyFill="1" applyBorder="1"/>
    <xf numFmtId="0" fontId="0" fillId="0" borderId="9" xfId="0" applyBorder="1"/>
    <xf numFmtId="0" fontId="5" fillId="2" borderId="8" xfId="0" applyFont="1" applyFill="1" applyBorder="1"/>
    <xf numFmtId="14" fontId="0" fillId="2" borderId="0" xfId="0" applyNumberFormat="1" applyFill="1"/>
    <xf numFmtId="168" fontId="2" fillId="2" borderId="0" xfId="4" applyNumberFormat="1" applyFont="1" applyFill="1" applyBorder="1"/>
    <xf numFmtId="9" fontId="2" fillId="2" borderId="0" xfId="6" applyFont="1" applyFill="1" applyBorder="1"/>
    <xf numFmtId="0" fontId="3" fillId="2" borderId="0" xfId="0" applyFont="1" applyFill="1"/>
    <xf numFmtId="4" fontId="2" fillId="2" borderId="0" xfId="0" applyNumberFormat="1" applyFont="1" applyFill="1"/>
    <xf numFmtId="14" fontId="2" fillId="2" borderId="0" xfId="0" applyNumberFormat="1" applyFont="1" applyFill="1"/>
    <xf numFmtId="169" fontId="0" fillId="2" borderId="0" xfId="1" applyNumberFormat="1" applyFont="1" applyFill="1" applyBorder="1"/>
    <xf numFmtId="0" fontId="0" fillId="3" borderId="4" xfId="0" applyFill="1" applyBorder="1"/>
    <xf numFmtId="0" fontId="2" fillId="3" borderId="0" xfId="0" applyFont="1" applyFill="1" applyAlignment="1">
      <alignment horizontal="right"/>
    </xf>
    <xf numFmtId="0" fontId="0" fillId="3" borderId="5" xfId="0" applyFill="1" applyBorder="1"/>
    <xf numFmtId="49" fontId="2" fillId="3" borderId="0" xfId="0" applyNumberFormat="1" applyFont="1" applyFill="1" applyAlignment="1">
      <alignment horizontal="right"/>
    </xf>
    <xf numFmtId="0" fontId="2" fillId="4" borderId="4" xfId="0" applyFont="1" applyFill="1" applyBorder="1"/>
    <xf numFmtId="14" fontId="2" fillId="2" borderId="14" xfId="0" applyNumberFormat="1" applyFont="1" applyFill="1" applyBorder="1"/>
    <xf numFmtId="169" fontId="0" fillId="2" borderId="14" xfId="1" applyNumberFormat="1" applyFont="1" applyFill="1" applyBorder="1"/>
    <xf numFmtId="169" fontId="1" fillId="5" borderId="0" xfId="0" applyNumberFormat="1" applyFont="1" applyFill="1"/>
    <xf numFmtId="0" fontId="2" fillId="4" borderId="14" xfId="0" applyFont="1" applyFill="1" applyBorder="1" applyAlignment="1">
      <alignment horizontal="right"/>
    </xf>
    <xf numFmtId="0" fontId="0" fillId="4" borderId="20" xfId="0" applyFill="1" applyBorder="1"/>
    <xf numFmtId="14" fontId="2" fillId="2" borderId="20" xfId="0" applyNumberFormat="1" applyFont="1" applyFill="1" applyBorder="1"/>
    <xf numFmtId="0" fontId="0" fillId="0" borderId="1" xfId="0" applyBorder="1"/>
    <xf numFmtId="14" fontId="0" fillId="6" borderId="10" xfId="0" applyNumberFormat="1" applyFill="1" applyBorder="1" applyProtection="1">
      <protection locked="0"/>
    </xf>
    <xf numFmtId="169" fontId="0" fillId="6" borderId="15" xfId="1" applyNumberFormat="1" applyFont="1" applyFill="1" applyBorder="1" applyProtection="1">
      <protection locked="0"/>
    </xf>
    <xf numFmtId="169" fontId="0" fillId="6" borderId="14" xfId="1" applyNumberFormat="1" applyFont="1" applyFill="1" applyBorder="1" applyProtection="1">
      <protection locked="0"/>
    </xf>
    <xf numFmtId="169" fontId="3" fillId="6" borderId="14" xfId="1" applyNumberFormat="1" applyFont="1" applyFill="1" applyBorder="1" applyProtection="1">
      <protection locked="0"/>
    </xf>
    <xf numFmtId="169" fontId="2" fillId="6" borderId="14" xfId="1" applyNumberFormat="1" applyFont="1" applyFill="1" applyBorder="1" applyProtection="1">
      <protection locked="0"/>
    </xf>
    <xf numFmtId="0" fontId="2" fillId="2" borderId="0" xfId="0" applyFont="1" applyFill="1" applyAlignment="1">
      <alignment horizontal="right"/>
    </xf>
    <xf numFmtId="170" fontId="0" fillId="3" borderId="0" xfId="0" applyNumberFormat="1" applyFill="1"/>
    <xf numFmtId="171" fontId="0" fillId="3" borderId="0" xfId="0" applyNumberFormat="1" applyFill="1"/>
    <xf numFmtId="172" fontId="0" fillId="3" borderId="0" xfId="0" applyNumberFormat="1" applyFill="1"/>
    <xf numFmtId="169" fontId="0" fillId="4" borderId="14" xfId="0" applyNumberFormat="1" applyFill="1" applyBorder="1"/>
    <xf numFmtId="167" fontId="0" fillId="3" borderId="0" xfId="4" applyFont="1" applyFill="1"/>
    <xf numFmtId="2" fontId="0" fillId="3" borderId="0" xfId="0" applyNumberFormat="1" applyFill="1"/>
    <xf numFmtId="169" fontId="3" fillId="3" borderId="0" xfId="1" applyNumberFormat="1" applyFont="1" applyFill="1" applyAlignment="1">
      <alignment horizontal="right" indent="1"/>
    </xf>
    <xf numFmtId="0" fontId="10" fillId="0" borderId="0" xfId="8" applyFont="1"/>
    <xf numFmtId="167" fontId="3" fillId="6" borderId="14" xfId="0" applyNumberFormat="1" applyFont="1" applyFill="1" applyBorder="1" applyProtection="1">
      <protection locked="0"/>
    </xf>
    <xf numFmtId="0" fontId="17" fillId="0" borderId="0" xfId="0" applyFont="1" applyAlignment="1">
      <alignment horizontal="left"/>
    </xf>
    <xf numFmtId="0" fontId="17" fillId="2" borderId="0" xfId="0" applyFont="1" applyFill="1" applyAlignment="1">
      <alignment horizontal="left"/>
    </xf>
    <xf numFmtId="0" fontId="3" fillId="2" borderId="0" xfId="0" applyFont="1" applyFill="1" applyAlignment="1">
      <alignment horizontal="left"/>
    </xf>
    <xf numFmtId="0" fontId="3" fillId="0" borderId="0" xfId="0" applyFont="1" applyAlignment="1">
      <alignment horizontal="left"/>
    </xf>
    <xf numFmtId="0" fontId="23" fillId="2" borderId="0" xfId="0" applyFont="1" applyFill="1" applyAlignment="1">
      <alignment horizontal="left"/>
    </xf>
    <xf numFmtId="0" fontId="18" fillId="0" borderId="0" xfId="0" applyFont="1" applyAlignment="1">
      <alignment horizontal="left"/>
    </xf>
    <xf numFmtId="0" fontId="23" fillId="0" borderId="0" xfId="0" applyFont="1" applyAlignment="1">
      <alignment horizontal="left"/>
    </xf>
    <xf numFmtId="0" fontId="10" fillId="0" borderId="0" xfId="0" applyFont="1"/>
    <xf numFmtId="49" fontId="0" fillId="0" borderId="16" xfId="0" applyNumberFormat="1" applyBorder="1"/>
    <xf numFmtId="165" fontId="0" fillId="0" borderId="16" xfId="0" applyNumberFormat="1" applyBorder="1"/>
    <xf numFmtId="165" fontId="0" fillId="0" borderId="0" xfId="0" applyNumberFormat="1"/>
    <xf numFmtId="165" fontId="29" fillId="7" borderId="0" xfId="0" applyNumberFormat="1" applyFont="1" applyFill="1"/>
    <xf numFmtId="165" fontId="0" fillId="0" borderId="10" xfId="0" applyNumberFormat="1" applyBorder="1"/>
    <xf numFmtId="165" fontId="29" fillId="10" borderId="0" xfId="0" applyNumberFormat="1" applyFont="1" applyFill="1"/>
    <xf numFmtId="165" fontId="29" fillId="11" borderId="0" xfId="0" applyNumberFormat="1" applyFont="1" applyFill="1"/>
    <xf numFmtId="165" fontId="32" fillId="11" borderId="0" xfId="0" applyNumberFormat="1" applyFont="1" applyFill="1"/>
    <xf numFmtId="49" fontId="0" fillId="0" borderId="22" xfId="0" applyNumberFormat="1" applyBorder="1"/>
    <xf numFmtId="165" fontId="0" fillId="0" borderId="22" xfId="0" applyNumberFormat="1" applyBorder="1"/>
    <xf numFmtId="165" fontId="3" fillId="0" borderId="0" xfId="0" applyNumberFormat="1" applyFont="1"/>
    <xf numFmtId="165" fontId="2" fillId="0" borderId="0" xfId="0" applyNumberFormat="1" applyFont="1"/>
    <xf numFmtId="0" fontId="0" fillId="12" borderId="0" xfId="0" applyFill="1"/>
    <xf numFmtId="0" fontId="10" fillId="13" borderId="14" xfId="8" applyFont="1" applyFill="1" applyBorder="1" applyAlignment="1" applyProtection="1">
      <alignment horizontal="center"/>
      <protection locked="0"/>
    </xf>
    <xf numFmtId="0" fontId="10" fillId="0" borderId="0" xfId="8" applyFont="1" applyProtection="1">
      <protection locked="0"/>
    </xf>
    <xf numFmtId="0" fontId="11" fillId="0" borderId="0" xfId="8" applyFont="1"/>
    <xf numFmtId="0" fontId="9" fillId="0" borderId="0" xfId="8" applyFont="1"/>
    <xf numFmtId="49" fontId="10" fillId="0" borderId="0" xfId="8" applyNumberFormat="1" applyFont="1"/>
    <xf numFmtId="0" fontId="11" fillId="0" borderId="0" xfId="8" applyFont="1" applyAlignment="1">
      <alignment horizontal="center"/>
    </xf>
    <xf numFmtId="173" fontId="10" fillId="0" borderId="0" xfId="8" applyNumberFormat="1" applyFont="1" applyAlignment="1">
      <alignment horizontal="center"/>
    </xf>
    <xf numFmtId="0" fontId="10" fillId="0" borderId="0" xfId="8" applyFont="1" applyAlignment="1">
      <alignment horizontal="center"/>
    </xf>
    <xf numFmtId="0" fontId="3" fillId="0" borderId="0" xfId="0" applyFont="1"/>
    <xf numFmtId="0" fontId="15" fillId="8" borderId="0" xfId="8" applyFont="1" applyFill="1"/>
    <xf numFmtId="0" fontId="10" fillId="0" borderId="5" xfId="8" applyFont="1" applyBorder="1"/>
    <xf numFmtId="0" fontId="10" fillId="0" borderId="1" xfId="8" applyFont="1" applyBorder="1"/>
    <xf numFmtId="0" fontId="10" fillId="0" borderId="7" xfId="8" applyFont="1" applyBorder="1"/>
    <xf numFmtId="0" fontId="60" fillId="0" borderId="8" xfId="8" applyFont="1" applyBorder="1"/>
    <xf numFmtId="0" fontId="11" fillId="0" borderId="14" xfId="8" applyFont="1" applyBorder="1" applyAlignment="1">
      <alignment wrapText="1"/>
    </xf>
    <xf numFmtId="0" fontId="10" fillId="0" borderId="14" xfId="8" applyFont="1" applyBorder="1"/>
    <xf numFmtId="0" fontId="3" fillId="9" borderId="0" xfId="0" applyFont="1" applyFill="1"/>
    <xf numFmtId="14" fontId="61" fillId="8" borderId="0" xfId="8" applyNumberFormat="1" applyFont="1" applyFill="1"/>
    <xf numFmtId="0" fontId="62" fillId="0" borderId="0" xfId="8" applyFont="1"/>
    <xf numFmtId="14" fontId="34" fillId="8" borderId="0" xfId="8" applyNumberFormat="1" applyFont="1" applyFill="1"/>
    <xf numFmtId="0" fontId="3" fillId="14" borderId="25" xfId="0" applyFont="1" applyFill="1" applyBorder="1"/>
    <xf numFmtId="49" fontId="0" fillId="2" borderId="0" xfId="0" applyNumberFormat="1" applyFill="1"/>
    <xf numFmtId="9" fontId="63" fillId="0" borderId="14" xfId="0" applyNumberFormat="1" applyFont="1" applyBorder="1" applyAlignment="1">
      <alignment horizontal="center" vertical="center"/>
    </xf>
    <xf numFmtId="9" fontId="63" fillId="15" borderId="14" xfId="0" applyNumberFormat="1" applyFont="1" applyFill="1" applyBorder="1" applyAlignment="1">
      <alignment horizontal="center" vertical="center"/>
    </xf>
    <xf numFmtId="0" fontId="19" fillId="0" borderId="0" xfId="0" applyFont="1"/>
    <xf numFmtId="0" fontId="37" fillId="0" borderId="0" xfId="0" applyFont="1"/>
    <xf numFmtId="0" fontId="34" fillId="0" borderId="0" xfId="8" applyFont="1" applyAlignment="1">
      <alignment horizontal="right"/>
    </xf>
    <xf numFmtId="49" fontId="37" fillId="0" borderId="0" xfId="8" applyNumberFormat="1" applyFont="1" applyAlignment="1">
      <alignment horizontal="left"/>
    </xf>
    <xf numFmtId="0" fontId="37" fillId="0" borderId="0" xfId="8" applyFont="1"/>
    <xf numFmtId="0" fontId="37" fillId="0" borderId="1" xfId="0" applyFont="1" applyBorder="1"/>
    <xf numFmtId="0" fontId="37" fillId="0" borderId="1" xfId="8" applyFont="1" applyBorder="1"/>
    <xf numFmtId="0" fontId="34" fillId="0" borderId="0" xfId="8" applyFont="1"/>
    <xf numFmtId="0" fontId="34" fillId="0" borderId="30" xfId="0" applyFont="1" applyBorder="1"/>
    <xf numFmtId="0" fontId="34" fillId="0" borderId="31" xfId="0" applyFont="1" applyBorder="1"/>
    <xf numFmtId="167" fontId="37" fillId="16" borderId="6" xfId="0" applyNumberFormat="1" applyFont="1" applyFill="1" applyBorder="1"/>
    <xf numFmtId="164" fontId="37" fillId="16" borderId="6" xfId="0" applyNumberFormat="1" applyFont="1" applyFill="1" applyBorder="1"/>
    <xf numFmtId="164" fontId="37" fillId="16" borderId="3" xfId="8" applyNumberFormat="1" applyFont="1" applyFill="1" applyBorder="1" applyAlignment="1">
      <alignment horizontal="center"/>
    </xf>
    <xf numFmtId="9" fontId="37" fillId="16" borderId="32" xfId="8" applyNumberFormat="1" applyFont="1" applyFill="1" applyBorder="1" applyAlignment="1">
      <alignment horizontal="center"/>
    </xf>
    <xf numFmtId="9" fontId="37" fillId="16" borderId="29" xfId="6" applyFont="1" applyFill="1" applyBorder="1" applyAlignment="1">
      <alignment horizontal="center"/>
    </xf>
    <xf numFmtId="0" fontId="37" fillId="0" borderId="4" xfId="0" applyFont="1" applyBorder="1"/>
    <xf numFmtId="0" fontId="37" fillId="0" borderId="5" xfId="0" applyFont="1" applyBorder="1"/>
    <xf numFmtId="167" fontId="37" fillId="16" borderId="4" xfId="0" applyNumberFormat="1" applyFont="1" applyFill="1" applyBorder="1"/>
    <xf numFmtId="164" fontId="37" fillId="16" borderId="4" xfId="0" applyNumberFormat="1" applyFont="1" applyFill="1" applyBorder="1"/>
    <xf numFmtId="164" fontId="37" fillId="16" borderId="32" xfId="8" applyNumberFormat="1" applyFont="1" applyFill="1" applyBorder="1" applyAlignment="1">
      <alignment horizontal="center"/>
    </xf>
    <xf numFmtId="164" fontId="37" fillId="16" borderId="5" xfId="8" applyNumberFormat="1" applyFont="1" applyFill="1" applyBorder="1" applyAlignment="1">
      <alignment horizontal="center"/>
    </xf>
    <xf numFmtId="9" fontId="37" fillId="16" borderId="32" xfId="6" applyFont="1" applyFill="1" applyBorder="1" applyAlignment="1">
      <alignment horizontal="center"/>
    </xf>
    <xf numFmtId="164" fontId="37" fillId="16" borderId="32" xfId="0" applyNumberFormat="1" applyFont="1" applyFill="1" applyBorder="1"/>
    <xf numFmtId="0" fontId="34" fillId="16" borderId="30" xfId="0" applyFont="1" applyFill="1" applyBorder="1"/>
    <xf numFmtId="164" fontId="37" fillId="16" borderId="34" xfId="0" applyNumberFormat="1" applyFont="1" applyFill="1" applyBorder="1"/>
    <xf numFmtId="9" fontId="37" fillId="16" borderId="34" xfId="8" applyNumberFormat="1" applyFont="1" applyFill="1" applyBorder="1" applyAlignment="1">
      <alignment horizontal="center"/>
    </xf>
    <xf numFmtId="9" fontId="37" fillId="16" borderId="34" xfId="6" applyFont="1" applyFill="1" applyBorder="1" applyAlignment="1">
      <alignment horizontal="center"/>
    </xf>
    <xf numFmtId="0" fontId="37" fillId="0" borderId="30" xfId="0" applyFont="1" applyBorder="1"/>
    <xf numFmtId="0" fontId="37" fillId="0" borderId="31" xfId="0" applyFont="1" applyBorder="1"/>
    <xf numFmtId="0" fontId="34" fillId="0" borderId="0" xfId="0" applyFont="1"/>
    <xf numFmtId="164" fontId="37" fillId="0" borderId="0" xfId="0" applyNumberFormat="1" applyFont="1"/>
    <xf numFmtId="9" fontId="37" fillId="0" borderId="0" xfId="8" applyNumberFormat="1" applyFont="1" applyAlignment="1">
      <alignment horizontal="center"/>
    </xf>
    <xf numFmtId="165" fontId="37" fillId="0" borderId="0" xfId="0" applyNumberFormat="1" applyFont="1"/>
    <xf numFmtId="9" fontId="37" fillId="0" borderId="0" xfId="6" applyFont="1" applyFill="1" applyBorder="1" applyAlignment="1">
      <alignment horizontal="center"/>
    </xf>
    <xf numFmtId="165" fontId="37" fillId="0" borderId="0" xfId="1" applyNumberFormat="1" applyFont="1" applyBorder="1"/>
    <xf numFmtId="164" fontId="37" fillId="0" borderId="1" xfId="0" applyNumberFormat="1" applyFont="1" applyBorder="1"/>
    <xf numFmtId="0" fontId="37" fillId="12" borderId="0" xfId="0" applyFont="1" applyFill="1"/>
    <xf numFmtId="0" fontId="37" fillId="0" borderId="37" xfId="0" applyFont="1" applyBorder="1"/>
    <xf numFmtId="0" fontId="37" fillId="0" borderId="24" xfId="0" applyFont="1" applyBorder="1"/>
    <xf numFmtId="0" fontId="37" fillId="12" borderId="0" xfId="0" applyFont="1" applyFill="1" applyAlignment="1">
      <alignment vertical="top" wrapText="1"/>
    </xf>
    <xf numFmtId="0" fontId="37" fillId="0" borderId="0" xfId="0" applyFont="1" applyAlignment="1">
      <alignment vertical="top"/>
    </xf>
    <xf numFmtId="0" fontId="37" fillId="12" borderId="1" xfId="0" applyFont="1" applyFill="1" applyBorder="1"/>
    <xf numFmtId="0" fontId="37" fillId="0" borderId="40" xfId="0" applyFont="1" applyBorder="1"/>
    <xf numFmtId="0" fontId="34" fillId="16" borderId="8" xfId="0" applyFont="1" applyFill="1" applyBorder="1"/>
    <xf numFmtId="176" fontId="37" fillId="16" borderId="7" xfId="6" applyNumberFormat="1" applyFont="1" applyFill="1" applyBorder="1" applyAlignment="1">
      <alignment horizontal="center"/>
    </xf>
    <xf numFmtId="0" fontId="42" fillId="0" borderId="0" xfId="0" applyFont="1"/>
    <xf numFmtId="0" fontId="37" fillId="0" borderId="0" xfId="0" quotePrefix="1" applyFont="1"/>
    <xf numFmtId="0" fontId="34" fillId="0" borderId="41" xfId="0" applyFont="1" applyBorder="1"/>
    <xf numFmtId="167" fontId="37" fillId="0" borderId="6" xfId="0" applyNumberFormat="1" applyFont="1" applyBorder="1"/>
    <xf numFmtId="0" fontId="37" fillId="0" borderId="42" xfId="0" applyFont="1" applyBorder="1"/>
    <xf numFmtId="0" fontId="37" fillId="0" borderId="3" xfId="0" applyFont="1" applyBorder="1"/>
    <xf numFmtId="167" fontId="37" fillId="0" borderId="4" xfId="0" applyNumberFormat="1" applyFont="1" applyBorder="1"/>
    <xf numFmtId="0" fontId="37" fillId="0" borderId="36" xfId="0" applyFont="1" applyBorder="1"/>
    <xf numFmtId="167" fontId="37" fillId="0" borderId="8" xfId="0" applyNumberFormat="1" applyFont="1" applyBorder="1"/>
    <xf numFmtId="0" fontId="37" fillId="0" borderId="43" xfId="0" applyFont="1" applyBorder="1"/>
    <xf numFmtId="0" fontId="37" fillId="0" borderId="7" xfId="0" applyFont="1" applyBorder="1"/>
    <xf numFmtId="0" fontId="43" fillId="0" borderId="0" xfId="0" applyFont="1" applyAlignment="1">
      <alignment horizontal="right"/>
    </xf>
    <xf numFmtId="0" fontId="43" fillId="0" borderId="0" xfId="0" applyFont="1"/>
    <xf numFmtId="0" fontId="37" fillId="0" borderId="6" xfId="0" applyFont="1" applyBorder="1"/>
    <xf numFmtId="0" fontId="37" fillId="12" borderId="2" xfId="0" applyFont="1" applyFill="1" applyBorder="1"/>
    <xf numFmtId="0" fontId="37" fillId="12" borderId="4" xfId="0" applyFont="1" applyFill="1" applyBorder="1"/>
    <xf numFmtId="0" fontId="37" fillId="12" borderId="4" xfId="0" quotePrefix="1" applyFont="1" applyFill="1" applyBorder="1"/>
    <xf numFmtId="0" fontId="34" fillId="0" borderId="4" xfId="0" applyFont="1" applyBorder="1"/>
    <xf numFmtId="0" fontId="37" fillId="12" borderId="8" xfId="0" applyFont="1" applyFill="1" applyBorder="1"/>
    <xf numFmtId="164" fontId="37" fillId="16" borderId="29" xfId="0" applyNumberFormat="1" applyFont="1" applyFill="1" applyBorder="1"/>
    <xf numFmtId="0" fontId="37" fillId="0" borderId="41" xfId="0" applyFont="1" applyBorder="1"/>
    <xf numFmtId="0" fontId="37" fillId="0" borderId="22" xfId="0" applyFont="1" applyBorder="1"/>
    <xf numFmtId="0" fontId="37" fillId="0" borderId="44" xfId="0" applyFont="1" applyBorder="1"/>
    <xf numFmtId="0" fontId="65" fillId="0" borderId="0" xfId="0" applyFont="1"/>
    <xf numFmtId="0" fontId="37" fillId="0" borderId="45" xfId="0" applyFont="1" applyBorder="1"/>
    <xf numFmtId="0" fontId="37" fillId="0" borderId="46" xfId="0" applyFont="1" applyBorder="1"/>
    <xf numFmtId="0" fontId="37" fillId="0" borderId="47" xfId="0" applyFont="1" applyBorder="1"/>
    <xf numFmtId="0" fontId="34" fillId="0" borderId="2" xfId="0" applyFont="1" applyBorder="1" applyAlignment="1">
      <alignment wrapText="1"/>
    </xf>
    <xf numFmtId="0" fontId="37" fillId="10" borderId="48" xfId="0" applyFont="1" applyFill="1" applyBorder="1"/>
    <xf numFmtId="0" fontId="37" fillId="10" borderId="39" xfId="0" applyFont="1" applyFill="1" applyBorder="1"/>
    <xf numFmtId="0" fontId="37" fillId="10" borderId="49" xfId="0" applyFont="1" applyFill="1" applyBorder="1"/>
    <xf numFmtId="0" fontId="34" fillId="0" borderId="29" xfId="0" applyFont="1" applyBorder="1" applyAlignment="1">
      <alignment wrapText="1"/>
    </xf>
    <xf numFmtId="0" fontId="37" fillId="10" borderId="37" xfId="0" applyFont="1" applyFill="1" applyBorder="1"/>
    <xf numFmtId="0" fontId="37" fillId="10" borderId="24" xfId="0" applyFont="1" applyFill="1" applyBorder="1"/>
    <xf numFmtId="0" fontId="37" fillId="0" borderId="50" xfId="0" applyFont="1" applyBorder="1"/>
    <xf numFmtId="0" fontId="37" fillId="10" borderId="40" xfId="0" applyFont="1" applyFill="1" applyBorder="1"/>
    <xf numFmtId="0" fontId="37" fillId="0" borderId="51" xfId="0" applyFont="1" applyBorder="1"/>
    <xf numFmtId="0" fontId="37" fillId="10" borderId="5" xfId="0" applyFont="1" applyFill="1" applyBorder="1"/>
    <xf numFmtId="0" fontId="37" fillId="10" borderId="31" xfId="0" applyFont="1" applyFill="1" applyBorder="1"/>
    <xf numFmtId="0" fontId="37" fillId="10" borderId="34" xfId="0" applyFont="1" applyFill="1" applyBorder="1"/>
    <xf numFmtId="0" fontId="12" fillId="0" borderId="4" xfId="8" applyFont="1" applyBorder="1"/>
    <xf numFmtId="0" fontId="12" fillId="0" borderId="0" xfId="8" applyFont="1"/>
    <xf numFmtId="0" fontId="12" fillId="0" borderId="5" xfId="8" applyFont="1" applyBorder="1"/>
    <xf numFmtId="0" fontId="36" fillId="8" borderId="17" xfId="8" applyFont="1" applyFill="1" applyBorder="1"/>
    <xf numFmtId="0" fontId="36" fillId="8" borderId="10" xfId="8" applyFont="1" applyFill="1" applyBorder="1"/>
    <xf numFmtId="0" fontId="33" fillId="8" borderId="6" xfId="8" applyFont="1" applyFill="1" applyBorder="1"/>
    <xf numFmtId="0" fontId="33" fillId="8" borderId="2" xfId="8" applyFont="1" applyFill="1" applyBorder="1"/>
    <xf numFmtId="0" fontId="10" fillId="0" borderId="4" xfId="8" applyFont="1" applyBorder="1"/>
    <xf numFmtId="0" fontId="11" fillId="0" borderId="0" xfId="0" applyFont="1"/>
    <xf numFmtId="0" fontId="10" fillId="2" borderId="0" xfId="0" applyFont="1" applyFill="1"/>
    <xf numFmtId="0" fontId="47" fillId="8" borderId="0" xfId="0" applyFont="1" applyFill="1"/>
    <xf numFmtId="0" fontId="33" fillId="8" borderId="0" xfId="0" applyFont="1" applyFill="1"/>
    <xf numFmtId="0" fontId="44" fillId="2" borderId="0" xfId="0" applyFont="1" applyFill="1"/>
    <xf numFmtId="0" fontId="39" fillId="2" borderId="0" xfId="0" applyFont="1" applyFill="1" applyAlignment="1">
      <alignment horizontal="right" vertical="top"/>
    </xf>
    <xf numFmtId="0" fontId="39" fillId="2" borderId="0" xfId="0" applyFont="1" applyFill="1"/>
    <xf numFmtId="0" fontId="48" fillId="8" borderId="0" xfId="0" applyFont="1" applyFill="1"/>
    <xf numFmtId="0" fontId="36" fillId="8" borderId="0" xfId="0" applyFont="1" applyFill="1"/>
    <xf numFmtId="0" fontId="14" fillId="0" borderId="0" xfId="0" applyFont="1"/>
    <xf numFmtId="0" fontId="49" fillId="8" borderId="0" xfId="0" applyFont="1" applyFill="1"/>
    <xf numFmtId="0" fontId="50" fillId="2" borderId="0" xfId="0" applyFont="1" applyFill="1"/>
    <xf numFmtId="0" fontId="10" fillId="12" borderId="0" xfId="0" applyFont="1" applyFill="1"/>
    <xf numFmtId="0" fontId="11" fillId="2" borderId="0" xfId="0" applyFont="1" applyFill="1"/>
    <xf numFmtId="0" fontId="10" fillId="2" borderId="0" xfId="0" applyFont="1" applyFill="1" applyAlignment="1">
      <alignment vertical="top"/>
    </xf>
    <xf numFmtId="0" fontId="11" fillId="12" borderId="0" xfId="0" applyFont="1" applyFill="1"/>
    <xf numFmtId="0" fontId="51" fillId="12" borderId="0" xfId="0" applyFont="1" applyFill="1" applyAlignment="1">
      <alignment horizontal="left"/>
    </xf>
    <xf numFmtId="0" fontId="52" fillId="12" borderId="0" xfId="0" applyFont="1" applyFill="1" applyAlignment="1">
      <alignment horizontal="left"/>
    </xf>
    <xf numFmtId="0" fontId="14" fillId="12" borderId="0" xfId="0" applyFont="1" applyFill="1"/>
    <xf numFmtId="0" fontId="31" fillId="12" borderId="0" xfId="0" applyFont="1" applyFill="1"/>
    <xf numFmtId="0" fontId="10" fillId="12" borderId="0" xfId="0" applyFont="1" applyFill="1" applyAlignment="1">
      <alignment horizontal="left" vertical="top" wrapText="1"/>
    </xf>
    <xf numFmtId="0" fontId="10" fillId="12" borderId="0" xfId="0" applyFont="1" applyFill="1" applyAlignment="1">
      <alignment vertical="top"/>
    </xf>
    <xf numFmtId="0" fontId="10" fillId="12" borderId="0" xfId="0" applyFont="1" applyFill="1" applyAlignment="1">
      <alignment vertical="top" wrapText="1"/>
    </xf>
    <xf numFmtId="0" fontId="10" fillId="12" borderId="0" xfId="0" applyFont="1" applyFill="1" applyAlignment="1">
      <alignment horizontal="left" vertical="top"/>
    </xf>
    <xf numFmtId="0" fontId="11" fillId="12" borderId="0" xfId="0" applyFont="1" applyFill="1" applyAlignment="1">
      <alignment horizontal="left"/>
    </xf>
    <xf numFmtId="0" fontId="53" fillId="12" borderId="0" xfId="0" applyFont="1" applyFill="1"/>
    <xf numFmtId="0" fontId="62" fillId="12" borderId="0" xfId="0" applyFont="1" applyFill="1" applyAlignment="1">
      <alignment horizontal="left"/>
    </xf>
    <xf numFmtId="0" fontId="44" fillId="12" borderId="0" xfId="0" applyFont="1" applyFill="1"/>
    <xf numFmtId="0" fontId="39" fillId="12" borderId="0" xfId="0" applyFont="1" applyFill="1" applyAlignment="1">
      <alignment horizontal="left"/>
    </xf>
    <xf numFmtId="0" fontId="39" fillId="12" borderId="0" xfId="0" applyFont="1" applyFill="1"/>
    <xf numFmtId="0" fontId="30" fillId="12" borderId="0" xfId="3" applyFont="1" applyFill="1" applyBorder="1" applyAlignment="1" applyProtection="1">
      <alignment horizontal="center" vertical="top"/>
    </xf>
    <xf numFmtId="0" fontId="10" fillId="12" borderId="0" xfId="0" applyFont="1" applyFill="1" applyAlignment="1">
      <alignment horizontal="left" vertical="center"/>
    </xf>
    <xf numFmtId="0" fontId="10" fillId="12" borderId="0" xfId="0" applyFont="1" applyFill="1" applyAlignment="1">
      <alignment horizontal="left"/>
    </xf>
    <xf numFmtId="0" fontId="10" fillId="12" borderId="0" xfId="3" applyFont="1" applyFill="1" applyBorder="1" applyAlignment="1" applyProtection="1">
      <alignment horizontal="left" vertical="top"/>
    </xf>
    <xf numFmtId="0" fontId="54" fillId="12" borderId="0" xfId="3" applyFont="1" applyFill="1" applyBorder="1" applyAlignment="1" applyProtection="1"/>
    <xf numFmtId="0" fontId="10" fillId="12" borderId="0" xfId="0" applyFont="1" applyFill="1" applyAlignment="1">
      <alignment vertical="center"/>
    </xf>
    <xf numFmtId="0" fontId="10" fillId="12" borderId="0" xfId="3" applyFont="1" applyFill="1" applyBorder="1" applyAlignment="1" applyProtection="1"/>
    <xf numFmtId="0" fontId="66" fillId="14" borderId="20" xfId="0" applyFont="1" applyFill="1" applyBorder="1" applyAlignment="1">
      <alignment horizontal="left" vertical="top" wrapText="1"/>
    </xf>
    <xf numFmtId="0" fontId="39" fillId="12" borderId="0" xfId="8" applyFont="1" applyFill="1"/>
    <xf numFmtId="0" fontId="36" fillId="12" borderId="0" xfId="8" applyFont="1" applyFill="1"/>
    <xf numFmtId="0" fontId="63" fillId="0" borderId="24" xfId="0" applyFont="1" applyBorder="1" applyAlignment="1">
      <alignment horizontal="left" vertical="center"/>
    </xf>
    <xf numFmtId="0" fontId="63" fillId="0" borderId="24" xfId="0" applyFont="1" applyBorder="1" applyAlignment="1">
      <alignment horizontal="left" vertical="center" wrapText="1"/>
    </xf>
    <xf numFmtId="9" fontId="63" fillId="15" borderId="38" xfId="0" applyNumberFormat="1" applyFont="1" applyFill="1" applyBorder="1" applyAlignment="1">
      <alignment horizontal="center" vertical="center"/>
    </xf>
    <xf numFmtId="0" fontId="54" fillId="12" borderId="0" xfId="3" applyFont="1" applyFill="1" applyAlignment="1" applyProtection="1"/>
    <xf numFmtId="0" fontId="0" fillId="2" borderId="6" xfId="0" applyFill="1" applyBorder="1"/>
    <xf numFmtId="0" fontId="2" fillId="19" borderId="4" xfId="0" applyFont="1" applyFill="1" applyBorder="1" applyAlignment="1">
      <alignment horizontal="left"/>
    </xf>
    <xf numFmtId="49" fontId="2" fillId="19" borderId="4" xfId="0" applyNumberFormat="1" applyFont="1" applyFill="1" applyBorder="1" applyAlignment="1">
      <alignment horizontal="left"/>
    </xf>
    <xf numFmtId="0" fontId="2" fillId="19" borderId="8" xfId="0" applyFont="1" applyFill="1" applyBorder="1"/>
    <xf numFmtId="0" fontId="67" fillId="2" borderId="2" xfId="0" applyFont="1" applyFill="1" applyBorder="1"/>
    <xf numFmtId="9" fontId="2" fillId="19" borderId="0" xfId="0" applyNumberFormat="1" applyFont="1" applyFill="1" applyAlignment="1">
      <alignment horizontal="center"/>
    </xf>
    <xf numFmtId="42" fontId="0" fillId="19" borderId="0" xfId="0" applyNumberFormat="1" applyFill="1"/>
    <xf numFmtId="42" fontId="0" fillId="19" borderId="1" xfId="0" applyNumberFormat="1" applyFill="1" applyBorder="1"/>
    <xf numFmtId="0" fontId="67" fillId="2" borderId="3" xfId="0" applyFont="1" applyFill="1" applyBorder="1"/>
    <xf numFmtId="9" fontId="2" fillId="19" borderId="5" xfId="0" applyNumberFormat="1" applyFont="1" applyFill="1" applyBorder="1" applyAlignment="1">
      <alignment horizontal="center"/>
    </xf>
    <xf numFmtId="42" fontId="0" fillId="19" borderId="7" xfId="0" applyNumberFormat="1" applyFill="1" applyBorder="1"/>
    <xf numFmtId="42" fontId="0" fillId="19" borderId="5" xfId="0" applyNumberFormat="1" applyFill="1" applyBorder="1"/>
    <xf numFmtId="0" fontId="34" fillId="0" borderId="34" xfId="0" applyFont="1" applyBorder="1"/>
    <xf numFmtId="164" fontId="37" fillId="21" borderId="29" xfId="8" applyNumberFormat="1" applyFont="1" applyFill="1" applyBorder="1" applyAlignment="1">
      <alignment horizontal="center"/>
    </xf>
    <xf numFmtId="164" fontId="37" fillId="21" borderId="32" xfId="8" applyNumberFormat="1" applyFont="1" applyFill="1" applyBorder="1" applyAlignment="1">
      <alignment horizontal="center"/>
    </xf>
    <xf numFmtId="164" fontId="37" fillId="0" borderId="34" xfId="0" applyNumberFormat="1" applyFont="1" applyBorder="1"/>
    <xf numFmtId="0" fontId="54" fillId="12" borderId="0" xfId="3" applyFont="1" applyFill="1" applyAlignment="1" applyProtection="1">
      <alignment horizontal="left"/>
    </xf>
    <xf numFmtId="0" fontId="55" fillId="8" borderId="0" xfId="0" applyFont="1" applyFill="1" applyAlignment="1">
      <alignment horizontal="left"/>
    </xf>
    <xf numFmtId="0" fontId="19" fillId="8" borderId="0" xfId="0" applyFont="1" applyFill="1" applyAlignment="1">
      <alignment horizontal="left"/>
    </xf>
    <xf numFmtId="0" fontId="3" fillId="0" borderId="0" xfId="0" quotePrefix="1" applyFont="1" applyAlignment="1">
      <alignment horizontal="left"/>
    </xf>
    <xf numFmtId="0" fontId="3" fillId="0" borderId="10" xfId="0" applyFont="1" applyBorder="1" applyAlignment="1">
      <alignment horizontal="left"/>
    </xf>
    <xf numFmtId="0" fontId="56" fillId="0" borderId="0" xfId="0" applyFont="1" applyAlignment="1">
      <alignment horizontal="left" vertical="top"/>
    </xf>
    <xf numFmtId="0" fontId="3" fillId="8" borderId="0" xfId="0" applyFont="1" applyFill="1" applyAlignment="1">
      <alignment horizontal="left"/>
    </xf>
    <xf numFmtId="0" fontId="23" fillId="8" borderId="0" xfId="0" applyFont="1" applyFill="1" applyAlignment="1">
      <alignment horizontal="left"/>
    </xf>
    <xf numFmtId="0" fontId="57" fillId="8" borderId="0" xfId="0" applyFont="1" applyFill="1" applyAlignment="1">
      <alignment horizontal="left"/>
    </xf>
    <xf numFmtId="0" fontId="19" fillId="8" borderId="0" xfId="0" quotePrefix="1" applyFont="1" applyFill="1" applyAlignment="1">
      <alignment horizontal="left"/>
    </xf>
    <xf numFmtId="0" fontId="23" fillId="0" borderId="14" xfId="0" applyFont="1" applyBorder="1" applyAlignment="1">
      <alignment horizontal="left"/>
    </xf>
    <xf numFmtId="0" fontId="23" fillId="0" borderId="14" xfId="0" applyFont="1" applyBorder="1" applyAlignment="1">
      <alignment horizontal="left" vertical="top" wrapText="1"/>
    </xf>
    <xf numFmtId="0" fontId="23" fillId="0" borderId="14" xfId="0" applyFont="1" applyBorder="1" applyAlignment="1">
      <alignment horizontal="left" wrapText="1"/>
    </xf>
    <xf numFmtId="167" fontId="2" fillId="0" borderId="0" xfId="4" applyFont="1" applyBorder="1" applyAlignment="1" applyProtection="1">
      <alignment horizontal="left"/>
    </xf>
    <xf numFmtId="0" fontId="19" fillId="2" borderId="0" xfId="0" applyFont="1" applyFill="1" applyAlignment="1">
      <alignment horizontal="left"/>
    </xf>
    <xf numFmtId="0" fontId="3" fillId="0" borderId="39" xfId="0" applyFont="1" applyBorder="1" applyAlignment="1">
      <alignment horizontal="left"/>
    </xf>
    <xf numFmtId="0" fontId="23" fillId="0" borderId="39" xfId="0" applyFont="1" applyBorder="1" applyAlignment="1">
      <alignment horizontal="left"/>
    </xf>
    <xf numFmtId="0" fontId="58" fillId="8" borderId="0" xfId="0" applyFont="1" applyFill="1" applyAlignment="1">
      <alignment horizontal="left"/>
    </xf>
    <xf numFmtId="0" fontId="59" fillId="8" borderId="0" xfId="0" applyFont="1" applyFill="1" applyAlignment="1">
      <alignment horizontal="left"/>
    </xf>
    <xf numFmtId="168" fontId="3" fillId="0" borderId="0" xfId="0" applyNumberFormat="1" applyFont="1" applyAlignment="1">
      <alignment horizontal="left"/>
    </xf>
    <xf numFmtId="0" fontId="22" fillId="0" borderId="0" xfId="0" applyFont="1" applyAlignment="1">
      <alignment horizontal="left"/>
    </xf>
    <xf numFmtId="0" fontId="3" fillId="0" borderId="22" xfId="0" applyFont="1" applyBorder="1" applyAlignment="1">
      <alignment horizontal="left"/>
    </xf>
    <xf numFmtId="0" fontId="3" fillId="0" borderId="46" xfId="0" applyFont="1" applyBorder="1" applyAlignment="1">
      <alignment horizontal="left"/>
    </xf>
    <xf numFmtId="9" fontId="3" fillId="7" borderId="14" xfId="6" applyFont="1" applyFill="1" applyBorder="1" applyAlignment="1" applyProtection="1">
      <alignment horizontal="left"/>
      <protection locked="0"/>
    </xf>
    <xf numFmtId="0" fontId="3" fillId="2" borderId="0" xfId="4" applyNumberFormat="1" applyFont="1" applyFill="1" applyBorder="1" applyAlignment="1" applyProtection="1"/>
    <xf numFmtId="165" fontId="2" fillId="2" borderId="0" xfId="4" applyNumberFormat="1" applyFont="1" applyFill="1" applyBorder="1" applyAlignment="1" applyProtection="1">
      <alignment horizontal="left"/>
    </xf>
    <xf numFmtId="0" fontId="67" fillId="0" borderId="22" xfId="0" applyFont="1" applyBorder="1"/>
    <xf numFmtId="0" fontId="2" fillId="0" borderId="46" xfId="0" applyFont="1" applyBorder="1" applyAlignment="1">
      <alignment horizontal="right"/>
    </xf>
    <xf numFmtId="165" fontId="2" fillId="17" borderId="14" xfId="4" applyNumberFormat="1" applyFont="1" applyFill="1" applyBorder="1" applyAlignment="1" applyProtection="1">
      <alignment horizontal="left"/>
      <protection locked="0"/>
    </xf>
    <xf numFmtId="0" fontId="2" fillId="0" borderId="22" xfId="0" applyFont="1" applyBorder="1"/>
    <xf numFmtId="174" fontId="2" fillId="7" borderId="14" xfId="4" applyNumberFormat="1" applyFont="1" applyFill="1" applyBorder="1" applyAlignment="1" applyProtection="1">
      <alignment horizontal="right"/>
      <protection locked="0"/>
    </xf>
    <xf numFmtId="0" fontId="3" fillId="0" borderId="37" xfId="0" applyFont="1" applyBorder="1" applyAlignment="1">
      <alignment horizontal="left"/>
    </xf>
    <xf numFmtId="0" fontId="3" fillId="0" borderId="48" xfId="0" applyFont="1" applyBorder="1" applyAlignment="1">
      <alignment horizontal="left"/>
    </xf>
    <xf numFmtId="0" fontId="3" fillId="0" borderId="12" xfId="0" applyFont="1" applyBorder="1" applyAlignment="1">
      <alignment horizontal="left"/>
    </xf>
    <xf numFmtId="0" fontId="3" fillId="0" borderId="45" xfId="0" applyFont="1" applyBorder="1" applyAlignment="1">
      <alignment horizontal="left"/>
    </xf>
    <xf numFmtId="0" fontId="3" fillId="0" borderId="24" xfId="0" applyFont="1" applyBorder="1" applyAlignment="1">
      <alignment horizontal="left"/>
    </xf>
    <xf numFmtId="0" fontId="2" fillId="4" borderId="40" xfId="0" applyFont="1" applyFill="1" applyBorder="1" applyAlignment="1">
      <alignment horizontal="left"/>
    </xf>
    <xf numFmtId="0" fontId="2" fillId="4" borderId="49" xfId="0" applyFont="1" applyFill="1" applyBorder="1" applyAlignment="1">
      <alignment horizontal="left"/>
    </xf>
    <xf numFmtId="0" fontId="2" fillId="4" borderId="44" xfId="0" applyFont="1" applyFill="1" applyBorder="1" applyAlignment="1">
      <alignment horizontal="left"/>
    </xf>
    <xf numFmtId="0" fontId="2" fillId="4" borderId="47" xfId="0" applyFont="1" applyFill="1" applyBorder="1" applyAlignment="1">
      <alignment horizontal="left"/>
    </xf>
    <xf numFmtId="0" fontId="24" fillId="0" borderId="0" xfId="0" applyFont="1"/>
    <xf numFmtId="0" fontId="21" fillId="2" borderId="0" xfId="0" applyFont="1" applyFill="1" applyAlignment="1">
      <alignment horizontal="left"/>
    </xf>
    <xf numFmtId="0" fontId="3" fillId="22" borderId="14" xfId="0" applyFont="1" applyFill="1" applyBorder="1" applyProtection="1">
      <protection locked="0"/>
    </xf>
    <xf numFmtId="1" fontId="3" fillId="23" borderId="14" xfId="0" applyNumberFormat="1" applyFont="1" applyFill="1" applyBorder="1" applyProtection="1">
      <protection locked="0"/>
    </xf>
    <xf numFmtId="0" fontId="3" fillId="23" borderId="14" xfId="0" applyFont="1" applyFill="1" applyBorder="1" applyProtection="1">
      <protection locked="0"/>
    </xf>
    <xf numFmtId="165" fontId="3" fillId="23" borderId="14" xfId="4" applyNumberFormat="1" applyFont="1" applyFill="1" applyBorder="1" applyAlignment="1" applyProtection="1">
      <alignment horizontal="left"/>
      <protection locked="0"/>
    </xf>
    <xf numFmtId="167" fontId="3" fillId="23" borderId="14" xfId="4" applyFont="1" applyFill="1" applyBorder="1" applyAlignment="1" applyProtection="1">
      <protection locked="0"/>
    </xf>
    <xf numFmtId="175" fontId="3" fillId="23" borderId="14" xfId="0" applyNumberFormat="1" applyFont="1" applyFill="1" applyBorder="1" applyProtection="1">
      <protection locked="0"/>
    </xf>
    <xf numFmtId="0" fontId="23" fillId="0" borderId="14" xfId="0" applyFont="1" applyBorder="1" applyAlignment="1">
      <alignment wrapText="1"/>
    </xf>
    <xf numFmtId="0" fontId="23" fillId="0" borderId="28" xfId="0" applyFont="1" applyBorder="1" applyAlignment="1">
      <alignment wrapText="1"/>
    </xf>
    <xf numFmtId="0" fontId="23" fillId="0" borderId="10" xfId="0" applyFont="1" applyBorder="1" applyAlignment="1">
      <alignment wrapText="1"/>
    </xf>
    <xf numFmtId="0" fontId="3" fillId="23" borderId="14" xfId="0" applyFont="1" applyFill="1" applyBorder="1" applyAlignment="1" applyProtection="1">
      <alignment horizontal="left"/>
      <protection locked="0"/>
    </xf>
    <xf numFmtId="0" fontId="23" fillId="0" borderId="39" xfId="0" applyFont="1" applyBorder="1" applyAlignment="1">
      <alignment wrapText="1"/>
    </xf>
    <xf numFmtId="0" fontId="23" fillId="0" borderId="22" xfId="0" applyFont="1" applyBorder="1" applyAlignment="1">
      <alignment wrapText="1"/>
    </xf>
    <xf numFmtId="165" fontId="23" fillId="23" borderId="14" xfId="4" applyNumberFormat="1" applyFont="1" applyFill="1" applyBorder="1" applyAlignment="1" applyProtection="1">
      <alignment horizontal="left"/>
      <protection locked="0"/>
    </xf>
    <xf numFmtId="165" fontId="3" fillId="24" borderId="14" xfId="0" applyNumberFormat="1" applyFont="1" applyFill="1" applyBorder="1" applyAlignment="1">
      <alignment horizontal="left"/>
    </xf>
    <xf numFmtId="165" fontId="3" fillId="24" borderId="14" xfId="4" applyNumberFormat="1" applyFont="1" applyFill="1" applyBorder="1" applyAlignment="1" applyProtection="1">
      <alignment horizontal="left"/>
    </xf>
    <xf numFmtId="167" fontId="3" fillId="24" borderId="14" xfId="4" applyFont="1" applyFill="1" applyBorder="1" applyAlignment="1" applyProtection="1"/>
    <xf numFmtId="2" fontId="3" fillId="22" borderId="39" xfId="0" applyNumberFormat="1" applyFont="1" applyFill="1" applyBorder="1" applyProtection="1">
      <protection locked="0"/>
    </xf>
    <xf numFmtId="0" fontId="3" fillId="22" borderId="39" xfId="0" applyFont="1" applyFill="1" applyBorder="1" applyProtection="1">
      <protection locked="0"/>
    </xf>
    <xf numFmtId="2" fontId="3" fillId="22" borderId="39" xfId="4" applyNumberFormat="1" applyFont="1" applyFill="1" applyBorder="1" applyAlignment="1" applyProtection="1">
      <protection locked="0"/>
    </xf>
    <xf numFmtId="0" fontId="3" fillId="22" borderId="39" xfId="4" applyNumberFormat="1" applyFont="1" applyFill="1" applyBorder="1" applyAlignment="1" applyProtection="1">
      <protection locked="0"/>
    </xf>
    <xf numFmtId="0" fontId="3" fillId="22" borderId="39" xfId="4" applyNumberFormat="1" applyFont="1" applyFill="1" applyBorder="1" applyAlignment="1" applyProtection="1">
      <alignment horizontal="left"/>
      <protection locked="0"/>
    </xf>
    <xf numFmtId="165" fontId="2" fillId="25" borderId="14" xfId="4" applyNumberFormat="1" applyFont="1" applyFill="1" applyBorder="1" applyAlignment="1" applyProtection="1">
      <alignment horizontal="left"/>
    </xf>
    <xf numFmtId="165" fontId="2" fillId="24" borderId="14" xfId="4" applyNumberFormat="1" applyFont="1" applyFill="1" applyBorder="1" applyAlignment="1" applyProtection="1">
      <alignment horizontal="left"/>
    </xf>
    <xf numFmtId="0" fontId="23" fillId="0" borderId="14" xfId="0" applyFont="1" applyBorder="1"/>
    <xf numFmtId="0" fontId="3" fillId="0" borderId="39" xfId="0" applyFont="1" applyBorder="1"/>
    <xf numFmtId="0" fontId="3" fillId="0" borderId="22" xfId="0" applyFont="1" applyBorder="1"/>
    <xf numFmtId="0" fontId="3" fillId="0" borderId="46" xfId="0" applyFont="1" applyBorder="1"/>
    <xf numFmtId="165" fontId="3" fillId="25" borderId="14" xfId="0" applyNumberFormat="1" applyFont="1" applyFill="1" applyBorder="1" applyAlignment="1">
      <alignment horizontal="left"/>
    </xf>
    <xf numFmtId="0" fontId="2" fillId="0" borderId="39" xfId="0" applyFont="1" applyBorder="1"/>
    <xf numFmtId="0" fontId="2" fillId="0" borderId="46" xfId="0" applyFont="1" applyBorder="1"/>
    <xf numFmtId="165" fontId="3" fillId="24" borderId="54" xfId="4" applyNumberFormat="1" applyFont="1" applyFill="1" applyBorder="1" applyAlignment="1" applyProtection="1">
      <alignment horizontal="left"/>
    </xf>
    <xf numFmtId="165" fontId="3" fillId="24" borderId="15" xfId="4" applyNumberFormat="1" applyFont="1" applyFill="1" applyBorder="1" applyAlignment="1" applyProtection="1">
      <alignment horizontal="left"/>
    </xf>
    <xf numFmtId="165" fontId="2" fillId="25" borderId="55" xfId="4" applyNumberFormat="1" applyFont="1" applyFill="1" applyBorder="1" applyAlignment="1" applyProtection="1">
      <alignment horizontal="left"/>
    </xf>
    <xf numFmtId="2" fontId="3" fillId="22" borderId="14" xfId="4" applyNumberFormat="1" applyFont="1" applyFill="1" applyBorder="1" applyAlignment="1" applyProtection="1">
      <protection locked="0"/>
    </xf>
    <xf numFmtId="2" fontId="3" fillId="22" borderId="14" xfId="0" applyNumberFormat="1" applyFont="1" applyFill="1" applyBorder="1" applyProtection="1">
      <protection locked="0"/>
    </xf>
    <xf numFmtId="0" fontId="68" fillId="8" borderId="0" xfId="0" applyFont="1" applyFill="1"/>
    <xf numFmtId="0" fontId="69" fillId="12" borderId="0" xfId="0" applyFont="1" applyFill="1" applyAlignment="1">
      <alignment horizontal="left" vertical="center" wrapText="1"/>
    </xf>
    <xf numFmtId="0" fontId="11" fillId="12" borderId="0" xfId="0" applyFont="1" applyFill="1" applyAlignment="1">
      <alignment vertical="top"/>
    </xf>
    <xf numFmtId="0" fontId="10" fillId="12" borderId="0" xfId="0" applyFont="1" applyFill="1" applyAlignment="1">
      <alignment horizontal="left" vertical="center" wrapText="1"/>
    </xf>
    <xf numFmtId="0" fontId="70" fillId="0" borderId="0" xfId="0" applyFont="1"/>
    <xf numFmtId="0" fontId="71" fillId="0" borderId="0" xfId="0" applyFont="1"/>
    <xf numFmtId="167" fontId="3" fillId="6" borderId="15" xfId="0" applyNumberFormat="1" applyFont="1" applyFill="1" applyBorder="1" applyProtection="1">
      <protection locked="0"/>
    </xf>
    <xf numFmtId="0" fontId="0" fillId="4" borderId="15" xfId="0" applyFill="1" applyBorder="1" applyAlignment="1">
      <alignment horizontal="center"/>
    </xf>
    <xf numFmtId="166" fontId="0" fillId="3" borderId="15" xfId="0" applyNumberFormat="1" applyFill="1" applyBorder="1"/>
    <xf numFmtId="0" fontId="44" fillId="0" borderId="6" xfId="0" applyFont="1" applyBorder="1" applyAlignment="1">
      <alignment vertical="top" wrapText="1"/>
    </xf>
    <xf numFmtId="0" fontId="37" fillId="0" borderId="3" xfId="0" applyFont="1" applyBorder="1" applyAlignment="1">
      <alignment vertical="top" wrapText="1"/>
    </xf>
    <xf numFmtId="0" fontId="37" fillId="0" borderId="4" xfId="0" applyFont="1" applyBorder="1" applyAlignment="1">
      <alignment vertical="top" wrapText="1"/>
    </xf>
    <xf numFmtId="0" fontId="37" fillId="0" borderId="5" xfId="0" applyFont="1" applyBorder="1" applyAlignment="1">
      <alignment vertical="top" wrapText="1"/>
    </xf>
    <xf numFmtId="0" fontId="37" fillId="0" borderId="8" xfId="0" applyFont="1" applyBorder="1" applyAlignment="1">
      <alignment vertical="top"/>
    </xf>
    <xf numFmtId="0" fontId="37" fillId="0" borderId="7" xfId="0" applyFont="1" applyBorder="1" applyAlignment="1">
      <alignment vertical="top"/>
    </xf>
    <xf numFmtId="0" fontId="23" fillId="0" borderId="39" xfId="0" applyFont="1" applyBorder="1"/>
    <xf numFmtId="0" fontId="10" fillId="12" borderId="0" xfId="0" applyFont="1" applyFill="1" applyAlignment="1">
      <alignment vertical="center" wrapText="1"/>
    </xf>
    <xf numFmtId="0" fontId="23" fillId="0" borderId="22" xfId="0" applyFont="1" applyBorder="1"/>
    <xf numFmtId="0" fontId="23" fillId="0" borderId="46" xfId="0" applyFont="1" applyBorder="1"/>
    <xf numFmtId="9" fontId="37" fillId="12" borderId="3" xfId="6" applyFont="1" applyFill="1" applyBorder="1" applyAlignment="1">
      <alignment horizontal="center"/>
    </xf>
    <xf numFmtId="9" fontId="37" fillId="12" borderId="5" xfId="6" applyFont="1" applyFill="1" applyBorder="1" applyAlignment="1">
      <alignment horizontal="center"/>
    </xf>
    <xf numFmtId="9" fontId="37" fillId="12" borderId="7" xfId="6" applyFont="1" applyFill="1" applyBorder="1" applyAlignment="1">
      <alignment horizontal="center"/>
    </xf>
    <xf numFmtId="0" fontId="34" fillId="0" borderId="34" xfId="0" applyFont="1" applyBorder="1" applyAlignment="1">
      <alignment wrapText="1"/>
    </xf>
    <xf numFmtId="167" fontId="2" fillId="13" borderId="39" xfId="0" applyNumberFormat="1" applyFont="1" applyFill="1" applyBorder="1"/>
    <xf numFmtId="167" fontId="2" fillId="13" borderId="22" xfId="0" applyNumberFormat="1" applyFont="1" applyFill="1" applyBorder="1"/>
    <xf numFmtId="167" fontId="2" fillId="13" borderId="46" xfId="0" applyNumberFormat="1" applyFont="1" applyFill="1" applyBorder="1"/>
    <xf numFmtId="0" fontId="2" fillId="13" borderId="22" xfId="0" applyFont="1" applyFill="1" applyBorder="1"/>
    <xf numFmtId="0" fontId="2" fillId="13" borderId="46" xfId="0" applyFont="1" applyFill="1" applyBorder="1"/>
    <xf numFmtId="0" fontId="57" fillId="0" borderId="14" xfId="0" applyFont="1" applyBorder="1"/>
    <xf numFmtId="0" fontId="67" fillId="0" borderId="46" xfId="0" applyFont="1" applyBorder="1"/>
    <xf numFmtId="0" fontId="3" fillId="2" borderId="4" xfId="0" applyFont="1" applyFill="1" applyBorder="1" applyAlignment="1">
      <alignment horizontal="left"/>
    </xf>
    <xf numFmtId="0" fontId="19" fillId="8" borderId="5" xfId="0" applyFont="1" applyFill="1" applyBorder="1" applyAlignment="1">
      <alignment horizontal="left"/>
    </xf>
    <xf numFmtId="0" fontId="19" fillId="2" borderId="4" xfId="0" applyFont="1" applyFill="1" applyBorder="1" applyAlignment="1">
      <alignment horizontal="left"/>
    </xf>
    <xf numFmtId="0" fontId="2" fillId="0" borderId="52" xfId="0" applyFont="1" applyBorder="1"/>
    <xf numFmtId="0" fontId="23" fillId="0" borderId="56" xfId="0" applyFont="1" applyBorder="1" applyAlignment="1">
      <alignment horizontal="left" wrapText="1"/>
    </xf>
    <xf numFmtId="0" fontId="3" fillId="26" borderId="2" xfId="7" applyFill="1" applyBorder="1"/>
    <xf numFmtId="49" fontId="3" fillId="26" borderId="2" xfId="7" applyNumberFormat="1" applyFill="1" applyBorder="1"/>
    <xf numFmtId="167" fontId="3" fillId="26" borderId="0" xfId="7" applyNumberFormat="1" applyFill="1"/>
    <xf numFmtId="0" fontId="3" fillId="26" borderId="10" xfId="7" applyFill="1" applyBorder="1" applyAlignment="1">
      <alignment horizontal="left"/>
    </xf>
    <xf numFmtId="14" fontId="3" fillId="26" borderId="16" xfId="7" applyNumberFormat="1" applyFill="1" applyBorder="1" applyProtection="1">
      <protection locked="0"/>
    </xf>
    <xf numFmtId="0" fontId="3" fillId="2" borderId="0" xfId="7" applyFill="1"/>
    <xf numFmtId="169" fontId="3" fillId="26" borderId="0" xfId="2" applyNumberFormat="1" applyFont="1" applyFill="1" applyBorder="1" applyProtection="1">
      <protection locked="0"/>
    </xf>
    <xf numFmtId="168" fontId="2" fillId="26" borderId="57" xfId="5" applyNumberFormat="1" applyFont="1" applyFill="1" applyBorder="1"/>
    <xf numFmtId="0" fontId="3" fillId="14" borderId="14" xfId="7" applyFill="1" applyBorder="1"/>
    <xf numFmtId="16" fontId="3" fillId="14" borderId="14" xfId="7" applyNumberFormat="1" applyFill="1" applyBorder="1"/>
    <xf numFmtId="0" fontId="23" fillId="0" borderId="0" xfId="0" applyFont="1"/>
    <xf numFmtId="165" fontId="0" fillId="19" borderId="0" xfId="0" applyNumberFormat="1" applyFill="1"/>
    <xf numFmtId="165" fontId="0" fillId="19" borderId="10" xfId="0" applyNumberFormat="1" applyFill="1" applyBorder="1"/>
    <xf numFmtId="0" fontId="34" fillId="14" borderId="6" xfId="0" applyFont="1" applyFill="1" applyBorder="1"/>
    <xf numFmtId="0" fontId="34" fillId="14" borderId="3" xfId="0" applyFont="1" applyFill="1" applyBorder="1"/>
    <xf numFmtId="49" fontId="2" fillId="27" borderId="12" xfId="0" applyNumberFormat="1" applyFont="1" applyFill="1" applyBorder="1" applyProtection="1">
      <protection locked="0"/>
    </xf>
    <xf numFmtId="0" fontId="0" fillId="27" borderId="12" xfId="0" applyFill="1" applyBorder="1"/>
    <xf numFmtId="0" fontId="2" fillId="3" borderId="10" xfId="0" applyFont="1" applyFill="1" applyBorder="1" applyAlignment="1">
      <alignment horizontal="center"/>
    </xf>
    <xf numFmtId="0" fontId="2" fillId="27" borderId="12" xfId="0" applyFont="1" applyFill="1" applyBorder="1" applyAlignment="1">
      <alignment horizontal="left"/>
    </xf>
    <xf numFmtId="0" fontId="0" fillId="27" borderId="12" xfId="0" applyFill="1" applyBorder="1" applyAlignment="1">
      <alignment horizontal="left"/>
    </xf>
    <xf numFmtId="0" fontId="2" fillId="27" borderId="2" xfId="0" applyFont="1" applyFill="1" applyBorder="1" applyAlignment="1">
      <alignment horizontal="left"/>
    </xf>
    <xf numFmtId="0" fontId="0" fillId="27" borderId="2" xfId="0" applyFill="1" applyBorder="1" applyAlignment="1">
      <alignment horizontal="left"/>
    </xf>
    <xf numFmtId="0" fontId="3" fillId="27" borderId="0" xfId="0" applyFont="1" applyFill="1" applyAlignment="1">
      <alignment horizontal="left"/>
    </xf>
    <xf numFmtId="0" fontId="0" fillId="27" borderId="0" xfId="0" applyFill="1" applyAlignment="1">
      <alignment horizontal="left"/>
    </xf>
    <xf numFmtId="0" fontId="2" fillId="27" borderId="0" xfId="0" applyFont="1" applyFill="1" applyAlignment="1">
      <alignment horizontal="left"/>
    </xf>
    <xf numFmtId="169" fontId="2" fillId="27" borderId="0" xfId="1" applyNumberFormat="1" applyFont="1" applyFill="1" applyBorder="1" applyAlignment="1">
      <alignment horizontal="left"/>
    </xf>
    <xf numFmtId="9" fontId="2" fillId="27" borderId="0" xfId="0" applyNumberFormat="1" applyFont="1" applyFill="1" applyAlignment="1">
      <alignment horizontal="left"/>
    </xf>
    <xf numFmtId="14" fontId="2" fillId="27" borderId="0" xfId="0" applyNumberFormat="1" applyFont="1" applyFill="1" applyAlignment="1">
      <alignment horizontal="left"/>
    </xf>
    <xf numFmtId="14" fontId="2" fillId="27" borderId="0" xfId="1" applyNumberFormat="1" applyFont="1" applyFill="1" applyBorder="1" applyAlignment="1">
      <alignment horizontal="left"/>
    </xf>
    <xf numFmtId="0" fontId="2" fillId="12" borderId="0" xfId="0" applyFont="1" applyFill="1" applyAlignment="1">
      <alignment horizontal="left"/>
    </xf>
    <xf numFmtId="0" fontId="0" fillId="12" borderId="0" xfId="0" applyFill="1" applyAlignment="1">
      <alignment horizontal="left"/>
    </xf>
    <xf numFmtId="169" fontId="2" fillId="12" borderId="0" xfId="1" applyNumberFormat="1" applyFont="1" applyFill="1" applyBorder="1" applyAlignment="1">
      <alignment horizontal="left"/>
    </xf>
    <xf numFmtId="169" fontId="2" fillId="27" borderId="0" xfId="0" applyNumberFormat="1" applyFont="1" applyFill="1"/>
    <xf numFmtId="0" fontId="2" fillId="12" borderId="0" xfId="0" applyFont="1" applyFill="1"/>
    <xf numFmtId="0" fontId="3" fillId="12" borderId="0" xfId="0" applyFont="1" applyFill="1"/>
    <xf numFmtId="0" fontId="3" fillId="12" borderId="0" xfId="0" applyFont="1" applyFill="1" applyAlignment="1">
      <alignment horizontal="left"/>
    </xf>
    <xf numFmtId="14" fontId="3" fillId="12" borderId="0" xfId="1" applyNumberFormat="1" applyFont="1" applyFill="1" applyAlignment="1">
      <alignment horizontal="left"/>
    </xf>
    <xf numFmtId="14" fontId="2" fillId="12" borderId="0" xfId="0" applyNumberFormat="1" applyFont="1" applyFill="1" applyAlignment="1">
      <alignment horizontal="left"/>
    </xf>
    <xf numFmtId="14" fontId="3" fillId="27" borderId="0" xfId="1" applyNumberFormat="1" applyFont="1" applyFill="1" applyAlignment="1">
      <alignment horizontal="left"/>
    </xf>
    <xf numFmtId="14" fontId="2" fillId="12" borderId="0" xfId="1" applyNumberFormat="1" applyFont="1" applyFill="1" applyAlignment="1">
      <alignment horizontal="left"/>
    </xf>
    <xf numFmtId="0" fontId="10" fillId="14" borderId="0" xfId="8" applyFont="1" applyFill="1"/>
    <xf numFmtId="0" fontId="45" fillId="0" borderId="0" xfId="9" applyFont="1"/>
    <xf numFmtId="0" fontId="1" fillId="0" borderId="0" xfId="9"/>
    <xf numFmtId="0" fontId="45" fillId="2" borderId="0" xfId="9" applyFont="1" applyFill="1"/>
    <xf numFmtId="0" fontId="1" fillId="2" borderId="0" xfId="9" applyFill="1"/>
    <xf numFmtId="0" fontId="2" fillId="2" borderId="0" xfId="9" applyFont="1" applyFill="1" applyAlignment="1">
      <alignment horizontal="left" wrapText="1"/>
    </xf>
    <xf numFmtId="0" fontId="2" fillId="2" borderId="0" xfId="9" applyFont="1" applyFill="1" applyAlignment="1">
      <alignment horizontal="center" wrapText="1"/>
    </xf>
    <xf numFmtId="0" fontId="67" fillId="2" borderId="0" xfId="9" applyFont="1" applyFill="1" applyAlignment="1">
      <alignment horizontal="left"/>
    </xf>
    <xf numFmtId="1" fontId="2" fillId="2" borderId="0" xfId="9" applyNumberFormat="1" applyFont="1" applyFill="1" applyAlignment="1">
      <alignment horizontal="center" wrapText="1"/>
    </xf>
    <xf numFmtId="174" fontId="44" fillId="17" borderId="14" xfId="9" applyNumberFormat="1" applyFont="1" applyFill="1" applyBorder="1" applyProtection="1">
      <protection locked="0"/>
    </xf>
    <xf numFmtId="174" fontId="44" fillId="17" borderId="14" xfId="9" applyNumberFormat="1" applyFont="1" applyFill="1" applyBorder="1" applyAlignment="1" applyProtection="1">
      <alignment vertical="top" wrapText="1"/>
      <protection locked="0"/>
    </xf>
    <xf numFmtId="174" fontId="1" fillId="0" borderId="0" xfId="9" applyNumberFormat="1"/>
    <xf numFmtId="0" fontId="44" fillId="19" borderId="39" xfId="9" applyFont="1" applyFill="1" applyBorder="1" applyAlignment="1">
      <alignment horizontal="left" wrapText="1"/>
    </xf>
    <xf numFmtId="14" fontId="34" fillId="19" borderId="14" xfId="9" applyNumberFormat="1" applyFont="1" applyFill="1" applyBorder="1" applyAlignment="1">
      <alignment horizontal="right" wrapText="1"/>
    </xf>
    <xf numFmtId="14" fontId="1" fillId="0" borderId="0" xfId="9" applyNumberFormat="1"/>
    <xf numFmtId="0" fontId="44" fillId="19" borderId="14" xfId="9" applyFont="1" applyFill="1" applyBorder="1" applyAlignment="1">
      <alignment horizontal="left" wrapText="1"/>
    </xf>
    <xf numFmtId="14" fontId="44" fillId="19" borderId="14" xfId="9" applyNumberFormat="1" applyFont="1" applyFill="1" applyBorder="1" applyAlignment="1">
      <alignment horizontal="center" vertical="center"/>
    </xf>
    <xf numFmtId="0" fontId="45" fillId="2" borderId="0" xfId="9" applyFont="1" applyFill="1" applyAlignment="1">
      <alignment horizontal="left"/>
    </xf>
    <xf numFmtId="0" fontId="17" fillId="2" borderId="0" xfId="9" applyFont="1" applyFill="1"/>
    <xf numFmtId="0" fontId="1" fillId="0" borderId="0" xfId="9" applyProtection="1">
      <protection locked="0"/>
    </xf>
    <xf numFmtId="0" fontId="28" fillId="8" borderId="25" xfId="9" applyFont="1" applyFill="1" applyBorder="1" applyAlignment="1">
      <alignment horizontal="left"/>
    </xf>
    <xf numFmtId="0" fontId="20" fillId="8" borderId="16" xfId="9" applyFont="1" applyFill="1" applyBorder="1" applyAlignment="1">
      <alignment horizontal="left"/>
    </xf>
    <xf numFmtId="0" fontId="25" fillId="8" borderId="16" xfId="9" applyFont="1" applyFill="1" applyBorder="1" applyAlignment="1">
      <alignment horizontal="left"/>
    </xf>
    <xf numFmtId="0" fontId="26" fillId="8" borderId="16" xfId="9" applyFont="1" applyFill="1" applyBorder="1" applyAlignment="1">
      <alignment horizontal="left"/>
    </xf>
    <xf numFmtId="0" fontId="27" fillId="8" borderId="16" xfId="9" applyFont="1" applyFill="1" applyBorder="1" applyAlignment="1">
      <alignment horizontal="left"/>
    </xf>
    <xf numFmtId="0" fontId="27" fillId="8" borderId="26" xfId="9" applyFont="1" applyFill="1" applyBorder="1" applyAlignment="1">
      <alignment horizontal="left"/>
    </xf>
    <xf numFmtId="0" fontId="28" fillId="8" borderId="16" xfId="9" applyFont="1" applyFill="1" applyBorder="1" applyAlignment="1">
      <alignment horizontal="left"/>
    </xf>
    <xf numFmtId="177" fontId="37" fillId="18" borderId="14" xfId="9" applyNumberFormat="1" applyFont="1" applyFill="1" applyBorder="1"/>
    <xf numFmtId="174" fontId="37" fillId="18" borderId="46" xfId="9" applyNumberFormat="1" applyFont="1" applyFill="1" applyBorder="1" applyAlignment="1">
      <alignment horizontal="right" wrapText="1"/>
    </xf>
    <xf numFmtId="177" fontId="37" fillId="20" borderId="56" xfId="9" applyNumberFormat="1" applyFont="1" applyFill="1" applyBorder="1"/>
    <xf numFmtId="174" fontId="44" fillId="28" borderId="56" xfId="9" applyNumberFormat="1" applyFont="1" applyFill="1" applyBorder="1" applyProtection="1">
      <protection locked="0"/>
    </xf>
    <xf numFmtId="174" fontId="44" fillId="28" borderId="56" xfId="9" applyNumberFormat="1" applyFont="1" applyFill="1" applyBorder="1" applyAlignment="1" applyProtection="1">
      <alignment vertical="top" wrapText="1"/>
      <protection locked="0"/>
    </xf>
    <xf numFmtId="174" fontId="37" fillId="20" borderId="28" xfId="9" applyNumberFormat="1" applyFont="1" applyFill="1" applyBorder="1" applyAlignment="1">
      <alignment horizontal="right" wrapText="1"/>
    </xf>
    <xf numFmtId="177" fontId="37" fillId="18" borderId="20" xfId="9" applyNumberFormat="1" applyFont="1" applyFill="1" applyBorder="1"/>
    <xf numFmtId="174" fontId="44" fillId="17" borderId="20" xfId="9" applyNumberFormat="1" applyFont="1" applyFill="1" applyBorder="1" applyProtection="1">
      <protection locked="0"/>
    </xf>
    <xf numFmtId="174" fontId="44" fillId="17" borderId="20" xfId="9" applyNumberFormat="1" applyFont="1" applyFill="1" applyBorder="1" applyAlignment="1" applyProtection="1">
      <alignment vertical="top" wrapText="1"/>
      <protection locked="0"/>
    </xf>
    <xf numFmtId="174" fontId="37" fillId="18" borderId="47" xfId="9" applyNumberFormat="1" applyFont="1" applyFill="1" applyBorder="1" applyAlignment="1">
      <alignment horizontal="right" wrapText="1"/>
    </xf>
    <xf numFmtId="177" fontId="37" fillId="20" borderId="20" xfId="9" applyNumberFormat="1" applyFont="1" applyFill="1" applyBorder="1"/>
    <xf numFmtId="174" fontId="44" fillId="28" borderId="20" xfId="9" applyNumberFormat="1" applyFont="1" applyFill="1" applyBorder="1" applyProtection="1">
      <protection locked="0"/>
    </xf>
    <xf numFmtId="174" fontId="44" fillId="28" borderId="20" xfId="9" applyNumberFormat="1" applyFont="1" applyFill="1" applyBorder="1" applyAlignment="1" applyProtection="1">
      <alignment vertical="top" wrapText="1"/>
      <protection locked="0"/>
    </xf>
    <xf numFmtId="174" fontId="37" fillId="20" borderId="47" xfId="9" applyNumberFormat="1" applyFont="1" applyFill="1" applyBorder="1" applyAlignment="1">
      <alignment horizontal="right" wrapText="1"/>
    </xf>
    <xf numFmtId="177" fontId="37" fillId="18" borderId="43" xfId="9" applyNumberFormat="1" applyFont="1" applyFill="1" applyBorder="1"/>
    <xf numFmtId="177" fontId="37" fillId="18" borderId="21" xfId="9" applyNumberFormat="1" applyFont="1" applyFill="1" applyBorder="1"/>
    <xf numFmtId="177" fontId="37" fillId="20" borderId="36" xfId="9" applyNumberFormat="1" applyFont="1" applyFill="1" applyBorder="1"/>
    <xf numFmtId="177" fontId="37" fillId="20" borderId="43" xfId="9" applyNumberFormat="1" applyFont="1" applyFill="1" applyBorder="1"/>
    <xf numFmtId="177" fontId="37" fillId="20" borderId="42" xfId="9" applyNumberFormat="1" applyFont="1" applyFill="1" applyBorder="1"/>
    <xf numFmtId="177" fontId="37" fillId="18" borderId="42" xfId="9" applyNumberFormat="1" applyFont="1" applyFill="1" applyBorder="1"/>
    <xf numFmtId="177" fontId="37" fillId="18" borderId="39" xfId="9" applyNumberFormat="1" applyFont="1" applyFill="1" applyBorder="1"/>
    <xf numFmtId="177" fontId="37" fillId="18" borderId="49" xfId="9" applyNumberFormat="1" applyFont="1" applyFill="1" applyBorder="1"/>
    <xf numFmtId="177" fontId="37" fillId="20" borderId="27" xfId="9" applyNumberFormat="1" applyFont="1" applyFill="1" applyBorder="1"/>
    <xf numFmtId="177" fontId="37" fillId="20" borderId="49" xfId="9" applyNumberFormat="1" applyFont="1" applyFill="1" applyBorder="1"/>
    <xf numFmtId="165" fontId="1" fillId="0" borderId="0" xfId="0" applyNumberFormat="1" applyFont="1"/>
    <xf numFmtId="164" fontId="37" fillId="16" borderId="29" xfId="8" applyNumberFormat="1" applyFont="1" applyFill="1" applyBorder="1" applyAlignment="1">
      <alignment horizontal="center"/>
    </xf>
    <xf numFmtId="164" fontId="37" fillId="16" borderId="58" xfId="8" applyNumberFormat="1" applyFont="1" applyFill="1" applyBorder="1" applyAlignment="1">
      <alignment horizontal="center"/>
    </xf>
    <xf numFmtId="0" fontId="1" fillId="0" borderId="0" xfId="0" applyFont="1"/>
    <xf numFmtId="0" fontId="1" fillId="0" borderId="0" xfId="0" applyFont="1" applyAlignment="1">
      <alignment horizontal="left"/>
    </xf>
    <xf numFmtId="0" fontId="1" fillId="0" borderId="37" xfId="0" applyFont="1" applyBorder="1" applyAlignment="1">
      <alignment horizontal="left"/>
    </xf>
    <xf numFmtId="0" fontId="1" fillId="0" borderId="48" xfId="0" applyFont="1" applyBorder="1" applyAlignment="1">
      <alignment horizontal="left"/>
    </xf>
    <xf numFmtId="0" fontId="1" fillId="0" borderId="12" xfId="0" applyFont="1" applyBorder="1" applyAlignment="1">
      <alignment horizontal="left"/>
    </xf>
    <xf numFmtId="0" fontId="1" fillId="0" borderId="45" xfId="0" applyFont="1" applyBorder="1" applyAlignment="1">
      <alignment horizontal="left"/>
    </xf>
    <xf numFmtId="165" fontId="1" fillId="24" borderId="54" xfId="5" applyNumberFormat="1" applyFont="1" applyFill="1" applyBorder="1" applyAlignment="1" applyProtection="1">
      <alignment horizontal="left"/>
    </xf>
    <xf numFmtId="0" fontId="1" fillId="0" borderId="24" xfId="0" applyFont="1" applyBorder="1" applyAlignment="1">
      <alignment horizontal="left"/>
    </xf>
    <xf numFmtId="0" fontId="1" fillId="0" borderId="39" xfId="0" applyFont="1" applyBorder="1" applyAlignment="1">
      <alignment horizontal="left"/>
    </xf>
    <xf numFmtId="0" fontId="1" fillId="0" borderId="22" xfId="0" applyFont="1" applyBorder="1" applyAlignment="1">
      <alignment horizontal="left"/>
    </xf>
    <xf numFmtId="0" fontId="1" fillId="0" borderId="46" xfId="0" applyFont="1" applyBorder="1" applyAlignment="1">
      <alignment horizontal="left"/>
    </xf>
    <xf numFmtId="165" fontId="1" fillId="23" borderId="15" xfId="5" applyNumberFormat="1" applyFont="1" applyFill="1" applyBorder="1" applyAlignment="1" applyProtection="1">
      <alignment horizontal="left"/>
      <protection locked="0"/>
    </xf>
    <xf numFmtId="165" fontId="1" fillId="24" borderId="15" xfId="5" applyNumberFormat="1" applyFont="1" applyFill="1" applyBorder="1" applyAlignment="1" applyProtection="1">
      <alignment horizontal="left"/>
    </xf>
    <xf numFmtId="0" fontId="2" fillId="4" borderId="24" xfId="0" applyFont="1" applyFill="1" applyBorder="1" applyAlignment="1">
      <alignment horizontal="left"/>
    </xf>
    <xf numFmtId="0" fontId="2" fillId="4" borderId="39" xfId="0" applyFont="1" applyFill="1" applyBorder="1" applyAlignment="1">
      <alignment horizontal="left"/>
    </xf>
    <xf numFmtId="0" fontId="2" fillId="4" borderId="22" xfId="0" applyFont="1" applyFill="1" applyBorder="1" applyAlignment="1">
      <alignment horizontal="left"/>
    </xf>
    <xf numFmtId="0" fontId="2" fillId="4" borderId="46" xfId="0" applyFont="1" applyFill="1" applyBorder="1" applyAlignment="1">
      <alignment horizontal="left"/>
    </xf>
    <xf numFmtId="165" fontId="2" fillId="25" borderId="15" xfId="5" applyNumberFormat="1" applyFont="1" applyFill="1" applyBorder="1" applyAlignment="1" applyProtection="1">
      <alignment horizontal="left"/>
    </xf>
    <xf numFmtId="165" fontId="2" fillId="25" borderId="55" xfId="5" applyNumberFormat="1" applyFont="1" applyFill="1" applyBorder="1" applyAlignment="1" applyProtection="1">
      <alignment horizontal="left"/>
    </xf>
    <xf numFmtId="9" fontId="37" fillId="18" borderId="3" xfId="8" applyNumberFormat="1" applyFont="1" applyFill="1" applyBorder="1" applyAlignment="1">
      <alignment horizontal="center"/>
    </xf>
    <xf numFmtId="9" fontId="37" fillId="18" borderId="50" xfId="8" applyNumberFormat="1" applyFont="1" applyFill="1" applyBorder="1" applyAlignment="1">
      <alignment horizontal="center"/>
    </xf>
    <xf numFmtId="9" fontId="38" fillId="18" borderId="50" xfId="0" applyNumberFormat="1" applyFont="1" applyFill="1" applyBorder="1" applyAlignment="1">
      <alignment horizontal="center"/>
    </xf>
    <xf numFmtId="9" fontId="37" fillId="18" borderId="51" xfId="8" applyNumberFormat="1" applyFont="1" applyFill="1" applyBorder="1" applyAlignment="1">
      <alignment horizontal="center"/>
    </xf>
    <xf numFmtId="0" fontId="63" fillId="12" borderId="40" xfId="0" applyFont="1" applyFill="1" applyBorder="1" applyAlignment="1">
      <alignment horizontal="center" vertical="top" wrapText="1"/>
    </xf>
    <xf numFmtId="0" fontId="13" fillId="19" borderId="23" xfId="8" applyFont="1" applyFill="1" applyBorder="1" applyAlignment="1">
      <alignment horizontal="center"/>
    </xf>
    <xf numFmtId="0" fontId="11" fillId="19" borderId="24" xfId="8" applyFont="1" applyFill="1" applyBorder="1"/>
    <xf numFmtId="0" fontId="11" fillId="19" borderId="21" xfId="8" applyFont="1" applyFill="1" applyBorder="1" applyAlignment="1">
      <alignment horizontal="center" vertical="top"/>
    </xf>
    <xf numFmtId="0" fontId="11" fillId="19" borderId="14" xfId="8" applyFont="1" applyFill="1" applyBorder="1" applyAlignment="1">
      <alignment wrapText="1"/>
    </xf>
    <xf numFmtId="14" fontId="10" fillId="23" borderId="14" xfId="8" applyNumberFormat="1" applyFont="1" applyFill="1" applyBorder="1" applyAlignment="1" applyProtection="1">
      <alignment horizontal="center"/>
      <protection locked="0"/>
    </xf>
    <xf numFmtId="49" fontId="44" fillId="23" borderId="14" xfId="8" applyNumberFormat="1" applyFont="1" applyFill="1" applyBorder="1" applyProtection="1">
      <protection locked="0"/>
    </xf>
    <xf numFmtId="9" fontId="44" fillId="23" borderId="14" xfId="6" applyFont="1" applyFill="1" applyBorder="1" applyProtection="1">
      <protection locked="0"/>
    </xf>
    <xf numFmtId="167" fontId="37" fillId="23" borderId="37" xfId="0" applyNumberFormat="1" applyFont="1" applyFill="1" applyBorder="1" applyProtection="1">
      <protection locked="0"/>
    </xf>
    <xf numFmtId="176" fontId="38" fillId="23" borderId="38" xfId="1" applyNumberFormat="1" applyFont="1" applyFill="1" applyBorder="1" applyProtection="1">
      <protection locked="0"/>
    </xf>
    <xf numFmtId="167" fontId="37" fillId="23" borderId="24" xfId="0" applyNumberFormat="1" applyFont="1" applyFill="1" applyBorder="1" applyProtection="1">
      <protection locked="0"/>
    </xf>
    <xf numFmtId="176" fontId="38" fillId="23" borderId="14" xfId="1" applyNumberFormat="1" applyFont="1" applyFill="1" applyBorder="1" applyProtection="1">
      <protection locked="0"/>
    </xf>
    <xf numFmtId="176" fontId="38" fillId="23" borderId="39" xfId="1" applyNumberFormat="1" applyFont="1" applyFill="1" applyBorder="1" applyProtection="1">
      <protection locked="0"/>
    </xf>
    <xf numFmtId="167" fontId="37" fillId="23" borderId="40" xfId="0" applyNumberFormat="1" applyFont="1" applyFill="1" applyBorder="1" applyProtection="1">
      <protection locked="0"/>
    </xf>
    <xf numFmtId="176" fontId="38" fillId="23" borderId="20" xfId="1" applyNumberFormat="1" applyFont="1" applyFill="1" applyBorder="1" applyProtection="1">
      <protection locked="0"/>
    </xf>
    <xf numFmtId="0" fontId="34" fillId="19" borderId="25" xfId="0" applyFont="1" applyFill="1" applyBorder="1"/>
    <xf numFmtId="0" fontId="34" fillId="19" borderId="16" xfId="0" applyFont="1" applyFill="1" applyBorder="1" applyAlignment="1">
      <alignment horizontal="right"/>
    </xf>
    <xf numFmtId="165" fontId="37" fillId="19" borderId="16" xfId="8" applyNumberFormat="1" applyFont="1" applyFill="1" applyBorder="1" applyAlignment="1">
      <alignment horizontal="left"/>
    </xf>
    <xf numFmtId="0" fontId="37" fillId="19" borderId="16" xfId="8" applyFont="1" applyFill="1" applyBorder="1"/>
    <xf numFmtId="0" fontId="37" fillId="19" borderId="26" xfId="0" applyFont="1" applyFill="1" applyBorder="1"/>
    <xf numFmtId="0" fontId="34" fillId="19" borderId="27" xfId="8" applyFont="1" applyFill="1" applyBorder="1" applyAlignment="1">
      <alignment horizontal="right"/>
    </xf>
    <xf numFmtId="0" fontId="34" fillId="19" borderId="10" xfId="8" applyFont="1" applyFill="1" applyBorder="1" applyAlignment="1">
      <alignment horizontal="right"/>
    </xf>
    <xf numFmtId="165" fontId="4" fillId="19" borderId="10" xfId="0" applyNumberFormat="1" applyFont="1" applyFill="1" applyBorder="1" applyProtection="1">
      <protection locked="0"/>
    </xf>
    <xf numFmtId="167" fontId="41" fillId="19" borderId="10" xfId="0" applyNumberFormat="1" applyFont="1" applyFill="1" applyBorder="1" applyProtection="1">
      <protection locked="0"/>
    </xf>
    <xf numFmtId="0" fontId="37" fillId="19" borderId="10" xfId="8" applyFont="1" applyFill="1" applyBorder="1"/>
    <xf numFmtId="0" fontId="37" fillId="19" borderId="28" xfId="0" applyFont="1" applyFill="1" applyBorder="1"/>
    <xf numFmtId="0" fontId="34" fillId="19" borderId="4" xfId="0" applyFont="1" applyFill="1" applyBorder="1"/>
    <xf numFmtId="0" fontId="37" fillId="19" borderId="8" xfId="0" applyFont="1" applyFill="1" applyBorder="1"/>
    <xf numFmtId="0" fontId="34" fillId="19" borderId="33" xfId="8" applyFont="1" applyFill="1" applyBorder="1"/>
    <xf numFmtId="167" fontId="34" fillId="19" borderId="30" xfId="8" applyNumberFormat="1" applyFont="1" applyFill="1" applyBorder="1"/>
    <xf numFmtId="0" fontId="34" fillId="19" borderId="31" xfId="0" applyFont="1" applyFill="1" applyBorder="1"/>
    <xf numFmtId="167" fontId="34" fillId="19" borderId="41" xfId="8" applyNumberFormat="1" applyFont="1" applyFill="1" applyBorder="1"/>
    <xf numFmtId="167" fontId="34" fillId="19" borderId="2" xfId="8" applyNumberFormat="1" applyFont="1" applyFill="1" applyBorder="1"/>
    <xf numFmtId="167" fontId="34" fillId="19" borderId="2" xfId="8" applyNumberFormat="1" applyFont="1" applyFill="1" applyBorder="1" applyAlignment="1">
      <alignment horizontal="center"/>
    </xf>
    <xf numFmtId="167" fontId="34" fillId="19" borderId="31" xfId="8" applyNumberFormat="1" applyFont="1" applyFill="1" applyBorder="1"/>
    <xf numFmtId="167" fontId="34" fillId="19" borderId="6" xfId="8" applyNumberFormat="1" applyFont="1" applyFill="1" applyBorder="1" applyAlignment="1">
      <alignment horizontal="center"/>
    </xf>
    <xf numFmtId="0" fontId="34" fillId="19" borderId="6" xfId="0" applyFont="1" applyFill="1" applyBorder="1" applyAlignment="1">
      <alignment vertical="center"/>
    </xf>
    <xf numFmtId="0" fontId="34" fillId="19" borderId="2" xfId="0" applyFont="1" applyFill="1" applyBorder="1" applyAlignment="1">
      <alignment vertical="center"/>
    </xf>
    <xf numFmtId="0" fontId="34" fillId="19" borderId="3" xfId="0" applyFont="1" applyFill="1" applyBorder="1" applyAlignment="1">
      <alignment vertical="center"/>
    </xf>
    <xf numFmtId="0" fontId="34" fillId="19" borderId="35" xfId="0" applyFont="1" applyFill="1" applyBorder="1" applyAlignment="1">
      <alignment wrapText="1"/>
    </xf>
    <xf numFmtId="0" fontId="34" fillId="19" borderId="36" xfId="0" applyFont="1" applyFill="1" applyBorder="1" applyAlignment="1">
      <alignment wrapText="1"/>
    </xf>
    <xf numFmtId="0" fontId="34" fillId="19" borderId="8" xfId="0" applyFont="1" applyFill="1" applyBorder="1" applyAlignment="1">
      <alignment vertical="center"/>
    </xf>
    <xf numFmtId="0" fontId="34" fillId="19" borderId="1" xfId="0" applyFont="1" applyFill="1" applyBorder="1" applyAlignment="1">
      <alignment vertical="center"/>
    </xf>
    <xf numFmtId="0" fontId="34" fillId="19" borderId="7" xfId="0" applyFont="1" applyFill="1" applyBorder="1" applyAlignment="1">
      <alignment vertical="center"/>
    </xf>
    <xf numFmtId="0" fontId="46" fillId="19" borderId="0" xfId="9" applyFont="1" applyFill="1"/>
    <xf numFmtId="0" fontId="10" fillId="19" borderId="0" xfId="9" applyFont="1" applyFill="1"/>
    <xf numFmtId="0" fontId="11" fillId="19" borderId="0" xfId="9" applyFont="1" applyFill="1" applyAlignment="1">
      <alignment horizontal="right"/>
    </xf>
    <xf numFmtId="165" fontId="10" fillId="19" borderId="0" xfId="9" applyNumberFormat="1" applyFont="1" applyFill="1"/>
    <xf numFmtId="0" fontId="16" fillId="19" borderId="0" xfId="9" applyFont="1" applyFill="1"/>
    <xf numFmtId="0" fontId="39" fillId="19" borderId="14" xfId="9" applyFont="1" applyFill="1" applyBorder="1" applyAlignment="1">
      <alignment horizontal="left"/>
    </xf>
    <xf numFmtId="0" fontId="39" fillId="19" borderId="39" xfId="9" applyFont="1" applyFill="1" applyBorder="1" applyAlignment="1">
      <alignment horizontal="left" wrapText="1"/>
    </xf>
    <xf numFmtId="0" fontId="39" fillId="19" borderId="39" xfId="9" applyFont="1" applyFill="1" applyBorder="1" applyAlignment="1">
      <alignment horizontal="center" wrapText="1"/>
    </xf>
    <xf numFmtId="0" fontId="39" fillId="19" borderId="46" xfId="9" applyFont="1" applyFill="1" applyBorder="1"/>
    <xf numFmtId="0" fontId="34" fillId="19" borderId="14" xfId="9" applyFont="1" applyFill="1" applyBorder="1" applyAlignment="1">
      <alignment wrapText="1"/>
    </xf>
    <xf numFmtId="174" fontId="44" fillId="23" borderId="14" xfId="9" applyNumberFormat="1" applyFont="1" applyFill="1" applyBorder="1" applyProtection="1">
      <protection locked="0"/>
    </xf>
    <xf numFmtId="174" fontId="44" fillId="23" borderId="14" xfId="9" applyNumberFormat="1" applyFont="1" applyFill="1" applyBorder="1" applyAlignment="1" applyProtection="1">
      <alignment vertical="top" wrapText="1"/>
      <protection locked="0"/>
    </xf>
    <xf numFmtId="174" fontId="44" fillId="23" borderId="20" xfId="9" applyNumberFormat="1" applyFont="1" applyFill="1" applyBorder="1" applyProtection="1">
      <protection locked="0"/>
    </xf>
    <xf numFmtId="174" fontId="44" fillId="23" borderId="20" xfId="9" applyNumberFormat="1" applyFont="1" applyFill="1" applyBorder="1" applyAlignment="1" applyProtection="1">
      <alignment vertical="top" wrapText="1"/>
      <protection locked="0"/>
    </xf>
    <xf numFmtId="14" fontId="34" fillId="23" borderId="14" xfId="9" applyNumberFormat="1" applyFont="1" applyFill="1" applyBorder="1" applyAlignment="1" applyProtection="1">
      <alignment horizontal="right" wrapText="1"/>
      <protection locked="0"/>
    </xf>
    <xf numFmtId="14" fontId="44" fillId="23" borderId="14" xfId="9" applyNumberFormat="1" applyFont="1" applyFill="1" applyBorder="1" applyAlignment="1" applyProtection="1">
      <alignment horizontal="center" vertical="center"/>
      <protection locked="0"/>
    </xf>
    <xf numFmtId="174" fontId="44" fillId="29" borderId="56" xfId="9" applyNumberFormat="1" applyFont="1" applyFill="1" applyBorder="1" applyProtection="1">
      <protection locked="0"/>
    </xf>
    <xf numFmtId="174" fontId="44" fillId="29" borderId="56" xfId="9" applyNumberFormat="1" applyFont="1" applyFill="1" applyBorder="1" applyAlignment="1" applyProtection="1">
      <alignment vertical="top" wrapText="1"/>
      <protection locked="0"/>
    </xf>
    <xf numFmtId="174" fontId="44" fillId="29" borderId="20" xfId="9" applyNumberFormat="1" applyFont="1" applyFill="1" applyBorder="1" applyProtection="1">
      <protection locked="0"/>
    </xf>
    <xf numFmtId="174" fontId="44" fillId="29" borderId="20" xfId="9" applyNumberFormat="1" applyFont="1" applyFill="1" applyBorder="1" applyAlignment="1" applyProtection="1">
      <alignment vertical="top" wrapText="1"/>
      <protection locked="0"/>
    </xf>
    <xf numFmtId="177" fontId="37" fillId="27" borderId="21" xfId="9" applyNumberFormat="1" applyFont="1" applyFill="1" applyBorder="1"/>
    <xf numFmtId="177" fontId="37" fillId="27" borderId="14" xfId="9" applyNumberFormat="1" applyFont="1" applyFill="1" applyBorder="1"/>
    <xf numFmtId="177" fontId="37" fillId="27" borderId="43" xfId="9" applyNumberFormat="1" applyFont="1" applyFill="1" applyBorder="1"/>
    <xf numFmtId="177" fontId="37" fillId="27" borderId="20" xfId="9" applyNumberFormat="1" applyFont="1" applyFill="1" applyBorder="1"/>
    <xf numFmtId="174" fontId="37" fillId="27" borderId="46" xfId="9" applyNumberFormat="1" applyFont="1" applyFill="1" applyBorder="1" applyAlignment="1">
      <alignment horizontal="right" wrapText="1"/>
    </xf>
    <xf numFmtId="174" fontId="37" fillId="27" borderId="47" xfId="9" applyNumberFormat="1" applyFont="1" applyFill="1" applyBorder="1" applyAlignment="1">
      <alignment horizontal="right" wrapText="1"/>
    </xf>
    <xf numFmtId="177" fontId="37" fillId="18" borderId="36" xfId="9" applyNumberFormat="1" applyFont="1" applyFill="1" applyBorder="1"/>
    <xf numFmtId="177" fontId="37" fillId="18" borderId="56" xfId="9" applyNumberFormat="1" applyFont="1" applyFill="1" applyBorder="1"/>
    <xf numFmtId="174" fontId="37" fillId="18" borderId="28" xfId="9" applyNumberFormat="1" applyFont="1" applyFill="1" applyBorder="1" applyAlignment="1">
      <alignment horizontal="right" wrapText="1"/>
    </xf>
    <xf numFmtId="174" fontId="34" fillId="18" borderId="14" xfId="9" applyNumberFormat="1" applyFont="1" applyFill="1" applyBorder="1" applyAlignment="1">
      <alignment horizontal="right" wrapText="1"/>
    </xf>
    <xf numFmtId="174" fontId="65" fillId="18" borderId="14" xfId="9" applyNumberFormat="1" applyFont="1" applyFill="1" applyBorder="1"/>
    <xf numFmtId="174" fontId="64" fillId="18" borderId="14" xfId="9" applyNumberFormat="1" applyFont="1" applyFill="1" applyBorder="1"/>
    <xf numFmtId="0" fontId="66" fillId="19" borderId="20" xfId="0" applyFont="1" applyFill="1" applyBorder="1" applyAlignment="1">
      <alignment horizontal="left" vertical="top" wrapText="1"/>
    </xf>
    <xf numFmtId="0" fontId="63" fillId="13" borderId="37" xfId="0" applyFont="1" applyFill="1" applyBorder="1" applyAlignment="1">
      <alignment horizontal="left" vertical="center"/>
    </xf>
    <xf numFmtId="9" fontId="63" fillId="13" borderId="38" xfId="0" applyNumberFormat="1" applyFont="1" applyFill="1" applyBorder="1" applyAlignment="1">
      <alignment horizontal="center" vertical="center"/>
    </xf>
    <xf numFmtId="0" fontId="63" fillId="13" borderId="24" xfId="0" applyFont="1" applyFill="1" applyBorder="1" applyAlignment="1">
      <alignment horizontal="left" vertical="center"/>
    </xf>
    <xf numFmtId="9" fontId="63" fillId="13" borderId="14" xfId="0" applyNumberFormat="1" applyFont="1" applyFill="1" applyBorder="1" applyAlignment="1">
      <alignment horizontal="center" vertical="center"/>
    </xf>
    <xf numFmtId="165" fontId="0" fillId="0" borderId="16" xfId="0" applyNumberFormat="1" applyBorder="1" applyProtection="1">
      <protection locked="0"/>
    </xf>
    <xf numFmtId="177" fontId="37" fillId="27" borderId="39" xfId="9" applyNumberFormat="1" applyFont="1" applyFill="1" applyBorder="1"/>
    <xf numFmtId="177" fontId="37" fillId="27" borderId="49" xfId="9" applyNumberFormat="1" applyFont="1" applyFill="1" applyBorder="1"/>
    <xf numFmtId="177" fontId="37" fillId="18" borderId="27" xfId="9" applyNumberFormat="1" applyFont="1" applyFill="1" applyBorder="1"/>
    <xf numFmtId="0" fontId="72" fillId="0" borderId="1" xfId="0" applyFont="1" applyBorder="1"/>
    <xf numFmtId="0" fontId="73" fillId="0" borderId="1" xfId="8" applyFont="1" applyBorder="1"/>
    <xf numFmtId="0" fontId="74" fillId="2" borderId="0" xfId="9" applyFont="1" applyFill="1" applyAlignment="1">
      <alignment horizontal="left"/>
    </xf>
    <xf numFmtId="0" fontId="75" fillId="12" borderId="0" xfId="0" applyFont="1" applyFill="1"/>
    <xf numFmtId="0" fontId="76" fillId="12" borderId="0" xfId="0" applyFont="1" applyFill="1" applyAlignment="1">
      <alignment vertical="top"/>
    </xf>
    <xf numFmtId="0" fontId="74" fillId="0" borderId="22" xfId="0" applyFont="1" applyBorder="1"/>
    <xf numFmtId="49" fontId="10" fillId="23" borderId="39" xfId="8" applyNumberFormat="1" applyFont="1" applyFill="1" applyBorder="1" applyAlignment="1" applyProtection="1">
      <alignment horizontal="left"/>
      <protection locked="0"/>
    </xf>
    <xf numFmtId="49" fontId="10" fillId="23" borderId="46" xfId="8" applyNumberFormat="1" applyFont="1" applyFill="1" applyBorder="1" applyAlignment="1" applyProtection="1">
      <alignment horizontal="left"/>
      <protection locked="0"/>
    </xf>
    <xf numFmtId="49" fontId="10" fillId="19" borderId="39" xfId="8" applyNumberFormat="1" applyFont="1" applyFill="1" applyBorder="1" applyAlignment="1" applyProtection="1">
      <alignment horizontal="left"/>
      <protection locked="0"/>
    </xf>
    <xf numFmtId="49" fontId="10" fillId="19" borderId="46" xfId="8" applyNumberFormat="1" applyFont="1" applyFill="1" applyBorder="1" applyAlignment="1" applyProtection="1">
      <alignment horizontal="left"/>
      <protection locked="0"/>
    </xf>
    <xf numFmtId="0" fontId="33" fillId="8" borderId="0" xfId="8" applyFont="1" applyFill="1" applyAlignment="1">
      <alignment horizontal="center"/>
    </xf>
    <xf numFmtId="0" fontId="9" fillId="17" borderId="0" xfId="8" applyFont="1" applyFill="1" applyAlignment="1">
      <alignment horizontal="center"/>
    </xf>
    <xf numFmtId="0" fontId="9" fillId="17" borderId="5" xfId="8" applyFont="1" applyFill="1" applyBorder="1" applyAlignment="1">
      <alignment horizontal="center"/>
    </xf>
    <xf numFmtId="0" fontId="35" fillId="8" borderId="0" xfId="8" applyFont="1" applyFill="1" applyAlignment="1">
      <alignment horizontal="center"/>
    </xf>
    <xf numFmtId="167" fontId="34" fillId="19" borderId="30" xfId="8" applyNumberFormat="1" applyFont="1" applyFill="1" applyBorder="1" applyAlignment="1">
      <alignment horizontal="center"/>
    </xf>
    <xf numFmtId="167" fontId="34" fillId="19" borderId="3" xfId="8" applyNumberFormat="1" applyFont="1" applyFill="1" applyBorder="1" applyAlignment="1">
      <alignment horizontal="center"/>
    </xf>
    <xf numFmtId="167" fontId="37" fillId="23" borderId="49" xfId="0" applyNumberFormat="1" applyFont="1" applyFill="1" applyBorder="1" applyAlignment="1" applyProtection="1">
      <alignment horizontal="center"/>
      <protection locked="0"/>
    </xf>
    <xf numFmtId="167" fontId="37" fillId="23" borderId="44" xfId="0" applyNumberFormat="1" applyFont="1" applyFill="1" applyBorder="1" applyAlignment="1" applyProtection="1">
      <alignment horizontal="center"/>
      <protection locked="0"/>
    </xf>
    <xf numFmtId="167" fontId="37" fillId="23" borderId="39" xfId="0" applyNumberFormat="1" applyFont="1" applyFill="1" applyBorder="1" applyAlignment="1" applyProtection="1">
      <alignment horizontal="center"/>
      <protection locked="0"/>
    </xf>
    <xf numFmtId="167" fontId="37" fillId="23" borderId="22" xfId="0" applyNumberFormat="1" applyFont="1" applyFill="1" applyBorder="1" applyAlignment="1" applyProtection="1">
      <alignment horizontal="center"/>
      <protection locked="0"/>
    </xf>
    <xf numFmtId="0" fontId="34" fillId="19" borderId="30" xfId="0" applyFont="1" applyFill="1" applyBorder="1" applyAlignment="1">
      <alignment horizontal="center"/>
    </xf>
    <xf numFmtId="0" fontId="34" fillId="19" borderId="41" xfId="0" applyFont="1" applyFill="1" applyBorder="1" applyAlignment="1">
      <alignment horizontal="center"/>
    </xf>
    <xf numFmtId="0" fontId="34" fillId="19" borderId="31" xfId="0" applyFont="1" applyFill="1" applyBorder="1" applyAlignment="1">
      <alignment horizontal="center"/>
    </xf>
    <xf numFmtId="0" fontId="34" fillId="19" borderId="59" xfId="0" applyFont="1" applyFill="1" applyBorder="1" applyAlignment="1">
      <alignment horizontal="center" wrapText="1"/>
    </xf>
    <xf numFmtId="0" fontId="34" fillId="19" borderId="7" xfId="0" applyFont="1" applyFill="1" applyBorder="1" applyAlignment="1">
      <alignment horizontal="center" wrapText="1"/>
    </xf>
    <xf numFmtId="167" fontId="34" fillId="19" borderId="31" xfId="8" applyNumberFormat="1" applyFont="1" applyFill="1" applyBorder="1" applyAlignment="1">
      <alignment horizontal="center"/>
    </xf>
    <xf numFmtId="0" fontId="34" fillId="19" borderId="8" xfId="0" applyFont="1" applyFill="1" applyBorder="1" applyAlignment="1">
      <alignment horizontal="center"/>
    </xf>
    <xf numFmtId="0" fontId="34" fillId="19" borderId="7" xfId="0" applyFont="1" applyFill="1" applyBorder="1" applyAlignment="1">
      <alignment horizontal="center"/>
    </xf>
    <xf numFmtId="0" fontId="37" fillId="0" borderId="52" xfId="0" applyFont="1" applyBorder="1" applyAlignment="1">
      <alignment horizontal="left"/>
    </xf>
    <xf numFmtId="0" fontId="37" fillId="0" borderId="22" xfId="0" applyFont="1" applyBorder="1" applyAlignment="1">
      <alignment horizontal="left"/>
    </xf>
    <xf numFmtId="0" fontId="37" fillId="0" borderId="50" xfId="0" applyFont="1" applyBorder="1" applyAlignment="1">
      <alignment horizontal="left"/>
    </xf>
    <xf numFmtId="167" fontId="37" fillId="23" borderId="48" xfId="0" applyNumberFormat="1" applyFont="1" applyFill="1" applyBorder="1" applyAlignment="1" applyProtection="1">
      <alignment horizontal="center"/>
      <protection locked="0"/>
    </xf>
    <xf numFmtId="167" fontId="37" fillId="23" borderId="12" xfId="0" applyNumberFormat="1" applyFont="1" applyFill="1" applyBorder="1" applyAlignment="1" applyProtection="1">
      <alignment horizontal="center"/>
      <protection locked="0"/>
    </xf>
    <xf numFmtId="0" fontId="37" fillId="0" borderId="11" xfId="0" applyFont="1" applyBorder="1" applyAlignment="1">
      <alignment horizontal="left"/>
    </xf>
    <xf numFmtId="0" fontId="37" fillId="0" borderId="12" xfId="0" applyFont="1" applyBorder="1" applyAlignment="1">
      <alignment horizontal="left"/>
    </xf>
    <xf numFmtId="0" fontId="37" fillId="0" borderId="13" xfId="0" applyFont="1" applyBorder="1" applyAlignment="1">
      <alignment horizontal="left"/>
    </xf>
    <xf numFmtId="0" fontId="40" fillId="19" borderId="6" xfId="0" applyFont="1" applyFill="1" applyBorder="1" applyAlignment="1">
      <alignment horizontal="left" vertical="center"/>
    </xf>
    <xf numFmtId="0" fontId="40" fillId="19" borderId="2" xfId="0" applyFont="1" applyFill="1" applyBorder="1" applyAlignment="1">
      <alignment horizontal="left" vertical="center"/>
    </xf>
    <xf numFmtId="0" fontId="40" fillId="19" borderId="3" xfId="0" applyFont="1" applyFill="1" applyBorder="1" applyAlignment="1">
      <alignment horizontal="left" vertical="center"/>
    </xf>
    <xf numFmtId="0" fontId="40" fillId="19" borderId="8" xfId="0" applyFont="1" applyFill="1" applyBorder="1" applyAlignment="1">
      <alignment horizontal="left" vertical="center"/>
    </xf>
    <xf numFmtId="0" fontId="40" fillId="19" borderId="1" xfId="0" applyFont="1" applyFill="1" applyBorder="1" applyAlignment="1">
      <alignment horizontal="left" vertical="center"/>
    </xf>
    <xf numFmtId="0" fontId="40" fillId="19" borderId="7" xfId="0" applyFont="1" applyFill="1" applyBorder="1" applyAlignment="1">
      <alignment horizontal="left" vertical="center"/>
    </xf>
    <xf numFmtId="0" fontId="40" fillId="19" borderId="3" xfId="0" applyFont="1" applyFill="1" applyBorder="1" applyAlignment="1">
      <alignment horizontal="center" vertical="center"/>
    </xf>
    <xf numFmtId="0" fontId="40" fillId="19" borderId="7" xfId="0" applyFont="1" applyFill="1" applyBorder="1" applyAlignment="1">
      <alignment horizontal="center" vertical="center"/>
    </xf>
    <xf numFmtId="165" fontId="38" fillId="18" borderId="24" xfId="1" applyNumberFormat="1" applyFont="1" applyFill="1" applyBorder="1" applyAlignment="1" applyProtection="1">
      <alignment horizontal="center"/>
    </xf>
    <xf numFmtId="165" fontId="38" fillId="18" borderId="15" xfId="1" applyNumberFormat="1" applyFont="1" applyFill="1" applyBorder="1" applyAlignment="1" applyProtection="1">
      <alignment horizontal="center"/>
    </xf>
    <xf numFmtId="0" fontId="34" fillId="19" borderId="29" xfId="0" applyFont="1" applyFill="1" applyBorder="1" applyAlignment="1">
      <alignment horizontal="center" wrapText="1"/>
    </xf>
    <xf numFmtId="0" fontId="34" fillId="19" borderId="58" xfId="0" applyFont="1" applyFill="1" applyBorder="1" applyAlignment="1">
      <alignment horizontal="center" wrapText="1"/>
    </xf>
    <xf numFmtId="0" fontId="38" fillId="0" borderId="40" xfId="0" applyFont="1" applyBorder="1" applyAlignment="1">
      <alignment horizontal="left" vertical="center"/>
    </xf>
    <xf numFmtId="0" fontId="38" fillId="0" borderId="49" xfId="0" applyFont="1" applyBorder="1" applyAlignment="1">
      <alignment horizontal="left" vertical="center"/>
    </xf>
    <xf numFmtId="0" fontId="40" fillId="19" borderId="37" xfId="0" applyFont="1" applyFill="1" applyBorder="1" applyAlignment="1">
      <alignment horizontal="left" vertical="center"/>
    </xf>
    <xf numFmtId="0" fontId="40" fillId="19" borderId="48" xfId="0" applyFont="1" applyFill="1" applyBorder="1" applyAlignment="1">
      <alignment horizontal="left" vertical="center"/>
    </xf>
    <xf numFmtId="0" fontId="40" fillId="19" borderId="40" xfId="0" applyFont="1" applyFill="1" applyBorder="1" applyAlignment="1">
      <alignment horizontal="left" vertical="center"/>
    </xf>
    <xf numFmtId="0" fontId="40" fillId="19" borderId="49" xfId="0" applyFont="1" applyFill="1" applyBorder="1" applyAlignment="1">
      <alignment horizontal="left" vertical="center"/>
    </xf>
    <xf numFmtId="0" fontId="38" fillId="0" borderId="24" xfId="0" applyFont="1" applyBorder="1" applyAlignment="1">
      <alignment horizontal="left" vertical="center"/>
    </xf>
    <xf numFmtId="0" fontId="38" fillId="0" borderId="39" xfId="0" applyFont="1" applyBorder="1" applyAlignment="1">
      <alignment horizontal="left" vertical="center"/>
    </xf>
    <xf numFmtId="0" fontId="38" fillId="0" borderId="52" xfId="0" applyFont="1" applyBorder="1" applyAlignment="1">
      <alignment horizontal="left" vertical="center"/>
    </xf>
    <xf numFmtId="0" fontId="38" fillId="0" borderId="22" xfId="0" applyFont="1" applyBorder="1" applyAlignment="1">
      <alignment horizontal="left" vertical="center"/>
    </xf>
    <xf numFmtId="0" fontId="38" fillId="0" borderId="60" xfId="0" applyFont="1" applyBorder="1" applyAlignment="1">
      <alignment horizontal="left" vertical="center"/>
    </xf>
    <xf numFmtId="0" fontId="38" fillId="0" borderId="27" xfId="0" applyFont="1" applyBorder="1" applyAlignment="1">
      <alignment horizontal="left" vertical="center"/>
    </xf>
    <xf numFmtId="0" fontId="38" fillId="0" borderId="23" xfId="0" applyFont="1" applyBorder="1" applyAlignment="1">
      <alignment horizontal="left" vertical="center"/>
    </xf>
    <xf numFmtId="0" fontId="38" fillId="0" borderId="25" xfId="0" applyFont="1" applyBorder="1" applyAlignment="1">
      <alignment horizontal="left" vertical="center"/>
    </xf>
    <xf numFmtId="0" fontId="37" fillId="0" borderId="53" xfId="0" applyFont="1" applyBorder="1" applyAlignment="1">
      <alignment horizontal="left"/>
    </xf>
    <xf numFmtId="0" fontId="37" fillId="0" borderId="44" xfId="0" applyFont="1" applyBorder="1" applyAlignment="1">
      <alignment horizontal="left"/>
    </xf>
    <xf numFmtId="0" fontId="37" fillId="0" borderId="51" xfId="0" applyFont="1" applyBorder="1" applyAlignment="1">
      <alignment horizontal="left"/>
    </xf>
    <xf numFmtId="9" fontId="38" fillId="18" borderId="24" xfId="0" applyNumberFormat="1" applyFont="1" applyFill="1" applyBorder="1" applyAlignment="1">
      <alignment horizontal="center"/>
    </xf>
    <xf numFmtId="9" fontId="38" fillId="18" borderId="15" xfId="0" applyNumberFormat="1" applyFont="1" applyFill="1" applyBorder="1" applyAlignment="1">
      <alignment horizontal="center"/>
    </xf>
    <xf numFmtId="165" fontId="38" fillId="18" borderId="40" xfId="1" applyNumberFormat="1" applyFont="1" applyFill="1" applyBorder="1" applyAlignment="1">
      <alignment horizontal="center"/>
    </xf>
    <xf numFmtId="165" fontId="38" fillId="18" borderId="55" xfId="1" applyNumberFormat="1" applyFont="1" applyFill="1" applyBorder="1" applyAlignment="1">
      <alignment horizontal="center"/>
    </xf>
    <xf numFmtId="0" fontId="40" fillId="19" borderId="37" xfId="0" applyFont="1" applyFill="1" applyBorder="1" applyAlignment="1">
      <alignment horizontal="center" vertical="center"/>
    </xf>
    <xf numFmtId="0" fontId="40" fillId="19" borderId="54" xfId="0" applyFont="1" applyFill="1" applyBorder="1" applyAlignment="1">
      <alignment horizontal="center" vertical="center"/>
    </xf>
    <xf numFmtId="0" fontId="40" fillId="19" borderId="40" xfId="0" applyFont="1" applyFill="1" applyBorder="1" applyAlignment="1">
      <alignment horizontal="center" vertical="center"/>
    </xf>
    <xf numFmtId="0" fontId="40" fillId="19" borderId="55" xfId="0" applyFont="1" applyFill="1" applyBorder="1" applyAlignment="1">
      <alignment horizontal="center" vertical="center"/>
    </xf>
    <xf numFmtId="165" fontId="38" fillId="18" borderId="37" xfId="1" applyNumberFormat="1" applyFont="1" applyFill="1" applyBorder="1" applyAlignment="1">
      <alignment horizontal="center"/>
    </xf>
    <xf numFmtId="165" fontId="38" fillId="18" borderId="54" xfId="1" applyNumberFormat="1" applyFont="1" applyFill="1" applyBorder="1" applyAlignment="1">
      <alignment horizontal="center"/>
    </xf>
    <xf numFmtId="165" fontId="38" fillId="18" borderId="24" xfId="1" applyNumberFormat="1" applyFont="1" applyFill="1" applyBorder="1" applyAlignment="1">
      <alignment horizontal="center"/>
    </xf>
    <xf numFmtId="165" fontId="38" fillId="18" borderId="15" xfId="1" applyNumberFormat="1" applyFont="1" applyFill="1" applyBorder="1" applyAlignment="1">
      <alignment horizontal="center"/>
    </xf>
    <xf numFmtId="0" fontId="1" fillId="22" borderId="61" xfId="9" applyFill="1" applyBorder="1" applyAlignment="1" applyProtection="1">
      <alignment horizontal="left" vertical="top" wrapText="1"/>
      <protection locked="0"/>
    </xf>
    <xf numFmtId="0" fontId="1" fillId="22" borderId="0" xfId="9" applyFill="1" applyAlignment="1" applyProtection="1">
      <alignment horizontal="left" vertical="top" wrapText="1"/>
      <protection locked="0"/>
    </xf>
    <xf numFmtId="0" fontId="1" fillId="22" borderId="9" xfId="9" applyFill="1" applyBorder="1" applyAlignment="1" applyProtection="1">
      <alignment horizontal="left" vertical="top" wrapText="1"/>
      <protection locked="0"/>
    </xf>
    <xf numFmtId="0" fontId="1" fillId="22" borderId="25" xfId="9" applyFill="1" applyBorder="1" applyAlignment="1" applyProtection="1">
      <alignment horizontal="left" vertical="top" wrapText="1"/>
      <protection locked="0"/>
    </xf>
    <xf numFmtId="0" fontId="1" fillId="22" borderId="16" xfId="9" applyFill="1" applyBorder="1" applyAlignment="1" applyProtection="1">
      <alignment horizontal="left" vertical="top" wrapText="1"/>
      <protection locked="0"/>
    </xf>
    <xf numFmtId="0" fontId="1" fillId="22" borderId="26" xfId="9" applyFill="1" applyBorder="1" applyAlignment="1" applyProtection="1">
      <alignment horizontal="left" vertical="top" wrapText="1"/>
      <protection locked="0"/>
    </xf>
    <xf numFmtId="0" fontId="1" fillId="22" borderId="27" xfId="9" applyFill="1" applyBorder="1" applyAlignment="1" applyProtection="1">
      <alignment horizontal="left" vertical="top" wrapText="1"/>
      <protection locked="0"/>
    </xf>
    <xf numFmtId="0" fontId="1" fillId="22" borderId="10" xfId="9" applyFill="1" applyBorder="1" applyAlignment="1" applyProtection="1">
      <alignment horizontal="left" vertical="top" wrapText="1"/>
      <protection locked="0"/>
    </xf>
    <xf numFmtId="0" fontId="1" fillId="22" borderId="28" xfId="9" applyFill="1" applyBorder="1" applyAlignment="1" applyProtection="1">
      <alignment horizontal="left" vertical="top" wrapText="1"/>
      <protection locked="0"/>
    </xf>
    <xf numFmtId="0" fontId="54" fillId="12" borderId="0" xfId="3" applyFont="1" applyFill="1" applyAlignment="1" applyProtection="1">
      <alignment horizontal="left"/>
    </xf>
    <xf numFmtId="0" fontId="54" fillId="12" borderId="0" xfId="3" applyFont="1" applyFill="1" applyBorder="1" applyAlignment="1" applyProtection="1">
      <alignment horizontal="center"/>
    </xf>
    <xf numFmtId="0" fontId="3" fillId="22" borderId="39" xfId="0" applyFont="1" applyFill="1" applyBorder="1" applyAlignment="1" applyProtection="1">
      <alignment horizontal="center"/>
      <protection locked="0"/>
    </xf>
    <xf numFmtId="0" fontId="3" fillId="22" borderId="46" xfId="0" applyFont="1" applyFill="1" applyBorder="1" applyAlignment="1" applyProtection="1">
      <alignment horizontal="center"/>
      <protection locked="0"/>
    </xf>
    <xf numFmtId="0" fontId="23" fillId="0" borderId="39" xfId="0" applyFont="1" applyBorder="1" applyAlignment="1">
      <alignment wrapText="1"/>
    </xf>
    <xf numFmtId="0" fontId="23" fillId="0" borderId="46" xfId="0" applyFont="1" applyBorder="1" applyAlignment="1">
      <alignment wrapText="1"/>
    </xf>
    <xf numFmtId="0" fontId="3" fillId="22" borderId="39" xfId="0" applyFont="1" applyFill="1" applyBorder="1" applyAlignment="1" applyProtection="1">
      <alignment horizontal="left"/>
      <protection locked="0"/>
    </xf>
    <xf numFmtId="0" fontId="3" fillId="22" borderId="46" xfId="0" applyFont="1" applyFill="1" applyBorder="1" applyAlignment="1" applyProtection="1">
      <alignment horizontal="left"/>
      <protection locked="0"/>
    </xf>
    <xf numFmtId="0" fontId="3" fillId="22" borderId="22" xfId="0" applyFont="1" applyFill="1" applyBorder="1" applyAlignment="1" applyProtection="1">
      <alignment horizontal="left"/>
      <protection locked="0"/>
    </xf>
    <xf numFmtId="0" fontId="3" fillId="22" borderId="14" xfId="0" applyFont="1" applyFill="1" applyBorder="1" applyAlignment="1" applyProtection="1">
      <alignment horizontal="left"/>
      <protection locked="0"/>
    </xf>
    <xf numFmtId="0" fontId="23" fillId="0" borderId="39" xfId="0" applyFont="1" applyBorder="1" applyAlignment="1">
      <alignment horizontal="left" wrapText="1"/>
    </xf>
    <xf numFmtId="0" fontId="23" fillId="0" borderId="22" xfId="0" applyFont="1" applyBorder="1" applyAlignment="1">
      <alignment horizontal="left" wrapText="1"/>
    </xf>
    <xf numFmtId="0" fontId="23" fillId="0" borderId="46" xfId="0" applyFont="1" applyBorder="1" applyAlignment="1">
      <alignment horizontal="left" wrapText="1"/>
    </xf>
    <xf numFmtId="0" fontId="3" fillId="0" borderId="6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2" fillId="0" borderId="39" xfId="0" applyFont="1" applyBorder="1" applyAlignment="1">
      <alignment horizontal="left"/>
    </xf>
    <xf numFmtId="0" fontId="2" fillId="0" borderId="22" xfId="0" applyFont="1" applyBorder="1" applyAlignment="1">
      <alignment horizontal="left"/>
    </xf>
    <xf numFmtId="2" fontId="3" fillId="23" borderId="39" xfId="0" applyNumberFormat="1" applyFont="1" applyFill="1" applyBorder="1" applyProtection="1">
      <protection locked="0"/>
    </xf>
    <xf numFmtId="2" fontId="3" fillId="23" borderId="46" xfId="0" applyNumberFormat="1" applyFont="1" applyFill="1" applyBorder="1" applyProtection="1">
      <protection locked="0"/>
    </xf>
    <xf numFmtId="0" fontId="3" fillId="23" borderId="39" xfId="0" applyFont="1" applyFill="1" applyBorder="1" applyProtection="1">
      <protection locked="0"/>
    </xf>
    <xf numFmtId="0" fontId="3" fillId="23" borderId="46" xfId="0" applyFont="1" applyFill="1" applyBorder="1" applyProtection="1">
      <protection locked="0"/>
    </xf>
    <xf numFmtId="0" fontId="3" fillId="0" borderId="0" xfId="0" applyFont="1" applyAlignment="1">
      <alignment horizontal="left"/>
    </xf>
    <xf numFmtId="0" fontId="23" fillId="0" borderId="14" xfId="0" applyFont="1" applyBorder="1" applyAlignment="1">
      <alignment horizontal="left"/>
    </xf>
    <xf numFmtId="0" fontId="23" fillId="0" borderId="39" xfId="0" applyFont="1" applyBorder="1" applyAlignment="1">
      <alignment horizontal="left"/>
    </xf>
    <xf numFmtId="0" fontId="23" fillId="0" borderId="46" xfId="0" applyFont="1" applyBorder="1" applyAlignment="1">
      <alignment horizontal="left"/>
    </xf>
    <xf numFmtId="0" fontId="2" fillId="0" borderId="46" xfId="0" applyFont="1" applyBorder="1" applyAlignment="1">
      <alignment horizontal="left"/>
    </xf>
    <xf numFmtId="0" fontId="57" fillId="0" borderId="39" xfId="0" applyFont="1" applyBorder="1" applyAlignment="1">
      <alignment horizontal="center" wrapText="1"/>
    </xf>
    <xf numFmtId="0" fontId="57" fillId="0" borderId="46" xfId="0" applyFont="1" applyBorder="1" applyAlignment="1">
      <alignment horizontal="center" wrapText="1"/>
    </xf>
    <xf numFmtId="0" fontId="57" fillId="0" borderId="39" xfId="0" applyFont="1" applyBorder="1" applyAlignment="1">
      <alignment horizontal="center"/>
    </xf>
    <xf numFmtId="0" fontId="57" fillId="0" borderId="46" xfId="0" applyFont="1" applyBorder="1" applyAlignment="1">
      <alignment horizontal="center"/>
    </xf>
    <xf numFmtId="0" fontId="2" fillId="0" borderId="39" xfId="0" applyFont="1" applyBorder="1" applyAlignment="1">
      <alignment horizontal="center" wrapText="1"/>
    </xf>
    <xf numFmtId="0" fontId="2" fillId="0" borderId="46" xfId="0" applyFont="1" applyBorder="1" applyAlignment="1">
      <alignment horizontal="center" wrapText="1"/>
    </xf>
    <xf numFmtId="0" fontId="23" fillId="0" borderId="22" xfId="0" applyFont="1" applyBorder="1" applyAlignment="1">
      <alignment horizontal="left"/>
    </xf>
    <xf numFmtId="0" fontId="3" fillId="0" borderId="2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26" xfId="0" applyFont="1" applyBorder="1" applyAlignment="1" applyProtection="1">
      <alignment horizontal="left" vertical="top" wrapText="1"/>
      <protection locked="0"/>
    </xf>
    <xf numFmtId="0" fontId="3" fillId="0" borderId="27"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3" fillId="0" borderId="28" xfId="0" applyFont="1" applyBorder="1" applyAlignment="1" applyProtection="1">
      <alignment horizontal="left" vertical="top" wrapText="1"/>
      <protection locked="0"/>
    </xf>
    <xf numFmtId="0" fontId="2" fillId="23" borderId="39" xfId="0" applyFont="1" applyFill="1" applyBorder="1" applyAlignment="1" applyProtection="1">
      <alignment horizontal="right"/>
      <protection locked="0"/>
    </xf>
    <xf numFmtId="0" fontId="2" fillId="23" borderId="22" xfId="0" applyFont="1" applyFill="1" applyBorder="1" applyAlignment="1" applyProtection="1">
      <alignment horizontal="right"/>
      <protection locked="0"/>
    </xf>
    <xf numFmtId="0" fontId="2" fillId="23" borderId="46" xfId="0" applyFont="1" applyFill="1" applyBorder="1" applyAlignment="1" applyProtection="1">
      <alignment horizontal="right"/>
      <protection locked="0"/>
    </xf>
    <xf numFmtId="0" fontId="2" fillId="0" borderId="52" xfId="0" applyFont="1" applyBorder="1" applyAlignment="1">
      <alignment horizontal="left"/>
    </xf>
    <xf numFmtId="0" fontId="0" fillId="0" borderId="46" xfId="0" applyBorder="1" applyAlignment="1">
      <alignment horizontal="center" wrapText="1"/>
    </xf>
    <xf numFmtId="0" fontId="2" fillId="0" borderId="39" xfId="0" applyFont="1" applyBorder="1" applyAlignment="1">
      <alignment horizontal="left" wrapText="1"/>
    </xf>
    <xf numFmtId="0" fontId="0" fillId="0" borderId="46" xfId="0" applyBorder="1" applyAlignment="1">
      <alignment horizontal="left" wrapText="1"/>
    </xf>
    <xf numFmtId="0" fontId="2" fillId="7" borderId="39" xfId="0" applyFont="1" applyFill="1" applyBorder="1" applyAlignment="1" applyProtection="1">
      <alignment horizontal="right"/>
      <protection locked="0"/>
    </xf>
    <xf numFmtId="0" fontId="2" fillId="7" borderId="22" xfId="0" applyFont="1" applyFill="1" applyBorder="1" applyAlignment="1" applyProtection="1">
      <alignment horizontal="right"/>
      <protection locked="0"/>
    </xf>
    <xf numFmtId="0" fontId="2" fillId="7" borderId="46" xfId="0" applyFont="1" applyFill="1" applyBorder="1" applyAlignment="1" applyProtection="1">
      <alignment horizontal="right"/>
      <protection locked="0"/>
    </xf>
  </cellXfs>
  <cellStyles count="10">
    <cellStyle name="Comma" xfId="4" builtinId="3"/>
    <cellStyle name="Euro" xfId="1" xr:uid="{00000000-0005-0000-0000-000000000000}"/>
    <cellStyle name="Euro 3" xfId="2" xr:uid="{00000000-0005-0000-0000-000001000000}"/>
    <cellStyle name="Hyperlink" xfId="3" builtinId="8"/>
    <cellStyle name="Komma 3" xfId="5" xr:uid="{00000000-0005-0000-0000-000004000000}"/>
    <cellStyle name="Normal" xfId="0" builtinId="0"/>
    <cellStyle name="Percent" xfId="6" builtinId="5"/>
    <cellStyle name="Standaard 2" xfId="7" xr:uid="{00000000-0005-0000-0000-000007000000}"/>
    <cellStyle name="Standaard 6" xfId="9" xr:uid="{D889EED9-1EB7-41BC-B4B5-733E9B0138FE}"/>
    <cellStyle name="Standaard_TEMPLATE FEM BEGROTING DEMO" xfId="8" xr:uid="{00000000-0005-0000-0000-000008000000}"/>
  </cellStyles>
  <dxfs count="31">
    <dxf>
      <fill>
        <patternFill>
          <bgColor indexed="22"/>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ill>
        <patternFill>
          <bgColor indexed="43"/>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D52B1E"/>
      <color rgb="FF007BC7"/>
      <color rgb="FFFFFF99"/>
      <color rgb="FFFFFF66"/>
      <color rgb="FFE9D01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19051</xdr:colOff>
      <xdr:row>32</xdr:row>
      <xdr:rowOff>19048</xdr:rowOff>
    </xdr:from>
    <xdr:to>
      <xdr:col>12</xdr:col>
      <xdr:colOff>1057275</xdr:colOff>
      <xdr:row>50</xdr:row>
      <xdr:rowOff>114300</xdr:rowOff>
    </xdr:to>
    <xdr:sp macro="" textlink="">
      <xdr:nvSpPr>
        <xdr:cNvPr id="2" name="Tekstvak 1">
          <a:extLst>
            <a:ext uri="{FF2B5EF4-FFF2-40B4-BE49-F238E27FC236}">
              <a16:creationId xmlns:a16="http://schemas.microsoft.com/office/drawing/2014/main" id="{00000000-0008-0000-0100-000002000000}"/>
            </a:ext>
          </a:extLst>
        </xdr:cNvPr>
        <xdr:cNvSpPr txBox="1"/>
      </xdr:nvSpPr>
      <xdr:spPr>
        <a:xfrm>
          <a:off x="6334126" y="4591048"/>
          <a:ext cx="6867524" cy="2495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000"/>
            </a:lnSpc>
          </a:pP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Voor de Regeling is het belangrijk dat u inzicht geeft in de totale projectfinanciering. De penvoerder wordt daarom verzocht deze tabel in te vullen, indien er sprake is van een cash bijdrage aan deelnemers in het project. </a:t>
          </a:r>
        </a:p>
        <a:p>
          <a:pPr>
            <a:lnSpc>
              <a:spcPts val="1000"/>
            </a:lnSpc>
          </a:pPr>
          <a:endParaRPr lang="nl-NL" sz="900" b="1"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a:lnSpc>
              <a:spcPts val="1000"/>
            </a:lnSpc>
          </a:pPr>
          <a:r>
            <a:rPr lang="nl-NL" sz="900" b="1"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Cash bijdrage: </a:t>
          </a:r>
          <a:r>
            <a:rPr lang="nl-NL" sz="90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Hiermee wordt bedoeld een financiële bijdrage aan een projectdeelnemer om de activiteiten van die deelnemer te bekostigen.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Diegene die de cash bijdrage doet, voert op dat moment dus niet zelf projectactiviteiten uit.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deelnemer die alleen een cash bijdrage doet aan het project </a:t>
          </a:r>
          <a:r>
            <a:rPr lang="nl-NL" sz="1100" b="0" i="0">
              <a:solidFill>
                <a:schemeClr val="dk1"/>
              </a:solidFill>
              <a:effectLst/>
              <a:latin typeface="+mn-lt"/>
              <a:ea typeface="+mn-ea"/>
              <a:cs typeface="+mn-cs"/>
            </a:rPr>
            <a:t>wordt wel opgenomen in de lijst met deelnemers op het tabblad </a:t>
          </a:r>
          <a:r>
            <a:rPr lang="nl-NL"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"Deelnemersoverzicht"</a:t>
          </a: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maar vult </a:t>
          </a:r>
          <a:r>
            <a:rPr lang="nl-NL" sz="900" b="0" i="0" u="sng"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geen</a:t>
          </a: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begrotingstabblad in!</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Een deelnemer die alleen cash bijdrage doet vult wel een aanmelding en machtigingsformulier in. </a:t>
          </a:r>
        </a:p>
        <a:p>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ontvangende deelnemer vermeldt de cash bijdrage bij de toelichting van zijn begrotingstabblad als onderbouwing van het ‘nog te financieren’ deel.</a:t>
          </a:r>
        </a:p>
        <a:p>
          <a:endPar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r>
            <a:rPr lang="nl-NL" sz="900" b="1"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Let op</a:t>
          </a:r>
          <a:r>
            <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maak bij het invullen van de deelnemers in deze tabel</a:t>
          </a:r>
          <a:r>
            <a:rPr lang="nl-NL" sz="9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gebruik van de selectielijst (gebaseerd op het deelnemersoverzicht).</a:t>
          </a:r>
          <a:endParaRPr lang="nl-NL" sz="9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oneCellAnchor>
    <xdr:from>
      <xdr:col>16</xdr:col>
      <xdr:colOff>19049</xdr:colOff>
      <xdr:row>5</xdr:row>
      <xdr:rowOff>19052</xdr:rowOff>
    </xdr:from>
    <xdr:ext cx="3000376" cy="1390648"/>
    <xdr:sp macro="" textlink="">
      <xdr:nvSpPr>
        <xdr:cNvPr id="3" name="Tekstvak 2">
          <a:extLst>
            <a:ext uri="{FF2B5EF4-FFF2-40B4-BE49-F238E27FC236}">
              <a16:creationId xmlns:a16="http://schemas.microsoft.com/office/drawing/2014/main" id="{00000000-0008-0000-0100-000003000000}"/>
            </a:ext>
          </a:extLst>
        </xdr:cNvPr>
        <xdr:cNvSpPr txBox="1"/>
      </xdr:nvSpPr>
      <xdr:spPr>
        <a:xfrm>
          <a:off x="13630274" y="714377"/>
          <a:ext cx="3000376" cy="1390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noAutofit/>
        </a:bodyPr>
        <a:lstStyle/>
        <a:p>
          <a:r>
            <a:rPr lang="nl-NL" sz="1100"/>
            <a:t>In de begroting per deelnemer geeft u bij de opmerkingen aan hoe het deel ‘nog te financieren’ gefinancierd gaat worden. Van de stukken die de financiering van deze eigen bijdrage onderbouwen dient u een kopie mee te sturen. Dit kan zijn een ‘harde’ toezegging van de bank, investeerder of een recente jaarrekening waaruit blijkt dat u over voldoende vermogen beschikt.</a:t>
          </a:r>
        </a:p>
      </xdr:txBody>
    </xdr:sp>
    <xdr:clientData/>
  </xdr:one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30</xdr:row>
          <xdr:rowOff>9525</xdr:rowOff>
        </xdr:from>
        <xdr:to>
          <xdr:col>7</xdr:col>
          <xdr:colOff>1047750</xdr:colOff>
          <xdr:row>51</xdr:row>
          <xdr:rowOff>38100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1F00-000001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xdr:col>
      <xdr:colOff>428625</xdr:colOff>
      <xdr:row>7</xdr:row>
      <xdr:rowOff>142875</xdr:rowOff>
    </xdr:from>
    <xdr:to>
      <xdr:col>5</xdr:col>
      <xdr:colOff>542925</xdr:colOff>
      <xdr:row>14</xdr:row>
      <xdr:rowOff>9525</xdr:rowOff>
    </xdr:to>
    <xdr:sp macro="" textlink="">
      <xdr:nvSpPr>
        <xdr:cNvPr id="2" name="Tekstvak 1">
          <a:extLst>
            <a:ext uri="{FF2B5EF4-FFF2-40B4-BE49-F238E27FC236}">
              <a16:creationId xmlns:a16="http://schemas.microsoft.com/office/drawing/2014/main" id="{00000000-0008-0000-2100-000002000000}"/>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0</xdr:row>
      <xdr:rowOff>11206</xdr:rowOff>
    </xdr:from>
    <xdr:to>
      <xdr:col>9</xdr:col>
      <xdr:colOff>930089</xdr:colOff>
      <xdr:row>4</xdr:row>
      <xdr:rowOff>100853</xdr:rowOff>
    </xdr:to>
    <xdr:sp macro="" textlink="">
      <xdr:nvSpPr>
        <xdr:cNvPr id="2" name="Tekstvak 1">
          <a:extLst>
            <a:ext uri="{FF2B5EF4-FFF2-40B4-BE49-F238E27FC236}">
              <a16:creationId xmlns:a16="http://schemas.microsoft.com/office/drawing/2014/main" id="{00000000-0008-0000-2200-000002000000}"/>
            </a:ext>
          </a:extLst>
        </xdr:cNvPr>
        <xdr:cNvSpPr txBox="1"/>
      </xdr:nvSpPr>
      <xdr:spPr>
        <a:xfrm>
          <a:off x="7720853" y="11206"/>
          <a:ext cx="2891118" cy="717176"/>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Dit tabblad</a:t>
          </a:r>
          <a:r>
            <a:rPr lang="nl-NL" sz="1100" baseline="0"/>
            <a:t> wordt gebruikt voor de berekening op Rekenblad 2 en daarmee het tabblad "Jaar begroting" en het "Betaalschema"!</a:t>
          </a:r>
          <a:endParaRPr lang="nl-NL"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11206</xdr:colOff>
      <xdr:row>0</xdr:row>
      <xdr:rowOff>11205</xdr:rowOff>
    </xdr:from>
    <xdr:to>
      <xdr:col>10</xdr:col>
      <xdr:colOff>392206</xdr:colOff>
      <xdr:row>4</xdr:row>
      <xdr:rowOff>0</xdr:rowOff>
    </xdr:to>
    <xdr:sp macro="" textlink="">
      <xdr:nvSpPr>
        <xdr:cNvPr id="2" name="Tekstvak 1">
          <a:extLst>
            <a:ext uri="{FF2B5EF4-FFF2-40B4-BE49-F238E27FC236}">
              <a16:creationId xmlns:a16="http://schemas.microsoft.com/office/drawing/2014/main" id="{00000000-0008-0000-2300-000002000000}"/>
            </a:ext>
          </a:extLst>
        </xdr:cNvPr>
        <xdr:cNvSpPr txBox="1"/>
      </xdr:nvSpPr>
      <xdr:spPr>
        <a:xfrm>
          <a:off x="8135471" y="11205"/>
          <a:ext cx="2196353" cy="616324"/>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9525</xdr:colOff>
      <xdr:row>10</xdr:row>
      <xdr:rowOff>28575</xdr:rowOff>
    </xdr:from>
    <xdr:ext cx="7715250" cy="3162300"/>
    <xdr:sp macro="" textlink="">
      <xdr:nvSpPr>
        <xdr:cNvPr id="2" name="Tekstvak 1">
          <a:extLst>
            <a:ext uri="{FF2B5EF4-FFF2-40B4-BE49-F238E27FC236}">
              <a16:creationId xmlns:a16="http://schemas.microsoft.com/office/drawing/2014/main" id="{00000000-0008-0000-0200-000002000000}"/>
            </a:ext>
          </a:extLst>
        </xdr:cNvPr>
        <xdr:cNvSpPr txBox="1">
          <a:spLocks noChangeAspect="1"/>
        </xdr:cNvSpPr>
      </xdr:nvSpPr>
      <xdr:spPr>
        <a:xfrm>
          <a:off x="190500" y="581025"/>
          <a:ext cx="7715250" cy="316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noAutofit/>
        </a:bodyPr>
        <a:lstStyle/>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Toelichting </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Dit tabblad is niet verplicht om in te vullen. Als u dit tabblad niet invult wordt de bevoorschotting lineair bepaald. </a:t>
          </a:r>
        </a:p>
        <a:p>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Als u gebruik wilt maken van een mijlpalenbegroting, vul dan (in aanvulling</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op de overige tabbladen</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onderstaande tabel in. </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Vul voor iedere mijlpaal de kosten in conform het mijlpalenoverzicht in</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de</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NL-projectbijlage:</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Vul eerst per mijlpaalperiode de kosten per deelnemer in, per mijlpaal moet u bovendien aangeven of het IO of EO</a:t>
          </a:r>
          <a:b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b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kosten</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betreft. (voor uitleg IO/EO zie NL-projectbijlage en tabblad 'Toelichting O&amp;O&amp;I v</a:t>
          </a:r>
          <a:r>
            <a:rPr lang="nl-NL" sz="1100" baseline="0">
              <a:solidFill>
                <a:schemeClr val="dk1"/>
              </a:solidFill>
              <a:effectLst/>
              <a:latin typeface="+mn-lt"/>
              <a:ea typeface="+mn-ea"/>
              <a:cs typeface="+mn-cs"/>
            </a:rPr>
            <a:t>an deze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Vul onderaan de begin- en einddatum in van de start van de activiteiten voor een mijlpaal tot aan de datum waarop</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de mijlpaal behaald moet zijn.</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a:t>
          </a:r>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aanvraag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moet</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u minimaal een startfase en een eindfase aangeven, als er meer fasen zijn, dan kunt u die</a:t>
          </a:r>
          <a:b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b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toevoegen en komt er een 'tussenfase' bij. Gebruik voor de mijlpaalfases in </a:t>
          </a:r>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aanvraag </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dezelfde omschrijvingen als</a:t>
          </a:r>
          <a:b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b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NL-projectbijlage. </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aantal mijlpalen staat niet vast. Als er meer dan 3 mijlpalen zijn, kunt u desgewenst extra kolommen uitvouwen naast kolom F</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(klik boven kolom K op het [+] teken).</a:t>
          </a:r>
        </a:p>
        <a:p>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N.B.:</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De </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begin- en einddatum van elke mijlpaal moeten binnen de looptijd van het project vallen.</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Ook moet het totaal aan opgevoerde kosten in onderstaande tabel gelijk zijn aan de totale kosten zoals weergegeven op het tabblad "Projectoverzicht".</a:t>
          </a:r>
          <a:endParaRPr lang="nl-NL" sz="1000">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1724025</xdr:colOff>
      <xdr:row>11</xdr:row>
      <xdr:rowOff>28574</xdr:rowOff>
    </xdr:from>
    <xdr:to>
      <xdr:col>3</xdr:col>
      <xdr:colOff>0</xdr:colOff>
      <xdr:row>14</xdr:row>
      <xdr:rowOff>123824</xdr:rowOff>
    </xdr:to>
    <xdr:sp macro="" textlink="">
      <xdr:nvSpPr>
        <xdr:cNvPr id="6" name="Tekstvak 5">
          <a:extLst>
            <a:ext uri="{FF2B5EF4-FFF2-40B4-BE49-F238E27FC236}">
              <a16:creationId xmlns:a16="http://schemas.microsoft.com/office/drawing/2014/main" id="{00000000-0008-0000-0300-000006000000}"/>
            </a:ext>
          </a:extLst>
        </xdr:cNvPr>
        <xdr:cNvSpPr txBox="1"/>
      </xdr:nvSpPr>
      <xdr:spPr>
        <a:xfrm>
          <a:off x="1724025" y="2076449"/>
          <a:ext cx="4829175" cy="581025"/>
        </a:xfrm>
        <a:prstGeom prst="rect">
          <a:avLst/>
        </a:prstGeom>
        <a:solidFill>
          <a:schemeClr val="tx2">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900" b="1" u="sng"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Let op</a:t>
          </a:r>
          <a:r>
            <a:rPr lang="nl-NL" sz="900" b="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r>
            <a:rPr lang="nl-NL" sz="9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9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Het betreft hier de maximale subsidiepercentages per activiteit. </a:t>
          </a:r>
        </a:p>
        <a:p>
          <a:r>
            <a:rPr lang="nl-NL" sz="9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Minder aanvragen mag.</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457200</xdr:colOff>
      <xdr:row>0</xdr:row>
      <xdr:rowOff>9525</xdr:rowOff>
    </xdr:from>
    <xdr:to>
      <xdr:col>13</xdr:col>
      <xdr:colOff>371475</xdr:colOff>
      <xdr:row>2</xdr:row>
      <xdr:rowOff>104775</xdr:rowOff>
    </xdr:to>
    <xdr:pic>
      <xdr:nvPicPr>
        <xdr:cNvPr id="111968" name="Afbeelding 2">
          <a:extLst>
            <a:ext uri="{FF2B5EF4-FFF2-40B4-BE49-F238E27FC236}">
              <a16:creationId xmlns:a16="http://schemas.microsoft.com/office/drawing/2014/main" id="{00000000-0008-0000-0400-000060B5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9525"/>
          <a:ext cx="54006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0</xdr:row>
      <xdr:rowOff>9525</xdr:rowOff>
    </xdr:from>
    <xdr:to>
      <xdr:col>13</xdr:col>
      <xdr:colOff>371475</xdr:colOff>
      <xdr:row>2</xdr:row>
      <xdr:rowOff>104775</xdr:rowOff>
    </xdr:to>
    <xdr:pic>
      <xdr:nvPicPr>
        <xdr:cNvPr id="111969" name="Afbeelding 2">
          <a:extLst>
            <a:ext uri="{FF2B5EF4-FFF2-40B4-BE49-F238E27FC236}">
              <a16:creationId xmlns:a16="http://schemas.microsoft.com/office/drawing/2014/main" id="{00000000-0008-0000-0400-000061B5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9525"/>
          <a:ext cx="54006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581025</xdr:colOff>
      <xdr:row>19</xdr:row>
      <xdr:rowOff>9525</xdr:rowOff>
    </xdr:from>
    <xdr:to>
      <xdr:col>18</xdr:col>
      <xdr:colOff>0</xdr:colOff>
      <xdr:row>21</xdr:row>
      <xdr:rowOff>152400</xdr:rowOff>
    </xdr:to>
    <xdr:sp macro="" textlink="">
      <xdr:nvSpPr>
        <xdr:cNvPr id="2" name="Tekstvak 1">
          <a:extLst>
            <a:ext uri="{FF2B5EF4-FFF2-40B4-BE49-F238E27FC236}">
              <a16:creationId xmlns:a16="http://schemas.microsoft.com/office/drawing/2014/main" id="{00000000-0008-0000-0400-000002000000}"/>
            </a:ext>
          </a:extLst>
        </xdr:cNvPr>
        <xdr:cNvSpPr txBox="1"/>
      </xdr:nvSpPr>
      <xdr:spPr>
        <a:xfrm>
          <a:off x="581025" y="3762375"/>
          <a:ext cx="10267950"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In het aanvraagformulier wordt u gevraagd om de totale kosten in</a:t>
          </a:r>
          <a:r>
            <a:rPr lang="nl-NL" sz="1100" baseline="0"/>
            <a:t> te vullen. Dit is het bedrag dat automatisch verschijnt bij onderdeel B; A4. U moet daar het totaalbedrag per deelnemer, per activiteit IO en/of EO opgeven.</a:t>
          </a:r>
          <a:endParaRPr lang="nl-NL" sz="1100"/>
        </a:p>
      </xdr:txBody>
    </xdr:sp>
    <xdr:clientData/>
  </xdr:twoCellAnchor>
  <xdr:twoCellAnchor>
    <xdr:from>
      <xdr:col>0</xdr:col>
      <xdr:colOff>581025</xdr:colOff>
      <xdr:row>71</xdr:row>
      <xdr:rowOff>28576</xdr:rowOff>
    </xdr:from>
    <xdr:to>
      <xdr:col>17</xdr:col>
      <xdr:colOff>504825</xdr:colOff>
      <xdr:row>76</xdr:row>
      <xdr:rowOff>142875</xdr:rowOff>
    </xdr:to>
    <xdr:sp macro="" textlink="">
      <xdr:nvSpPr>
        <xdr:cNvPr id="3" name="Tekstvak 2">
          <a:extLst>
            <a:ext uri="{FF2B5EF4-FFF2-40B4-BE49-F238E27FC236}">
              <a16:creationId xmlns:a16="http://schemas.microsoft.com/office/drawing/2014/main" id="{00000000-0008-0000-0400-000003000000}"/>
            </a:ext>
          </a:extLst>
        </xdr:cNvPr>
        <xdr:cNvSpPr txBox="1"/>
      </xdr:nvSpPr>
      <xdr:spPr>
        <a:xfrm>
          <a:off x="581025" y="11696701"/>
          <a:ext cx="10163175" cy="9239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t"/>
        <a:lstStyle/>
        <a:p>
          <a:r>
            <a:rPr lang="nl-NL" sz="1100"/>
            <a:t>Als u van de opgevoerde kosten de betaalde btw in aftrek kunt brengen dan wel kan terugvorderen van de fiscus, dan vormt de btw géén subsidiabele kostenpost. </a:t>
          </a:r>
          <a:r>
            <a:rPr lang="nl-NL" sz="1100">
              <a:solidFill>
                <a:schemeClr val="dk1"/>
              </a:solidFill>
              <a:effectLst/>
              <a:latin typeface="+mn-lt"/>
              <a:ea typeface="+mn-ea"/>
              <a:cs typeface="+mn-cs"/>
            </a:rPr>
            <a:t>Op het tabblad X O&amp;O&amp;I, vult u achter het kopje "BTW (zie tabblad 'Toelichting O&amp;O&amp;I')" exclusief BTW in.</a:t>
          </a:r>
          <a:endParaRPr lang="nl-NL" sz="1100"/>
        </a:p>
        <a:p>
          <a:endParaRPr lang="nl-NL" sz="1100"/>
        </a:p>
        <a:p>
          <a:r>
            <a:rPr lang="nl-NL" sz="1100"/>
            <a:t>Kunt u de btw niet in aftrek brengen bij de fiscus, dan mag u de kosten inclusief betaalde btw opvoeren en is de btw wél een subsidiabele kostenpost. Op het tabblad X O&amp;O&amp;I, vult u achter het kopje "BTW (zie tabblad 'Toelichting O&amp;O&amp;I')" inclusief BTW in.</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457200</xdr:colOff>
      <xdr:row>0</xdr:row>
      <xdr:rowOff>9525</xdr:rowOff>
    </xdr:from>
    <xdr:to>
      <xdr:col>13</xdr:col>
      <xdr:colOff>371475</xdr:colOff>
      <xdr:row>2</xdr:row>
      <xdr:rowOff>161925</xdr:rowOff>
    </xdr:to>
    <xdr:pic>
      <xdr:nvPicPr>
        <xdr:cNvPr id="113333" name="Afbeelding 2">
          <a:extLst>
            <a:ext uri="{FF2B5EF4-FFF2-40B4-BE49-F238E27FC236}">
              <a16:creationId xmlns:a16="http://schemas.microsoft.com/office/drawing/2014/main" id="{00000000-0008-0000-0500-0000B5BA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9525"/>
          <a:ext cx="54006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19051</xdr:colOff>
      <xdr:row>0</xdr:row>
      <xdr:rowOff>28575</xdr:rowOff>
    </xdr:from>
    <xdr:ext cx="9086850" cy="7650675"/>
    <xdr:sp macro="" textlink="">
      <xdr:nvSpPr>
        <xdr:cNvPr id="2" name="Tekstvak 1">
          <a:extLst>
            <a:ext uri="{FF2B5EF4-FFF2-40B4-BE49-F238E27FC236}">
              <a16:creationId xmlns:a16="http://schemas.microsoft.com/office/drawing/2014/main" id="{00000000-0008-0000-1B00-000002000000}"/>
            </a:ext>
          </a:extLst>
        </xdr:cNvPr>
        <xdr:cNvSpPr txBox="1"/>
      </xdr:nvSpPr>
      <xdr:spPr>
        <a:xfrm>
          <a:off x="19051" y="28575"/>
          <a:ext cx="9086850" cy="7650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100" b="1">
              <a:solidFill>
                <a:schemeClr val="dk1"/>
              </a:solidFill>
              <a:effectLst/>
              <a:latin typeface="+mn-lt"/>
              <a:ea typeface="+mn-ea"/>
              <a:cs typeface="+mn-cs"/>
            </a:rPr>
            <a:t>Toelichting Betaalschema rekentool voor autovoorschotten</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100">
              <a:solidFill>
                <a:schemeClr val="dk1"/>
              </a:solidFill>
              <a:effectLst/>
              <a:latin typeface="+mn-lt"/>
              <a:ea typeface="+mn-ea"/>
              <a:cs typeface="+mn-cs"/>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100">
              <a:solidFill>
                <a:schemeClr val="dk1"/>
              </a:solidFill>
              <a:effectLst/>
              <a:latin typeface="+mn-lt"/>
              <a:ea typeface="+mn-ea"/>
              <a:cs typeface="+mn-cs"/>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Handleiding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het berekenen van het betaalschema moeten gegevens in de volgende tabladen worden ingevoerd: </a:t>
          </a:r>
        </a:p>
        <a:p>
          <a:r>
            <a:rPr lang="nl-NL" sz="1100">
              <a:solidFill>
                <a:schemeClr val="dk1"/>
              </a:solidFill>
              <a:effectLst/>
              <a:latin typeface="+mn-lt"/>
              <a:ea typeface="+mn-ea"/>
              <a:cs typeface="+mn-cs"/>
            </a:rPr>
            <a:t>Regeling info Project info en één van de begroting tabbladen Overall, Jaar of Milestone. </a:t>
          </a:r>
        </a:p>
        <a:p>
          <a:r>
            <a:rPr lang="nl-NL" sz="1100">
              <a:solidFill>
                <a:schemeClr val="dk1"/>
              </a:solidFill>
              <a:effectLst/>
              <a:latin typeface="+mn-lt"/>
              <a:ea typeface="+mn-ea"/>
              <a:cs typeface="+mn-cs"/>
            </a:rPr>
            <a:t>Het resultaat wordt gegeven in het tabblad Betaal schema. </a:t>
          </a:r>
        </a:p>
        <a:p>
          <a:r>
            <a:rPr lang="nl-NL" sz="1100">
              <a:solidFill>
                <a:schemeClr val="dk1"/>
              </a:solidFill>
              <a:effectLst/>
              <a:latin typeface="+mn-lt"/>
              <a:ea typeface="+mn-ea"/>
              <a:cs typeface="+mn-cs"/>
            </a:rPr>
            <a:t>De gegevens kunnen handmatig worden ingevoerd maar er kan natuurlijk ook een automatische koppeling met een begroting Excel sheet worden gemaakt. </a:t>
          </a:r>
        </a:p>
        <a:p>
          <a:r>
            <a:rPr lang="nl-NL" sz="1100">
              <a:solidFill>
                <a:schemeClr val="dk1"/>
              </a:solidFill>
              <a:effectLst/>
              <a:latin typeface="+mn-lt"/>
              <a:ea typeface="+mn-ea"/>
              <a:cs typeface="+mn-cs"/>
            </a:rPr>
            <a:t>De rekentool ondersteund drie type begrotingen, de zogenaamde overall-, jaar- of milestonebegroting. Bij elk tabblad wordt nog een toelichting gegeven over de invoer velden.</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invoer tabbladen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Regeling info</a:t>
          </a:r>
          <a:r>
            <a:rPr lang="nl-NL" sz="1100">
              <a:solidFill>
                <a:schemeClr val="dk1"/>
              </a:solidFill>
              <a:effectLst/>
              <a:latin typeface="+mn-lt"/>
              <a:ea typeface="+mn-ea"/>
              <a:cs typeface="+mn-cs"/>
            </a:rPr>
            <a:t>:	In Regeling info worden de algemene gegevens van de regeling ingevuld.</a:t>
          </a:r>
        </a:p>
        <a:p>
          <a:r>
            <a:rPr lang="nl-NL" sz="1100" i="1">
              <a:solidFill>
                <a:schemeClr val="dk1"/>
              </a:solidFill>
              <a:effectLst/>
              <a:latin typeface="+mn-lt"/>
              <a:ea typeface="+mn-ea"/>
              <a:cs typeface="+mn-cs"/>
            </a:rPr>
            <a:t>Project info</a:t>
          </a:r>
          <a:r>
            <a:rPr lang="nl-NL" sz="1100">
              <a:solidFill>
                <a:schemeClr val="dk1"/>
              </a:solidFill>
              <a:effectLst/>
              <a:latin typeface="+mn-lt"/>
              <a:ea typeface="+mn-ea"/>
              <a:cs typeface="+mn-cs"/>
            </a:rPr>
            <a:t>:	In Project info worden de algemene project gegevens ingevuld.</a:t>
          </a:r>
        </a:p>
        <a:p>
          <a:r>
            <a:rPr lang="nl-NL" sz="1100" i="1">
              <a:solidFill>
                <a:schemeClr val="dk1"/>
              </a:solidFill>
              <a:effectLst/>
              <a:latin typeface="+mn-lt"/>
              <a:ea typeface="+mn-ea"/>
              <a:cs typeface="+mn-cs"/>
            </a:rPr>
            <a:t>Overall begroting</a:t>
          </a:r>
          <a:r>
            <a:rPr lang="nl-NL" sz="1100">
              <a:solidFill>
                <a:schemeClr val="dk1"/>
              </a:solidFill>
              <a:effectLst/>
              <a:latin typeface="+mn-lt"/>
              <a:ea typeface="+mn-ea"/>
              <a:cs typeface="+mn-cs"/>
            </a:rPr>
            <a:t>:	Als er in Regeling info voor de optie Overall begroting is gekozen worden in dit tabblad de subsidie bedragen per deelnemer voor het project ingevuld.</a:t>
          </a:r>
        </a:p>
        <a:p>
          <a:r>
            <a:rPr lang="nl-NL" sz="1100" i="1">
              <a:solidFill>
                <a:schemeClr val="dk1"/>
              </a:solidFill>
              <a:effectLst/>
              <a:latin typeface="+mn-lt"/>
              <a:ea typeface="+mn-ea"/>
              <a:cs typeface="+mn-cs"/>
            </a:rPr>
            <a:t>Jaar begroting</a:t>
          </a:r>
          <a:r>
            <a:rPr lang="nl-NL" sz="1100">
              <a:solidFill>
                <a:schemeClr val="dk1"/>
              </a:solidFill>
              <a:effectLst/>
              <a:latin typeface="+mn-lt"/>
              <a:ea typeface="+mn-ea"/>
              <a:cs typeface="+mn-cs"/>
            </a:rPr>
            <a:t>:	Als er in Regeling info voor de optie Jaar begroting is gekozen worden in dit tabblad de subsidie bedragen per deelnemer per jaar voor het project ingevuld.</a:t>
          </a:r>
        </a:p>
        <a:p>
          <a:r>
            <a:rPr lang="nl-NL" sz="1100" i="1">
              <a:solidFill>
                <a:schemeClr val="dk1"/>
              </a:solidFill>
              <a:effectLst/>
              <a:latin typeface="+mn-lt"/>
              <a:ea typeface="+mn-ea"/>
              <a:cs typeface="+mn-cs"/>
            </a:rPr>
            <a:t>Milistone begroting</a:t>
          </a:r>
          <a:r>
            <a:rPr lang="nl-NL" sz="1100">
              <a:solidFill>
                <a:schemeClr val="dk1"/>
              </a:solidFill>
              <a:effectLst/>
              <a:latin typeface="+mn-lt"/>
              <a:ea typeface="+mn-ea"/>
              <a:cs typeface="+mn-cs"/>
            </a:rPr>
            <a:t>:	Als er in Regeling info voor de optie Milestone begroting is gekozen worden in dit tabblad de subsidie bedragen per deelnemer per milestone periode voor het project ingevuld.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Resultaat Betaalschema</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resultaat van de rekentool wordt gegeven in het tabblad Betaalschema. Hierin staan de betaaldata en het totaalbedrag dat naar de penvoerder moet worden overgemaakt met daarbij een opsplitsing naar de deelnemers.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Betaal datum</a:t>
          </a:r>
          <a:r>
            <a:rPr lang="nl-NL" sz="1100">
              <a:solidFill>
                <a:schemeClr val="dk1"/>
              </a:solidFill>
              <a:effectLst/>
              <a:latin typeface="+mn-lt"/>
              <a:ea typeface="+mn-ea"/>
              <a:cs typeface="+mn-cs"/>
            </a:rPr>
            <a:t>:	In de eerste kolom zijn de betaaldatum van de voorschotten voor de looptijd van het project gegeven. Het bedrag moet binnen 2 weken na deze datum op de rekening van de penvoerder zijn gestort.</a:t>
          </a:r>
        </a:p>
        <a:p>
          <a:r>
            <a:rPr lang="nl-NL" sz="1100" i="1">
              <a:solidFill>
                <a:schemeClr val="dk1"/>
              </a:solidFill>
              <a:effectLst/>
              <a:latin typeface="+mn-lt"/>
              <a:ea typeface="+mn-ea"/>
              <a:cs typeface="+mn-cs"/>
            </a:rPr>
            <a:t>Voorschot per deelnemer:</a:t>
          </a:r>
          <a:r>
            <a:rPr lang="nl-NL" sz="1100">
              <a:solidFill>
                <a:schemeClr val="dk1"/>
              </a:solidFill>
              <a:effectLst/>
              <a:latin typeface="+mn-lt"/>
              <a:ea typeface="+mn-ea"/>
              <a:cs typeface="+mn-cs"/>
            </a:rPr>
            <a:t>	Per deelnemer zijn er in afzonderlijke kolommen de voorschotbedragen gegeven die via de penvoerder worden uitbetaald.</a:t>
          </a:r>
        </a:p>
        <a:p>
          <a:r>
            <a:rPr lang="nl-NL" sz="1100" i="1">
              <a:solidFill>
                <a:schemeClr val="dk1"/>
              </a:solidFill>
              <a:effectLst/>
              <a:latin typeface="+mn-lt"/>
              <a:ea typeface="+mn-ea"/>
              <a:cs typeface="+mn-cs"/>
            </a:rPr>
            <a:t>Totaal betaling</a:t>
          </a:r>
          <a:r>
            <a:rPr lang="nl-NL" sz="1100">
              <a:solidFill>
                <a:schemeClr val="dk1"/>
              </a:solidFill>
              <a:effectLst/>
              <a:latin typeface="+mn-lt"/>
              <a:ea typeface="+mn-ea"/>
              <a:cs typeface="+mn-cs"/>
            </a:rPr>
            <a:t>:	In de rechter kolom (blauw) zijn de totaal bedragen gegeven die aan de penvoerder moeten worden uitbetaald</a:t>
          </a:r>
        </a:p>
        <a:p>
          <a:r>
            <a:rPr lang="nl-NL" sz="1100" i="1">
              <a:solidFill>
                <a:schemeClr val="dk1"/>
              </a:solidFill>
              <a:effectLst/>
              <a:latin typeface="+mn-lt"/>
              <a:ea typeface="+mn-ea"/>
              <a:cs typeface="+mn-cs"/>
            </a:rPr>
            <a:t>Totaal per deelnemer</a:t>
          </a:r>
          <a:r>
            <a:rPr lang="nl-NL" sz="1100">
              <a:solidFill>
                <a:schemeClr val="dk1"/>
              </a:solidFill>
              <a:effectLst/>
              <a:latin typeface="+mn-lt"/>
              <a:ea typeface="+mn-ea"/>
              <a:cs typeface="+mn-cs"/>
            </a:rPr>
            <a:t>:	In de onderste rij (blauw) is het totale voorschot per deelnemer gegeven.</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In het document “Instructies autovoorschotten” staat beschreven hoe het betaalschema voor de drie regimes wordt opgesteld.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De laatste betaling kan afwijken van de overige betalingen door dat er op hele euro’s wordt afgerond. Met de laatste betaling wordt tot aan het maximale voorschot uitbetaald.</a:t>
          </a:r>
        </a:p>
        <a:p>
          <a:r>
            <a:rPr lang="nl-NL" sz="1100">
              <a:solidFill>
                <a:schemeClr val="dk1"/>
              </a:solidFill>
              <a:effectLst/>
              <a:latin typeface="+mn-lt"/>
              <a:ea typeface="+mn-ea"/>
              <a:cs typeface="+mn-cs"/>
            </a:rPr>
            <a:t> </a:t>
          </a:r>
        </a:p>
        <a:p>
          <a:endParaRPr lang="nl-NL" sz="1100"/>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14</xdr:row>
      <xdr:rowOff>0</xdr:rowOff>
    </xdr:from>
    <xdr:to>
      <xdr:col>8</xdr:col>
      <xdr:colOff>828674</xdr:colOff>
      <xdr:row>29</xdr:row>
      <xdr:rowOff>104775</xdr:rowOff>
    </xdr:to>
    <xdr:sp macro="" textlink="">
      <xdr:nvSpPr>
        <xdr:cNvPr id="6" name="Tekstvak 5">
          <a:extLst>
            <a:ext uri="{FF2B5EF4-FFF2-40B4-BE49-F238E27FC236}">
              <a16:creationId xmlns:a16="http://schemas.microsoft.com/office/drawing/2014/main" id="{00000000-0008-0000-1C00-000006000000}"/>
            </a:ext>
          </a:extLst>
        </xdr:cNvPr>
        <xdr:cNvSpPr txBox="1"/>
      </xdr:nvSpPr>
      <xdr:spPr>
        <a:xfrm>
          <a:off x="0" y="2276475"/>
          <a:ext cx="7496174" cy="2533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chemeClr val="dk1"/>
              </a:solidFill>
              <a:effectLst/>
              <a:latin typeface="+mn-lt"/>
              <a:ea typeface="+mn-ea"/>
              <a:cs typeface="+mn-cs"/>
            </a:rPr>
            <a:t>Toelichting Project info</a:t>
          </a:r>
          <a:endParaRPr lang="nl-NL" sz="1050">
            <a:solidFill>
              <a:schemeClr val="dk1"/>
            </a:solidFill>
            <a:effectLst/>
            <a:latin typeface="+mn-lt"/>
            <a:ea typeface="+mn-ea"/>
            <a:cs typeface="+mn-cs"/>
          </a:endParaRPr>
        </a:p>
        <a:p>
          <a:r>
            <a:rPr lang="nl-NL" sz="1050">
              <a:solidFill>
                <a:schemeClr val="dk1"/>
              </a:solidFill>
              <a:effectLst/>
              <a:latin typeface="+mn-lt"/>
              <a:ea typeface="+mn-ea"/>
              <a:cs typeface="+mn-cs"/>
            </a:rPr>
            <a:t>In Project info moeten de algemene project gegevens worden ingevuld. De velden met (*) zijn verplicht. </a:t>
          </a:r>
        </a:p>
        <a:p>
          <a:r>
            <a:rPr lang="nl-NL" sz="1050">
              <a:solidFill>
                <a:schemeClr val="dk1"/>
              </a:solidFill>
              <a:effectLst/>
              <a:latin typeface="+mn-lt"/>
              <a:ea typeface="+mn-ea"/>
              <a:cs typeface="+mn-cs"/>
            </a:rPr>
            <a:t> </a:t>
          </a:r>
        </a:p>
        <a:p>
          <a:r>
            <a:rPr lang="nl-NL" sz="1050" b="1">
              <a:solidFill>
                <a:schemeClr val="dk1"/>
              </a:solidFill>
              <a:effectLst/>
              <a:latin typeface="+mn-lt"/>
              <a:ea typeface="+mn-ea"/>
              <a:cs typeface="+mn-cs"/>
            </a:rPr>
            <a:t>Info velden</a:t>
          </a:r>
          <a:endParaRPr lang="nl-NL" sz="1050">
            <a:solidFill>
              <a:schemeClr val="dk1"/>
            </a:solidFill>
            <a:effectLst/>
            <a:latin typeface="+mn-lt"/>
            <a:ea typeface="+mn-ea"/>
            <a:cs typeface="+mn-cs"/>
          </a:endParaRPr>
        </a:p>
        <a:p>
          <a:r>
            <a:rPr lang="nl-NL" sz="1050" i="1">
              <a:solidFill>
                <a:schemeClr val="dk1"/>
              </a:solidFill>
              <a:effectLst/>
              <a:latin typeface="+mn-lt"/>
              <a:ea typeface="+mn-ea"/>
              <a:cs typeface="+mn-cs"/>
            </a:rPr>
            <a:t>Dossiernummer</a:t>
          </a:r>
          <a:r>
            <a:rPr lang="nl-NL" sz="1050">
              <a:solidFill>
                <a:schemeClr val="dk1"/>
              </a:solidFill>
              <a:effectLst/>
              <a:latin typeface="+mn-lt"/>
              <a:ea typeface="+mn-ea"/>
              <a:cs typeface="+mn-cs"/>
            </a:rPr>
            <a:t>: Dossier nummer uit BAS</a:t>
          </a:r>
        </a:p>
        <a:p>
          <a:r>
            <a:rPr lang="nl-NL" sz="1050" i="1">
              <a:solidFill>
                <a:schemeClr val="dk1"/>
              </a:solidFill>
              <a:effectLst/>
              <a:latin typeface="+mn-lt"/>
              <a:ea typeface="+mn-ea"/>
              <a:cs typeface="+mn-cs"/>
            </a:rPr>
            <a:t>Titel</a:t>
          </a:r>
          <a:r>
            <a:rPr lang="nl-NL" sz="1050">
              <a:solidFill>
                <a:schemeClr val="dk1"/>
              </a:solidFill>
              <a:effectLst/>
              <a:latin typeface="+mn-lt"/>
              <a:ea typeface="+mn-ea"/>
              <a:cs typeface="+mn-cs"/>
            </a:rPr>
            <a:t>:	Project titel</a:t>
          </a:r>
        </a:p>
        <a:p>
          <a:r>
            <a:rPr lang="nl-NL" sz="1050" i="1">
              <a:solidFill>
                <a:schemeClr val="dk1"/>
              </a:solidFill>
              <a:effectLst/>
              <a:latin typeface="+mn-lt"/>
              <a:ea typeface="+mn-ea"/>
              <a:cs typeface="+mn-cs"/>
            </a:rPr>
            <a:t>Penvoerder</a:t>
          </a:r>
          <a:r>
            <a:rPr lang="nl-NL" sz="1050">
              <a:solidFill>
                <a:schemeClr val="dk1"/>
              </a:solidFill>
              <a:effectLst/>
              <a:latin typeface="+mn-lt"/>
              <a:ea typeface="+mn-ea"/>
              <a:cs typeface="+mn-cs"/>
            </a:rPr>
            <a:t>:	Naam organisatie van de penvoerder</a:t>
          </a:r>
        </a:p>
        <a:p>
          <a:r>
            <a:rPr lang="nl-NL" sz="1050" i="1">
              <a:solidFill>
                <a:schemeClr val="dk1"/>
              </a:solidFill>
              <a:effectLst/>
              <a:latin typeface="+mn-lt"/>
              <a:ea typeface="+mn-ea"/>
              <a:cs typeface="+mn-cs"/>
            </a:rPr>
            <a:t>Aantal partners</a:t>
          </a:r>
          <a:r>
            <a:rPr lang="nl-NL" sz="1050">
              <a:solidFill>
                <a:schemeClr val="dk1"/>
              </a:solidFill>
              <a:effectLst/>
              <a:latin typeface="+mn-lt"/>
              <a:ea typeface="+mn-ea"/>
              <a:cs typeface="+mn-cs"/>
            </a:rPr>
            <a:t>: Het aantal partners in samenwerkingsverband voor deze aanvraag, inclusief de penvoerder (minimaal 1 en maximaal 20)</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Startdatum</a:t>
          </a:r>
          <a:r>
            <a:rPr lang="nl-NL" sz="1050">
              <a:solidFill>
                <a:schemeClr val="dk1"/>
              </a:solidFill>
              <a:effectLst/>
              <a:latin typeface="+mn-lt"/>
              <a:ea typeface="+mn-ea"/>
              <a:cs typeface="+mn-cs"/>
            </a:rPr>
            <a:t>:	De datum dat het project begint</a:t>
          </a:r>
        </a:p>
        <a:p>
          <a:r>
            <a:rPr lang="nl-NL" sz="1050" i="1">
              <a:solidFill>
                <a:schemeClr val="dk1"/>
              </a:solidFill>
              <a:effectLst/>
              <a:latin typeface="+mn-lt"/>
              <a:ea typeface="+mn-ea"/>
              <a:cs typeface="+mn-cs"/>
            </a:rPr>
            <a:t>Einddatum</a:t>
          </a:r>
          <a:r>
            <a:rPr lang="nl-NL" sz="1050">
              <a:solidFill>
                <a:schemeClr val="dk1"/>
              </a:solidFill>
              <a:effectLst/>
              <a:latin typeface="+mn-lt"/>
              <a:ea typeface="+mn-ea"/>
              <a:cs typeface="+mn-cs"/>
            </a:rPr>
            <a:t>:	De datum dat het project wordt beëindigd</a:t>
          </a:r>
        </a:p>
        <a:p>
          <a:r>
            <a:rPr lang="nl-NL" sz="1050" i="1">
              <a:solidFill>
                <a:schemeClr val="dk1"/>
              </a:solidFill>
              <a:effectLst/>
              <a:latin typeface="+mn-lt"/>
              <a:ea typeface="+mn-ea"/>
              <a:cs typeface="+mn-cs"/>
            </a:rPr>
            <a:t>Datum beschikking</a:t>
          </a:r>
          <a:r>
            <a:rPr lang="nl-NL" sz="1050">
              <a:solidFill>
                <a:schemeClr val="dk1"/>
              </a:solidFill>
              <a:effectLst/>
              <a:latin typeface="+mn-lt"/>
              <a:ea typeface="+mn-ea"/>
              <a:cs typeface="+mn-cs"/>
            </a:rPr>
            <a:t>:</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De verwachte datum dat de beschikking wordt gegeven</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Looptijd in maanden</a:t>
          </a:r>
          <a:r>
            <a:rPr lang="nl-NL" sz="1050">
              <a:solidFill>
                <a:schemeClr val="dk1"/>
              </a:solidFill>
              <a:effectLst/>
              <a:latin typeface="+mn-lt"/>
              <a:ea typeface="+mn-ea"/>
              <a:cs typeface="+mn-cs"/>
            </a:rPr>
            <a:t>: De looptijd van het project berekend aan de hand van start- en einddatum. De maximale looptijd is 90 maanden.</a:t>
          </a:r>
          <a:endParaRPr lang="nl-NL" sz="1050"/>
        </a:p>
      </xdr:txBody>
    </xdr:sp>
    <xdr:clientData/>
  </xdr:twoCellAnchor>
  <xdr:twoCellAnchor>
    <xdr:from>
      <xdr:col>9</xdr:col>
      <xdr:colOff>0</xdr:colOff>
      <xdr:row>14</xdr:row>
      <xdr:rowOff>0</xdr:rowOff>
    </xdr:from>
    <xdr:to>
      <xdr:col>10</xdr:col>
      <xdr:colOff>590550</xdr:colOff>
      <xdr:row>21</xdr:row>
      <xdr:rowOff>95250</xdr:rowOff>
    </xdr:to>
    <xdr:sp macro="" textlink="">
      <xdr:nvSpPr>
        <xdr:cNvPr id="9" name="Tekstvak 8">
          <a:extLst>
            <a:ext uri="{FF2B5EF4-FFF2-40B4-BE49-F238E27FC236}">
              <a16:creationId xmlns:a16="http://schemas.microsoft.com/office/drawing/2014/main" id="{00000000-0008-0000-1C00-000009000000}"/>
            </a:ext>
          </a:extLst>
        </xdr:cNvPr>
        <xdr:cNvSpPr txBox="1"/>
      </xdr:nvSpPr>
      <xdr:spPr>
        <a:xfrm>
          <a:off x="7496175" y="2276475"/>
          <a:ext cx="1200150" cy="12287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twoCellAnchor>
    <xdr:from>
      <xdr:col>2</xdr:col>
      <xdr:colOff>0</xdr:colOff>
      <xdr:row>38</xdr:row>
      <xdr:rowOff>0</xdr:rowOff>
    </xdr:from>
    <xdr:to>
      <xdr:col>4</xdr:col>
      <xdr:colOff>466725</xdr:colOff>
      <xdr:row>43</xdr:row>
      <xdr:rowOff>0</xdr:rowOff>
    </xdr:to>
    <xdr:sp macro="" textlink="">
      <xdr:nvSpPr>
        <xdr:cNvPr id="10" name="Tekstvak 9">
          <a:extLst>
            <a:ext uri="{FF2B5EF4-FFF2-40B4-BE49-F238E27FC236}">
              <a16:creationId xmlns:a16="http://schemas.microsoft.com/office/drawing/2014/main" id="{00000000-0008-0000-1C00-00000A000000}"/>
            </a:ext>
          </a:extLst>
        </xdr:cNvPr>
        <xdr:cNvSpPr txBox="1"/>
      </xdr:nvSpPr>
      <xdr:spPr>
        <a:xfrm>
          <a:off x="1657350" y="6162675"/>
          <a:ext cx="2305050" cy="80962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00" b="1"/>
            <a:t>Let op:</a:t>
          </a:r>
        </a:p>
        <a:p>
          <a:r>
            <a:rPr lang="nl-NL" sz="1000"/>
            <a:t>Dit tabelletje met betaaldata</a:t>
          </a:r>
          <a:r>
            <a:rPr lang="nl-NL" sz="1000" baseline="0"/>
            <a:t> wordt gebruikt voor de berekening van kwartalen op het tabblad "Rekenblad 1" (o.a. rij 42)!</a:t>
          </a:r>
          <a:endParaRPr lang="nl-NL"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14</xdr:row>
      <xdr:rowOff>0</xdr:rowOff>
    </xdr:from>
    <xdr:to>
      <xdr:col>10</xdr:col>
      <xdr:colOff>600075</xdr:colOff>
      <xdr:row>36</xdr:row>
      <xdr:rowOff>19049</xdr:rowOff>
    </xdr:to>
    <xdr:sp macro="" textlink="">
      <xdr:nvSpPr>
        <xdr:cNvPr id="3" name="Tekstvak 2">
          <a:extLst>
            <a:ext uri="{FF2B5EF4-FFF2-40B4-BE49-F238E27FC236}">
              <a16:creationId xmlns:a16="http://schemas.microsoft.com/office/drawing/2014/main" id="{00000000-0008-0000-1D00-000003000000}"/>
            </a:ext>
          </a:extLst>
        </xdr:cNvPr>
        <xdr:cNvSpPr txBox="1"/>
      </xdr:nvSpPr>
      <xdr:spPr>
        <a:xfrm>
          <a:off x="2038350" y="2276475"/>
          <a:ext cx="6238875" cy="35813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Regeling info</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 subsidie regeling:</a:t>
          </a:r>
          <a:r>
            <a:rPr lang="nl-NL" sz="1100">
              <a:solidFill>
                <a:schemeClr val="dk1"/>
              </a:solidFill>
              <a:effectLst/>
              <a:latin typeface="+mn-lt"/>
              <a:ea typeface="+mn-ea"/>
              <a:cs typeface="+mn-cs"/>
            </a:rPr>
            <a:t>	Naam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Krediet (ja/nee)?:</a:t>
          </a:r>
          <a:r>
            <a:rPr lang="nl-NL" sz="1100">
              <a:solidFill>
                <a:schemeClr val="dk1"/>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dk1"/>
              </a:solidFill>
              <a:effectLst/>
              <a:latin typeface="+mn-lt"/>
              <a:ea typeface="+mn-ea"/>
              <a:cs typeface="+mn-cs"/>
            </a:rPr>
            <a:t>Voorschotpercentage:</a:t>
          </a:r>
          <a:r>
            <a:rPr lang="nl-NL" sz="1100">
              <a:solidFill>
                <a:schemeClr val="dk1"/>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dk1"/>
              </a:solidFill>
              <a:effectLst/>
              <a:latin typeface="+mn-lt"/>
              <a:ea typeface="+mn-ea"/>
              <a:cs typeface="+mn-cs"/>
            </a:rPr>
            <a:t>Max. looptijd regeling:</a:t>
          </a:r>
          <a:r>
            <a:rPr lang="nl-NL" sz="1100">
              <a:solidFill>
                <a:schemeClr val="dk1"/>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Type begroting:</a:t>
          </a:r>
          <a:r>
            <a:rPr lang="nl-NL" sz="1100">
              <a:solidFill>
                <a:schemeClr val="dk1"/>
              </a:solidFill>
              <a:effectLst/>
              <a:latin typeface="+mn-lt"/>
              <a:ea typeface="+mn-ea"/>
              <a:cs typeface="+mn-cs"/>
            </a:rPr>
            <a:t>	 Selecteer het type begroting dat wordt gebruikt bij de regeling door “</a:t>
          </a:r>
          <a:r>
            <a:rPr lang="nl-NL" sz="1100" i="1">
              <a:solidFill>
                <a:schemeClr val="dk1"/>
              </a:solidFill>
              <a:effectLst/>
              <a:latin typeface="+mn-lt"/>
              <a:ea typeface="+mn-ea"/>
              <a:cs typeface="+mn-cs"/>
            </a:rPr>
            <a:t>ja</a:t>
          </a:r>
          <a:r>
            <a:rPr lang="nl-NL" sz="1100">
              <a:solidFill>
                <a:schemeClr val="dk1"/>
              </a:solidFill>
              <a:effectLst/>
              <a:latin typeface="+mn-lt"/>
              <a:ea typeface="+mn-ea"/>
              <a:cs typeface="+mn-cs"/>
            </a:rPr>
            <a:t>” in te vullen. Er zijn drie keuzes: 1) </a:t>
          </a:r>
          <a:r>
            <a:rPr lang="nl-NL" sz="1100" i="1">
              <a:solidFill>
                <a:schemeClr val="dk1"/>
              </a:solidFill>
              <a:effectLst/>
              <a:latin typeface="+mn-lt"/>
              <a:ea typeface="+mn-ea"/>
              <a:cs typeface="+mn-cs"/>
            </a:rPr>
            <a:t>overall</a:t>
          </a:r>
          <a:r>
            <a:rPr lang="nl-NL" sz="1100">
              <a:solidFill>
                <a:schemeClr val="dk1"/>
              </a:solidFill>
              <a:effectLst/>
              <a:latin typeface="+mn-lt"/>
              <a:ea typeface="+mn-ea"/>
              <a:cs typeface="+mn-cs"/>
            </a:rPr>
            <a:t>, de subsidiebedragen over de hele looptijd, 2) </a:t>
          </a:r>
          <a:r>
            <a:rPr lang="nl-NL" sz="1100" i="1">
              <a:solidFill>
                <a:schemeClr val="dk1"/>
              </a:solidFill>
              <a:effectLst/>
              <a:latin typeface="+mn-lt"/>
              <a:ea typeface="+mn-ea"/>
              <a:cs typeface="+mn-cs"/>
            </a:rPr>
            <a:t>jaar</a:t>
          </a:r>
          <a:r>
            <a:rPr lang="nl-NL" sz="1100">
              <a:solidFill>
                <a:schemeClr val="dk1"/>
              </a:solidFill>
              <a:effectLst/>
              <a:latin typeface="+mn-lt"/>
              <a:ea typeface="+mn-ea"/>
              <a:cs typeface="+mn-cs"/>
            </a:rPr>
            <a:t>, de subsidie bedragen per kalenderjaar en 3) </a:t>
          </a:r>
          <a:r>
            <a:rPr lang="nl-NL" sz="1100" i="1">
              <a:solidFill>
                <a:schemeClr val="dk1"/>
              </a:solidFill>
              <a:effectLst/>
              <a:latin typeface="+mn-lt"/>
              <a:ea typeface="+mn-ea"/>
              <a:cs typeface="+mn-cs"/>
            </a:rPr>
            <a:t>milestone</a:t>
          </a:r>
          <a:r>
            <a:rPr lang="nl-NL" sz="1100">
              <a:solidFill>
                <a:schemeClr val="dk1"/>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p>
      </xdr:txBody>
    </xdr:sp>
    <xdr:clientData/>
  </xdr:twoCellAnchor>
  <xdr:twoCellAnchor>
    <xdr:from>
      <xdr:col>0</xdr:col>
      <xdr:colOff>0</xdr:colOff>
      <xdr:row>14</xdr:row>
      <xdr:rowOff>9525</xdr:rowOff>
    </xdr:from>
    <xdr:to>
      <xdr:col>2</xdr:col>
      <xdr:colOff>0</xdr:colOff>
      <xdr:row>19</xdr:row>
      <xdr:rowOff>9525</xdr:rowOff>
    </xdr:to>
    <xdr:sp macro="" textlink="">
      <xdr:nvSpPr>
        <xdr:cNvPr id="5" name="Tekstvak 4">
          <a:extLst>
            <a:ext uri="{FF2B5EF4-FFF2-40B4-BE49-F238E27FC236}">
              <a16:creationId xmlns:a16="http://schemas.microsoft.com/office/drawing/2014/main" id="{00000000-0008-0000-1D00-000005000000}"/>
            </a:ext>
          </a:extLst>
        </xdr:cNvPr>
        <xdr:cNvSpPr txBox="1"/>
      </xdr:nvSpPr>
      <xdr:spPr>
        <a:xfrm>
          <a:off x="0" y="2286000"/>
          <a:ext cx="4076700" cy="8096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21</xdr:row>
      <xdr:rowOff>163606</xdr:rowOff>
    </xdr:from>
    <xdr:to>
      <xdr:col>7</xdr:col>
      <xdr:colOff>333375</xdr:colOff>
      <xdr:row>38</xdr:row>
      <xdr:rowOff>114300</xdr:rowOff>
    </xdr:to>
    <xdr:sp macro="" textlink="">
      <xdr:nvSpPr>
        <xdr:cNvPr id="2" name="Tekstvak 1">
          <a:extLst>
            <a:ext uri="{FF2B5EF4-FFF2-40B4-BE49-F238E27FC236}">
              <a16:creationId xmlns:a16="http://schemas.microsoft.com/office/drawing/2014/main" id="{00000000-0008-0000-1E00-000002000000}"/>
            </a:ext>
          </a:extLst>
        </xdr:cNvPr>
        <xdr:cNvSpPr txBox="1"/>
      </xdr:nvSpPr>
      <xdr:spPr>
        <a:xfrm>
          <a:off x="1578349" y="3458135"/>
          <a:ext cx="6756026" cy="26289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32.bin"/><Relationship Id="rId5" Type="http://schemas.openxmlformats.org/officeDocument/2006/relationships/image" Target="../media/image2.emf"/><Relationship Id="rId4" Type="http://schemas.openxmlformats.org/officeDocument/2006/relationships/oleObject" Target="../embeddings/Microsoft_Word_97_-_2003_Document.doc"/></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rvo.nl/onderwerpen/subsidiespelregels/ez/iks" TargetMode="External"/><Relationship Id="rId13" Type="http://schemas.openxmlformats.org/officeDocument/2006/relationships/hyperlink" Target="https://www.rvo.nl/onderwerpen/subsidiespelregels/ez/projectmanagement" TargetMode="External"/><Relationship Id="rId3" Type="http://schemas.openxmlformats.org/officeDocument/2006/relationships/hyperlink" Target="http://www.rvo.nl/subsidies-regelingen/subsidiespelregels/subsidiabele-kosten-algemeen/kosten-materialen" TargetMode="External"/><Relationship Id="rId7" Type="http://schemas.openxmlformats.org/officeDocument/2006/relationships/hyperlink" Target="https://www.rvo.nl/onderwerpen/subsidiespelregels/ez" TargetMode="External"/><Relationship Id="rId12" Type="http://schemas.openxmlformats.org/officeDocument/2006/relationships/hyperlink" Target="https://www.rvo.nl/onderwerpen/subsidiespelregels/ez/mkb-toets" TargetMode="External"/><Relationship Id="rId2" Type="http://schemas.openxmlformats.org/officeDocument/2006/relationships/hyperlink" Target="http://www.rvo.nl/subsidies-regelingen/subsidiespelregels/subsidiabele-kosten-algemeen/kosten-apparatuur" TargetMode="External"/><Relationship Id="rId1" Type="http://schemas.openxmlformats.org/officeDocument/2006/relationships/hyperlink" Target="http://www.rvo.nl/subsidies-regelingen/subsidiespelregels/standaardformulieren/mkb-toets" TargetMode="External"/><Relationship Id="rId6" Type="http://schemas.openxmlformats.org/officeDocument/2006/relationships/hyperlink" Target="https://www.rvo.nl/onderwerpen/subsidiespelregels/ez/loonkosten-vaste-opslag" TargetMode="External"/><Relationship Id="rId11" Type="http://schemas.openxmlformats.org/officeDocument/2006/relationships/hyperlink" Target="https://www.rvo.nl/onderwerpen/subsidiespelregels/ez/materialen" TargetMode="External"/><Relationship Id="rId5" Type="http://schemas.openxmlformats.org/officeDocument/2006/relationships/hyperlink" Target="http://www.rvo.nl/subsidies-regelingen/subsidiespelregels/subsidiabele-kosten-algemeen/kosten-apparatuur" TargetMode="External"/><Relationship Id="rId15" Type="http://schemas.openxmlformats.org/officeDocument/2006/relationships/drawing" Target="../drawings/drawing5.xml"/><Relationship Id="rId10" Type="http://schemas.openxmlformats.org/officeDocument/2006/relationships/hyperlink" Target="https://www.rvo.nl/onderwerpen/subsidiespelregels/ez/apparatuur" TargetMode="External"/><Relationship Id="rId4" Type="http://schemas.openxmlformats.org/officeDocument/2006/relationships/hyperlink" Target="http://www.rvo.nl/subsidies-regelingen/subsidiespelregels/subsidiabele-kosten-algemeen/integrale-kostensystematiek" TargetMode="External"/><Relationship Id="rId9" Type="http://schemas.openxmlformats.org/officeDocument/2006/relationships/hyperlink" Target="https://www.rvo.nl/onderwerpen/subsidiespelregels/ez/apparatuur" TargetMode="External"/><Relationship Id="rId1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1">
    <tabColor rgb="FFFFFF00"/>
    <pageSetUpPr fitToPage="1"/>
  </sheetPr>
  <dimension ref="A1:E44"/>
  <sheetViews>
    <sheetView showGridLines="0" tabSelected="1" zoomScale="106" zoomScaleNormal="106" workbookViewId="0">
      <selection activeCell="B20" sqref="B20"/>
    </sheetView>
  </sheetViews>
  <sheetFormatPr defaultColWidth="8" defaultRowHeight="12.75" x14ac:dyDescent="0.2"/>
  <cols>
    <col min="1" max="1" width="27.5703125" style="138" bestFit="1" customWidth="1"/>
    <col min="2" max="2" width="45.42578125" style="138" customWidth="1"/>
    <col min="3" max="3" width="49.85546875" style="138" customWidth="1"/>
    <col min="4" max="4" width="16.7109375" style="138" bestFit="1" customWidth="1"/>
    <col min="5" max="5" width="18" style="138" hidden="1" customWidth="1"/>
    <col min="6" max="16384" width="8" style="138"/>
  </cols>
  <sheetData>
    <row r="1" spans="1:5" ht="14.25" x14ac:dyDescent="0.2">
      <c r="A1" s="178">
        <v>46387</v>
      </c>
      <c r="B1" s="170"/>
      <c r="C1" s="180">
        <f ca="1">TODAY()</f>
        <v>46080</v>
      </c>
    </row>
    <row r="2" spans="1:5" ht="15" x14ac:dyDescent="0.2">
      <c r="A2" s="662" t="s">
        <v>389</v>
      </c>
      <c r="B2" s="662"/>
      <c r="C2" s="662"/>
      <c r="D2" s="179" t="str">
        <f ca="1">IF(C1&gt;A1,"← LET OP! Dit begrotingsformat is bestemd voor HEP 2026!","")</f>
        <v/>
      </c>
    </row>
    <row r="3" spans="1:5" x14ac:dyDescent="0.2">
      <c r="A3" s="665" t="s">
        <v>448</v>
      </c>
      <c r="B3" s="665"/>
      <c r="C3" s="665"/>
      <c r="D3" s="179"/>
    </row>
    <row r="4" spans="1:5" ht="15" hidden="1" x14ac:dyDescent="0.2">
      <c r="A4" s="663" t="s">
        <v>268</v>
      </c>
      <c r="B4" s="663"/>
      <c r="C4" s="664"/>
      <c r="D4" s="277"/>
    </row>
    <row r="5" spans="1:5" ht="14.25" x14ac:dyDescent="0.2">
      <c r="A5" s="270"/>
      <c r="B5" s="271"/>
      <c r="C5" s="272"/>
    </row>
    <row r="6" spans="1:5" x14ac:dyDescent="0.2">
      <c r="A6" s="138" t="s">
        <v>422</v>
      </c>
      <c r="C6" s="171"/>
    </row>
    <row r="7" spans="1:5" x14ac:dyDescent="0.2">
      <c r="A7" s="138" t="s">
        <v>423</v>
      </c>
      <c r="C7" s="171"/>
    </row>
    <row r="8" spans="1:5" x14ac:dyDescent="0.2">
      <c r="A8" s="138" t="s">
        <v>424</v>
      </c>
      <c r="C8" s="171"/>
    </row>
    <row r="9" spans="1:5" x14ac:dyDescent="0.2">
      <c r="A9" s="138" t="s">
        <v>425</v>
      </c>
      <c r="C9" s="171"/>
    </row>
    <row r="10" spans="1:5" x14ac:dyDescent="0.2">
      <c r="A10" s="138" t="s">
        <v>426</v>
      </c>
      <c r="C10" s="171"/>
    </row>
    <row r="11" spans="1:5" x14ac:dyDescent="0.2">
      <c r="C11" s="171"/>
    </row>
    <row r="12" spans="1:5" ht="16.5" customHeight="1" thickBot="1" x14ac:dyDescent="0.25">
      <c r="A12" s="174"/>
      <c r="B12" s="172"/>
      <c r="C12" s="173"/>
    </row>
    <row r="14" spans="1:5" ht="15" x14ac:dyDescent="0.2">
      <c r="A14" s="163" t="s">
        <v>107</v>
      </c>
      <c r="B14" s="161" t="s">
        <v>360</v>
      </c>
      <c r="C14" s="164"/>
    </row>
    <row r="15" spans="1:5" s="162" customFormat="1" ht="15" x14ac:dyDescent="0.2">
      <c r="A15" s="163"/>
      <c r="B15" s="168"/>
      <c r="C15" s="164"/>
      <c r="D15" s="164"/>
      <c r="E15" s="138"/>
    </row>
    <row r="16" spans="1:5" s="162" customFormat="1" ht="15" x14ac:dyDescent="0.2">
      <c r="A16" s="163" t="s">
        <v>368</v>
      </c>
      <c r="B16" s="660" t="s">
        <v>376</v>
      </c>
      <c r="C16" s="661"/>
      <c r="D16" s="164"/>
      <c r="E16" s="138"/>
    </row>
    <row r="17" spans="1:5" ht="15" customHeight="1" x14ac:dyDescent="0.2">
      <c r="A17" s="163" t="s">
        <v>78</v>
      </c>
      <c r="B17" s="658"/>
      <c r="C17" s="659"/>
    </row>
    <row r="18" spans="1:5" x14ac:dyDescent="0.2">
      <c r="A18" s="163"/>
      <c r="D18" s="165"/>
    </row>
    <row r="19" spans="1:5" x14ac:dyDescent="0.2">
      <c r="A19" s="163"/>
      <c r="B19" s="166" t="s">
        <v>111</v>
      </c>
      <c r="C19" s="166" t="s">
        <v>112</v>
      </c>
    </row>
    <row r="20" spans="1:5" ht="15" customHeight="1" x14ac:dyDescent="0.2">
      <c r="A20" s="163" t="s">
        <v>79</v>
      </c>
      <c r="B20" s="572"/>
      <c r="C20" s="572"/>
      <c r="D20" s="166"/>
    </row>
    <row r="21" spans="1:5" x14ac:dyDescent="0.2">
      <c r="D21" s="167"/>
    </row>
    <row r="22" spans="1:5" ht="12.75" customHeight="1" x14ac:dyDescent="0.2"/>
    <row r="23" spans="1:5" ht="14.25" x14ac:dyDescent="0.2">
      <c r="A23" s="568"/>
      <c r="B23" s="570" t="s">
        <v>25</v>
      </c>
      <c r="C23" s="571" t="s">
        <v>146</v>
      </c>
      <c r="E23" s="166" t="s">
        <v>227</v>
      </c>
    </row>
    <row r="24" spans="1:5" ht="14.25" customHeight="1" x14ac:dyDescent="0.2">
      <c r="A24" s="569" t="s">
        <v>81</v>
      </c>
      <c r="B24" s="573"/>
      <c r="C24" s="574"/>
      <c r="D24" s="163" t="str">
        <f>IF(AND(B24&gt;0,C24&lt;1),"&lt;- Selecteer het type organisatie uit de lijst","")</f>
        <v/>
      </c>
      <c r="E24" s="175"/>
    </row>
    <row r="25" spans="1:5" x14ac:dyDescent="0.2">
      <c r="A25" s="569" t="s">
        <v>82</v>
      </c>
      <c r="B25" s="573"/>
      <c r="C25" s="574"/>
      <c r="D25" s="163" t="str">
        <f t="shared" ref="D25:D44" si="0">IF(AND(B25&gt;0,C25&lt;1),"&lt;- Selecteer het type organisatie uit de lijst","")</f>
        <v/>
      </c>
      <c r="E25" s="176"/>
    </row>
    <row r="26" spans="1:5" x14ac:dyDescent="0.2">
      <c r="A26" s="569" t="s">
        <v>83</v>
      </c>
      <c r="B26" s="573"/>
      <c r="C26" s="574"/>
      <c r="D26" s="163" t="str">
        <f t="shared" si="0"/>
        <v/>
      </c>
      <c r="E26" s="176"/>
    </row>
    <row r="27" spans="1:5" x14ac:dyDescent="0.2">
      <c r="A27" s="569" t="s">
        <v>84</v>
      </c>
      <c r="B27" s="573"/>
      <c r="C27" s="574"/>
      <c r="D27" s="163" t="str">
        <f t="shared" si="0"/>
        <v/>
      </c>
      <c r="E27" s="176"/>
    </row>
    <row r="28" spans="1:5" x14ac:dyDescent="0.2">
      <c r="A28" s="569" t="s">
        <v>85</v>
      </c>
      <c r="B28" s="573"/>
      <c r="C28" s="574"/>
      <c r="D28" s="163" t="str">
        <f t="shared" si="0"/>
        <v/>
      </c>
      <c r="E28" s="176"/>
    </row>
    <row r="29" spans="1:5" x14ac:dyDescent="0.2">
      <c r="A29" s="569" t="s">
        <v>86</v>
      </c>
      <c r="B29" s="573"/>
      <c r="C29" s="574"/>
      <c r="D29" s="163" t="str">
        <f t="shared" si="0"/>
        <v/>
      </c>
      <c r="E29" s="176"/>
    </row>
    <row r="30" spans="1:5" x14ac:dyDescent="0.2">
      <c r="A30" s="569" t="s">
        <v>113</v>
      </c>
      <c r="B30" s="573"/>
      <c r="C30" s="574"/>
      <c r="D30" s="163" t="str">
        <f t="shared" si="0"/>
        <v/>
      </c>
      <c r="E30" s="176"/>
    </row>
    <row r="31" spans="1:5" x14ac:dyDescent="0.2">
      <c r="A31" s="569" t="s">
        <v>114</v>
      </c>
      <c r="B31" s="573"/>
      <c r="C31" s="574"/>
      <c r="D31" s="163" t="str">
        <f t="shared" si="0"/>
        <v/>
      </c>
      <c r="E31" s="176"/>
    </row>
    <row r="32" spans="1:5" ht="12.75" customHeight="1" x14ac:dyDescent="0.2">
      <c r="A32" s="569" t="s">
        <v>115</v>
      </c>
      <c r="B32" s="573"/>
      <c r="C32" s="574"/>
      <c r="D32" s="163" t="str">
        <f t="shared" si="0"/>
        <v/>
      </c>
      <c r="E32" s="176"/>
    </row>
    <row r="33" spans="1:5" x14ac:dyDescent="0.2">
      <c r="A33" s="569" t="s">
        <v>116</v>
      </c>
      <c r="B33" s="573"/>
      <c r="C33" s="574"/>
      <c r="D33" s="163" t="str">
        <f t="shared" si="0"/>
        <v/>
      </c>
      <c r="E33" s="176"/>
    </row>
    <row r="34" spans="1:5" hidden="1" x14ac:dyDescent="0.2">
      <c r="A34" s="569" t="s">
        <v>117</v>
      </c>
      <c r="B34" s="573"/>
      <c r="C34" s="574"/>
      <c r="D34" s="163" t="str">
        <f t="shared" si="0"/>
        <v/>
      </c>
      <c r="E34" s="176"/>
    </row>
    <row r="35" spans="1:5" hidden="1" x14ac:dyDescent="0.2">
      <c r="A35" s="569" t="s">
        <v>118</v>
      </c>
      <c r="B35" s="573"/>
      <c r="C35" s="574"/>
      <c r="D35" s="163" t="str">
        <f t="shared" si="0"/>
        <v/>
      </c>
      <c r="E35" s="176"/>
    </row>
    <row r="36" spans="1:5" hidden="1" x14ac:dyDescent="0.2">
      <c r="A36" s="569" t="s">
        <v>119</v>
      </c>
      <c r="B36" s="573"/>
      <c r="C36" s="574"/>
      <c r="D36" s="163" t="str">
        <f t="shared" si="0"/>
        <v/>
      </c>
      <c r="E36" s="176"/>
    </row>
    <row r="37" spans="1:5" ht="12.75" hidden="1" customHeight="1" x14ac:dyDescent="0.2">
      <c r="A37" s="569" t="s">
        <v>120</v>
      </c>
      <c r="B37" s="573"/>
      <c r="C37" s="574"/>
      <c r="D37" s="163" t="str">
        <f t="shared" si="0"/>
        <v/>
      </c>
      <c r="E37" s="176"/>
    </row>
    <row r="38" spans="1:5" hidden="1" x14ac:dyDescent="0.2">
      <c r="A38" s="569" t="s">
        <v>121</v>
      </c>
      <c r="B38" s="573"/>
      <c r="C38" s="574"/>
      <c r="D38" s="163" t="str">
        <f t="shared" si="0"/>
        <v/>
      </c>
      <c r="E38" s="176"/>
    </row>
    <row r="39" spans="1:5" ht="12.75" hidden="1" customHeight="1" x14ac:dyDescent="0.2">
      <c r="A39" s="569" t="s">
        <v>122</v>
      </c>
      <c r="B39" s="573"/>
      <c r="C39" s="574"/>
      <c r="D39" s="163" t="str">
        <f t="shared" si="0"/>
        <v/>
      </c>
      <c r="E39" s="176"/>
    </row>
    <row r="40" spans="1:5" hidden="1" x14ac:dyDescent="0.2">
      <c r="A40" s="569" t="s">
        <v>123</v>
      </c>
      <c r="B40" s="573"/>
      <c r="C40" s="574"/>
      <c r="D40" s="163" t="str">
        <f t="shared" si="0"/>
        <v/>
      </c>
      <c r="E40" s="176"/>
    </row>
    <row r="41" spans="1:5" hidden="1" x14ac:dyDescent="0.2">
      <c r="A41" s="569" t="s">
        <v>124</v>
      </c>
      <c r="B41" s="573"/>
      <c r="C41" s="574"/>
      <c r="D41" s="163" t="str">
        <f t="shared" si="0"/>
        <v/>
      </c>
      <c r="E41" s="176"/>
    </row>
    <row r="42" spans="1:5" hidden="1" x14ac:dyDescent="0.2">
      <c r="A42" s="569" t="s">
        <v>251</v>
      </c>
      <c r="B42" s="573"/>
      <c r="C42" s="574"/>
      <c r="D42" s="163" t="str">
        <f t="shared" si="0"/>
        <v/>
      </c>
      <c r="E42" s="176"/>
    </row>
    <row r="43" spans="1:5" hidden="1" x14ac:dyDescent="0.2">
      <c r="A43" s="569" t="s">
        <v>252</v>
      </c>
      <c r="B43" s="573"/>
      <c r="C43" s="574"/>
      <c r="D43" s="163" t="str">
        <f t="shared" si="0"/>
        <v/>
      </c>
      <c r="E43" s="176"/>
    </row>
    <row r="44" spans="1:5" hidden="1" x14ac:dyDescent="0.2">
      <c r="A44" s="569" t="s">
        <v>385</v>
      </c>
      <c r="B44" s="573"/>
      <c r="C44" s="574"/>
      <c r="D44" s="163" t="str">
        <f t="shared" si="0"/>
        <v/>
      </c>
      <c r="E44" s="176"/>
    </row>
  </sheetData>
  <sheetProtection algorithmName="SHA-512" hashValue="/b/0eP2wL5ICexR4tdbY8s4nqK8pumAPeko8HRkIg+6ahMGCm8qYK1kVGQddt9l0tPwtQU9Fm8C6MCRUSmNXcg==" saltValue="q1cV1fAZg4o4Diw4Q+3Esw==" spinCount="100000" sheet="1" formatColumns="0" selectLockedCells="1"/>
  <mergeCells count="5">
    <mergeCell ref="B17:C17"/>
    <mergeCell ref="B16:C16"/>
    <mergeCell ref="A2:C2"/>
    <mergeCell ref="A4:C4"/>
    <mergeCell ref="A3:C3"/>
  </mergeCells>
  <phoneticPr fontId="8" type="noConversion"/>
  <dataValidations xWindow="575" yWindow="520" count="2">
    <dataValidation type="list" allowBlank="1" showInputMessage="1" showErrorMessage="1" promptTitle="Programmalijn" prompt="Kies de programmalijn door rechts op het pijltje te drukken." sqref="B16:C16" xr:uid="{00000000-0002-0000-0000-000000000000}">
      <formula1>Naamregeling</formula1>
    </dataValidation>
    <dataValidation type="list" allowBlank="1" showInputMessage="1" showErrorMessage="1" sqref="C24:C44" xr:uid="{00000000-0002-0000-0000-000001000000}">
      <formula1>Organisatietype</formula1>
    </dataValidation>
  </dataValidations>
  <printOptions headings="1"/>
  <pageMargins left="0.39370078740157483" right="0.19685039370078741" top="0.19685039370078741" bottom="0.42" header="0.49" footer="0.11811023622047245"/>
  <pageSetup paperSize="9" scale="69" orientation="portrait" r:id="rId1"/>
  <headerFooter alignWithMargins="0">
    <oddFooter>&amp;L&amp;D&amp;C&amp;F&amp;A&amp;RPagina &amp;P van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30">
    <tabColor rgb="FFFFFF00"/>
  </sheetPr>
  <dimension ref="A1:O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ustomWidth="1"/>
    <col min="15" max="15" width="9.140625" style="142"/>
    <col min="16" max="16384" width="9.140625" style="143"/>
  </cols>
  <sheetData>
    <row r="1" spans="1:15"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c r="O1" s="143"/>
    </row>
    <row r="2" spans="1:15" ht="18" x14ac:dyDescent="0.25">
      <c r="A2" s="378"/>
      <c r="B2" s="378"/>
      <c r="C2" s="378" t="s">
        <v>369</v>
      </c>
      <c r="D2" s="378"/>
      <c r="E2" s="378"/>
      <c r="F2" s="378"/>
      <c r="G2" s="378"/>
      <c r="H2" s="378"/>
      <c r="I2" s="378"/>
      <c r="J2" s="378"/>
      <c r="K2" s="378"/>
      <c r="L2" s="378"/>
      <c r="M2" s="143"/>
      <c r="N2" s="143"/>
      <c r="O2" s="143"/>
    </row>
    <row r="3" spans="1:15" ht="12.75" x14ac:dyDescent="0.2">
      <c r="B3" s="143"/>
      <c r="C3" s="545" t="s">
        <v>415</v>
      </c>
      <c r="D3" s="143"/>
      <c r="E3" s="143"/>
      <c r="F3" s="143"/>
      <c r="G3" s="143"/>
      <c r="H3" s="143"/>
      <c r="I3" s="143"/>
      <c r="J3" s="143"/>
      <c r="K3" s="143"/>
      <c r="L3" s="143"/>
      <c r="M3" s="142"/>
      <c r="N3" s="143"/>
      <c r="O3" s="143"/>
    </row>
    <row r="4" spans="1:15" ht="12.75" x14ac:dyDescent="0.2">
      <c r="B4" s="339"/>
      <c r="C4" s="339" t="s">
        <v>150</v>
      </c>
      <c r="D4" s="339"/>
      <c r="E4" s="340"/>
      <c r="F4" s="340"/>
      <c r="G4" s="340"/>
      <c r="H4" s="340"/>
      <c r="I4" s="340"/>
      <c r="J4" s="340"/>
      <c r="K4" s="340"/>
      <c r="L4" s="340"/>
      <c r="M4" s="142"/>
      <c r="N4" s="143"/>
      <c r="O4" s="143"/>
    </row>
    <row r="5" spans="1:15" ht="12.75" x14ac:dyDescent="0.2">
      <c r="B5" s="22"/>
      <c r="C5" s="341"/>
      <c r="D5" s="341"/>
      <c r="E5" s="143"/>
      <c r="F5" s="143"/>
      <c r="G5" s="143"/>
      <c r="H5" s="143"/>
      <c r="I5" s="143"/>
      <c r="J5" s="143"/>
      <c r="K5" s="143"/>
      <c r="L5" s="143"/>
      <c r="M5" s="142"/>
      <c r="N5" s="143"/>
      <c r="O5" s="143"/>
    </row>
    <row r="6" spans="1:15" ht="15" customHeight="1" x14ac:dyDescent="0.2">
      <c r="B6" s="22"/>
      <c r="C6" s="342" t="str">
        <f>Deelnemersoverzicht!A27</f>
        <v>Deelnemer 4</v>
      </c>
      <c r="D6" s="342"/>
      <c r="E6" s="143"/>
      <c r="F6" s="438">
        <f>Deelnemersoverzicht!B27</f>
        <v>0</v>
      </c>
      <c r="G6" s="439"/>
      <c r="H6" s="439"/>
      <c r="I6" s="439"/>
      <c r="J6" s="439"/>
      <c r="K6" s="439"/>
      <c r="L6" s="440"/>
      <c r="M6" s="142"/>
      <c r="N6" s="143"/>
      <c r="O6" s="143"/>
    </row>
    <row r="7" spans="1:15" ht="15" customHeight="1" x14ac:dyDescent="0.2">
      <c r="B7" s="22"/>
      <c r="C7" s="342" t="s">
        <v>151</v>
      </c>
      <c r="D7" s="342"/>
      <c r="E7" s="143"/>
      <c r="F7" s="438">
        <f>Deelnemersoverzicht!B17</f>
        <v>0</v>
      </c>
      <c r="G7" s="439"/>
      <c r="H7" s="439"/>
      <c r="I7" s="439"/>
      <c r="J7" s="439"/>
      <c r="K7" s="439"/>
      <c r="L7" s="440"/>
      <c r="M7" s="142"/>
      <c r="N7" s="143"/>
      <c r="O7" s="143"/>
    </row>
    <row r="8" spans="1:15" ht="15" customHeight="1" x14ac:dyDescent="0.2">
      <c r="B8" s="22"/>
      <c r="C8" s="342" t="s">
        <v>220</v>
      </c>
      <c r="D8" s="342"/>
      <c r="E8" s="143"/>
      <c r="F8" s="778"/>
      <c r="G8" s="779"/>
      <c r="H8" s="779"/>
      <c r="I8" s="779"/>
      <c r="J8" s="779"/>
      <c r="K8" s="779"/>
      <c r="L8" s="780"/>
      <c r="M8" s="142"/>
      <c r="N8" s="143"/>
      <c r="O8" s="143"/>
    </row>
    <row r="9" spans="1:15" ht="15" customHeight="1" x14ac:dyDescent="0.2">
      <c r="B9" s="22"/>
      <c r="C9" s="343" t="s">
        <v>221</v>
      </c>
      <c r="D9" s="143"/>
      <c r="E9" s="143"/>
      <c r="F9" s="778"/>
      <c r="G9" s="779"/>
      <c r="H9" s="779"/>
      <c r="I9" s="779"/>
      <c r="J9" s="779"/>
      <c r="K9" s="779"/>
      <c r="L9" s="780"/>
      <c r="M9" s="142"/>
      <c r="N9" s="143"/>
      <c r="O9" s="143"/>
    </row>
    <row r="10" spans="1:15" ht="15.75" customHeight="1" x14ac:dyDescent="0.2">
      <c r="B10" s="22"/>
      <c r="C10" s="143"/>
      <c r="D10" s="143"/>
      <c r="E10" s="143"/>
      <c r="F10" s="143"/>
      <c r="G10" s="143"/>
      <c r="H10" s="143"/>
      <c r="I10" s="143"/>
      <c r="J10" s="143"/>
      <c r="K10" s="143"/>
      <c r="L10" s="143"/>
      <c r="M10" s="142"/>
      <c r="N10" s="143"/>
      <c r="O10" s="143"/>
    </row>
    <row r="11" spans="1:15" ht="15.75" customHeight="1" x14ac:dyDescent="0.2">
      <c r="B11" s="339" t="s">
        <v>152</v>
      </c>
      <c r="C11" s="344"/>
      <c r="D11" s="345"/>
      <c r="E11" s="346"/>
      <c r="F11" s="344"/>
      <c r="G11" s="344"/>
      <c r="H11" s="344"/>
      <c r="I11" s="344"/>
      <c r="J11" s="344"/>
      <c r="K11" s="344"/>
      <c r="L11" s="344"/>
      <c r="M11" s="142"/>
      <c r="N11" s="143"/>
      <c r="O11" s="143"/>
    </row>
    <row r="12" spans="1:15" ht="12.75" x14ac:dyDescent="0.2">
      <c r="B12" s="339" t="s">
        <v>299</v>
      </c>
      <c r="C12" s="344"/>
      <c r="D12" s="345"/>
      <c r="E12" s="346"/>
      <c r="F12" s="344"/>
      <c r="G12" s="344"/>
      <c r="H12" s="344"/>
      <c r="I12" s="344"/>
      <c r="J12" s="344"/>
      <c r="K12" s="344"/>
      <c r="L12" s="344"/>
      <c r="M12" s="142"/>
      <c r="N12" s="143"/>
      <c r="O12" s="143"/>
    </row>
    <row r="13" spans="1:15" ht="12.75" x14ac:dyDescent="0.2">
      <c r="B13" s="22"/>
      <c r="C13" s="143"/>
      <c r="D13" s="143"/>
      <c r="E13" s="143"/>
      <c r="F13" s="143"/>
      <c r="G13" s="143"/>
      <c r="H13" s="143"/>
      <c r="I13" s="143"/>
      <c r="J13" s="143"/>
      <c r="K13" s="143"/>
      <c r="L13" s="143"/>
      <c r="M13" s="142"/>
      <c r="N13" s="143"/>
      <c r="O13" s="143"/>
    </row>
    <row r="14" spans="1:15" ht="12.75" x14ac:dyDescent="0.2">
      <c r="B14" s="339" t="s">
        <v>153</v>
      </c>
      <c r="C14" s="339" t="s">
        <v>88</v>
      </c>
      <c r="D14" s="347"/>
      <c r="E14" s="340"/>
      <c r="F14" s="340"/>
      <c r="G14" s="340"/>
      <c r="H14" s="340"/>
      <c r="I14" s="340"/>
      <c r="J14" s="340"/>
      <c r="K14" s="340"/>
      <c r="L14" s="340"/>
      <c r="M14" s="142"/>
      <c r="N14" s="143"/>
      <c r="O14" s="143"/>
    </row>
    <row r="15" spans="1:15" ht="12.75" x14ac:dyDescent="0.2">
      <c r="B15" s="22"/>
      <c r="C15" s="143"/>
      <c r="D15" s="341"/>
      <c r="E15" s="143"/>
      <c r="F15" s="143"/>
      <c r="G15" s="143"/>
      <c r="H15" s="143"/>
      <c r="I15" s="143"/>
      <c r="J15" s="143"/>
      <c r="K15" s="143"/>
      <c r="L15" s="143"/>
      <c r="M15" s="142"/>
      <c r="N15" s="143"/>
      <c r="O15" s="143"/>
    </row>
    <row r="16" spans="1:15" ht="12.75" x14ac:dyDescent="0.2">
      <c r="B16" s="22"/>
      <c r="C16" s="143"/>
      <c r="D16" s="341"/>
      <c r="E16" s="143"/>
      <c r="F16" s="760"/>
      <c r="G16" s="760"/>
      <c r="H16" s="760"/>
      <c r="I16" s="448" t="s">
        <v>154</v>
      </c>
      <c r="J16" s="409"/>
      <c r="K16" s="408" t="s">
        <v>155</v>
      </c>
      <c r="L16" s="409"/>
      <c r="M16" s="142"/>
      <c r="N16" s="143"/>
      <c r="O16" s="143"/>
    </row>
    <row r="17" spans="2:15" ht="25.5" x14ac:dyDescent="0.2">
      <c r="B17" s="348" t="s">
        <v>156</v>
      </c>
      <c r="C17" s="762" t="s">
        <v>157</v>
      </c>
      <c r="D17" s="763"/>
      <c r="E17" s="761" t="s">
        <v>330</v>
      </c>
      <c r="F17" s="761"/>
      <c r="G17" s="761" t="s">
        <v>300</v>
      </c>
      <c r="H17" s="761"/>
      <c r="I17" s="449" t="s">
        <v>142</v>
      </c>
      <c r="J17" s="350" t="s">
        <v>143</v>
      </c>
      <c r="K17" s="350" t="s">
        <v>142</v>
      </c>
      <c r="L17" s="350" t="s">
        <v>143</v>
      </c>
      <c r="M17" s="142"/>
      <c r="N17" s="143"/>
      <c r="O17" s="143"/>
    </row>
    <row r="18" spans="2:15" ht="12.75" x14ac:dyDescent="0.2">
      <c r="B18" s="380"/>
      <c r="C18" s="758"/>
      <c r="D18" s="759"/>
      <c r="E18" s="758"/>
      <c r="F18" s="759"/>
      <c r="G18" s="756"/>
      <c r="H18" s="757"/>
      <c r="I18" s="381"/>
      <c r="J18" s="381"/>
      <c r="K18" s="393">
        <f t="shared" ref="K18:K53" si="0">G18*I18</f>
        <v>0</v>
      </c>
      <c r="L18" s="393">
        <f t="shared" ref="L18:L53" si="1">G18*J18</f>
        <v>0</v>
      </c>
      <c r="M18" s="142"/>
      <c r="N18" s="143"/>
      <c r="O18" s="143"/>
    </row>
    <row r="19" spans="2:15" ht="12.75" x14ac:dyDescent="0.2">
      <c r="B19" s="380"/>
      <c r="C19" s="758"/>
      <c r="D19" s="759"/>
      <c r="E19" s="758"/>
      <c r="F19" s="759"/>
      <c r="G19" s="756"/>
      <c r="H19" s="757"/>
      <c r="I19" s="381"/>
      <c r="J19" s="381"/>
      <c r="K19" s="393">
        <f t="shared" si="0"/>
        <v>0</v>
      </c>
      <c r="L19" s="393">
        <f t="shared" si="1"/>
        <v>0</v>
      </c>
      <c r="M19" s="142"/>
      <c r="N19" s="143"/>
      <c r="O19" s="143"/>
    </row>
    <row r="20" spans="2:15" ht="12.75" x14ac:dyDescent="0.2">
      <c r="B20" s="380"/>
      <c r="C20" s="758"/>
      <c r="D20" s="759"/>
      <c r="E20" s="758"/>
      <c r="F20" s="759"/>
      <c r="G20" s="756"/>
      <c r="H20" s="757"/>
      <c r="I20" s="381"/>
      <c r="J20" s="381"/>
      <c r="K20" s="393">
        <f t="shared" si="0"/>
        <v>0</v>
      </c>
      <c r="L20" s="393">
        <f t="shared" si="1"/>
        <v>0</v>
      </c>
      <c r="M20" s="142"/>
      <c r="N20" s="143"/>
      <c r="O20" s="143"/>
    </row>
    <row r="21" spans="2:15" ht="12.75" x14ac:dyDescent="0.2">
      <c r="B21" s="380"/>
      <c r="C21" s="758"/>
      <c r="D21" s="759"/>
      <c r="E21" s="758"/>
      <c r="F21" s="759"/>
      <c r="G21" s="756"/>
      <c r="H21" s="757"/>
      <c r="I21" s="381"/>
      <c r="J21" s="381"/>
      <c r="K21" s="393">
        <f t="shared" si="0"/>
        <v>0</v>
      </c>
      <c r="L21" s="393">
        <f t="shared" si="1"/>
        <v>0</v>
      </c>
      <c r="M21" s="142"/>
      <c r="N21" s="143"/>
      <c r="O21" s="143"/>
    </row>
    <row r="22" spans="2:15" ht="12.75" x14ac:dyDescent="0.2">
      <c r="B22" s="380"/>
      <c r="C22" s="758"/>
      <c r="D22" s="759"/>
      <c r="E22" s="758"/>
      <c r="F22" s="759"/>
      <c r="G22" s="756"/>
      <c r="H22" s="757"/>
      <c r="I22" s="381"/>
      <c r="J22" s="381"/>
      <c r="K22" s="393">
        <f t="shared" si="0"/>
        <v>0</v>
      </c>
      <c r="L22" s="393">
        <f t="shared" si="1"/>
        <v>0</v>
      </c>
      <c r="M22" s="142"/>
      <c r="N22" s="143"/>
      <c r="O22" s="143"/>
    </row>
    <row r="23" spans="2:15" ht="12.75" x14ac:dyDescent="0.2">
      <c r="B23" s="380"/>
      <c r="C23" s="758"/>
      <c r="D23" s="759"/>
      <c r="E23" s="758"/>
      <c r="F23" s="759"/>
      <c r="G23" s="756"/>
      <c r="H23" s="757"/>
      <c r="I23" s="381"/>
      <c r="J23" s="381"/>
      <c r="K23" s="393">
        <f t="shared" si="0"/>
        <v>0</v>
      </c>
      <c r="L23" s="393">
        <f t="shared" si="1"/>
        <v>0</v>
      </c>
      <c r="M23" s="142"/>
      <c r="N23" s="143"/>
      <c r="O23" s="143"/>
    </row>
    <row r="24" spans="2:15" ht="12.75" x14ac:dyDescent="0.2">
      <c r="B24" s="380"/>
      <c r="C24" s="758"/>
      <c r="D24" s="759"/>
      <c r="E24" s="758"/>
      <c r="F24" s="759"/>
      <c r="G24" s="756"/>
      <c r="H24" s="757"/>
      <c r="I24" s="381"/>
      <c r="J24" s="381"/>
      <c r="K24" s="393">
        <f t="shared" si="0"/>
        <v>0</v>
      </c>
      <c r="L24" s="393">
        <f t="shared" si="1"/>
        <v>0</v>
      </c>
      <c r="M24" s="142"/>
      <c r="N24" s="143"/>
      <c r="O24" s="143"/>
    </row>
    <row r="25" spans="2:15" ht="12.75" x14ac:dyDescent="0.2">
      <c r="B25" s="380"/>
      <c r="C25" s="758"/>
      <c r="D25" s="759"/>
      <c r="E25" s="758"/>
      <c r="F25" s="759"/>
      <c r="G25" s="756"/>
      <c r="H25" s="757"/>
      <c r="I25" s="381"/>
      <c r="J25" s="381"/>
      <c r="K25" s="393">
        <f t="shared" si="0"/>
        <v>0</v>
      </c>
      <c r="L25" s="393">
        <f t="shared" si="1"/>
        <v>0</v>
      </c>
      <c r="M25" s="142"/>
      <c r="N25" s="143"/>
      <c r="O25" s="143"/>
    </row>
    <row r="26" spans="2:15" ht="12.75" x14ac:dyDescent="0.2">
      <c r="B26" s="380"/>
      <c r="C26" s="758"/>
      <c r="D26" s="759"/>
      <c r="E26" s="758"/>
      <c r="F26" s="759"/>
      <c r="G26" s="756"/>
      <c r="H26" s="757"/>
      <c r="I26" s="381"/>
      <c r="J26" s="381"/>
      <c r="K26" s="393">
        <f t="shared" si="0"/>
        <v>0</v>
      </c>
      <c r="L26" s="393">
        <f t="shared" si="1"/>
        <v>0</v>
      </c>
      <c r="M26" s="142"/>
      <c r="N26" s="143"/>
      <c r="O26" s="143"/>
    </row>
    <row r="27" spans="2:15" ht="12.75" x14ac:dyDescent="0.2">
      <c r="B27" s="380"/>
      <c r="C27" s="758"/>
      <c r="D27" s="759"/>
      <c r="E27" s="758"/>
      <c r="F27" s="759"/>
      <c r="G27" s="756"/>
      <c r="H27" s="757"/>
      <c r="I27" s="381"/>
      <c r="J27" s="381"/>
      <c r="K27" s="393">
        <f t="shared" si="0"/>
        <v>0</v>
      </c>
      <c r="L27" s="393">
        <f t="shared" si="1"/>
        <v>0</v>
      </c>
      <c r="M27" s="142"/>
      <c r="N27" s="143"/>
      <c r="O27" s="143"/>
    </row>
    <row r="28" spans="2:15" ht="12.75" x14ac:dyDescent="0.2">
      <c r="B28" s="380"/>
      <c r="C28" s="758"/>
      <c r="D28" s="759"/>
      <c r="E28" s="758"/>
      <c r="F28" s="759"/>
      <c r="G28" s="756"/>
      <c r="H28" s="757"/>
      <c r="I28" s="381"/>
      <c r="J28" s="381"/>
      <c r="K28" s="393">
        <f t="shared" si="0"/>
        <v>0</v>
      </c>
      <c r="L28" s="393">
        <f t="shared" si="1"/>
        <v>0</v>
      </c>
      <c r="M28" s="142"/>
      <c r="N28" s="143"/>
      <c r="O28" s="143"/>
    </row>
    <row r="29" spans="2:15" ht="12.75" x14ac:dyDescent="0.2">
      <c r="B29" s="380"/>
      <c r="C29" s="758"/>
      <c r="D29" s="759"/>
      <c r="E29" s="758"/>
      <c r="F29" s="759"/>
      <c r="G29" s="756"/>
      <c r="H29" s="757"/>
      <c r="I29" s="381"/>
      <c r="J29" s="381"/>
      <c r="K29" s="393">
        <f t="shared" si="0"/>
        <v>0</v>
      </c>
      <c r="L29" s="393">
        <f t="shared" si="1"/>
        <v>0</v>
      </c>
      <c r="M29" s="142"/>
      <c r="N29" s="143"/>
      <c r="O29" s="143"/>
    </row>
    <row r="30" spans="2:15" ht="12.75" x14ac:dyDescent="0.2">
      <c r="B30" s="380"/>
      <c r="C30" s="758"/>
      <c r="D30" s="759"/>
      <c r="E30" s="758"/>
      <c r="F30" s="759"/>
      <c r="G30" s="756"/>
      <c r="H30" s="757"/>
      <c r="I30" s="381"/>
      <c r="J30" s="381"/>
      <c r="K30" s="393">
        <f t="shared" si="0"/>
        <v>0</v>
      </c>
      <c r="L30" s="393">
        <f t="shared" si="1"/>
        <v>0</v>
      </c>
      <c r="M30" s="142"/>
      <c r="N30" s="143"/>
      <c r="O30" s="143"/>
    </row>
    <row r="31" spans="2:15" ht="12.75" x14ac:dyDescent="0.2">
      <c r="B31" s="380"/>
      <c r="C31" s="758"/>
      <c r="D31" s="759"/>
      <c r="E31" s="758"/>
      <c r="F31" s="759"/>
      <c r="G31" s="756"/>
      <c r="H31" s="757"/>
      <c r="I31" s="381"/>
      <c r="J31" s="381"/>
      <c r="K31" s="393">
        <f t="shared" si="0"/>
        <v>0</v>
      </c>
      <c r="L31" s="393">
        <f t="shared" si="1"/>
        <v>0</v>
      </c>
      <c r="M31" s="142"/>
      <c r="N31" s="143"/>
      <c r="O31" s="143"/>
    </row>
    <row r="32" spans="2:15" ht="12.75" x14ac:dyDescent="0.2">
      <c r="B32" s="380"/>
      <c r="C32" s="758"/>
      <c r="D32" s="759"/>
      <c r="E32" s="758"/>
      <c r="F32" s="759"/>
      <c r="G32" s="756"/>
      <c r="H32" s="757"/>
      <c r="I32" s="381"/>
      <c r="J32" s="381"/>
      <c r="K32" s="393">
        <f t="shared" si="0"/>
        <v>0</v>
      </c>
      <c r="L32" s="393">
        <f t="shared" si="1"/>
        <v>0</v>
      </c>
      <c r="M32" s="142"/>
      <c r="N32" s="143"/>
      <c r="O32" s="143"/>
    </row>
    <row r="33" spans="2:15" ht="12.75" x14ac:dyDescent="0.2">
      <c r="B33" s="380"/>
      <c r="C33" s="758"/>
      <c r="D33" s="759"/>
      <c r="E33" s="758"/>
      <c r="F33" s="759"/>
      <c r="G33" s="756"/>
      <c r="H33" s="757"/>
      <c r="I33" s="381"/>
      <c r="J33" s="381"/>
      <c r="K33" s="393">
        <f t="shared" si="0"/>
        <v>0</v>
      </c>
      <c r="L33" s="393">
        <f t="shared" si="1"/>
        <v>0</v>
      </c>
      <c r="M33" s="142"/>
      <c r="N33" s="143"/>
      <c r="O33" s="143"/>
    </row>
    <row r="34" spans="2:15" ht="12.75" x14ac:dyDescent="0.2">
      <c r="B34" s="380"/>
      <c r="C34" s="758"/>
      <c r="D34" s="759"/>
      <c r="E34" s="758"/>
      <c r="F34" s="759"/>
      <c r="G34" s="756"/>
      <c r="H34" s="757"/>
      <c r="I34" s="381"/>
      <c r="J34" s="381"/>
      <c r="K34" s="393">
        <f t="shared" si="0"/>
        <v>0</v>
      </c>
      <c r="L34" s="393">
        <f t="shared" si="1"/>
        <v>0</v>
      </c>
      <c r="M34" s="142"/>
      <c r="N34" s="143"/>
      <c r="O34" s="143"/>
    </row>
    <row r="35" spans="2:15" ht="12.75" x14ac:dyDescent="0.2">
      <c r="B35" s="380"/>
      <c r="C35" s="758"/>
      <c r="D35" s="759"/>
      <c r="E35" s="758"/>
      <c r="F35" s="759"/>
      <c r="G35" s="756"/>
      <c r="H35" s="757"/>
      <c r="I35" s="381"/>
      <c r="J35" s="381"/>
      <c r="K35" s="393">
        <f t="shared" si="0"/>
        <v>0</v>
      </c>
      <c r="L35" s="393">
        <f t="shared" si="1"/>
        <v>0</v>
      </c>
      <c r="M35" s="142"/>
      <c r="N35" s="143"/>
      <c r="O35" s="143"/>
    </row>
    <row r="36" spans="2:15" ht="12.75" x14ac:dyDescent="0.2">
      <c r="B36" s="380"/>
      <c r="C36" s="758"/>
      <c r="D36" s="759"/>
      <c r="E36" s="758"/>
      <c r="F36" s="759"/>
      <c r="G36" s="756"/>
      <c r="H36" s="757"/>
      <c r="I36" s="381"/>
      <c r="J36" s="381"/>
      <c r="K36" s="393">
        <f t="shared" si="0"/>
        <v>0</v>
      </c>
      <c r="L36" s="393">
        <f t="shared" si="1"/>
        <v>0</v>
      </c>
      <c r="M36" s="142"/>
      <c r="N36" s="143"/>
      <c r="O36" s="143"/>
    </row>
    <row r="37" spans="2:15" ht="12.75" x14ac:dyDescent="0.2">
      <c r="B37" s="380"/>
      <c r="C37" s="758"/>
      <c r="D37" s="759"/>
      <c r="E37" s="758"/>
      <c r="F37" s="759"/>
      <c r="G37" s="756"/>
      <c r="H37" s="757"/>
      <c r="I37" s="381"/>
      <c r="J37" s="381"/>
      <c r="K37" s="393">
        <f t="shared" si="0"/>
        <v>0</v>
      </c>
      <c r="L37" s="393">
        <f t="shared" si="1"/>
        <v>0</v>
      </c>
      <c r="M37" s="142"/>
      <c r="N37" s="143"/>
      <c r="O37" s="143"/>
    </row>
    <row r="38" spans="2:15" ht="12.75" x14ac:dyDescent="0.2">
      <c r="B38" s="380"/>
      <c r="C38" s="758"/>
      <c r="D38" s="759"/>
      <c r="E38" s="758"/>
      <c r="F38" s="759"/>
      <c r="G38" s="756"/>
      <c r="H38" s="757"/>
      <c r="I38" s="381"/>
      <c r="J38" s="381"/>
      <c r="K38" s="393">
        <f t="shared" si="0"/>
        <v>0</v>
      </c>
      <c r="L38" s="393">
        <f t="shared" si="1"/>
        <v>0</v>
      </c>
      <c r="M38" s="142"/>
      <c r="N38" s="143"/>
      <c r="O38" s="143"/>
    </row>
    <row r="39" spans="2:15" ht="12.75" x14ac:dyDescent="0.2">
      <c r="B39" s="380"/>
      <c r="C39" s="758"/>
      <c r="D39" s="759"/>
      <c r="E39" s="758"/>
      <c r="F39" s="759"/>
      <c r="G39" s="756"/>
      <c r="H39" s="757"/>
      <c r="I39" s="381"/>
      <c r="J39" s="381"/>
      <c r="K39" s="393">
        <f t="shared" si="0"/>
        <v>0</v>
      </c>
      <c r="L39" s="393">
        <f t="shared" si="1"/>
        <v>0</v>
      </c>
      <c r="M39" s="142"/>
      <c r="N39" s="143"/>
      <c r="O39" s="143"/>
    </row>
    <row r="40" spans="2:15" ht="12.75" x14ac:dyDescent="0.2">
      <c r="B40" s="380"/>
      <c r="C40" s="758"/>
      <c r="D40" s="759"/>
      <c r="E40" s="758"/>
      <c r="F40" s="759"/>
      <c r="G40" s="756"/>
      <c r="H40" s="757"/>
      <c r="I40" s="381"/>
      <c r="J40" s="381"/>
      <c r="K40" s="393">
        <f t="shared" si="0"/>
        <v>0</v>
      </c>
      <c r="L40" s="393">
        <f t="shared" si="1"/>
        <v>0</v>
      </c>
      <c r="M40" s="142"/>
      <c r="N40" s="143"/>
      <c r="O40" s="143"/>
    </row>
    <row r="41" spans="2:15" ht="12.75" x14ac:dyDescent="0.2">
      <c r="B41" s="380"/>
      <c r="C41" s="758"/>
      <c r="D41" s="759"/>
      <c r="E41" s="758"/>
      <c r="F41" s="759"/>
      <c r="G41" s="756"/>
      <c r="H41" s="757"/>
      <c r="I41" s="381"/>
      <c r="J41" s="381"/>
      <c r="K41" s="393">
        <f t="shared" si="0"/>
        <v>0</v>
      </c>
      <c r="L41" s="393">
        <f t="shared" si="1"/>
        <v>0</v>
      </c>
      <c r="M41" s="142"/>
      <c r="N41" s="143"/>
      <c r="O41" s="143"/>
    </row>
    <row r="42" spans="2:15" ht="12.75" x14ac:dyDescent="0.2">
      <c r="B42" s="380"/>
      <c r="C42" s="758"/>
      <c r="D42" s="759"/>
      <c r="E42" s="758"/>
      <c r="F42" s="759"/>
      <c r="G42" s="756"/>
      <c r="H42" s="757"/>
      <c r="I42" s="381"/>
      <c r="J42" s="381"/>
      <c r="K42" s="393">
        <f t="shared" si="0"/>
        <v>0</v>
      </c>
      <c r="L42" s="393">
        <f t="shared" si="1"/>
        <v>0</v>
      </c>
      <c r="M42" s="142"/>
      <c r="N42" s="143"/>
      <c r="O42" s="143"/>
    </row>
    <row r="43" spans="2:15" ht="12.75" x14ac:dyDescent="0.2">
      <c r="B43" s="380"/>
      <c r="C43" s="758"/>
      <c r="D43" s="759"/>
      <c r="E43" s="758"/>
      <c r="F43" s="759"/>
      <c r="G43" s="756"/>
      <c r="H43" s="757"/>
      <c r="I43" s="381"/>
      <c r="J43" s="381"/>
      <c r="K43" s="393">
        <f t="shared" si="0"/>
        <v>0</v>
      </c>
      <c r="L43" s="393">
        <f t="shared" si="1"/>
        <v>0</v>
      </c>
      <c r="M43" s="142"/>
      <c r="N43" s="143"/>
      <c r="O43" s="143"/>
    </row>
    <row r="44" spans="2:15" ht="12.75" x14ac:dyDescent="0.2">
      <c r="B44" s="380"/>
      <c r="C44" s="758"/>
      <c r="D44" s="759"/>
      <c r="E44" s="758"/>
      <c r="F44" s="759"/>
      <c r="G44" s="756"/>
      <c r="H44" s="757"/>
      <c r="I44" s="381"/>
      <c r="J44" s="381"/>
      <c r="K44" s="393">
        <f t="shared" si="0"/>
        <v>0</v>
      </c>
      <c r="L44" s="393">
        <f t="shared" si="1"/>
        <v>0</v>
      </c>
      <c r="M44" s="142"/>
      <c r="N44" s="143"/>
      <c r="O44" s="143"/>
    </row>
    <row r="45" spans="2:15" ht="12.75" x14ac:dyDescent="0.2">
      <c r="B45" s="380"/>
      <c r="C45" s="758"/>
      <c r="D45" s="759"/>
      <c r="E45" s="758"/>
      <c r="F45" s="759"/>
      <c r="G45" s="756"/>
      <c r="H45" s="757"/>
      <c r="I45" s="381"/>
      <c r="J45" s="381"/>
      <c r="K45" s="393">
        <f t="shared" si="0"/>
        <v>0</v>
      </c>
      <c r="L45" s="393">
        <f t="shared" si="1"/>
        <v>0</v>
      </c>
      <c r="M45" s="142"/>
      <c r="N45" s="143"/>
      <c r="O45" s="143"/>
    </row>
    <row r="46" spans="2:15" ht="12.75" x14ac:dyDescent="0.2">
      <c r="B46" s="380"/>
      <c r="C46" s="758"/>
      <c r="D46" s="759"/>
      <c r="E46" s="758"/>
      <c r="F46" s="759"/>
      <c r="G46" s="756"/>
      <c r="H46" s="757"/>
      <c r="I46" s="381"/>
      <c r="J46" s="381"/>
      <c r="K46" s="393">
        <f t="shared" si="0"/>
        <v>0</v>
      </c>
      <c r="L46" s="393">
        <f t="shared" si="1"/>
        <v>0</v>
      </c>
      <c r="M46" s="142"/>
      <c r="N46" s="143"/>
      <c r="O46" s="143"/>
    </row>
    <row r="47" spans="2:15" ht="12.75" x14ac:dyDescent="0.2">
      <c r="B47" s="380"/>
      <c r="C47" s="758"/>
      <c r="D47" s="759"/>
      <c r="E47" s="758"/>
      <c r="F47" s="759"/>
      <c r="G47" s="756"/>
      <c r="H47" s="757"/>
      <c r="I47" s="381"/>
      <c r="J47" s="381"/>
      <c r="K47" s="393">
        <f t="shared" si="0"/>
        <v>0</v>
      </c>
      <c r="L47" s="393">
        <f t="shared" si="1"/>
        <v>0</v>
      </c>
      <c r="M47" s="142"/>
      <c r="N47" s="143"/>
      <c r="O47" s="143"/>
    </row>
    <row r="48" spans="2:15" ht="12.75" x14ac:dyDescent="0.2">
      <c r="B48" s="380"/>
      <c r="C48" s="758"/>
      <c r="D48" s="759"/>
      <c r="E48" s="758"/>
      <c r="F48" s="759"/>
      <c r="G48" s="756"/>
      <c r="H48" s="757"/>
      <c r="I48" s="381"/>
      <c r="J48" s="381"/>
      <c r="K48" s="393">
        <f t="shared" si="0"/>
        <v>0</v>
      </c>
      <c r="L48" s="393">
        <f t="shared" si="1"/>
        <v>0</v>
      </c>
      <c r="M48" s="142"/>
      <c r="N48" s="143"/>
      <c r="O48" s="143"/>
    </row>
    <row r="49" spans="2:15" ht="12.75" x14ac:dyDescent="0.2">
      <c r="B49" s="380"/>
      <c r="C49" s="758"/>
      <c r="D49" s="759"/>
      <c r="E49" s="758"/>
      <c r="F49" s="759"/>
      <c r="G49" s="756"/>
      <c r="H49" s="757"/>
      <c r="I49" s="381"/>
      <c r="J49" s="381"/>
      <c r="K49" s="393">
        <f t="shared" si="0"/>
        <v>0</v>
      </c>
      <c r="L49" s="393">
        <f t="shared" si="1"/>
        <v>0</v>
      </c>
      <c r="M49" s="142"/>
      <c r="N49" s="143"/>
      <c r="O49" s="143"/>
    </row>
    <row r="50" spans="2:15" ht="12.75" x14ac:dyDescent="0.2">
      <c r="B50" s="380"/>
      <c r="C50" s="758"/>
      <c r="D50" s="759"/>
      <c r="E50" s="758"/>
      <c r="F50" s="759"/>
      <c r="G50" s="756"/>
      <c r="H50" s="757"/>
      <c r="I50" s="381"/>
      <c r="J50" s="381"/>
      <c r="K50" s="393">
        <f t="shared" si="0"/>
        <v>0</v>
      </c>
      <c r="L50" s="393">
        <f t="shared" si="1"/>
        <v>0</v>
      </c>
      <c r="M50" s="142"/>
      <c r="N50" s="143"/>
      <c r="O50" s="143"/>
    </row>
    <row r="51" spans="2:15" ht="12.75" x14ac:dyDescent="0.2">
      <c r="B51" s="380"/>
      <c r="C51" s="758"/>
      <c r="D51" s="759"/>
      <c r="E51" s="758"/>
      <c r="F51" s="759"/>
      <c r="G51" s="756"/>
      <c r="H51" s="757"/>
      <c r="I51" s="381"/>
      <c r="J51" s="381"/>
      <c r="K51" s="393">
        <f t="shared" si="0"/>
        <v>0</v>
      </c>
      <c r="L51" s="393">
        <f t="shared" si="1"/>
        <v>0</v>
      </c>
      <c r="M51" s="142"/>
      <c r="N51" s="143"/>
      <c r="O51" s="143"/>
    </row>
    <row r="52" spans="2:15" ht="12.75" x14ac:dyDescent="0.2">
      <c r="B52" s="380"/>
      <c r="C52" s="758"/>
      <c r="D52" s="759"/>
      <c r="E52" s="758"/>
      <c r="F52" s="759"/>
      <c r="G52" s="756"/>
      <c r="H52" s="757"/>
      <c r="I52" s="381"/>
      <c r="J52" s="381"/>
      <c r="K52" s="393">
        <f t="shared" si="0"/>
        <v>0</v>
      </c>
      <c r="L52" s="393">
        <f t="shared" si="1"/>
        <v>0</v>
      </c>
      <c r="M52" s="142"/>
      <c r="N52" s="143"/>
      <c r="O52" s="143"/>
    </row>
    <row r="53" spans="2:15" ht="12.75" x14ac:dyDescent="0.2">
      <c r="B53" s="380"/>
      <c r="C53" s="758"/>
      <c r="D53" s="759"/>
      <c r="E53" s="758"/>
      <c r="F53" s="759"/>
      <c r="G53" s="756"/>
      <c r="H53" s="757"/>
      <c r="I53" s="381"/>
      <c r="J53" s="381"/>
      <c r="K53" s="393">
        <f t="shared" si="0"/>
        <v>0</v>
      </c>
      <c r="L53" s="393">
        <f t="shared" si="1"/>
        <v>0</v>
      </c>
      <c r="M53" s="142"/>
      <c r="N53" s="143"/>
      <c r="O53" s="143"/>
    </row>
    <row r="54" spans="2:15" ht="12.75" x14ac:dyDescent="0.2">
      <c r="B54" s="143"/>
      <c r="C54" s="143"/>
      <c r="D54" s="22"/>
      <c r="E54" s="22"/>
      <c r="F54" s="22"/>
      <c r="G54" s="22"/>
      <c r="H54" s="22" t="s">
        <v>158</v>
      </c>
      <c r="I54" s="143"/>
      <c r="J54" s="143"/>
      <c r="K54" s="401">
        <f>SUM(K18:K53)</f>
        <v>0</v>
      </c>
      <c r="L54" s="401">
        <f>SUM(L18:L53)</f>
        <v>0</v>
      </c>
      <c r="M54" s="142"/>
      <c r="N54" s="143"/>
      <c r="O54" s="143"/>
    </row>
    <row r="55" spans="2:15" ht="12.75" x14ac:dyDescent="0.2">
      <c r="B55" s="343"/>
      <c r="C55" s="22"/>
      <c r="D55" s="22"/>
      <c r="E55" s="143"/>
      <c r="F55" s="143"/>
      <c r="G55" s="143"/>
      <c r="H55" s="143"/>
      <c r="I55" s="22"/>
      <c r="J55" s="22"/>
      <c r="K55" s="351"/>
      <c r="L55" s="351"/>
      <c r="M55" s="142"/>
      <c r="N55" s="143"/>
      <c r="O55" s="143"/>
    </row>
    <row r="56" spans="2:15" ht="12.75" x14ac:dyDescent="0.2">
      <c r="B56" s="339" t="s">
        <v>159</v>
      </c>
      <c r="C56" s="339" t="s">
        <v>301</v>
      </c>
      <c r="D56" s="339"/>
      <c r="E56" s="340"/>
      <c r="F56" s="340"/>
      <c r="G56" s="340"/>
      <c r="H56" s="340"/>
      <c r="I56" s="340"/>
      <c r="J56" s="340"/>
      <c r="K56" s="340"/>
      <c r="L56" s="340"/>
      <c r="M56" s="142"/>
      <c r="N56" s="143"/>
      <c r="O56" s="143"/>
    </row>
    <row r="57" spans="2:15" ht="12.75" x14ac:dyDescent="0.2">
      <c r="B57" s="22"/>
      <c r="C57" s="22"/>
      <c r="D57" s="22"/>
      <c r="E57" s="143"/>
      <c r="F57" s="143"/>
      <c r="G57" s="143"/>
      <c r="H57" s="143"/>
      <c r="I57" s="143"/>
      <c r="J57" s="143"/>
      <c r="K57" s="143"/>
      <c r="L57" s="143"/>
      <c r="M57" s="142"/>
      <c r="N57" s="143"/>
      <c r="O57" s="143"/>
    </row>
    <row r="58" spans="2:15" ht="15" customHeight="1" x14ac:dyDescent="0.2">
      <c r="B58" s="143"/>
      <c r="C58" s="146"/>
      <c r="D58" s="146"/>
      <c r="E58" s="143"/>
      <c r="F58" s="388"/>
      <c r="G58" s="388"/>
      <c r="H58" s="387"/>
      <c r="I58" s="408" t="s">
        <v>304</v>
      </c>
      <c r="J58" s="409"/>
      <c r="K58" s="443" t="s">
        <v>155</v>
      </c>
      <c r="L58" s="443"/>
      <c r="M58" s="142"/>
    </row>
    <row r="59" spans="2:15"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5"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5" ht="12.75" x14ac:dyDescent="0.2">
      <c r="B61" s="382"/>
      <c r="C61" s="382"/>
      <c r="D61" s="385"/>
      <c r="E61" s="384"/>
      <c r="F61" s="384"/>
      <c r="G61" s="384"/>
      <c r="H61" s="395">
        <f t="shared" ref="H61:H81" si="4">IFERROR(F61/G61,0)</f>
        <v>0</v>
      </c>
      <c r="I61" s="384"/>
      <c r="J61" s="384"/>
      <c r="K61" s="393">
        <f t="shared" si="2"/>
        <v>0</v>
      </c>
      <c r="L61" s="394">
        <f t="shared" si="3"/>
        <v>0</v>
      </c>
      <c r="M61" s="142"/>
    </row>
    <row r="62" spans="2:15" ht="12.75" x14ac:dyDescent="0.2">
      <c r="B62" s="382"/>
      <c r="C62" s="382"/>
      <c r="D62" s="385"/>
      <c r="E62" s="384"/>
      <c r="F62" s="384"/>
      <c r="G62" s="384"/>
      <c r="H62" s="395">
        <f t="shared" si="4"/>
        <v>0</v>
      </c>
      <c r="I62" s="384"/>
      <c r="J62" s="384"/>
      <c r="K62" s="393">
        <f t="shared" si="2"/>
        <v>0</v>
      </c>
      <c r="L62" s="394">
        <f t="shared" si="3"/>
        <v>0</v>
      </c>
      <c r="M62" s="142"/>
    </row>
    <row r="63" spans="2:15" ht="12.75" x14ac:dyDescent="0.2">
      <c r="B63" s="382"/>
      <c r="C63" s="382"/>
      <c r="D63" s="385"/>
      <c r="E63" s="384"/>
      <c r="F63" s="384"/>
      <c r="G63" s="384"/>
      <c r="H63" s="395">
        <f t="shared" si="4"/>
        <v>0</v>
      </c>
      <c r="I63" s="384"/>
      <c r="J63" s="384"/>
      <c r="K63" s="393">
        <f t="shared" si="2"/>
        <v>0</v>
      </c>
      <c r="L63" s="394">
        <f t="shared" si="3"/>
        <v>0</v>
      </c>
      <c r="M63" s="142"/>
    </row>
    <row r="64" spans="2:15" ht="12.75" x14ac:dyDescent="0.2">
      <c r="B64" s="382"/>
      <c r="C64" s="382"/>
      <c r="D64" s="385"/>
      <c r="E64" s="384"/>
      <c r="F64" s="384"/>
      <c r="G64" s="384"/>
      <c r="H64" s="395">
        <f t="shared" si="4"/>
        <v>0</v>
      </c>
      <c r="I64" s="384"/>
      <c r="J64" s="384"/>
      <c r="K64" s="393">
        <f t="shared" si="2"/>
        <v>0</v>
      </c>
      <c r="L64" s="394">
        <f t="shared" si="3"/>
        <v>0</v>
      </c>
      <c r="M64" s="142"/>
    </row>
    <row r="65" spans="2:14" ht="12.75" x14ac:dyDescent="0.2">
      <c r="B65" s="382"/>
      <c r="C65" s="382"/>
      <c r="D65" s="385"/>
      <c r="E65" s="384"/>
      <c r="F65" s="384"/>
      <c r="G65" s="384"/>
      <c r="H65" s="395">
        <f t="shared" si="4"/>
        <v>0</v>
      </c>
      <c r="I65" s="384"/>
      <c r="J65" s="384"/>
      <c r="K65" s="393">
        <f t="shared" si="2"/>
        <v>0</v>
      </c>
      <c r="L65" s="394">
        <f t="shared" si="3"/>
        <v>0</v>
      </c>
      <c r="M65" s="142"/>
    </row>
    <row r="66" spans="2:14" ht="12.75" x14ac:dyDescent="0.2">
      <c r="B66" s="382"/>
      <c r="C66" s="382"/>
      <c r="D66" s="385"/>
      <c r="E66" s="384"/>
      <c r="F66" s="384"/>
      <c r="G66" s="384"/>
      <c r="H66" s="395">
        <f t="shared" si="4"/>
        <v>0</v>
      </c>
      <c r="I66" s="384"/>
      <c r="J66" s="384"/>
      <c r="K66" s="393">
        <f t="shared" si="2"/>
        <v>0</v>
      </c>
      <c r="L66" s="394">
        <f t="shared" si="3"/>
        <v>0</v>
      </c>
      <c r="M66" s="142"/>
    </row>
    <row r="67" spans="2:14" ht="12.75" x14ac:dyDescent="0.2">
      <c r="B67" s="382"/>
      <c r="C67" s="382"/>
      <c r="D67" s="385"/>
      <c r="E67" s="384"/>
      <c r="F67" s="384"/>
      <c r="G67" s="384"/>
      <c r="H67" s="395">
        <f t="shared" si="4"/>
        <v>0</v>
      </c>
      <c r="I67" s="384"/>
      <c r="J67" s="384"/>
      <c r="K67" s="393">
        <f t="shared" si="2"/>
        <v>0</v>
      </c>
      <c r="L67" s="394">
        <f t="shared" si="3"/>
        <v>0</v>
      </c>
      <c r="M67" s="142"/>
    </row>
    <row r="68" spans="2:14" ht="12.75" x14ac:dyDescent="0.2">
      <c r="B68" s="382"/>
      <c r="C68" s="382"/>
      <c r="D68" s="385"/>
      <c r="E68" s="384"/>
      <c r="F68" s="384"/>
      <c r="G68" s="384"/>
      <c r="H68" s="395">
        <f t="shared" si="4"/>
        <v>0</v>
      </c>
      <c r="I68" s="384"/>
      <c r="J68" s="384"/>
      <c r="K68" s="393">
        <f t="shared" si="2"/>
        <v>0</v>
      </c>
      <c r="L68" s="394">
        <f t="shared" si="3"/>
        <v>0</v>
      </c>
      <c r="M68" s="142"/>
      <c r="N68" s="144"/>
    </row>
    <row r="69" spans="2:14" ht="12.75" x14ac:dyDescent="0.2">
      <c r="B69" s="382"/>
      <c r="C69" s="382"/>
      <c r="D69" s="385"/>
      <c r="E69" s="384"/>
      <c r="F69" s="384"/>
      <c r="G69" s="384"/>
      <c r="H69" s="395">
        <f t="shared" si="4"/>
        <v>0</v>
      </c>
      <c r="I69" s="384"/>
      <c r="J69" s="384"/>
      <c r="K69" s="393">
        <f t="shared" si="2"/>
        <v>0</v>
      </c>
      <c r="L69" s="394">
        <f t="shared" si="3"/>
        <v>0</v>
      </c>
      <c r="M69" s="142"/>
    </row>
    <row r="70" spans="2:14" ht="12.75" x14ac:dyDescent="0.2">
      <c r="B70" s="382"/>
      <c r="C70" s="382"/>
      <c r="D70" s="385"/>
      <c r="E70" s="384"/>
      <c r="F70" s="384"/>
      <c r="G70" s="384"/>
      <c r="H70" s="395">
        <f t="shared" si="4"/>
        <v>0</v>
      </c>
      <c r="I70" s="384"/>
      <c r="J70" s="384"/>
      <c r="K70" s="393">
        <f t="shared" si="2"/>
        <v>0</v>
      </c>
      <c r="L70" s="394">
        <f t="shared" si="3"/>
        <v>0</v>
      </c>
      <c r="M70" s="142"/>
    </row>
    <row r="71" spans="2:14" ht="12.75" x14ac:dyDescent="0.2">
      <c r="B71" s="382"/>
      <c r="C71" s="382"/>
      <c r="D71" s="385"/>
      <c r="E71" s="384"/>
      <c r="F71" s="384"/>
      <c r="G71" s="384"/>
      <c r="H71" s="395">
        <f t="shared" si="4"/>
        <v>0</v>
      </c>
      <c r="I71" s="384"/>
      <c r="J71" s="384"/>
      <c r="K71" s="393">
        <f t="shared" si="2"/>
        <v>0</v>
      </c>
      <c r="L71" s="394">
        <f t="shared" si="3"/>
        <v>0</v>
      </c>
      <c r="M71" s="142"/>
    </row>
    <row r="72" spans="2:14" ht="12.75" x14ac:dyDescent="0.2">
      <c r="B72" s="382"/>
      <c r="C72" s="382"/>
      <c r="D72" s="385"/>
      <c r="E72" s="384"/>
      <c r="F72" s="384"/>
      <c r="G72" s="384"/>
      <c r="H72" s="395">
        <f t="shared" si="4"/>
        <v>0</v>
      </c>
      <c r="I72" s="384"/>
      <c r="J72" s="384"/>
      <c r="K72" s="393">
        <f t="shared" si="2"/>
        <v>0</v>
      </c>
      <c r="L72" s="394">
        <f t="shared" si="3"/>
        <v>0</v>
      </c>
      <c r="M72" s="142"/>
    </row>
    <row r="73" spans="2:14" ht="12.75" x14ac:dyDescent="0.2">
      <c r="B73" s="382"/>
      <c r="C73" s="382"/>
      <c r="D73" s="385"/>
      <c r="E73" s="384"/>
      <c r="F73" s="384"/>
      <c r="G73" s="384"/>
      <c r="H73" s="395">
        <f t="shared" si="4"/>
        <v>0</v>
      </c>
      <c r="I73" s="384"/>
      <c r="J73" s="384"/>
      <c r="K73" s="393">
        <f t="shared" si="2"/>
        <v>0</v>
      </c>
      <c r="L73" s="394">
        <f t="shared" si="3"/>
        <v>0</v>
      </c>
      <c r="M73" s="142"/>
    </row>
    <row r="74" spans="2:14" ht="12.75" x14ac:dyDescent="0.2">
      <c r="B74" s="382"/>
      <c r="C74" s="382"/>
      <c r="D74" s="385"/>
      <c r="E74" s="384"/>
      <c r="F74" s="384"/>
      <c r="G74" s="384"/>
      <c r="H74" s="395">
        <f t="shared" si="4"/>
        <v>0</v>
      </c>
      <c r="I74" s="384"/>
      <c r="J74" s="384"/>
      <c r="K74" s="393">
        <f t="shared" si="2"/>
        <v>0</v>
      </c>
      <c r="L74" s="394">
        <f t="shared" si="3"/>
        <v>0</v>
      </c>
      <c r="M74" s="142"/>
    </row>
    <row r="75" spans="2:14" ht="12.75" x14ac:dyDescent="0.2">
      <c r="B75" s="382"/>
      <c r="C75" s="382"/>
      <c r="D75" s="385"/>
      <c r="E75" s="384"/>
      <c r="F75" s="384"/>
      <c r="G75" s="384"/>
      <c r="H75" s="395">
        <f t="shared" si="4"/>
        <v>0</v>
      </c>
      <c r="I75" s="384"/>
      <c r="J75" s="384"/>
      <c r="K75" s="393">
        <f t="shared" si="2"/>
        <v>0</v>
      </c>
      <c r="L75" s="394">
        <f t="shared" si="3"/>
        <v>0</v>
      </c>
      <c r="M75" s="142"/>
    </row>
    <row r="76" spans="2:14" ht="12.75" x14ac:dyDescent="0.2">
      <c r="B76" s="382"/>
      <c r="C76" s="382"/>
      <c r="D76" s="385"/>
      <c r="E76" s="384"/>
      <c r="F76" s="384"/>
      <c r="G76" s="384"/>
      <c r="H76" s="395">
        <f t="shared" si="4"/>
        <v>0</v>
      </c>
      <c r="I76" s="384"/>
      <c r="J76" s="384"/>
      <c r="K76" s="393">
        <f t="shared" si="2"/>
        <v>0</v>
      </c>
      <c r="L76" s="394">
        <f t="shared" si="3"/>
        <v>0</v>
      </c>
      <c r="M76" s="142"/>
    </row>
    <row r="77" spans="2:14" ht="12.75" x14ac:dyDescent="0.2">
      <c r="B77" s="382"/>
      <c r="C77" s="382"/>
      <c r="D77" s="385"/>
      <c r="E77" s="384"/>
      <c r="F77" s="384"/>
      <c r="G77" s="384"/>
      <c r="H77" s="395">
        <f t="shared" si="4"/>
        <v>0</v>
      </c>
      <c r="I77" s="384"/>
      <c r="J77" s="384"/>
      <c r="K77" s="393">
        <f t="shared" si="2"/>
        <v>0</v>
      </c>
      <c r="L77" s="394">
        <f t="shared" si="3"/>
        <v>0</v>
      </c>
      <c r="M77" s="142"/>
    </row>
    <row r="78" spans="2:14" ht="12.75" x14ac:dyDescent="0.2">
      <c r="B78" s="382"/>
      <c r="C78" s="382"/>
      <c r="D78" s="385"/>
      <c r="E78" s="384"/>
      <c r="F78" s="384"/>
      <c r="G78" s="384"/>
      <c r="H78" s="395">
        <f t="shared" si="4"/>
        <v>0</v>
      </c>
      <c r="I78" s="384"/>
      <c r="J78" s="384"/>
      <c r="K78" s="393">
        <f t="shared" si="2"/>
        <v>0</v>
      </c>
      <c r="L78" s="394">
        <f t="shared" si="3"/>
        <v>0</v>
      </c>
      <c r="M78" s="142"/>
    </row>
    <row r="79" spans="2:14" ht="12.75" x14ac:dyDescent="0.2">
      <c r="B79" s="382"/>
      <c r="C79" s="382"/>
      <c r="D79" s="385"/>
      <c r="E79" s="384"/>
      <c r="F79" s="384"/>
      <c r="G79" s="384"/>
      <c r="H79" s="395">
        <f t="shared" si="4"/>
        <v>0</v>
      </c>
      <c r="I79" s="384"/>
      <c r="J79" s="384"/>
      <c r="K79" s="393">
        <f t="shared" si="2"/>
        <v>0</v>
      </c>
      <c r="L79" s="394">
        <f t="shared" si="3"/>
        <v>0</v>
      </c>
      <c r="M79" s="142"/>
      <c r="N79" s="144"/>
    </row>
    <row r="80" spans="2:14" ht="12.75" x14ac:dyDescent="0.2">
      <c r="B80" s="382"/>
      <c r="C80" s="382"/>
      <c r="D80" s="385"/>
      <c r="E80" s="384"/>
      <c r="F80" s="384"/>
      <c r="G80" s="384"/>
      <c r="H80" s="395">
        <f t="shared" si="4"/>
        <v>0</v>
      </c>
      <c r="I80" s="384"/>
      <c r="J80" s="384"/>
      <c r="K80" s="393">
        <f t="shared" si="2"/>
        <v>0</v>
      </c>
      <c r="L80" s="394">
        <f t="shared" si="3"/>
        <v>0</v>
      </c>
      <c r="M80" s="142"/>
    </row>
    <row r="81" spans="2:15" ht="12.75" x14ac:dyDescent="0.2">
      <c r="B81" s="382"/>
      <c r="C81" s="382"/>
      <c r="D81" s="385"/>
      <c r="E81" s="384"/>
      <c r="F81" s="384"/>
      <c r="G81" s="384"/>
      <c r="H81" s="395">
        <f t="shared" si="4"/>
        <v>0</v>
      </c>
      <c r="I81" s="384"/>
      <c r="J81" s="384"/>
      <c r="K81" s="393">
        <f t="shared" si="2"/>
        <v>0</v>
      </c>
      <c r="L81" s="394">
        <f t="shared" si="3"/>
        <v>0</v>
      </c>
      <c r="M81" s="142"/>
    </row>
    <row r="82" spans="2:15" ht="12.75" x14ac:dyDescent="0.2">
      <c r="B82" s="22"/>
      <c r="C82" s="22"/>
      <c r="D82" s="22"/>
      <c r="E82" s="22"/>
      <c r="F82" s="22"/>
      <c r="G82" s="22" t="s">
        <v>164</v>
      </c>
      <c r="H82" s="143"/>
      <c r="I82" s="22"/>
      <c r="J82" s="22"/>
      <c r="K82" s="401">
        <f>SUM(K60:K81)</f>
        <v>0</v>
      </c>
      <c r="L82" s="401">
        <f>SUM(L60:L81)</f>
        <v>0</v>
      </c>
      <c r="M82" s="142"/>
    </row>
    <row r="83" spans="2:15" ht="12.75" x14ac:dyDescent="0.2">
      <c r="B83" s="143"/>
      <c r="C83" s="146"/>
      <c r="D83" s="143"/>
      <c r="E83" s="143"/>
      <c r="F83" s="143"/>
      <c r="G83" s="143"/>
      <c r="H83" s="143"/>
      <c r="I83" s="143"/>
      <c r="J83" s="143"/>
      <c r="K83" s="143"/>
      <c r="L83" s="143"/>
      <c r="M83" s="142"/>
    </row>
    <row r="84" spans="2:15" ht="12.75" x14ac:dyDescent="0.2">
      <c r="B84" s="339" t="s">
        <v>165</v>
      </c>
      <c r="C84" s="339" t="s">
        <v>140</v>
      </c>
      <c r="D84" s="340"/>
      <c r="E84" s="340"/>
      <c r="F84" s="340"/>
      <c r="G84" s="340"/>
      <c r="H84" s="340"/>
      <c r="I84" s="340"/>
      <c r="J84" s="340"/>
      <c r="K84" s="340"/>
      <c r="L84" s="340"/>
      <c r="M84" s="142"/>
      <c r="N84" s="143"/>
      <c r="O84" s="143"/>
    </row>
    <row r="85" spans="2:15" ht="12.75" x14ac:dyDescent="0.2">
      <c r="B85" s="143"/>
      <c r="C85" s="143"/>
      <c r="D85" s="143"/>
      <c r="E85" s="143"/>
      <c r="F85" s="143"/>
      <c r="G85" s="143"/>
      <c r="H85" s="143"/>
      <c r="I85" s="143"/>
      <c r="J85" s="143"/>
      <c r="K85" s="143"/>
      <c r="L85" s="143"/>
      <c r="M85" s="142"/>
      <c r="N85" s="143"/>
      <c r="O85" s="143"/>
    </row>
    <row r="86" spans="2:15" ht="12.75" x14ac:dyDescent="0.2">
      <c r="B86" s="22" t="s">
        <v>337</v>
      </c>
      <c r="C86" s="143"/>
      <c r="D86" s="143"/>
      <c r="E86" s="143"/>
      <c r="F86" s="143"/>
      <c r="G86" s="143"/>
      <c r="H86" s="143"/>
      <c r="I86" s="443" t="s">
        <v>162</v>
      </c>
      <c r="J86" s="443"/>
      <c r="K86" s="443" t="s">
        <v>155</v>
      </c>
      <c r="L86" s="443"/>
      <c r="M86" s="142"/>
      <c r="N86" s="143"/>
      <c r="O86" s="143"/>
    </row>
    <row r="87" spans="2:15"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c r="O87" s="143"/>
    </row>
    <row r="88" spans="2:15" ht="12.75" x14ac:dyDescent="0.2">
      <c r="B88" s="389"/>
      <c r="C88" s="740"/>
      <c r="D88" s="741"/>
      <c r="E88" s="380"/>
      <c r="F88" s="380"/>
      <c r="G88" s="380"/>
      <c r="H88" s="394">
        <f>F88-G88</f>
        <v>0</v>
      </c>
      <c r="I88" s="397"/>
      <c r="J88" s="399"/>
      <c r="K88" s="394">
        <f t="shared" ref="K88:L103" si="5">I88</f>
        <v>0</v>
      </c>
      <c r="L88" s="394">
        <f t="shared" si="5"/>
        <v>0</v>
      </c>
      <c r="M88" s="142"/>
      <c r="N88" s="143"/>
      <c r="O88" s="143"/>
    </row>
    <row r="89" spans="2:15" ht="12.75" x14ac:dyDescent="0.2">
      <c r="B89" s="389"/>
      <c r="C89" s="740"/>
      <c r="D89" s="741"/>
      <c r="E89" s="380"/>
      <c r="F89" s="380"/>
      <c r="G89" s="380"/>
      <c r="H89" s="394">
        <f t="shared" ref="H89:H105" si="6">F89-G89</f>
        <v>0</v>
      </c>
      <c r="I89" s="397"/>
      <c r="J89" s="399"/>
      <c r="K89" s="394">
        <f t="shared" si="5"/>
        <v>0</v>
      </c>
      <c r="L89" s="394">
        <f t="shared" si="5"/>
        <v>0</v>
      </c>
      <c r="M89" s="142"/>
      <c r="N89" s="143"/>
      <c r="O89" s="143"/>
    </row>
    <row r="90" spans="2:15" ht="12.75" x14ac:dyDescent="0.2">
      <c r="B90" s="389"/>
      <c r="C90" s="740"/>
      <c r="D90" s="741"/>
      <c r="E90" s="380"/>
      <c r="F90" s="380"/>
      <c r="G90" s="380"/>
      <c r="H90" s="394">
        <f t="shared" si="6"/>
        <v>0</v>
      </c>
      <c r="I90" s="397"/>
      <c r="J90" s="399"/>
      <c r="K90" s="394">
        <f t="shared" si="5"/>
        <v>0</v>
      </c>
      <c r="L90" s="394">
        <f t="shared" si="5"/>
        <v>0</v>
      </c>
      <c r="M90" s="142"/>
      <c r="N90" s="143"/>
      <c r="O90" s="143"/>
    </row>
    <row r="91" spans="2:15" ht="12.75" x14ac:dyDescent="0.2">
      <c r="B91" s="389"/>
      <c r="C91" s="740"/>
      <c r="D91" s="741"/>
      <c r="E91" s="380"/>
      <c r="F91" s="380"/>
      <c r="G91" s="380"/>
      <c r="H91" s="394">
        <f t="shared" si="6"/>
        <v>0</v>
      </c>
      <c r="I91" s="397"/>
      <c r="J91" s="399"/>
      <c r="K91" s="394">
        <f t="shared" si="5"/>
        <v>0</v>
      </c>
      <c r="L91" s="394">
        <f t="shared" si="5"/>
        <v>0</v>
      </c>
      <c r="M91" s="142"/>
      <c r="N91" s="143"/>
      <c r="O91" s="143"/>
    </row>
    <row r="92" spans="2:15" ht="12.75" x14ac:dyDescent="0.2">
      <c r="B92" s="389"/>
      <c r="C92" s="740"/>
      <c r="D92" s="741"/>
      <c r="E92" s="380"/>
      <c r="F92" s="380"/>
      <c r="G92" s="380"/>
      <c r="H92" s="394">
        <f t="shared" si="6"/>
        <v>0</v>
      </c>
      <c r="I92" s="397"/>
      <c r="J92" s="399"/>
      <c r="K92" s="394">
        <f t="shared" si="5"/>
        <v>0</v>
      </c>
      <c r="L92" s="394">
        <f t="shared" si="5"/>
        <v>0</v>
      </c>
      <c r="M92" s="142"/>
      <c r="N92" s="143"/>
      <c r="O92" s="143"/>
    </row>
    <row r="93" spans="2:15" ht="12.75" x14ac:dyDescent="0.2">
      <c r="B93" s="389"/>
      <c r="C93" s="740"/>
      <c r="D93" s="741"/>
      <c r="E93" s="380"/>
      <c r="F93" s="380"/>
      <c r="G93" s="380"/>
      <c r="H93" s="394">
        <f t="shared" si="6"/>
        <v>0</v>
      </c>
      <c r="I93" s="397"/>
      <c r="J93" s="399"/>
      <c r="K93" s="394">
        <f t="shared" si="5"/>
        <v>0</v>
      </c>
      <c r="L93" s="394">
        <f t="shared" si="5"/>
        <v>0</v>
      </c>
      <c r="M93" s="142"/>
      <c r="N93" s="143"/>
      <c r="O93" s="143"/>
    </row>
    <row r="94" spans="2:15" ht="12.75" x14ac:dyDescent="0.2">
      <c r="B94" s="389"/>
      <c r="C94" s="740"/>
      <c r="D94" s="741"/>
      <c r="E94" s="380"/>
      <c r="F94" s="380"/>
      <c r="G94" s="380"/>
      <c r="H94" s="394">
        <f t="shared" si="6"/>
        <v>0</v>
      </c>
      <c r="I94" s="397"/>
      <c r="J94" s="399"/>
      <c r="K94" s="394">
        <f t="shared" si="5"/>
        <v>0</v>
      </c>
      <c r="L94" s="394">
        <f t="shared" si="5"/>
        <v>0</v>
      </c>
      <c r="M94" s="142"/>
      <c r="N94" s="143"/>
      <c r="O94" s="143"/>
    </row>
    <row r="95" spans="2:15" ht="12.75" x14ac:dyDescent="0.2">
      <c r="B95" s="389"/>
      <c r="C95" s="740"/>
      <c r="D95" s="741"/>
      <c r="E95" s="380"/>
      <c r="F95" s="380"/>
      <c r="G95" s="380"/>
      <c r="H95" s="394">
        <f t="shared" si="6"/>
        <v>0</v>
      </c>
      <c r="I95" s="397"/>
      <c r="J95" s="399"/>
      <c r="K95" s="394">
        <f t="shared" si="5"/>
        <v>0</v>
      </c>
      <c r="L95" s="394">
        <f t="shared" si="5"/>
        <v>0</v>
      </c>
      <c r="M95" s="142"/>
      <c r="N95" s="143"/>
      <c r="O95" s="143"/>
    </row>
    <row r="96" spans="2:15" ht="12.75" x14ac:dyDescent="0.2">
      <c r="B96" s="389"/>
      <c r="C96" s="740"/>
      <c r="D96" s="741"/>
      <c r="E96" s="380"/>
      <c r="F96" s="380"/>
      <c r="G96" s="380"/>
      <c r="H96" s="394">
        <f t="shared" si="6"/>
        <v>0</v>
      </c>
      <c r="I96" s="397"/>
      <c r="J96" s="400"/>
      <c r="K96" s="394">
        <f t="shared" si="5"/>
        <v>0</v>
      </c>
      <c r="L96" s="394">
        <f t="shared" si="5"/>
        <v>0</v>
      </c>
      <c r="M96" s="142"/>
      <c r="N96" s="143"/>
      <c r="O96" s="143"/>
    </row>
    <row r="97" spans="2:15" ht="12.75" x14ac:dyDescent="0.2">
      <c r="B97" s="389"/>
      <c r="C97" s="740"/>
      <c r="D97" s="741"/>
      <c r="E97" s="380"/>
      <c r="F97" s="380"/>
      <c r="G97" s="380"/>
      <c r="H97" s="394">
        <f t="shared" si="6"/>
        <v>0</v>
      </c>
      <c r="I97" s="397"/>
      <c r="J97" s="400"/>
      <c r="K97" s="394">
        <f t="shared" si="5"/>
        <v>0</v>
      </c>
      <c r="L97" s="394">
        <f t="shared" si="5"/>
        <v>0</v>
      </c>
      <c r="M97" s="142"/>
      <c r="N97" s="143"/>
      <c r="O97" s="143"/>
    </row>
    <row r="98" spans="2:15" ht="12.75" x14ac:dyDescent="0.2">
      <c r="B98" s="389"/>
      <c r="C98" s="740"/>
      <c r="D98" s="741"/>
      <c r="E98" s="380"/>
      <c r="F98" s="380"/>
      <c r="G98" s="380"/>
      <c r="H98" s="394">
        <f t="shared" si="6"/>
        <v>0</v>
      </c>
      <c r="I98" s="397"/>
      <c r="J98" s="399"/>
      <c r="K98" s="394">
        <f t="shared" si="5"/>
        <v>0</v>
      </c>
      <c r="L98" s="394">
        <f t="shared" si="5"/>
        <v>0</v>
      </c>
      <c r="M98" s="142"/>
      <c r="N98" s="143"/>
      <c r="O98" s="143"/>
    </row>
    <row r="99" spans="2:15" ht="12.75" x14ac:dyDescent="0.2">
      <c r="B99" s="389"/>
      <c r="C99" s="740"/>
      <c r="D99" s="741"/>
      <c r="E99" s="380"/>
      <c r="F99" s="380"/>
      <c r="G99" s="380"/>
      <c r="H99" s="394">
        <f t="shared" si="6"/>
        <v>0</v>
      </c>
      <c r="I99" s="397"/>
      <c r="J99" s="399"/>
      <c r="K99" s="394">
        <f t="shared" si="5"/>
        <v>0</v>
      </c>
      <c r="L99" s="394">
        <f t="shared" si="5"/>
        <v>0</v>
      </c>
      <c r="M99" s="142"/>
      <c r="N99" s="143"/>
      <c r="O99" s="143"/>
    </row>
    <row r="100" spans="2:15" ht="12.75" x14ac:dyDescent="0.2">
      <c r="B100" s="389"/>
      <c r="C100" s="740"/>
      <c r="D100" s="741"/>
      <c r="E100" s="380"/>
      <c r="F100" s="380"/>
      <c r="G100" s="380"/>
      <c r="H100" s="394">
        <f t="shared" si="6"/>
        <v>0</v>
      </c>
      <c r="I100" s="397"/>
      <c r="J100" s="399"/>
      <c r="K100" s="394">
        <f t="shared" si="5"/>
        <v>0</v>
      </c>
      <c r="L100" s="394">
        <f t="shared" si="5"/>
        <v>0</v>
      </c>
      <c r="M100" s="142"/>
      <c r="N100" s="143"/>
      <c r="O100" s="143"/>
    </row>
    <row r="101" spans="2:15" ht="12.75" x14ac:dyDescent="0.2">
      <c r="B101" s="389"/>
      <c r="C101" s="740"/>
      <c r="D101" s="741"/>
      <c r="E101" s="380"/>
      <c r="F101" s="380"/>
      <c r="G101" s="380"/>
      <c r="H101" s="394">
        <f t="shared" si="6"/>
        <v>0</v>
      </c>
      <c r="I101" s="397"/>
      <c r="J101" s="399"/>
      <c r="K101" s="394">
        <f t="shared" si="5"/>
        <v>0</v>
      </c>
      <c r="L101" s="394">
        <f t="shared" si="5"/>
        <v>0</v>
      </c>
      <c r="M101" s="142"/>
      <c r="N101" s="143"/>
      <c r="O101" s="143"/>
    </row>
    <row r="102" spans="2:15" ht="12.75" x14ac:dyDescent="0.2">
      <c r="B102" s="389"/>
      <c r="C102" s="740"/>
      <c r="D102" s="741"/>
      <c r="E102" s="380"/>
      <c r="F102" s="380"/>
      <c r="G102" s="380"/>
      <c r="H102" s="394">
        <f t="shared" si="6"/>
        <v>0</v>
      </c>
      <c r="I102" s="397"/>
      <c r="J102" s="399"/>
      <c r="K102" s="394">
        <f t="shared" si="5"/>
        <v>0</v>
      </c>
      <c r="L102" s="394">
        <f t="shared" si="5"/>
        <v>0</v>
      </c>
      <c r="M102" s="142"/>
      <c r="N102" s="143"/>
      <c r="O102" s="143"/>
    </row>
    <row r="103" spans="2:15" ht="12.75" x14ac:dyDescent="0.2">
      <c r="B103" s="389"/>
      <c r="C103" s="740"/>
      <c r="D103" s="741"/>
      <c r="E103" s="380"/>
      <c r="F103" s="380"/>
      <c r="G103" s="380"/>
      <c r="H103" s="394">
        <f t="shared" si="6"/>
        <v>0</v>
      </c>
      <c r="I103" s="397"/>
      <c r="J103" s="399"/>
      <c r="K103" s="394">
        <f t="shared" si="5"/>
        <v>0</v>
      </c>
      <c r="L103" s="394">
        <f t="shared" si="5"/>
        <v>0</v>
      </c>
      <c r="M103" s="142"/>
      <c r="N103" s="143"/>
      <c r="O103" s="143"/>
    </row>
    <row r="104" spans="2:15" ht="12.75" x14ac:dyDescent="0.2">
      <c r="B104" s="389"/>
      <c r="C104" s="740"/>
      <c r="D104" s="741"/>
      <c r="E104" s="380"/>
      <c r="F104" s="380"/>
      <c r="G104" s="380"/>
      <c r="H104" s="394">
        <f t="shared" si="6"/>
        <v>0</v>
      </c>
      <c r="I104" s="397"/>
      <c r="J104" s="399"/>
      <c r="K104" s="394">
        <f>I104</f>
        <v>0</v>
      </c>
      <c r="L104" s="394">
        <f>J104</f>
        <v>0</v>
      </c>
      <c r="M104" s="142"/>
      <c r="N104" s="143"/>
      <c r="O104" s="143"/>
    </row>
    <row r="105" spans="2:15" ht="12.75" x14ac:dyDescent="0.2">
      <c r="B105" s="389"/>
      <c r="C105" s="740"/>
      <c r="D105" s="741"/>
      <c r="E105" s="380"/>
      <c r="F105" s="380"/>
      <c r="G105" s="380"/>
      <c r="H105" s="394">
        <f t="shared" si="6"/>
        <v>0</v>
      </c>
      <c r="I105" s="397"/>
      <c r="J105" s="399"/>
      <c r="K105" s="394">
        <f>I105</f>
        <v>0</v>
      </c>
      <c r="L105" s="394">
        <f>J105</f>
        <v>0</v>
      </c>
      <c r="M105" s="142"/>
      <c r="N105" s="143"/>
      <c r="O105" s="143"/>
    </row>
    <row r="106" spans="2:15" s="22" customFormat="1" ht="12.75" x14ac:dyDescent="0.2">
      <c r="K106" s="401">
        <f>SUM(K88:K105)</f>
        <v>0</v>
      </c>
      <c r="L106" s="401">
        <f>SUM(L88:L105)</f>
        <v>0</v>
      </c>
      <c r="M106" s="72"/>
    </row>
    <row r="107" spans="2:15" s="22" customFormat="1" ht="12.75" x14ac:dyDescent="0.2">
      <c r="M107" s="72"/>
    </row>
    <row r="108" spans="2:15" s="22" customFormat="1" ht="12.75" x14ac:dyDescent="0.2">
      <c r="B108" s="22" t="s">
        <v>305</v>
      </c>
      <c r="C108" s="143"/>
      <c r="I108" s="443" t="s">
        <v>307</v>
      </c>
      <c r="J108" s="443"/>
      <c r="K108" s="443" t="s">
        <v>155</v>
      </c>
      <c r="L108" s="443"/>
      <c r="M108" s="72"/>
    </row>
    <row r="109" spans="2:15"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5"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5" s="22" customFormat="1" ht="12.75" x14ac:dyDescent="0.2">
      <c r="B111" s="389"/>
      <c r="C111" s="744"/>
      <c r="D111" s="746"/>
      <c r="E111" s="746"/>
      <c r="F111" s="746"/>
      <c r="G111" s="745"/>
      <c r="H111" s="397"/>
      <c r="I111" s="396"/>
      <c r="J111" s="398"/>
      <c r="K111" s="394">
        <f t="shared" si="7"/>
        <v>0</v>
      </c>
      <c r="L111" s="394">
        <f t="shared" si="8"/>
        <v>0</v>
      </c>
      <c r="M111" s="72"/>
    </row>
    <row r="112" spans="2:15"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5" s="22" customFormat="1" ht="12.75" x14ac:dyDescent="0.2">
      <c r="B145" s="389"/>
      <c r="C145" s="744"/>
      <c r="D145" s="745"/>
      <c r="E145" s="744"/>
      <c r="F145" s="746"/>
      <c r="G145" s="746"/>
      <c r="H145" s="746"/>
      <c r="I145" s="746"/>
      <c r="J145" s="745"/>
      <c r="K145" s="383"/>
      <c r="L145" s="383"/>
      <c r="M145" s="72"/>
    </row>
    <row r="146" spans="1:15" s="22" customFormat="1" ht="12.75" x14ac:dyDescent="0.2">
      <c r="B146" s="389"/>
      <c r="C146" s="744"/>
      <c r="D146" s="745"/>
      <c r="E146" s="744"/>
      <c r="F146" s="746"/>
      <c r="G146" s="746"/>
      <c r="H146" s="746"/>
      <c r="I146" s="746"/>
      <c r="J146" s="745"/>
      <c r="K146" s="383"/>
      <c r="L146" s="383"/>
      <c r="M146" s="72"/>
    </row>
    <row r="147" spans="1:15" s="22" customFormat="1" ht="12.75" x14ac:dyDescent="0.2">
      <c r="B147" s="389"/>
      <c r="C147" s="744"/>
      <c r="D147" s="745"/>
      <c r="E147" s="744"/>
      <c r="F147" s="746"/>
      <c r="G147" s="746"/>
      <c r="H147" s="746"/>
      <c r="I147" s="746"/>
      <c r="J147" s="745"/>
      <c r="K147" s="383"/>
      <c r="L147" s="383"/>
      <c r="M147" s="72"/>
    </row>
    <row r="148" spans="1:15" s="22" customFormat="1" ht="12.75" x14ac:dyDescent="0.2">
      <c r="B148" s="389"/>
      <c r="C148" s="744"/>
      <c r="D148" s="745"/>
      <c r="E148" s="744"/>
      <c r="F148" s="746"/>
      <c r="G148" s="746"/>
      <c r="H148" s="746"/>
      <c r="I148" s="746"/>
      <c r="J148" s="745"/>
      <c r="K148" s="383"/>
      <c r="L148" s="383"/>
      <c r="M148" s="72"/>
    </row>
    <row r="149" spans="1:15" s="22" customFormat="1" ht="12.75" x14ac:dyDescent="0.2">
      <c r="B149" s="389"/>
      <c r="C149" s="744"/>
      <c r="D149" s="745"/>
      <c r="E149" s="744"/>
      <c r="F149" s="746"/>
      <c r="G149" s="746"/>
      <c r="H149" s="746"/>
      <c r="I149" s="746"/>
      <c r="J149" s="745"/>
      <c r="K149" s="392"/>
      <c r="L149" s="383"/>
      <c r="M149" s="72"/>
    </row>
    <row r="150" spans="1:15" s="22" customFormat="1" ht="12.75" x14ac:dyDescent="0.2">
      <c r="K150" s="401">
        <f>SUM(K132:K149)</f>
        <v>0</v>
      </c>
      <c r="L150" s="401">
        <f>SUM(L132:L149)</f>
        <v>0</v>
      </c>
      <c r="M150" s="72"/>
    </row>
    <row r="151" spans="1:15" s="22" customFormat="1" ht="12.75" x14ac:dyDescent="0.2">
      <c r="M151" s="72"/>
    </row>
    <row r="152" spans="1:15" s="22" customFormat="1" ht="12.75" x14ac:dyDescent="0.2">
      <c r="H152" s="22" t="s">
        <v>203</v>
      </c>
      <c r="K152" s="401">
        <f>K106+K128+K150</f>
        <v>0</v>
      </c>
      <c r="L152" s="401">
        <f>L106+L128+L150</f>
        <v>0</v>
      </c>
      <c r="M152" s="72"/>
    </row>
    <row r="153" spans="1:15" s="22" customFormat="1" ht="12.75" x14ac:dyDescent="0.2">
      <c r="M153" s="72"/>
      <c r="N153" s="72"/>
    </row>
    <row r="154" spans="1:15" ht="12.75" x14ac:dyDescent="0.2">
      <c r="B154" s="339" t="s">
        <v>168</v>
      </c>
      <c r="C154" s="340"/>
      <c r="D154" s="355"/>
      <c r="E154" s="356"/>
      <c r="F154" s="340"/>
      <c r="G154" s="340"/>
      <c r="H154" s="340"/>
      <c r="I154" s="340"/>
      <c r="J154" s="340"/>
      <c r="K154" s="340"/>
      <c r="L154" s="340"/>
      <c r="M154" s="142"/>
      <c r="N154" s="143"/>
      <c r="O154" s="143"/>
    </row>
    <row r="155" spans="1:15" ht="12.75" x14ac:dyDescent="0.2">
      <c r="B155" s="339" t="s">
        <v>310</v>
      </c>
      <c r="C155" s="340"/>
      <c r="D155" s="355"/>
      <c r="E155" s="356"/>
      <c r="F155" s="340"/>
      <c r="G155" s="340"/>
      <c r="H155" s="340"/>
      <c r="I155" s="340"/>
      <c r="J155" s="340"/>
      <c r="K155" s="340"/>
      <c r="L155" s="340"/>
      <c r="M155" s="142"/>
      <c r="N155" s="143"/>
      <c r="O155" s="143"/>
    </row>
    <row r="156" spans="1:15" ht="12.75" x14ac:dyDescent="0.2">
      <c r="B156" s="143"/>
      <c r="C156" s="146"/>
      <c r="D156" s="143"/>
      <c r="E156" s="143"/>
      <c r="F156" s="143"/>
      <c r="G156" s="143"/>
      <c r="H156" s="143"/>
      <c r="I156" s="143"/>
      <c r="J156" s="143"/>
      <c r="K156" s="143"/>
      <c r="L156" s="143"/>
      <c r="M156" s="142"/>
      <c r="N156" s="143"/>
      <c r="O156" s="143"/>
    </row>
    <row r="157" spans="1:15" ht="25.5" x14ac:dyDescent="0.2">
      <c r="A157" s="169"/>
      <c r="B157" s="430" t="s">
        <v>169</v>
      </c>
      <c r="C157" s="432"/>
      <c r="D157" s="432"/>
      <c r="E157" s="432"/>
      <c r="F157" s="432"/>
      <c r="G157" s="432"/>
      <c r="H157" s="432"/>
      <c r="I157" s="433"/>
      <c r="J157" s="386" t="s">
        <v>142</v>
      </c>
      <c r="K157" s="386" t="s">
        <v>143</v>
      </c>
      <c r="L157" s="403" t="s">
        <v>87</v>
      </c>
      <c r="M157" s="109"/>
      <c r="N157" s="143"/>
      <c r="O157" s="143"/>
    </row>
    <row r="158" spans="1:15" ht="12.75" x14ac:dyDescent="0.2">
      <c r="B158" s="404" t="s">
        <v>153</v>
      </c>
      <c r="C158" s="405" t="s">
        <v>88</v>
      </c>
      <c r="D158" s="405"/>
      <c r="E158" s="405"/>
      <c r="F158" s="405"/>
      <c r="G158" s="405"/>
      <c r="H158" s="405"/>
      <c r="I158" s="406"/>
      <c r="J158" s="393">
        <f>K54</f>
        <v>0</v>
      </c>
      <c r="K158" s="393">
        <f>L54</f>
        <v>0</v>
      </c>
      <c r="L158" s="407">
        <f>SUM(J158:K158)</f>
        <v>0</v>
      </c>
      <c r="M158" s="142"/>
      <c r="N158" s="143"/>
      <c r="O158" s="143"/>
    </row>
    <row r="159" spans="1:15" ht="12.75" x14ac:dyDescent="0.2">
      <c r="B159" s="404" t="s">
        <v>159</v>
      </c>
      <c r="C159" s="405" t="s">
        <v>301</v>
      </c>
      <c r="D159" s="405"/>
      <c r="E159" s="405"/>
      <c r="F159" s="405"/>
      <c r="G159" s="405"/>
      <c r="H159" s="405"/>
      <c r="I159" s="406"/>
      <c r="J159" s="393">
        <f>K82</f>
        <v>0</v>
      </c>
      <c r="K159" s="393">
        <f>L82</f>
        <v>0</v>
      </c>
      <c r="L159" s="407">
        <f>SUM(J159:K159)</f>
        <v>0</v>
      </c>
      <c r="M159" s="142"/>
      <c r="N159" s="143"/>
      <c r="O159" s="143"/>
    </row>
    <row r="160" spans="1:15" ht="12.75" x14ac:dyDescent="0.2">
      <c r="B160" s="404" t="s">
        <v>165</v>
      </c>
      <c r="C160" s="405" t="s">
        <v>140</v>
      </c>
      <c r="D160" s="405"/>
      <c r="E160" s="405"/>
      <c r="F160" s="405"/>
      <c r="G160" s="405"/>
      <c r="H160" s="405"/>
      <c r="I160" s="406"/>
      <c r="J160" s="393">
        <f>K152</f>
        <v>0</v>
      </c>
      <c r="K160" s="393">
        <f>L152</f>
        <v>0</v>
      </c>
      <c r="L160" s="407">
        <f>SUM(J160:K160)</f>
        <v>0</v>
      </c>
      <c r="M160" s="142"/>
      <c r="N160" s="143"/>
      <c r="O160" s="143"/>
    </row>
    <row r="161" spans="2:15" ht="12.75" x14ac:dyDescent="0.2">
      <c r="B161" s="22"/>
      <c r="C161" s="22"/>
      <c r="D161" s="143"/>
      <c r="E161" s="143"/>
      <c r="F161" s="143"/>
      <c r="G161" s="143"/>
      <c r="H161" s="143"/>
      <c r="I161" s="143"/>
      <c r="J161" s="143"/>
      <c r="K161" s="143"/>
      <c r="L161" s="357"/>
      <c r="M161" s="142"/>
      <c r="N161" s="143"/>
      <c r="O161" s="143"/>
    </row>
    <row r="162" spans="2:15"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c r="O162" s="143"/>
    </row>
    <row r="163" spans="2:15" ht="12.75" x14ac:dyDescent="0.2">
      <c r="B163" s="358"/>
      <c r="C163" s="358"/>
      <c r="D163" s="143"/>
      <c r="E163" s="143"/>
      <c r="F163" s="143"/>
      <c r="G163" s="143"/>
      <c r="H163" s="143"/>
      <c r="I163" s="143"/>
      <c r="J163" s="143"/>
      <c r="K163" s="143"/>
      <c r="L163" s="143"/>
      <c r="M163" s="142"/>
      <c r="N163" s="143"/>
      <c r="O163" s="143"/>
    </row>
    <row r="164" spans="2:15" ht="12.75" x14ac:dyDescent="0.2">
      <c r="B164" s="404" t="s">
        <v>298</v>
      </c>
      <c r="C164" s="405"/>
      <c r="D164" s="405"/>
      <c r="E164" s="405"/>
      <c r="F164" s="405"/>
      <c r="G164" s="405"/>
      <c r="H164" s="405"/>
      <c r="I164" s="406"/>
      <c r="J164" s="361">
        <v>0</v>
      </c>
      <c r="K164" s="361">
        <v>0</v>
      </c>
      <c r="L164" s="362"/>
      <c r="M164" s="142"/>
      <c r="N164" s="143"/>
      <c r="O164" s="143"/>
    </row>
    <row r="165" spans="2:15" ht="12.75" x14ac:dyDescent="0.2">
      <c r="B165" s="404" t="s">
        <v>139</v>
      </c>
      <c r="C165" s="405"/>
      <c r="D165" s="405"/>
      <c r="E165" s="405"/>
      <c r="F165" s="405"/>
      <c r="G165" s="405"/>
      <c r="H165" s="405"/>
      <c r="I165" s="405"/>
      <c r="J165" s="401">
        <f>J162*J164</f>
        <v>0</v>
      </c>
      <c r="K165" s="401">
        <f>K162*K164</f>
        <v>0</v>
      </c>
      <c r="L165" s="363"/>
      <c r="M165" s="142"/>
      <c r="N165" s="143"/>
      <c r="O165" s="143"/>
    </row>
    <row r="166" spans="2:15"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c r="O166" s="143"/>
    </row>
    <row r="167" spans="2:15" ht="12.75" x14ac:dyDescent="0.2">
      <c r="B167" s="408" t="s">
        <v>185</v>
      </c>
      <c r="C167" s="367"/>
      <c r="D167" s="367"/>
      <c r="E167" s="367"/>
      <c r="F167" s="367"/>
      <c r="G167" s="367"/>
      <c r="H167" s="367"/>
      <c r="I167" s="367"/>
      <c r="J167" s="367"/>
      <c r="K167" s="365"/>
      <c r="L167" s="401">
        <f>SUM(J165:K165)-L166</f>
        <v>0</v>
      </c>
      <c r="M167" s="142"/>
      <c r="N167" s="143"/>
      <c r="O167" s="143"/>
    </row>
    <row r="168" spans="2:15"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c r="O168" s="143"/>
    </row>
    <row r="169" spans="2:15" ht="12.75" x14ac:dyDescent="0.2">
      <c r="B169" s="143"/>
      <c r="C169" s="143"/>
      <c r="D169" s="143"/>
      <c r="E169" s="143"/>
      <c r="F169" s="143"/>
      <c r="G169" s="143"/>
      <c r="H169" s="143"/>
      <c r="I169" s="143"/>
      <c r="J169" s="143"/>
      <c r="K169" s="143"/>
      <c r="L169" s="143"/>
      <c r="M169" s="142"/>
      <c r="N169" s="143"/>
      <c r="O169" s="143"/>
    </row>
    <row r="170" spans="2:15" ht="12.75" x14ac:dyDescent="0.2">
      <c r="B170" s="339" t="s">
        <v>170</v>
      </c>
      <c r="C170" s="340"/>
      <c r="D170" s="355"/>
      <c r="E170" s="356"/>
      <c r="F170" s="340"/>
      <c r="G170" s="340"/>
      <c r="H170" s="340"/>
      <c r="I170" s="340"/>
      <c r="J170" s="340"/>
      <c r="K170" s="340"/>
      <c r="L170" s="340"/>
      <c r="M170" s="142"/>
    </row>
    <row r="171" spans="2:15" ht="12.75" x14ac:dyDescent="0.2">
      <c r="B171" s="339" t="s">
        <v>171</v>
      </c>
      <c r="C171" s="340"/>
      <c r="D171" s="355"/>
      <c r="E171" s="356"/>
      <c r="F171" s="340"/>
      <c r="G171" s="340"/>
      <c r="H171" s="340"/>
      <c r="I171" s="340"/>
      <c r="J171" s="340"/>
      <c r="K171" s="340"/>
      <c r="L171" s="340"/>
      <c r="M171" s="142"/>
    </row>
    <row r="172" spans="2:15" ht="13.5" thickBot="1" x14ac:dyDescent="0.25">
      <c r="B172" s="143"/>
      <c r="C172" s="143"/>
      <c r="D172" s="143"/>
      <c r="E172" s="143"/>
      <c r="F172" s="143"/>
      <c r="G172" s="143"/>
      <c r="H172" s="143"/>
      <c r="I172" s="143"/>
      <c r="J172" s="143"/>
      <c r="K172" s="143"/>
      <c r="L172" s="143"/>
      <c r="M172" s="142"/>
    </row>
    <row r="173" spans="2:15" ht="12.75" x14ac:dyDescent="0.2">
      <c r="B173" s="546" t="s">
        <v>172</v>
      </c>
      <c r="C173" s="547" t="s">
        <v>377</v>
      </c>
      <c r="D173" s="548"/>
      <c r="E173" s="548"/>
      <c r="F173" s="548"/>
      <c r="G173" s="548"/>
      <c r="H173" s="548"/>
      <c r="I173" s="548"/>
      <c r="J173" s="548"/>
      <c r="K173" s="549"/>
      <c r="L173" s="550">
        <f>L162</f>
        <v>0</v>
      </c>
      <c r="M173" s="142"/>
    </row>
    <row r="174" spans="2:15" ht="12.75" x14ac:dyDescent="0.2">
      <c r="B174" s="551" t="s">
        <v>378</v>
      </c>
      <c r="C174" s="552" t="s">
        <v>379</v>
      </c>
      <c r="D174" s="553"/>
      <c r="E174" s="553"/>
      <c r="F174" s="553"/>
      <c r="G174" s="553"/>
      <c r="H174" s="553"/>
      <c r="I174" s="553"/>
      <c r="J174" s="553"/>
      <c r="K174" s="554"/>
      <c r="L174" s="555">
        <v>0</v>
      </c>
      <c r="M174" s="142"/>
    </row>
    <row r="175" spans="2:15" ht="12.75" x14ac:dyDescent="0.2">
      <c r="B175" s="551" t="s">
        <v>173</v>
      </c>
      <c r="C175" s="552" t="s">
        <v>138</v>
      </c>
      <c r="D175" s="553"/>
      <c r="E175" s="553"/>
      <c r="F175" s="553"/>
      <c r="G175" s="553"/>
      <c r="H175" s="553"/>
      <c r="I175" s="553"/>
      <c r="J175" s="553"/>
      <c r="K175" s="554"/>
      <c r="L175" s="556">
        <f>L166</f>
        <v>0</v>
      </c>
      <c r="M175" s="142"/>
    </row>
    <row r="176" spans="2:15" ht="12.75" x14ac:dyDescent="0.2">
      <c r="B176" s="551" t="s">
        <v>174</v>
      </c>
      <c r="C176" s="552" t="s">
        <v>311</v>
      </c>
      <c r="D176" s="553"/>
      <c r="E176" s="553"/>
      <c r="F176" s="553"/>
      <c r="G176" s="553"/>
      <c r="H176" s="553"/>
      <c r="I176" s="553"/>
      <c r="J176" s="553"/>
      <c r="K176" s="554"/>
      <c r="L176" s="556">
        <f>L168</f>
        <v>0</v>
      </c>
      <c r="M176" s="142"/>
    </row>
    <row r="177" spans="2:15" ht="12.75" x14ac:dyDescent="0.2">
      <c r="B177" s="557" t="s">
        <v>380</v>
      </c>
      <c r="C177" s="558" t="s">
        <v>381</v>
      </c>
      <c r="D177" s="559"/>
      <c r="E177" s="559"/>
      <c r="F177" s="559"/>
      <c r="G177" s="559"/>
      <c r="H177" s="559" t="s">
        <v>243</v>
      </c>
      <c r="I177" s="559"/>
      <c r="J177" s="559"/>
      <c r="K177" s="560"/>
      <c r="L177" s="561">
        <f>L173-L175-L176</f>
        <v>0</v>
      </c>
      <c r="M177" s="142"/>
    </row>
    <row r="178" spans="2:15" ht="13.5" thickBot="1" x14ac:dyDescent="0.25">
      <c r="B178" s="374" t="s">
        <v>382</v>
      </c>
      <c r="C178" s="375" t="s">
        <v>383</v>
      </c>
      <c r="D178" s="376"/>
      <c r="E178" s="376"/>
      <c r="F178" s="376"/>
      <c r="G178" s="376"/>
      <c r="H178" s="376" t="s">
        <v>243</v>
      </c>
      <c r="I178" s="376"/>
      <c r="J178" s="376"/>
      <c r="K178" s="377"/>
      <c r="L178" s="562">
        <f>L174</f>
        <v>0</v>
      </c>
      <c r="M178" s="142"/>
    </row>
    <row r="179" spans="2:15" ht="12.75" x14ac:dyDescent="0.2">
      <c r="B179" s="143"/>
      <c r="C179" s="143"/>
      <c r="D179" s="143"/>
      <c r="E179" s="143"/>
      <c r="F179" s="143"/>
      <c r="G179" s="143"/>
      <c r="H179" s="143"/>
      <c r="I179" s="143"/>
      <c r="J179" s="143"/>
      <c r="K179" s="143"/>
      <c r="L179" s="143"/>
      <c r="M179" s="142"/>
    </row>
    <row r="180" spans="2:15" ht="12.75" x14ac:dyDescent="0.2">
      <c r="B180" s="339" t="s">
        <v>223</v>
      </c>
      <c r="C180" s="340"/>
      <c r="D180" s="355"/>
      <c r="E180" s="356"/>
      <c r="F180" s="340"/>
      <c r="G180" s="340"/>
      <c r="H180" s="340"/>
      <c r="I180" s="340"/>
      <c r="J180" s="340"/>
      <c r="K180" s="340"/>
      <c r="L180" s="340"/>
      <c r="M180" s="142"/>
      <c r="N180" s="143"/>
      <c r="O180" s="143"/>
    </row>
    <row r="181" spans="2:15" ht="12.75" x14ac:dyDescent="0.2">
      <c r="B181" s="772"/>
      <c r="C181" s="773"/>
      <c r="D181" s="773"/>
      <c r="E181" s="773"/>
      <c r="F181" s="773"/>
      <c r="G181" s="773"/>
      <c r="H181" s="773"/>
      <c r="I181" s="773"/>
      <c r="J181" s="773"/>
      <c r="K181" s="773"/>
      <c r="L181" s="774"/>
      <c r="M181" s="142"/>
      <c r="N181" s="143"/>
      <c r="O181" s="143"/>
    </row>
    <row r="182" spans="2:15" ht="12.75" x14ac:dyDescent="0.2">
      <c r="B182" s="751"/>
      <c r="C182" s="752"/>
      <c r="D182" s="752"/>
      <c r="E182" s="752"/>
      <c r="F182" s="752"/>
      <c r="G182" s="752"/>
      <c r="H182" s="752"/>
      <c r="I182" s="752"/>
      <c r="J182" s="752"/>
      <c r="K182" s="752"/>
      <c r="L182" s="753"/>
      <c r="M182" s="142"/>
      <c r="N182" s="143"/>
      <c r="O182" s="143"/>
    </row>
    <row r="183" spans="2:15" ht="12.75" x14ac:dyDescent="0.2">
      <c r="B183" s="751"/>
      <c r="C183" s="752"/>
      <c r="D183" s="752"/>
      <c r="E183" s="752"/>
      <c r="F183" s="752"/>
      <c r="G183" s="752"/>
      <c r="H183" s="752"/>
      <c r="I183" s="752"/>
      <c r="J183" s="752"/>
      <c r="K183" s="752"/>
      <c r="L183" s="753"/>
      <c r="M183" s="142"/>
      <c r="N183" s="143"/>
      <c r="O183" s="143"/>
    </row>
    <row r="184" spans="2:15" ht="12.75" x14ac:dyDescent="0.2">
      <c r="B184" s="751"/>
      <c r="C184" s="752"/>
      <c r="D184" s="752"/>
      <c r="E184" s="752"/>
      <c r="F184" s="752"/>
      <c r="G184" s="752"/>
      <c r="H184" s="752"/>
      <c r="I184" s="752"/>
      <c r="J184" s="752"/>
      <c r="K184" s="752"/>
      <c r="L184" s="753"/>
      <c r="M184" s="142"/>
      <c r="N184" s="143"/>
      <c r="O184" s="143"/>
    </row>
    <row r="185" spans="2:15" ht="12.75" x14ac:dyDescent="0.2">
      <c r="B185" s="751"/>
      <c r="C185" s="752"/>
      <c r="D185" s="752"/>
      <c r="E185" s="752"/>
      <c r="F185" s="752"/>
      <c r="G185" s="752"/>
      <c r="H185" s="752"/>
      <c r="I185" s="752"/>
      <c r="J185" s="752"/>
      <c r="K185" s="752"/>
      <c r="L185" s="753"/>
      <c r="M185" s="142"/>
      <c r="N185" s="143"/>
      <c r="O185" s="143"/>
    </row>
    <row r="186" spans="2:15" ht="12.75" x14ac:dyDescent="0.2">
      <c r="B186" s="751"/>
      <c r="C186" s="752"/>
      <c r="D186" s="752"/>
      <c r="E186" s="752"/>
      <c r="F186" s="752"/>
      <c r="G186" s="752"/>
      <c r="H186" s="752"/>
      <c r="I186" s="752"/>
      <c r="J186" s="752"/>
      <c r="K186" s="752"/>
      <c r="L186" s="753"/>
      <c r="M186" s="142"/>
      <c r="N186" s="143"/>
      <c r="O186" s="143"/>
    </row>
    <row r="187" spans="2:15" ht="12.75" x14ac:dyDescent="0.2">
      <c r="B187" s="751"/>
      <c r="C187" s="752"/>
      <c r="D187" s="752"/>
      <c r="E187" s="752"/>
      <c r="F187" s="752"/>
      <c r="G187" s="752"/>
      <c r="H187" s="752"/>
      <c r="I187" s="752"/>
      <c r="J187" s="752"/>
      <c r="K187" s="752"/>
      <c r="L187" s="753"/>
      <c r="M187" s="142"/>
      <c r="N187" s="143"/>
      <c r="O187" s="143"/>
    </row>
    <row r="188" spans="2:15" ht="12.75" x14ac:dyDescent="0.2">
      <c r="B188" s="751"/>
      <c r="C188" s="752"/>
      <c r="D188" s="752"/>
      <c r="E188" s="752"/>
      <c r="F188" s="752"/>
      <c r="G188" s="752"/>
      <c r="H188" s="752"/>
      <c r="I188" s="752"/>
      <c r="J188" s="752"/>
      <c r="K188" s="752"/>
      <c r="L188" s="753"/>
      <c r="M188" s="142"/>
      <c r="N188" s="143"/>
      <c r="O188" s="143"/>
    </row>
    <row r="189" spans="2:15" ht="12.75" x14ac:dyDescent="0.2">
      <c r="B189" s="751"/>
      <c r="C189" s="752"/>
      <c r="D189" s="752"/>
      <c r="E189" s="752"/>
      <c r="F189" s="752"/>
      <c r="G189" s="752"/>
      <c r="H189" s="752"/>
      <c r="I189" s="752"/>
      <c r="J189" s="752"/>
      <c r="K189" s="752"/>
      <c r="L189" s="753"/>
      <c r="M189" s="142"/>
      <c r="N189" s="143"/>
      <c r="O189" s="143"/>
    </row>
    <row r="190" spans="2:15" ht="12.75" x14ac:dyDescent="0.2">
      <c r="B190" s="751"/>
      <c r="C190" s="752"/>
      <c r="D190" s="752"/>
      <c r="E190" s="752"/>
      <c r="F190" s="752"/>
      <c r="G190" s="752"/>
      <c r="H190" s="752"/>
      <c r="I190" s="752"/>
      <c r="J190" s="752"/>
      <c r="K190" s="752"/>
      <c r="L190" s="753"/>
      <c r="M190" s="142"/>
      <c r="N190" s="143"/>
      <c r="O190" s="143"/>
    </row>
    <row r="191" spans="2:15" ht="12.75" x14ac:dyDescent="0.2">
      <c r="B191" s="751"/>
      <c r="C191" s="752"/>
      <c r="D191" s="752"/>
      <c r="E191" s="752"/>
      <c r="F191" s="752"/>
      <c r="G191" s="752"/>
      <c r="H191" s="752"/>
      <c r="I191" s="752"/>
      <c r="J191" s="752"/>
      <c r="K191" s="752"/>
      <c r="L191" s="753"/>
      <c r="M191" s="142"/>
      <c r="N191" s="143"/>
      <c r="O191" s="143"/>
    </row>
    <row r="192" spans="2:15" ht="12.75" x14ac:dyDescent="0.2">
      <c r="B192" s="751"/>
      <c r="C192" s="752"/>
      <c r="D192" s="752"/>
      <c r="E192" s="752"/>
      <c r="F192" s="752"/>
      <c r="G192" s="752"/>
      <c r="H192" s="752"/>
      <c r="I192" s="752"/>
      <c r="J192" s="752"/>
      <c r="K192" s="752"/>
      <c r="L192" s="753"/>
      <c r="M192" s="142"/>
      <c r="N192" s="143"/>
      <c r="O192" s="143"/>
    </row>
    <row r="193" spans="2:15" ht="12.75" x14ac:dyDescent="0.2">
      <c r="B193" s="751"/>
      <c r="C193" s="752"/>
      <c r="D193" s="752"/>
      <c r="E193" s="752"/>
      <c r="F193" s="752"/>
      <c r="G193" s="752"/>
      <c r="H193" s="752"/>
      <c r="I193" s="752"/>
      <c r="J193" s="752"/>
      <c r="K193" s="752"/>
      <c r="L193" s="753"/>
      <c r="M193" s="142"/>
      <c r="N193" s="143"/>
      <c r="O193" s="143"/>
    </row>
    <row r="194" spans="2:15" ht="12.75" x14ac:dyDescent="0.2">
      <c r="B194" s="751"/>
      <c r="C194" s="752"/>
      <c r="D194" s="752"/>
      <c r="E194" s="752"/>
      <c r="F194" s="752"/>
      <c r="G194" s="752"/>
      <c r="H194" s="752"/>
      <c r="I194" s="752"/>
      <c r="J194" s="752"/>
      <c r="K194" s="752"/>
      <c r="L194" s="753"/>
      <c r="M194" s="142"/>
      <c r="N194" s="143"/>
      <c r="O194" s="143"/>
    </row>
    <row r="195" spans="2:15" ht="12.75" x14ac:dyDescent="0.2">
      <c r="B195" s="751"/>
      <c r="C195" s="752"/>
      <c r="D195" s="752"/>
      <c r="E195" s="752"/>
      <c r="F195" s="752"/>
      <c r="G195" s="752"/>
      <c r="H195" s="752"/>
      <c r="I195" s="752"/>
      <c r="J195" s="752"/>
      <c r="K195" s="752"/>
      <c r="L195" s="753"/>
      <c r="M195" s="142"/>
      <c r="N195" s="143"/>
      <c r="O195" s="143"/>
    </row>
    <row r="196" spans="2:15" ht="12.75" x14ac:dyDescent="0.2">
      <c r="B196" s="751"/>
      <c r="C196" s="752"/>
      <c r="D196" s="752"/>
      <c r="E196" s="752"/>
      <c r="F196" s="752"/>
      <c r="G196" s="752"/>
      <c r="H196" s="752"/>
      <c r="I196" s="752"/>
      <c r="J196" s="752"/>
      <c r="K196" s="752"/>
      <c r="L196" s="753"/>
      <c r="M196" s="142"/>
      <c r="N196" s="143"/>
      <c r="O196" s="143"/>
    </row>
    <row r="197" spans="2:15" ht="12.75" x14ac:dyDescent="0.2">
      <c r="B197" s="751"/>
      <c r="C197" s="752"/>
      <c r="D197" s="752"/>
      <c r="E197" s="752"/>
      <c r="F197" s="752"/>
      <c r="G197" s="752"/>
      <c r="H197" s="752"/>
      <c r="I197" s="752"/>
      <c r="J197" s="752"/>
      <c r="K197" s="752"/>
      <c r="L197" s="753"/>
      <c r="M197" s="142"/>
      <c r="N197" s="143"/>
      <c r="O197" s="143"/>
    </row>
    <row r="198" spans="2:15" ht="12.75" x14ac:dyDescent="0.2">
      <c r="B198" s="751"/>
      <c r="C198" s="752"/>
      <c r="D198" s="752"/>
      <c r="E198" s="752"/>
      <c r="F198" s="752"/>
      <c r="G198" s="752"/>
      <c r="H198" s="752"/>
      <c r="I198" s="752"/>
      <c r="J198" s="752"/>
      <c r="K198" s="752"/>
      <c r="L198" s="753"/>
      <c r="M198" s="142"/>
      <c r="N198" s="143"/>
      <c r="O198" s="143"/>
    </row>
    <row r="199" spans="2:15" ht="12.75" x14ac:dyDescent="0.2">
      <c r="B199" s="751"/>
      <c r="C199" s="752"/>
      <c r="D199" s="752"/>
      <c r="E199" s="752"/>
      <c r="F199" s="752"/>
      <c r="G199" s="752"/>
      <c r="H199" s="752"/>
      <c r="I199" s="752"/>
      <c r="J199" s="752"/>
      <c r="K199" s="752"/>
      <c r="L199" s="753"/>
      <c r="M199" s="142"/>
      <c r="N199" s="143"/>
      <c r="O199" s="143"/>
    </row>
    <row r="200" spans="2:15" ht="12.75" x14ac:dyDescent="0.2">
      <c r="B200" s="751"/>
      <c r="C200" s="752"/>
      <c r="D200" s="752"/>
      <c r="E200" s="752"/>
      <c r="F200" s="752"/>
      <c r="G200" s="752"/>
      <c r="H200" s="752"/>
      <c r="I200" s="752"/>
      <c r="J200" s="752"/>
      <c r="K200" s="752"/>
      <c r="L200" s="753"/>
      <c r="M200" s="142"/>
      <c r="N200" s="143"/>
      <c r="O200" s="143"/>
    </row>
    <row r="201" spans="2:15" ht="12.75" x14ac:dyDescent="0.2">
      <c r="B201" s="751"/>
      <c r="C201" s="752"/>
      <c r="D201" s="752"/>
      <c r="E201" s="752"/>
      <c r="F201" s="752"/>
      <c r="G201" s="752"/>
      <c r="H201" s="752"/>
      <c r="I201" s="752"/>
      <c r="J201" s="752"/>
      <c r="K201" s="752"/>
      <c r="L201" s="753"/>
      <c r="M201" s="142"/>
      <c r="N201" s="143"/>
      <c r="O201" s="143"/>
    </row>
    <row r="202" spans="2:15" ht="12.75" x14ac:dyDescent="0.2">
      <c r="B202" s="751"/>
      <c r="C202" s="752"/>
      <c r="D202" s="752"/>
      <c r="E202" s="752"/>
      <c r="F202" s="752"/>
      <c r="G202" s="752"/>
      <c r="H202" s="752"/>
      <c r="I202" s="752"/>
      <c r="J202" s="752"/>
      <c r="K202" s="752"/>
      <c r="L202" s="753"/>
      <c r="M202" s="142"/>
      <c r="N202" s="143"/>
      <c r="O202" s="143"/>
    </row>
    <row r="203" spans="2:15" ht="12.75" x14ac:dyDescent="0.2">
      <c r="B203" s="751"/>
      <c r="C203" s="752"/>
      <c r="D203" s="752"/>
      <c r="E203" s="752"/>
      <c r="F203" s="752"/>
      <c r="G203" s="752"/>
      <c r="H203" s="752"/>
      <c r="I203" s="752"/>
      <c r="J203" s="752"/>
      <c r="K203" s="752"/>
      <c r="L203" s="753"/>
      <c r="M203" s="142"/>
      <c r="N203" s="143"/>
      <c r="O203" s="143"/>
    </row>
    <row r="204" spans="2:15" ht="12.75" x14ac:dyDescent="0.2">
      <c r="B204" s="751"/>
      <c r="C204" s="752"/>
      <c r="D204" s="752"/>
      <c r="E204" s="752"/>
      <c r="F204" s="752"/>
      <c r="G204" s="752"/>
      <c r="H204" s="752"/>
      <c r="I204" s="752"/>
      <c r="J204" s="752"/>
      <c r="K204" s="752"/>
      <c r="L204" s="753"/>
      <c r="M204" s="142"/>
      <c r="N204" s="143"/>
      <c r="O204" s="143"/>
    </row>
    <row r="205" spans="2:15" ht="12.75" x14ac:dyDescent="0.2">
      <c r="B205" s="751"/>
      <c r="C205" s="752"/>
      <c r="D205" s="752"/>
      <c r="E205" s="752"/>
      <c r="F205" s="752"/>
      <c r="G205" s="752"/>
      <c r="H205" s="752"/>
      <c r="I205" s="752"/>
      <c r="J205" s="752"/>
      <c r="K205" s="752"/>
      <c r="L205" s="753"/>
      <c r="M205" s="142"/>
      <c r="N205" s="143"/>
      <c r="O205" s="143"/>
    </row>
    <row r="206" spans="2:15" ht="12.75" x14ac:dyDescent="0.2">
      <c r="B206" s="751"/>
      <c r="C206" s="752"/>
      <c r="D206" s="752"/>
      <c r="E206" s="752"/>
      <c r="F206" s="752"/>
      <c r="G206" s="752"/>
      <c r="H206" s="752"/>
      <c r="I206" s="752"/>
      <c r="J206" s="752"/>
      <c r="K206" s="752"/>
      <c r="L206" s="753"/>
      <c r="M206" s="142"/>
      <c r="N206" s="143"/>
      <c r="O206" s="143"/>
    </row>
    <row r="207" spans="2:15" ht="12.75" x14ac:dyDescent="0.2">
      <c r="B207" s="751"/>
      <c r="C207" s="752"/>
      <c r="D207" s="752"/>
      <c r="E207" s="752"/>
      <c r="F207" s="752"/>
      <c r="G207" s="752"/>
      <c r="H207" s="752"/>
      <c r="I207" s="752"/>
      <c r="J207" s="752"/>
      <c r="K207" s="752"/>
      <c r="L207" s="753"/>
      <c r="M207" s="142"/>
      <c r="N207" s="143"/>
      <c r="O207" s="143"/>
    </row>
    <row r="208" spans="2:15" ht="12.75" x14ac:dyDescent="0.2">
      <c r="B208" s="751"/>
      <c r="C208" s="752"/>
      <c r="D208" s="752"/>
      <c r="E208" s="752"/>
      <c r="F208" s="752"/>
      <c r="G208" s="752"/>
      <c r="H208" s="752"/>
      <c r="I208" s="752"/>
      <c r="J208" s="752"/>
      <c r="K208" s="752"/>
      <c r="L208" s="753"/>
      <c r="M208" s="142"/>
      <c r="N208" s="143"/>
      <c r="O208" s="143"/>
    </row>
    <row r="209" spans="2:15" ht="12.75" x14ac:dyDescent="0.2">
      <c r="B209" s="751"/>
      <c r="C209" s="752"/>
      <c r="D209" s="752"/>
      <c r="E209" s="752"/>
      <c r="F209" s="752"/>
      <c r="G209" s="752"/>
      <c r="H209" s="752"/>
      <c r="I209" s="752"/>
      <c r="J209" s="752"/>
      <c r="K209" s="752"/>
      <c r="L209" s="753"/>
      <c r="M209" s="142"/>
      <c r="N209" s="143"/>
      <c r="O209" s="143"/>
    </row>
    <row r="210" spans="2:15" ht="15" customHeight="1" x14ac:dyDescent="0.2">
      <c r="B210" s="751"/>
      <c r="C210" s="752"/>
      <c r="D210" s="752"/>
      <c r="E210" s="752"/>
      <c r="F210" s="752"/>
      <c r="G210" s="752"/>
      <c r="H210" s="752"/>
      <c r="I210" s="752"/>
      <c r="J210" s="752"/>
      <c r="K210" s="752"/>
      <c r="L210" s="753"/>
      <c r="M210" s="142"/>
      <c r="N210" s="143"/>
      <c r="O210" s="143"/>
    </row>
    <row r="211" spans="2:15" ht="12.75" x14ac:dyDescent="0.2">
      <c r="B211" s="751"/>
      <c r="C211" s="752"/>
      <c r="D211" s="752"/>
      <c r="E211" s="752"/>
      <c r="F211" s="752"/>
      <c r="G211" s="752"/>
      <c r="H211" s="752"/>
      <c r="I211" s="752"/>
      <c r="J211" s="752"/>
      <c r="K211" s="752"/>
      <c r="L211" s="753"/>
      <c r="M211" s="142"/>
      <c r="N211" s="143"/>
      <c r="O211" s="143"/>
    </row>
    <row r="212" spans="2:15" ht="12.75" x14ac:dyDescent="0.2">
      <c r="B212" s="751"/>
      <c r="C212" s="752"/>
      <c r="D212" s="752"/>
      <c r="E212" s="752"/>
      <c r="F212" s="752"/>
      <c r="G212" s="752"/>
      <c r="H212" s="752"/>
      <c r="I212" s="752"/>
      <c r="J212" s="752"/>
      <c r="K212" s="752"/>
      <c r="L212" s="753"/>
      <c r="M212" s="142"/>
      <c r="N212" s="143"/>
      <c r="O212" s="143"/>
    </row>
    <row r="213" spans="2:15" ht="12.75" x14ac:dyDescent="0.2">
      <c r="B213" s="775"/>
      <c r="C213" s="776"/>
      <c r="D213" s="776"/>
      <c r="E213" s="776"/>
      <c r="F213" s="776"/>
      <c r="G213" s="776"/>
      <c r="H213" s="776"/>
      <c r="I213" s="776"/>
      <c r="J213" s="776"/>
      <c r="K213" s="776"/>
      <c r="L213" s="777"/>
      <c r="M213" s="142"/>
      <c r="N213" s="143"/>
      <c r="O213" s="143"/>
    </row>
    <row r="214" spans="2:15" ht="12.75" x14ac:dyDescent="0.2">
      <c r="B214" s="143"/>
      <c r="C214" s="143"/>
      <c r="D214" s="143"/>
      <c r="E214" s="143"/>
      <c r="F214" s="143"/>
      <c r="G214" s="143"/>
      <c r="H214" s="143"/>
      <c r="I214" s="143"/>
      <c r="J214" s="143"/>
      <c r="K214" s="143"/>
      <c r="L214" s="143"/>
      <c r="M214" s="142"/>
    </row>
  </sheetData>
  <sheetProtection algorithmName="SHA-512" hashValue="HKIDO5sX5EhhbVcgRD30v7UOh/lMLSP6eTmU8sLOdaOOBYk0hYo5keovHCI4PjcHh8DIS33tsFeQBbdz6j9UNA==" saltValue="nEHt+1kBf/XxMQnYhw2cPw==" spinCount="100000" sheet="1" selectLockedCells="1"/>
  <mergeCells count="223">
    <mergeCell ref="E138:J138"/>
    <mergeCell ref="C136:D136"/>
    <mergeCell ref="B186:L186"/>
    <mergeCell ref="C141:D141"/>
    <mergeCell ref="C142:D142"/>
    <mergeCell ref="C143:D143"/>
    <mergeCell ref="C144:D144"/>
    <mergeCell ref="C138:D138"/>
    <mergeCell ref="C148:D148"/>
    <mergeCell ref="C139:D139"/>
    <mergeCell ref="C149:D149"/>
    <mergeCell ref="B184:L184"/>
    <mergeCell ref="E140:J140"/>
    <mergeCell ref="E141:J141"/>
    <mergeCell ref="E139:J139"/>
    <mergeCell ref="E142:J142"/>
    <mergeCell ref="C89:D89"/>
    <mergeCell ref="C109:G109"/>
    <mergeCell ref="C110:G110"/>
    <mergeCell ref="C111:G111"/>
    <mergeCell ref="C102:D102"/>
    <mergeCell ref="C103:D103"/>
    <mergeCell ref="C104:D104"/>
    <mergeCell ref="C105:D105"/>
    <mergeCell ref="C95:D95"/>
    <mergeCell ref="C97:D97"/>
    <mergeCell ref="C93:D93"/>
    <mergeCell ref="C94:D94"/>
    <mergeCell ref="C96:D96"/>
    <mergeCell ref="C87:D87"/>
    <mergeCell ref="C88:D88"/>
    <mergeCell ref="E50:F50"/>
    <mergeCell ref="G50:H50"/>
    <mergeCell ref="G51:H51"/>
    <mergeCell ref="E46:F46"/>
    <mergeCell ref="E51:F51"/>
    <mergeCell ref="E52:F52"/>
    <mergeCell ref="G52:H52"/>
    <mergeCell ref="G53:H53"/>
    <mergeCell ref="E53:F53"/>
    <mergeCell ref="G49:H49"/>
    <mergeCell ref="E49:F49"/>
    <mergeCell ref="F16:H16"/>
    <mergeCell ref="C17:D17"/>
    <mergeCell ref="E17:F17"/>
    <mergeCell ref="G17:H17"/>
    <mergeCell ref="G48:H48"/>
    <mergeCell ref="G46:H46"/>
    <mergeCell ref="G47:H47"/>
    <mergeCell ref="E27:F27"/>
    <mergeCell ref="G24:H24"/>
    <mergeCell ref="C25:D25"/>
    <mergeCell ref="G18:H18"/>
    <mergeCell ref="G37:H37"/>
    <mergeCell ref="G38:H38"/>
    <mergeCell ref="G20:H20"/>
    <mergeCell ref="G21:H21"/>
    <mergeCell ref="E37:F37"/>
    <mergeCell ref="E38:F38"/>
    <mergeCell ref="E20:F20"/>
    <mergeCell ref="G25:H25"/>
    <mergeCell ref="C18:D18"/>
    <mergeCell ref="C37:D37"/>
    <mergeCell ref="C38:D38"/>
    <mergeCell ref="C19:D19"/>
    <mergeCell ref="E19:F19"/>
    <mergeCell ref="C34:D34"/>
    <mergeCell ref="E34:F34"/>
    <mergeCell ref="E41:F41"/>
    <mergeCell ref="E18:F18"/>
    <mergeCell ref="C27:D27"/>
    <mergeCell ref="C32:D32"/>
    <mergeCell ref="E32:F32"/>
    <mergeCell ref="C33:D33"/>
    <mergeCell ref="E33:F33"/>
    <mergeCell ref="C31:D31"/>
    <mergeCell ref="E31:F31"/>
    <mergeCell ref="G19:H19"/>
    <mergeCell ref="C20:D20"/>
    <mergeCell ref="C52:D52"/>
    <mergeCell ref="C51:D51"/>
    <mergeCell ref="C39:D39"/>
    <mergeCell ref="C40:D40"/>
    <mergeCell ref="C45:D45"/>
    <mergeCell ref="C43:D43"/>
    <mergeCell ref="C44:D44"/>
    <mergeCell ref="C49:D49"/>
    <mergeCell ref="E45:F45"/>
    <mergeCell ref="G26:H26"/>
    <mergeCell ref="C42:D42"/>
    <mergeCell ref="G27:H27"/>
    <mergeCell ref="G31:H31"/>
    <mergeCell ref="G32:H32"/>
    <mergeCell ref="C46:D46"/>
    <mergeCell ref="C41:D41"/>
    <mergeCell ref="C21:D21"/>
    <mergeCell ref="E21:F21"/>
    <mergeCell ref="C24:D24"/>
    <mergeCell ref="E24:F24"/>
    <mergeCell ref="C22:D22"/>
    <mergeCell ref="E22:F22"/>
    <mergeCell ref="G45:H45"/>
    <mergeCell ref="E43:F43"/>
    <mergeCell ref="E44:F44"/>
    <mergeCell ref="C26:D26"/>
    <mergeCell ref="C28:D28"/>
    <mergeCell ref="E28:F28"/>
    <mergeCell ref="G28:H28"/>
    <mergeCell ref="C29:D29"/>
    <mergeCell ref="E26:F26"/>
    <mergeCell ref="G41:H41"/>
    <mergeCell ref="G33:H33"/>
    <mergeCell ref="C35:D35"/>
    <mergeCell ref="E35:F35"/>
    <mergeCell ref="G35:H35"/>
    <mergeCell ref="C36:D36"/>
    <mergeCell ref="E36:F36"/>
    <mergeCell ref="G36:H36"/>
    <mergeCell ref="G39:H39"/>
    <mergeCell ref="G40:H40"/>
    <mergeCell ref="E40:F40"/>
    <mergeCell ref="E39:F39"/>
    <mergeCell ref="G44:H44"/>
    <mergeCell ref="G34:H34"/>
    <mergeCell ref="G42:H42"/>
    <mergeCell ref="G22:H22"/>
    <mergeCell ref="E29:F29"/>
    <mergeCell ref="G29:H29"/>
    <mergeCell ref="C30:D30"/>
    <mergeCell ref="E30:F30"/>
    <mergeCell ref="G30:H30"/>
    <mergeCell ref="C23:D23"/>
    <mergeCell ref="E23:F23"/>
    <mergeCell ref="G23:H23"/>
    <mergeCell ref="E25:F25"/>
    <mergeCell ref="G43:H43"/>
    <mergeCell ref="E42:F42"/>
    <mergeCell ref="F8:L8"/>
    <mergeCell ref="F9:L9"/>
    <mergeCell ref="C134:D134"/>
    <mergeCell ref="C140:D140"/>
    <mergeCell ref="E136:J136"/>
    <mergeCell ref="C98:D98"/>
    <mergeCell ref="C99:D99"/>
    <mergeCell ref="C100:D100"/>
    <mergeCell ref="C101:D101"/>
    <mergeCell ref="E47:F47"/>
    <mergeCell ref="C121:G121"/>
    <mergeCell ref="C122:G122"/>
    <mergeCell ref="C132:D132"/>
    <mergeCell ref="C133:D133"/>
    <mergeCell ref="C50:D50"/>
    <mergeCell ref="C90:D90"/>
    <mergeCell ref="C91:D91"/>
    <mergeCell ref="C92:D92"/>
    <mergeCell ref="C47:D47"/>
    <mergeCell ref="C48:D48"/>
    <mergeCell ref="C53:D53"/>
    <mergeCell ref="E48:F48"/>
    <mergeCell ref="C112:G112"/>
    <mergeCell ref="C113:G113"/>
    <mergeCell ref="C114:G114"/>
    <mergeCell ref="C115:G115"/>
    <mergeCell ref="C137:D137"/>
    <mergeCell ref="C116:G116"/>
    <mergeCell ref="C117:G117"/>
    <mergeCell ref="C135:D135"/>
    <mergeCell ref="C118:G118"/>
    <mergeCell ref="C119:G119"/>
    <mergeCell ref="C120:G120"/>
    <mergeCell ref="C125:G125"/>
    <mergeCell ref="E132:J132"/>
    <mergeCell ref="E133:J133"/>
    <mergeCell ref="E134:J134"/>
    <mergeCell ref="C126:G126"/>
    <mergeCell ref="C127:G127"/>
    <mergeCell ref="C123:G123"/>
    <mergeCell ref="C124:G124"/>
    <mergeCell ref="E137:J137"/>
    <mergeCell ref="E135:J135"/>
    <mergeCell ref="B207:L207"/>
    <mergeCell ref="B202:L202"/>
    <mergeCell ref="B188:L188"/>
    <mergeCell ref="B189:L189"/>
    <mergeCell ref="B190:L190"/>
    <mergeCell ref="B191:L191"/>
    <mergeCell ref="E143:J143"/>
    <mergeCell ref="B199:L199"/>
    <mergeCell ref="B200:L200"/>
    <mergeCell ref="B181:L181"/>
    <mergeCell ref="B182:L182"/>
    <mergeCell ref="B183:L183"/>
    <mergeCell ref="B192:L192"/>
    <mergeCell ref="B193:L193"/>
    <mergeCell ref="E144:J144"/>
    <mergeCell ref="E145:J145"/>
    <mergeCell ref="B168:D168"/>
    <mergeCell ref="B187:L187"/>
    <mergeCell ref="C145:D145"/>
    <mergeCell ref="B208:L208"/>
    <mergeCell ref="B213:L213"/>
    <mergeCell ref="E146:J146"/>
    <mergeCell ref="E147:J147"/>
    <mergeCell ref="E148:J148"/>
    <mergeCell ref="E149:J149"/>
    <mergeCell ref="B203:L203"/>
    <mergeCell ref="B194:L194"/>
    <mergeCell ref="B195:L195"/>
    <mergeCell ref="B196:L196"/>
    <mergeCell ref="B197:L197"/>
    <mergeCell ref="B205:L205"/>
    <mergeCell ref="C146:D146"/>
    <mergeCell ref="B166:F166"/>
    <mergeCell ref="B185:L185"/>
    <mergeCell ref="C147:D147"/>
    <mergeCell ref="B210:L210"/>
    <mergeCell ref="B211:L211"/>
    <mergeCell ref="B212:L212"/>
    <mergeCell ref="B198:L198"/>
    <mergeCell ref="B209:L209"/>
    <mergeCell ref="B201:L201"/>
    <mergeCell ref="B204:L204"/>
    <mergeCell ref="B206:L206"/>
  </mergeCells>
  <phoneticPr fontId="0" type="noConversion"/>
  <conditionalFormatting sqref="L168">
    <cfRule type="cellIs" dxfId="2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9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31">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Deelnemersoverzicht!A28</f>
        <v>Deelnemer 5</v>
      </c>
      <c r="D6" s="342"/>
      <c r="E6" s="143"/>
      <c r="F6" s="438">
        <f>Deelnemersoverzicht!B28</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oJMn8OVLH1KKLDa+kgnx39jcsiPcZWTNneEAKW5oqkDRNmYqfnaoxiDSF0USQRlHTK2PbUqp09PIpTfF8Qy1Bg==" saltValue="78Y6f3ZFZf0uGenV3yQ8BA==" spinCount="100000" sheet="1" selectLockedCells="1"/>
  <mergeCells count="223">
    <mergeCell ref="C120:G120"/>
    <mergeCell ref="C123:G123"/>
    <mergeCell ref="E149:J149"/>
    <mergeCell ref="C124:G124"/>
    <mergeCell ref="C125:G125"/>
    <mergeCell ref="C126:G126"/>
    <mergeCell ref="C127:G127"/>
    <mergeCell ref="C140:D140"/>
    <mergeCell ref="C141:D141"/>
    <mergeCell ref="C137:D137"/>
    <mergeCell ref="C149:D149"/>
    <mergeCell ref="C147:D147"/>
    <mergeCell ref="C142:D142"/>
    <mergeCell ref="C143:D143"/>
    <mergeCell ref="C144:D144"/>
    <mergeCell ref="C145:D145"/>
    <mergeCell ref="C148:D148"/>
    <mergeCell ref="C146:D146"/>
    <mergeCell ref="E147:J147"/>
    <mergeCell ref="E148:J148"/>
    <mergeCell ref="E141:J141"/>
    <mergeCell ref="E142:J142"/>
    <mergeCell ref="E143:J143"/>
    <mergeCell ref="E144:J144"/>
    <mergeCell ref="C111:G111"/>
    <mergeCell ref="C112:G112"/>
    <mergeCell ref="C113:G113"/>
    <mergeCell ref="C114:G114"/>
    <mergeCell ref="C115:G115"/>
    <mergeCell ref="C116:G116"/>
    <mergeCell ref="C117:G117"/>
    <mergeCell ref="C118:G118"/>
    <mergeCell ref="C119:G119"/>
    <mergeCell ref="C96:D96"/>
    <mergeCell ref="C97:D97"/>
    <mergeCell ref="C101:D101"/>
    <mergeCell ref="C102:D102"/>
    <mergeCell ref="C103:D103"/>
    <mergeCell ref="C104:D104"/>
    <mergeCell ref="C105:D105"/>
    <mergeCell ref="C109:G109"/>
    <mergeCell ref="C110:G110"/>
    <mergeCell ref="E53:F53"/>
    <mergeCell ref="E51:F51"/>
    <mergeCell ref="G52:H52"/>
    <mergeCell ref="G53:H53"/>
    <mergeCell ref="E52:F52"/>
    <mergeCell ref="C53:D53"/>
    <mergeCell ref="C139:D139"/>
    <mergeCell ref="F16:H16"/>
    <mergeCell ref="C17:D17"/>
    <mergeCell ref="E17:F17"/>
    <mergeCell ref="G17:H17"/>
    <mergeCell ref="C87:D87"/>
    <mergeCell ref="C88:D88"/>
    <mergeCell ref="E50:F50"/>
    <mergeCell ref="G50:H50"/>
    <mergeCell ref="G51:H51"/>
    <mergeCell ref="C89:D89"/>
    <mergeCell ref="C90:D90"/>
    <mergeCell ref="C91:D91"/>
    <mergeCell ref="C92:D92"/>
    <mergeCell ref="C93:D93"/>
    <mergeCell ref="C100:D100"/>
    <mergeCell ref="C94:D94"/>
    <mergeCell ref="C95:D95"/>
    <mergeCell ref="G49:H49"/>
    <mergeCell ref="E49:F49"/>
    <mergeCell ref="G48:H48"/>
    <mergeCell ref="C49:D49"/>
    <mergeCell ref="C44:D44"/>
    <mergeCell ref="G41:H41"/>
    <mergeCell ref="G42:H42"/>
    <mergeCell ref="E41:F41"/>
    <mergeCell ref="E46:F46"/>
    <mergeCell ref="E47:F47"/>
    <mergeCell ref="E48:F48"/>
    <mergeCell ref="G43:H43"/>
    <mergeCell ref="C48:D48"/>
    <mergeCell ref="E45:F45"/>
    <mergeCell ref="G45:H45"/>
    <mergeCell ref="G18:H18"/>
    <mergeCell ref="G37:H37"/>
    <mergeCell ref="G38:H38"/>
    <mergeCell ref="G44:H44"/>
    <mergeCell ref="E43:F43"/>
    <mergeCell ref="E44:F44"/>
    <mergeCell ref="E42:F42"/>
    <mergeCell ref="E19:F19"/>
    <mergeCell ref="G39:H39"/>
    <mergeCell ref="G40:H40"/>
    <mergeCell ref="E37:F37"/>
    <mergeCell ref="E38:F38"/>
    <mergeCell ref="E39:F39"/>
    <mergeCell ref="E40:F40"/>
    <mergeCell ref="E20:F20"/>
    <mergeCell ref="G20:H20"/>
    <mergeCell ref="E22:F22"/>
    <mergeCell ref="G22:H22"/>
    <mergeCell ref="E23:F23"/>
    <mergeCell ref="G23:H23"/>
    <mergeCell ref="E18:F18"/>
    <mergeCell ref="G19:H19"/>
    <mergeCell ref="E21:F21"/>
    <mergeCell ref="G21:H21"/>
    <mergeCell ref="C18:D18"/>
    <mergeCell ref="C37:D37"/>
    <mergeCell ref="C38:D38"/>
    <mergeCell ref="C52:D52"/>
    <mergeCell ref="C51:D51"/>
    <mergeCell ref="C19:D19"/>
    <mergeCell ref="C20:D20"/>
    <mergeCell ref="C28:D28"/>
    <mergeCell ref="C39:D39"/>
    <mergeCell ref="C40:D40"/>
    <mergeCell ref="C45:D45"/>
    <mergeCell ref="C43:D43"/>
    <mergeCell ref="C41:D41"/>
    <mergeCell ref="C31:D31"/>
    <mergeCell ref="C21:D21"/>
    <mergeCell ref="C50:D50"/>
    <mergeCell ref="C22:D22"/>
    <mergeCell ref="C23:D23"/>
    <mergeCell ref="C30:D30"/>
    <mergeCell ref="C35:D35"/>
    <mergeCell ref="G25:H25"/>
    <mergeCell ref="C26:D26"/>
    <mergeCell ref="E26:F26"/>
    <mergeCell ref="G26:H26"/>
    <mergeCell ref="C24:D24"/>
    <mergeCell ref="E24:F24"/>
    <mergeCell ref="G24:H24"/>
    <mergeCell ref="C25:D25"/>
    <mergeCell ref="E25:F25"/>
    <mergeCell ref="E30:F30"/>
    <mergeCell ref="G30:H30"/>
    <mergeCell ref="E31:F31"/>
    <mergeCell ref="G31:H31"/>
    <mergeCell ref="C32:D32"/>
    <mergeCell ref="E32:F32"/>
    <mergeCell ref="G32:H32"/>
    <mergeCell ref="C27:D27"/>
    <mergeCell ref="E27:F27"/>
    <mergeCell ref="G27:H27"/>
    <mergeCell ref="E28:F28"/>
    <mergeCell ref="G28:H28"/>
    <mergeCell ref="C29:D29"/>
    <mergeCell ref="E29:F29"/>
    <mergeCell ref="G29:H29"/>
    <mergeCell ref="E35:F35"/>
    <mergeCell ref="G35:H35"/>
    <mergeCell ref="C36:D36"/>
    <mergeCell ref="E36:F36"/>
    <mergeCell ref="G36:H36"/>
    <mergeCell ref="C33:D33"/>
    <mergeCell ref="E33:F33"/>
    <mergeCell ref="G33:H33"/>
    <mergeCell ref="C34:D34"/>
    <mergeCell ref="E34:F34"/>
    <mergeCell ref="G34:H34"/>
    <mergeCell ref="F8:L8"/>
    <mergeCell ref="F9:L9"/>
    <mergeCell ref="B181:L181"/>
    <mergeCell ref="B182:L182"/>
    <mergeCell ref="B183:L183"/>
    <mergeCell ref="E137:J137"/>
    <mergeCell ref="E138:J138"/>
    <mergeCell ref="E139:J139"/>
    <mergeCell ref="E140:J140"/>
    <mergeCell ref="C98:D98"/>
    <mergeCell ref="C99:D99"/>
    <mergeCell ref="C121:G121"/>
    <mergeCell ref="C122:G122"/>
    <mergeCell ref="C132:D132"/>
    <mergeCell ref="C133:D133"/>
    <mergeCell ref="C134:D134"/>
    <mergeCell ref="C136:D136"/>
    <mergeCell ref="C135:D135"/>
    <mergeCell ref="C138:D138"/>
    <mergeCell ref="C42:D42"/>
    <mergeCell ref="C46:D46"/>
    <mergeCell ref="C47:D47"/>
    <mergeCell ref="G46:H46"/>
    <mergeCell ref="G47:H47"/>
    <mergeCell ref="B212:L212"/>
    <mergeCell ref="B213:L213"/>
    <mergeCell ref="E132:J132"/>
    <mergeCell ref="E133:J133"/>
    <mergeCell ref="E134:J134"/>
    <mergeCell ref="E135:J135"/>
    <mergeCell ref="E136:J136"/>
    <mergeCell ref="B203:L203"/>
    <mergeCell ref="B204:L204"/>
    <mergeCell ref="B205:L205"/>
    <mergeCell ref="B206:L206"/>
    <mergeCell ref="B207:L207"/>
    <mergeCell ref="B208:L208"/>
    <mergeCell ref="B196:L196"/>
    <mergeCell ref="B197:L197"/>
    <mergeCell ref="B198:L198"/>
    <mergeCell ref="B199:L199"/>
    <mergeCell ref="B200:L200"/>
    <mergeCell ref="B201:L201"/>
    <mergeCell ref="B190:L190"/>
    <mergeCell ref="B191:L191"/>
    <mergeCell ref="B192:L192"/>
    <mergeCell ref="B193:L193"/>
    <mergeCell ref="B194:L194"/>
    <mergeCell ref="E145:J145"/>
    <mergeCell ref="E146:J146"/>
    <mergeCell ref="B209:L209"/>
    <mergeCell ref="B210:L210"/>
    <mergeCell ref="B211:L211"/>
    <mergeCell ref="B195:L195"/>
    <mergeCell ref="B184:L184"/>
    <mergeCell ref="B185:L185"/>
    <mergeCell ref="B186:L186"/>
    <mergeCell ref="B187:L187"/>
    <mergeCell ref="B188:L188"/>
    <mergeCell ref="B189:L189"/>
    <mergeCell ref="B202:L202"/>
    <mergeCell ref="B168:D168"/>
    <mergeCell ref="B166:F166"/>
  </mergeCells>
  <phoneticPr fontId="0" type="noConversion"/>
  <conditionalFormatting sqref="L168">
    <cfRule type="cellIs" dxfId="2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A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32">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Deelnemersoverzicht!A29</f>
        <v>Deelnemer 6</v>
      </c>
      <c r="D6" s="342"/>
      <c r="E6" s="143"/>
      <c r="F6" s="438">
        <f>Deelnemersoverzicht!B29</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vD4VTywLYwnuOhkq9FAhUos0GcnLGfF1B/f0Z3dYY60rw59ITiPbFkv4EE9C/uwZ73T4k2RRuOnviKCWe/sYEQ==" saltValue="YEFwCn1vktv1u38zwO47tg==" spinCount="100000" sheet="1" selectLockedCells="1"/>
  <mergeCells count="223">
    <mergeCell ref="C126:G126"/>
    <mergeCell ref="C127:G127"/>
    <mergeCell ref="C139:D139"/>
    <mergeCell ref="C134:D134"/>
    <mergeCell ref="E136:J136"/>
    <mergeCell ref="E137:J137"/>
    <mergeCell ref="E138:J138"/>
    <mergeCell ref="C148:D148"/>
    <mergeCell ref="C140:D140"/>
    <mergeCell ref="C141:D141"/>
    <mergeCell ref="C142:D142"/>
    <mergeCell ref="C143:D143"/>
    <mergeCell ref="C144:D144"/>
    <mergeCell ref="C147:D147"/>
    <mergeCell ref="C145:D145"/>
    <mergeCell ref="C146:D146"/>
    <mergeCell ref="C132:D132"/>
    <mergeCell ref="C133:D133"/>
    <mergeCell ref="C136:D136"/>
    <mergeCell ref="C135:D135"/>
    <mergeCell ref="C138:D138"/>
    <mergeCell ref="C137:D137"/>
    <mergeCell ref="C124:G124"/>
    <mergeCell ref="G43:H43"/>
    <mergeCell ref="G52:H52"/>
    <mergeCell ref="G53:H53"/>
    <mergeCell ref="C50:D50"/>
    <mergeCell ref="E53:F53"/>
    <mergeCell ref="C93:D93"/>
    <mergeCell ref="C94:D94"/>
    <mergeCell ref="C122:G122"/>
    <mergeCell ref="C96:D96"/>
    <mergeCell ref="C98:D98"/>
    <mergeCell ref="C99:D99"/>
    <mergeCell ref="C100:D100"/>
    <mergeCell ref="C109:G109"/>
    <mergeCell ref="C110:G110"/>
    <mergeCell ref="C111:G111"/>
    <mergeCell ref="C112:G112"/>
    <mergeCell ref="C113:G113"/>
    <mergeCell ref="C114:G114"/>
    <mergeCell ref="C115:G115"/>
    <mergeCell ref="C116:G116"/>
    <mergeCell ref="C117:G117"/>
    <mergeCell ref="C121:G121"/>
    <mergeCell ref="C118:G118"/>
    <mergeCell ref="F16:H16"/>
    <mergeCell ref="C17:D17"/>
    <mergeCell ref="E17:F17"/>
    <mergeCell ref="G17:H17"/>
    <mergeCell ref="C91:D91"/>
    <mergeCell ref="C92:D92"/>
    <mergeCell ref="E18:F18"/>
    <mergeCell ref="G18:H18"/>
    <mergeCell ref="G37:H37"/>
    <mergeCell ref="G38:H38"/>
    <mergeCell ref="E52:F52"/>
    <mergeCell ref="E50:F50"/>
    <mergeCell ref="G50:H50"/>
    <mergeCell ref="G51:H51"/>
    <mergeCell ref="E46:F46"/>
    <mergeCell ref="E47:F47"/>
    <mergeCell ref="E48:F48"/>
    <mergeCell ref="C49:D49"/>
    <mergeCell ref="C46:D46"/>
    <mergeCell ref="C47:D47"/>
    <mergeCell ref="E51:F51"/>
    <mergeCell ref="E45:F45"/>
    <mergeCell ref="G20:H20"/>
    <mergeCell ref="G21:H21"/>
    <mergeCell ref="C119:G119"/>
    <mergeCell ref="C120:G120"/>
    <mergeCell ref="C87:D87"/>
    <mergeCell ref="C88:D88"/>
    <mergeCell ref="C101:D101"/>
    <mergeCell ref="C89:D89"/>
    <mergeCell ref="C90:D90"/>
    <mergeCell ref="C102:D102"/>
    <mergeCell ref="C103:D103"/>
    <mergeCell ref="C104:D104"/>
    <mergeCell ref="C105:D105"/>
    <mergeCell ref="C95:D95"/>
    <mergeCell ref="C36:D36"/>
    <mergeCell ref="C33:D33"/>
    <mergeCell ref="E37:F37"/>
    <mergeCell ref="E38:F38"/>
    <mergeCell ref="G22:H22"/>
    <mergeCell ref="E26:F26"/>
    <mergeCell ref="G26:H26"/>
    <mergeCell ref="E27:F27"/>
    <mergeCell ref="G27:H27"/>
    <mergeCell ref="E24:F24"/>
    <mergeCell ref="G24:H24"/>
    <mergeCell ref="E25:F25"/>
    <mergeCell ref="G25:H25"/>
    <mergeCell ref="E30:F30"/>
    <mergeCell ref="G30:H30"/>
    <mergeCell ref="E31:F31"/>
    <mergeCell ref="E35:F35"/>
    <mergeCell ref="E32:F32"/>
    <mergeCell ref="G32:H32"/>
    <mergeCell ref="G35:H35"/>
    <mergeCell ref="E36:F36"/>
    <mergeCell ref="G36:H36"/>
    <mergeCell ref="E33:F33"/>
    <mergeCell ref="G33:H33"/>
    <mergeCell ref="E21:F21"/>
    <mergeCell ref="C22:D22"/>
    <mergeCell ref="E22:F22"/>
    <mergeCell ref="C18:D18"/>
    <mergeCell ref="C37:D37"/>
    <mergeCell ref="C38:D38"/>
    <mergeCell ref="C52:D52"/>
    <mergeCell ref="C51:D51"/>
    <mergeCell ref="C39:D39"/>
    <mergeCell ref="C40:D40"/>
    <mergeCell ref="C45:D45"/>
    <mergeCell ref="C43:D43"/>
    <mergeCell ref="C48:D48"/>
    <mergeCell ref="C26:D26"/>
    <mergeCell ref="C27:D27"/>
    <mergeCell ref="C19:D19"/>
    <mergeCell ref="C24:D24"/>
    <mergeCell ref="C25:D25"/>
    <mergeCell ref="C30:D30"/>
    <mergeCell ref="C31:D31"/>
    <mergeCell ref="C35:D35"/>
    <mergeCell ref="C44:D44"/>
    <mergeCell ref="C42:D42"/>
    <mergeCell ref="C32:D32"/>
    <mergeCell ref="C53:D53"/>
    <mergeCell ref="G42:H42"/>
    <mergeCell ref="E41:F41"/>
    <mergeCell ref="G49:H49"/>
    <mergeCell ref="E49:F49"/>
    <mergeCell ref="G48:H48"/>
    <mergeCell ref="G46:H46"/>
    <mergeCell ref="G47:H47"/>
    <mergeCell ref="G44:H44"/>
    <mergeCell ref="G45:H45"/>
    <mergeCell ref="E43:F43"/>
    <mergeCell ref="E44:F44"/>
    <mergeCell ref="E42:F42"/>
    <mergeCell ref="C41:D41"/>
    <mergeCell ref="G41:H41"/>
    <mergeCell ref="F8:L8"/>
    <mergeCell ref="F9:L9"/>
    <mergeCell ref="G39:H39"/>
    <mergeCell ref="G40:H40"/>
    <mergeCell ref="E40:F40"/>
    <mergeCell ref="E39:F39"/>
    <mergeCell ref="C34:D34"/>
    <mergeCell ref="E34:F34"/>
    <mergeCell ref="G34:H34"/>
    <mergeCell ref="G31:H31"/>
    <mergeCell ref="C28:D28"/>
    <mergeCell ref="E28:F28"/>
    <mergeCell ref="G28:H28"/>
    <mergeCell ref="C29:D29"/>
    <mergeCell ref="E29:F29"/>
    <mergeCell ref="G29:H29"/>
    <mergeCell ref="E19:F19"/>
    <mergeCell ref="G19:H19"/>
    <mergeCell ref="C20:D20"/>
    <mergeCell ref="E20:F20"/>
    <mergeCell ref="C23:D23"/>
    <mergeCell ref="E23:F23"/>
    <mergeCell ref="G23:H23"/>
    <mergeCell ref="C21:D21"/>
    <mergeCell ref="B181:L181"/>
    <mergeCell ref="B182:L182"/>
    <mergeCell ref="B183:L183"/>
    <mergeCell ref="E132:J132"/>
    <mergeCell ref="E133:J133"/>
    <mergeCell ref="E134:J134"/>
    <mergeCell ref="E135:J135"/>
    <mergeCell ref="C97:D97"/>
    <mergeCell ref="B166:F166"/>
    <mergeCell ref="B168:D168"/>
    <mergeCell ref="E144:J144"/>
    <mergeCell ref="E145:J145"/>
    <mergeCell ref="E146:J146"/>
    <mergeCell ref="E147:J147"/>
    <mergeCell ref="E148:J148"/>
    <mergeCell ref="E149:J149"/>
    <mergeCell ref="E139:J139"/>
    <mergeCell ref="E140:J140"/>
    <mergeCell ref="E141:J141"/>
    <mergeCell ref="E142:J142"/>
    <mergeCell ref="E143:J143"/>
    <mergeCell ref="C149:D149"/>
    <mergeCell ref="C123:G123"/>
    <mergeCell ref="C125:G125"/>
    <mergeCell ref="B212:L212"/>
    <mergeCell ref="B196:L196"/>
    <mergeCell ref="B197:L197"/>
    <mergeCell ref="B198:L198"/>
    <mergeCell ref="B199:L199"/>
    <mergeCell ref="B200:L200"/>
    <mergeCell ref="B201:L201"/>
    <mergeCell ref="B213:L213"/>
    <mergeCell ref="B202:L202"/>
    <mergeCell ref="B203:L203"/>
    <mergeCell ref="B204:L204"/>
    <mergeCell ref="B205:L205"/>
    <mergeCell ref="B206:L206"/>
    <mergeCell ref="B207:L207"/>
    <mergeCell ref="B208:L208"/>
    <mergeCell ref="B209:L209"/>
    <mergeCell ref="B210:L210"/>
    <mergeCell ref="B211:L211"/>
    <mergeCell ref="B190:L190"/>
    <mergeCell ref="B191:L191"/>
    <mergeCell ref="B192:L192"/>
    <mergeCell ref="B193:L193"/>
    <mergeCell ref="B194:L194"/>
    <mergeCell ref="B195:L195"/>
    <mergeCell ref="B184:L184"/>
    <mergeCell ref="B185:L185"/>
    <mergeCell ref="B186:L186"/>
    <mergeCell ref="B187:L187"/>
    <mergeCell ref="B188:L188"/>
    <mergeCell ref="B189:L189"/>
  </mergeCells>
  <phoneticPr fontId="0" type="noConversion"/>
  <conditionalFormatting sqref="L168">
    <cfRule type="cellIs" dxfId="2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B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B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33">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Deelnemersoverzicht!A30</f>
        <v>Deelnemer 7</v>
      </c>
      <c r="D6" s="342"/>
      <c r="E6" s="143"/>
      <c r="F6" s="438">
        <f>Deelnemersoverzicht!B30</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zbqJueIIhYUhVvTvHaH38oWWHxunyHJ6KKSeMUGUEvI03fWW3CJacgaqoPUYWhXgmQS/X4Jh5miqVOsbD4p6wQ==" saltValue="5pOg9Yb/b/rprIAZ6jte9A==" spinCount="100000" sheet="1" selectLockedCells="1"/>
  <mergeCells count="223">
    <mergeCell ref="C126:G126"/>
    <mergeCell ref="C127:G127"/>
    <mergeCell ref="C139:D139"/>
    <mergeCell ref="C134:D134"/>
    <mergeCell ref="E136:J136"/>
    <mergeCell ref="E137:J137"/>
    <mergeCell ref="E138:J138"/>
    <mergeCell ref="C148:D148"/>
    <mergeCell ref="C140:D140"/>
    <mergeCell ref="C141:D141"/>
    <mergeCell ref="C142:D142"/>
    <mergeCell ref="C143:D143"/>
    <mergeCell ref="C144:D144"/>
    <mergeCell ref="C147:D147"/>
    <mergeCell ref="C145:D145"/>
    <mergeCell ref="C146:D146"/>
    <mergeCell ref="C132:D132"/>
    <mergeCell ref="C133:D133"/>
    <mergeCell ref="C136:D136"/>
    <mergeCell ref="C135:D135"/>
    <mergeCell ref="C138:D138"/>
    <mergeCell ref="C137:D137"/>
    <mergeCell ref="C124:G124"/>
    <mergeCell ref="G43:H43"/>
    <mergeCell ref="G52:H52"/>
    <mergeCell ref="G53:H53"/>
    <mergeCell ref="C50:D50"/>
    <mergeCell ref="E53:F53"/>
    <mergeCell ref="C93:D93"/>
    <mergeCell ref="C94:D94"/>
    <mergeCell ref="C122:G122"/>
    <mergeCell ref="C96:D96"/>
    <mergeCell ref="C98:D98"/>
    <mergeCell ref="C99:D99"/>
    <mergeCell ref="C100:D100"/>
    <mergeCell ref="C109:G109"/>
    <mergeCell ref="C110:G110"/>
    <mergeCell ref="C111:G111"/>
    <mergeCell ref="C112:G112"/>
    <mergeCell ref="C113:G113"/>
    <mergeCell ref="C114:G114"/>
    <mergeCell ref="C115:G115"/>
    <mergeCell ref="C116:G116"/>
    <mergeCell ref="C117:G117"/>
    <mergeCell ref="C121:G121"/>
    <mergeCell ref="C118:G118"/>
    <mergeCell ref="F16:H16"/>
    <mergeCell ref="C17:D17"/>
    <mergeCell ref="E17:F17"/>
    <mergeCell ref="G17:H17"/>
    <mergeCell ref="C91:D91"/>
    <mergeCell ref="C92:D92"/>
    <mergeCell ref="E18:F18"/>
    <mergeCell ref="G18:H18"/>
    <mergeCell ref="G37:H37"/>
    <mergeCell ref="G38:H38"/>
    <mergeCell ref="E52:F52"/>
    <mergeCell ref="E50:F50"/>
    <mergeCell ref="G50:H50"/>
    <mergeCell ref="G51:H51"/>
    <mergeCell ref="E46:F46"/>
    <mergeCell ref="E47:F47"/>
    <mergeCell ref="E48:F48"/>
    <mergeCell ref="C49:D49"/>
    <mergeCell ref="C46:D46"/>
    <mergeCell ref="C47:D47"/>
    <mergeCell ref="E51:F51"/>
    <mergeCell ref="E45:F45"/>
    <mergeCell ref="G20:H20"/>
    <mergeCell ref="G21:H21"/>
    <mergeCell ref="C119:G119"/>
    <mergeCell ref="C120:G120"/>
    <mergeCell ref="C87:D87"/>
    <mergeCell ref="C88:D88"/>
    <mergeCell ref="C101:D101"/>
    <mergeCell ref="C89:D89"/>
    <mergeCell ref="C90:D90"/>
    <mergeCell ref="C102:D102"/>
    <mergeCell ref="C103:D103"/>
    <mergeCell ref="C104:D104"/>
    <mergeCell ref="C105:D105"/>
    <mergeCell ref="C95:D95"/>
    <mergeCell ref="C36:D36"/>
    <mergeCell ref="C33:D33"/>
    <mergeCell ref="E37:F37"/>
    <mergeCell ref="E38:F38"/>
    <mergeCell ref="G22:H22"/>
    <mergeCell ref="E26:F26"/>
    <mergeCell ref="G26:H26"/>
    <mergeCell ref="E27:F27"/>
    <mergeCell ref="G27:H27"/>
    <mergeCell ref="E24:F24"/>
    <mergeCell ref="G24:H24"/>
    <mergeCell ref="E25:F25"/>
    <mergeCell ref="G25:H25"/>
    <mergeCell ref="E30:F30"/>
    <mergeCell ref="G30:H30"/>
    <mergeCell ref="E31:F31"/>
    <mergeCell ref="E35:F35"/>
    <mergeCell ref="E32:F32"/>
    <mergeCell ref="G32:H32"/>
    <mergeCell ref="G35:H35"/>
    <mergeCell ref="E36:F36"/>
    <mergeCell ref="G36:H36"/>
    <mergeCell ref="E33:F33"/>
    <mergeCell ref="G33:H33"/>
    <mergeCell ref="E21:F21"/>
    <mergeCell ref="C22:D22"/>
    <mergeCell ref="E22:F22"/>
    <mergeCell ref="C18:D18"/>
    <mergeCell ref="C37:D37"/>
    <mergeCell ref="C38:D38"/>
    <mergeCell ref="C52:D52"/>
    <mergeCell ref="C51:D51"/>
    <mergeCell ref="C39:D39"/>
    <mergeCell ref="C40:D40"/>
    <mergeCell ref="C45:D45"/>
    <mergeCell ref="C43:D43"/>
    <mergeCell ref="C48:D48"/>
    <mergeCell ref="C26:D26"/>
    <mergeCell ref="C27:D27"/>
    <mergeCell ref="C19:D19"/>
    <mergeCell ref="C24:D24"/>
    <mergeCell ref="C25:D25"/>
    <mergeCell ref="C30:D30"/>
    <mergeCell ref="C31:D31"/>
    <mergeCell ref="C35:D35"/>
    <mergeCell ref="C44:D44"/>
    <mergeCell ref="C42:D42"/>
    <mergeCell ref="C32:D32"/>
    <mergeCell ref="C53:D53"/>
    <mergeCell ref="G42:H42"/>
    <mergeCell ref="E41:F41"/>
    <mergeCell ref="G49:H49"/>
    <mergeCell ref="E49:F49"/>
    <mergeCell ref="G48:H48"/>
    <mergeCell ref="G46:H46"/>
    <mergeCell ref="G47:H47"/>
    <mergeCell ref="G44:H44"/>
    <mergeCell ref="G45:H45"/>
    <mergeCell ref="E43:F43"/>
    <mergeCell ref="E44:F44"/>
    <mergeCell ref="E42:F42"/>
    <mergeCell ref="C41:D41"/>
    <mergeCell ref="G41:H41"/>
    <mergeCell ref="F8:L8"/>
    <mergeCell ref="F9:L9"/>
    <mergeCell ref="G39:H39"/>
    <mergeCell ref="G40:H40"/>
    <mergeCell ref="E40:F40"/>
    <mergeCell ref="E39:F39"/>
    <mergeCell ref="C34:D34"/>
    <mergeCell ref="E34:F34"/>
    <mergeCell ref="G34:H34"/>
    <mergeCell ref="G31:H31"/>
    <mergeCell ref="C28:D28"/>
    <mergeCell ref="E28:F28"/>
    <mergeCell ref="G28:H28"/>
    <mergeCell ref="C29:D29"/>
    <mergeCell ref="E29:F29"/>
    <mergeCell ref="G29:H29"/>
    <mergeCell ref="E19:F19"/>
    <mergeCell ref="G19:H19"/>
    <mergeCell ref="C20:D20"/>
    <mergeCell ref="E20:F20"/>
    <mergeCell ref="C23:D23"/>
    <mergeCell ref="E23:F23"/>
    <mergeCell ref="G23:H23"/>
    <mergeCell ref="C21:D21"/>
    <mergeCell ref="B181:L181"/>
    <mergeCell ref="B182:L182"/>
    <mergeCell ref="B183:L183"/>
    <mergeCell ref="E132:J132"/>
    <mergeCell ref="E133:J133"/>
    <mergeCell ref="E134:J134"/>
    <mergeCell ref="E135:J135"/>
    <mergeCell ref="C97:D97"/>
    <mergeCell ref="B166:F166"/>
    <mergeCell ref="B168:D168"/>
    <mergeCell ref="E144:J144"/>
    <mergeCell ref="E145:J145"/>
    <mergeCell ref="E146:J146"/>
    <mergeCell ref="E147:J147"/>
    <mergeCell ref="E148:J148"/>
    <mergeCell ref="E149:J149"/>
    <mergeCell ref="E139:J139"/>
    <mergeCell ref="E140:J140"/>
    <mergeCell ref="E141:J141"/>
    <mergeCell ref="E142:J142"/>
    <mergeCell ref="E143:J143"/>
    <mergeCell ref="C149:D149"/>
    <mergeCell ref="C123:G123"/>
    <mergeCell ref="C125:G125"/>
    <mergeCell ref="B212:L212"/>
    <mergeCell ref="B196:L196"/>
    <mergeCell ref="B197:L197"/>
    <mergeCell ref="B198:L198"/>
    <mergeCell ref="B199:L199"/>
    <mergeCell ref="B200:L200"/>
    <mergeCell ref="B201:L201"/>
    <mergeCell ref="B213:L213"/>
    <mergeCell ref="B202:L202"/>
    <mergeCell ref="B203:L203"/>
    <mergeCell ref="B204:L204"/>
    <mergeCell ref="B205:L205"/>
    <mergeCell ref="B206:L206"/>
    <mergeCell ref="B207:L207"/>
    <mergeCell ref="B208:L208"/>
    <mergeCell ref="B209:L209"/>
    <mergeCell ref="B210:L210"/>
    <mergeCell ref="B211:L211"/>
    <mergeCell ref="B190:L190"/>
    <mergeCell ref="B191:L191"/>
    <mergeCell ref="B192:L192"/>
    <mergeCell ref="B193:L193"/>
    <mergeCell ref="B194:L194"/>
    <mergeCell ref="B195:L195"/>
    <mergeCell ref="B184:L184"/>
    <mergeCell ref="B185:L185"/>
    <mergeCell ref="B186:L186"/>
    <mergeCell ref="B187:L187"/>
    <mergeCell ref="B188:L188"/>
    <mergeCell ref="B189:L189"/>
  </mergeCells>
  <phoneticPr fontId="0" type="noConversion"/>
  <conditionalFormatting sqref="L168">
    <cfRule type="cellIs" dxfId="2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C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C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34">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Deelnemersoverzicht!A31</f>
        <v>Deelnemer 8</v>
      </c>
      <c r="D6" s="342"/>
      <c r="E6" s="143"/>
      <c r="F6" s="438">
        <f>Deelnemersoverzicht!B31</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XlJLJ9ugTiKhpB6j7oEVTfOHE5ElF2Ml3bbgxKq6QH9BioPRdbW46yd0Apf6Zyo3YzLGb+gr1nd6l2TM9t9orw==" saltValue="XyTPsLZ+j/NoiHaUPOh4ig==" spinCount="100000" sheet="1" selectLockedCells="1"/>
  <mergeCells count="223">
    <mergeCell ref="C146:D146"/>
    <mergeCell ref="C147:D147"/>
    <mergeCell ref="E148:J148"/>
    <mergeCell ref="C120:G120"/>
    <mergeCell ref="C117:G117"/>
    <mergeCell ref="C118:G118"/>
    <mergeCell ref="C119:G119"/>
    <mergeCell ref="C138:D138"/>
    <mergeCell ref="C137:D137"/>
    <mergeCell ref="C121:G121"/>
    <mergeCell ref="C122:G122"/>
    <mergeCell ref="C123:G123"/>
    <mergeCell ref="C124:G124"/>
    <mergeCell ref="C125:G125"/>
    <mergeCell ref="C126:G126"/>
    <mergeCell ref="E133:J133"/>
    <mergeCell ref="C135:D135"/>
    <mergeCell ref="C134:D134"/>
    <mergeCell ref="C132:D132"/>
    <mergeCell ref="C133:D133"/>
    <mergeCell ref="C148:D148"/>
    <mergeCell ref="C145:D145"/>
    <mergeCell ref="C139:D139"/>
    <mergeCell ref="C140:D140"/>
    <mergeCell ref="C95:D95"/>
    <mergeCell ref="C96:D96"/>
    <mergeCell ref="C97:D97"/>
    <mergeCell ref="C101:D101"/>
    <mergeCell ref="C98:D98"/>
    <mergeCell ref="C104:D104"/>
    <mergeCell ref="C102:D102"/>
    <mergeCell ref="C103:D103"/>
    <mergeCell ref="C100:D100"/>
    <mergeCell ref="C136:D136"/>
    <mergeCell ref="C141:D141"/>
    <mergeCell ref="C105:D105"/>
    <mergeCell ref="C109:G109"/>
    <mergeCell ref="C110:G110"/>
    <mergeCell ref="C112:G112"/>
    <mergeCell ref="C113:G113"/>
    <mergeCell ref="C111:G111"/>
    <mergeCell ref="C114:G114"/>
    <mergeCell ref="C115:G115"/>
    <mergeCell ref="C116:G116"/>
    <mergeCell ref="F16:H16"/>
    <mergeCell ref="C17:D17"/>
    <mergeCell ref="E17:F17"/>
    <mergeCell ref="G17:H17"/>
    <mergeCell ref="C87:D87"/>
    <mergeCell ref="G52:H52"/>
    <mergeCell ref="G53:H53"/>
    <mergeCell ref="C52:D52"/>
    <mergeCell ref="E53:F53"/>
    <mergeCell ref="E18:F18"/>
    <mergeCell ref="G18:H18"/>
    <mergeCell ref="G37:H37"/>
    <mergeCell ref="G38:H38"/>
    <mergeCell ref="G21:H21"/>
    <mergeCell ref="G22:H22"/>
    <mergeCell ref="G23:H23"/>
    <mergeCell ref="E21:F21"/>
    <mergeCell ref="G24:H24"/>
    <mergeCell ref="E27:F27"/>
    <mergeCell ref="G27:H27"/>
    <mergeCell ref="E30:F30"/>
    <mergeCell ref="G39:H39"/>
    <mergeCell ref="G40:H40"/>
    <mergeCell ref="E40:F40"/>
    <mergeCell ref="E23:F23"/>
    <mergeCell ref="E24:F24"/>
    <mergeCell ref="G30:H30"/>
    <mergeCell ref="G35:H35"/>
    <mergeCell ref="C27:D27"/>
    <mergeCell ref="E19:F19"/>
    <mergeCell ref="C22:D22"/>
    <mergeCell ref="E22:F22"/>
    <mergeCell ref="C18:D18"/>
    <mergeCell ref="G25:H25"/>
    <mergeCell ref="G26:H26"/>
    <mergeCell ref="G19:H19"/>
    <mergeCell ref="E20:F20"/>
    <mergeCell ref="G20:H20"/>
    <mergeCell ref="G31:H31"/>
    <mergeCell ref="G32:H32"/>
    <mergeCell ref="G28:H28"/>
    <mergeCell ref="G29:H29"/>
    <mergeCell ref="G33:H33"/>
    <mergeCell ref="G34:H34"/>
    <mergeCell ref="E35:F35"/>
    <mergeCell ref="C19:D19"/>
    <mergeCell ref="C20:D20"/>
    <mergeCell ref="C21:D21"/>
    <mergeCell ref="C24:D24"/>
    <mergeCell ref="C30:D30"/>
    <mergeCell ref="C48:D48"/>
    <mergeCell ref="C23:D23"/>
    <mergeCell ref="C42:D42"/>
    <mergeCell ref="C46:D46"/>
    <mergeCell ref="C47:D47"/>
    <mergeCell ref="C39:D39"/>
    <mergeCell ref="C43:D43"/>
    <mergeCell ref="C40:D40"/>
    <mergeCell ref="C45:D45"/>
    <mergeCell ref="C25:D25"/>
    <mergeCell ref="C33:D33"/>
    <mergeCell ref="C36:D36"/>
    <mergeCell ref="E25:F25"/>
    <mergeCell ref="C26:D26"/>
    <mergeCell ref="E26:F26"/>
    <mergeCell ref="C31:D31"/>
    <mergeCell ref="E31:F31"/>
    <mergeCell ref="C32:D32"/>
    <mergeCell ref="E32:F32"/>
    <mergeCell ref="C28:D28"/>
    <mergeCell ref="E28:F28"/>
    <mergeCell ref="C29:D29"/>
    <mergeCell ref="E29:F29"/>
    <mergeCell ref="E42:F42"/>
    <mergeCell ref="E49:F49"/>
    <mergeCell ref="G48:H48"/>
    <mergeCell ref="B189:L189"/>
    <mergeCell ref="E33:F33"/>
    <mergeCell ref="C34:D34"/>
    <mergeCell ref="E34:F34"/>
    <mergeCell ref="C35:D35"/>
    <mergeCell ref="C37:D37"/>
    <mergeCell ref="C38:D38"/>
    <mergeCell ref="G45:H45"/>
    <mergeCell ref="E43:F43"/>
    <mergeCell ref="E44:F44"/>
    <mergeCell ref="E41:F41"/>
    <mergeCell ref="G43:H43"/>
    <mergeCell ref="C49:D49"/>
    <mergeCell ref="C44:D44"/>
    <mergeCell ref="C142:D142"/>
    <mergeCell ref="C143:D143"/>
    <mergeCell ref="C144:D144"/>
    <mergeCell ref="C91:D91"/>
    <mergeCell ref="C92:D92"/>
    <mergeCell ref="C93:D93"/>
    <mergeCell ref="C94:D94"/>
    <mergeCell ref="E36:F36"/>
    <mergeCell ref="G36:H36"/>
    <mergeCell ref="C127:G127"/>
    <mergeCell ref="C41:D41"/>
    <mergeCell ref="C50:D50"/>
    <mergeCell ref="G41:H41"/>
    <mergeCell ref="G42:H42"/>
    <mergeCell ref="C99:D99"/>
    <mergeCell ref="G46:H46"/>
    <mergeCell ref="G47:H47"/>
    <mergeCell ref="E51:F51"/>
    <mergeCell ref="C51:D51"/>
    <mergeCell ref="E52:F52"/>
    <mergeCell ref="C53:D53"/>
    <mergeCell ref="E50:F50"/>
    <mergeCell ref="G50:H50"/>
    <mergeCell ref="G51:H51"/>
    <mergeCell ref="E45:F45"/>
    <mergeCell ref="G44:H44"/>
    <mergeCell ref="E46:F46"/>
    <mergeCell ref="E47:F47"/>
    <mergeCell ref="E37:F37"/>
    <mergeCell ref="E38:F38"/>
    <mergeCell ref="E39:F39"/>
    <mergeCell ref="B193:L193"/>
    <mergeCell ref="B194:L194"/>
    <mergeCell ref="B195:L195"/>
    <mergeCell ref="B196:L196"/>
    <mergeCell ref="B197:L197"/>
    <mergeCell ref="B198:L198"/>
    <mergeCell ref="E149:J149"/>
    <mergeCell ref="B183:L183"/>
    <mergeCell ref="B191:L191"/>
    <mergeCell ref="B190:L190"/>
    <mergeCell ref="B184:L184"/>
    <mergeCell ref="B185:L185"/>
    <mergeCell ref="B186:L186"/>
    <mergeCell ref="B187:L187"/>
    <mergeCell ref="B188:L188"/>
    <mergeCell ref="B168:D168"/>
    <mergeCell ref="B166:F166"/>
    <mergeCell ref="C149:D149"/>
    <mergeCell ref="B192:L192"/>
    <mergeCell ref="F8:L8"/>
    <mergeCell ref="F9:L9"/>
    <mergeCell ref="B181:L181"/>
    <mergeCell ref="B182:L182"/>
    <mergeCell ref="E140:J140"/>
    <mergeCell ref="E141:J141"/>
    <mergeCell ref="E142:J142"/>
    <mergeCell ref="E143:J143"/>
    <mergeCell ref="E132:J132"/>
    <mergeCell ref="E144:J144"/>
    <mergeCell ref="E145:J145"/>
    <mergeCell ref="E146:J146"/>
    <mergeCell ref="E147:J147"/>
    <mergeCell ref="E134:J134"/>
    <mergeCell ref="E135:J135"/>
    <mergeCell ref="E136:J136"/>
    <mergeCell ref="E137:J137"/>
    <mergeCell ref="E138:J138"/>
    <mergeCell ref="E139:J139"/>
    <mergeCell ref="C88:D88"/>
    <mergeCell ref="C89:D89"/>
    <mergeCell ref="C90:D90"/>
    <mergeCell ref="E48:F48"/>
    <mergeCell ref="G49:H49"/>
    <mergeCell ref="B208:L208"/>
    <mergeCell ref="B209:L209"/>
    <mergeCell ref="B210:L210"/>
    <mergeCell ref="B211:L211"/>
    <mergeCell ref="B212:L212"/>
    <mergeCell ref="B213:L213"/>
    <mergeCell ref="B199:L199"/>
    <mergeCell ref="B200:L200"/>
    <mergeCell ref="B201:L201"/>
    <mergeCell ref="B202:L202"/>
    <mergeCell ref="B206:L206"/>
    <mergeCell ref="B207:L207"/>
    <mergeCell ref="B203:L203"/>
    <mergeCell ref="B204:L204"/>
    <mergeCell ref="B205:L205"/>
  </mergeCells>
  <phoneticPr fontId="0" type="noConversion"/>
  <conditionalFormatting sqref="L168">
    <cfRule type="cellIs" dxfId="2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D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D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21">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Deelnemersoverzicht!A32</f>
        <v>Deelnemer 9</v>
      </c>
      <c r="D6" s="342"/>
      <c r="E6" s="143"/>
      <c r="F6" s="438">
        <f>Deelnemersoverzicht!B32</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2cynRfAtj5YHo7jNq0dDlUpcUCbDK7OoPYzQ/otsDyOt05w6dXp91QOGvV4XVFM8cK3kind65whqXf+qNoxDtg==" saltValue="NDY2RnZZ0bgUxnj/Ekk9wg==" spinCount="100000" sheet="1" selectLockedCells="1"/>
  <mergeCells count="223">
    <mergeCell ref="B182:L182"/>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81:L181"/>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2:L192"/>
    <mergeCell ref="B193:L193"/>
    <mergeCell ref="B194:L194"/>
    <mergeCell ref="B183:L183"/>
    <mergeCell ref="B184:L184"/>
    <mergeCell ref="B185:L185"/>
    <mergeCell ref="B186:L186"/>
    <mergeCell ref="B187:L187"/>
    <mergeCell ref="B188:L188"/>
    <mergeCell ref="E135:J135"/>
    <mergeCell ref="E136:J136"/>
    <mergeCell ref="E137:J137"/>
    <mergeCell ref="E144:J144"/>
    <mergeCell ref="E145:J145"/>
    <mergeCell ref="E146:J146"/>
    <mergeCell ref="E138:J138"/>
    <mergeCell ref="E139:J139"/>
    <mergeCell ref="E140:J140"/>
    <mergeCell ref="E147:J147"/>
    <mergeCell ref="B213:L213"/>
    <mergeCell ref="B210:L210"/>
    <mergeCell ref="B211:L211"/>
    <mergeCell ref="B212:L212"/>
    <mergeCell ref="B205:L205"/>
    <mergeCell ref="B207:L207"/>
    <mergeCell ref="B208:L208"/>
    <mergeCell ref="B209:L209"/>
    <mergeCell ref="B201:L201"/>
    <mergeCell ref="B202:L202"/>
    <mergeCell ref="B203:L203"/>
    <mergeCell ref="B204:L204"/>
    <mergeCell ref="B206:L206"/>
    <mergeCell ref="B195:L195"/>
    <mergeCell ref="B196:L196"/>
    <mergeCell ref="B197:L197"/>
    <mergeCell ref="B198:L198"/>
    <mergeCell ref="B199:L199"/>
    <mergeCell ref="B200:L200"/>
    <mergeCell ref="B189:L189"/>
    <mergeCell ref="B190:L190"/>
    <mergeCell ref="B191:L191"/>
  </mergeCells>
  <phoneticPr fontId="0" type="noConversion"/>
  <conditionalFormatting sqref="L168">
    <cfRule type="cellIs" dxfId="22"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E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E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22">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Deelnemersoverzicht!A33</f>
        <v>Deelnemer 10</v>
      </c>
      <c r="D6" s="342"/>
      <c r="E6" s="143"/>
      <c r="F6" s="438">
        <f>Deelnemersoverzicht!B33</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Dxq/8LiSrt125kTk3vMKN+4gKiVIW3uQ//bC9DhsDjpB0Xcj24tdizywNBDacNqNCSJPrKdAo4jPeLwSc43WpQ==" saltValue="TKCgYwpJ6BZ2IaUg89w2CA==" spinCount="100000" sheet="1" selectLockedCells="1"/>
  <mergeCells count="223">
    <mergeCell ref="B182:L182"/>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81:L181"/>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2:L192"/>
    <mergeCell ref="B193:L193"/>
    <mergeCell ref="B194:L194"/>
    <mergeCell ref="B183:L183"/>
    <mergeCell ref="B184:L184"/>
    <mergeCell ref="B185:L185"/>
    <mergeCell ref="B186:L186"/>
    <mergeCell ref="B187:L187"/>
    <mergeCell ref="B188:L188"/>
    <mergeCell ref="E135:J135"/>
    <mergeCell ref="E136:J136"/>
    <mergeCell ref="E137:J137"/>
    <mergeCell ref="E144:J144"/>
    <mergeCell ref="E145:J145"/>
    <mergeCell ref="E146:J146"/>
    <mergeCell ref="E138:J138"/>
    <mergeCell ref="E139:J139"/>
    <mergeCell ref="E140:J140"/>
    <mergeCell ref="E147:J147"/>
    <mergeCell ref="B213:L213"/>
    <mergeCell ref="B210:L210"/>
    <mergeCell ref="B211:L211"/>
    <mergeCell ref="B212:L212"/>
    <mergeCell ref="B205:L205"/>
    <mergeCell ref="B207:L207"/>
    <mergeCell ref="B208:L208"/>
    <mergeCell ref="B209:L209"/>
    <mergeCell ref="B201:L201"/>
    <mergeCell ref="B202:L202"/>
    <mergeCell ref="B203:L203"/>
    <mergeCell ref="B204:L204"/>
    <mergeCell ref="B206:L206"/>
    <mergeCell ref="B195:L195"/>
    <mergeCell ref="B196:L196"/>
    <mergeCell ref="B197:L197"/>
    <mergeCell ref="B198:L198"/>
    <mergeCell ref="B199:L199"/>
    <mergeCell ref="B200:L200"/>
    <mergeCell ref="B189:L189"/>
    <mergeCell ref="B190:L190"/>
    <mergeCell ref="B191:L191"/>
  </mergeCells>
  <phoneticPr fontId="0" type="noConversion"/>
  <conditionalFormatting sqref="L168">
    <cfRule type="cellIs" dxfId="21" priority="1" stopIfTrue="1" operator="lessThan">
      <formula>1</formula>
    </cfRule>
  </conditionalFormatting>
  <dataValidations disablePrompts="1" count="2">
    <dataValidation type="list" allowBlank="1" showInputMessage="1" showErrorMessage="1" prompt="Stelt u zich goed op de hoogte van wat integrale Kostensystematiek (IKS) inhoudt, of kies voor één van de andere methoden." sqref="F9:L9" xr:uid="{00000000-0002-0000-0F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F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3">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Deelnemersoverzicht!A34</f>
        <v>Deelnemer 11</v>
      </c>
      <c r="D6" s="342"/>
      <c r="E6" s="143"/>
      <c r="F6" s="438">
        <f>Deelnemersoverzicht!B34</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selectLockedCells="1"/>
  <mergeCells count="223">
    <mergeCell ref="B180:L180"/>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79:L179"/>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0:L190"/>
    <mergeCell ref="B191:L191"/>
    <mergeCell ref="B192:L192"/>
    <mergeCell ref="B181:L181"/>
    <mergeCell ref="B182:L182"/>
    <mergeCell ref="B183:L183"/>
    <mergeCell ref="B184:L184"/>
    <mergeCell ref="B185:L185"/>
    <mergeCell ref="B186:L186"/>
    <mergeCell ref="E135:J135"/>
    <mergeCell ref="E136:J136"/>
    <mergeCell ref="E137:J137"/>
    <mergeCell ref="E144:J144"/>
    <mergeCell ref="E145:J145"/>
    <mergeCell ref="E146:J146"/>
    <mergeCell ref="E138:J138"/>
    <mergeCell ref="E139:J139"/>
    <mergeCell ref="E140:J140"/>
    <mergeCell ref="E147:J147"/>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98:L198"/>
    <mergeCell ref="B187:L187"/>
    <mergeCell ref="B188:L188"/>
    <mergeCell ref="B189:L189"/>
  </mergeCells>
  <phoneticPr fontId="0" type="noConversion"/>
  <conditionalFormatting sqref="L168">
    <cfRule type="cellIs" dxfId="2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0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0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24">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Deelnemersoverzicht!A35</f>
        <v>Deelnemer 12</v>
      </c>
      <c r="D6" s="342"/>
      <c r="E6" s="143"/>
      <c r="F6" s="438">
        <f>Deelnemersoverzicht!B35</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aDNrEfTyNoL3tvx27CUye0C8CZMuKL2BBZNFYZQ8kKFex8iCekmQl+7TyJlncq/Sw2WSraV7xaFYPn3daIX6ww==" saltValue="CJ9zqfb6yQ90u+GKeOwRKw==" spinCount="100000" sheet="1" selectLockedCells="1"/>
  <mergeCells count="223">
    <mergeCell ref="B180:L180"/>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79:L179"/>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0:L190"/>
    <mergeCell ref="B191:L191"/>
    <mergeCell ref="B192:L192"/>
    <mergeCell ref="B181:L181"/>
    <mergeCell ref="B182:L182"/>
    <mergeCell ref="B183:L183"/>
    <mergeCell ref="B184:L184"/>
    <mergeCell ref="B185:L185"/>
    <mergeCell ref="B186:L186"/>
    <mergeCell ref="E135:J135"/>
    <mergeCell ref="E136:J136"/>
    <mergeCell ref="E137:J137"/>
    <mergeCell ref="E144:J144"/>
    <mergeCell ref="E145:J145"/>
    <mergeCell ref="E146:J146"/>
    <mergeCell ref="E138:J138"/>
    <mergeCell ref="E139:J139"/>
    <mergeCell ref="E140:J140"/>
    <mergeCell ref="E147:J147"/>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98:L198"/>
    <mergeCell ref="B187:L187"/>
    <mergeCell ref="B188:L188"/>
    <mergeCell ref="B189:L189"/>
  </mergeCells>
  <phoneticPr fontId="0" type="noConversion"/>
  <conditionalFormatting sqref="L168">
    <cfRule type="cellIs" dxfId="19"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1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1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1"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25">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Deelnemersoverzicht!A36</f>
        <v>Deelnemer 13</v>
      </c>
      <c r="D6" s="342"/>
      <c r="E6" s="143"/>
      <c r="F6" s="438">
        <f>Deelnemersoverzicht!B36</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c9zVK9J65un4WpqgEl/UVtZutOQZXc0b3uDFjdQOzyXe5TRBUpE1L+sTJFUP7HLC3oyA2we3ZZQw2nTiluVgQQ==" saltValue="QWAX+aRQG7dynRhOKds10Q==" spinCount="100000" sheet="1" selectLockedCells="1"/>
  <mergeCells count="223">
    <mergeCell ref="B180:L180"/>
    <mergeCell ref="E141:J141"/>
    <mergeCell ref="E142:J142"/>
    <mergeCell ref="C144:D144"/>
    <mergeCell ref="B166:F166"/>
    <mergeCell ref="C148:D148"/>
    <mergeCell ref="C146:D146"/>
    <mergeCell ref="E143:J143"/>
    <mergeCell ref="C139:D139"/>
    <mergeCell ref="E148:J148"/>
    <mergeCell ref="C138:D138"/>
    <mergeCell ref="C137:D137"/>
    <mergeCell ref="C141:D141"/>
    <mergeCell ref="C142:D142"/>
    <mergeCell ref="C143:D143"/>
    <mergeCell ref="C140:D140"/>
    <mergeCell ref="B168:D168"/>
    <mergeCell ref="B179:L179"/>
    <mergeCell ref="C124:G124"/>
    <mergeCell ref="C125:G125"/>
    <mergeCell ref="C126:G126"/>
    <mergeCell ref="C127:G127"/>
    <mergeCell ref="C133:D133"/>
    <mergeCell ref="C134:D134"/>
    <mergeCell ref="C132:D132"/>
    <mergeCell ref="C136:D136"/>
    <mergeCell ref="C135:D135"/>
    <mergeCell ref="E132:J132"/>
    <mergeCell ref="E133:J133"/>
    <mergeCell ref="E134:J134"/>
    <mergeCell ref="C147:D147"/>
    <mergeCell ref="C149:D149"/>
    <mergeCell ref="C145:D145"/>
    <mergeCell ref="E149:J149"/>
    <mergeCell ref="C91:D91"/>
    <mergeCell ref="C92:D92"/>
    <mergeCell ref="C93:D93"/>
    <mergeCell ref="C94:D94"/>
    <mergeCell ref="C88:D88"/>
    <mergeCell ref="C89:D89"/>
    <mergeCell ref="C90:D90"/>
    <mergeCell ref="C95:D95"/>
    <mergeCell ref="C109:G109"/>
    <mergeCell ref="C101:D101"/>
    <mergeCell ref="C96:D96"/>
    <mergeCell ref="C97:D97"/>
    <mergeCell ref="C98:D98"/>
    <mergeCell ref="C99:D99"/>
    <mergeCell ref="C100:D100"/>
    <mergeCell ref="C102:D102"/>
    <mergeCell ref="C103:D103"/>
    <mergeCell ref="C104:D104"/>
    <mergeCell ref="C105:D105"/>
    <mergeCell ref="F16:H16"/>
    <mergeCell ref="C17:D17"/>
    <mergeCell ref="E17:F17"/>
    <mergeCell ref="C33:D33"/>
    <mergeCell ref="E33:F33"/>
    <mergeCell ref="G33:H33"/>
    <mergeCell ref="F8:L8"/>
    <mergeCell ref="F9:L9"/>
    <mergeCell ref="E34:F34"/>
    <mergeCell ref="G17:H17"/>
    <mergeCell ref="G34:H34"/>
    <mergeCell ref="E32:F32"/>
    <mergeCell ref="G27:H27"/>
    <mergeCell ref="E18:F18"/>
    <mergeCell ref="G30:H30"/>
    <mergeCell ref="C28:D28"/>
    <mergeCell ref="E28:F28"/>
    <mergeCell ref="C31:D31"/>
    <mergeCell ref="E31:F31"/>
    <mergeCell ref="G31:H31"/>
    <mergeCell ref="C32:D32"/>
    <mergeCell ref="G32:H32"/>
    <mergeCell ref="C18:D18"/>
    <mergeCell ref="C23:D23"/>
    <mergeCell ref="G53:H53"/>
    <mergeCell ref="E35:F35"/>
    <mergeCell ref="G35:H35"/>
    <mergeCell ref="C36:D36"/>
    <mergeCell ref="G45:H45"/>
    <mergeCell ref="G43:H43"/>
    <mergeCell ref="C34:D34"/>
    <mergeCell ref="C51:D51"/>
    <mergeCell ref="C39:D39"/>
    <mergeCell ref="C40:D40"/>
    <mergeCell ref="E45:F45"/>
    <mergeCell ref="G36:H36"/>
    <mergeCell ref="E36:F36"/>
    <mergeCell ref="C37:D37"/>
    <mergeCell ref="C38:D38"/>
    <mergeCell ref="G51:H51"/>
    <mergeCell ref="G52:H52"/>
    <mergeCell ref="G49:H49"/>
    <mergeCell ref="E49:F49"/>
    <mergeCell ref="E51:F51"/>
    <mergeCell ref="G48:H48"/>
    <mergeCell ref="G46:H46"/>
    <mergeCell ref="G47:H47"/>
    <mergeCell ref="C41:D41"/>
    <mergeCell ref="C26:D26"/>
    <mergeCell ref="C29:D29"/>
    <mergeCell ref="C21:D21"/>
    <mergeCell ref="C22:D22"/>
    <mergeCell ref="C19:D19"/>
    <mergeCell ref="C35:D35"/>
    <mergeCell ref="C20:D20"/>
    <mergeCell ref="C24:D24"/>
    <mergeCell ref="C27:D27"/>
    <mergeCell ref="C25:D25"/>
    <mergeCell ref="C30:D30"/>
    <mergeCell ref="G20:H20"/>
    <mergeCell ref="E21:F21"/>
    <mergeCell ref="G21:H21"/>
    <mergeCell ref="G18:H18"/>
    <mergeCell ref="G37:H37"/>
    <mergeCell ref="E19:F19"/>
    <mergeCell ref="G19:H19"/>
    <mergeCell ref="E25:F25"/>
    <mergeCell ref="E27:F27"/>
    <mergeCell ref="E37:F37"/>
    <mergeCell ref="E20:F20"/>
    <mergeCell ref="G25:H25"/>
    <mergeCell ref="E22:F22"/>
    <mergeCell ref="G22:H22"/>
    <mergeCell ref="E23:F23"/>
    <mergeCell ref="G23:H23"/>
    <mergeCell ref="E24:F24"/>
    <mergeCell ref="G24:H24"/>
    <mergeCell ref="G28:H28"/>
    <mergeCell ref="E29:F29"/>
    <mergeCell ref="G29:H29"/>
    <mergeCell ref="E26:F26"/>
    <mergeCell ref="G26:H26"/>
    <mergeCell ref="E30:F30"/>
    <mergeCell ref="G50:H50"/>
    <mergeCell ref="G38:H38"/>
    <mergeCell ref="C49:D49"/>
    <mergeCell ref="C44:D44"/>
    <mergeCell ref="C48:D48"/>
    <mergeCell ref="C42:D42"/>
    <mergeCell ref="C47:D47"/>
    <mergeCell ref="G39:H39"/>
    <mergeCell ref="G40:H40"/>
    <mergeCell ref="E40:F40"/>
    <mergeCell ref="G41:H41"/>
    <mergeCell ref="G42:H42"/>
    <mergeCell ref="E41:F41"/>
    <mergeCell ref="G44:H44"/>
    <mergeCell ref="E38:F38"/>
    <mergeCell ref="E39:F39"/>
    <mergeCell ref="E44:F44"/>
    <mergeCell ref="E42:F42"/>
    <mergeCell ref="E53:F53"/>
    <mergeCell ref="C87:D87"/>
    <mergeCell ref="E43:F43"/>
    <mergeCell ref="E50:F50"/>
    <mergeCell ref="E52:F52"/>
    <mergeCell ref="E46:F46"/>
    <mergeCell ref="C52:D52"/>
    <mergeCell ref="C50:D50"/>
    <mergeCell ref="E47:F47"/>
    <mergeCell ref="E48:F48"/>
    <mergeCell ref="C46:D46"/>
    <mergeCell ref="C45:D45"/>
    <mergeCell ref="C43:D43"/>
    <mergeCell ref="C53:D53"/>
    <mergeCell ref="C110:G110"/>
    <mergeCell ref="C111:G111"/>
    <mergeCell ref="C112:G112"/>
    <mergeCell ref="C113:G113"/>
    <mergeCell ref="C114:G114"/>
    <mergeCell ref="C115:G115"/>
    <mergeCell ref="C116:G116"/>
    <mergeCell ref="C117:G117"/>
    <mergeCell ref="C118:G118"/>
    <mergeCell ref="C119:G119"/>
    <mergeCell ref="C120:G120"/>
    <mergeCell ref="C121:G121"/>
    <mergeCell ref="C122:G122"/>
    <mergeCell ref="C123:G123"/>
    <mergeCell ref="B190:L190"/>
    <mergeCell ref="B191:L191"/>
    <mergeCell ref="B192:L192"/>
    <mergeCell ref="B181:L181"/>
    <mergeCell ref="B182:L182"/>
    <mergeCell ref="B183:L183"/>
    <mergeCell ref="B184:L184"/>
    <mergeCell ref="B185:L185"/>
    <mergeCell ref="B186:L186"/>
    <mergeCell ref="E135:J135"/>
    <mergeCell ref="E136:J136"/>
    <mergeCell ref="E137:J137"/>
    <mergeCell ref="E144:J144"/>
    <mergeCell ref="E145:J145"/>
    <mergeCell ref="E146:J146"/>
    <mergeCell ref="E138:J138"/>
    <mergeCell ref="E139:J139"/>
    <mergeCell ref="E140:J140"/>
    <mergeCell ref="E147:J147"/>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 ref="B193:L193"/>
    <mergeCell ref="B194:L194"/>
    <mergeCell ref="B195:L195"/>
    <mergeCell ref="B196:L196"/>
    <mergeCell ref="B197:L197"/>
    <mergeCell ref="B198:L198"/>
    <mergeCell ref="B187:L187"/>
    <mergeCell ref="B188:L188"/>
    <mergeCell ref="B189:L189"/>
  </mergeCells>
  <phoneticPr fontId="0" type="noConversion"/>
  <conditionalFormatting sqref="L168">
    <cfRule type="cellIs" dxfId="1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2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2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70">
    <tabColor rgb="FFFFFF00"/>
    <pageSetUpPr fitToPage="1"/>
  </sheetPr>
  <dimension ref="A1:X80"/>
  <sheetViews>
    <sheetView showGridLines="0" zoomScaleNormal="100" workbookViewId="0">
      <selection activeCell="H57" sqref="H57"/>
    </sheetView>
  </sheetViews>
  <sheetFormatPr defaultColWidth="9.140625" defaultRowHeight="10.5" x14ac:dyDescent="0.15"/>
  <cols>
    <col min="1" max="1" width="5.85546875" style="186" customWidth="1"/>
    <col min="2" max="2" width="41.7109375" style="186" customWidth="1"/>
    <col min="3" max="3" width="16.28515625" style="186" customWidth="1"/>
    <col min="4" max="4" width="7.42578125" style="186" customWidth="1"/>
    <col min="5" max="7" width="16.28515625" style="186" customWidth="1"/>
    <col min="8" max="8" width="7.42578125" style="186" customWidth="1"/>
    <col min="9" max="9" width="16.28515625" style="186" customWidth="1"/>
    <col min="10" max="10" width="7.42578125" style="186" customWidth="1"/>
    <col min="11" max="11" width="16.28515625" style="186" customWidth="1"/>
    <col min="12" max="12" width="7.42578125" style="186" customWidth="1"/>
    <col min="13" max="13" width="16.28515625" style="186" customWidth="1"/>
    <col min="14" max="14" width="5.7109375" style="186" customWidth="1"/>
    <col min="15" max="15" width="16.28515625" style="186" customWidth="1"/>
    <col min="16" max="16" width="12.85546875" style="186" customWidth="1"/>
    <col min="17" max="17" width="16.28515625" style="186" customWidth="1"/>
    <col min="18" max="18" width="29.42578125" style="186" customWidth="1"/>
    <col min="19" max="20" width="16.7109375" style="186" hidden="1" customWidth="1"/>
    <col min="21" max="22" width="10.7109375" style="186" hidden="1" customWidth="1"/>
    <col min="23" max="24" width="16.7109375" style="186" hidden="1" customWidth="1"/>
    <col min="25" max="25" width="9.140625" style="186" customWidth="1"/>
    <col min="26" max="26" width="16.42578125" style="186" customWidth="1"/>
    <col min="27" max="27" width="15.7109375" style="186" customWidth="1"/>
    <col min="28" max="28" width="16.28515625" style="186" customWidth="1"/>
    <col min="29" max="29" width="15.7109375" style="186" customWidth="1"/>
    <col min="30" max="30" width="15.85546875" style="186" customWidth="1"/>
    <col min="31" max="31" width="15.7109375" style="186" customWidth="1"/>
    <col min="32" max="16384" width="9.140625" style="186"/>
  </cols>
  <sheetData>
    <row r="1" spans="1:24" x14ac:dyDescent="0.15">
      <c r="A1" s="582" t="s">
        <v>189</v>
      </c>
      <c r="B1" s="583"/>
      <c r="C1" s="583" t="s">
        <v>107</v>
      </c>
      <c r="D1" s="584" t="str">
        <f>Deelnemersoverzicht!B14</f>
        <v>(Dit veld wordt ingevuld door RVO)</v>
      </c>
      <c r="E1" s="585"/>
      <c r="F1" s="585"/>
      <c r="G1" s="585"/>
      <c r="H1" s="585"/>
      <c r="I1" s="585"/>
      <c r="J1" s="585"/>
      <c r="K1" s="585"/>
      <c r="L1" s="585"/>
      <c r="M1" s="585"/>
      <c r="N1" s="585"/>
      <c r="O1" s="585"/>
      <c r="P1" s="585"/>
      <c r="Q1" s="586"/>
    </row>
    <row r="2" spans="1:24" ht="11.25" x14ac:dyDescent="0.2">
      <c r="A2" s="587"/>
      <c r="B2" s="588"/>
      <c r="C2" s="588" t="s">
        <v>70</v>
      </c>
      <c r="D2" s="589">
        <f>Deelnemersoverzicht!B17</f>
        <v>0</v>
      </c>
      <c r="E2" s="590"/>
      <c r="F2" s="590"/>
      <c r="G2" s="590"/>
      <c r="H2" s="590"/>
      <c r="I2" s="590"/>
      <c r="J2" s="590"/>
      <c r="K2" s="590"/>
      <c r="L2" s="590"/>
      <c r="M2" s="590"/>
      <c r="N2" s="591"/>
      <c r="O2" s="591"/>
      <c r="P2" s="591"/>
      <c r="Q2" s="592"/>
    </row>
    <row r="3" spans="1:24" x14ac:dyDescent="0.15">
      <c r="A3" s="187"/>
      <c r="B3" s="187"/>
      <c r="C3" s="188"/>
      <c r="D3" s="188"/>
      <c r="E3" s="189"/>
      <c r="F3" s="189"/>
      <c r="G3" s="189"/>
      <c r="H3" s="189"/>
      <c r="I3" s="189"/>
      <c r="J3" s="189"/>
      <c r="K3" s="189"/>
      <c r="L3" s="189"/>
      <c r="M3" s="189"/>
      <c r="N3" s="189"/>
      <c r="O3" s="189"/>
      <c r="P3" s="189"/>
      <c r="Q3" s="189"/>
      <c r="R3" s="189"/>
      <c r="S3" s="189"/>
    </row>
    <row r="4" spans="1:24" ht="11.25" thickBot="1" x14ac:dyDescent="0.2">
      <c r="A4" s="653" t="s">
        <v>208</v>
      </c>
      <c r="B4" s="190"/>
      <c r="C4" s="191"/>
      <c r="D4" s="190"/>
      <c r="E4" s="192"/>
      <c r="F4" s="192"/>
      <c r="G4" s="189"/>
      <c r="H4" s="189"/>
      <c r="I4" s="189"/>
      <c r="J4" s="189"/>
      <c r="K4" s="189"/>
      <c r="L4" s="189"/>
      <c r="M4" s="189"/>
    </row>
    <row r="5" spans="1:24" ht="11.25" customHeight="1" thickBot="1" x14ac:dyDescent="0.2">
      <c r="A5" s="593"/>
      <c r="B5" s="593" t="s">
        <v>25</v>
      </c>
      <c r="C5" s="596" t="s">
        <v>384</v>
      </c>
      <c r="D5" s="597"/>
      <c r="E5" s="596" t="s">
        <v>294</v>
      </c>
      <c r="F5" s="598"/>
      <c r="G5" s="599"/>
      <c r="H5" s="600"/>
      <c r="I5" s="596" t="s">
        <v>128</v>
      </c>
      <c r="J5" s="598"/>
      <c r="K5" s="598"/>
      <c r="L5" s="598"/>
      <c r="M5" s="598"/>
      <c r="N5" s="601"/>
      <c r="O5" s="698" t="s">
        <v>332</v>
      </c>
      <c r="Q5" s="463" t="s">
        <v>333</v>
      </c>
      <c r="R5" s="464"/>
      <c r="U5" s="253" t="s">
        <v>264</v>
      </c>
    </row>
    <row r="6" spans="1:24" ht="11.25" customHeight="1" thickBot="1" x14ac:dyDescent="0.2">
      <c r="A6" s="594"/>
      <c r="B6" s="594"/>
      <c r="C6" s="678" t="s">
        <v>87</v>
      </c>
      <c r="D6" s="679"/>
      <c r="E6" s="602" t="s">
        <v>144</v>
      </c>
      <c r="F6" s="602" t="s">
        <v>145</v>
      </c>
      <c r="G6" s="666" t="s">
        <v>87</v>
      </c>
      <c r="H6" s="677"/>
      <c r="I6" s="666" t="s">
        <v>144</v>
      </c>
      <c r="J6" s="667"/>
      <c r="K6" s="666" t="s">
        <v>145</v>
      </c>
      <c r="L6" s="667"/>
      <c r="M6" s="666" t="s">
        <v>87</v>
      </c>
      <c r="N6" s="667"/>
      <c r="O6" s="699"/>
      <c r="Q6" s="424"/>
      <c r="R6" s="425"/>
      <c r="U6" s="193" t="s">
        <v>146</v>
      </c>
      <c r="V6" s="232" t="s">
        <v>258</v>
      </c>
      <c r="W6" s="194" t="s">
        <v>228</v>
      </c>
      <c r="X6" s="194" t="s">
        <v>263</v>
      </c>
    </row>
    <row r="7" spans="1:24" x14ac:dyDescent="0.15">
      <c r="A7" s="595" t="s">
        <v>388</v>
      </c>
      <c r="B7" s="195">
        <f>Deelnemersoverzicht!B24</f>
        <v>0</v>
      </c>
      <c r="C7" s="195">
        <f>'P_D1 O&amp;O&amp;I'!L173+'P_D1 O&amp;O&amp;I'!L174</f>
        <v>0</v>
      </c>
      <c r="D7" s="198">
        <f>IF(C7&gt;0,C7/$C$28,0)</f>
        <v>0</v>
      </c>
      <c r="E7" s="196">
        <f>'P_D1 O&amp;O&amp;I'!$J$162</f>
        <v>0</v>
      </c>
      <c r="F7" s="542">
        <f>'P_D1 O&amp;O&amp;I'!$K$162</f>
        <v>0</v>
      </c>
      <c r="G7" s="197">
        <f t="shared" ref="G7:G27" si="0">SUM(E7:F7)</f>
        <v>0</v>
      </c>
      <c r="H7" s="198">
        <f t="shared" ref="H7:H27" si="1">IF(G7&gt;0,G7/$G$28,0)</f>
        <v>0</v>
      </c>
      <c r="I7" s="196">
        <f>'P_D1 O&amp;O&amp;I'!$J$168</f>
        <v>0</v>
      </c>
      <c r="J7" s="199">
        <f t="shared" ref="J7:J28" si="2">IF(E7&gt;0,I7/E7,0)</f>
        <v>0</v>
      </c>
      <c r="K7" s="196">
        <f>'P_D1 O&amp;O&amp;I'!$K$168</f>
        <v>0</v>
      </c>
      <c r="L7" s="199">
        <f t="shared" ref="L7:L28" si="3">IF(F7&gt;0,K7/F7,0)</f>
        <v>0</v>
      </c>
      <c r="M7" s="196">
        <f>I7+K7</f>
        <v>0</v>
      </c>
      <c r="N7" s="199">
        <f t="shared" ref="N7:N28" si="4">IF(G7&gt;0,M7/G7,0)</f>
        <v>0</v>
      </c>
      <c r="O7" s="249">
        <f t="shared" ref="O7:O28" si="5">G7-M7</f>
        <v>0</v>
      </c>
      <c r="Q7" s="426"/>
      <c r="R7" s="427"/>
      <c r="U7" s="200" t="str">
        <f>IF(B7&gt;0,VLOOKUP(B7,Deelnemersoverzicht!$B$24:$C$44,2,FALSE),"")</f>
        <v/>
      </c>
      <c r="V7" s="186" t="str">
        <f>IF(U7&lt;&gt;"",VLOOKUP(U7,Lijsten!$A$19:$B$26,2,0),"")</f>
        <v/>
      </c>
      <c r="W7" s="201">
        <f t="shared" ref="W7:W27" si="6">IF(V7="Privaat",O7,0)</f>
        <v>0</v>
      </c>
      <c r="X7" s="267">
        <f t="shared" ref="X7:X16" si="7">IF(W7&gt;0,W7-U57,0)</f>
        <v>0</v>
      </c>
    </row>
    <row r="8" spans="1:24" x14ac:dyDescent="0.15">
      <c r="A8" s="595" t="s">
        <v>89</v>
      </c>
      <c r="B8" s="202">
        <f>Deelnemersoverzicht!B25</f>
        <v>0</v>
      </c>
      <c r="C8" s="202">
        <f>'D2 O&amp;O&amp;I'!L173+'D2 O&amp;O&amp;I'!L174</f>
        <v>0</v>
      </c>
      <c r="D8" s="198">
        <f t="shared" ref="D8:D27" si="8">IF(C8&gt;0,C8/$C$28,0)</f>
        <v>0</v>
      </c>
      <c r="E8" s="203">
        <f>'D2 O&amp;O&amp;I'!$J$162</f>
        <v>0</v>
      </c>
      <c r="F8" s="204">
        <f>'D2 O&amp;O&amp;I'!$K$162</f>
        <v>0</v>
      </c>
      <c r="G8" s="205">
        <f t="shared" si="0"/>
        <v>0</v>
      </c>
      <c r="H8" s="198">
        <f t="shared" si="1"/>
        <v>0</v>
      </c>
      <c r="I8" s="203">
        <f>'D2 O&amp;O&amp;I'!$J$168</f>
        <v>0</v>
      </c>
      <c r="J8" s="206">
        <f t="shared" si="2"/>
        <v>0</v>
      </c>
      <c r="K8" s="203">
        <f>'D2 O&amp;O&amp;I'!$K$168</f>
        <v>0</v>
      </c>
      <c r="L8" s="206">
        <f t="shared" si="3"/>
        <v>0</v>
      </c>
      <c r="M8" s="203">
        <f t="shared" ref="M8:M28" si="9">I8+K8</f>
        <v>0</v>
      </c>
      <c r="N8" s="206">
        <f t="shared" si="4"/>
        <v>0</v>
      </c>
      <c r="O8" s="207">
        <f t="shared" si="5"/>
        <v>0</v>
      </c>
      <c r="Q8" s="426"/>
      <c r="R8" s="427"/>
      <c r="U8" s="200" t="str">
        <f>IF(B8&gt;0,VLOOKUP(B8,Deelnemersoverzicht!$B$24:$C$44,2,FALSE),"")</f>
        <v/>
      </c>
      <c r="V8" s="186" t="str">
        <f>IF(U8&lt;&gt;"",VLOOKUP(U8,Lijsten!$A$19:$B$26,2,0),"")</f>
        <v/>
      </c>
      <c r="W8" s="201">
        <f t="shared" si="6"/>
        <v>0</v>
      </c>
      <c r="X8" s="267">
        <f t="shared" si="7"/>
        <v>0</v>
      </c>
    </row>
    <row r="9" spans="1:24" x14ac:dyDescent="0.15">
      <c r="A9" s="595" t="s">
        <v>90</v>
      </c>
      <c r="B9" s="202">
        <f>Deelnemersoverzicht!B26</f>
        <v>0</v>
      </c>
      <c r="C9" s="202">
        <f>'D3 O&amp;O&amp;I'!L174+'D3 O&amp;O&amp;I'!L175</f>
        <v>0</v>
      </c>
      <c r="D9" s="198">
        <f t="shared" si="8"/>
        <v>0</v>
      </c>
      <c r="E9" s="203">
        <f>'D3 O&amp;O&amp;I'!$J$162</f>
        <v>0</v>
      </c>
      <c r="F9" s="204">
        <f>'D3 O&amp;O&amp;I'!$K$162</f>
        <v>0</v>
      </c>
      <c r="G9" s="205">
        <f t="shared" si="0"/>
        <v>0</v>
      </c>
      <c r="H9" s="198">
        <f t="shared" si="1"/>
        <v>0</v>
      </c>
      <c r="I9" s="203">
        <f>'D3 O&amp;O&amp;I'!$J$168</f>
        <v>0</v>
      </c>
      <c r="J9" s="206">
        <f t="shared" si="2"/>
        <v>0</v>
      </c>
      <c r="K9" s="203">
        <f>'D3 O&amp;O&amp;I'!$K$168</f>
        <v>0</v>
      </c>
      <c r="L9" s="206">
        <f t="shared" si="3"/>
        <v>0</v>
      </c>
      <c r="M9" s="203">
        <f t="shared" si="9"/>
        <v>0</v>
      </c>
      <c r="N9" s="206">
        <f t="shared" si="4"/>
        <v>0</v>
      </c>
      <c r="O9" s="207">
        <f t="shared" si="5"/>
        <v>0</v>
      </c>
      <c r="Q9" s="426"/>
      <c r="R9" s="427"/>
      <c r="U9" s="200" t="str">
        <f>IF(B9&gt;0,VLOOKUP(B9,Deelnemersoverzicht!$B$24:$C$44,2,FALSE),"")</f>
        <v/>
      </c>
      <c r="V9" s="186" t="str">
        <f>IF(U9&lt;&gt;"",VLOOKUP(U9,Lijsten!$A$19:$B$26,2,0),"")</f>
        <v/>
      </c>
      <c r="W9" s="201">
        <f t="shared" si="6"/>
        <v>0</v>
      </c>
      <c r="X9" s="267">
        <f t="shared" si="7"/>
        <v>0</v>
      </c>
    </row>
    <row r="10" spans="1:24" x14ac:dyDescent="0.15">
      <c r="A10" s="595" t="s">
        <v>91</v>
      </c>
      <c r="B10" s="202">
        <f>Deelnemersoverzicht!B27</f>
        <v>0</v>
      </c>
      <c r="C10" s="202">
        <f>'D4 O&amp;O&amp;I'!L175+'D4 O&amp;O&amp;I'!L176</f>
        <v>0</v>
      </c>
      <c r="D10" s="198">
        <f t="shared" si="8"/>
        <v>0</v>
      </c>
      <c r="E10" s="203">
        <f>'D4 O&amp;O&amp;I'!$J$162</f>
        <v>0</v>
      </c>
      <c r="F10" s="204">
        <f>'D4 O&amp;O&amp;I'!$K$162</f>
        <v>0</v>
      </c>
      <c r="G10" s="205">
        <f t="shared" si="0"/>
        <v>0</v>
      </c>
      <c r="H10" s="198">
        <f t="shared" si="1"/>
        <v>0</v>
      </c>
      <c r="I10" s="203">
        <f>'D4 O&amp;O&amp;I'!$J$168</f>
        <v>0</v>
      </c>
      <c r="J10" s="206">
        <f t="shared" si="2"/>
        <v>0</v>
      </c>
      <c r="K10" s="203">
        <f>'D4 O&amp;O&amp;I'!$K$168</f>
        <v>0</v>
      </c>
      <c r="L10" s="206">
        <f t="shared" si="3"/>
        <v>0</v>
      </c>
      <c r="M10" s="203">
        <f t="shared" si="9"/>
        <v>0</v>
      </c>
      <c r="N10" s="206">
        <f t="shared" si="4"/>
        <v>0</v>
      </c>
      <c r="O10" s="207">
        <f t="shared" si="5"/>
        <v>0</v>
      </c>
      <c r="Q10" s="426"/>
      <c r="R10" s="427"/>
      <c r="U10" s="200" t="str">
        <f>IF(B10&gt;0,VLOOKUP(B10,Deelnemersoverzicht!$B$24:$C$44,2,FALSE),"")</f>
        <v/>
      </c>
      <c r="V10" s="186" t="str">
        <f>IF(U10&lt;&gt;"",VLOOKUP(U10,Lijsten!$A$19:$B$26,2,0),"")</f>
        <v/>
      </c>
      <c r="W10" s="201">
        <f t="shared" si="6"/>
        <v>0</v>
      </c>
      <c r="X10" s="267">
        <f t="shared" si="7"/>
        <v>0</v>
      </c>
    </row>
    <row r="11" spans="1:24" x14ac:dyDescent="0.15">
      <c r="A11" s="595" t="s">
        <v>92</v>
      </c>
      <c r="B11" s="202">
        <f>Deelnemersoverzicht!B28</f>
        <v>0</v>
      </c>
      <c r="C11" s="202">
        <f>'D5 O&amp;O&amp;I'!L176+'D5 O&amp;O&amp;I'!L177</f>
        <v>0</v>
      </c>
      <c r="D11" s="198">
        <f t="shared" si="8"/>
        <v>0</v>
      </c>
      <c r="E11" s="203">
        <f>'D5 O&amp;O&amp;I'!$J$162</f>
        <v>0</v>
      </c>
      <c r="F11" s="204">
        <f>'D5 O&amp;O&amp;I'!$K$162</f>
        <v>0</v>
      </c>
      <c r="G11" s="205">
        <f t="shared" si="0"/>
        <v>0</v>
      </c>
      <c r="H11" s="198">
        <f t="shared" si="1"/>
        <v>0</v>
      </c>
      <c r="I11" s="203">
        <f>'D5 O&amp;O&amp;I'!$J$168</f>
        <v>0</v>
      </c>
      <c r="J11" s="206">
        <f t="shared" si="2"/>
        <v>0</v>
      </c>
      <c r="K11" s="203">
        <f>'D5 O&amp;O&amp;I'!$K$168</f>
        <v>0</v>
      </c>
      <c r="L11" s="206">
        <f t="shared" si="3"/>
        <v>0</v>
      </c>
      <c r="M11" s="203">
        <f t="shared" si="9"/>
        <v>0</v>
      </c>
      <c r="N11" s="206">
        <f t="shared" si="4"/>
        <v>0</v>
      </c>
      <c r="O11" s="207">
        <f t="shared" si="5"/>
        <v>0</v>
      </c>
      <c r="Q11" s="426"/>
      <c r="R11" s="427"/>
      <c r="U11" s="200" t="str">
        <f>IF(B11&gt;0,VLOOKUP(B11,Deelnemersoverzicht!$B$24:$C$44,2,FALSE),"")</f>
        <v/>
      </c>
      <c r="V11" s="186" t="str">
        <f>IF(U11&lt;&gt;"",VLOOKUP(U11,Lijsten!$A$19:$B$26,2,0),"")</f>
        <v/>
      </c>
      <c r="W11" s="201">
        <f t="shared" si="6"/>
        <v>0</v>
      </c>
      <c r="X11" s="267">
        <f t="shared" si="7"/>
        <v>0</v>
      </c>
    </row>
    <row r="12" spans="1:24" x14ac:dyDescent="0.15">
      <c r="A12" s="595" t="s">
        <v>93</v>
      </c>
      <c r="B12" s="202">
        <f>Deelnemersoverzicht!B29</f>
        <v>0</v>
      </c>
      <c r="C12" s="202">
        <f>'D6 O&amp;O&amp;I'!L177+'D6 O&amp;O&amp;I'!L178</f>
        <v>0</v>
      </c>
      <c r="D12" s="198">
        <f t="shared" si="8"/>
        <v>0</v>
      </c>
      <c r="E12" s="203">
        <f>'D6 O&amp;O&amp;I'!$J$162</f>
        <v>0</v>
      </c>
      <c r="F12" s="204">
        <f>'D6 O&amp;O&amp;I'!$K$162</f>
        <v>0</v>
      </c>
      <c r="G12" s="205">
        <f t="shared" si="0"/>
        <v>0</v>
      </c>
      <c r="H12" s="198">
        <f t="shared" si="1"/>
        <v>0</v>
      </c>
      <c r="I12" s="203">
        <f>'D6 O&amp;O&amp;I'!$J$168</f>
        <v>0</v>
      </c>
      <c r="J12" s="206">
        <f t="shared" si="2"/>
        <v>0</v>
      </c>
      <c r="K12" s="203">
        <f>'D6 O&amp;O&amp;I'!$K$168</f>
        <v>0</v>
      </c>
      <c r="L12" s="206">
        <f t="shared" si="3"/>
        <v>0</v>
      </c>
      <c r="M12" s="203">
        <f t="shared" si="9"/>
        <v>0</v>
      </c>
      <c r="N12" s="206">
        <f t="shared" si="4"/>
        <v>0</v>
      </c>
      <c r="O12" s="207">
        <f t="shared" si="5"/>
        <v>0</v>
      </c>
      <c r="Q12" s="426"/>
      <c r="R12" s="427"/>
      <c r="U12" s="200" t="str">
        <f>IF(B12&gt;0,VLOOKUP(B12,Deelnemersoverzicht!$B$24:$C$44,2,FALSE),"")</f>
        <v/>
      </c>
      <c r="V12" s="186" t="str">
        <f>IF(U12&lt;&gt;"",VLOOKUP(U12,Lijsten!$A$19:$B$26,2,0),"")</f>
        <v/>
      </c>
      <c r="W12" s="201">
        <f t="shared" si="6"/>
        <v>0</v>
      </c>
      <c r="X12" s="267">
        <f t="shared" si="7"/>
        <v>0</v>
      </c>
    </row>
    <row r="13" spans="1:24" x14ac:dyDescent="0.15">
      <c r="A13" s="595" t="s">
        <v>94</v>
      </c>
      <c r="B13" s="202">
        <f>Deelnemersoverzicht!B30</f>
        <v>0</v>
      </c>
      <c r="C13" s="202">
        <f>'D7 O&amp;O&amp;I'!L178+'D7 O&amp;O&amp;I'!L179</f>
        <v>0</v>
      </c>
      <c r="D13" s="198">
        <f t="shared" si="8"/>
        <v>0</v>
      </c>
      <c r="E13" s="203">
        <f>'D7 O&amp;O&amp;I'!$J$162</f>
        <v>0</v>
      </c>
      <c r="F13" s="204">
        <f>'D7 O&amp;O&amp;I'!$K$162</f>
        <v>0</v>
      </c>
      <c r="G13" s="205">
        <f t="shared" si="0"/>
        <v>0</v>
      </c>
      <c r="H13" s="198">
        <f t="shared" si="1"/>
        <v>0</v>
      </c>
      <c r="I13" s="203">
        <f>'D7 O&amp;O&amp;I'!$J$168</f>
        <v>0</v>
      </c>
      <c r="J13" s="206">
        <f t="shared" si="2"/>
        <v>0</v>
      </c>
      <c r="K13" s="203">
        <f>'D7 O&amp;O&amp;I'!$K$168</f>
        <v>0</v>
      </c>
      <c r="L13" s="206">
        <f t="shared" si="3"/>
        <v>0</v>
      </c>
      <c r="M13" s="203">
        <f t="shared" si="9"/>
        <v>0</v>
      </c>
      <c r="N13" s="206">
        <f t="shared" si="4"/>
        <v>0</v>
      </c>
      <c r="O13" s="207">
        <f t="shared" si="5"/>
        <v>0</v>
      </c>
      <c r="Q13" s="426"/>
      <c r="R13" s="427"/>
      <c r="U13" s="200" t="str">
        <f>IF(B13&gt;0,VLOOKUP(B13,Deelnemersoverzicht!$B$24:$C$44,2,FALSE),"")</f>
        <v/>
      </c>
      <c r="V13" s="186" t="str">
        <f>IF(U13&lt;&gt;"",VLOOKUP(U13,Lijsten!$A$19:$B$26,2,0),"")</f>
        <v/>
      </c>
      <c r="W13" s="201">
        <f t="shared" si="6"/>
        <v>0</v>
      </c>
      <c r="X13" s="267">
        <f t="shared" si="7"/>
        <v>0</v>
      </c>
    </row>
    <row r="14" spans="1:24" x14ac:dyDescent="0.15">
      <c r="A14" s="595" t="s">
        <v>95</v>
      </c>
      <c r="B14" s="202">
        <f>Deelnemersoverzicht!B31</f>
        <v>0</v>
      </c>
      <c r="C14" s="202">
        <f>'D8 O&amp;O&amp;I'!L179+'D8 O&amp;O&amp;I'!L180</f>
        <v>0</v>
      </c>
      <c r="D14" s="198">
        <f t="shared" si="8"/>
        <v>0</v>
      </c>
      <c r="E14" s="203">
        <f>'D8 O&amp;O&amp;I'!$J$162</f>
        <v>0</v>
      </c>
      <c r="F14" s="204">
        <f>'D8 O&amp;O&amp;I'!$K$162</f>
        <v>0</v>
      </c>
      <c r="G14" s="205">
        <f t="shared" si="0"/>
        <v>0</v>
      </c>
      <c r="H14" s="198">
        <f t="shared" si="1"/>
        <v>0</v>
      </c>
      <c r="I14" s="203">
        <f>'D8 O&amp;O&amp;I'!$J$168</f>
        <v>0</v>
      </c>
      <c r="J14" s="206">
        <f t="shared" si="2"/>
        <v>0</v>
      </c>
      <c r="K14" s="203">
        <f>'D8 O&amp;O&amp;I'!$K$168</f>
        <v>0</v>
      </c>
      <c r="L14" s="206">
        <f t="shared" si="3"/>
        <v>0</v>
      </c>
      <c r="M14" s="203">
        <f t="shared" si="9"/>
        <v>0</v>
      </c>
      <c r="N14" s="206">
        <f t="shared" si="4"/>
        <v>0</v>
      </c>
      <c r="O14" s="207">
        <f t="shared" si="5"/>
        <v>0</v>
      </c>
      <c r="Q14" s="426"/>
      <c r="R14" s="427"/>
      <c r="U14" s="200" t="str">
        <f>IF(B14&gt;0,VLOOKUP(B14,Deelnemersoverzicht!$B$24:$C$44,2,FALSE),"")</f>
        <v/>
      </c>
      <c r="V14" s="186" t="str">
        <f>IF(U14&lt;&gt;"",VLOOKUP(U14,Lijsten!$A$19:$B$26,2,0),"")</f>
        <v/>
      </c>
      <c r="W14" s="201">
        <f t="shared" si="6"/>
        <v>0</v>
      </c>
      <c r="X14" s="267">
        <f t="shared" si="7"/>
        <v>0</v>
      </c>
    </row>
    <row r="15" spans="1:24" x14ac:dyDescent="0.15">
      <c r="A15" s="595" t="s">
        <v>96</v>
      </c>
      <c r="B15" s="202">
        <f>Deelnemersoverzicht!B32</f>
        <v>0</v>
      </c>
      <c r="C15" s="202">
        <f>'D9 O&amp;O&amp;I'!L180+'D9 O&amp;O&amp;I'!L181</f>
        <v>0</v>
      </c>
      <c r="D15" s="198">
        <f t="shared" si="8"/>
        <v>0</v>
      </c>
      <c r="E15" s="203">
        <f>'D9 O&amp;O&amp;I'!$J$162</f>
        <v>0</v>
      </c>
      <c r="F15" s="204">
        <f>'D9 O&amp;O&amp;I'!$K$162</f>
        <v>0</v>
      </c>
      <c r="G15" s="205">
        <f t="shared" si="0"/>
        <v>0</v>
      </c>
      <c r="H15" s="198">
        <f t="shared" si="1"/>
        <v>0</v>
      </c>
      <c r="I15" s="203">
        <f>'D9 O&amp;O&amp;I'!$J$168</f>
        <v>0</v>
      </c>
      <c r="J15" s="206">
        <f t="shared" si="2"/>
        <v>0</v>
      </c>
      <c r="K15" s="203">
        <f>'D9 O&amp;O&amp;I'!$K$168</f>
        <v>0</v>
      </c>
      <c r="L15" s="206">
        <f t="shared" si="3"/>
        <v>0</v>
      </c>
      <c r="M15" s="203">
        <f t="shared" si="9"/>
        <v>0</v>
      </c>
      <c r="N15" s="206">
        <f t="shared" si="4"/>
        <v>0</v>
      </c>
      <c r="O15" s="207">
        <f t="shared" si="5"/>
        <v>0</v>
      </c>
      <c r="Q15" s="426"/>
      <c r="R15" s="427"/>
      <c r="U15" s="200" t="str">
        <f>IF(B15&gt;0,VLOOKUP(B15,Deelnemersoverzicht!$B$24:$C$44,2,FALSE),"")</f>
        <v/>
      </c>
      <c r="V15" s="186" t="str">
        <f>IF(U15&lt;&gt;"",VLOOKUP(U15,Lijsten!$A$19:$B$26,2,0),"")</f>
        <v/>
      </c>
      <c r="W15" s="201">
        <f t="shared" si="6"/>
        <v>0</v>
      </c>
      <c r="X15" s="267">
        <f t="shared" si="7"/>
        <v>0</v>
      </c>
    </row>
    <row r="16" spans="1:24" ht="11.25" thickBot="1" x14ac:dyDescent="0.2">
      <c r="A16" s="595" t="s">
        <v>97</v>
      </c>
      <c r="B16" s="202">
        <f>Deelnemersoverzicht!B33</f>
        <v>0</v>
      </c>
      <c r="C16" s="202">
        <f>'D10 O&amp;O&amp;I'!L181+'D10 O&amp;O&amp;I'!L182</f>
        <v>0</v>
      </c>
      <c r="D16" s="198">
        <f t="shared" si="8"/>
        <v>0</v>
      </c>
      <c r="E16" s="207">
        <f>'D10 O&amp;O&amp;I'!$J$162</f>
        <v>0</v>
      </c>
      <c r="F16" s="204">
        <f>'D10 O&amp;O&amp;I'!$K$162</f>
        <v>0</v>
      </c>
      <c r="G16" s="205">
        <f t="shared" si="0"/>
        <v>0</v>
      </c>
      <c r="H16" s="198">
        <f t="shared" si="1"/>
        <v>0</v>
      </c>
      <c r="I16" s="203">
        <f>'D10 O&amp;O&amp;I'!$J$168</f>
        <v>0</v>
      </c>
      <c r="J16" s="206">
        <f t="shared" si="2"/>
        <v>0</v>
      </c>
      <c r="K16" s="203">
        <f>'D10 O&amp;O&amp;I'!$K$168</f>
        <v>0</v>
      </c>
      <c r="L16" s="206">
        <f t="shared" si="3"/>
        <v>0</v>
      </c>
      <c r="M16" s="203">
        <f t="shared" si="9"/>
        <v>0</v>
      </c>
      <c r="N16" s="206">
        <f t="shared" si="4"/>
        <v>0</v>
      </c>
      <c r="O16" s="207">
        <f t="shared" si="5"/>
        <v>0</v>
      </c>
      <c r="Q16" s="428"/>
      <c r="R16" s="429"/>
      <c r="U16" s="200" t="str">
        <f>IF(B16&gt;0,VLOOKUP(B16,Deelnemersoverzicht!$B$24:$C$44,2,FALSE),"")</f>
        <v/>
      </c>
      <c r="V16" s="186" t="str">
        <f>IF(U16&lt;&gt;"",VLOOKUP(U16,Lijsten!$A$19:$B$26,2,0),"")</f>
        <v/>
      </c>
      <c r="W16" s="201">
        <f t="shared" si="6"/>
        <v>0</v>
      </c>
      <c r="X16" s="267">
        <f t="shared" si="7"/>
        <v>0</v>
      </c>
    </row>
    <row r="17" spans="1:24" hidden="1" x14ac:dyDescent="0.15">
      <c r="A17" s="595" t="s">
        <v>98</v>
      </c>
      <c r="B17" s="202">
        <f>Deelnemersoverzicht!B34</f>
        <v>0</v>
      </c>
      <c r="C17" s="202">
        <f>'D11 O&amp;O&amp;I'!L182+'D11 O&amp;O&amp;I'!L183</f>
        <v>0</v>
      </c>
      <c r="D17" s="198">
        <f t="shared" si="8"/>
        <v>0</v>
      </c>
      <c r="E17" s="203">
        <f>'D11 O&amp;O&amp;I'!$J$162</f>
        <v>0</v>
      </c>
      <c r="F17" s="204">
        <f>'D11 O&amp;O&amp;I'!$K$162</f>
        <v>0</v>
      </c>
      <c r="G17" s="205">
        <f t="shared" si="0"/>
        <v>0</v>
      </c>
      <c r="H17" s="198">
        <f t="shared" si="1"/>
        <v>0</v>
      </c>
      <c r="I17" s="203">
        <f>'D11 O&amp;O&amp;I'!$J$168</f>
        <v>0</v>
      </c>
      <c r="J17" s="206">
        <f t="shared" si="2"/>
        <v>0</v>
      </c>
      <c r="K17" s="203">
        <f>'D11 O&amp;O&amp;I'!$K$168</f>
        <v>0</v>
      </c>
      <c r="L17" s="206">
        <f t="shared" si="3"/>
        <v>0</v>
      </c>
      <c r="M17" s="203">
        <f t="shared" si="9"/>
        <v>0</v>
      </c>
      <c r="N17" s="206">
        <f t="shared" si="4"/>
        <v>0</v>
      </c>
      <c r="O17" s="207">
        <f t="shared" si="5"/>
        <v>0</v>
      </c>
      <c r="U17" s="200" t="str">
        <f>IF(B17&gt;0,VLOOKUP(B17,Deelnemersoverzicht!$B$24:$C$44,2,FALSE),"")</f>
        <v/>
      </c>
      <c r="V17" s="186" t="str">
        <f>IF(U17&lt;&gt;"",VLOOKUP(U17,Lijsten!$A$19:$B$26,2,0),"")</f>
        <v/>
      </c>
      <c r="W17" s="201">
        <f t="shared" si="6"/>
        <v>0</v>
      </c>
      <c r="X17" s="267">
        <f t="shared" ref="X17:X27" si="10">IF(W17&gt;0,W17-U67,0)</f>
        <v>0</v>
      </c>
    </row>
    <row r="18" spans="1:24" hidden="1" x14ac:dyDescent="0.15">
      <c r="A18" s="595" t="s">
        <v>99</v>
      </c>
      <c r="B18" s="202">
        <f>Deelnemersoverzicht!B35</f>
        <v>0</v>
      </c>
      <c r="C18" s="202">
        <f>'D12 O&amp;O&amp;I'!L183+'D12 O&amp;O&amp;I'!L184</f>
        <v>0</v>
      </c>
      <c r="D18" s="198">
        <f t="shared" si="8"/>
        <v>0</v>
      </c>
      <c r="E18" s="203">
        <f>'D12 O&amp;O&amp;I'!$J$162</f>
        <v>0</v>
      </c>
      <c r="F18" s="204">
        <f>'D12 O&amp;O&amp;I'!$K$162</f>
        <v>0</v>
      </c>
      <c r="G18" s="205">
        <f t="shared" si="0"/>
        <v>0</v>
      </c>
      <c r="H18" s="198">
        <f t="shared" si="1"/>
        <v>0</v>
      </c>
      <c r="I18" s="203">
        <f>'D12 O&amp;O&amp;I'!$J$168</f>
        <v>0</v>
      </c>
      <c r="J18" s="206">
        <f t="shared" si="2"/>
        <v>0</v>
      </c>
      <c r="K18" s="203">
        <f>'D12 O&amp;O&amp;I'!$K$168</f>
        <v>0</v>
      </c>
      <c r="L18" s="206">
        <f t="shared" si="3"/>
        <v>0</v>
      </c>
      <c r="M18" s="203">
        <f t="shared" si="9"/>
        <v>0</v>
      </c>
      <c r="N18" s="206">
        <f t="shared" si="4"/>
        <v>0</v>
      </c>
      <c r="O18" s="207">
        <f t="shared" si="5"/>
        <v>0</v>
      </c>
      <c r="U18" s="200" t="str">
        <f>IF(B18&gt;0,VLOOKUP(B18,Deelnemersoverzicht!$B$24:$C$44,2,FALSE),"")</f>
        <v/>
      </c>
      <c r="V18" s="186" t="str">
        <f>IF(U18&lt;&gt;"",VLOOKUP(U18,Lijsten!$A$19:$B$26,2,0),"")</f>
        <v/>
      </c>
      <c r="W18" s="201">
        <f t="shared" si="6"/>
        <v>0</v>
      </c>
      <c r="X18" s="267">
        <f t="shared" si="10"/>
        <v>0</v>
      </c>
    </row>
    <row r="19" spans="1:24" hidden="1" x14ac:dyDescent="0.15">
      <c r="A19" s="595" t="s">
        <v>100</v>
      </c>
      <c r="B19" s="202">
        <f>Deelnemersoverzicht!B36</f>
        <v>0</v>
      </c>
      <c r="C19" s="202">
        <f>'D13 O&amp;O&amp;I'!L184+'D13 O&amp;O&amp;I'!L185</f>
        <v>0</v>
      </c>
      <c r="D19" s="198">
        <f t="shared" si="8"/>
        <v>0</v>
      </c>
      <c r="E19" s="203">
        <f>'D13 O&amp;O&amp;I'!$J$162</f>
        <v>0</v>
      </c>
      <c r="F19" s="204">
        <f>'D13 O&amp;O&amp;I'!$K$162</f>
        <v>0</v>
      </c>
      <c r="G19" s="205">
        <f t="shared" si="0"/>
        <v>0</v>
      </c>
      <c r="H19" s="198">
        <f t="shared" si="1"/>
        <v>0</v>
      </c>
      <c r="I19" s="203">
        <f>'D13 O&amp;O&amp;I'!$J$168</f>
        <v>0</v>
      </c>
      <c r="J19" s="206">
        <f t="shared" si="2"/>
        <v>0</v>
      </c>
      <c r="K19" s="203">
        <f>'D13 O&amp;O&amp;I'!$K$168</f>
        <v>0</v>
      </c>
      <c r="L19" s="206">
        <f t="shared" si="3"/>
        <v>0</v>
      </c>
      <c r="M19" s="203">
        <f t="shared" si="9"/>
        <v>0</v>
      </c>
      <c r="N19" s="206">
        <f t="shared" si="4"/>
        <v>0</v>
      </c>
      <c r="O19" s="207">
        <f t="shared" si="5"/>
        <v>0</v>
      </c>
      <c r="U19" s="200" t="str">
        <f>IF(B19&gt;0,VLOOKUP(B19,Deelnemersoverzicht!$B$24:$C$44,2,FALSE),"")</f>
        <v/>
      </c>
      <c r="V19" s="186" t="str">
        <f>IF(U19&lt;&gt;"",VLOOKUP(U19,Lijsten!$A$19:$B$26,2,0),"")</f>
        <v/>
      </c>
      <c r="W19" s="201">
        <f t="shared" si="6"/>
        <v>0</v>
      </c>
      <c r="X19" s="267">
        <f t="shared" si="10"/>
        <v>0</v>
      </c>
    </row>
    <row r="20" spans="1:24" hidden="1" x14ac:dyDescent="0.15">
      <c r="A20" s="595" t="s">
        <v>101</v>
      </c>
      <c r="B20" s="202">
        <f>Deelnemersoverzicht!B37</f>
        <v>0</v>
      </c>
      <c r="C20" s="202">
        <f>'D14 O&amp;O&amp;I'!L185+'D14 O&amp;O&amp;I'!L186</f>
        <v>0</v>
      </c>
      <c r="D20" s="198">
        <f t="shared" si="8"/>
        <v>0</v>
      </c>
      <c r="E20" s="203">
        <f>'D14 O&amp;O&amp;I'!$J$162</f>
        <v>0</v>
      </c>
      <c r="F20" s="204">
        <f>'D14 O&amp;O&amp;I'!$K$162</f>
        <v>0</v>
      </c>
      <c r="G20" s="205">
        <f t="shared" si="0"/>
        <v>0</v>
      </c>
      <c r="H20" s="198">
        <f t="shared" si="1"/>
        <v>0</v>
      </c>
      <c r="I20" s="203">
        <f>'D14 O&amp;O&amp;I'!$J$168</f>
        <v>0</v>
      </c>
      <c r="J20" s="206">
        <f t="shared" si="2"/>
        <v>0</v>
      </c>
      <c r="K20" s="203">
        <f>'D14 O&amp;O&amp;I'!$K$168</f>
        <v>0</v>
      </c>
      <c r="L20" s="206">
        <f t="shared" si="3"/>
        <v>0</v>
      </c>
      <c r="M20" s="203">
        <f t="shared" si="9"/>
        <v>0</v>
      </c>
      <c r="N20" s="206">
        <f t="shared" si="4"/>
        <v>0</v>
      </c>
      <c r="O20" s="207">
        <f t="shared" si="5"/>
        <v>0</v>
      </c>
      <c r="U20" s="200" t="str">
        <f>IF(B20&gt;0,VLOOKUP(B20,Deelnemersoverzicht!$B$24:$C$44,2,FALSE),"")</f>
        <v/>
      </c>
      <c r="V20" s="186" t="str">
        <f>IF(U20&lt;&gt;"",VLOOKUP(U20,Lijsten!$A$19:$B$26,2,0),"")</f>
        <v/>
      </c>
      <c r="W20" s="201">
        <f t="shared" si="6"/>
        <v>0</v>
      </c>
      <c r="X20" s="267">
        <f t="shared" si="10"/>
        <v>0</v>
      </c>
    </row>
    <row r="21" spans="1:24" hidden="1" x14ac:dyDescent="0.15">
      <c r="A21" s="595" t="s">
        <v>102</v>
      </c>
      <c r="B21" s="202">
        <f>Deelnemersoverzicht!B38</f>
        <v>0</v>
      </c>
      <c r="C21" s="202">
        <f>'D15 O&amp;O&amp;I'!L186+'D15 O&amp;O&amp;I'!L187</f>
        <v>0</v>
      </c>
      <c r="D21" s="198">
        <f t="shared" si="8"/>
        <v>0</v>
      </c>
      <c r="E21" s="203">
        <f>'D15 O&amp;O&amp;I'!$J$162</f>
        <v>0</v>
      </c>
      <c r="F21" s="204">
        <f>'D15 O&amp;O&amp;I'!$K$162</f>
        <v>0</v>
      </c>
      <c r="G21" s="205">
        <f t="shared" si="0"/>
        <v>0</v>
      </c>
      <c r="H21" s="198">
        <f t="shared" si="1"/>
        <v>0</v>
      </c>
      <c r="I21" s="203">
        <f>'D15 O&amp;O&amp;I'!$J$168</f>
        <v>0</v>
      </c>
      <c r="J21" s="206">
        <f t="shared" si="2"/>
        <v>0</v>
      </c>
      <c r="K21" s="203">
        <f>'D15 O&amp;O&amp;I'!$K$168</f>
        <v>0</v>
      </c>
      <c r="L21" s="206">
        <f t="shared" si="3"/>
        <v>0</v>
      </c>
      <c r="M21" s="203">
        <f t="shared" si="9"/>
        <v>0</v>
      </c>
      <c r="N21" s="206">
        <f t="shared" si="4"/>
        <v>0</v>
      </c>
      <c r="O21" s="207">
        <f t="shared" si="5"/>
        <v>0</v>
      </c>
      <c r="U21" s="200" t="str">
        <f>IF(B21&gt;0,VLOOKUP(B21,Deelnemersoverzicht!$B$24:$C$44,2,FALSE),"")</f>
        <v/>
      </c>
      <c r="V21" s="186" t="str">
        <f>IF(U21&lt;&gt;"",VLOOKUP(U21,Lijsten!$A$19:$B$26,2,0),"")</f>
        <v/>
      </c>
      <c r="W21" s="201">
        <f t="shared" si="6"/>
        <v>0</v>
      </c>
      <c r="X21" s="267">
        <f t="shared" si="10"/>
        <v>0</v>
      </c>
    </row>
    <row r="22" spans="1:24" hidden="1" x14ac:dyDescent="0.15">
      <c r="A22" s="595" t="s">
        <v>103</v>
      </c>
      <c r="B22" s="202">
        <f>Deelnemersoverzicht!B39</f>
        <v>0</v>
      </c>
      <c r="C22" s="202">
        <f>'D16 O&amp;O&amp;I'!L187+'D16 O&amp;O&amp;I'!L188</f>
        <v>0</v>
      </c>
      <c r="D22" s="198">
        <f t="shared" si="8"/>
        <v>0</v>
      </c>
      <c r="E22" s="203">
        <f>'D16 O&amp;O&amp;I'!$J$162</f>
        <v>0</v>
      </c>
      <c r="F22" s="204">
        <f>'D16 O&amp;O&amp;I'!$K$162</f>
        <v>0</v>
      </c>
      <c r="G22" s="205">
        <f t="shared" si="0"/>
        <v>0</v>
      </c>
      <c r="H22" s="198">
        <f t="shared" si="1"/>
        <v>0</v>
      </c>
      <c r="I22" s="203">
        <f>'D16 O&amp;O&amp;I'!$J$168</f>
        <v>0</v>
      </c>
      <c r="J22" s="206">
        <f t="shared" si="2"/>
        <v>0</v>
      </c>
      <c r="K22" s="203">
        <f>'D16 O&amp;O&amp;I'!$K$168</f>
        <v>0</v>
      </c>
      <c r="L22" s="206">
        <f t="shared" si="3"/>
        <v>0</v>
      </c>
      <c r="M22" s="203">
        <f t="shared" si="9"/>
        <v>0</v>
      </c>
      <c r="N22" s="206">
        <f t="shared" si="4"/>
        <v>0</v>
      </c>
      <c r="O22" s="207">
        <f t="shared" si="5"/>
        <v>0</v>
      </c>
      <c r="U22" s="200" t="str">
        <f>IF(B22&gt;0,VLOOKUP(B22,Deelnemersoverzicht!$B$24:$C$44,2,FALSE),"")</f>
        <v/>
      </c>
      <c r="V22" s="186" t="str">
        <f>IF(U22&lt;&gt;"",VLOOKUP(U22,Lijsten!$A$19:$B$26,2,0),"")</f>
        <v/>
      </c>
      <c r="W22" s="201">
        <f t="shared" si="6"/>
        <v>0</v>
      </c>
      <c r="X22" s="267">
        <f t="shared" si="10"/>
        <v>0</v>
      </c>
    </row>
    <row r="23" spans="1:24" hidden="1" x14ac:dyDescent="0.15">
      <c r="A23" s="595" t="s">
        <v>104</v>
      </c>
      <c r="B23" s="202">
        <f>Deelnemersoverzicht!B40</f>
        <v>0</v>
      </c>
      <c r="C23" s="202">
        <f>'D17 O&amp;O&amp;I'!L188+'D17 O&amp;O&amp;I'!L189</f>
        <v>0</v>
      </c>
      <c r="D23" s="198">
        <f t="shared" si="8"/>
        <v>0</v>
      </c>
      <c r="E23" s="203">
        <f>'D17 O&amp;O&amp;I'!$J$162</f>
        <v>0</v>
      </c>
      <c r="F23" s="204">
        <f>'D17 O&amp;O&amp;I'!$K$162</f>
        <v>0</v>
      </c>
      <c r="G23" s="205">
        <f t="shared" si="0"/>
        <v>0</v>
      </c>
      <c r="H23" s="198">
        <f t="shared" si="1"/>
        <v>0</v>
      </c>
      <c r="I23" s="203">
        <f>'D17 O&amp;O&amp;I'!$J$168</f>
        <v>0</v>
      </c>
      <c r="J23" s="206">
        <f t="shared" si="2"/>
        <v>0</v>
      </c>
      <c r="K23" s="203">
        <f>'D17 O&amp;O&amp;I'!$K$168</f>
        <v>0</v>
      </c>
      <c r="L23" s="206">
        <f t="shared" si="3"/>
        <v>0</v>
      </c>
      <c r="M23" s="203">
        <f t="shared" si="9"/>
        <v>0</v>
      </c>
      <c r="N23" s="206">
        <f t="shared" si="4"/>
        <v>0</v>
      </c>
      <c r="O23" s="207">
        <f t="shared" si="5"/>
        <v>0</v>
      </c>
      <c r="U23" s="200" t="str">
        <f>IF(B23&gt;0,VLOOKUP(B23,Deelnemersoverzicht!$B$24:$C$44,2,FALSE),"")</f>
        <v/>
      </c>
      <c r="V23" s="186" t="str">
        <f>IF(U23&lt;&gt;"",VLOOKUP(U23,Lijsten!$A$19:$B$26,2,0),"")</f>
        <v/>
      </c>
      <c r="W23" s="201">
        <f t="shared" si="6"/>
        <v>0</v>
      </c>
      <c r="X23" s="267">
        <f t="shared" si="10"/>
        <v>0</v>
      </c>
    </row>
    <row r="24" spans="1:24" hidden="1" x14ac:dyDescent="0.15">
      <c r="A24" s="595" t="s">
        <v>105</v>
      </c>
      <c r="B24" s="202">
        <f>Deelnemersoverzicht!B41</f>
        <v>0</v>
      </c>
      <c r="C24" s="202">
        <f>'D18 O&amp;O&amp;I'!L189+'D18 O&amp;O&amp;I'!L190</f>
        <v>0</v>
      </c>
      <c r="D24" s="198">
        <f t="shared" si="8"/>
        <v>0</v>
      </c>
      <c r="E24" s="203">
        <f>'D18 O&amp;O&amp;I'!$J$162</f>
        <v>0</v>
      </c>
      <c r="F24" s="204">
        <f>'D18 O&amp;O&amp;I'!$K$162</f>
        <v>0</v>
      </c>
      <c r="G24" s="205">
        <f t="shared" si="0"/>
        <v>0</v>
      </c>
      <c r="H24" s="198">
        <f t="shared" si="1"/>
        <v>0</v>
      </c>
      <c r="I24" s="203">
        <f>'D18 O&amp;O&amp;I'!$J$168</f>
        <v>0</v>
      </c>
      <c r="J24" s="206">
        <f t="shared" si="2"/>
        <v>0</v>
      </c>
      <c r="K24" s="203">
        <f>'D18 O&amp;O&amp;I'!$K$168</f>
        <v>0</v>
      </c>
      <c r="L24" s="206">
        <f t="shared" si="3"/>
        <v>0</v>
      </c>
      <c r="M24" s="203">
        <f t="shared" si="9"/>
        <v>0</v>
      </c>
      <c r="N24" s="206">
        <f t="shared" si="4"/>
        <v>0</v>
      </c>
      <c r="O24" s="207">
        <f t="shared" si="5"/>
        <v>0</v>
      </c>
      <c r="U24" s="200" t="str">
        <f>IF(B24&gt;0,VLOOKUP(B24,Deelnemersoverzicht!$B$24:$C$44,2,FALSE),"")</f>
        <v/>
      </c>
      <c r="V24" s="186" t="str">
        <f>IF(U24&lt;&gt;"",VLOOKUP(U24,Lijsten!$A$19:$B$26,2,0),"")</f>
        <v/>
      </c>
      <c r="W24" s="201">
        <f t="shared" si="6"/>
        <v>0</v>
      </c>
      <c r="X24" s="267">
        <f t="shared" si="10"/>
        <v>0</v>
      </c>
    </row>
    <row r="25" spans="1:24" hidden="1" x14ac:dyDescent="0.15">
      <c r="A25" s="595" t="s">
        <v>253</v>
      </c>
      <c r="B25" s="202">
        <f>Deelnemersoverzicht!B42</f>
        <v>0</v>
      </c>
      <c r="C25" s="202">
        <f>'D19 O&amp;O&amp;I'!L190+'D19 O&amp;O&amp;I'!L191</f>
        <v>0</v>
      </c>
      <c r="D25" s="198">
        <f t="shared" si="8"/>
        <v>0</v>
      </c>
      <c r="E25" s="203">
        <f>'D19 O&amp;O&amp;I'!$J$162</f>
        <v>0</v>
      </c>
      <c r="F25" s="204">
        <f>'D19 O&amp;O&amp;I'!$K$162</f>
        <v>0</v>
      </c>
      <c r="G25" s="205">
        <f t="shared" si="0"/>
        <v>0</v>
      </c>
      <c r="H25" s="198">
        <f t="shared" si="1"/>
        <v>0</v>
      </c>
      <c r="I25" s="203">
        <f>'D19 O&amp;O&amp;I'!$J$168</f>
        <v>0</v>
      </c>
      <c r="J25" s="206">
        <f t="shared" si="2"/>
        <v>0</v>
      </c>
      <c r="K25" s="203">
        <f>'D19 O&amp;O&amp;I'!$K$168</f>
        <v>0</v>
      </c>
      <c r="L25" s="206">
        <f t="shared" si="3"/>
        <v>0</v>
      </c>
      <c r="M25" s="203">
        <f t="shared" si="9"/>
        <v>0</v>
      </c>
      <c r="N25" s="206">
        <f t="shared" si="4"/>
        <v>0</v>
      </c>
      <c r="O25" s="207">
        <f t="shared" si="5"/>
        <v>0</v>
      </c>
      <c r="U25" s="200" t="str">
        <f>IF(B25&gt;0,VLOOKUP(B25,Deelnemersoverzicht!$B$24:$C$44,2,FALSE),"")</f>
        <v/>
      </c>
      <c r="V25" s="186" t="str">
        <f>IF(U25&lt;&gt;"",VLOOKUP(U25,Lijsten!$A$19:$B$26,2,0),"")</f>
        <v/>
      </c>
      <c r="W25" s="201">
        <f t="shared" si="6"/>
        <v>0</v>
      </c>
      <c r="X25" s="267">
        <f t="shared" si="10"/>
        <v>0</v>
      </c>
    </row>
    <row r="26" spans="1:24" hidden="1" x14ac:dyDescent="0.15">
      <c r="A26" s="595" t="s">
        <v>254</v>
      </c>
      <c r="B26" s="202">
        <f>Deelnemersoverzicht!B43</f>
        <v>0</v>
      </c>
      <c r="C26" s="202">
        <f>'D20 O&amp;O&amp;I'!L191+'D20 O&amp;O&amp;I'!L192</f>
        <v>0</v>
      </c>
      <c r="D26" s="198">
        <f t="shared" si="8"/>
        <v>0</v>
      </c>
      <c r="E26" s="203">
        <f>'D20 O&amp;O&amp;I'!$J$162</f>
        <v>0</v>
      </c>
      <c r="F26" s="204">
        <f>'D20 O&amp;O&amp;I'!$K$162</f>
        <v>0</v>
      </c>
      <c r="G26" s="205">
        <f t="shared" si="0"/>
        <v>0</v>
      </c>
      <c r="H26" s="198">
        <f t="shared" si="1"/>
        <v>0</v>
      </c>
      <c r="I26" s="203">
        <f>'D20 O&amp;O&amp;I'!$J$168</f>
        <v>0</v>
      </c>
      <c r="J26" s="206">
        <f t="shared" si="2"/>
        <v>0</v>
      </c>
      <c r="K26" s="203">
        <f>'D20 O&amp;O&amp;I'!$K$168</f>
        <v>0</v>
      </c>
      <c r="L26" s="206">
        <f t="shared" si="3"/>
        <v>0</v>
      </c>
      <c r="M26" s="203">
        <f t="shared" si="9"/>
        <v>0</v>
      </c>
      <c r="N26" s="206">
        <f t="shared" si="4"/>
        <v>0</v>
      </c>
      <c r="O26" s="207">
        <f t="shared" si="5"/>
        <v>0</v>
      </c>
      <c r="U26" s="200" t="str">
        <f>IF(B26&gt;0,VLOOKUP(B26,Deelnemersoverzicht!$B$24:$C$44,2,FALSE),"")</f>
        <v/>
      </c>
      <c r="V26" s="186" t="str">
        <f>IF(U26&lt;&gt;"",VLOOKUP(U26,Lijsten!$A$19:$B$26,2,0),"")</f>
        <v/>
      </c>
      <c r="W26" s="201">
        <f t="shared" si="6"/>
        <v>0</v>
      </c>
      <c r="X26" s="267">
        <f t="shared" si="10"/>
        <v>0</v>
      </c>
    </row>
    <row r="27" spans="1:24" ht="11.25" hidden="1" thickBot="1" x14ac:dyDescent="0.2">
      <c r="A27" s="595" t="s">
        <v>386</v>
      </c>
      <c r="B27" s="202">
        <f>Deelnemersoverzicht!B44</f>
        <v>0</v>
      </c>
      <c r="C27" s="202">
        <f>'D21 O&amp;O&amp;I'!L192+'D21 O&amp;O&amp;I'!L193</f>
        <v>0</v>
      </c>
      <c r="D27" s="198">
        <f t="shared" si="8"/>
        <v>0</v>
      </c>
      <c r="E27" s="203">
        <f>'D21 O&amp;O&amp;I'!$J$162</f>
        <v>0</v>
      </c>
      <c r="F27" s="543">
        <f>'D21 O&amp;O&amp;I'!$K$162</f>
        <v>0</v>
      </c>
      <c r="G27" s="205">
        <f t="shared" si="0"/>
        <v>0</v>
      </c>
      <c r="H27" s="198">
        <f t="shared" si="1"/>
        <v>0</v>
      </c>
      <c r="I27" s="203">
        <f>'D21 O&amp;O&amp;I'!$J$168</f>
        <v>0</v>
      </c>
      <c r="J27" s="206">
        <f t="shared" si="2"/>
        <v>0</v>
      </c>
      <c r="K27" s="203">
        <f>'D21 O&amp;O&amp;I'!$K$168</f>
        <v>0</v>
      </c>
      <c r="L27" s="206">
        <f t="shared" si="3"/>
        <v>0</v>
      </c>
      <c r="M27" s="203">
        <f t="shared" si="9"/>
        <v>0</v>
      </c>
      <c r="N27" s="206">
        <f t="shared" si="4"/>
        <v>0</v>
      </c>
      <c r="O27" s="207">
        <f t="shared" si="5"/>
        <v>0</v>
      </c>
      <c r="U27" s="200" t="str">
        <f>IF(B27&gt;0,VLOOKUP(B27,Deelnemersoverzicht!$B$24:$C$44,2,FALSE),"")</f>
        <v/>
      </c>
      <c r="V27" s="186" t="str">
        <f>IF(U27&lt;&gt;"",VLOOKUP(U27,Lijsten!$A$19:$B$26,2,0),"")</f>
        <v/>
      </c>
      <c r="W27" s="201">
        <f t="shared" si="6"/>
        <v>0</v>
      </c>
      <c r="X27" s="267">
        <f t="shared" si="10"/>
        <v>0</v>
      </c>
    </row>
    <row r="28" spans="1:24" ht="11.25" thickBot="1" x14ac:dyDescent="0.2">
      <c r="B28" s="208" t="s">
        <v>87</v>
      </c>
      <c r="C28" s="208"/>
      <c r="D28" s="210">
        <f>IF(C28&gt;0,C28/C28,0)</f>
        <v>0</v>
      </c>
      <c r="E28" s="209">
        <f>SUM(E7:E27)</f>
        <v>0</v>
      </c>
      <c r="F28" s="209">
        <f>SUM(F7:F27)</f>
        <v>0</v>
      </c>
      <c r="G28" s="209">
        <f>SUM(G7:G27)</f>
        <v>0</v>
      </c>
      <c r="H28" s="210">
        <f>IF(G28&gt;0,G28/G28,0)</f>
        <v>0</v>
      </c>
      <c r="I28" s="209">
        <f>SUM(I7:I27)</f>
        <v>0</v>
      </c>
      <c r="J28" s="211">
        <f t="shared" si="2"/>
        <v>0</v>
      </c>
      <c r="K28" s="209">
        <f>SUM(K7:K27)</f>
        <v>0</v>
      </c>
      <c r="L28" s="211">
        <f t="shared" si="3"/>
        <v>0</v>
      </c>
      <c r="M28" s="209">
        <f t="shared" si="9"/>
        <v>0</v>
      </c>
      <c r="N28" s="211">
        <f t="shared" si="4"/>
        <v>0</v>
      </c>
      <c r="O28" s="209">
        <f t="shared" si="5"/>
        <v>0</v>
      </c>
      <c r="U28" s="212" t="s">
        <v>255</v>
      </c>
      <c r="V28" s="250"/>
      <c r="W28" s="213">
        <f>SUM(W7:W27)</f>
        <v>0</v>
      </c>
      <c r="X28" s="268">
        <f>SUM(X7:X27)</f>
        <v>0</v>
      </c>
    </row>
    <row r="29" spans="1:24" x14ac:dyDescent="0.15">
      <c r="B29" s="214"/>
      <c r="C29" s="215"/>
      <c r="D29" s="215"/>
      <c r="E29" s="215"/>
      <c r="F29" s="215"/>
      <c r="G29" s="215"/>
      <c r="H29" s="215"/>
      <c r="I29" s="216"/>
      <c r="J29" s="217"/>
      <c r="K29" s="218"/>
      <c r="L29" s="217"/>
      <c r="M29" s="218"/>
      <c r="N29" s="217"/>
      <c r="O29" s="218"/>
      <c r="P29" s="217"/>
      <c r="Q29" s="218"/>
      <c r="R29" s="217"/>
      <c r="S29" s="218"/>
      <c r="T29" s="219"/>
    </row>
    <row r="30" spans="1:24" ht="11.25" thickBot="1" x14ac:dyDescent="0.2">
      <c r="B30" s="652" t="s">
        <v>214</v>
      </c>
      <c r="C30" s="220"/>
      <c r="D30" s="220"/>
      <c r="E30" s="220"/>
      <c r="F30" s="215"/>
      <c r="G30" s="215"/>
      <c r="H30" s="215"/>
      <c r="S30" s="218"/>
      <c r="T30" s="219"/>
    </row>
    <row r="31" spans="1:24" ht="13.5" customHeight="1" thickBot="1" x14ac:dyDescent="0.2">
      <c r="A31" s="201"/>
      <c r="B31" s="672" t="s">
        <v>199</v>
      </c>
      <c r="C31" s="673"/>
      <c r="D31" s="673"/>
      <c r="E31" s="674"/>
      <c r="F31" s="603" t="s">
        <v>231</v>
      </c>
      <c r="G31" s="604"/>
      <c r="H31" s="604"/>
      <c r="I31" s="604"/>
      <c r="J31" s="604"/>
      <c r="K31" s="604"/>
      <c r="L31" s="604"/>
      <c r="M31" s="605"/>
      <c r="S31" s="253" t="s">
        <v>262</v>
      </c>
    </row>
    <row r="32" spans="1:24" ht="26.25" customHeight="1" thickBot="1" x14ac:dyDescent="0.2">
      <c r="B32" s="606" t="s">
        <v>216</v>
      </c>
      <c r="C32" s="607" t="s">
        <v>206</v>
      </c>
      <c r="D32" s="675" t="s">
        <v>217</v>
      </c>
      <c r="E32" s="676"/>
      <c r="F32" s="608"/>
      <c r="G32" s="609"/>
      <c r="H32" s="609"/>
      <c r="I32" s="609"/>
      <c r="J32" s="609"/>
      <c r="K32" s="609"/>
      <c r="L32" s="609"/>
      <c r="M32" s="610"/>
      <c r="S32" s="437" t="s">
        <v>256</v>
      </c>
      <c r="T32" s="437" t="s">
        <v>257</v>
      </c>
      <c r="U32" s="257" t="s">
        <v>207</v>
      </c>
      <c r="V32" s="261" t="s">
        <v>260</v>
      </c>
      <c r="W32" s="437" t="s">
        <v>261</v>
      </c>
      <c r="X32" s="437" t="s">
        <v>257</v>
      </c>
    </row>
    <row r="33" spans="1:24" x14ac:dyDescent="0.15">
      <c r="A33" s="189"/>
      <c r="B33" s="575"/>
      <c r="C33" s="576"/>
      <c r="D33" s="683"/>
      <c r="E33" s="684"/>
      <c r="F33" s="243"/>
      <c r="G33" s="244"/>
      <c r="H33" s="244"/>
      <c r="I33" s="244"/>
      <c r="J33" s="244"/>
      <c r="K33" s="244"/>
      <c r="L33" s="244"/>
      <c r="M33" s="434"/>
      <c r="S33" s="222" t="str">
        <f>IF(C33&gt;0,VLOOKUP(D33,Deelnemersoverzicht!$B$24:$C$44,2,FALSE),"")</f>
        <v/>
      </c>
      <c r="T33" s="186" t="str">
        <f>IF(S33&lt;&gt;"",VLOOKUP(S33,Lijsten!$A$19:$B$26,2,0),"")</f>
        <v/>
      </c>
      <c r="U33" s="258">
        <f t="shared" ref="U33:U51" si="11">IF(T33="Publiek",C33,0)</f>
        <v>0</v>
      </c>
      <c r="V33" s="262">
        <f t="shared" ref="V33:V51" si="12">IF(X33="Privaat",C33,0)</f>
        <v>0</v>
      </c>
      <c r="W33" s="254" t="str">
        <f>IF(C33&gt;0,VLOOKUP(B33,Deelnemersoverzicht!$B$24:$C$44,2,FALSE),"")</f>
        <v/>
      </c>
      <c r="X33" s="201" t="str">
        <f>IF(W33&lt;&gt;"",VLOOKUP(W33,Lijsten!$A$19:$B$26,2,0),"")</f>
        <v/>
      </c>
    </row>
    <row r="34" spans="1:24" x14ac:dyDescent="0.15">
      <c r="B34" s="577"/>
      <c r="C34" s="578"/>
      <c r="D34" s="670"/>
      <c r="E34" s="671"/>
      <c r="F34" s="245"/>
      <c r="G34" s="221"/>
      <c r="H34" s="221"/>
      <c r="I34" s="221"/>
      <c r="J34" s="221"/>
      <c r="K34" s="221"/>
      <c r="L34" s="221"/>
      <c r="M34" s="435"/>
      <c r="S34" s="223" t="str">
        <f>IF(C34&gt;0,VLOOKUP(D34,Deelnemersoverzicht!$B$24:$C$44,2,FALSE),"")</f>
        <v/>
      </c>
      <c r="T34" s="251" t="str">
        <f>IF(S34&lt;&gt;"",VLOOKUP(S34,Lijsten!$A$19:$B$26,2,0),"")</f>
        <v/>
      </c>
      <c r="U34" s="259">
        <f t="shared" si="11"/>
        <v>0</v>
      </c>
      <c r="V34" s="263">
        <f t="shared" si="12"/>
        <v>0</v>
      </c>
      <c r="W34" s="255" t="str">
        <f>IF(C34&gt;0,VLOOKUP(B34,Deelnemersoverzicht!$B$24:$C$44,2,FALSE),"")</f>
        <v/>
      </c>
      <c r="X34" s="264" t="str">
        <f>IF(W34&lt;&gt;"",VLOOKUP(W34,Lijsten!$A$19:$B$26,2,0),"")</f>
        <v/>
      </c>
    </row>
    <row r="35" spans="1:24" x14ac:dyDescent="0.15">
      <c r="B35" s="577"/>
      <c r="C35" s="579"/>
      <c r="D35" s="670"/>
      <c r="E35" s="671"/>
      <c r="F35" s="245"/>
      <c r="G35" s="221"/>
      <c r="H35" s="221"/>
      <c r="I35" s="221"/>
      <c r="J35" s="221"/>
      <c r="K35" s="221"/>
      <c r="L35" s="221"/>
      <c r="M35" s="435"/>
      <c r="S35" s="223" t="str">
        <f>IF(C35&gt;0,VLOOKUP(D35,Deelnemersoverzicht!$B$24:$C$44,2,FALSE),"")</f>
        <v/>
      </c>
      <c r="T35" s="251" t="str">
        <f>IF(S35&lt;&gt;"",VLOOKUP(S35,Lijsten!$A$19:$B$26,2,0),"")</f>
        <v/>
      </c>
      <c r="U35" s="259">
        <f t="shared" si="11"/>
        <v>0</v>
      </c>
      <c r="V35" s="263">
        <f t="shared" si="12"/>
        <v>0</v>
      </c>
      <c r="W35" s="255" t="str">
        <f>IF(C35&gt;0,VLOOKUP(B35,Deelnemersoverzicht!$B$24:$C$44,2,FALSE),"")</f>
        <v/>
      </c>
      <c r="X35" s="264" t="str">
        <f>IF(W35&lt;&gt;"",VLOOKUP(W35,Lijsten!$A$19:$B$26,2,0),"")</f>
        <v/>
      </c>
    </row>
    <row r="36" spans="1:24" ht="10.5" customHeight="1" x14ac:dyDescent="0.15">
      <c r="B36" s="577"/>
      <c r="C36" s="578"/>
      <c r="D36" s="670"/>
      <c r="E36" s="671"/>
      <c r="F36" s="246"/>
      <c r="G36" s="224"/>
      <c r="H36" s="224"/>
      <c r="I36" s="224"/>
      <c r="J36" s="224"/>
      <c r="K36" s="224"/>
      <c r="L36" s="224"/>
      <c r="M36" s="435"/>
      <c r="S36" s="223" t="str">
        <f>IF(C36&gt;0,VLOOKUP(D36,Deelnemersoverzicht!$B$24:$C$44,2,FALSE),"")</f>
        <v/>
      </c>
      <c r="T36" s="251" t="str">
        <f>IF(S36&lt;&gt;"",VLOOKUP(S36,Lijsten!$A$19:$B$26,2,0),"")</f>
        <v/>
      </c>
      <c r="U36" s="259">
        <f t="shared" si="11"/>
        <v>0</v>
      </c>
      <c r="V36" s="263">
        <f t="shared" si="12"/>
        <v>0</v>
      </c>
      <c r="W36" s="255" t="str">
        <f>IF(C36&gt;0,VLOOKUP(B36,Deelnemersoverzicht!$B$24:$C$44,2,FALSE),"")</f>
        <v/>
      </c>
      <c r="X36" s="264" t="str">
        <f>IF(W36&lt;&gt;"",VLOOKUP(W36,Lijsten!$A$19:$B$26,2,0),"")</f>
        <v/>
      </c>
    </row>
    <row r="37" spans="1:24" x14ac:dyDescent="0.15">
      <c r="B37" s="577"/>
      <c r="C37" s="578"/>
      <c r="D37" s="670"/>
      <c r="E37" s="671"/>
      <c r="F37" s="200"/>
      <c r="G37" s="221"/>
      <c r="H37" s="221"/>
      <c r="I37" s="221"/>
      <c r="J37" s="221"/>
      <c r="K37" s="221"/>
      <c r="L37" s="221"/>
      <c r="M37" s="435"/>
      <c r="S37" s="223" t="str">
        <f>IF(C37&gt;0,VLOOKUP(D37,Deelnemersoverzicht!$B$24:$C$44,2,FALSE),"")</f>
        <v/>
      </c>
      <c r="T37" s="251" t="str">
        <f>IF(S37&lt;&gt;"",VLOOKUP(S37,Lijsten!$A$19:$B$26,2,0),"")</f>
        <v/>
      </c>
      <c r="U37" s="259">
        <f t="shared" si="11"/>
        <v>0</v>
      </c>
      <c r="V37" s="263">
        <f t="shared" si="12"/>
        <v>0</v>
      </c>
      <c r="W37" s="255" t="str">
        <f>IF(C37&gt;0,VLOOKUP(B37,Deelnemersoverzicht!$B$24:$C$44,2,FALSE),"")</f>
        <v/>
      </c>
      <c r="X37" s="264" t="str">
        <f>IF(W37&lt;&gt;"",VLOOKUP(W37,Lijsten!$A$19:$B$26,2,0),"")</f>
        <v/>
      </c>
    </row>
    <row r="38" spans="1:24" x14ac:dyDescent="0.15">
      <c r="B38" s="577"/>
      <c r="C38" s="578"/>
      <c r="D38" s="670"/>
      <c r="E38" s="671"/>
      <c r="F38" s="247"/>
      <c r="G38" s="221"/>
      <c r="H38" s="221"/>
      <c r="I38" s="221"/>
      <c r="J38" s="221"/>
      <c r="K38" s="221"/>
      <c r="L38" s="221"/>
      <c r="M38" s="435"/>
      <c r="S38" s="223" t="str">
        <f>IF(C38&gt;0,VLOOKUP(D38,Deelnemersoverzicht!$B$24:$C$44,2,FALSE),"")</f>
        <v/>
      </c>
      <c r="T38" s="251" t="str">
        <f>IF(S38&lt;&gt;"",VLOOKUP(S38,Lijsten!$A$19:$B$26,2,0),"")</f>
        <v/>
      </c>
      <c r="U38" s="259">
        <f t="shared" si="11"/>
        <v>0</v>
      </c>
      <c r="V38" s="263">
        <f t="shared" si="12"/>
        <v>0</v>
      </c>
      <c r="W38" s="255" t="str">
        <f>IF(C38&gt;0,VLOOKUP(B38,Deelnemersoverzicht!$B$24:$C$44,2,FALSE),"")</f>
        <v/>
      </c>
      <c r="X38" s="264" t="str">
        <f>IF(W38&lt;&gt;"",VLOOKUP(W38,Lijsten!$A$19:$B$26,2,0),"")</f>
        <v/>
      </c>
    </row>
    <row r="39" spans="1:24" x14ac:dyDescent="0.15">
      <c r="B39" s="577"/>
      <c r="C39" s="578"/>
      <c r="D39" s="670"/>
      <c r="E39" s="671"/>
      <c r="F39" s="200"/>
      <c r="G39" s="221"/>
      <c r="H39" s="221"/>
      <c r="I39" s="221"/>
      <c r="J39" s="221"/>
      <c r="K39" s="221"/>
      <c r="L39" s="221"/>
      <c r="M39" s="435"/>
      <c r="S39" s="223" t="str">
        <f>IF(C39&gt;0,VLOOKUP(D39,Deelnemersoverzicht!$B$24:$C$44,2,FALSE),"")</f>
        <v/>
      </c>
      <c r="T39" s="251" t="str">
        <f>IF(S39&lt;&gt;"",VLOOKUP(S39,Lijsten!$A$19:$B$26,2,0),"")</f>
        <v/>
      </c>
      <c r="U39" s="259">
        <f t="shared" si="11"/>
        <v>0</v>
      </c>
      <c r="V39" s="263">
        <f t="shared" si="12"/>
        <v>0</v>
      </c>
      <c r="W39" s="255" t="str">
        <f>IF(C39&gt;0,VLOOKUP(B39,Deelnemersoverzicht!$B$24:$C$44,2,FALSE),"")</f>
        <v/>
      </c>
      <c r="X39" s="264" t="str">
        <f>IF(W39&lt;&gt;"",VLOOKUP(W39,Lijsten!$A$19:$B$26,2,0),"")</f>
        <v/>
      </c>
    </row>
    <row r="40" spans="1:24" x14ac:dyDescent="0.15">
      <c r="B40" s="577"/>
      <c r="C40" s="578"/>
      <c r="D40" s="670"/>
      <c r="E40" s="671"/>
      <c r="F40" s="200"/>
      <c r="G40" s="221"/>
      <c r="H40" s="221"/>
      <c r="I40" s="221"/>
      <c r="J40" s="221"/>
      <c r="K40" s="221"/>
      <c r="L40" s="221"/>
      <c r="M40" s="435"/>
      <c r="S40" s="223" t="str">
        <f>IF(C40&gt;0,VLOOKUP(D40,Deelnemersoverzicht!$B$24:$C$44,2,FALSE),"")</f>
        <v/>
      </c>
      <c r="T40" s="251" t="str">
        <f>IF(S40&lt;&gt;"",VLOOKUP(S40,Lijsten!$A$19:$B$26,2,0),"")</f>
        <v/>
      </c>
      <c r="U40" s="259">
        <f t="shared" si="11"/>
        <v>0</v>
      </c>
      <c r="V40" s="263">
        <f t="shared" si="12"/>
        <v>0</v>
      </c>
      <c r="W40" s="255" t="str">
        <f>IF(C40&gt;0,VLOOKUP(B40,Deelnemersoverzicht!$B$24:$C$44,2,FALSE),"")</f>
        <v/>
      </c>
      <c r="X40" s="264" t="str">
        <f>IF(W40&lt;&gt;"",VLOOKUP(W40,Lijsten!$A$19:$B$26,2,0),"")</f>
        <v/>
      </c>
    </row>
    <row r="41" spans="1:24" x14ac:dyDescent="0.15">
      <c r="B41" s="577"/>
      <c r="C41" s="578"/>
      <c r="D41" s="670"/>
      <c r="E41" s="671"/>
      <c r="F41" s="200"/>
      <c r="G41" s="221"/>
      <c r="H41" s="221"/>
      <c r="I41" s="221"/>
      <c r="J41" s="221"/>
      <c r="K41" s="221"/>
      <c r="L41" s="221"/>
      <c r="M41" s="435"/>
      <c r="S41" s="223" t="str">
        <f>IF(C41&gt;0,VLOOKUP(D41,Deelnemersoverzicht!$B$24:$C$44,2,FALSE),"")</f>
        <v/>
      </c>
      <c r="T41" s="251" t="str">
        <f>IF(S41&lt;&gt;"",VLOOKUP(S41,Lijsten!$A$19:$B$26,2,0),"")</f>
        <v/>
      </c>
      <c r="U41" s="259">
        <f t="shared" si="11"/>
        <v>0</v>
      </c>
      <c r="V41" s="263">
        <f t="shared" si="12"/>
        <v>0</v>
      </c>
      <c r="W41" s="255" t="str">
        <f>IF(C41&gt;0,VLOOKUP(B41,Deelnemersoverzicht!$B$24:$C$44,2,FALSE),"")</f>
        <v/>
      </c>
      <c r="X41" s="264" t="str">
        <f>IF(W41&lt;&gt;"",VLOOKUP(W41,Lijsten!$A$19:$B$26,2,0),"")</f>
        <v/>
      </c>
    </row>
    <row r="42" spans="1:24" x14ac:dyDescent="0.15">
      <c r="B42" s="577"/>
      <c r="C42" s="578"/>
      <c r="D42" s="670"/>
      <c r="E42" s="671"/>
      <c r="F42" s="200"/>
      <c r="G42" s="221"/>
      <c r="H42" s="221"/>
      <c r="I42" s="221"/>
      <c r="J42" s="221"/>
      <c r="K42" s="221"/>
      <c r="L42" s="221"/>
      <c r="M42" s="435"/>
      <c r="S42" s="223" t="str">
        <f>IF(C42&gt;0,VLOOKUP(D42,Deelnemersoverzicht!$B$24:$C$44,2,FALSE),"")</f>
        <v/>
      </c>
      <c r="T42" s="251" t="str">
        <f>IF(S42&lt;&gt;"",VLOOKUP(S42,Lijsten!$A$19:$B$26,2,0),"")</f>
        <v/>
      </c>
      <c r="U42" s="259">
        <f t="shared" si="11"/>
        <v>0</v>
      </c>
      <c r="V42" s="263">
        <f t="shared" si="12"/>
        <v>0</v>
      </c>
      <c r="W42" s="255" t="str">
        <f>IF(C42&gt;0,VLOOKUP(B42,Deelnemersoverzicht!$B$24:$C$44,2,FALSE),"")</f>
        <v/>
      </c>
      <c r="X42" s="264" t="str">
        <f>IF(W42&lt;&gt;"",VLOOKUP(W42,Lijsten!$A$19:$B$26,2,0),"")</f>
        <v/>
      </c>
    </row>
    <row r="43" spans="1:24" x14ac:dyDescent="0.15">
      <c r="B43" s="577"/>
      <c r="C43" s="578"/>
      <c r="D43" s="670"/>
      <c r="E43" s="671"/>
      <c r="F43" s="200"/>
      <c r="G43" s="221"/>
      <c r="H43" s="221"/>
      <c r="I43" s="221"/>
      <c r="J43" s="221"/>
      <c r="K43" s="221"/>
      <c r="L43" s="221"/>
      <c r="M43" s="435"/>
      <c r="S43" s="223" t="str">
        <f>IF(C43&gt;0,VLOOKUP(D43,Deelnemersoverzicht!$B$24:$C$44,2,FALSE),"")</f>
        <v/>
      </c>
      <c r="T43" s="251" t="str">
        <f>IF(S43&lt;&gt;"",VLOOKUP(S43,Lijsten!$A$19:$B$26,2,0),"")</f>
        <v/>
      </c>
      <c r="U43" s="259">
        <f t="shared" si="11"/>
        <v>0</v>
      </c>
      <c r="V43" s="263">
        <f t="shared" si="12"/>
        <v>0</v>
      </c>
      <c r="W43" s="255" t="str">
        <f>IF(C43&gt;0,VLOOKUP(B43,Deelnemersoverzicht!$B$24:$C$44,2,FALSE),"")</f>
        <v/>
      </c>
      <c r="X43" s="264" t="str">
        <f>IF(W43&lt;&gt;"",VLOOKUP(W43,Lijsten!$A$19:$B$26,2,0),"")</f>
        <v/>
      </c>
    </row>
    <row r="44" spans="1:24" x14ac:dyDescent="0.15">
      <c r="B44" s="577"/>
      <c r="C44" s="578"/>
      <c r="D44" s="670"/>
      <c r="E44" s="671"/>
      <c r="F44" s="200"/>
      <c r="G44" s="221"/>
      <c r="H44" s="221"/>
      <c r="I44" s="221"/>
      <c r="J44" s="221"/>
      <c r="K44" s="221"/>
      <c r="L44" s="221"/>
      <c r="M44" s="435"/>
      <c r="S44" s="223" t="str">
        <f>IF(C44&gt;0,VLOOKUP(D44,Deelnemersoverzicht!$B$24:$C$44,2,FALSE),"")</f>
        <v/>
      </c>
      <c r="T44" s="251" t="str">
        <f>IF(S44&lt;&gt;"",VLOOKUP(S44,Lijsten!$A$19:$B$26,2,0),"")</f>
        <v/>
      </c>
      <c r="U44" s="259">
        <f t="shared" si="11"/>
        <v>0</v>
      </c>
      <c r="V44" s="263">
        <f t="shared" si="12"/>
        <v>0</v>
      </c>
      <c r="W44" s="255" t="str">
        <f>IF(C44&gt;0,VLOOKUP(B44,Deelnemersoverzicht!$B$24:$C$44,2,FALSE),"")</f>
        <v/>
      </c>
      <c r="X44" s="264" t="str">
        <f>IF(W44&lt;&gt;"",VLOOKUP(W44,Lijsten!$A$19:$B$26,2,0),"")</f>
        <v/>
      </c>
    </row>
    <row r="45" spans="1:24" x14ac:dyDescent="0.15">
      <c r="B45" s="577"/>
      <c r="C45" s="578"/>
      <c r="D45" s="670"/>
      <c r="E45" s="671"/>
      <c r="F45" s="245"/>
      <c r="G45" s="221"/>
      <c r="H45" s="221"/>
      <c r="I45" s="221"/>
      <c r="J45" s="221"/>
      <c r="K45" s="221"/>
      <c r="L45" s="221"/>
      <c r="M45" s="435"/>
      <c r="S45" s="223" t="str">
        <f>IF(C45&gt;0,VLOOKUP(D45,Deelnemersoverzicht!$B$24:$C$44,2,FALSE),"")</f>
        <v/>
      </c>
      <c r="T45" s="251" t="str">
        <f>IF(S45&lt;&gt;"",VLOOKUP(S45,Lijsten!$A$19:$B$26,2,0),"")</f>
        <v/>
      </c>
      <c r="U45" s="259">
        <f t="shared" si="11"/>
        <v>0</v>
      </c>
      <c r="V45" s="263">
        <f t="shared" si="12"/>
        <v>0</v>
      </c>
      <c r="W45" s="255" t="str">
        <f>IF(C45&gt;0,VLOOKUP(B45,Deelnemersoverzicht!$B$24:$C$44,2,FALSE),"")</f>
        <v/>
      </c>
      <c r="X45" s="264" t="str">
        <f>IF(W45&lt;&gt;"",VLOOKUP(W45,Lijsten!$A$19:$B$26,2,0),"")</f>
        <v/>
      </c>
    </row>
    <row r="46" spans="1:24" x14ac:dyDescent="0.15">
      <c r="B46" s="577"/>
      <c r="C46" s="578"/>
      <c r="D46" s="670"/>
      <c r="E46" s="671"/>
      <c r="F46" s="245"/>
      <c r="G46" s="221"/>
      <c r="H46" s="221"/>
      <c r="I46" s="221"/>
      <c r="J46" s="221"/>
      <c r="K46" s="221"/>
      <c r="L46" s="221"/>
      <c r="M46" s="435"/>
      <c r="R46" s="225"/>
      <c r="S46" s="223" t="str">
        <f>IF(C46&gt;0,VLOOKUP(D46,Deelnemersoverzicht!$B$24:$C$44,2,FALSE),"")</f>
        <v/>
      </c>
      <c r="T46" s="251" t="str">
        <f>IF(S46&lt;&gt;"",VLOOKUP(S46,Lijsten!$A$19:$B$26,2,0),"")</f>
        <v/>
      </c>
      <c r="U46" s="259">
        <f t="shared" si="11"/>
        <v>0</v>
      </c>
      <c r="V46" s="263">
        <f t="shared" si="12"/>
        <v>0</v>
      </c>
      <c r="W46" s="255" t="str">
        <f>IF(C46&gt;0,VLOOKUP(B46,Deelnemersoverzicht!$B$24:$C$44,2,FALSE),"")</f>
        <v/>
      </c>
      <c r="X46" s="264" t="str">
        <f>IF(W46&lt;&gt;"",VLOOKUP(W46,Lijsten!$A$19:$B$26,2,0),"")</f>
        <v/>
      </c>
    </row>
    <row r="47" spans="1:24" x14ac:dyDescent="0.15">
      <c r="B47" s="577"/>
      <c r="C47" s="578"/>
      <c r="D47" s="670"/>
      <c r="E47" s="671"/>
      <c r="F47" s="245"/>
      <c r="G47" s="221"/>
      <c r="H47" s="221"/>
      <c r="I47" s="221"/>
      <c r="J47" s="221"/>
      <c r="K47" s="221"/>
      <c r="L47" s="221"/>
      <c r="M47" s="435"/>
      <c r="Q47" s="225"/>
      <c r="R47" s="225"/>
      <c r="S47" s="223" t="str">
        <f>IF(C47&gt;0,VLOOKUP(D47,Deelnemersoverzicht!$B$24:$C$44,2,FALSE),"")</f>
        <v/>
      </c>
      <c r="T47" s="251" t="str">
        <f>IF(S47&lt;&gt;"",VLOOKUP(S47,Lijsten!$A$19:$B$26,2,0),"")</f>
        <v/>
      </c>
      <c r="U47" s="259">
        <f t="shared" si="11"/>
        <v>0</v>
      </c>
      <c r="V47" s="263">
        <f t="shared" si="12"/>
        <v>0</v>
      </c>
      <c r="W47" s="255" t="str">
        <f>IF(C47&gt;0,VLOOKUP(B47,Deelnemersoverzicht!$B$24:$C$44,2,FALSE),"")</f>
        <v/>
      </c>
      <c r="X47" s="264" t="str">
        <f>IF(W47&lt;&gt;"",VLOOKUP(W47,Lijsten!$A$19:$B$26,2,0),"")</f>
        <v/>
      </c>
    </row>
    <row r="48" spans="1:24" x14ac:dyDescent="0.15">
      <c r="B48" s="577"/>
      <c r="C48" s="578"/>
      <c r="D48" s="670"/>
      <c r="E48" s="671"/>
      <c r="F48" s="245"/>
      <c r="G48" s="221"/>
      <c r="H48" s="221"/>
      <c r="I48" s="221"/>
      <c r="J48" s="221"/>
      <c r="K48" s="221"/>
      <c r="L48" s="221"/>
      <c r="M48" s="435"/>
      <c r="Q48" s="225"/>
      <c r="R48" s="225"/>
      <c r="S48" s="223" t="str">
        <f>IF(C48&gt;0,VLOOKUP(D48,Deelnemersoverzicht!$B$24:$C$44,2,FALSE),"")</f>
        <v/>
      </c>
      <c r="T48" s="251" t="str">
        <f>IF(S48&lt;&gt;"",VLOOKUP(S48,Lijsten!$A$19:$B$26,2,0),"")</f>
        <v/>
      </c>
      <c r="U48" s="259">
        <f t="shared" si="11"/>
        <v>0</v>
      </c>
      <c r="V48" s="263">
        <f t="shared" si="12"/>
        <v>0</v>
      </c>
      <c r="W48" s="255" t="str">
        <f>IF(C48&gt;0,VLOOKUP(B48,Deelnemersoverzicht!$B$24:$C$44,2,FALSE),"")</f>
        <v/>
      </c>
      <c r="X48" s="264" t="str">
        <f>IF(W48&lt;&gt;"",VLOOKUP(W48,Lijsten!$A$19:$B$26,2,0),"")</f>
        <v/>
      </c>
    </row>
    <row r="49" spans="2:24" x14ac:dyDescent="0.15">
      <c r="B49" s="577"/>
      <c r="C49" s="578"/>
      <c r="D49" s="670"/>
      <c r="E49" s="671"/>
      <c r="F49" s="245"/>
      <c r="G49" s="221"/>
      <c r="H49" s="221"/>
      <c r="I49" s="221"/>
      <c r="J49" s="221"/>
      <c r="K49" s="221"/>
      <c r="L49" s="221"/>
      <c r="M49" s="435"/>
      <c r="Q49" s="225"/>
      <c r="R49" s="225"/>
      <c r="S49" s="223" t="str">
        <f>IF(C49&gt;0,VLOOKUP(D49,Deelnemersoverzicht!$B$24:$C$44,2,FALSE),"")</f>
        <v/>
      </c>
      <c r="T49" s="251" t="str">
        <f>IF(S49&lt;&gt;"",VLOOKUP(S49,Lijsten!$A$19:$B$26,2,0),"")</f>
        <v/>
      </c>
      <c r="U49" s="259">
        <f t="shared" si="11"/>
        <v>0</v>
      </c>
      <c r="V49" s="263">
        <f t="shared" si="12"/>
        <v>0</v>
      </c>
      <c r="W49" s="255" t="str">
        <f>IF(C49&gt;0,VLOOKUP(B49,Deelnemersoverzicht!$B$24:$C$44,2,FALSE),"")</f>
        <v/>
      </c>
      <c r="X49" s="264" t="str">
        <f>IF(W49&lt;&gt;"",VLOOKUP(W49,Lijsten!$A$19:$B$26,2,0),"")</f>
        <v/>
      </c>
    </row>
    <row r="50" spans="2:24" x14ac:dyDescent="0.15">
      <c r="B50" s="577"/>
      <c r="C50" s="578"/>
      <c r="D50" s="670"/>
      <c r="E50" s="671"/>
      <c r="F50" s="245"/>
      <c r="G50" s="221"/>
      <c r="H50" s="221"/>
      <c r="I50" s="221"/>
      <c r="J50" s="221"/>
      <c r="K50" s="221"/>
      <c r="L50" s="221"/>
      <c r="M50" s="435"/>
      <c r="Q50" s="225"/>
      <c r="R50" s="225"/>
      <c r="S50" s="223" t="str">
        <f>IF(C50&gt;0,VLOOKUP(D50,Deelnemersoverzicht!$B$24:$C$44,2,FALSE),"")</f>
        <v/>
      </c>
      <c r="T50" s="251" t="str">
        <f>IF(S50&lt;&gt;"",VLOOKUP(S50,Lijsten!$A$19:$B$26,2,0),"")</f>
        <v/>
      </c>
      <c r="U50" s="259">
        <f t="shared" si="11"/>
        <v>0</v>
      </c>
      <c r="V50" s="263">
        <f t="shared" si="12"/>
        <v>0</v>
      </c>
      <c r="W50" s="255" t="str">
        <f>IF(C50&gt;0,VLOOKUP(B50,Deelnemersoverzicht!$B$24:$C$44,2,FALSE),"")</f>
        <v/>
      </c>
      <c r="X50" s="264" t="str">
        <f>IF(W50&lt;&gt;"",VLOOKUP(W50,Lijsten!$A$19:$B$26,2,0),"")</f>
        <v/>
      </c>
    </row>
    <row r="51" spans="2:24" ht="11.25" thickBot="1" x14ac:dyDescent="0.2">
      <c r="B51" s="580"/>
      <c r="C51" s="581"/>
      <c r="D51" s="668"/>
      <c r="E51" s="669"/>
      <c r="F51" s="248"/>
      <c r="G51" s="226"/>
      <c r="H51" s="226"/>
      <c r="I51" s="226"/>
      <c r="J51" s="226"/>
      <c r="K51" s="226"/>
      <c r="L51" s="226"/>
      <c r="M51" s="436"/>
      <c r="Q51" s="225"/>
      <c r="R51" s="225"/>
      <c r="S51" s="227" t="str">
        <f>IF(C51&gt;0,VLOOKUP(D51,Deelnemersoverzicht!$B$24:$C$44,2,FALSE),"")</f>
        <v/>
      </c>
      <c r="T51" s="252" t="str">
        <f>IF(S51&lt;&gt;"",VLOOKUP(S51,Lijsten!$A$19:$B$26,2,0),"")</f>
        <v/>
      </c>
      <c r="U51" s="260">
        <f t="shared" si="11"/>
        <v>0</v>
      </c>
      <c r="V51" s="265">
        <f t="shared" si="12"/>
        <v>0</v>
      </c>
      <c r="W51" s="256" t="str">
        <f>IF(C51&gt;0,VLOOKUP(B51,Deelnemersoverzicht!$B$24:$C$44,2,FALSE),"")</f>
        <v/>
      </c>
      <c r="X51" s="266" t="str">
        <f>IF(W51&lt;&gt;"",VLOOKUP(W51,Lijsten!$A$19:$B$26,2,0),"")</f>
        <v/>
      </c>
    </row>
    <row r="52" spans="2:24" ht="11.25" thickBot="1" x14ac:dyDescent="0.2">
      <c r="B52" s="228" t="s">
        <v>87</v>
      </c>
      <c r="C52" s="229">
        <f>SUM(C33:C51)</f>
        <v>0</v>
      </c>
      <c r="P52" s="218"/>
      <c r="Q52" s="219"/>
      <c r="S52" s="186" t="s">
        <v>259</v>
      </c>
      <c r="U52" s="269">
        <f>SUM(U33:U51)</f>
        <v>0</v>
      </c>
      <c r="V52" s="268">
        <f>SUM(V33:V51)</f>
        <v>0</v>
      </c>
    </row>
    <row r="53" spans="2:24" x14ac:dyDescent="0.15">
      <c r="B53" s="214"/>
      <c r="C53" s="218"/>
      <c r="D53" s="218"/>
      <c r="Q53" s="218"/>
      <c r="R53" s="219"/>
    </row>
    <row r="54" spans="2:24" x14ac:dyDescent="0.15">
      <c r="B54" s="230"/>
    </row>
    <row r="55" spans="2:24" ht="11.25" thickBot="1" x14ac:dyDescent="0.2">
      <c r="C55" s="230"/>
      <c r="D55" s="230"/>
      <c r="J55" s="231"/>
      <c r="R55" s="218"/>
      <c r="S55" s="253" t="s">
        <v>344</v>
      </c>
      <c r="W55" s="253" t="s">
        <v>296</v>
      </c>
    </row>
    <row r="56" spans="2:24" ht="10.5" customHeight="1" thickBot="1" x14ac:dyDescent="0.2">
      <c r="B56" s="653" t="s">
        <v>230</v>
      </c>
      <c r="C56" s="230"/>
      <c r="D56" s="230"/>
      <c r="R56" s="218"/>
      <c r="S56" s="193" t="s">
        <v>209</v>
      </c>
      <c r="T56" s="232" t="s">
        <v>199</v>
      </c>
      <c r="U56" s="194" t="s">
        <v>196</v>
      </c>
      <c r="W56" s="334" t="s">
        <v>295</v>
      </c>
    </row>
    <row r="57" spans="2:24" ht="10.5" customHeight="1" x14ac:dyDescent="0.15">
      <c r="B57" s="702" t="s">
        <v>125</v>
      </c>
      <c r="C57" s="703"/>
      <c r="D57" s="721" t="s">
        <v>129</v>
      </c>
      <c r="E57" s="722"/>
      <c r="F57" s="694" t="s">
        <v>130</v>
      </c>
      <c r="G57" s="688" t="s">
        <v>200</v>
      </c>
      <c r="H57" s="689"/>
      <c r="I57" s="689"/>
      <c r="J57" s="689"/>
      <c r="K57" s="689"/>
      <c r="L57" s="689"/>
      <c r="M57" s="689"/>
      <c r="N57" s="689"/>
      <c r="O57" s="689"/>
      <c r="P57" s="689"/>
      <c r="Q57" s="690"/>
      <c r="S57" s="233">
        <f t="shared" ref="S57:S66" si="13">B7</f>
        <v>0</v>
      </c>
      <c r="T57" s="234">
        <f t="shared" ref="T57:T66" si="14">IF($B$33=B7,$C$33,0)+IF($B$34=B7,$C$34)+IF($B$35=B7,$C$35)+IF($B$36=B7,$C$36)+IF($B$37=B7,$C$37)+IF($B$38=B7,$C$38)+IF($B$39=B7,$C$39)+IF($B$40=B7,$C$40)+IF($B$41=B7,$C$41)+IF($B$42=B7,$C$42)+IF($B$43=B7,$C$43)+IF($B$44=B7,$C$44)+IF($B$45=B7,$C$45)+IF($B$46=B7,$C$46)+IF($B$47=B7,$C$47)+IF($B$48=B7,$C$48)+IF($B$49=B7,$C$49)+IF($B$50=B7,$C$50)+IF($B$51=B7,$C$51)</f>
        <v>0</v>
      </c>
      <c r="U57" s="235">
        <f t="shared" ref="U57:U66" si="15">IF($D$33=B7,$C$33,0)+IF($D$34=B7,$C$34)+IF($D$35=B7,$C$35)+IF($D$36=B7,$C$36)+IF($D$37=B7,$C$37)+IF($D$38=B7,$C$38)+IF($D$39=B7,$C$39)+IF($D$40=B7,$C$40)+IF($D$41=B7,$C$41)+IF($D$42=B7,$C$42)+IF($D$43=B7,$C$43)+IF($D$44=B7,$C$44)+IF($D$45=B7,$C$45)+IF($D$46=B7,$C$46)+IF($D$47=B7,$C$47)+IF($D$48=B7,$C$48)+IF($D$49=B7,$C$49)+IF($D$50=B7,$C$50)+IF($D$51=B7,$C$51)</f>
        <v>0</v>
      </c>
      <c r="W57" s="335">
        <f>'P_D1 O&amp;O&amp;I'!$L$166</f>
        <v>0</v>
      </c>
    </row>
    <row r="58" spans="2:24" ht="10.5" customHeight="1" thickBot="1" x14ac:dyDescent="0.2">
      <c r="B58" s="704"/>
      <c r="C58" s="705"/>
      <c r="D58" s="723"/>
      <c r="E58" s="724"/>
      <c r="F58" s="695"/>
      <c r="G58" s="691"/>
      <c r="H58" s="692"/>
      <c r="I58" s="692"/>
      <c r="J58" s="692"/>
      <c r="K58" s="692"/>
      <c r="L58" s="692"/>
      <c r="M58" s="692"/>
      <c r="N58" s="692"/>
      <c r="O58" s="692"/>
      <c r="P58" s="692"/>
      <c r="Q58" s="693"/>
      <c r="S58" s="236">
        <f t="shared" si="13"/>
        <v>0</v>
      </c>
      <c r="T58" s="237">
        <f t="shared" si="14"/>
        <v>0</v>
      </c>
      <c r="U58" s="201">
        <f t="shared" si="15"/>
        <v>0</v>
      </c>
      <c r="W58" s="336">
        <f>'D2 O&amp;O&amp;I'!$L$166</f>
        <v>0</v>
      </c>
    </row>
    <row r="59" spans="2:24" ht="10.5" customHeight="1" x14ac:dyDescent="0.15">
      <c r="B59" s="712" t="s">
        <v>132</v>
      </c>
      <c r="C59" s="713"/>
      <c r="D59" s="725">
        <f>E28+F28</f>
        <v>0</v>
      </c>
      <c r="E59" s="726"/>
      <c r="F59" s="563"/>
      <c r="G59" s="685" t="s">
        <v>362</v>
      </c>
      <c r="H59" s="686"/>
      <c r="I59" s="686"/>
      <c r="J59" s="686"/>
      <c r="K59" s="686"/>
      <c r="L59" s="686"/>
      <c r="M59" s="686"/>
      <c r="N59" s="686"/>
      <c r="O59" s="686"/>
      <c r="P59" s="686"/>
      <c r="Q59" s="687"/>
      <c r="S59" s="236">
        <f t="shared" si="13"/>
        <v>0</v>
      </c>
      <c r="T59" s="237">
        <f t="shared" si="14"/>
        <v>0</v>
      </c>
      <c r="U59" s="201">
        <f t="shared" si="15"/>
        <v>0</v>
      </c>
      <c r="W59" s="336">
        <f>'D3 O&amp;O&amp;I'!$L$166</f>
        <v>0</v>
      </c>
    </row>
    <row r="60" spans="2:24" ht="10.5" customHeight="1" x14ac:dyDescent="0.15">
      <c r="B60" s="706" t="s">
        <v>131</v>
      </c>
      <c r="C60" s="707"/>
      <c r="D60" s="727">
        <f>M28</f>
        <v>0</v>
      </c>
      <c r="E60" s="728"/>
      <c r="F60" s="564">
        <f>IF(AND($D60&gt;0,$D$59&gt;0),$D60/$D$59,0)</f>
        <v>0</v>
      </c>
      <c r="G60" s="680" t="s">
        <v>363</v>
      </c>
      <c r="H60" s="681"/>
      <c r="I60" s="681"/>
      <c r="J60" s="681"/>
      <c r="K60" s="681"/>
      <c r="L60" s="681"/>
      <c r="M60" s="681"/>
      <c r="N60" s="681"/>
      <c r="O60" s="681"/>
      <c r="P60" s="681"/>
      <c r="Q60" s="682"/>
      <c r="S60" s="236">
        <f t="shared" si="13"/>
        <v>0</v>
      </c>
      <c r="T60" s="237">
        <f t="shared" si="14"/>
        <v>0</v>
      </c>
      <c r="U60" s="201">
        <f t="shared" si="15"/>
        <v>0</v>
      </c>
      <c r="W60" s="336">
        <f>'D4 O&amp;O&amp;I'!$L$166</f>
        <v>0</v>
      </c>
    </row>
    <row r="61" spans="2:24" ht="10.5" customHeight="1" x14ac:dyDescent="0.15">
      <c r="B61" s="710" t="s">
        <v>126</v>
      </c>
      <c r="C61" s="711"/>
      <c r="D61" s="696">
        <f>X28-(D62-D63)</f>
        <v>0</v>
      </c>
      <c r="E61" s="697"/>
      <c r="F61" s="564">
        <f>IF(AND($D61&gt;0,$D$59&gt;0),$D61/$D$59,0)</f>
        <v>0</v>
      </c>
      <c r="G61" s="680" t="s">
        <v>364</v>
      </c>
      <c r="H61" s="681"/>
      <c r="I61" s="681"/>
      <c r="J61" s="681"/>
      <c r="K61" s="681"/>
      <c r="L61" s="681"/>
      <c r="M61" s="681"/>
      <c r="N61" s="681"/>
      <c r="O61" s="681"/>
      <c r="P61" s="681"/>
      <c r="Q61" s="682"/>
      <c r="S61" s="236">
        <f t="shared" si="13"/>
        <v>0</v>
      </c>
      <c r="T61" s="237">
        <f t="shared" si="14"/>
        <v>0</v>
      </c>
      <c r="U61" s="201">
        <f t="shared" si="15"/>
        <v>0</v>
      </c>
      <c r="W61" s="336">
        <f>'D5 O&amp;O&amp;I'!$L$166</f>
        <v>0</v>
      </c>
    </row>
    <row r="62" spans="2:24" ht="10.5" customHeight="1" x14ac:dyDescent="0.15">
      <c r="B62" s="706" t="s">
        <v>127</v>
      </c>
      <c r="C62" s="707"/>
      <c r="D62" s="696">
        <f>V52</f>
        <v>0</v>
      </c>
      <c r="E62" s="697"/>
      <c r="F62" s="564">
        <f>IF(AND($D62&gt;0,$D$59&gt;0),$D62/$D$59,0)</f>
        <v>0</v>
      </c>
      <c r="G62" s="680" t="s">
        <v>265</v>
      </c>
      <c r="H62" s="681"/>
      <c r="I62" s="681"/>
      <c r="J62" s="681"/>
      <c r="K62" s="681"/>
      <c r="L62" s="681"/>
      <c r="M62" s="681"/>
      <c r="N62" s="681"/>
      <c r="O62" s="681"/>
      <c r="P62" s="681"/>
      <c r="Q62" s="682"/>
      <c r="S62" s="236">
        <f t="shared" si="13"/>
        <v>0</v>
      </c>
      <c r="T62" s="237">
        <f t="shared" si="14"/>
        <v>0</v>
      </c>
      <c r="U62" s="201">
        <f t="shared" si="15"/>
        <v>0</v>
      </c>
      <c r="W62" s="336">
        <f>'D6 O&amp;O&amp;I'!$L$166</f>
        <v>0</v>
      </c>
    </row>
    <row r="63" spans="2:24" ht="10.5" customHeight="1" x14ac:dyDescent="0.15">
      <c r="B63" s="706" t="s">
        <v>197</v>
      </c>
      <c r="C63" s="707"/>
      <c r="D63" s="696">
        <f>U52</f>
        <v>0</v>
      </c>
      <c r="E63" s="697"/>
      <c r="F63" s="564">
        <f>IF(AND($D63&gt;0,$D$59&gt;0),$D63/$D$59,0)</f>
        <v>0</v>
      </c>
      <c r="G63" s="680" t="s">
        <v>222</v>
      </c>
      <c r="H63" s="681"/>
      <c r="I63" s="681"/>
      <c r="J63" s="681"/>
      <c r="K63" s="681"/>
      <c r="L63" s="681"/>
      <c r="M63" s="681"/>
      <c r="N63" s="681"/>
      <c r="O63" s="681"/>
      <c r="P63" s="681"/>
      <c r="Q63" s="682"/>
      <c r="S63" s="236">
        <f t="shared" si="13"/>
        <v>0</v>
      </c>
      <c r="T63" s="237">
        <f t="shared" si="14"/>
        <v>0</v>
      </c>
      <c r="U63" s="201">
        <f t="shared" si="15"/>
        <v>0</v>
      </c>
      <c r="W63" s="336">
        <f>'D7 O&amp;O&amp;I'!$L$166</f>
        <v>0</v>
      </c>
    </row>
    <row r="64" spans="2:24" ht="10.5" customHeight="1" x14ac:dyDescent="0.15">
      <c r="B64" s="708" t="s">
        <v>215</v>
      </c>
      <c r="C64" s="709"/>
      <c r="D64" s="696">
        <f>W78</f>
        <v>0</v>
      </c>
      <c r="E64" s="697"/>
      <c r="F64" s="564">
        <f>IF(AND($D64&gt;0,$D$59&gt;0),$D64/$D$59,0)</f>
        <v>0</v>
      </c>
      <c r="G64" s="680" t="s">
        <v>297</v>
      </c>
      <c r="H64" s="681"/>
      <c r="I64" s="681"/>
      <c r="J64" s="681"/>
      <c r="K64" s="681"/>
      <c r="L64" s="681"/>
      <c r="M64" s="681"/>
      <c r="N64" s="681"/>
      <c r="O64" s="681"/>
      <c r="P64" s="681"/>
      <c r="Q64" s="682"/>
      <c r="S64" s="236">
        <f t="shared" si="13"/>
        <v>0</v>
      </c>
      <c r="T64" s="237">
        <f t="shared" si="14"/>
        <v>0</v>
      </c>
      <c r="U64" s="201">
        <f t="shared" si="15"/>
        <v>0</v>
      </c>
      <c r="W64" s="336">
        <f>'D8 O&amp;O&amp;I'!$L$166</f>
        <v>0</v>
      </c>
    </row>
    <row r="65" spans="2:23" ht="10.5" customHeight="1" x14ac:dyDescent="0.15">
      <c r="B65" s="706" t="s">
        <v>267</v>
      </c>
      <c r="C65" s="707"/>
      <c r="D65" s="717" t="str">
        <f>IF(D62&gt;0,D62/D66,"0%")</f>
        <v>0%</v>
      </c>
      <c r="E65" s="718"/>
      <c r="F65" s="565">
        <f>IF(D63&gt;0,D63/D66,0)</f>
        <v>0</v>
      </c>
      <c r="G65" s="680" t="s">
        <v>331</v>
      </c>
      <c r="H65" s="681"/>
      <c r="I65" s="681"/>
      <c r="J65" s="681"/>
      <c r="K65" s="681"/>
      <c r="L65" s="681"/>
      <c r="M65" s="681"/>
      <c r="N65" s="681"/>
      <c r="O65" s="681"/>
      <c r="P65" s="681"/>
      <c r="Q65" s="682"/>
      <c r="S65" s="236">
        <f t="shared" si="13"/>
        <v>0</v>
      </c>
      <c r="T65" s="237">
        <f t="shared" si="14"/>
        <v>0</v>
      </c>
      <c r="U65" s="201">
        <f t="shared" si="15"/>
        <v>0</v>
      </c>
      <c r="W65" s="336">
        <f>'D9 O&amp;O&amp;I'!$L$166</f>
        <v>0</v>
      </c>
    </row>
    <row r="66" spans="2:23" ht="10.5" customHeight="1" thickBot="1" x14ac:dyDescent="0.2">
      <c r="B66" s="700" t="s">
        <v>133</v>
      </c>
      <c r="C66" s="701"/>
      <c r="D66" s="719">
        <f>D61+D62</f>
        <v>0</v>
      </c>
      <c r="E66" s="720"/>
      <c r="F66" s="566" t="str">
        <f>IF(AND(D66&gt;0,$D$59&gt;0),D66/$D$59,"")</f>
        <v/>
      </c>
      <c r="G66" s="714" t="s">
        <v>266</v>
      </c>
      <c r="H66" s="715"/>
      <c r="I66" s="715"/>
      <c r="J66" s="715"/>
      <c r="K66" s="715"/>
      <c r="L66" s="715"/>
      <c r="M66" s="715"/>
      <c r="N66" s="715"/>
      <c r="O66" s="715"/>
      <c r="P66" s="715"/>
      <c r="Q66" s="716"/>
      <c r="S66" s="236">
        <f t="shared" si="13"/>
        <v>0</v>
      </c>
      <c r="T66" s="237">
        <f t="shared" si="14"/>
        <v>0</v>
      </c>
      <c r="U66" s="201">
        <f t="shared" si="15"/>
        <v>0</v>
      </c>
      <c r="W66" s="336">
        <f>'D10 O&amp;O&amp;I'!$L$166</f>
        <v>0</v>
      </c>
    </row>
    <row r="67" spans="2:23" ht="10.5" customHeight="1" x14ac:dyDescent="0.15">
      <c r="S67" s="236">
        <f t="shared" ref="S67:S74" si="16">B17</f>
        <v>0</v>
      </c>
      <c r="T67" s="237">
        <f t="shared" ref="T67:T74" si="17">IF($B$33=B17,$C$33,0)+IF($B$34=B17,$C$34)+IF($B$35=B17,$C$35)+IF($B$36=B17,$C$36)+IF($B$37=B17,$C$37)+IF($B$38=B17,$C$38)+IF($B$39=B17,$C$39)+IF($B$40=B17,$C$40)+IF($B$41=B17,$C$41)+IF($B$42=B17,$C$42)+IF($B$43=B17,$C$43)+IF($B$44=B17,$C$44)+IF($B$45=B17,$C$45)+IF($B$46=B17,$C$46)+IF($B$47=B17,$C$47)+IF($B$48=B17,$C$48)+IF($B$49=B17,$C$49)+IF($B$50=B17,$C$50)+IF($B$51=B17,$C$51)</f>
        <v>0</v>
      </c>
      <c r="U67" s="201">
        <f t="shared" ref="U67:U77" si="18">IF($D$33=B17,$C$33,0)+IF($D$34=B17,$C$34)+IF($D$35=B17,$C$35)+IF($D$36=B17,$C$36)+IF($D$37=B17,$C$37)+IF($D$38=B17,$C$38)+IF($D$39=B17,$C$39)+IF($D$40=B17,$C$40)+IF($D$41=B17,$C$41)+IF($D$42=B17,$C$42)+IF($D$43=B17,$C$43)+IF($D$44=B17,$C$44)+IF($D$45=B17,$C$45)+IF($D$46=B17,$C$46)+IF($D$47=B17,$C$47)+IF($D$48=B17,$C$48)+IF($D$49=B17,$C$49)+IF($D$50=B17,$C$50)+IF($D$51=B17,$C$51)</f>
        <v>0</v>
      </c>
      <c r="W67" s="336">
        <f>'D11 O&amp;O&amp;I'!$L$166</f>
        <v>0</v>
      </c>
    </row>
    <row r="68" spans="2:23" ht="10.5" customHeight="1" x14ac:dyDescent="0.15">
      <c r="S68" s="236">
        <f t="shared" si="16"/>
        <v>0</v>
      </c>
      <c r="T68" s="237">
        <f t="shared" si="17"/>
        <v>0</v>
      </c>
      <c r="U68" s="201">
        <f t="shared" si="18"/>
        <v>0</v>
      </c>
      <c r="W68" s="336">
        <f>'D12 O&amp;O&amp;I'!$L$166</f>
        <v>0</v>
      </c>
    </row>
    <row r="69" spans="2:23" ht="10.5" customHeight="1" x14ac:dyDescent="0.15">
      <c r="S69" s="236">
        <f t="shared" si="16"/>
        <v>0</v>
      </c>
      <c r="T69" s="237">
        <f t="shared" si="17"/>
        <v>0</v>
      </c>
      <c r="U69" s="201">
        <f t="shared" si="18"/>
        <v>0</v>
      </c>
      <c r="W69" s="336">
        <f>'D13 O&amp;O&amp;I'!$L$166</f>
        <v>0</v>
      </c>
    </row>
    <row r="70" spans="2:23" x14ac:dyDescent="0.15">
      <c r="S70" s="236">
        <f t="shared" si="16"/>
        <v>0</v>
      </c>
      <c r="T70" s="237">
        <f t="shared" si="17"/>
        <v>0</v>
      </c>
      <c r="U70" s="201">
        <f t="shared" si="18"/>
        <v>0</v>
      </c>
      <c r="W70" s="336">
        <f>'D14 O&amp;O&amp;I'!$L$166</f>
        <v>0</v>
      </c>
    </row>
    <row r="71" spans="2:23" x14ac:dyDescent="0.15">
      <c r="S71" s="236">
        <f t="shared" si="16"/>
        <v>0</v>
      </c>
      <c r="T71" s="237">
        <f t="shared" si="17"/>
        <v>0</v>
      </c>
      <c r="U71" s="201">
        <f t="shared" si="18"/>
        <v>0</v>
      </c>
      <c r="W71" s="336">
        <f>'D15 O&amp;O&amp;I'!$L$166</f>
        <v>0</v>
      </c>
    </row>
    <row r="72" spans="2:23" x14ac:dyDescent="0.15">
      <c r="S72" s="236">
        <f t="shared" si="16"/>
        <v>0</v>
      </c>
      <c r="T72" s="237">
        <f t="shared" si="17"/>
        <v>0</v>
      </c>
      <c r="U72" s="201">
        <f t="shared" si="18"/>
        <v>0</v>
      </c>
      <c r="W72" s="336">
        <f>'D16 O&amp;O&amp;I'!$L$166</f>
        <v>0</v>
      </c>
    </row>
    <row r="73" spans="2:23" x14ac:dyDescent="0.15">
      <c r="S73" s="236">
        <f t="shared" si="16"/>
        <v>0</v>
      </c>
      <c r="T73" s="237">
        <f t="shared" si="17"/>
        <v>0</v>
      </c>
      <c r="U73" s="201">
        <f t="shared" si="18"/>
        <v>0</v>
      </c>
      <c r="W73" s="336">
        <f>'D17 O&amp;O&amp;I'!$L$166</f>
        <v>0</v>
      </c>
    </row>
    <row r="74" spans="2:23" x14ac:dyDescent="0.15">
      <c r="S74" s="236">
        <f t="shared" si="16"/>
        <v>0</v>
      </c>
      <c r="T74" s="237">
        <f t="shared" si="17"/>
        <v>0</v>
      </c>
      <c r="U74" s="201">
        <f t="shared" si="18"/>
        <v>0</v>
      </c>
      <c r="W74" s="336">
        <f>'D18 O&amp;O&amp;I'!$L$166</f>
        <v>0</v>
      </c>
    </row>
    <row r="75" spans="2:23" x14ac:dyDescent="0.15">
      <c r="S75" s="236">
        <f>B25</f>
        <v>0</v>
      </c>
      <c r="T75" s="237">
        <f>IF($B$33=B25,$C$33,0)+IF($B$34=B25,$C$34)+IF($B$35=B25,$C$35)+IF($B$36=B25,$C$36)+IF($B$37=B25,$C$37)+IF($B$38=B25,$C$38)+IF($B$39=B25,$C$39)+IF($B$40=B25,$C$40)+IF($B$41=B25,$C$41)+IF($B$42=B25,$C$42)+IF($B$43=B25,$C$43)+IF($B$44=B25,$C$44)+IF($B$45=B25,$C$45)+IF($B$46=B25,$C$46)+IF($B$47=B25,$C$47)+IF($B$48=B25,$C$48)+IF($B$49=B25,$C$49)+IF($B$50=B25,$C$50)+IF($B$51=B25,$C$51)</f>
        <v>0</v>
      </c>
      <c r="U75" s="201">
        <f t="shared" si="18"/>
        <v>0</v>
      </c>
      <c r="W75" s="336">
        <f>'D19 O&amp;O&amp;I'!$L$166</f>
        <v>0</v>
      </c>
    </row>
    <row r="76" spans="2:23" x14ac:dyDescent="0.15">
      <c r="S76" s="236">
        <f>B26</f>
        <v>0</v>
      </c>
      <c r="T76" s="237">
        <f>IF($B$33=B26,$C$33,0)+IF($B$34=B26,$C$34)+IF($B$35=B26,$C$35)+IF($B$36=B26,$C$36)+IF($B$37=B26,$C$37)+IF($B$38=B26,$C$38)+IF($B$39=B26,$C$39)+IF($B$40=B26,$C$40)+IF($B$41=B26,$C$41)+IF($B$42=B26,$C$42)+IF($B$43=B26,$C$43)+IF($B$44=B26,$C$44)+IF($B$45=B26,$C$45)+IF($B$46=B26,$C$46)+IF($B$47=B26,$C$47)+IF($B$48=B26,$C$48)+IF($B$49=B26,$C$49)+IF($B$50=B26,$C$50)+IF($B$51=B26,$C$51)</f>
        <v>0</v>
      </c>
      <c r="U76" s="201">
        <f t="shared" si="18"/>
        <v>0</v>
      </c>
      <c r="W76" s="336">
        <f>'D20 O&amp;O&amp;I'!$L$166</f>
        <v>0</v>
      </c>
    </row>
    <row r="77" spans="2:23" ht="11.25" thickBot="1" x14ac:dyDescent="0.2">
      <c r="S77" s="238">
        <f>B27</f>
        <v>0</v>
      </c>
      <c r="T77" s="239">
        <f>IF($B$33=B27,$C$33,0)+IF($B$34=B27,$C$34)+IF($B$35=B27,$C$35)+IF($B$36=B27,$C$36)+IF($B$37=B27,$C$37)+IF($B$38=B27,$C$38)+IF($B$39=B27,$C$39)+IF($B$40=B27,$C$40)+IF($B$41=B27,$C$41)+IF($B$42=B27,$C$42)+IF($B$43=B27,$C$43)+IF($B$44=B27,$C$44)+IF($B$45=B27,$C$45)+IF($B$46=B27,$C$46)+IF($B$47=B27,$C$47)+IF($B$48=B27,$C$48)+IF($B$49=B27,$C$49)+IF($B$50=B27,$C$50)+IF($B$51=B27,$C$51)</f>
        <v>0</v>
      </c>
      <c r="U77" s="240">
        <f t="shared" si="18"/>
        <v>0</v>
      </c>
      <c r="W77" s="336">
        <f>'D21 O&amp;O&amp;I'!$L$166</f>
        <v>0</v>
      </c>
    </row>
    <row r="78" spans="2:23" ht="11.25" thickBot="1" x14ac:dyDescent="0.2">
      <c r="S78" s="241" t="s">
        <v>210</v>
      </c>
      <c r="T78" s="242">
        <f>SUM(T57:T77)</f>
        <v>0</v>
      </c>
      <c r="U78" s="242">
        <f>SUM(U57:U77)</f>
        <v>0</v>
      </c>
      <c r="W78" s="337">
        <f>SUM(W57:W77)</f>
        <v>0</v>
      </c>
    </row>
    <row r="80" spans="2:23" ht="15.75" customHeight="1" x14ac:dyDescent="0.15"/>
  </sheetData>
  <sheetProtection algorithmName="SHA-512" hashValue="4j4qOcsEZv8xxYn6WSzfA0A4gAMNlR3Vi9l8iwwUOfSLc9Zc0yM62I6gj2+Hhflz9iO1AM+Il7X7Uas4jmNQPg==" saltValue="hRR/Q6UcRnIsQDODp1A1jg==" spinCount="100000" sheet="1" formatColumns="0"/>
  <dataConsolidate/>
  <mergeCells count="55">
    <mergeCell ref="D64:E64"/>
    <mergeCell ref="D65:E65"/>
    <mergeCell ref="D66:E66"/>
    <mergeCell ref="D57:E58"/>
    <mergeCell ref="D59:E59"/>
    <mergeCell ref="D60:E60"/>
    <mergeCell ref="D61:E61"/>
    <mergeCell ref="D62:E62"/>
    <mergeCell ref="O5:O6"/>
    <mergeCell ref="B66:C66"/>
    <mergeCell ref="B57:C58"/>
    <mergeCell ref="D43:E43"/>
    <mergeCell ref="B62:C62"/>
    <mergeCell ref="D48:E48"/>
    <mergeCell ref="D35:E35"/>
    <mergeCell ref="D39:E39"/>
    <mergeCell ref="B65:C65"/>
    <mergeCell ref="B63:C63"/>
    <mergeCell ref="B60:C60"/>
    <mergeCell ref="B64:C64"/>
    <mergeCell ref="D47:E47"/>
    <mergeCell ref="B61:C61"/>
    <mergeCell ref="B59:C59"/>
    <mergeCell ref="G66:Q66"/>
    <mergeCell ref="G65:Q65"/>
    <mergeCell ref="D41:E41"/>
    <mergeCell ref="D33:E33"/>
    <mergeCell ref="D45:E45"/>
    <mergeCell ref="D46:E46"/>
    <mergeCell ref="D36:E36"/>
    <mergeCell ref="D42:E42"/>
    <mergeCell ref="G64:Q64"/>
    <mergeCell ref="G59:Q59"/>
    <mergeCell ref="G57:Q58"/>
    <mergeCell ref="G61:Q61"/>
    <mergeCell ref="G62:Q62"/>
    <mergeCell ref="G63:Q63"/>
    <mergeCell ref="G60:Q60"/>
    <mergeCell ref="F57:F58"/>
    <mergeCell ref="D63:E63"/>
    <mergeCell ref="M6:N6"/>
    <mergeCell ref="D51:E51"/>
    <mergeCell ref="D49:E49"/>
    <mergeCell ref="D34:E34"/>
    <mergeCell ref="D38:E38"/>
    <mergeCell ref="D37:E37"/>
    <mergeCell ref="D50:E50"/>
    <mergeCell ref="D44:E44"/>
    <mergeCell ref="K6:L6"/>
    <mergeCell ref="D40:E40"/>
    <mergeCell ref="I6:J6"/>
    <mergeCell ref="B31:E31"/>
    <mergeCell ref="D32:E32"/>
    <mergeCell ref="G6:H6"/>
    <mergeCell ref="C6:D6"/>
  </mergeCells>
  <phoneticPr fontId="4" type="noConversion"/>
  <dataValidations count="3">
    <dataValidation type="list" allowBlank="1" showInputMessage="1" showErrorMessage="1" promptTitle="Kies uit lijst" prompt="Selecteer de deelnemer die de cash bijdrage levert (let op: soms moet u naar boven scrollen voor de lijst met deelnemers)" sqref="B34:B51" xr:uid="{00000000-0002-0000-0100-000000000000}">
      <formula1>deelnemers</formula1>
    </dataValidation>
    <dataValidation type="list" allowBlank="1" showInputMessage="1" showErrorMessage="1" promptTitle="Kies uit lijst" prompt="Selecteer de deelnemer die de cash bijdrage ontvangt. (Let op: soms moet u naar boven scrollen voor de lijst met deelnemers.)" sqref="D33 D34:E51" xr:uid="{00000000-0002-0000-0100-000001000000}">
      <formula1>deelnemers</formula1>
    </dataValidation>
    <dataValidation type="list" allowBlank="1" showInputMessage="1" showErrorMessage="1" promptTitle="Kies uit lijst" prompt="Selecteer de deelnemer die de cash bijdrage levert. (Let op: soms moet u naar boven scrollen voor de lijst met deelnemers.)" sqref="B33" xr:uid="{00000000-0002-0000-0100-000002000000}">
      <formula1>deelnemers</formula1>
    </dataValidation>
  </dataValidations>
  <pageMargins left="0.19685039370078741" right="0.19685039370078741" top="0.39370078740157483" bottom="0.39370078740157483" header="0.51181102362204722" footer="0.51181102362204722"/>
  <pageSetup paperSize="9" scale="53" orientation="landscape" r:id="rId1"/>
  <headerFooter alignWithMargins="0"/>
  <ignoredErrors>
    <ignoredError sqref="D2" unlockedFormula="1"/>
    <ignoredError sqref="J28 L28 F65 H28"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6">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Deelnemersoverzicht!A37</f>
        <v>Deelnemer 14</v>
      </c>
      <c r="D6" s="342"/>
      <c r="E6" s="143"/>
      <c r="F6" s="438">
        <f>Deelnemersoverzicht!B37</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ngn29l+KsOvrpUH4MHvCzPdCH1eDEOdI3x0VpYGCcG0gfCxTZm5VCQlTgPqnbwNzRtATuZWLvfWTu5VeXyy5cw==" saltValue="zn5EelxGl4n1yemg8dkAAQ==" spinCount="100000" sheet="1" selectLockedCells="1"/>
  <mergeCells count="223">
    <mergeCell ref="E142:J142"/>
    <mergeCell ref="E143:J143"/>
    <mergeCell ref="E144:J144"/>
    <mergeCell ref="E145:J145"/>
    <mergeCell ref="E146:J146"/>
    <mergeCell ref="C144:D144"/>
    <mergeCell ref="C146:D146"/>
    <mergeCell ref="C119:G119"/>
    <mergeCell ref="C120:G120"/>
    <mergeCell ref="C139:D139"/>
    <mergeCell ref="C125:G125"/>
    <mergeCell ref="C126:G126"/>
    <mergeCell ref="C127:G127"/>
    <mergeCell ref="C134:D134"/>
    <mergeCell ref="C132:D132"/>
    <mergeCell ref="C133:D133"/>
    <mergeCell ref="C137:D137"/>
    <mergeCell ref="C138:D138"/>
    <mergeCell ref="C110:G110"/>
    <mergeCell ref="C111:G111"/>
    <mergeCell ref="C112:G112"/>
    <mergeCell ref="C113:G113"/>
    <mergeCell ref="C114:G114"/>
    <mergeCell ref="C115:G115"/>
    <mergeCell ref="C116:G116"/>
    <mergeCell ref="C117:G117"/>
    <mergeCell ref="C118:G118"/>
    <mergeCell ref="F16:H16"/>
    <mergeCell ref="C17:D17"/>
    <mergeCell ref="E17:F17"/>
    <mergeCell ref="G17:H17"/>
    <mergeCell ref="C87:D87"/>
    <mergeCell ref="C88:D88"/>
    <mergeCell ref="E31:F31"/>
    <mergeCell ref="G31:H31"/>
    <mergeCell ref="E32:F32"/>
    <mergeCell ref="G32:H32"/>
    <mergeCell ref="C49:D49"/>
    <mergeCell ref="C44:D44"/>
    <mergeCell ref="C48:D48"/>
    <mergeCell ref="C47:D47"/>
    <mergeCell ref="E20:F20"/>
    <mergeCell ref="E25:F25"/>
    <mergeCell ref="G25:H25"/>
    <mergeCell ref="C21:D21"/>
    <mergeCell ref="C22:D22"/>
    <mergeCell ref="C25:D25"/>
    <mergeCell ref="E22:F22"/>
    <mergeCell ref="G22:H22"/>
    <mergeCell ref="E23:F23"/>
    <mergeCell ref="G23:H23"/>
    <mergeCell ref="E45:F45"/>
    <mergeCell ref="G43:H43"/>
    <mergeCell ref="C46:D46"/>
    <mergeCell ref="C45:D45"/>
    <mergeCell ref="C43:D43"/>
    <mergeCell ref="E47:F47"/>
    <mergeCell ref="C39:D39"/>
    <mergeCell ref="C40:D40"/>
    <mergeCell ref="C34:D34"/>
    <mergeCell ref="C41:D41"/>
    <mergeCell ref="E34:F34"/>
    <mergeCell ref="G34:H34"/>
    <mergeCell ref="E35:F35"/>
    <mergeCell ref="G35:H35"/>
    <mergeCell ref="C36:D36"/>
    <mergeCell ref="E36:F36"/>
    <mergeCell ref="G36:H36"/>
    <mergeCell ref="C35:D35"/>
    <mergeCell ref="C18:D18"/>
    <mergeCell ref="C37:D37"/>
    <mergeCell ref="C38:D38"/>
    <mergeCell ref="C23:D23"/>
    <mergeCell ref="C26:D26"/>
    <mergeCell ref="C42:D42"/>
    <mergeCell ref="C19:D19"/>
    <mergeCell ref="C20:D20"/>
    <mergeCell ref="C24:D24"/>
    <mergeCell ref="C28:D28"/>
    <mergeCell ref="C32:D32"/>
    <mergeCell ref="C29:D29"/>
    <mergeCell ref="C31:D31"/>
    <mergeCell ref="C30:D30"/>
    <mergeCell ref="C27:D27"/>
    <mergeCell ref="C33:D33"/>
    <mergeCell ref="E18:F18"/>
    <mergeCell ref="G20:H20"/>
    <mergeCell ref="E21:F21"/>
    <mergeCell ref="G21:H21"/>
    <mergeCell ref="G18:H18"/>
    <mergeCell ref="G37:H37"/>
    <mergeCell ref="E26:F26"/>
    <mergeCell ref="G26:H26"/>
    <mergeCell ref="E19:F19"/>
    <mergeCell ref="G19:H19"/>
    <mergeCell ref="G33:H33"/>
    <mergeCell ref="E29:F29"/>
    <mergeCell ref="G29:H29"/>
    <mergeCell ref="E30:F30"/>
    <mergeCell ref="G30:H30"/>
    <mergeCell ref="E24:F24"/>
    <mergeCell ref="G24:H24"/>
    <mergeCell ref="E27:F27"/>
    <mergeCell ref="G27:H27"/>
    <mergeCell ref="E28:F28"/>
    <mergeCell ref="G28:H28"/>
    <mergeCell ref="E33:F33"/>
    <mergeCell ref="E50:F50"/>
    <mergeCell ref="E37:F37"/>
    <mergeCell ref="E38:F38"/>
    <mergeCell ref="E39:F39"/>
    <mergeCell ref="E44:F44"/>
    <mergeCell ref="E42:F42"/>
    <mergeCell ref="E43:F43"/>
    <mergeCell ref="E48:F48"/>
    <mergeCell ref="G50:H50"/>
    <mergeCell ref="G49:H49"/>
    <mergeCell ref="E49:F49"/>
    <mergeCell ref="G39:H39"/>
    <mergeCell ref="G40:H40"/>
    <mergeCell ref="E40:F40"/>
    <mergeCell ref="E46:F46"/>
    <mergeCell ref="G38:H38"/>
    <mergeCell ref="G41:H41"/>
    <mergeCell ref="G42:H42"/>
    <mergeCell ref="E41:F41"/>
    <mergeCell ref="G44:H44"/>
    <mergeCell ref="G45:H45"/>
    <mergeCell ref="G48:H48"/>
    <mergeCell ref="G46:H46"/>
    <mergeCell ref="G47:H47"/>
    <mergeCell ref="C51:D51"/>
    <mergeCell ref="C53:D53"/>
    <mergeCell ref="C121:G121"/>
    <mergeCell ref="C89:D89"/>
    <mergeCell ref="G53:H53"/>
    <mergeCell ref="C90:D90"/>
    <mergeCell ref="C91:D91"/>
    <mergeCell ref="C92:D92"/>
    <mergeCell ref="G51:H51"/>
    <mergeCell ref="G52:H52"/>
    <mergeCell ref="E52:F52"/>
    <mergeCell ref="C93:D93"/>
    <mergeCell ref="C100:D100"/>
    <mergeCell ref="C94:D94"/>
    <mergeCell ref="C95:D95"/>
    <mergeCell ref="C96:D96"/>
    <mergeCell ref="C97:D97"/>
    <mergeCell ref="C99:D99"/>
    <mergeCell ref="C101:D101"/>
    <mergeCell ref="C102:D102"/>
    <mergeCell ref="C103:D103"/>
    <mergeCell ref="C104:D104"/>
    <mergeCell ref="C105:D105"/>
    <mergeCell ref="C109:G109"/>
    <mergeCell ref="F8:L8"/>
    <mergeCell ref="F9:L9"/>
    <mergeCell ref="B179:L179"/>
    <mergeCell ref="B180:L180"/>
    <mergeCell ref="B181:L181"/>
    <mergeCell ref="E137:J137"/>
    <mergeCell ref="E138:J138"/>
    <mergeCell ref="E139:J139"/>
    <mergeCell ref="E140:J140"/>
    <mergeCell ref="C98:D98"/>
    <mergeCell ref="C145:D145"/>
    <mergeCell ref="C50:D50"/>
    <mergeCell ref="C122:G122"/>
    <mergeCell ref="C123:G123"/>
    <mergeCell ref="C124:G124"/>
    <mergeCell ref="C136:D136"/>
    <mergeCell ref="E53:F53"/>
    <mergeCell ref="E51:F51"/>
    <mergeCell ref="C52:D52"/>
    <mergeCell ref="C135:D135"/>
    <mergeCell ref="E147:J147"/>
    <mergeCell ref="E148:J148"/>
    <mergeCell ref="E149:J149"/>
    <mergeCell ref="E141:J141"/>
    <mergeCell ref="B211:L211"/>
    <mergeCell ref="E132:J132"/>
    <mergeCell ref="E133:J133"/>
    <mergeCell ref="E134:J134"/>
    <mergeCell ref="E135:J135"/>
    <mergeCell ref="E136:J136"/>
    <mergeCell ref="B201:L201"/>
    <mergeCell ref="B202:L202"/>
    <mergeCell ref="B203:L203"/>
    <mergeCell ref="B204:L204"/>
    <mergeCell ref="B205:L205"/>
    <mergeCell ref="B206:L206"/>
    <mergeCell ref="B195:L195"/>
    <mergeCell ref="B196:L196"/>
    <mergeCell ref="B197:L197"/>
    <mergeCell ref="B198:L198"/>
    <mergeCell ref="B199:L199"/>
    <mergeCell ref="B200:L200"/>
    <mergeCell ref="B186:L186"/>
    <mergeCell ref="B187:L187"/>
    <mergeCell ref="C140:D140"/>
    <mergeCell ref="C141:D141"/>
    <mergeCell ref="C142:D142"/>
    <mergeCell ref="C143:D143"/>
    <mergeCell ref="B207:L207"/>
    <mergeCell ref="B208:L208"/>
    <mergeCell ref="B209:L209"/>
    <mergeCell ref="B210:L210"/>
    <mergeCell ref="C147:D147"/>
    <mergeCell ref="C149:D149"/>
    <mergeCell ref="B168:D168"/>
    <mergeCell ref="B184:L184"/>
    <mergeCell ref="B185:L185"/>
    <mergeCell ref="B192:L192"/>
    <mergeCell ref="B193:L193"/>
    <mergeCell ref="B194:L194"/>
    <mergeCell ref="B166:F166"/>
    <mergeCell ref="C148:D148"/>
    <mergeCell ref="B182:L182"/>
    <mergeCell ref="B183:L183"/>
    <mergeCell ref="B188:L188"/>
    <mergeCell ref="B189:L189"/>
    <mergeCell ref="B190:L190"/>
    <mergeCell ref="B191:L191"/>
  </mergeCells>
  <phoneticPr fontId="0" type="noConversion"/>
  <conditionalFormatting sqref="L168">
    <cfRule type="cellIs" dxfId="1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3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3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7">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Deelnemersoverzicht!A38</f>
        <v>Deelnemer 15</v>
      </c>
      <c r="D6" s="342"/>
      <c r="E6" s="143"/>
      <c r="F6" s="438">
        <f>Deelnemersoverzicht!B38</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EzDW675jodkclIACryhg6khuXGa61KF3E5W/VZ8sC3ilSQ17OzpiXjToGIlf/yRvzNCEWfHTzYYEElcgzn7kxg==" saltValue="1TA8nfHwplxWB1Bhoozd9Q==" spinCount="100000" sheet="1" selectLockedCells="1"/>
  <mergeCells count="223">
    <mergeCell ref="E142:J142"/>
    <mergeCell ref="E143:J143"/>
    <mergeCell ref="E144:J144"/>
    <mergeCell ref="E145:J145"/>
    <mergeCell ref="E146:J146"/>
    <mergeCell ref="C144:D144"/>
    <mergeCell ref="C146:D146"/>
    <mergeCell ref="C119:G119"/>
    <mergeCell ref="C120:G120"/>
    <mergeCell ref="C139:D139"/>
    <mergeCell ref="C125:G125"/>
    <mergeCell ref="C126:G126"/>
    <mergeCell ref="C127:G127"/>
    <mergeCell ref="C134:D134"/>
    <mergeCell ref="C132:D132"/>
    <mergeCell ref="C133:D133"/>
    <mergeCell ref="C137:D137"/>
    <mergeCell ref="C138:D138"/>
    <mergeCell ref="C110:G110"/>
    <mergeCell ref="C111:G111"/>
    <mergeCell ref="C112:G112"/>
    <mergeCell ref="C113:G113"/>
    <mergeCell ref="C114:G114"/>
    <mergeCell ref="C115:G115"/>
    <mergeCell ref="C116:G116"/>
    <mergeCell ref="C117:G117"/>
    <mergeCell ref="C118:G118"/>
    <mergeCell ref="F16:H16"/>
    <mergeCell ref="C17:D17"/>
    <mergeCell ref="E17:F17"/>
    <mergeCell ref="G17:H17"/>
    <mergeCell ref="C87:D87"/>
    <mergeCell ref="C88:D88"/>
    <mergeCell ref="E31:F31"/>
    <mergeCell ref="G31:H31"/>
    <mergeCell ref="E32:F32"/>
    <mergeCell ref="G32:H32"/>
    <mergeCell ref="C49:D49"/>
    <mergeCell ref="C44:D44"/>
    <mergeCell ref="C48:D48"/>
    <mergeCell ref="C47:D47"/>
    <mergeCell ref="E20:F20"/>
    <mergeCell ref="E25:F25"/>
    <mergeCell ref="G25:H25"/>
    <mergeCell ref="C21:D21"/>
    <mergeCell ref="C22:D22"/>
    <mergeCell ref="C25:D25"/>
    <mergeCell ref="E22:F22"/>
    <mergeCell ref="G22:H22"/>
    <mergeCell ref="E23:F23"/>
    <mergeCell ref="G23:H23"/>
    <mergeCell ref="E45:F45"/>
    <mergeCell ref="G43:H43"/>
    <mergeCell ref="C46:D46"/>
    <mergeCell ref="C45:D45"/>
    <mergeCell ref="C43:D43"/>
    <mergeCell ref="E47:F47"/>
    <mergeCell ref="C39:D39"/>
    <mergeCell ref="C40:D40"/>
    <mergeCell ref="C34:D34"/>
    <mergeCell ref="C41:D41"/>
    <mergeCell ref="E34:F34"/>
    <mergeCell ref="G34:H34"/>
    <mergeCell ref="E35:F35"/>
    <mergeCell ref="G35:H35"/>
    <mergeCell ref="C36:D36"/>
    <mergeCell ref="E36:F36"/>
    <mergeCell ref="G36:H36"/>
    <mergeCell ref="C35:D35"/>
    <mergeCell ref="C18:D18"/>
    <mergeCell ref="C37:D37"/>
    <mergeCell ref="C38:D38"/>
    <mergeCell ref="C23:D23"/>
    <mergeCell ref="C26:D26"/>
    <mergeCell ref="C42:D42"/>
    <mergeCell ref="C19:D19"/>
    <mergeCell ref="C20:D20"/>
    <mergeCell ref="C24:D24"/>
    <mergeCell ref="C28:D28"/>
    <mergeCell ref="C32:D32"/>
    <mergeCell ref="C29:D29"/>
    <mergeCell ref="C31:D31"/>
    <mergeCell ref="C30:D30"/>
    <mergeCell ref="C27:D27"/>
    <mergeCell ref="C33:D33"/>
    <mergeCell ref="E18:F18"/>
    <mergeCell ref="G20:H20"/>
    <mergeCell ref="E21:F21"/>
    <mergeCell ref="G21:H21"/>
    <mergeCell ref="G18:H18"/>
    <mergeCell ref="G37:H37"/>
    <mergeCell ref="E26:F26"/>
    <mergeCell ref="G26:H26"/>
    <mergeCell ref="E19:F19"/>
    <mergeCell ref="G19:H19"/>
    <mergeCell ref="G33:H33"/>
    <mergeCell ref="E29:F29"/>
    <mergeCell ref="G29:H29"/>
    <mergeCell ref="E30:F30"/>
    <mergeCell ref="G30:H30"/>
    <mergeCell ref="E24:F24"/>
    <mergeCell ref="G24:H24"/>
    <mergeCell ref="E27:F27"/>
    <mergeCell ref="G27:H27"/>
    <mergeCell ref="E28:F28"/>
    <mergeCell ref="G28:H28"/>
    <mergeCell ref="E33:F33"/>
    <mergeCell ref="E50:F50"/>
    <mergeCell ref="E37:F37"/>
    <mergeCell ref="E38:F38"/>
    <mergeCell ref="E39:F39"/>
    <mergeCell ref="E44:F44"/>
    <mergeCell ref="E42:F42"/>
    <mergeCell ref="E43:F43"/>
    <mergeCell ref="E48:F48"/>
    <mergeCell ref="G50:H50"/>
    <mergeCell ref="G49:H49"/>
    <mergeCell ref="E49:F49"/>
    <mergeCell ref="G39:H39"/>
    <mergeCell ref="G40:H40"/>
    <mergeCell ref="E40:F40"/>
    <mergeCell ref="E46:F46"/>
    <mergeCell ref="G38:H38"/>
    <mergeCell ref="G41:H41"/>
    <mergeCell ref="G42:H42"/>
    <mergeCell ref="E41:F41"/>
    <mergeCell ref="G44:H44"/>
    <mergeCell ref="G45:H45"/>
    <mergeCell ref="G48:H48"/>
    <mergeCell ref="G46:H46"/>
    <mergeCell ref="G47:H47"/>
    <mergeCell ref="C51:D51"/>
    <mergeCell ref="C53:D53"/>
    <mergeCell ref="C121:G121"/>
    <mergeCell ref="C89:D89"/>
    <mergeCell ref="G53:H53"/>
    <mergeCell ref="C90:D90"/>
    <mergeCell ref="C91:D91"/>
    <mergeCell ref="C92:D92"/>
    <mergeCell ref="G51:H51"/>
    <mergeCell ref="G52:H52"/>
    <mergeCell ref="E52:F52"/>
    <mergeCell ref="C93:D93"/>
    <mergeCell ref="C100:D100"/>
    <mergeCell ref="C94:D94"/>
    <mergeCell ref="C95:D95"/>
    <mergeCell ref="C96:D96"/>
    <mergeCell ref="C97:D97"/>
    <mergeCell ref="C99:D99"/>
    <mergeCell ref="C101:D101"/>
    <mergeCell ref="C102:D102"/>
    <mergeCell ref="C103:D103"/>
    <mergeCell ref="C104:D104"/>
    <mergeCell ref="C105:D105"/>
    <mergeCell ref="C109:G109"/>
    <mergeCell ref="F8:L8"/>
    <mergeCell ref="F9:L9"/>
    <mergeCell ref="B179:L179"/>
    <mergeCell ref="B180:L180"/>
    <mergeCell ref="B181:L181"/>
    <mergeCell ref="E137:J137"/>
    <mergeCell ref="E138:J138"/>
    <mergeCell ref="E139:J139"/>
    <mergeCell ref="E140:J140"/>
    <mergeCell ref="C98:D98"/>
    <mergeCell ref="C145:D145"/>
    <mergeCell ref="C50:D50"/>
    <mergeCell ref="C122:G122"/>
    <mergeCell ref="C123:G123"/>
    <mergeCell ref="C124:G124"/>
    <mergeCell ref="C136:D136"/>
    <mergeCell ref="E53:F53"/>
    <mergeCell ref="E51:F51"/>
    <mergeCell ref="C52:D52"/>
    <mergeCell ref="C135:D135"/>
    <mergeCell ref="E147:J147"/>
    <mergeCell ref="E148:J148"/>
    <mergeCell ref="E149:J149"/>
    <mergeCell ref="E141:J141"/>
    <mergeCell ref="B211:L211"/>
    <mergeCell ref="E132:J132"/>
    <mergeCell ref="E133:J133"/>
    <mergeCell ref="E134:J134"/>
    <mergeCell ref="E135:J135"/>
    <mergeCell ref="E136:J136"/>
    <mergeCell ref="B201:L201"/>
    <mergeCell ref="B202:L202"/>
    <mergeCell ref="B203:L203"/>
    <mergeCell ref="B204:L204"/>
    <mergeCell ref="B205:L205"/>
    <mergeCell ref="B206:L206"/>
    <mergeCell ref="B195:L195"/>
    <mergeCell ref="B196:L196"/>
    <mergeCell ref="B197:L197"/>
    <mergeCell ref="B198:L198"/>
    <mergeCell ref="B199:L199"/>
    <mergeCell ref="B200:L200"/>
    <mergeCell ref="B186:L186"/>
    <mergeCell ref="B187:L187"/>
    <mergeCell ref="C140:D140"/>
    <mergeCell ref="C141:D141"/>
    <mergeCell ref="C142:D142"/>
    <mergeCell ref="C143:D143"/>
    <mergeCell ref="B207:L207"/>
    <mergeCell ref="B208:L208"/>
    <mergeCell ref="B209:L209"/>
    <mergeCell ref="B210:L210"/>
    <mergeCell ref="C147:D147"/>
    <mergeCell ref="C149:D149"/>
    <mergeCell ref="B168:D168"/>
    <mergeCell ref="B184:L184"/>
    <mergeCell ref="B185:L185"/>
    <mergeCell ref="B192:L192"/>
    <mergeCell ref="B193:L193"/>
    <mergeCell ref="B194:L194"/>
    <mergeCell ref="B166:F166"/>
    <mergeCell ref="C148:D148"/>
    <mergeCell ref="B182:L182"/>
    <mergeCell ref="B183:L183"/>
    <mergeCell ref="B188:L188"/>
    <mergeCell ref="B189:L189"/>
    <mergeCell ref="B190:L190"/>
    <mergeCell ref="B191:L191"/>
  </mergeCells>
  <phoneticPr fontId="0" type="noConversion"/>
  <conditionalFormatting sqref="L168">
    <cfRule type="cellIs" dxfId="1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4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4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0">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Deelnemersoverzicht!A39</f>
        <v>Deelnemer 16</v>
      </c>
      <c r="D6" s="342"/>
      <c r="E6" s="143"/>
      <c r="F6" s="438">
        <f>Deelnemersoverzicht!B39</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91SP5EI3s9nqdC/miUeihZ56GJ1fsIDuww9Rjqp1bsj4XUm4IsQOsLnNybMTVfdXUGMWXS4IJhoa1cl8r5oFiw==" saltValue="qYKbtOkzFeqDiSE68syEXA=="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5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5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19">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Deelnemersoverzicht!A40</f>
        <v>Deelnemer 17</v>
      </c>
      <c r="D6" s="342"/>
      <c r="E6" s="143"/>
      <c r="F6" s="438">
        <f>Deelnemersoverzicht!B40</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RSoCwnZyBDwcIgdLgEQTk6x6Boh9kg59H2hLQAjulCdS292UI55QYUwrkenpwLpLhGIgeLmvQ9FcxEifwgT+tQ==" saltValue="wGf0mWOzPr/DyUEWBIqQhg=="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6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18">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Deelnemersoverzicht!A41</f>
        <v>Deelnemer 18</v>
      </c>
      <c r="D6" s="342"/>
      <c r="E6" s="143"/>
      <c r="F6" s="438">
        <f>Deelnemersoverzicht!B41</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eVTj4ZjS/exLaLDnnUEDVsm2uyHBskoM15OKT0do+7tAmp5eton1yVdv5A+7uswk2DS0tOvGFagX+B6xxUJV6g==" saltValue="8EsRCZ7p+nIF4cNnVCrGQQ=="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7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7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17">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Deelnemersoverzicht!A42</f>
        <v>Deelnemer 19</v>
      </c>
      <c r="D6" s="342"/>
      <c r="E6" s="143"/>
      <c r="F6" s="438">
        <f>Deelnemersoverzicht!B42</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36PTAUJldlWZAmd3dp+6yCFKUGHX0JQurjv41FehCK9K8bqFmSeD996ahGOGQXrF+t/H9VZizdJ0SjKRcTC1fQ==" saltValue="GBaS0Ky6vgKCrCroKOEsVg==" spinCount="100000" sheet="1" selectLockedCells="1"/>
  <mergeCells count="223">
    <mergeCell ref="E135:J135"/>
    <mergeCell ref="C132:D132"/>
    <mergeCell ref="C133:D133"/>
    <mergeCell ref="C139:D139"/>
    <mergeCell ref="C140:D140"/>
    <mergeCell ref="C141:D141"/>
    <mergeCell ref="C142:D142"/>
    <mergeCell ref="C138:D138"/>
    <mergeCell ref="C137:D137"/>
    <mergeCell ref="C136:D136"/>
    <mergeCell ref="C135:D135"/>
    <mergeCell ref="C134:D134"/>
    <mergeCell ref="E133:J133"/>
    <mergeCell ref="E134:J134"/>
    <mergeCell ref="E136:J136"/>
    <mergeCell ref="E137:J137"/>
    <mergeCell ref="E138:J138"/>
    <mergeCell ref="C116:G116"/>
    <mergeCell ref="C117:G117"/>
    <mergeCell ref="C118:G118"/>
    <mergeCell ref="C119:G119"/>
    <mergeCell ref="C120:G120"/>
    <mergeCell ref="C127:G127"/>
    <mergeCell ref="C121:G121"/>
    <mergeCell ref="C122:G122"/>
    <mergeCell ref="C123:G123"/>
    <mergeCell ref="C124:G124"/>
    <mergeCell ref="F16:H16"/>
    <mergeCell ref="C17:D17"/>
    <mergeCell ref="E17:F17"/>
    <mergeCell ref="G17:H17"/>
    <mergeCell ref="C87:D87"/>
    <mergeCell ref="E53:F53"/>
    <mergeCell ref="E51:F51"/>
    <mergeCell ref="G52:H52"/>
    <mergeCell ref="C90:D90"/>
    <mergeCell ref="G53:H53"/>
    <mergeCell ref="E52:F52"/>
    <mergeCell ref="C88:D88"/>
    <mergeCell ref="C89:D89"/>
    <mergeCell ref="C53:D53"/>
    <mergeCell ref="E18:F18"/>
    <mergeCell ref="G18:H18"/>
    <mergeCell ref="G37:H37"/>
    <mergeCell ref="G38:H38"/>
    <mergeCell ref="G44:H44"/>
    <mergeCell ref="E23:F23"/>
    <mergeCell ref="G39:H39"/>
    <mergeCell ref="G40:H40"/>
    <mergeCell ref="E37:F37"/>
    <mergeCell ref="E38:F38"/>
    <mergeCell ref="C99:D99"/>
    <mergeCell ref="C126:G126"/>
    <mergeCell ref="C91:D91"/>
    <mergeCell ref="C92:D92"/>
    <mergeCell ref="C93:D93"/>
    <mergeCell ref="C100:D100"/>
    <mergeCell ref="C94:D94"/>
    <mergeCell ref="C95:D95"/>
    <mergeCell ref="C96:D96"/>
    <mergeCell ref="C97:D97"/>
    <mergeCell ref="C98:D98"/>
    <mergeCell ref="C101:D101"/>
    <mergeCell ref="C102:D102"/>
    <mergeCell ref="C103:D103"/>
    <mergeCell ref="C104:D104"/>
    <mergeCell ref="C105:D105"/>
    <mergeCell ref="C125:G125"/>
    <mergeCell ref="C109:G109"/>
    <mergeCell ref="C110:G110"/>
    <mergeCell ref="C111:G111"/>
    <mergeCell ref="C112:G112"/>
    <mergeCell ref="C113:G113"/>
    <mergeCell ref="C114:G114"/>
    <mergeCell ref="C115:G115"/>
    <mergeCell ref="G21:H21"/>
    <mergeCell ref="E39:F39"/>
    <mergeCell ref="G23:H23"/>
    <mergeCell ref="G41:H41"/>
    <mergeCell ref="G42:H42"/>
    <mergeCell ref="E41:F41"/>
    <mergeCell ref="E40:F40"/>
    <mergeCell ref="C18:D18"/>
    <mergeCell ref="C37:D37"/>
    <mergeCell ref="C38:D38"/>
    <mergeCell ref="C19:D19"/>
    <mergeCell ref="E19:F19"/>
    <mergeCell ref="G19:H19"/>
    <mergeCell ref="C20:D20"/>
    <mergeCell ref="E20:F20"/>
    <mergeCell ref="G20:H20"/>
    <mergeCell ref="C21:D21"/>
    <mergeCell ref="E21:F21"/>
    <mergeCell ref="C22:D22"/>
    <mergeCell ref="E22:F22"/>
    <mergeCell ref="G22:H22"/>
    <mergeCell ref="C23:D23"/>
    <mergeCell ref="C26:D26"/>
    <mergeCell ref="E26:F26"/>
    <mergeCell ref="C52:D52"/>
    <mergeCell ref="C51:D51"/>
    <mergeCell ref="C39:D39"/>
    <mergeCell ref="C40:D40"/>
    <mergeCell ref="C45:D45"/>
    <mergeCell ref="C43:D43"/>
    <mergeCell ref="C50:D50"/>
    <mergeCell ref="C49:D49"/>
    <mergeCell ref="C44:D44"/>
    <mergeCell ref="G45:H45"/>
    <mergeCell ref="E43:F43"/>
    <mergeCell ref="G46:H46"/>
    <mergeCell ref="E45:F45"/>
    <mergeCell ref="E46:F46"/>
    <mergeCell ref="E47:F47"/>
    <mergeCell ref="E48:F48"/>
    <mergeCell ref="G49:H49"/>
    <mergeCell ref="E49:F49"/>
    <mergeCell ref="G48:H48"/>
    <mergeCell ref="G47:H47"/>
    <mergeCell ref="G26:H26"/>
    <mergeCell ref="C27:D27"/>
    <mergeCell ref="E27:F27"/>
    <mergeCell ref="G27:H27"/>
    <mergeCell ref="C24:D24"/>
    <mergeCell ref="E24:F24"/>
    <mergeCell ref="G24:H24"/>
    <mergeCell ref="C25:D25"/>
    <mergeCell ref="E25:F25"/>
    <mergeCell ref="G25:H25"/>
    <mergeCell ref="C30:D30"/>
    <mergeCell ref="E30:F30"/>
    <mergeCell ref="G30:H30"/>
    <mergeCell ref="C31:D31"/>
    <mergeCell ref="E31:F31"/>
    <mergeCell ref="G31:H31"/>
    <mergeCell ref="C28:D28"/>
    <mergeCell ref="E28:F28"/>
    <mergeCell ref="G28:H28"/>
    <mergeCell ref="C29:D29"/>
    <mergeCell ref="E29:F29"/>
    <mergeCell ref="G29:H29"/>
    <mergeCell ref="C34:D34"/>
    <mergeCell ref="E34:F34"/>
    <mergeCell ref="G34:H34"/>
    <mergeCell ref="C35:D35"/>
    <mergeCell ref="E35:F35"/>
    <mergeCell ref="G35:H35"/>
    <mergeCell ref="C32:D32"/>
    <mergeCell ref="E32:F32"/>
    <mergeCell ref="G32:H32"/>
    <mergeCell ref="C33:D33"/>
    <mergeCell ref="E33:F33"/>
    <mergeCell ref="G33:H33"/>
    <mergeCell ref="F8:L8"/>
    <mergeCell ref="F9:L9"/>
    <mergeCell ref="B179:L179"/>
    <mergeCell ref="B180:L180"/>
    <mergeCell ref="B181:L181"/>
    <mergeCell ref="E139:J139"/>
    <mergeCell ref="E140:J140"/>
    <mergeCell ref="E141:J141"/>
    <mergeCell ref="E142:J142"/>
    <mergeCell ref="E50:F50"/>
    <mergeCell ref="G50:H50"/>
    <mergeCell ref="G51:H51"/>
    <mergeCell ref="C36:D36"/>
    <mergeCell ref="E36:F36"/>
    <mergeCell ref="G36:H36"/>
    <mergeCell ref="C42:D42"/>
    <mergeCell ref="C46:D46"/>
    <mergeCell ref="C47:D47"/>
    <mergeCell ref="C48:D48"/>
    <mergeCell ref="C41:D41"/>
    <mergeCell ref="E44:F44"/>
    <mergeCell ref="E42:F42"/>
    <mergeCell ref="G43:H43"/>
    <mergeCell ref="E132:J132"/>
    <mergeCell ref="B185:L185"/>
    <mergeCell ref="B186:L186"/>
    <mergeCell ref="B187:L187"/>
    <mergeCell ref="E143:J143"/>
    <mergeCell ref="E144:J144"/>
    <mergeCell ref="E145:J145"/>
    <mergeCell ref="E146:J146"/>
    <mergeCell ref="C146:D146"/>
    <mergeCell ref="E149:J149"/>
    <mergeCell ref="E147:J147"/>
    <mergeCell ref="E148:J148"/>
    <mergeCell ref="B184:L184"/>
    <mergeCell ref="C143:D143"/>
    <mergeCell ref="C144:D144"/>
    <mergeCell ref="B166:F166"/>
    <mergeCell ref="B168:D168"/>
    <mergeCell ref="B182:L182"/>
    <mergeCell ref="B183:L183"/>
    <mergeCell ref="C147:D147"/>
    <mergeCell ref="C148:D148"/>
    <mergeCell ref="C149:D149"/>
    <mergeCell ref="C145:D145"/>
    <mergeCell ref="B209:L209"/>
    <mergeCell ref="B210:L210"/>
    <mergeCell ref="B211:L211"/>
    <mergeCell ref="B205:L205"/>
    <mergeCell ref="B206:L206"/>
    <mergeCell ref="B207:L207"/>
    <mergeCell ref="B208:L208"/>
    <mergeCell ref="B188:L188"/>
    <mergeCell ref="B189:L189"/>
    <mergeCell ref="B190:L190"/>
    <mergeCell ref="B203:L203"/>
    <mergeCell ref="B204:L204"/>
    <mergeCell ref="B197:L197"/>
    <mergeCell ref="B198:L198"/>
    <mergeCell ref="B199:L199"/>
    <mergeCell ref="B200:L200"/>
    <mergeCell ref="B201:L201"/>
    <mergeCell ref="B202:L202"/>
    <mergeCell ref="B191:L191"/>
    <mergeCell ref="B192:L192"/>
    <mergeCell ref="B193:L193"/>
    <mergeCell ref="B194:L194"/>
    <mergeCell ref="B195:L195"/>
    <mergeCell ref="B196:L196"/>
  </mergeCells>
  <phoneticPr fontId="0" type="noConversion"/>
  <conditionalFormatting sqref="L168">
    <cfRule type="cellIs" dxfId="12" priority="1" stopIfTrue="1" operator="lessThan">
      <formula>1</formula>
    </cfRule>
  </conditionalFormatting>
  <dataValidations xWindow="676" yWindow="374" count="2">
    <dataValidation type="list" allowBlank="1" showInputMessage="1" showErrorMessage="1" prompt="Stelt u zich goed op de hoogte van wat integrale Kostensystematiek (IKS) inhoudt, of kies voor één van de andere methoden." sqref="F9:L9" xr:uid="{00000000-0002-0000-1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8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36">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Deelnemersoverzicht!A43</f>
        <v>Deelnemer 20</v>
      </c>
      <c r="D6" s="342"/>
      <c r="E6" s="143"/>
      <c r="F6" s="438">
        <f>Deelnemersoverzicht!B43</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GS8jigLcb7Z/esdp0EIGA6wCANCmsFCeqtOZjB+QwxdXQWtSQcqbxzOChGCva1O4PTDFpYb1TX3DG0u1McZOnA==" saltValue="GfOpIAhPpSh0obnnVlzS4A==" spinCount="100000" sheet="1" selectLockedCells="1"/>
  <mergeCells count="223">
    <mergeCell ref="C120:G120"/>
    <mergeCell ref="C148:D148"/>
    <mergeCell ref="B166:F166"/>
    <mergeCell ref="B168:D168"/>
    <mergeCell ref="B182:L182"/>
    <mergeCell ref="C141:D141"/>
    <mergeCell ref="C142:D142"/>
    <mergeCell ref="C143:D143"/>
    <mergeCell ref="C144:D144"/>
    <mergeCell ref="C146:D146"/>
    <mergeCell ref="C147:D147"/>
    <mergeCell ref="C136:D136"/>
    <mergeCell ref="E148:J148"/>
    <mergeCell ref="E149:J149"/>
    <mergeCell ref="E142:J142"/>
    <mergeCell ref="E143:J143"/>
    <mergeCell ref="E144:J144"/>
    <mergeCell ref="E145:J145"/>
    <mergeCell ref="E146:J146"/>
    <mergeCell ref="E147:J147"/>
    <mergeCell ref="C96:D96"/>
    <mergeCell ref="C97:D97"/>
    <mergeCell ref="C18:D18"/>
    <mergeCell ref="E18:F18"/>
    <mergeCell ref="G18:H18"/>
    <mergeCell ref="C19:D19"/>
    <mergeCell ref="C101:D101"/>
    <mergeCell ref="C102:D102"/>
    <mergeCell ref="C109:G109"/>
    <mergeCell ref="C103:D103"/>
    <mergeCell ref="C104:D104"/>
    <mergeCell ref="C105:D105"/>
    <mergeCell ref="E19:F19"/>
    <mergeCell ref="G19:H19"/>
    <mergeCell ref="C20:D20"/>
    <mergeCell ref="E20:F20"/>
    <mergeCell ref="G20:H20"/>
    <mergeCell ref="C21:D21"/>
    <mergeCell ref="E21:F21"/>
    <mergeCell ref="G21:H21"/>
    <mergeCell ref="C28:D28"/>
    <mergeCell ref="E28:F28"/>
    <mergeCell ref="G28:H28"/>
    <mergeCell ref="C29:D29"/>
    <mergeCell ref="F16:H16"/>
    <mergeCell ref="C17:D17"/>
    <mergeCell ref="E17:F17"/>
    <mergeCell ref="G17:H17"/>
    <mergeCell ref="C24:D24"/>
    <mergeCell ref="E24:F24"/>
    <mergeCell ref="G24:H24"/>
    <mergeCell ref="C25:D25"/>
    <mergeCell ref="E25:F25"/>
    <mergeCell ref="G25:H25"/>
    <mergeCell ref="C22:D22"/>
    <mergeCell ref="E22:F22"/>
    <mergeCell ref="G22:H22"/>
    <mergeCell ref="C23:D23"/>
    <mergeCell ref="E23:F23"/>
    <mergeCell ref="G23:H23"/>
    <mergeCell ref="E29:F29"/>
    <mergeCell ref="G29:H29"/>
    <mergeCell ref="C26:D26"/>
    <mergeCell ref="E26:F26"/>
    <mergeCell ref="G26:H26"/>
    <mergeCell ref="C27:D27"/>
    <mergeCell ref="E27:F27"/>
    <mergeCell ref="G27:H27"/>
    <mergeCell ref="C32:D32"/>
    <mergeCell ref="E32:F32"/>
    <mergeCell ref="G32:H32"/>
    <mergeCell ref="C33:D33"/>
    <mergeCell ref="E33:F33"/>
    <mergeCell ref="G33:H33"/>
    <mergeCell ref="C30:D30"/>
    <mergeCell ref="E30:F30"/>
    <mergeCell ref="G30:H30"/>
    <mergeCell ref="C31:D31"/>
    <mergeCell ref="E31:F31"/>
    <mergeCell ref="G31:H31"/>
    <mergeCell ref="C36:D36"/>
    <mergeCell ref="E36:F36"/>
    <mergeCell ref="G36:H36"/>
    <mergeCell ref="C37:D37"/>
    <mergeCell ref="E37:F37"/>
    <mergeCell ref="G37:H37"/>
    <mergeCell ref="C34:D34"/>
    <mergeCell ref="E34:F34"/>
    <mergeCell ref="G34:H34"/>
    <mergeCell ref="C35:D35"/>
    <mergeCell ref="E35:F35"/>
    <mergeCell ref="G35:H35"/>
    <mergeCell ref="C40:D40"/>
    <mergeCell ref="E40:F40"/>
    <mergeCell ref="G40:H40"/>
    <mergeCell ref="C41:D41"/>
    <mergeCell ref="E41:F41"/>
    <mergeCell ref="G41:H41"/>
    <mergeCell ref="C38:D38"/>
    <mergeCell ref="E38:F38"/>
    <mergeCell ref="G38:H38"/>
    <mergeCell ref="C39:D39"/>
    <mergeCell ref="E39:F39"/>
    <mergeCell ref="G39:H39"/>
    <mergeCell ref="C44:D44"/>
    <mergeCell ref="E44:F44"/>
    <mergeCell ref="G44:H44"/>
    <mergeCell ref="C45:D45"/>
    <mergeCell ref="E45:F45"/>
    <mergeCell ref="G45:H45"/>
    <mergeCell ref="C42:D42"/>
    <mergeCell ref="E42:F42"/>
    <mergeCell ref="G42:H42"/>
    <mergeCell ref="C43:D43"/>
    <mergeCell ref="E43:F43"/>
    <mergeCell ref="G43:H43"/>
    <mergeCell ref="C48:D48"/>
    <mergeCell ref="E48:F48"/>
    <mergeCell ref="G48:H48"/>
    <mergeCell ref="C49:D49"/>
    <mergeCell ref="E49:F49"/>
    <mergeCell ref="G49:H49"/>
    <mergeCell ref="C46:D46"/>
    <mergeCell ref="E46:F46"/>
    <mergeCell ref="G46:H46"/>
    <mergeCell ref="C47:D47"/>
    <mergeCell ref="E47:F47"/>
    <mergeCell ref="G47:H47"/>
    <mergeCell ref="C52:D52"/>
    <mergeCell ref="E52:F52"/>
    <mergeCell ref="G52:H52"/>
    <mergeCell ref="C53:D53"/>
    <mergeCell ref="E53:F53"/>
    <mergeCell ref="G53:H53"/>
    <mergeCell ref="C50:D50"/>
    <mergeCell ref="E50:F50"/>
    <mergeCell ref="G50:H50"/>
    <mergeCell ref="C51:D51"/>
    <mergeCell ref="E51:F51"/>
    <mergeCell ref="G51:H51"/>
    <mergeCell ref="C98:D98"/>
    <mergeCell ref="C99:D99"/>
    <mergeCell ref="C100:D100"/>
    <mergeCell ref="C137:D137"/>
    <mergeCell ref="C125:G125"/>
    <mergeCell ref="C126:G126"/>
    <mergeCell ref="C127:G127"/>
    <mergeCell ref="C132:D132"/>
    <mergeCell ref="C133:D133"/>
    <mergeCell ref="C134:D134"/>
    <mergeCell ref="C110:G110"/>
    <mergeCell ref="C111:G111"/>
    <mergeCell ref="C112:G112"/>
    <mergeCell ref="C113:G113"/>
    <mergeCell ref="C114:G114"/>
    <mergeCell ref="C115:G115"/>
    <mergeCell ref="C116:G116"/>
    <mergeCell ref="C117:G117"/>
    <mergeCell ref="C118:G118"/>
    <mergeCell ref="C119:G119"/>
    <mergeCell ref="C121:G121"/>
    <mergeCell ref="C122:G122"/>
    <mergeCell ref="C123:G123"/>
    <mergeCell ref="C124:G124"/>
    <mergeCell ref="F8:L8"/>
    <mergeCell ref="F9:L9"/>
    <mergeCell ref="B179:L179"/>
    <mergeCell ref="B180:L180"/>
    <mergeCell ref="B181:L181"/>
    <mergeCell ref="E138:J138"/>
    <mergeCell ref="E139:J139"/>
    <mergeCell ref="E140:J140"/>
    <mergeCell ref="E141:J141"/>
    <mergeCell ref="C87:D87"/>
    <mergeCell ref="C88:D88"/>
    <mergeCell ref="C89:D89"/>
    <mergeCell ref="C90:D90"/>
    <mergeCell ref="C91:D91"/>
    <mergeCell ref="C92:D92"/>
    <mergeCell ref="C93:D93"/>
    <mergeCell ref="C94:D94"/>
    <mergeCell ref="C95:D95"/>
    <mergeCell ref="C149:D149"/>
    <mergeCell ref="C138:D138"/>
    <mergeCell ref="C145:D145"/>
    <mergeCell ref="C139:D139"/>
    <mergeCell ref="C140:D140"/>
    <mergeCell ref="C135:D135"/>
    <mergeCell ref="B209:L209"/>
    <mergeCell ref="B210:L210"/>
    <mergeCell ref="B211:L211"/>
    <mergeCell ref="E132:J132"/>
    <mergeCell ref="E133:J133"/>
    <mergeCell ref="E134:J134"/>
    <mergeCell ref="E135:J135"/>
    <mergeCell ref="E136:J136"/>
    <mergeCell ref="E137:J137"/>
    <mergeCell ref="B202:L202"/>
    <mergeCell ref="B203:L203"/>
    <mergeCell ref="B204:L204"/>
    <mergeCell ref="B205:L205"/>
    <mergeCell ref="B206:L206"/>
    <mergeCell ref="B207:L207"/>
    <mergeCell ref="B195:L195"/>
    <mergeCell ref="B196:L196"/>
    <mergeCell ref="B197:L197"/>
    <mergeCell ref="B198:L198"/>
    <mergeCell ref="B199:L199"/>
    <mergeCell ref="B200:L200"/>
    <mergeCell ref="B189:L189"/>
    <mergeCell ref="B190:L190"/>
    <mergeCell ref="B191:L191"/>
    <mergeCell ref="B208:L208"/>
    <mergeCell ref="B192:L192"/>
    <mergeCell ref="B193:L193"/>
    <mergeCell ref="B194:L194"/>
    <mergeCell ref="B183:L183"/>
    <mergeCell ref="B184:L184"/>
    <mergeCell ref="B185:L185"/>
    <mergeCell ref="B186:L186"/>
    <mergeCell ref="B187:L187"/>
    <mergeCell ref="B188:L188"/>
    <mergeCell ref="B201:L201"/>
  </mergeCells>
  <conditionalFormatting sqref="L168">
    <cfRule type="cellIs" dxfId="11"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9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35">
    <tabColor rgb="FFFFFF00"/>
  </sheetPr>
  <dimension ref="A1:N212"/>
  <sheetViews>
    <sheetView showGridLines="0" zoomScaleNormal="100" zoomScaleSheetLayoutView="85"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143" t="s">
        <v>367</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Deelnemersoverzicht!A44</f>
        <v>Deelnemer 21</v>
      </c>
      <c r="D6" s="342"/>
      <c r="E6" s="143"/>
      <c r="F6" s="438">
        <f>Deelnemersoverzicht!B44</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85"/>
      <c r="G8" s="786"/>
      <c r="H8" s="786"/>
      <c r="I8" s="786"/>
      <c r="J8" s="786"/>
      <c r="K8" s="786"/>
      <c r="L8" s="787"/>
      <c r="M8" s="142"/>
      <c r="N8" s="143"/>
    </row>
    <row r="9" spans="1:14" ht="15" customHeight="1" x14ac:dyDescent="0.2">
      <c r="B9" s="22"/>
      <c r="C9" s="343" t="s">
        <v>221</v>
      </c>
      <c r="D9" s="143"/>
      <c r="E9" s="143"/>
      <c r="F9" s="785"/>
      <c r="G9" s="786"/>
      <c r="H9" s="786"/>
      <c r="I9" s="786"/>
      <c r="J9" s="786"/>
      <c r="K9" s="786"/>
      <c r="L9" s="787"/>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448" t="s">
        <v>154</v>
      </c>
      <c r="J16" s="409"/>
      <c r="K16" s="408" t="s">
        <v>155</v>
      </c>
      <c r="L16" s="409"/>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15" customHeight="1" x14ac:dyDescent="0.2">
      <c r="B58" s="143"/>
      <c r="C58" s="146"/>
      <c r="D58" s="146"/>
      <c r="E58" s="143"/>
      <c r="F58" s="388"/>
      <c r="G58" s="388"/>
      <c r="H58" s="387"/>
      <c r="I58" s="408" t="s">
        <v>304</v>
      </c>
      <c r="J58" s="409"/>
      <c r="K58" s="443" t="s">
        <v>155</v>
      </c>
      <c r="L58" s="443"/>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443" t="s">
        <v>162</v>
      </c>
      <c r="J86" s="443"/>
      <c r="K86" s="443" t="s">
        <v>155</v>
      </c>
      <c r="L86" s="443"/>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443" t="s">
        <v>155</v>
      </c>
      <c r="L130" s="443"/>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36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t="str">
        <f>IF(L168&lt;1,"Let op: Vergeet niet de door u gevraagde subsidie in te vullen! →",IF((L168-L167)&gt;1,"LET OP: U vraagt meer dan de maximale subsidie voor O&amp;O&amp;I aan!",""))</f>
        <v>Let op: Vergeet niet de door u gevraagde subsidie in te vullen! →</v>
      </c>
      <c r="F168" s="364"/>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369" t="s">
        <v>172</v>
      </c>
      <c r="C173" s="370" t="s">
        <v>80</v>
      </c>
      <c r="D173" s="371"/>
      <c r="E173" s="371"/>
      <c r="F173" s="371"/>
      <c r="G173" s="371"/>
      <c r="H173" s="371"/>
      <c r="I173" s="371"/>
      <c r="J173" s="371"/>
      <c r="K173" s="372"/>
      <c r="L173" s="410">
        <f>L162</f>
        <v>0</v>
      </c>
      <c r="M173" s="142"/>
    </row>
    <row r="174" spans="2:14" ht="12.75" x14ac:dyDescent="0.2">
      <c r="B174" s="373" t="s">
        <v>173</v>
      </c>
      <c r="C174" s="353" t="s">
        <v>138</v>
      </c>
      <c r="D174" s="359"/>
      <c r="E174" s="359"/>
      <c r="F174" s="359"/>
      <c r="G174" s="359"/>
      <c r="H174" s="359"/>
      <c r="I174" s="359"/>
      <c r="J174" s="359"/>
      <c r="K174" s="360"/>
      <c r="L174" s="411">
        <f>L166</f>
        <v>0</v>
      </c>
      <c r="M174" s="142"/>
    </row>
    <row r="175" spans="2:14" ht="12.75" x14ac:dyDescent="0.2">
      <c r="B175" s="373" t="s">
        <v>174</v>
      </c>
      <c r="C175" s="353" t="s">
        <v>311</v>
      </c>
      <c r="D175" s="359"/>
      <c r="E175" s="359"/>
      <c r="F175" s="359"/>
      <c r="G175" s="359"/>
      <c r="H175" s="359"/>
      <c r="I175" s="359"/>
      <c r="J175" s="359"/>
      <c r="K175" s="360"/>
      <c r="L175" s="411">
        <f>L168</f>
        <v>0</v>
      </c>
      <c r="M175" s="142"/>
    </row>
    <row r="176" spans="2:14" ht="13.5" thickBot="1" x14ac:dyDescent="0.25">
      <c r="B176" s="374" t="s">
        <v>108</v>
      </c>
      <c r="C176" s="375" t="s">
        <v>229</v>
      </c>
      <c r="D176" s="376"/>
      <c r="E176" s="376"/>
      <c r="F176" s="376"/>
      <c r="G176" s="376"/>
      <c r="H176" s="376" t="s">
        <v>243</v>
      </c>
      <c r="I176" s="376"/>
      <c r="J176" s="376"/>
      <c r="K176" s="377"/>
      <c r="L176" s="412">
        <f>L173-L174-L175</f>
        <v>0</v>
      </c>
      <c r="M176" s="142"/>
    </row>
    <row r="177" spans="2:14" ht="12.75" x14ac:dyDescent="0.2">
      <c r="B177" s="143"/>
      <c r="C177" s="143"/>
      <c r="D177" s="143"/>
      <c r="E177" s="143"/>
      <c r="F177" s="143"/>
      <c r="G177" s="143"/>
      <c r="H177" s="143"/>
      <c r="I177" s="143"/>
      <c r="J177" s="143"/>
      <c r="K177" s="143"/>
      <c r="L177" s="143"/>
      <c r="M177" s="142"/>
    </row>
    <row r="178" spans="2:14" ht="12.75" x14ac:dyDescent="0.2">
      <c r="B178" s="339" t="s">
        <v>223</v>
      </c>
      <c r="C178" s="340"/>
      <c r="D178" s="355"/>
      <c r="E178" s="356"/>
      <c r="F178" s="340"/>
      <c r="G178" s="340"/>
      <c r="H178" s="340"/>
      <c r="I178" s="340"/>
      <c r="J178" s="340"/>
      <c r="K178" s="340"/>
      <c r="L178" s="340"/>
      <c r="M178" s="142"/>
      <c r="N178" s="143"/>
    </row>
    <row r="179" spans="2:14" ht="12.75" x14ac:dyDescent="0.2">
      <c r="B179" s="772"/>
      <c r="C179" s="773"/>
      <c r="D179" s="773"/>
      <c r="E179" s="773"/>
      <c r="F179" s="773"/>
      <c r="G179" s="773"/>
      <c r="H179" s="773"/>
      <c r="I179" s="773"/>
      <c r="J179" s="773"/>
      <c r="K179" s="773"/>
      <c r="L179" s="774"/>
      <c r="M179" s="142"/>
      <c r="N179" s="143"/>
    </row>
    <row r="180" spans="2:14" ht="12.75" x14ac:dyDescent="0.2">
      <c r="B180" s="751"/>
      <c r="C180" s="752"/>
      <c r="D180" s="752"/>
      <c r="E180" s="752"/>
      <c r="F180" s="752"/>
      <c r="G180" s="752"/>
      <c r="H180" s="752"/>
      <c r="I180" s="752"/>
      <c r="J180" s="752"/>
      <c r="K180" s="752"/>
      <c r="L180" s="753"/>
      <c r="M180" s="142"/>
      <c r="N180" s="143"/>
    </row>
    <row r="181" spans="2:14" ht="12.75" x14ac:dyDescent="0.2">
      <c r="B181" s="751"/>
      <c r="C181" s="752"/>
      <c r="D181" s="752"/>
      <c r="E181" s="752"/>
      <c r="F181" s="752"/>
      <c r="G181" s="752"/>
      <c r="H181" s="752"/>
      <c r="I181" s="752"/>
      <c r="J181" s="752"/>
      <c r="K181" s="752"/>
      <c r="L181" s="753"/>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5" customHeight="1"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2.75" x14ac:dyDescent="0.2">
      <c r="B210" s="751"/>
      <c r="C210" s="752"/>
      <c r="D210" s="752"/>
      <c r="E210" s="752"/>
      <c r="F210" s="752"/>
      <c r="G210" s="752"/>
      <c r="H210" s="752"/>
      <c r="I210" s="752"/>
      <c r="J210" s="752"/>
      <c r="K210" s="752"/>
      <c r="L210" s="753"/>
      <c r="M210" s="142"/>
      <c r="N210" s="143"/>
    </row>
    <row r="211" spans="2:14" ht="12.75" x14ac:dyDescent="0.2">
      <c r="B211" s="775"/>
      <c r="C211" s="776"/>
      <c r="D211" s="776"/>
      <c r="E211" s="776"/>
      <c r="F211" s="776"/>
      <c r="G211" s="776"/>
      <c r="H211" s="776"/>
      <c r="I211" s="776"/>
      <c r="J211" s="776"/>
      <c r="K211" s="776"/>
      <c r="L211" s="777"/>
      <c r="M211" s="142"/>
      <c r="N211" s="143"/>
    </row>
    <row r="212" spans="2:14" ht="12.75" x14ac:dyDescent="0.2">
      <c r="B212" s="143"/>
      <c r="C212" s="143"/>
      <c r="D212" s="143"/>
      <c r="E212" s="143"/>
      <c r="F212" s="143"/>
      <c r="G212" s="143"/>
      <c r="H212" s="143"/>
      <c r="I212" s="143"/>
      <c r="J212" s="143"/>
      <c r="K212" s="143"/>
      <c r="L212" s="143"/>
      <c r="M212" s="142"/>
    </row>
  </sheetData>
  <sheetProtection algorithmName="SHA-512" hashValue="UPc8BknCPXShcEEhlGMARwUREY6Q2yCnMpfFiyJDGurhdKpR7nuI5EIfW1p0zyqZo1slcVYoaXLSD3dC6jzqTg==" saltValue="CHkJ0XfTT8wkzlGX0iLdFg==" spinCount="100000" sheet="1" selectLockedCells="1"/>
  <mergeCells count="223">
    <mergeCell ref="C120:G120"/>
    <mergeCell ref="C148:D148"/>
    <mergeCell ref="B166:F166"/>
    <mergeCell ref="B168:D168"/>
    <mergeCell ref="B182:L182"/>
    <mergeCell ref="C141:D141"/>
    <mergeCell ref="C142:D142"/>
    <mergeCell ref="C143:D143"/>
    <mergeCell ref="C144:D144"/>
    <mergeCell ref="C146:D146"/>
    <mergeCell ref="C147:D147"/>
    <mergeCell ref="C136:D136"/>
    <mergeCell ref="E148:J148"/>
    <mergeCell ref="E149:J149"/>
    <mergeCell ref="E142:J142"/>
    <mergeCell ref="E143:J143"/>
    <mergeCell ref="E144:J144"/>
    <mergeCell ref="E145:J145"/>
    <mergeCell ref="E146:J146"/>
    <mergeCell ref="E147:J147"/>
    <mergeCell ref="C96:D96"/>
    <mergeCell ref="C97:D97"/>
    <mergeCell ref="C18:D18"/>
    <mergeCell ref="E18:F18"/>
    <mergeCell ref="G18:H18"/>
    <mergeCell ref="C19:D19"/>
    <mergeCell ref="C101:D101"/>
    <mergeCell ref="C102:D102"/>
    <mergeCell ref="C109:G109"/>
    <mergeCell ref="C103:D103"/>
    <mergeCell ref="C104:D104"/>
    <mergeCell ref="C105:D105"/>
    <mergeCell ref="E19:F19"/>
    <mergeCell ref="G19:H19"/>
    <mergeCell ref="C20:D20"/>
    <mergeCell ref="E20:F20"/>
    <mergeCell ref="G20:H20"/>
    <mergeCell ref="C21:D21"/>
    <mergeCell ref="E21:F21"/>
    <mergeCell ref="G21:H21"/>
    <mergeCell ref="C28:D28"/>
    <mergeCell ref="E28:F28"/>
    <mergeCell ref="G28:H28"/>
    <mergeCell ref="C29:D29"/>
    <mergeCell ref="F16:H16"/>
    <mergeCell ref="C17:D17"/>
    <mergeCell ref="E17:F17"/>
    <mergeCell ref="G17:H17"/>
    <mergeCell ref="C24:D24"/>
    <mergeCell ref="E24:F24"/>
    <mergeCell ref="G24:H24"/>
    <mergeCell ref="C25:D25"/>
    <mergeCell ref="E25:F25"/>
    <mergeCell ref="G25:H25"/>
    <mergeCell ref="C22:D22"/>
    <mergeCell ref="E22:F22"/>
    <mergeCell ref="G22:H22"/>
    <mergeCell ref="C23:D23"/>
    <mergeCell ref="E23:F23"/>
    <mergeCell ref="G23:H23"/>
    <mergeCell ref="E29:F29"/>
    <mergeCell ref="G29:H29"/>
    <mergeCell ref="C26:D26"/>
    <mergeCell ref="E26:F26"/>
    <mergeCell ref="G26:H26"/>
    <mergeCell ref="C27:D27"/>
    <mergeCell ref="E27:F27"/>
    <mergeCell ref="G27:H27"/>
    <mergeCell ref="C32:D32"/>
    <mergeCell ref="E32:F32"/>
    <mergeCell ref="G32:H32"/>
    <mergeCell ref="C33:D33"/>
    <mergeCell ref="E33:F33"/>
    <mergeCell ref="G33:H33"/>
    <mergeCell ref="C30:D30"/>
    <mergeCell ref="E30:F30"/>
    <mergeCell ref="G30:H30"/>
    <mergeCell ref="C31:D31"/>
    <mergeCell ref="E31:F31"/>
    <mergeCell ref="G31:H31"/>
    <mergeCell ref="C36:D36"/>
    <mergeCell ref="E36:F36"/>
    <mergeCell ref="G36:H36"/>
    <mergeCell ref="C37:D37"/>
    <mergeCell ref="E37:F37"/>
    <mergeCell ref="G37:H37"/>
    <mergeCell ref="C34:D34"/>
    <mergeCell ref="E34:F34"/>
    <mergeCell ref="G34:H34"/>
    <mergeCell ref="C35:D35"/>
    <mergeCell ref="E35:F35"/>
    <mergeCell ref="G35:H35"/>
    <mergeCell ref="C40:D40"/>
    <mergeCell ref="E40:F40"/>
    <mergeCell ref="G40:H40"/>
    <mergeCell ref="C41:D41"/>
    <mergeCell ref="E41:F41"/>
    <mergeCell ref="G41:H41"/>
    <mergeCell ref="C38:D38"/>
    <mergeCell ref="E38:F38"/>
    <mergeCell ref="G38:H38"/>
    <mergeCell ref="C39:D39"/>
    <mergeCell ref="E39:F39"/>
    <mergeCell ref="G39:H39"/>
    <mergeCell ref="C44:D44"/>
    <mergeCell ref="E44:F44"/>
    <mergeCell ref="G44:H44"/>
    <mergeCell ref="C45:D45"/>
    <mergeCell ref="E45:F45"/>
    <mergeCell ref="G45:H45"/>
    <mergeCell ref="C42:D42"/>
    <mergeCell ref="E42:F42"/>
    <mergeCell ref="G42:H42"/>
    <mergeCell ref="C43:D43"/>
    <mergeCell ref="E43:F43"/>
    <mergeCell ref="G43:H43"/>
    <mergeCell ref="C48:D48"/>
    <mergeCell ref="E48:F48"/>
    <mergeCell ref="G48:H48"/>
    <mergeCell ref="C49:D49"/>
    <mergeCell ref="E49:F49"/>
    <mergeCell ref="G49:H49"/>
    <mergeCell ref="C46:D46"/>
    <mergeCell ref="E46:F46"/>
    <mergeCell ref="G46:H46"/>
    <mergeCell ref="C47:D47"/>
    <mergeCell ref="E47:F47"/>
    <mergeCell ref="G47:H47"/>
    <mergeCell ref="C52:D52"/>
    <mergeCell ref="E52:F52"/>
    <mergeCell ref="G52:H52"/>
    <mergeCell ref="C53:D53"/>
    <mergeCell ref="E53:F53"/>
    <mergeCell ref="G53:H53"/>
    <mergeCell ref="C50:D50"/>
    <mergeCell ref="E50:F50"/>
    <mergeCell ref="G50:H50"/>
    <mergeCell ref="C51:D51"/>
    <mergeCell ref="E51:F51"/>
    <mergeCell ref="G51:H51"/>
    <mergeCell ref="C98:D98"/>
    <mergeCell ref="C99:D99"/>
    <mergeCell ref="C100:D100"/>
    <mergeCell ref="C137:D137"/>
    <mergeCell ref="C125:G125"/>
    <mergeCell ref="C126:G126"/>
    <mergeCell ref="C127:G127"/>
    <mergeCell ref="C132:D132"/>
    <mergeCell ref="C133:D133"/>
    <mergeCell ref="C134:D134"/>
    <mergeCell ref="C110:G110"/>
    <mergeCell ref="C111:G111"/>
    <mergeCell ref="C112:G112"/>
    <mergeCell ref="C113:G113"/>
    <mergeCell ref="C114:G114"/>
    <mergeCell ref="C115:G115"/>
    <mergeCell ref="C116:G116"/>
    <mergeCell ref="C117:G117"/>
    <mergeCell ref="C118:G118"/>
    <mergeCell ref="C119:G119"/>
    <mergeCell ref="C121:G121"/>
    <mergeCell ref="C122:G122"/>
    <mergeCell ref="C123:G123"/>
    <mergeCell ref="C124:G124"/>
    <mergeCell ref="F8:L8"/>
    <mergeCell ref="F9:L9"/>
    <mergeCell ref="B179:L179"/>
    <mergeCell ref="B180:L180"/>
    <mergeCell ref="B181:L181"/>
    <mergeCell ref="E138:J138"/>
    <mergeCell ref="E139:J139"/>
    <mergeCell ref="E140:J140"/>
    <mergeCell ref="E141:J141"/>
    <mergeCell ref="C87:D87"/>
    <mergeCell ref="C88:D88"/>
    <mergeCell ref="C89:D89"/>
    <mergeCell ref="C90:D90"/>
    <mergeCell ref="C91:D91"/>
    <mergeCell ref="C92:D92"/>
    <mergeCell ref="C93:D93"/>
    <mergeCell ref="C94:D94"/>
    <mergeCell ref="C95:D95"/>
    <mergeCell ref="C149:D149"/>
    <mergeCell ref="C138:D138"/>
    <mergeCell ref="C145:D145"/>
    <mergeCell ref="C139:D139"/>
    <mergeCell ref="C140:D140"/>
    <mergeCell ref="C135:D135"/>
    <mergeCell ref="B209:L209"/>
    <mergeCell ref="B210:L210"/>
    <mergeCell ref="B211:L211"/>
    <mergeCell ref="E132:J132"/>
    <mergeCell ref="E133:J133"/>
    <mergeCell ref="E134:J134"/>
    <mergeCell ref="E135:J135"/>
    <mergeCell ref="E136:J136"/>
    <mergeCell ref="E137:J137"/>
    <mergeCell ref="B202:L202"/>
    <mergeCell ref="B203:L203"/>
    <mergeCell ref="B204:L204"/>
    <mergeCell ref="B205:L205"/>
    <mergeCell ref="B206:L206"/>
    <mergeCell ref="B207:L207"/>
    <mergeCell ref="B195:L195"/>
    <mergeCell ref="B196:L196"/>
    <mergeCell ref="B197:L197"/>
    <mergeCell ref="B198:L198"/>
    <mergeCell ref="B199:L199"/>
    <mergeCell ref="B200:L200"/>
    <mergeCell ref="B189:L189"/>
    <mergeCell ref="B190:L190"/>
    <mergeCell ref="B191:L191"/>
    <mergeCell ref="B208:L208"/>
    <mergeCell ref="B192:L192"/>
    <mergeCell ref="B193:L193"/>
    <mergeCell ref="B194:L194"/>
    <mergeCell ref="B183:L183"/>
    <mergeCell ref="B184:L184"/>
    <mergeCell ref="B185:L185"/>
    <mergeCell ref="B186:L186"/>
    <mergeCell ref="B187:L187"/>
    <mergeCell ref="B188:L188"/>
    <mergeCell ref="B201:L201"/>
  </mergeCells>
  <conditionalFormatting sqref="L168">
    <cfRule type="cellIs" dxfId="1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A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Blad71">
    <tabColor indexed="44"/>
  </sheetPr>
  <dimension ref="A1"/>
  <sheetViews>
    <sheetView view="pageBreakPreview" zoomScaleNormal="100" zoomScaleSheetLayoutView="100" workbookViewId="0">
      <selection activeCell="P28" sqref="P28"/>
    </sheetView>
  </sheetViews>
  <sheetFormatPr defaultRowHeight="12.75" x14ac:dyDescent="0.2"/>
  <sheetData/>
  <sheetProtection password="CC08" sheet="1" objects="1"/>
  <phoneticPr fontId="4" type="noConversion"/>
  <pageMargins left="0.75" right="0.75" top="1" bottom="1" header="0.5" footer="0.5"/>
  <pageSetup paperSize="9" scale="5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Blad2">
    <tabColor theme="9" tint="-0.249977111117893"/>
    <pageSetUpPr fitToPage="1"/>
  </sheetPr>
  <dimension ref="A1:L44"/>
  <sheetViews>
    <sheetView showGridLines="0" zoomScaleNormal="100" workbookViewId="0">
      <selection activeCell="C10" sqref="C10"/>
    </sheetView>
  </sheetViews>
  <sheetFormatPr defaultRowHeight="12.75" x14ac:dyDescent="0.2"/>
  <cols>
    <col min="1" max="2" width="12.42578125" customWidth="1"/>
    <col min="3" max="3" width="15.140625" customWidth="1"/>
    <col min="4" max="4" width="12.42578125" customWidth="1"/>
    <col min="5" max="6" width="9.140625" customWidth="1"/>
    <col min="7" max="7" width="20.140625" customWidth="1"/>
    <col min="8" max="8" width="9.140625" customWidth="1"/>
    <col min="9" max="9" width="12.42578125" customWidth="1"/>
    <col min="11" max="11" width="9" customWidth="1"/>
    <col min="12" max="13" width="9.140625" customWidth="1"/>
  </cols>
  <sheetData>
    <row r="1" spans="1:12" x14ac:dyDescent="0.2">
      <c r="A1" s="17" t="s">
        <v>20</v>
      </c>
      <c r="B1" s="4"/>
      <c r="C1" s="450" t="str">
        <f>Deelnemersoverzicht!B14</f>
        <v>(Dit veld wordt ingevuld door RVO)</v>
      </c>
      <c r="D1" s="450"/>
      <c r="E1" s="18" t="s">
        <v>70</v>
      </c>
      <c r="F1" s="4"/>
      <c r="G1" s="451">
        <f>Deelnemersoverzicht!B17</f>
        <v>0</v>
      </c>
      <c r="H1" s="4"/>
      <c r="I1" s="4"/>
      <c r="J1" s="4"/>
      <c r="K1" s="5"/>
    </row>
    <row r="2" spans="1:12" x14ac:dyDescent="0.2">
      <c r="A2" s="19"/>
      <c r="B2" s="7"/>
      <c r="C2" s="7"/>
      <c r="D2" s="7"/>
      <c r="E2" s="16" t="s">
        <v>71</v>
      </c>
      <c r="F2" s="7"/>
      <c r="G2" s="452">
        <f>Deelnemersoverzicht!B24</f>
        <v>0</v>
      </c>
      <c r="H2" s="7"/>
      <c r="I2" s="7"/>
      <c r="J2" s="7"/>
      <c r="K2" s="8"/>
    </row>
    <row r="3" spans="1:12" x14ac:dyDescent="0.2">
      <c r="A3" s="96"/>
      <c r="B3" s="68"/>
      <c r="C3" s="68"/>
      <c r="D3" s="68"/>
      <c r="E3" s="67" t="s">
        <v>72</v>
      </c>
      <c r="F3" s="68"/>
      <c r="G3" s="453">
        <f>COUNTA(Deelnemersoverzicht!B24:B44)</f>
        <v>0</v>
      </c>
      <c r="H3" s="67" t="s">
        <v>64</v>
      </c>
      <c r="I3" s="67"/>
      <c r="J3" s="68"/>
      <c r="K3" s="97"/>
    </row>
    <row r="4" spans="1:12" x14ac:dyDescent="0.2">
      <c r="A4" s="19"/>
      <c r="B4" s="7"/>
      <c r="C4" s="7"/>
      <c r="D4" s="7"/>
      <c r="E4" s="7"/>
      <c r="F4" s="7"/>
      <c r="G4" s="7"/>
      <c r="H4" s="7"/>
      <c r="I4" s="7"/>
      <c r="J4" s="7"/>
      <c r="K4" s="8"/>
    </row>
    <row r="5" spans="1:12" x14ac:dyDescent="0.2">
      <c r="A5" s="6"/>
      <c r="B5" s="7"/>
      <c r="C5" s="7"/>
      <c r="D5" s="7"/>
      <c r="E5" s="7"/>
      <c r="F5" s="7"/>
      <c r="G5" s="7"/>
      <c r="H5" s="7"/>
      <c r="I5" s="7"/>
      <c r="J5" s="7"/>
      <c r="K5" s="8"/>
    </row>
    <row r="6" spans="1:12" x14ac:dyDescent="0.2">
      <c r="A6" s="98" t="s">
        <v>66</v>
      </c>
      <c r="B6" s="94"/>
      <c r="C6" s="454">
        <f>Deelnemersoverzicht!B20</f>
        <v>0</v>
      </c>
      <c r="D6" s="94"/>
      <c r="E6" s="95" t="s">
        <v>69</v>
      </c>
      <c r="F6" s="94"/>
      <c r="G6" s="454">
        <f>Deelnemersoverzicht!C20</f>
        <v>0</v>
      </c>
      <c r="H6" s="94"/>
      <c r="I6" s="95" t="s">
        <v>21</v>
      </c>
      <c r="J6" s="94"/>
      <c r="K6" s="457">
        <f>IF(OR(ISBLANK(C6),ISBLANK(G6)),"-",DAYS360(C6,G6)/30)</f>
        <v>0</v>
      </c>
    </row>
    <row r="7" spans="1:12" x14ac:dyDescent="0.2">
      <c r="A7" s="6"/>
      <c r="B7" s="7"/>
      <c r="C7" s="455"/>
      <c r="D7" s="7"/>
      <c r="E7" s="7"/>
      <c r="F7" s="7"/>
      <c r="G7" s="7"/>
      <c r="H7" s="7"/>
      <c r="I7" s="7"/>
      <c r="J7" s="7"/>
      <c r="K7" s="8"/>
    </row>
    <row r="8" spans="1:12" x14ac:dyDescent="0.2">
      <c r="A8" s="19" t="s">
        <v>67</v>
      </c>
      <c r="B8" s="7"/>
      <c r="C8" s="456">
        <f>Projectoverzicht!M28</f>
        <v>0</v>
      </c>
      <c r="D8" s="7"/>
      <c r="E8" s="16"/>
      <c r="F8" s="7"/>
      <c r="G8" s="66"/>
      <c r="H8" s="16"/>
      <c r="I8" s="16"/>
      <c r="J8" s="7"/>
      <c r="K8" s="99"/>
      <c r="L8" s="9"/>
    </row>
    <row r="9" spans="1:12" x14ac:dyDescent="0.2">
      <c r="A9" s="6"/>
      <c r="B9" s="7"/>
      <c r="C9" s="7"/>
      <c r="D9" s="7"/>
      <c r="E9" s="7"/>
      <c r="F9" s="7"/>
      <c r="G9" s="7"/>
      <c r="H9" s="7"/>
      <c r="I9" s="7"/>
      <c r="J9" s="7"/>
      <c r="K9" s="8"/>
    </row>
    <row r="10" spans="1:12" x14ac:dyDescent="0.2">
      <c r="A10" s="96" t="s">
        <v>68</v>
      </c>
      <c r="B10" s="68"/>
      <c r="C10" s="125"/>
      <c r="D10" s="67" t="s">
        <v>23</v>
      </c>
      <c r="E10" s="68"/>
      <c r="F10" s="68"/>
      <c r="G10" s="68"/>
      <c r="H10" s="68"/>
      <c r="I10" s="68"/>
      <c r="J10" s="68"/>
      <c r="K10" s="97"/>
    </row>
    <row r="11" spans="1:12" x14ac:dyDescent="0.2">
      <c r="A11" s="6"/>
      <c r="B11" s="7"/>
      <c r="C11" s="7"/>
      <c r="D11" s="7"/>
      <c r="E11" s="7"/>
      <c r="F11" s="7"/>
      <c r="G11" s="7"/>
      <c r="H11" s="7"/>
      <c r="I11" s="7"/>
      <c r="J11" s="7"/>
      <c r="K11" s="8"/>
    </row>
    <row r="12" spans="1:12" x14ac:dyDescent="0.2">
      <c r="A12" s="101" t="str">
        <f>IF(AND(ISNUMBER(G3),ISNUMBER(C6),ISNUMBER(C8),ISNUMBER(C10),ISNUMBER(G6)),"","! Verplichte velden(*) zijn niet volledig ingevuld")</f>
        <v>! Verplichte velden(*) zijn niet volledig ingevuld</v>
      </c>
      <c r="B12" s="7"/>
      <c r="C12" s="7"/>
      <c r="D12" s="7"/>
      <c r="E12" s="7"/>
      <c r="F12" s="7"/>
      <c r="G12" s="7"/>
      <c r="H12" s="7"/>
      <c r="I12" s="7"/>
      <c r="J12" s="7"/>
      <c r="K12" s="8"/>
    </row>
    <row r="13" spans="1:12" x14ac:dyDescent="0.2">
      <c r="A13" s="101" t="str">
        <f>IF(AND(ISNUMBER(K6),K6&gt;90),"! Loopptijd te lang. Maximale looptijd is 90 maanden",IF(AND(ISNUMBER(K6),K6&lt;1),"! Vul de start en einddatum in op het tabblad Project!",""))</f>
        <v>! Vul de start en einddatum in op het tabblad Project!</v>
      </c>
      <c r="B13" s="7"/>
      <c r="C13" s="7"/>
      <c r="D13" s="7"/>
      <c r="E13" s="7"/>
      <c r="F13" s="7"/>
      <c r="G13" s="7"/>
      <c r="H13" s="7"/>
      <c r="I13" s="7"/>
      <c r="J13" s="7"/>
      <c r="K13" s="8"/>
    </row>
    <row r="14" spans="1:12" ht="13.5" thickBot="1" x14ac:dyDescent="0.25">
      <c r="A14" s="105" t="str">
        <f>IF(OR(G3&lt;1,G3&gt;20),"! Aantal partners moet tussen 1 en 20 zijn.","")</f>
        <v>! Aantal partners moet tussen 1 en 20 zijn.</v>
      </c>
      <c r="B14" s="2"/>
      <c r="C14" s="2"/>
      <c r="D14" s="2"/>
      <c r="E14" s="2"/>
      <c r="F14" s="2"/>
      <c r="G14" s="2"/>
      <c r="H14" s="2"/>
      <c r="I14" s="2"/>
      <c r="J14" s="2"/>
      <c r="K14" s="20"/>
    </row>
    <row r="39" spans="1:2" x14ac:dyDescent="0.2">
      <c r="A39" s="458" t="s">
        <v>27</v>
      </c>
      <c r="B39" s="458" t="s">
        <v>28</v>
      </c>
    </row>
    <row r="40" spans="1:2" x14ac:dyDescent="0.2">
      <c r="A40" s="458">
        <v>1</v>
      </c>
      <c r="B40" s="459">
        <v>40179</v>
      </c>
    </row>
    <row r="41" spans="1:2" x14ac:dyDescent="0.2">
      <c r="A41" s="458">
        <v>2</v>
      </c>
      <c r="B41" s="459">
        <v>40269</v>
      </c>
    </row>
    <row r="42" spans="1:2" x14ac:dyDescent="0.2">
      <c r="A42" s="458">
        <v>3</v>
      </c>
      <c r="B42" s="459">
        <v>40360</v>
      </c>
    </row>
    <row r="43" spans="1:2" x14ac:dyDescent="0.2">
      <c r="A43" s="458">
        <v>4</v>
      </c>
      <c r="B43" s="459">
        <v>40452</v>
      </c>
    </row>
    <row r="44" spans="1:2" x14ac:dyDescent="0.2">
      <c r="A44" s="460" t="s">
        <v>342</v>
      </c>
    </row>
  </sheetData>
  <sheetProtection password="CC08" sheet="1" formatColumns="0" selectLockedCells="1"/>
  <phoneticPr fontId="4" type="noConversion"/>
  <pageMargins left="0.75" right="0.75" top="1" bottom="1" header="0.5" footer="0.5"/>
  <pageSetup paperSize="9" scale="8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E1FE2-D55B-48B6-8D9C-91F178CDEB1A}">
  <sheetPr codeName="Sheet1">
    <tabColor rgb="FFFFFF00"/>
  </sheetPr>
  <dimension ref="A1:N94"/>
  <sheetViews>
    <sheetView showGridLines="0" zoomScaleNormal="100" zoomScaleSheetLayoutView="100" workbookViewId="0">
      <selection activeCell="H57" sqref="H57"/>
    </sheetView>
  </sheetViews>
  <sheetFormatPr defaultRowHeight="12.75" outlineLevelCol="1" x14ac:dyDescent="0.2"/>
  <cols>
    <col min="1" max="1" width="2.7109375" style="492" customWidth="1"/>
    <col min="2" max="2" width="40.140625" style="492" customWidth="1"/>
    <col min="3" max="3" width="9.28515625" style="492" customWidth="1"/>
    <col min="4" max="6" width="13.42578125" style="492" customWidth="1"/>
    <col min="7" max="9" width="13.42578125" style="492" hidden="1" customWidth="1" outlineLevel="1"/>
    <col min="10" max="10" width="4.140625" style="492" hidden="1" customWidth="1" outlineLevel="1"/>
    <col min="11" max="11" width="13.42578125" style="492" customWidth="1" collapsed="1"/>
    <col min="12" max="12" width="13.42578125" style="492" customWidth="1"/>
    <col min="13" max="256" width="9.140625" style="492"/>
    <col min="257" max="257" width="2.7109375" style="492" customWidth="1"/>
    <col min="258" max="258" width="43" style="492" customWidth="1"/>
    <col min="259" max="263" width="13.42578125" style="492" customWidth="1"/>
    <col min="264" max="266" width="0" style="492" hidden="1" customWidth="1"/>
    <col min="267" max="267" width="13.42578125" style="492" customWidth="1"/>
    <col min="268" max="512" width="9.140625" style="492"/>
    <col min="513" max="513" width="2.7109375" style="492" customWidth="1"/>
    <col min="514" max="514" width="43" style="492" customWidth="1"/>
    <col min="515" max="519" width="13.42578125" style="492" customWidth="1"/>
    <col min="520" max="522" width="0" style="492" hidden="1" customWidth="1"/>
    <col min="523" max="523" width="13.42578125" style="492" customWidth="1"/>
    <col min="524" max="768" width="9.140625" style="492"/>
    <col min="769" max="769" width="2.7109375" style="492" customWidth="1"/>
    <col min="770" max="770" width="43" style="492" customWidth="1"/>
    <col min="771" max="775" width="13.42578125" style="492" customWidth="1"/>
    <col min="776" max="778" width="0" style="492" hidden="1" customWidth="1"/>
    <col min="779" max="779" width="13.42578125" style="492" customWidth="1"/>
    <col min="780" max="1024" width="9.140625" style="492"/>
    <col min="1025" max="1025" width="2.7109375" style="492" customWidth="1"/>
    <col min="1026" max="1026" width="43" style="492" customWidth="1"/>
    <col min="1027" max="1031" width="13.42578125" style="492" customWidth="1"/>
    <col min="1032" max="1034" width="0" style="492" hidden="1" customWidth="1"/>
    <col min="1035" max="1035" width="13.42578125" style="492" customWidth="1"/>
    <col min="1036" max="1280" width="9.140625" style="492"/>
    <col min="1281" max="1281" width="2.7109375" style="492" customWidth="1"/>
    <col min="1282" max="1282" width="43" style="492" customWidth="1"/>
    <col min="1283" max="1287" width="13.42578125" style="492" customWidth="1"/>
    <col min="1288" max="1290" width="0" style="492" hidden="1" customWidth="1"/>
    <col min="1291" max="1291" width="13.42578125" style="492" customWidth="1"/>
    <col min="1292" max="1536" width="9.140625" style="492"/>
    <col min="1537" max="1537" width="2.7109375" style="492" customWidth="1"/>
    <col min="1538" max="1538" width="43" style="492" customWidth="1"/>
    <col min="1539" max="1543" width="13.42578125" style="492" customWidth="1"/>
    <col min="1544" max="1546" width="0" style="492" hidden="1" customWidth="1"/>
    <col min="1547" max="1547" width="13.42578125" style="492" customWidth="1"/>
    <col min="1548" max="1792" width="9.140625" style="492"/>
    <col min="1793" max="1793" width="2.7109375" style="492" customWidth="1"/>
    <col min="1794" max="1794" width="43" style="492" customWidth="1"/>
    <col min="1795" max="1799" width="13.42578125" style="492" customWidth="1"/>
    <col min="1800" max="1802" width="0" style="492" hidden="1" customWidth="1"/>
    <col min="1803" max="1803" width="13.42578125" style="492" customWidth="1"/>
    <col min="1804" max="2048" width="9.140625" style="492"/>
    <col min="2049" max="2049" width="2.7109375" style="492" customWidth="1"/>
    <col min="2050" max="2050" width="43" style="492" customWidth="1"/>
    <col min="2051" max="2055" width="13.42578125" style="492" customWidth="1"/>
    <col min="2056" max="2058" width="0" style="492" hidden="1" customWidth="1"/>
    <col min="2059" max="2059" width="13.42578125" style="492" customWidth="1"/>
    <col min="2060" max="2304" width="9.140625" style="492"/>
    <col min="2305" max="2305" width="2.7109375" style="492" customWidth="1"/>
    <col min="2306" max="2306" width="43" style="492" customWidth="1"/>
    <col min="2307" max="2311" width="13.42578125" style="492" customWidth="1"/>
    <col min="2312" max="2314" width="0" style="492" hidden="1" customWidth="1"/>
    <col min="2315" max="2315" width="13.42578125" style="492" customWidth="1"/>
    <col min="2316" max="2560" width="9.140625" style="492"/>
    <col min="2561" max="2561" width="2.7109375" style="492" customWidth="1"/>
    <col min="2562" max="2562" width="43" style="492" customWidth="1"/>
    <col min="2563" max="2567" width="13.42578125" style="492" customWidth="1"/>
    <col min="2568" max="2570" width="0" style="492" hidden="1" customWidth="1"/>
    <col min="2571" max="2571" width="13.42578125" style="492" customWidth="1"/>
    <col min="2572" max="2816" width="9.140625" style="492"/>
    <col min="2817" max="2817" width="2.7109375" style="492" customWidth="1"/>
    <col min="2818" max="2818" width="43" style="492" customWidth="1"/>
    <col min="2819" max="2823" width="13.42578125" style="492" customWidth="1"/>
    <col min="2824" max="2826" width="0" style="492" hidden="1" customWidth="1"/>
    <col min="2827" max="2827" width="13.42578125" style="492" customWidth="1"/>
    <col min="2828" max="3072" width="9.140625" style="492"/>
    <col min="3073" max="3073" width="2.7109375" style="492" customWidth="1"/>
    <col min="3074" max="3074" width="43" style="492" customWidth="1"/>
    <col min="3075" max="3079" width="13.42578125" style="492" customWidth="1"/>
    <col min="3080" max="3082" width="0" style="492" hidden="1" customWidth="1"/>
    <col min="3083" max="3083" width="13.42578125" style="492" customWidth="1"/>
    <col min="3084" max="3328" width="9.140625" style="492"/>
    <col min="3329" max="3329" width="2.7109375" style="492" customWidth="1"/>
    <col min="3330" max="3330" width="43" style="492" customWidth="1"/>
    <col min="3331" max="3335" width="13.42578125" style="492" customWidth="1"/>
    <col min="3336" max="3338" width="0" style="492" hidden="1" customWidth="1"/>
    <col min="3339" max="3339" width="13.42578125" style="492" customWidth="1"/>
    <col min="3340" max="3584" width="9.140625" style="492"/>
    <col min="3585" max="3585" width="2.7109375" style="492" customWidth="1"/>
    <col min="3586" max="3586" width="43" style="492" customWidth="1"/>
    <col min="3587" max="3591" width="13.42578125" style="492" customWidth="1"/>
    <col min="3592" max="3594" width="0" style="492" hidden="1" customWidth="1"/>
    <col min="3595" max="3595" width="13.42578125" style="492" customWidth="1"/>
    <col min="3596" max="3840" width="9.140625" style="492"/>
    <col min="3841" max="3841" width="2.7109375" style="492" customWidth="1"/>
    <col min="3842" max="3842" width="43" style="492" customWidth="1"/>
    <col min="3843" max="3847" width="13.42578125" style="492" customWidth="1"/>
    <col min="3848" max="3850" width="0" style="492" hidden="1" customWidth="1"/>
    <col min="3851" max="3851" width="13.42578125" style="492" customWidth="1"/>
    <col min="3852" max="4096" width="9.140625" style="492"/>
    <col min="4097" max="4097" width="2.7109375" style="492" customWidth="1"/>
    <col min="4098" max="4098" width="43" style="492" customWidth="1"/>
    <col min="4099" max="4103" width="13.42578125" style="492" customWidth="1"/>
    <col min="4104" max="4106" width="0" style="492" hidden="1" customWidth="1"/>
    <col min="4107" max="4107" width="13.42578125" style="492" customWidth="1"/>
    <col min="4108" max="4352" width="9.140625" style="492"/>
    <col min="4353" max="4353" width="2.7109375" style="492" customWidth="1"/>
    <col min="4354" max="4354" width="43" style="492" customWidth="1"/>
    <col min="4355" max="4359" width="13.42578125" style="492" customWidth="1"/>
    <col min="4360" max="4362" width="0" style="492" hidden="1" customWidth="1"/>
    <col min="4363" max="4363" width="13.42578125" style="492" customWidth="1"/>
    <col min="4364" max="4608" width="9.140625" style="492"/>
    <col min="4609" max="4609" width="2.7109375" style="492" customWidth="1"/>
    <col min="4610" max="4610" width="43" style="492" customWidth="1"/>
    <col min="4611" max="4615" width="13.42578125" style="492" customWidth="1"/>
    <col min="4616" max="4618" width="0" style="492" hidden="1" customWidth="1"/>
    <col min="4619" max="4619" width="13.42578125" style="492" customWidth="1"/>
    <col min="4620" max="4864" width="9.140625" style="492"/>
    <col min="4865" max="4865" width="2.7109375" style="492" customWidth="1"/>
    <col min="4866" max="4866" width="43" style="492" customWidth="1"/>
    <col min="4867" max="4871" width="13.42578125" style="492" customWidth="1"/>
    <col min="4872" max="4874" width="0" style="492" hidden="1" customWidth="1"/>
    <col min="4875" max="4875" width="13.42578125" style="492" customWidth="1"/>
    <col min="4876" max="5120" width="9.140625" style="492"/>
    <col min="5121" max="5121" width="2.7109375" style="492" customWidth="1"/>
    <col min="5122" max="5122" width="43" style="492" customWidth="1"/>
    <col min="5123" max="5127" width="13.42578125" style="492" customWidth="1"/>
    <col min="5128" max="5130" width="0" style="492" hidden="1" customWidth="1"/>
    <col min="5131" max="5131" width="13.42578125" style="492" customWidth="1"/>
    <col min="5132" max="5376" width="9.140625" style="492"/>
    <col min="5377" max="5377" width="2.7109375" style="492" customWidth="1"/>
    <col min="5378" max="5378" width="43" style="492" customWidth="1"/>
    <col min="5379" max="5383" width="13.42578125" style="492" customWidth="1"/>
    <col min="5384" max="5386" width="0" style="492" hidden="1" customWidth="1"/>
    <col min="5387" max="5387" width="13.42578125" style="492" customWidth="1"/>
    <col min="5388" max="5632" width="9.140625" style="492"/>
    <col min="5633" max="5633" width="2.7109375" style="492" customWidth="1"/>
    <col min="5634" max="5634" width="43" style="492" customWidth="1"/>
    <col min="5635" max="5639" width="13.42578125" style="492" customWidth="1"/>
    <col min="5640" max="5642" width="0" style="492" hidden="1" customWidth="1"/>
    <col min="5643" max="5643" width="13.42578125" style="492" customWidth="1"/>
    <col min="5644" max="5888" width="9.140625" style="492"/>
    <col min="5889" max="5889" width="2.7109375" style="492" customWidth="1"/>
    <col min="5890" max="5890" width="43" style="492" customWidth="1"/>
    <col min="5891" max="5895" width="13.42578125" style="492" customWidth="1"/>
    <col min="5896" max="5898" width="0" style="492" hidden="1" customWidth="1"/>
    <col min="5899" max="5899" width="13.42578125" style="492" customWidth="1"/>
    <col min="5900" max="6144" width="9.140625" style="492"/>
    <col min="6145" max="6145" width="2.7109375" style="492" customWidth="1"/>
    <col min="6146" max="6146" width="43" style="492" customWidth="1"/>
    <col min="6147" max="6151" width="13.42578125" style="492" customWidth="1"/>
    <col min="6152" max="6154" width="0" style="492" hidden="1" customWidth="1"/>
    <col min="6155" max="6155" width="13.42578125" style="492" customWidth="1"/>
    <col min="6156" max="6400" width="9.140625" style="492"/>
    <col min="6401" max="6401" width="2.7109375" style="492" customWidth="1"/>
    <col min="6402" max="6402" width="43" style="492" customWidth="1"/>
    <col min="6403" max="6407" width="13.42578125" style="492" customWidth="1"/>
    <col min="6408" max="6410" width="0" style="492" hidden="1" customWidth="1"/>
    <col min="6411" max="6411" width="13.42578125" style="492" customWidth="1"/>
    <col min="6412" max="6656" width="9.140625" style="492"/>
    <col min="6657" max="6657" width="2.7109375" style="492" customWidth="1"/>
    <col min="6658" max="6658" width="43" style="492" customWidth="1"/>
    <col min="6659" max="6663" width="13.42578125" style="492" customWidth="1"/>
    <col min="6664" max="6666" width="0" style="492" hidden="1" customWidth="1"/>
    <col min="6667" max="6667" width="13.42578125" style="492" customWidth="1"/>
    <col min="6668" max="6912" width="9.140625" style="492"/>
    <col min="6913" max="6913" width="2.7109375" style="492" customWidth="1"/>
    <col min="6914" max="6914" width="43" style="492" customWidth="1"/>
    <col min="6915" max="6919" width="13.42578125" style="492" customWidth="1"/>
    <col min="6920" max="6922" width="0" style="492" hidden="1" customWidth="1"/>
    <col min="6923" max="6923" width="13.42578125" style="492" customWidth="1"/>
    <col min="6924" max="7168" width="9.140625" style="492"/>
    <col min="7169" max="7169" width="2.7109375" style="492" customWidth="1"/>
    <col min="7170" max="7170" width="43" style="492" customWidth="1"/>
    <col min="7171" max="7175" width="13.42578125" style="492" customWidth="1"/>
    <col min="7176" max="7178" width="0" style="492" hidden="1" customWidth="1"/>
    <col min="7179" max="7179" width="13.42578125" style="492" customWidth="1"/>
    <col min="7180" max="7424" width="9.140625" style="492"/>
    <col min="7425" max="7425" width="2.7109375" style="492" customWidth="1"/>
    <col min="7426" max="7426" width="43" style="492" customWidth="1"/>
    <col min="7427" max="7431" width="13.42578125" style="492" customWidth="1"/>
    <col min="7432" max="7434" width="0" style="492" hidden="1" customWidth="1"/>
    <col min="7435" max="7435" width="13.42578125" style="492" customWidth="1"/>
    <col min="7436" max="7680" width="9.140625" style="492"/>
    <col min="7681" max="7681" width="2.7109375" style="492" customWidth="1"/>
    <col min="7682" max="7682" width="43" style="492" customWidth="1"/>
    <col min="7683" max="7687" width="13.42578125" style="492" customWidth="1"/>
    <col min="7688" max="7690" width="0" style="492" hidden="1" customWidth="1"/>
    <col min="7691" max="7691" width="13.42578125" style="492" customWidth="1"/>
    <col min="7692" max="7936" width="9.140625" style="492"/>
    <col min="7937" max="7937" width="2.7109375" style="492" customWidth="1"/>
    <col min="7938" max="7938" width="43" style="492" customWidth="1"/>
    <col min="7939" max="7943" width="13.42578125" style="492" customWidth="1"/>
    <col min="7944" max="7946" width="0" style="492" hidden="1" customWidth="1"/>
    <col min="7947" max="7947" width="13.42578125" style="492" customWidth="1"/>
    <col min="7948" max="8192" width="9.140625" style="492"/>
    <col min="8193" max="8193" width="2.7109375" style="492" customWidth="1"/>
    <col min="8194" max="8194" width="43" style="492" customWidth="1"/>
    <col min="8195" max="8199" width="13.42578125" style="492" customWidth="1"/>
    <col min="8200" max="8202" width="0" style="492" hidden="1" customWidth="1"/>
    <col min="8203" max="8203" width="13.42578125" style="492" customWidth="1"/>
    <col min="8204" max="8448" width="9.140625" style="492"/>
    <col min="8449" max="8449" width="2.7109375" style="492" customWidth="1"/>
    <col min="8450" max="8450" width="43" style="492" customWidth="1"/>
    <col min="8451" max="8455" width="13.42578125" style="492" customWidth="1"/>
    <col min="8456" max="8458" width="0" style="492" hidden="1" customWidth="1"/>
    <col min="8459" max="8459" width="13.42578125" style="492" customWidth="1"/>
    <col min="8460" max="8704" width="9.140625" style="492"/>
    <col min="8705" max="8705" width="2.7109375" style="492" customWidth="1"/>
    <col min="8706" max="8706" width="43" style="492" customWidth="1"/>
    <col min="8707" max="8711" width="13.42578125" style="492" customWidth="1"/>
    <col min="8712" max="8714" width="0" style="492" hidden="1" customWidth="1"/>
    <col min="8715" max="8715" width="13.42578125" style="492" customWidth="1"/>
    <col min="8716" max="8960" width="9.140625" style="492"/>
    <col min="8961" max="8961" width="2.7109375" style="492" customWidth="1"/>
    <col min="8962" max="8962" width="43" style="492" customWidth="1"/>
    <col min="8963" max="8967" width="13.42578125" style="492" customWidth="1"/>
    <col min="8968" max="8970" width="0" style="492" hidden="1" customWidth="1"/>
    <col min="8971" max="8971" width="13.42578125" style="492" customWidth="1"/>
    <col min="8972" max="9216" width="9.140625" style="492"/>
    <col min="9217" max="9217" width="2.7109375" style="492" customWidth="1"/>
    <col min="9218" max="9218" width="43" style="492" customWidth="1"/>
    <col min="9219" max="9223" width="13.42578125" style="492" customWidth="1"/>
    <col min="9224" max="9226" width="0" style="492" hidden="1" customWidth="1"/>
    <col min="9227" max="9227" width="13.42578125" style="492" customWidth="1"/>
    <col min="9228" max="9472" width="9.140625" style="492"/>
    <col min="9473" max="9473" width="2.7109375" style="492" customWidth="1"/>
    <col min="9474" max="9474" width="43" style="492" customWidth="1"/>
    <col min="9475" max="9479" width="13.42578125" style="492" customWidth="1"/>
    <col min="9480" max="9482" width="0" style="492" hidden="1" customWidth="1"/>
    <col min="9483" max="9483" width="13.42578125" style="492" customWidth="1"/>
    <col min="9484" max="9728" width="9.140625" style="492"/>
    <col min="9729" max="9729" width="2.7109375" style="492" customWidth="1"/>
    <col min="9730" max="9730" width="43" style="492" customWidth="1"/>
    <col min="9731" max="9735" width="13.42578125" style="492" customWidth="1"/>
    <col min="9736" max="9738" width="0" style="492" hidden="1" customWidth="1"/>
    <col min="9739" max="9739" width="13.42578125" style="492" customWidth="1"/>
    <col min="9740" max="9984" width="9.140625" style="492"/>
    <col min="9985" max="9985" width="2.7109375" style="492" customWidth="1"/>
    <col min="9986" max="9986" width="43" style="492" customWidth="1"/>
    <col min="9987" max="9991" width="13.42578125" style="492" customWidth="1"/>
    <col min="9992" max="9994" width="0" style="492" hidden="1" customWidth="1"/>
    <col min="9995" max="9995" width="13.42578125" style="492" customWidth="1"/>
    <col min="9996" max="10240" width="9.140625" style="492"/>
    <col min="10241" max="10241" width="2.7109375" style="492" customWidth="1"/>
    <col min="10242" max="10242" width="43" style="492" customWidth="1"/>
    <col min="10243" max="10247" width="13.42578125" style="492" customWidth="1"/>
    <col min="10248" max="10250" width="0" style="492" hidden="1" customWidth="1"/>
    <col min="10251" max="10251" width="13.42578125" style="492" customWidth="1"/>
    <col min="10252" max="10496" width="9.140625" style="492"/>
    <col min="10497" max="10497" width="2.7109375" style="492" customWidth="1"/>
    <col min="10498" max="10498" width="43" style="492" customWidth="1"/>
    <col min="10499" max="10503" width="13.42578125" style="492" customWidth="1"/>
    <col min="10504" max="10506" width="0" style="492" hidden="1" customWidth="1"/>
    <col min="10507" max="10507" width="13.42578125" style="492" customWidth="1"/>
    <col min="10508" max="10752" width="9.140625" style="492"/>
    <col min="10753" max="10753" width="2.7109375" style="492" customWidth="1"/>
    <col min="10754" max="10754" width="43" style="492" customWidth="1"/>
    <col min="10755" max="10759" width="13.42578125" style="492" customWidth="1"/>
    <col min="10760" max="10762" width="0" style="492" hidden="1" customWidth="1"/>
    <col min="10763" max="10763" width="13.42578125" style="492" customWidth="1"/>
    <col min="10764" max="11008" width="9.140625" style="492"/>
    <col min="11009" max="11009" width="2.7109375" style="492" customWidth="1"/>
    <col min="11010" max="11010" width="43" style="492" customWidth="1"/>
    <col min="11011" max="11015" width="13.42578125" style="492" customWidth="1"/>
    <col min="11016" max="11018" width="0" style="492" hidden="1" customWidth="1"/>
    <col min="11019" max="11019" width="13.42578125" style="492" customWidth="1"/>
    <col min="11020" max="11264" width="9.140625" style="492"/>
    <col min="11265" max="11265" width="2.7109375" style="492" customWidth="1"/>
    <col min="11266" max="11266" width="43" style="492" customWidth="1"/>
    <col min="11267" max="11271" width="13.42578125" style="492" customWidth="1"/>
    <col min="11272" max="11274" width="0" style="492" hidden="1" customWidth="1"/>
    <col min="11275" max="11275" width="13.42578125" style="492" customWidth="1"/>
    <col min="11276" max="11520" width="9.140625" style="492"/>
    <col min="11521" max="11521" width="2.7109375" style="492" customWidth="1"/>
    <col min="11522" max="11522" width="43" style="492" customWidth="1"/>
    <col min="11523" max="11527" width="13.42578125" style="492" customWidth="1"/>
    <col min="11528" max="11530" width="0" style="492" hidden="1" customWidth="1"/>
    <col min="11531" max="11531" width="13.42578125" style="492" customWidth="1"/>
    <col min="11532" max="11776" width="9.140625" style="492"/>
    <col min="11777" max="11777" width="2.7109375" style="492" customWidth="1"/>
    <col min="11778" max="11778" width="43" style="492" customWidth="1"/>
    <col min="11779" max="11783" width="13.42578125" style="492" customWidth="1"/>
    <col min="11784" max="11786" width="0" style="492" hidden="1" customWidth="1"/>
    <col min="11787" max="11787" width="13.42578125" style="492" customWidth="1"/>
    <col min="11788" max="12032" width="9.140625" style="492"/>
    <col min="12033" max="12033" width="2.7109375" style="492" customWidth="1"/>
    <col min="12034" max="12034" width="43" style="492" customWidth="1"/>
    <col min="12035" max="12039" width="13.42578125" style="492" customWidth="1"/>
    <col min="12040" max="12042" width="0" style="492" hidden="1" customWidth="1"/>
    <col min="12043" max="12043" width="13.42578125" style="492" customWidth="1"/>
    <col min="12044" max="12288" width="9.140625" style="492"/>
    <col min="12289" max="12289" width="2.7109375" style="492" customWidth="1"/>
    <col min="12290" max="12290" width="43" style="492" customWidth="1"/>
    <col min="12291" max="12295" width="13.42578125" style="492" customWidth="1"/>
    <col min="12296" max="12298" width="0" style="492" hidden="1" customWidth="1"/>
    <col min="12299" max="12299" width="13.42578125" style="492" customWidth="1"/>
    <col min="12300" max="12544" width="9.140625" style="492"/>
    <col min="12545" max="12545" width="2.7109375" style="492" customWidth="1"/>
    <col min="12546" max="12546" width="43" style="492" customWidth="1"/>
    <col min="12547" max="12551" width="13.42578125" style="492" customWidth="1"/>
    <col min="12552" max="12554" width="0" style="492" hidden="1" customWidth="1"/>
    <col min="12555" max="12555" width="13.42578125" style="492" customWidth="1"/>
    <col min="12556" max="12800" width="9.140625" style="492"/>
    <col min="12801" max="12801" width="2.7109375" style="492" customWidth="1"/>
    <col min="12802" max="12802" width="43" style="492" customWidth="1"/>
    <col min="12803" max="12807" width="13.42578125" style="492" customWidth="1"/>
    <col min="12808" max="12810" width="0" style="492" hidden="1" customWidth="1"/>
    <col min="12811" max="12811" width="13.42578125" style="492" customWidth="1"/>
    <col min="12812" max="13056" width="9.140625" style="492"/>
    <col min="13057" max="13057" width="2.7109375" style="492" customWidth="1"/>
    <col min="13058" max="13058" width="43" style="492" customWidth="1"/>
    <col min="13059" max="13063" width="13.42578125" style="492" customWidth="1"/>
    <col min="13064" max="13066" width="0" style="492" hidden="1" customWidth="1"/>
    <col min="13067" max="13067" width="13.42578125" style="492" customWidth="1"/>
    <col min="13068" max="13312" width="9.140625" style="492"/>
    <col min="13313" max="13313" width="2.7109375" style="492" customWidth="1"/>
    <col min="13314" max="13314" width="43" style="492" customWidth="1"/>
    <col min="13315" max="13319" width="13.42578125" style="492" customWidth="1"/>
    <col min="13320" max="13322" width="0" style="492" hidden="1" customWidth="1"/>
    <col min="13323" max="13323" width="13.42578125" style="492" customWidth="1"/>
    <col min="13324" max="13568" width="9.140625" style="492"/>
    <col min="13569" max="13569" width="2.7109375" style="492" customWidth="1"/>
    <col min="13570" max="13570" width="43" style="492" customWidth="1"/>
    <col min="13571" max="13575" width="13.42578125" style="492" customWidth="1"/>
    <col min="13576" max="13578" width="0" style="492" hidden="1" customWidth="1"/>
    <col min="13579" max="13579" width="13.42578125" style="492" customWidth="1"/>
    <col min="13580" max="13824" width="9.140625" style="492"/>
    <col min="13825" max="13825" width="2.7109375" style="492" customWidth="1"/>
    <col min="13826" max="13826" width="43" style="492" customWidth="1"/>
    <col min="13827" max="13831" width="13.42578125" style="492" customWidth="1"/>
    <col min="13832" max="13834" width="0" style="492" hidden="1" customWidth="1"/>
    <col min="13835" max="13835" width="13.42578125" style="492" customWidth="1"/>
    <col min="13836" max="14080" width="9.140625" style="492"/>
    <col min="14081" max="14081" width="2.7109375" style="492" customWidth="1"/>
    <col min="14082" max="14082" width="43" style="492" customWidth="1"/>
    <col min="14083" max="14087" width="13.42578125" style="492" customWidth="1"/>
    <col min="14088" max="14090" width="0" style="492" hidden="1" customWidth="1"/>
    <col min="14091" max="14091" width="13.42578125" style="492" customWidth="1"/>
    <col min="14092" max="14336" width="9.140625" style="492"/>
    <col min="14337" max="14337" width="2.7109375" style="492" customWidth="1"/>
    <col min="14338" max="14338" width="43" style="492" customWidth="1"/>
    <col min="14339" max="14343" width="13.42578125" style="492" customWidth="1"/>
    <col min="14344" max="14346" width="0" style="492" hidden="1" customWidth="1"/>
    <col min="14347" max="14347" width="13.42578125" style="492" customWidth="1"/>
    <col min="14348" max="14592" width="9.140625" style="492"/>
    <col min="14593" max="14593" width="2.7109375" style="492" customWidth="1"/>
    <col min="14594" max="14594" width="43" style="492" customWidth="1"/>
    <col min="14595" max="14599" width="13.42578125" style="492" customWidth="1"/>
    <col min="14600" max="14602" width="0" style="492" hidden="1" customWidth="1"/>
    <col min="14603" max="14603" width="13.42578125" style="492" customWidth="1"/>
    <col min="14604" max="14848" width="9.140625" style="492"/>
    <col min="14849" max="14849" width="2.7109375" style="492" customWidth="1"/>
    <col min="14850" max="14850" width="43" style="492" customWidth="1"/>
    <col min="14851" max="14855" width="13.42578125" style="492" customWidth="1"/>
    <col min="14856" max="14858" width="0" style="492" hidden="1" customWidth="1"/>
    <col min="14859" max="14859" width="13.42578125" style="492" customWidth="1"/>
    <col min="14860" max="15104" width="9.140625" style="492"/>
    <col min="15105" max="15105" width="2.7109375" style="492" customWidth="1"/>
    <col min="15106" max="15106" width="43" style="492" customWidth="1"/>
    <col min="15107" max="15111" width="13.42578125" style="492" customWidth="1"/>
    <col min="15112" max="15114" width="0" style="492" hidden="1" customWidth="1"/>
    <col min="15115" max="15115" width="13.42578125" style="492" customWidth="1"/>
    <col min="15116" max="15360" width="9.140625" style="492"/>
    <col min="15361" max="15361" width="2.7109375" style="492" customWidth="1"/>
    <col min="15362" max="15362" width="43" style="492" customWidth="1"/>
    <col min="15363" max="15367" width="13.42578125" style="492" customWidth="1"/>
    <col min="15368" max="15370" width="0" style="492" hidden="1" customWidth="1"/>
    <col min="15371" max="15371" width="13.42578125" style="492" customWidth="1"/>
    <col min="15372" max="15616" width="9.140625" style="492"/>
    <col min="15617" max="15617" width="2.7109375" style="492" customWidth="1"/>
    <col min="15618" max="15618" width="43" style="492" customWidth="1"/>
    <col min="15619" max="15623" width="13.42578125" style="492" customWidth="1"/>
    <col min="15624" max="15626" width="0" style="492" hidden="1" customWidth="1"/>
    <col min="15627" max="15627" width="13.42578125" style="492" customWidth="1"/>
    <col min="15628" max="15872" width="9.140625" style="492"/>
    <col min="15873" max="15873" width="2.7109375" style="492" customWidth="1"/>
    <col min="15874" max="15874" width="43" style="492" customWidth="1"/>
    <col min="15875" max="15879" width="13.42578125" style="492" customWidth="1"/>
    <col min="15880" max="15882" width="0" style="492" hidden="1" customWidth="1"/>
    <col min="15883" max="15883" width="13.42578125" style="492" customWidth="1"/>
    <col min="15884" max="16128" width="9.140625" style="492"/>
    <col min="16129" max="16129" width="2.7109375" style="492" customWidth="1"/>
    <col min="16130" max="16130" width="43" style="492" customWidth="1"/>
    <col min="16131" max="16135" width="13.42578125" style="492" customWidth="1"/>
    <col min="16136" max="16138" width="0" style="492" hidden="1" customWidth="1"/>
    <col min="16139" max="16139" width="13.42578125" style="492" customWidth="1"/>
    <col min="16140" max="16384" width="9.140625" style="492"/>
  </cols>
  <sheetData>
    <row r="1" spans="1:11" ht="18" x14ac:dyDescent="0.25">
      <c r="A1" s="491"/>
      <c r="B1" s="611" t="s">
        <v>246</v>
      </c>
      <c r="C1" s="611"/>
      <c r="D1" s="612"/>
      <c r="E1" s="612"/>
      <c r="F1" s="612"/>
      <c r="G1" s="612"/>
      <c r="H1" s="612"/>
      <c r="I1" s="612"/>
      <c r="J1" s="612"/>
      <c r="K1" s="612"/>
    </row>
    <row r="2" spans="1:11" x14ac:dyDescent="0.2">
      <c r="A2" s="491"/>
      <c r="B2" s="613" t="s">
        <v>107</v>
      </c>
      <c r="C2" s="613"/>
      <c r="D2" s="614" t="str">
        <f>IF(Deelnemersoverzicht!$B$14="(Dit veld wordt ingevuld door RVO)","",Deelnemersoverzicht!$B$14)</f>
        <v/>
      </c>
      <c r="E2" s="614"/>
      <c r="F2" s="614"/>
      <c r="G2" s="614"/>
      <c r="H2" s="614"/>
      <c r="I2" s="614"/>
      <c r="J2" s="614"/>
      <c r="K2" s="614"/>
    </row>
    <row r="3" spans="1:11" x14ac:dyDescent="0.2">
      <c r="A3" s="491"/>
      <c r="B3" s="613" t="s">
        <v>70</v>
      </c>
      <c r="C3" s="613"/>
      <c r="D3" s="614">
        <f>Deelnemersoverzicht!$B$17</f>
        <v>0</v>
      </c>
      <c r="E3" s="615"/>
      <c r="F3" s="615"/>
      <c r="G3" s="612"/>
      <c r="H3" s="612"/>
      <c r="I3" s="612"/>
      <c r="J3" s="612"/>
      <c r="K3" s="612"/>
    </row>
    <row r="4" spans="1:11" ht="12.75" hidden="1" customHeight="1" x14ac:dyDescent="0.2"/>
    <row r="5" spans="1:11" ht="12.75" hidden="1" customHeight="1" x14ac:dyDescent="0.2">
      <c r="B5" s="493"/>
      <c r="C5" s="493"/>
      <c r="D5" s="494"/>
      <c r="E5" s="494"/>
      <c r="F5" s="494"/>
      <c r="G5" s="494"/>
      <c r="H5" s="494"/>
      <c r="I5" s="494"/>
      <c r="J5" s="494"/>
      <c r="K5" s="494"/>
    </row>
    <row r="6" spans="1:11" ht="12.75" hidden="1" customHeight="1" x14ac:dyDescent="0.2">
      <c r="B6" s="493"/>
      <c r="C6" s="493"/>
      <c r="D6" s="494"/>
      <c r="E6" s="494"/>
      <c r="F6" s="494"/>
      <c r="G6" s="494"/>
      <c r="H6" s="494"/>
      <c r="I6" s="494"/>
      <c r="J6" s="494"/>
      <c r="K6" s="494"/>
    </row>
    <row r="7" spans="1:11" ht="12.75" hidden="1" customHeight="1" x14ac:dyDescent="0.2">
      <c r="B7" s="493"/>
      <c r="C7" s="493"/>
      <c r="D7" s="494"/>
      <c r="E7" s="494"/>
      <c r="F7" s="494"/>
      <c r="G7" s="494"/>
      <c r="H7" s="494"/>
      <c r="I7" s="494"/>
      <c r="J7" s="494"/>
      <c r="K7" s="494"/>
    </row>
    <row r="8" spans="1:11" ht="12.75" hidden="1" customHeight="1" x14ac:dyDescent="0.2">
      <c r="B8" s="493"/>
      <c r="C8" s="493"/>
      <c r="D8" s="494"/>
      <c r="E8" s="494"/>
      <c r="F8" s="494"/>
      <c r="G8" s="494"/>
      <c r="H8" s="494"/>
      <c r="I8" s="494"/>
      <c r="J8" s="494"/>
      <c r="K8" s="494"/>
    </row>
    <row r="9" spans="1:11" ht="12.75" hidden="1" customHeight="1" x14ac:dyDescent="0.2">
      <c r="B9" s="493"/>
      <c r="C9" s="493"/>
      <c r="D9" s="494"/>
      <c r="E9" s="494"/>
      <c r="F9" s="494"/>
      <c r="G9" s="494"/>
      <c r="H9" s="494"/>
      <c r="I9" s="494"/>
      <c r="J9" s="494"/>
      <c r="K9" s="494"/>
    </row>
    <row r="10" spans="1:11" ht="12.75" hidden="1" customHeight="1" x14ac:dyDescent="0.2">
      <c r="A10" s="494"/>
      <c r="B10" s="495"/>
      <c r="C10" s="495"/>
      <c r="D10" s="496"/>
      <c r="E10" s="496"/>
      <c r="F10" s="496"/>
      <c r="G10" s="496"/>
      <c r="H10" s="496"/>
      <c r="I10" s="496"/>
      <c r="J10" s="496"/>
      <c r="K10" s="496"/>
    </row>
    <row r="11" spans="1:11" ht="12.75" customHeight="1" x14ac:dyDescent="0.2">
      <c r="A11" s="494"/>
      <c r="B11" s="495"/>
      <c r="C11" s="495"/>
      <c r="D11" s="496"/>
      <c r="E11" s="496"/>
      <c r="F11" s="496"/>
      <c r="G11" s="496"/>
      <c r="H11" s="496"/>
      <c r="I11" s="496"/>
      <c r="J11" s="496"/>
      <c r="K11" s="496"/>
    </row>
    <row r="12" spans="1:11" ht="12.75" customHeight="1" x14ac:dyDescent="0.2">
      <c r="A12" s="494"/>
      <c r="B12" s="495"/>
      <c r="C12" s="495"/>
      <c r="D12" s="496"/>
      <c r="E12" s="496"/>
      <c r="F12" s="496"/>
      <c r="G12" s="496"/>
      <c r="H12" s="496"/>
      <c r="I12" s="496"/>
      <c r="J12" s="496"/>
      <c r="K12" s="496"/>
    </row>
    <row r="13" spans="1:11" ht="12.75" customHeight="1" x14ac:dyDescent="0.2">
      <c r="A13" s="494"/>
      <c r="B13" s="495"/>
      <c r="C13" s="495"/>
      <c r="D13" s="496"/>
      <c r="E13" s="496"/>
      <c r="F13" s="496"/>
      <c r="G13" s="496"/>
      <c r="H13" s="496"/>
      <c r="I13" s="496"/>
      <c r="J13" s="496"/>
      <c r="K13" s="496"/>
    </row>
    <row r="14" spans="1:11" ht="12.75" customHeight="1" x14ac:dyDescent="0.2">
      <c r="A14" s="494"/>
      <c r="B14" s="495"/>
      <c r="C14" s="495"/>
      <c r="D14" s="496"/>
      <c r="E14" s="496"/>
      <c r="F14" s="496"/>
      <c r="G14" s="496"/>
      <c r="H14" s="496"/>
      <c r="I14" s="496"/>
      <c r="J14" s="496"/>
      <c r="K14" s="496"/>
    </row>
    <row r="15" spans="1:11" ht="12.75" customHeight="1" x14ac:dyDescent="0.2">
      <c r="A15" s="494"/>
      <c r="B15" s="495"/>
      <c r="C15" s="495"/>
      <c r="D15" s="496"/>
      <c r="E15" s="496"/>
      <c r="F15" s="496"/>
      <c r="G15" s="496"/>
      <c r="H15" s="496"/>
      <c r="I15" s="496"/>
      <c r="J15" s="496"/>
      <c r="K15" s="496"/>
    </row>
    <row r="16" spans="1:11" ht="12.75" customHeight="1" x14ac:dyDescent="0.2">
      <c r="A16" s="494"/>
      <c r="B16" s="495"/>
      <c r="C16" s="495"/>
      <c r="D16" s="496"/>
      <c r="E16" s="496"/>
      <c r="F16" s="496"/>
      <c r="G16" s="496"/>
      <c r="H16" s="496"/>
      <c r="I16" s="496"/>
      <c r="J16" s="496"/>
      <c r="K16" s="496"/>
    </row>
    <row r="17" spans="1:13" ht="12.75" customHeight="1" x14ac:dyDescent="0.2">
      <c r="A17" s="494"/>
      <c r="B17" s="495"/>
      <c r="C17" s="495"/>
      <c r="D17" s="496"/>
      <c r="E17" s="496"/>
      <c r="F17" s="496"/>
      <c r="G17" s="496"/>
      <c r="H17" s="496"/>
      <c r="I17" s="496"/>
      <c r="J17" s="496"/>
      <c r="K17" s="496"/>
    </row>
    <row r="18" spans="1:13" ht="12.75" customHeight="1" x14ac:dyDescent="0.2">
      <c r="A18" s="494"/>
      <c r="B18" s="495"/>
      <c r="C18" s="495"/>
      <c r="D18" s="496"/>
      <c r="E18" s="496"/>
      <c r="F18" s="496"/>
      <c r="G18" s="496"/>
      <c r="H18" s="496"/>
      <c r="I18" s="496"/>
      <c r="J18" s="496"/>
      <c r="K18" s="496"/>
    </row>
    <row r="19" spans="1:13" ht="12.75" customHeight="1" x14ac:dyDescent="0.2">
      <c r="A19" s="494"/>
      <c r="B19" s="495"/>
      <c r="C19" s="495"/>
      <c r="D19" s="496"/>
      <c r="E19" s="496"/>
      <c r="F19" s="496"/>
      <c r="G19" s="496"/>
      <c r="H19" s="496"/>
      <c r="I19" s="496"/>
      <c r="J19" s="496"/>
      <c r="K19" s="496"/>
    </row>
    <row r="20" spans="1:13" ht="12.75" customHeight="1" x14ac:dyDescent="0.2">
      <c r="A20" s="494"/>
      <c r="B20" s="495"/>
      <c r="C20" s="495"/>
      <c r="D20" s="496"/>
      <c r="E20" s="496"/>
      <c r="F20" s="496"/>
      <c r="G20" s="496"/>
      <c r="H20" s="496"/>
      <c r="I20" s="496"/>
      <c r="J20" s="496"/>
      <c r="K20" s="496"/>
    </row>
    <row r="21" spans="1:13" ht="12.75" customHeight="1" x14ac:dyDescent="0.2">
      <c r="A21" s="494"/>
      <c r="B21" s="495"/>
      <c r="C21" s="495"/>
      <c r="D21" s="496"/>
      <c r="E21" s="496"/>
      <c r="F21" s="496"/>
      <c r="G21" s="496"/>
      <c r="H21" s="496"/>
      <c r="I21" s="496"/>
      <c r="J21" s="496"/>
      <c r="K21" s="496"/>
    </row>
    <row r="22" spans="1:13" ht="12.75" customHeight="1" x14ac:dyDescent="0.2">
      <c r="A22" s="494"/>
      <c r="B22" s="495"/>
      <c r="C22" s="495"/>
      <c r="D22" s="496"/>
      <c r="E22" s="496"/>
      <c r="F22" s="496"/>
      <c r="G22" s="496"/>
      <c r="H22" s="496"/>
      <c r="I22" s="496"/>
      <c r="J22" s="496"/>
      <c r="K22" s="496"/>
    </row>
    <row r="23" spans="1:13" ht="12.75" customHeight="1" x14ac:dyDescent="0.2">
      <c r="A23" s="494"/>
      <c r="B23" s="495"/>
      <c r="C23" s="495"/>
      <c r="D23" s="496"/>
      <c r="E23" s="496"/>
      <c r="F23" s="496"/>
      <c r="G23" s="496"/>
      <c r="H23" s="496"/>
      <c r="I23" s="496"/>
      <c r="J23" s="496"/>
      <c r="K23" s="496"/>
    </row>
    <row r="24" spans="1:13" ht="29.25" customHeight="1" x14ac:dyDescent="0.2">
      <c r="A24" s="494"/>
      <c r="B24" s="495"/>
      <c r="C24" s="495"/>
      <c r="D24" s="496"/>
      <c r="E24" s="496"/>
      <c r="F24" s="496"/>
      <c r="G24" s="496"/>
      <c r="H24" s="496"/>
      <c r="I24" s="496"/>
      <c r="J24" s="496"/>
      <c r="K24" s="496"/>
    </row>
    <row r="25" spans="1:13" ht="48.75" customHeight="1" x14ac:dyDescent="0.2">
      <c r="A25" s="494"/>
      <c r="B25" s="495"/>
      <c r="C25" s="495"/>
      <c r="D25" s="496"/>
      <c r="E25" s="496"/>
      <c r="F25" s="496"/>
      <c r="G25" s="496"/>
      <c r="H25" s="496"/>
      <c r="I25" s="496"/>
      <c r="J25" s="496"/>
      <c r="K25" s="496"/>
    </row>
    <row r="26" spans="1:13" ht="12.75" customHeight="1" x14ac:dyDescent="0.2">
      <c r="A26" s="494"/>
      <c r="B26" s="495"/>
      <c r="C26" s="495"/>
      <c r="D26" s="496"/>
      <c r="E26" s="496"/>
      <c r="F26" s="496"/>
      <c r="G26" s="496"/>
      <c r="H26" s="496"/>
      <c r="I26" s="496"/>
      <c r="J26" s="496"/>
      <c r="K26" s="496"/>
    </row>
    <row r="27" spans="1:13" ht="12.75" customHeight="1" x14ac:dyDescent="0.2">
      <c r="A27" s="494"/>
      <c r="B27" s="654" t="str">
        <f>IF(IFERROR(DAYS360(Startdatum,Einddatum)/30,"")&gt;12,"","Let op: Een mijlpalenbegroting is alleen van toepassing op projecten met een looptijd langer dan 1 jaar!")</f>
        <v>Let op: Een mijlpalenbegroting is alleen van toepassing op projecten met een looptijd langer dan 1 jaar!</v>
      </c>
      <c r="C27" s="497"/>
      <c r="D27" s="498"/>
      <c r="E27" s="496"/>
      <c r="F27" s="496"/>
      <c r="G27" s="496"/>
      <c r="H27" s="496"/>
      <c r="I27" s="496"/>
      <c r="J27" s="496"/>
      <c r="K27" s="496"/>
    </row>
    <row r="28" spans="1:13" ht="34.5" x14ac:dyDescent="0.2">
      <c r="A28" s="494"/>
      <c r="B28" s="616" t="s">
        <v>244</v>
      </c>
      <c r="C28" s="617" t="s">
        <v>359</v>
      </c>
      <c r="D28" s="618" t="s">
        <v>351</v>
      </c>
      <c r="E28" s="618" t="s">
        <v>352</v>
      </c>
      <c r="F28" s="618" t="s">
        <v>353</v>
      </c>
      <c r="G28" s="618" t="s">
        <v>354</v>
      </c>
      <c r="H28" s="618" t="s">
        <v>355</v>
      </c>
      <c r="I28" s="618" t="s">
        <v>356</v>
      </c>
      <c r="J28" s="618"/>
      <c r="K28" s="619" t="s">
        <v>357</v>
      </c>
      <c r="L28" s="620" t="s">
        <v>358</v>
      </c>
    </row>
    <row r="29" spans="1:13" x14ac:dyDescent="0.2">
      <c r="A29" s="494"/>
      <c r="B29" s="631">
        <f>Deelnemersoverzicht!B24</f>
        <v>0</v>
      </c>
      <c r="C29" s="632" t="s">
        <v>144</v>
      </c>
      <c r="D29" s="621"/>
      <c r="E29" s="622"/>
      <c r="F29" s="622"/>
      <c r="G29" s="622"/>
      <c r="H29" s="622"/>
      <c r="I29" s="622"/>
      <c r="J29" s="649" t="s">
        <v>144</v>
      </c>
      <c r="K29" s="635">
        <f t="shared" ref="K29:K70" si="0">SUM(D29:I29)</f>
        <v>0</v>
      </c>
      <c r="L29" s="641" t="str">
        <f>IF(Projectoverzicht!$E$7-Mijlpalenbegroting!K29&lt;&gt;0,Projectoverzicht!$E$7-Mijlpalenbegroting!K29,"")</f>
        <v/>
      </c>
      <c r="M29" s="501"/>
    </row>
    <row r="30" spans="1:13" ht="13.5" thickBot="1" x14ac:dyDescent="0.25">
      <c r="A30" s="494"/>
      <c r="B30" s="633"/>
      <c r="C30" s="634" t="s">
        <v>145</v>
      </c>
      <c r="D30" s="623"/>
      <c r="E30" s="624"/>
      <c r="F30" s="624"/>
      <c r="G30" s="624"/>
      <c r="H30" s="624"/>
      <c r="I30" s="624"/>
      <c r="J30" s="650" t="s">
        <v>145</v>
      </c>
      <c r="K30" s="636">
        <f t="shared" si="0"/>
        <v>0</v>
      </c>
      <c r="L30" s="641" t="str">
        <f>IF(Projectoverzicht!$F$7-Mijlpalenbegroting!K30&lt;&gt;0,Projectoverzicht!$F$7-Mijlpalenbegroting!K30,"")</f>
        <v/>
      </c>
      <c r="M30" s="501"/>
    </row>
    <row r="31" spans="1:13" x14ac:dyDescent="0.2">
      <c r="A31" s="494"/>
      <c r="B31" s="637">
        <f>Deelnemersoverzicht!B25</f>
        <v>0</v>
      </c>
      <c r="C31" s="638" t="s">
        <v>144</v>
      </c>
      <c r="D31" s="627"/>
      <c r="E31" s="628"/>
      <c r="F31" s="628"/>
      <c r="G31" s="628"/>
      <c r="H31" s="628"/>
      <c r="I31" s="628"/>
      <c r="J31" s="651" t="s">
        <v>144</v>
      </c>
      <c r="K31" s="639">
        <f t="shared" si="0"/>
        <v>0</v>
      </c>
      <c r="L31" s="641" t="str">
        <f>IF(Projectoverzicht!$E$8-Mijlpalenbegroting!K31&lt;&gt;0,Projectoverzicht!$E$8-Mijlpalenbegroting!K31,"")</f>
        <v/>
      </c>
    </row>
    <row r="32" spans="1:13" ht="13.5" thickBot="1" x14ac:dyDescent="0.25">
      <c r="A32" s="494"/>
      <c r="B32" s="531"/>
      <c r="C32" s="523" t="s">
        <v>145</v>
      </c>
      <c r="D32" s="629"/>
      <c r="E32" s="630"/>
      <c r="F32" s="630"/>
      <c r="G32" s="630"/>
      <c r="H32" s="630"/>
      <c r="I32" s="630"/>
      <c r="J32" s="538" t="s">
        <v>145</v>
      </c>
      <c r="K32" s="526">
        <f t="shared" si="0"/>
        <v>0</v>
      </c>
      <c r="L32" s="641" t="str">
        <f>IF(Projectoverzicht!$F$8-Mijlpalenbegroting!K32&lt;&gt;0,Projectoverzicht!$F$8-Mijlpalenbegroting!K32,"")</f>
        <v/>
      </c>
    </row>
    <row r="33" spans="1:12" x14ac:dyDescent="0.2">
      <c r="A33" s="494"/>
      <c r="B33" s="631">
        <f>Deelnemersoverzicht!B26</f>
        <v>0</v>
      </c>
      <c r="C33" s="632" t="s">
        <v>144</v>
      </c>
      <c r="D33" s="621"/>
      <c r="E33" s="622"/>
      <c r="F33" s="622"/>
      <c r="G33" s="622"/>
      <c r="H33" s="622"/>
      <c r="I33" s="622"/>
      <c r="J33" s="649" t="s">
        <v>144</v>
      </c>
      <c r="K33" s="635">
        <f t="shared" si="0"/>
        <v>0</v>
      </c>
      <c r="L33" s="641" t="str">
        <f>IF(Projectoverzicht!$E$9-Mijlpalenbegroting!K33&lt;&gt;0,Projectoverzicht!$E$9-Mijlpalenbegroting!K33,"")</f>
        <v/>
      </c>
    </row>
    <row r="34" spans="1:12" ht="13.5" thickBot="1" x14ac:dyDescent="0.25">
      <c r="A34" s="494"/>
      <c r="B34" s="633"/>
      <c r="C34" s="634" t="s">
        <v>145</v>
      </c>
      <c r="D34" s="623"/>
      <c r="E34" s="624"/>
      <c r="F34" s="624"/>
      <c r="G34" s="624"/>
      <c r="H34" s="624"/>
      <c r="I34" s="624"/>
      <c r="J34" s="650" t="s">
        <v>145</v>
      </c>
      <c r="K34" s="636">
        <f t="shared" si="0"/>
        <v>0</v>
      </c>
      <c r="L34" s="641" t="str">
        <f>IF(Projectoverzicht!$F$9-Mijlpalenbegroting!K34&lt;&gt;0,Projectoverzicht!$F$9-Mijlpalenbegroting!K34,"")</f>
        <v/>
      </c>
    </row>
    <row r="35" spans="1:12" x14ac:dyDescent="0.2">
      <c r="A35" s="494"/>
      <c r="B35" s="637">
        <f>Deelnemersoverzicht!B27</f>
        <v>0</v>
      </c>
      <c r="C35" s="638" t="s">
        <v>144</v>
      </c>
      <c r="D35" s="627"/>
      <c r="E35" s="628"/>
      <c r="F35" s="628"/>
      <c r="G35" s="628"/>
      <c r="H35" s="628"/>
      <c r="I35" s="628"/>
      <c r="J35" s="651" t="s">
        <v>144</v>
      </c>
      <c r="K35" s="639">
        <f t="shared" si="0"/>
        <v>0</v>
      </c>
      <c r="L35" s="641" t="str">
        <f>IF(Projectoverzicht!$E$10-Mijlpalenbegroting!K35&lt;&gt;0,Projectoverzicht!$E$10-Mijlpalenbegroting!K35,"")</f>
        <v/>
      </c>
    </row>
    <row r="36" spans="1:12" ht="13.5" thickBot="1" x14ac:dyDescent="0.25">
      <c r="A36" s="494"/>
      <c r="B36" s="531"/>
      <c r="C36" s="523" t="s">
        <v>145</v>
      </c>
      <c r="D36" s="629"/>
      <c r="E36" s="630"/>
      <c r="F36" s="630"/>
      <c r="G36" s="630"/>
      <c r="H36" s="630"/>
      <c r="I36" s="630"/>
      <c r="J36" s="538" t="s">
        <v>145</v>
      </c>
      <c r="K36" s="526">
        <f t="shared" si="0"/>
        <v>0</v>
      </c>
      <c r="L36" s="641" t="str">
        <f>IF(Projectoverzicht!$F$10-Mijlpalenbegroting!K36&lt;&gt;0,Projectoverzicht!$F$10-Mijlpalenbegroting!K36,"")</f>
        <v/>
      </c>
    </row>
    <row r="37" spans="1:12" x14ac:dyDescent="0.2">
      <c r="A37" s="494"/>
      <c r="B37" s="631">
        <f>Deelnemersoverzicht!B28</f>
        <v>0</v>
      </c>
      <c r="C37" s="632" t="s">
        <v>144</v>
      </c>
      <c r="D37" s="621"/>
      <c r="E37" s="622"/>
      <c r="F37" s="622"/>
      <c r="G37" s="622"/>
      <c r="H37" s="622"/>
      <c r="I37" s="622"/>
      <c r="J37" s="649" t="s">
        <v>144</v>
      </c>
      <c r="K37" s="635">
        <f t="shared" si="0"/>
        <v>0</v>
      </c>
      <c r="L37" s="641" t="str">
        <f>IF(Projectoverzicht!$E$11-Mijlpalenbegroting!K37&lt;&gt;0,Projectoverzicht!$E$11-Mijlpalenbegroting!K37,"")</f>
        <v/>
      </c>
    </row>
    <row r="38" spans="1:12" ht="13.5" thickBot="1" x14ac:dyDescent="0.25">
      <c r="A38" s="494"/>
      <c r="B38" s="633"/>
      <c r="C38" s="634" t="s">
        <v>145</v>
      </c>
      <c r="D38" s="623"/>
      <c r="E38" s="624"/>
      <c r="F38" s="624"/>
      <c r="G38" s="624"/>
      <c r="H38" s="624"/>
      <c r="I38" s="624"/>
      <c r="J38" s="650" t="s">
        <v>145</v>
      </c>
      <c r="K38" s="636">
        <f t="shared" si="0"/>
        <v>0</v>
      </c>
      <c r="L38" s="641" t="str">
        <f>IF(Projectoverzicht!$F$11-Mijlpalenbegroting!K38&lt;&gt;0,Projectoverzicht!$F$11-Mijlpalenbegroting!K38,"")</f>
        <v/>
      </c>
    </row>
    <row r="39" spans="1:12" x14ac:dyDescent="0.2">
      <c r="A39" s="494"/>
      <c r="B39" s="637">
        <f>Deelnemersoverzicht!B29</f>
        <v>0</v>
      </c>
      <c r="C39" s="638" t="s">
        <v>144</v>
      </c>
      <c r="D39" s="627"/>
      <c r="E39" s="628"/>
      <c r="F39" s="628"/>
      <c r="G39" s="628"/>
      <c r="H39" s="628"/>
      <c r="I39" s="628"/>
      <c r="J39" s="651" t="s">
        <v>144</v>
      </c>
      <c r="K39" s="639">
        <f t="shared" si="0"/>
        <v>0</v>
      </c>
      <c r="L39" s="641" t="str">
        <f>IF(Projectoverzicht!$E$12-Mijlpalenbegroting!K39&lt;&gt;0,Projectoverzicht!$E$12-Mijlpalenbegroting!K39,"")</f>
        <v/>
      </c>
    </row>
    <row r="40" spans="1:12" ht="13.5" thickBot="1" x14ac:dyDescent="0.25">
      <c r="A40" s="494"/>
      <c r="B40" s="531"/>
      <c r="C40" s="523" t="s">
        <v>145</v>
      </c>
      <c r="D40" s="629"/>
      <c r="E40" s="630"/>
      <c r="F40" s="630"/>
      <c r="G40" s="630"/>
      <c r="H40" s="630"/>
      <c r="I40" s="630"/>
      <c r="J40" s="538" t="s">
        <v>145</v>
      </c>
      <c r="K40" s="526">
        <f t="shared" si="0"/>
        <v>0</v>
      </c>
      <c r="L40" s="641" t="str">
        <f>IF(Projectoverzicht!$F$12-Mijlpalenbegroting!K40&lt;&gt;0,Projectoverzicht!$F$12-Mijlpalenbegroting!K40,"")</f>
        <v/>
      </c>
    </row>
    <row r="41" spans="1:12" x14ac:dyDescent="0.2">
      <c r="A41" s="494"/>
      <c r="B41" s="631">
        <f>Deelnemersoverzicht!B30</f>
        <v>0</v>
      </c>
      <c r="C41" s="632" t="s">
        <v>144</v>
      </c>
      <c r="D41" s="621"/>
      <c r="E41" s="622"/>
      <c r="F41" s="622"/>
      <c r="G41" s="622"/>
      <c r="H41" s="622"/>
      <c r="I41" s="622"/>
      <c r="J41" s="649" t="s">
        <v>144</v>
      </c>
      <c r="K41" s="635">
        <f t="shared" si="0"/>
        <v>0</v>
      </c>
      <c r="L41" s="641" t="str">
        <f>IF(Projectoverzicht!$E$13-Mijlpalenbegroting!K41&lt;&gt;0,Projectoverzicht!$E$13-Mijlpalenbegroting!K41,"")</f>
        <v/>
      </c>
    </row>
    <row r="42" spans="1:12" ht="13.5" thickBot="1" x14ac:dyDescent="0.25">
      <c r="A42" s="494"/>
      <c r="B42" s="633"/>
      <c r="C42" s="634" t="s">
        <v>145</v>
      </c>
      <c r="D42" s="623"/>
      <c r="E42" s="624"/>
      <c r="F42" s="624"/>
      <c r="G42" s="624"/>
      <c r="H42" s="624"/>
      <c r="I42" s="624"/>
      <c r="J42" s="650" t="s">
        <v>145</v>
      </c>
      <c r="K42" s="636">
        <f t="shared" si="0"/>
        <v>0</v>
      </c>
      <c r="L42" s="641" t="str">
        <f>IF(Projectoverzicht!$F$13-Mijlpalenbegroting!K42&lt;&gt;0,Projectoverzicht!$F$13-Mijlpalenbegroting!K42,"")</f>
        <v/>
      </c>
    </row>
    <row r="43" spans="1:12" x14ac:dyDescent="0.2">
      <c r="A43" s="494"/>
      <c r="B43" s="637">
        <f>Deelnemersoverzicht!B31</f>
        <v>0</v>
      </c>
      <c r="C43" s="638" t="s">
        <v>144</v>
      </c>
      <c r="D43" s="627"/>
      <c r="E43" s="628"/>
      <c r="F43" s="628"/>
      <c r="G43" s="628"/>
      <c r="H43" s="628"/>
      <c r="I43" s="628"/>
      <c r="J43" s="651" t="s">
        <v>144</v>
      </c>
      <c r="K43" s="639">
        <f t="shared" si="0"/>
        <v>0</v>
      </c>
      <c r="L43" s="641" t="str">
        <f>IF(Projectoverzicht!$E$14-Mijlpalenbegroting!K43&lt;&gt;0,Projectoverzicht!$E$14-Mijlpalenbegroting!K43,"")</f>
        <v/>
      </c>
    </row>
    <row r="44" spans="1:12" ht="13.5" thickBot="1" x14ac:dyDescent="0.25">
      <c r="A44" s="494"/>
      <c r="B44" s="531"/>
      <c r="C44" s="523" t="s">
        <v>145</v>
      </c>
      <c r="D44" s="629"/>
      <c r="E44" s="630"/>
      <c r="F44" s="630"/>
      <c r="G44" s="630"/>
      <c r="H44" s="630"/>
      <c r="I44" s="630"/>
      <c r="J44" s="538" t="s">
        <v>145</v>
      </c>
      <c r="K44" s="526">
        <f t="shared" si="0"/>
        <v>0</v>
      </c>
      <c r="L44" s="641" t="str">
        <f>IF(Projectoverzicht!$F$14-Mijlpalenbegroting!K44&lt;&gt;0,Projectoverzicht!$F$14-Mijlpalenbegroting!K44,"")</f>
        <v/>
      </c>
    </row>
    <row r="45" spans="1:12" x14ac:dyDescent="0.2">
      <c r="A45" s="494"/>
      <c r="B45" s="631">
        <f>Deelnemersoverzicht!B32</f>
        <v>0</v>
      </c>
      <c r="C45" s="632" t="s">
        <v>144</v>
      </c>
      <c r="D45" s="621"/>
      <c r="E45" s="622"/>
      <c r="F45" s="622"/>
      <c r="G45" s="622"/>
      <c r="H45" s="622"/>
      <c r="I45" s="622"/>
      <c r="J45" s="649" t="s">
        <v>144</v>
      </c>
      <c r="K45" s="635">
        <f t="shared" si="0"/>
        <v>0</v>
      </c>
      <c r="L45" s="641" t="str">
        <f>IF(Projectoverzicht!$E$15-Mijlpalenbegroting!K45&lt;&gt;0,Projectoverzicht!$E$15-Mijlpalenbegroting!K45,"")</f>
        <v/>
      </c>
    </row>
    <row r="46" spans="1:12" ht="13.5" thickBot="1" x14ac:dyDescent="0.25">
      <c r="A46" s="494"/>
      <c r="B46" s="633"/>
      <c r="C46" s="634" t="s">
        <v>145</v>
      </c>
      <c r="D46" s="623"/>
      <c r="E46" s="624"/>
      <c r="F46" s="624"/>
      <c r="G46" s="624"/>
      <c r="H46" s="624"/>
      <c r="I46" s="624"/>
      <c r="J46" s="650" t="s">
        <v>145</v>
      </c>
      <c r="K46" s="636">
        <f t="shared" si="0"/>
        <v>0</v>
      </c>
      <c r="L46" s="641" t="str">
        <f>IF(Projectoverzicht!$F$15-Mijlpalenbegroting!K46&lt;&gt;0,Projectoverzicht!$F$15-Mijlpalenbegroting!K46,"")</f>
        <v/>
      </c>
    </row>
    <row r="47" spans="1:12" x14ac:dyDescent="0.2">
      <c r="A47" s="494"/>
      <c r="B47" s="637">
        <f>Deelnemersoverzicht!B33</f>
        <v>0</v>
      </c>
      <c r="C47" s="638" t="s">
        <v>144</v>
      </c>
      <c r="D47" s="627"/>
      <c r="E47" s="628"/>
      <c r="F47" s="628"/>
      <c r="G47" s="628"/>
      <c r="H47" s="628"/>
      <c r="I47" s="628"/>
      <c r="J47" s="651" t="s">
        <v>144</v>
      </c>
      <c r="K47" s="639">
        <f t="shared" si="0"/>
        <v>0</v>
      </c>
      <c r="L47" s="641" t="str">
        <f>IF(Projectoverzicht!$E$16-Mijlpalenbegroting!K47&lt;&gt;0,Projectoverzicht!$E$16-Mijlpalenbegroting!K47,"")</f>
        <v/>
      </c>
    </row>
    <row r="48" spans="1:12" ht="13.5" thickBot="1" x14ac:dyDescent="0.25">
      <c r="A48" s="494"/>
      <c r="B48" s="531"/>
      <c r="C48" s="523" t="s">
        <v>145</v>
      </c>
      <c r="D48" s="629"/>
      <c r="E48" s="630"/>
      <c r="F48" s="630"/>
      <c r="G48" s="630"/>
      <c r="H48" s="630"/>
      <c r="I48" s="630"/>
      <c r="J48" s="538" t="s">
        <v>145</v>
      </c>
      <c r="K48" s="526">
        <f t="shared" si="0"/>
        <v>0</v>
      </c>
      <c r="L48" s="641" t="str">
        <f>IF(Projectoverzicht!$F$16-Mijlpalenbegroting!K48&lt;&gt;0,Projectoverzicht!$F$16-Mijlpalenbegroting!K48,"")</f>
        <v/>
      </c>
    </row>
    <row r="49" spans="1:12" ht="12.75" hidden="1" customHeight="1" x14ac:dyDescent="0.2">
      <c r="A49" s="494"/>
      <c r="B49" s="532">
        <f>Deelnemersoverzicht!B34</f>
        <v>0</v>
      </c>
      <c r="C49" s="517" t="s">
        <v>144</v>
      </c>
      <c r="D49" s="499"/>
      <c r="E49" s="500"/>
      <c r="F49" s="500"/>
      <c r="G49" s="500"/>
      <c r="H49" s="500"/>
      <c r="I49" s="500"/>
      <c r="J49" s="537" t="s">
        <v>144</v>
      </c>
      <c r="K49" s="518">
        <f t="shared" si="0"/>
        <v>0</v>
      </c>
      <c r="L49" s="641" t="str">
        <f>IF(Projectoverzicht!$E$17-Mijlpalenbegroting!K49&lt;&gt;0,Projectoverzicht!$E$17-Mijlpalenbegroting!K49,"")</f>
        <v/>
      </c>
    </row>
    <row r="50" spans="1:12" ht="12.75" hidden="1" customHeight="1" thickBot="1" x14ac:dyDescent="0.25">
      <c r="A50" s="494"/>
      <c r="B50" s="531"/>
      <c r="C50" s="523" t="s">
        <v>145</v>
      </c>
      <c r="D50" s="524"/>
      <c r="E50" s="525"/>
      <c r="F50" s="525"/>
      <c r="G50" s="525"/>
      <c r="H50" s="525"/>
      <c r="I50" s="525"/>
      <c r="J50" s="538" t="s">
        <v>145</v>
      </c>
      <c r="K50" s="526">
        <f t="shared" si="0"/>
        <v>0</v>
      </c>
      <c r="L50" s="641" t="str">
        <f>IF(Projectoverzicht!$F$17-Mijlpalenbegroting!K50&lt;&gt;0,Projectoverzicht!$F$17-Mijlpalenbegroting!K50,"")</f>
        <v/>
      </c>
    </row>
    <row r="51" spans="1:12" ht="12.75" hidden="1" customHeight="1" x14ac:dyDescent="0.2">
      <c r="A51" s="494"/>
      <c r="B51" s="535">
        <f>Deelnemersoverzicht!B35</f>
        <v>0</v>
      </c>
      <c r="C51" s="519" t="s">
        <v>144</v>
      </c>
      <c r="D51" s="520"/>
      <c r="E51" s="521"/>
      <c r="F51" s="521"/>
      <c r="G51" s="521"/>
      <c r="H51" s="521"/>
      <c r="I51" s="521"/>
      <c r="J51" s="539" t="s">
        <v>144</v>
      </c>
      <c r="K51" s="522">
        <f t="shared" si="0"/>
        <v>0</v>
      </c>
      <c r="L51" s="641" t="str">
        <f>IF(Projectoverzicht!$E$18-Mijlpalenbegroting!K51&lt;&gt;0,Projectoverzicht!$E$18-Mijlpalenbegroting!K51,"")</f>
        <v/>
      </c>
    </row>
    <row r="52" spans="1:12" ht="12.75" hidden="1" customHeight="1" thickBot="1" x14ac:dyDescent="0.25">
      <c r="A52" s="494"/>
      <c r="B52" s="534"/>
      <c r="C52" s="527" t="s">
        <v>145</v>
      </c>
      <c r="D52" s="528"/>
      <c r="E52" s="529"/>
      <c r="F52" s="529"/>
      <c r="G52" s="529"/>
      <c r="H52" s="529"/>
      <c r="I52" s="529"/>
      <c r="J52" s="540" t="s">
        <v>145</v>
      </c>
      <c r="K52" s="530">
        <f t="shared" si="0"/>
        <v>0</v>
      </c>
      <c r="L52" s="641" t="str">
        <f>IF(Projectoverzicht!$F$18-Mijlpalenbegroting!K52&lt;&gt;0,Projectoverzicht!$F$18-Mijlpalenbegroting!K52,"")</f>
        <v/>
      </c>
    </row>
    <row r="53" spans="1:12" ht="12.75" hidden="1" customHeight="1" x14ac:dyDescent="0.2">
      <c r="A53" s="494"/>
      <c r="B53" s="532">
        <f>Deelnemersoverzicht!B36</f>
        <v>0</v>
      </c>
      <c r="C53" s="517" t="s">
        <v>144</v>
      </c>
      <c r="D53" s="499"/>
      <c r="E53" s="500"/>
      <c r="F53" s="500"/>
      <c r="G53" s="500"/>
      <c r="H53" s="500"/>
      <c r="I53" s="500"/>
      <c r="J53" s="537" t="s">
        <v>144</v>
      </c>
      <c r="K53" s="518">
        <f t="shared" si="0"/>
        <v>0</v>
      </c>
      <c r="L53" s="641" t="str">
        <f>IF(Projectoverzicht!$E$19-Mijlpalenbegroting!K53&lt;&gt;0,Projectoverzicht!$E$19-Mijlpalenbegroting!K53,"")</f>
        <v/>
      </c>
    </row>
    <row r="54" spans="1:12" ht="12.75" hidden="1" customHeight="1" thickBot="1" x14ac:dyDescent="0.25">
      <c r="A54" s="494"/>
      <c r="B54" s="531"/>
      <c r="C54" s="523" t="s">
        <v>145</v>
      </c>
      <c r="D54" s="524"/>
      <c r="E54" s="525"/>
      <c r="F54" s="525"/>
      <c r="G54" s="525"/>
      <c r="H54" s="525"/>
      <c r="I54" s="525"/>
      <c r="J54" s="538" t="s">
        <v>145</v>
      </c>
      <c r="K54" s="526">
        <f t="shared" si="0"/>
        <v>0</v>
      </c>
      <c r="L54" s="641" t="str">
        <f>IF(Projectoverzicht!$F$19-Mijlpalenbegroting!K54&lt;&gt;0,Projectoverzicht!$F$19-Mijlpalenbegroting!K54,"")</f>
        <v/>
      </c>
    </row>
    <row r="55" spans="1:12" ht="12.75" hidden="1" customHeight="1" x14ac:dyDescent="0.2">
      <c r="A55" s="494"/>
      <c r="B55" s="535">
        <f>Deelnemersoverzicht!B37</f>
        <v>0</v>
      </c>
      <c r="C55" s="519" t="s">
        <v>144</v>
      </c>
      <c r="D55" s="520"/>
      <c r="E55" s="521"/>
      <c r="F55" s="521"/>
      <c r="G55" s="521"/>
      <c r="H55" s="521"/>
      <c r="I55" s="521"/>
      <c r="J55" s="539" t="s">
        <v>144</v>
      </c>
      <c r="K55" s="522">
        <f t="shared" si="0"/>
        <v>0</v>
      </c>
      <c r="L55" s="641" t="str">
        <f>IF(Projectoverzicht!$E$20-Mijlpalenbegroting!K55&lt;&gt;0,Projectoverzicht!$E$20-Mijlpalenbegroting!K55,"")</f>
        <v/>
      </c>
    </row>
    <row r="56" spans="1:12" ht="12.75" hidden="1" customHeight="1" thickBot="1" x14ac:dyDescent="0.25">
      <c r="A56" s="494"/>
      <c r="B56" s="534"/>
      <c r="C56" s="527" t="s">
        <v>145</v>
      </c>
      <c r="D56" s="528"/>
      <c r="E56" s="529"/>
      <c r="F56" s="529"/>
      <c r="G56" s="529"/>
      <c r="H56" s="529"/>
      <c r="I56" s="529"/>
      <c r="J56" s="540" t="s">
        <v>145</v>
      </c>
      <c r="K56" s="530">
        <f t="shared" si="0"/>
        <v>0</v>
      </c>
      <c r="L56" s="641" t="str">
        <f>IF(Projectoverzicht!$F$20-Mijlpalenbegroting!K56&lt;&gt;0,Projectoverzicht!$F$20-Mijlpalenbegroting!K56,"")</f>
        <v/>
      </c>
    </row>
    <row r="57" spans="1:12" ht="12.75" hidden="1" customHeight="1" x14ac:dyDescent="0.2">
      <c r="A57" s="494"/>
      <c r="B57" s="536">
        <f>Deelnemersoverzicht!B38</f>
        <v>0</v>
      </c>
      <c r="C57" s="517" t="s">
        <v>144</v>
      </c>
      <c r="D57" s="499"/>
      <c r="E57" s="500"/>
      <c r="F57" s="500"/>
      <c r="G57" s="500"/>
      <c r="H57" s="500"/>
      <c r="I57" s="500"/>
      <c r="J57" s="537" t="s">
        <v>144</v>
      </c>
      <c r="K57" s="518">
        <f t="shared" si="0"/>
        <v>0</v>
      </c>
      <c r="L57" s="641" t="str">
        <f>IF(Projectoverzicht!$E$21-Mijlpalenbegroting!K57&lt;&gt;0,Projectoverzicht!$E$21-Mijlpalenbegroting!K57,"")</f>
        <v/>
      </c>
    </row>
    <row r="58" spans="1:12" ht="12.75" hidden="1" customHeight="1" thickBot="1" x14ac:dyDescent="0.25">
      <c r="A58" s="494"/>
      <c r="B58" s="531"/>
      <c r="C58" s="523" t="s">
        <v>145</v>
      </c>
      <c r="D58" s="524"/>
      <c r="E58" s="525"/>
      <c r="F58" s="525"/>
      <c r="G58" s="525"/>
      <c r="H58" s="525"/>
      <c r="I58" s="525"/>
      <c r="J58" s="538" t="s">
        <v>145</v>
      </c>
      <c r="K58" s="526">
        <f t="shared" si="0"/>
        <v>0</v>
      </c>
      <c r="L58" s="641" t="str">
        <f>IF(Projectoverzicht!$F$21-Mijlpalenbegroting!K58&lt;&gt;0,Projectoverzicht!$F$21-Mijlpalenbegroting!K58,"")</f>
        <v/>
      </c>
    </row>
    <row r="59" spans="1:12" ht="12.75" hidden="1" customHeight="1" x14ac:dyDescent="0.2">
      <c r="A59" s="494"/>
      <c r="B59" s="533">
        <f>Deelnemersoverzicht!B39</f>
        <v>0</v>
      </c>
      <c r="C59" s="519" t="s">
        <v>144</v>
      </c>
      <c r="D59" s="520"/>
      <c r="E59" s="521"/>
      <c r="F59" s="521"/>
      <c r="G59" s="521"/>
      <c r="H59" s="521"/>
      <c r="I59" s="521"/>
      <c r="J59" s="539" t="s">
        <v>144</v>
      </c>
      <c r="K59" s="522">
        <f t="shared" si="0"/>
        <v>0</v>
      </c>
      <c r="L59" s="641" t="str">
        <f>IF(Projectoverzicht!$E$22-Mijlpalenbegroting!K59&lt;&gt;0,Projectoverzicht!$E$22-Mijlpalenbegroting!K59,"")</f>
        <v/>
      </c>
    </row>
    <row r="60" spans="1:12" ht="12.75" hidden="1" customHeight="1" thickBot="1" x14ac:dyDescent="0.25">
      <c r="A60" s="494"/>
      <c r="B60" s="534"/>
      <c r="C60" s="527" t="s">
        <v>145</v>
      </c>
      <c r="D60" s="528"/>
      <c r="E60" s="529"/>
      <c r="F60" s="529"/>
      <c r="G60" s="529"/>
      <c r="H60" s="529"/>
      <c r="I60" s="529"/>
      <c r="J60" s="540" t="s">
        <v>145</v>
      </c>
      <c r="K60" s="530">
        <f t="shared" si="0"/>
        <v>0</v>
      </c>
      <c r="L60" s="641" t="str">
        <f>IF(Projectoverzicht!$F$22-Mijlpalenbegroting!K60&lt;&gt;0,Projectoverzicht!$F$22-Mijlpalenbegroting!K60,"")</f>
        <v/>
      </c>
    </row>
    <row r="61" spans="1:12" ht="12.75" hidden="1" customHeight="1" x14ac:dyDescent="0.2">
      <c r="A61" s="494"/>
      <c r="B61" s="532">
        <f>Deelnemersoverzicht!B40</f>
        <v>0</v>
      </c>
      <c r="C61" s="517" t="s">
        <v>144</v>
      </c>
      <c r="D61" s="499"/>
      <c r="E61" s="500"/>
      <c r="F61" s="500"/>
      <c r="G61" s="500"/>
      <c r="H61" s="500"/>
      <c r="I61" s="500"/>
      <c r="J61" s="537" t="s">
        <v>144</v>
      </c>
      <c r="K61" s="518">
        <f t="shared" si="0"/>
        <v>0</v>
      </c>
      <c r="L61" s="641" t="str">
        <f>IF(Projectoverzicht!$E$23-Mijlpalenbegroting!K61&lt;&gt;0,Projectoverzicht!$E$23-Mijlpalenbegroting!K61,"")</f>
        <v/>
      </c>
    </row>
    <row r="62" spans="1:12" ht="12.75" hidden="1" customHeight="1" thickBot="1" x14ac:dyDescent="0.25">
      <c r="A62" s="494"/>
      <c r="B62" s="531"/>
      <c r="C62" s="523" t="s">
        <v>145</v>
      </c>
      <c r="D62" s="524"/>
      <c r="E62" s="525"/>
      <c r="F62" s="525"/>
      <c r="G62" s="525"/>
      <c r="H62" s="525"/>
      <c r="I62" s="525"/>
      <c r="J62" s="538" t="s">
        <v>145</v>
      </c>
      <c r="K62" s="526">
        <f t="shared" si="0"/>
        <v>0</v>
      </c>
      <c r="L62" s="641" t="str">
        <f>IF(Projectoverzicht!$F$23-Mijlpalenbegroting!K62&lt;&gt;0,Projectoverzicht!$F$23-Mijlpalenbegroting!K62,"")</f>
        <v/>
      </c>
    </row>
    <row r="63" spans="1:12" ht="12.75" hidden="1" customHeight="1" x14ac:dyDescent="0.2">
      <c r="A63" s="494"/>
      <c r="B63" s="533">
        <f>Deelnemersoverzicht!B41</f>
        <v>0</v>
      </c>
      <c r="C63" s="519" t="s">
        <v>144</v>
      </c>
      <c r="D63" s="520"/>
      <c r="E63" s="521"/>
      <c r="F63" s="521"/>
      <c r="G63" s="521"/>
      <c r="H63" s="521"/>
      <c r="I63" s="521"/>
      <c r="J63" s="539" t="s">
        <v>144</v>
      </c>
      <c r="K63" s="522">
        <f t="shared" si="0"/>
        <v>0</v>
      </c>
      <c r="L63" s="641" t="str">
        <f>IF(Projectoverzicht!$E$24-Mijlpalenbegroting!K63&lt;&gt;0,Projectoverzicht!$E$24-Mijlpalenbegroting!K63,"")</f>
        <v/>
      </c>
    </row>
    <row r="64" spans="1:12" ht="12.75" hidden="1" customHeight="1" thickBot="1" x14ac:dyDescent="0.25">
      <c r="A64" s="494"/>
      <c r="B64" s="534"/>
      <c r="C64" s="527" t="s">
        <v>145</v>
      </c>
      <c r="D64" s="528"/>
      <c r="E64" s="529"/>
      <c r="F64" s="529"/>
      <c r="G64" s="529"/>
      <c r="H64" s="529"/>
      <c r="I64" s="529"/>
      <c r="J64" s="540" t="s">
        <v>145</v>
      </c>
      <c r="K64" s="530">
        <f t="shared" si="0"/>
        <v>0</v>
      </c>
      <c r="L64" s="641" t="str">
        <f>IF(Projectoverzicht!$F$24-Mijlpalenbegroting!K64&lt;&gt;0,Projectoverzicht!$F$24-Mijlpalenbegroting!K64,"")</f>
        <v/>
      </c>
    </row>
    <row r="65" spans="1:14" ht="12.75" hidden="1" customHeight="1" x14ac:dyDescent="0.2">
      <c r="A65" s="494"/>
      <c r="B65" s="536">
        <f>Deelnemersoverzicht!B42</f>
        <v>0</v>
      </c>
      <c r="C65" s="517" t="s">
        <v>144</v>
      </c>
      <c r="D65" s="499"/>
      <c r="E65" s="500"/>
      <c r="F65" s="500"/>
      <c r="G65" s="500"/>
      <c r="H65" s="500"/>
      <c r="I65" s="500"/>
      <c r="J65" s="537" t="s">
        <v>144</v>
      </c>
      <c r="K65" s="518">
        <f t="shared" si="0"/>
        <v>0</v>
      </c>
      <c r="L65" s="641" t="str">
        <f>IF(Projectoverzicht!$E$25-Mijlpalenbegroting!K65&lt;&gt;0,Projectoverzicht!$E$25-Mijlpalenbegroting!K65,"")</f>
        <v/>
      </c>
    </row>
    <row r="66" spans="1:14" ht="12.75" hidden="1" customHeight="1" thickBot="1" x14ac:dyDescent="0.25">
      <c r="A66" s="494"/>
      <c r="B66" s="531"/>
      <c r="C66" s="523" t="s">
        <v>145</v>
      </c>
      <c r="D66" s="524"/>
      <c r="E66" s="525"/>
      <c r="F66" s="525"/>
      <c r="G66" s="525"/>
      <c r="H66" s="525"/>
      <c r="I66" s="525"/>
      <c r="J66" s="538" t="s">
        <v>145</v>
      </c>
      <c r="K66" s="526">
        <f t="shared" si="0"/>
        <v>0</v>
      </c>
      <c r="L66" s="641" t="str">
        <f>IF(Projectoverzicht!$F$25-Mijlpalenbegroting!K66&lt;&gt;0,Projectoverzicht!$F$25-Mijlpalenbegroting!K66,"")</f>
        <v/>
      </c>
    </row>
    <row r="67" spans="1:14" ht="12.75" hidden="1" customHeight="1" x14ac:dyDescent="0.2">
      <c r="A67" s="494"/>
      <c r="B67" s="533">
        <f>Deelnemersoverzicht!B43</f>
        <v>0</v>
      </c>
      <c r="C67" s="519" t="s">
        <v>144</v>
      </c>
      <c r="D67" s="520"/>
      <c r="E67" s="521"/>
      <c r="F67" s="521"/>
      <c r="G67" s="521"/>
      <c r="H67" s="521"/>
      <c r="I67" s="521"/>
      <c r="J67" s="539" t="s">
        <v>144</v>
      </c>
      <c r="K67" s="522">
        <f t="shared" si="0"/>
        <v>0</v>
      </c>
      <c r="L67" s="641" t="str">
        <f>IF(Projectoverzicht!$E$26-Mijlpalenbegroting!K67&lt;&gt;0,Projectoverzicht!$E$26-Mijlpalenbegroting!K67,"")</f>
        <v/>
      </c>
    </row>
    <row r="68" spans="1:14" ht="12.75" hidden="1" customHeight="1" thickBot="1" x14ac:dyDescent="0.25">
      <c r="A68" s="494"/>
      <c r="B68" s="534"/>
      <c r="C68" s="527" t="s">
        <v>145</v>
      </c>
      <c r="D68" s="528"/>
      <c r="E68" s="529"/>
      <c r="F68" s="529"/>
      <c r="G68" s="529"/>
      <c r="H68" s="529"/>
      <c r="I68" s="529"/>
      <c r="J68" s="540" t="s">
        <v>145</v>
      </c>
      <c r="K68" s="530">
        <f t="shared" si="0"/>
        <v>0</v>
      </c>
      <c r="L68" s="641" t="str">
        <f>IF(Projectoverzicht!$F$26-Mijlpalenbegroting!K68&lt;&gt;0,Projectoverzicht!$F$26-Mijlpalenbegroting!K68,"")</f>
        <v/>
      </c>
    </row>
    <row r="69" spans="1:14" ht="12.75" hidden="1" customHeight="1" x14ac:dyDescent="0.2">
      <c r="A69" s="494"/>
      <c r="B69" s="532">
        <f>Deelnemersoverzicht!B44</f>
        <v>0</v>
      </c>
      <c r="C69" s="517" t="s">
        <v>144</v>
      </c>
      <c r="D69" s="499"/>
      <c r="E69" s="500"/>
      <c r="F69" s="500"/>
      <c r="G69" s="500"/>
      <c r="H69" s="500"/>
      <c r="I69" s="500"/>
      <c r="J69" s="537" t="s">
        <v>144</v>
      </c>
      <c r="K69" s="518">
        <f t="shared" si="0"/>
        <v>0</v>
      </c>
      <c r="L69" s="641" t="str">
        <f>IF(Projectoverzicht!$E$27-Mijlpalenbegroting!K69&lt;&gt;0,Projectoverzicht!$E$27-Mijlpalenbegroting!K69,"")</f>
        <v/>
      </c>
    </row>
    <row r="70" spans="1:14" ht="12.75" hidden="1" customHeight="1" thickBot="1" x14ac:dyDescent="0.25">
      <c r="A70" s="494"/>
      <c r="B70" s="531"/>
      <c r="C70" s="523" t="s">
        <v>145</v>
      </c>
      <c r="D70" s="524"/>
      <c r="E70" s="525"/>
      <c r="F70" s="525"/>
      <c r="G70" s="525"/>
      <c r="H70" s="525"/>
      <c r="I70" s="525"/>
      <c r="J70" s="538" t="s">
        <v>145</v>
      </c>
      <c r="K70" s="526">
        <f t="shared" si="0"/>
        <v>0</v>
      </c>
      <c r="L70" s="641" t="str">
        <f>IF(Projectoverzicht!$F$27-Mijlpalenbegroting!K70&lt;&gt;0,Projectoverzicht!$F$27-Mijlpalenbegroting!K70,"")</f>
        <v/>
      </c>
    </row>
    <row r="71" spans="1:14" ht="12.75" customHeight="1" x14ac:dyDescent="0.2">
      <c r="A71" s="494"/>
      <c r="B71" s="502" t="s">
        <v>247</v>
      </c>
      <c r="C71" s="502"/>
      <c r="D71" s="640">
        <f>SUM(D29:D70)</f>
        <v>0</v>
      </c>
      <c r="E71" s="640">
        <f t="shared" ref="E71:I71" si="1">SUM(E29:E70)</f>
        <v>0</v>
      </c>
      <c r="F71" s="640">
        <f t="shared" si="1"/>
        <v>0</v>
      </c>
      <c r="G71" s="640">
        <f t="shared" si="1"/>
        <v>0</v>
      </c>
      <c r="H71" s="640">
        <f t="shared" si="1"/>
        <v>0</v>
      </c>
      <c r="I71" s="640">
        <f t="shared" si="1"/>
        <v>0</v>
      </c>
      <c r="J71" s="640"/>
      <c r="K71" s="640">
        <f>SUM(K29:K70)</f>
        <v>0</v>
      </c>
      <c r="L71" s="642" t="str">
        <f>IF(Projectoverzicht!G28-Mijlpalenbegroting!K71&lt;&gt;0,Projectoverzicht!G28-Mijlpalenbegroting!K71,"")</f>
        <v/>
      </c>
    </row>
    <row r="72" spans="1:14" x14ac:dyDescent="0.2">
      <c r="A72" s="494"/>
      <c r="B72" s="502" t="s">
        <v>288</v>
      </c>
      <c r="C72" s="502"/>
      <c r="D72" s="625"/>
      <c r="E72" s="625"/>
      <c r="F72" s="625"/>
      <c r="G72" s="625"/>
      <c r="H72" s="625"/>
      <c r="I72" s="625"/>
      <c r="J72" s="625"/>
      <c r="K72" s="503"/>
      <c r="L72" s="504"/>
      <c r="M72" s="504"/>
      <c r="N72" s="504"/>
    </row>
    <row r="73" spans="1:14" x14ac:dyDescent="0.2">
      <c r="A73" s="494"/>
      <c r="B73" s="505" t="s">
        <v>245</v>
      </c>
      <c r="C73" s="505"/>
      <c r="D73" s="626"/>
      <c r="E73" s="626"/>
      <c r="F73" s="626"/>
      <c r="G73" s="626"/>
      <c r="H73" s="626"/>
      <c r="I73" s="626"/>
      <c r="J73" s="626"/>
      <c r="K73" s="506"/>
      <c r="L73" s="504"/>
      <c r="M73" s="504"/>
      <c r="N73" s="504"/>
    </row>
    <row r="74" spans="1:14" s="509" customFormat="1" ht="15" x14ac:dyDescent="0.2">
      <c r="A74" s="494"/>
      <c r="B74" s="507"/>
      <c r="C74" s="507"/>
      <c r="D74" s="508"/>
      <c r="E74" s="508"/>
      <c r="F74" s="508"/>
      <c r="G74" s="508"/>
      <c r="H74" s="508"/>
      <c r="I74" s="508"/>
      <c r="J74" s="508"/>
      <c r="K74" s="494"/>
      <c r="L74" s="492"/>
    </row>
    <row r="75" spans="1:14" ht="20.25" x14ac:dyDescent="0.3">
      <c r="B75" s="510" t="s">
        <v>248</v>
      </c>
      <c r="C75" s="516"/>
      <c r="D75" s="511"/>
      <c r="E75" s="512"/>
      <c r="F75" s="513"/>
      <c r="G75" s="514"/>
      <c r="H75" s="514"/>
      <c r="I75" s="514"/>
      <c r="J75" s="514"/>
      <c r="K75" s="515"/>
    </row>
    <row r="76" spans="1:14" x14ac:dyDescent="0.2">
      <c r="B76" s="732"/>
      <c r="C76" s="733"/>
      <c r="D76" s="733"/>
      <c r="E76" s="733"/>
      <c r="F76" s="733"/>
      <c r="G76" s="733"/>
      <c r="H76" s="733"/>
      <c r="I76" s="733"/>
      <c r="J76" s="733"/>
      <c r="K76" s="734"/>
    </row>
    <row r="77" spans="1:14" x14ac:dyDescent="0.2">
      <c r="B77" s="729"/>
      <c r="C77" s="730"/>
      <c r="D77" s="730"/>
      <c r="E77" s="730"/>
      <c r="F77" s="730"/>
      <c r="G77" s="730"/>
      <c r="H77" s="730"/>
      <c r="I77" s="730"/>
      <c r="J77" s="730"/>
      <c r="K77" s="731"/>
    </row>
    <row r="78" spans="1:14" x14ac:dyDescent="0.2">
      <c r="B78" s="729"/>
      <c r="C78" s="730"/>
      <c r="D78" s="730"/>
      <c r="E78" s="730"/>
      <c r="F78" s="730"/>
      <c r="G78" s="730"/>
      <c r="H78" s="730"/>
      <c r="I78" s="730"/>
      <c r="J78" s="730"/>
      <c r="K78" s="731"/>
    </row>
    <row r="79" spans="1:14" x14ac:dyDescent="0.2">
      <c r="B79" s="729"/>
      <c r="C79" s="730"/>
      <c r="D79" s="730"/>
      <c r="E79" s="730"/>
      <c r="F79" s="730"/>
      <c r="G79" s="730"/>
      <c r="H79" s="730"/>
      <c r="I79" s="730"/>
      <c r="J79" s="730"/>
      <c r="K79" s="731"/>
    </row>
    <row r="80" spans="1:14" x14ac:dyDescent="0.2">
      <c r="B80" s="729"/>
      <c r="C80" s="730"/>
      <c r="D80" s="730"/>
      <c r="E80" s="730"/>
      <c r="F80" s="730"/>
      <c r="G80" s="730"/>
      <c r="H80" s="730"/>
      <c r="I80" s="730"/>
      <c r="J80" s="730"/>
      <c r="K80" s="731"/>
    </row>
    <row r="81" spans="2:11" x14ac:dyDescent="0.2">
      <c r="B81" s="729"/>
      <c r="C81" s="730"/>
      <c r="D81" s="730"/>
      <c r="E81" s="730"/>
      <c r="F81" s="730"/>
      <c r="G81" s="730"/>
      <c r="H81" s="730"/>
      <c r="I81" s="730"/>
      <c r="J81" s="730"/>
      <c r="K81" s="731"/>
    </row>
    <row r="82" spans="2:11" x14ac:dyDescent="0.2">
      <c r="B82" s="729"/>
      <c r="C82" s="730"/>
      <c r="D82" s="730"/>
      <c r="E82" s="730"/>
      <c r="F82" s="730"/>
      <c r="G82" s="730"/>
      <c r="H82" s="730"/>
      <c r="I82" s="730"/>
      <c r="J82" s="730"/>
      <c r="K82" s="731"/>
    </row>
    <row r="83" spans="2:11" x14ac:dyDescent="0.2">
      <c r="B83" s="729"/>
      <c r="C83" s="730"/>
      <c r="D83" s="730"/>
      <c r="E83" s="730"/>
      <c r="F83" s="730"/>
      <c r="G83" s="730"/>
      <c r="H83" s="730"/>
      <c r="I83" s="730"/>
      <c r="J83" s="730"/>
      <c r="K83" s="731"/>
    </row>
    <row r="84" spans="2:11" x14ac:dyDescent="0.2">
      <c r="B84" s="729"/>
      <c r="C84" s="730"/>
      <c r="D84" s="730"/>
      <c r="E84" s="730"/>
      <c r="F84" s="730"/>
      <c r="G84" s="730"/>
      <c r="H84" s="730"/>
      <c r="I84" s="730"/>
      <c r="J84" s="730"/>
      <c r="K84" s="731"/>
    </row>
    <row r="85" spans="2:11" x14ac:dyDescent="0.2">
      <c r="B85" s="729"/>
      <c r="C85" s="730"/>
      <c r="D85" s="730"/>
      <c r="E85" s="730"/>
      <c r="F85" s="730"/>
      <c r="G85" s="730"/>
      <c r="H85" s="730"/>
      <c r="I85" s="730"/>
      <c r="J85" s="730"/>
      <c r="K85" s="731"/>
    </row>
    <row r="86" spans="2:11" x14ac:dyDescent="0.2">
      <c r="B86" s="729"/>
      <c r="C86" s="730"/>
      <c r="D86" s="730"/>
      <c r="E86" s="730"/>
      <c r="F86" s="730"/>
      <c r="G86" s="730"/>
      <c r="H86" s="730"/>
      <c r="I86" s="730"/>
      <c r="J86" s="730"/>
      <c r="K86" s="731"/>
    </row>
    <row r="87" spans="2:11" x14ac:dyDescent="0.2">
      <c r="B87" s="729"/>
      <c r="C87" s="730"/>
      <c r="D87" s="730"/>
      <c r="E87" s="730"/>
      <c r="F87" s="730"/>
      <c r="G87" s="730"/>
      <c r="H87" s="730"/>
      <c r="I87" s="730"/>
      <c r="J87" s="730"/>
      <c r="K87" s="731"/>
    </row>
    <row r="88" spans="2:11" x14ac:dyDescent="0.2">
      <c r="B88" s="729"/>
      <c r="C88" s="730"/>
      <c r="D88" s="730"/>
      <c r="E88" s="730"/>
      <c r="F88" s="730"/>
      <c r="G88" s="730"/>
      <c r="H88" s="730"/>
      <c r="I88" s="730"/>
      <c r="J88" s="730"/>
      <c r="K88" s="731"/>
    </row>
    <row r="89" spans="2:11" x14ac:dyDescent="0.2">
      <c r="B89" s="729"/>
      <c r="C89" s="730"/>
      <c r="D89" s="730"/>
      <c r="E89" s="730"/>
      <c r="F89" s="730"/>
      <c r="G89" s="730"/>
      <c r="H89" s="730"/>
      <c r="I89" s="730"/>
      <c r="J89" s="730"/>
      <c r="K89" s="731"/>
    </row>
    <row r="90" spans="2:11" x14ac:dyDescent="0.2">
      <c r="B90" s="729"/>
      <c r="C90" s="730"/>
      <c r="D90" s="730"/>
      <c r="E90" s="730"/>
      <c r="F90" s="730"/>
      <c r="G90" s="730"/>
      <c r="H90" s="730"/>
      <c r="I90" s="730"/>
      <c r="J90" s="730"/>
      <c r="K90" s="731"/>
    </row>
    <row r="91" spans="2:11" x14ac:dyDescent="0.2">
      <c r="B91" s="729"/>
      <c r="C91" s="730"/>
      <c r="D91" s="730"/>
      <c r="E91" s="730"/>
      <c r="F91" s="730"/>
      <c r="G91" s="730"/>
      <c r="H91" s="730"/>
      <c r="I91" s="730"/>
      <c r="J91" s="730"/>
      <c r="K91" s="731"/>
    </row>
    <row r="92" spans="2:11" x14ac:dyDescent="0.2">
      <c r="B92" s="729"/>
      <c r="C92" s="730"/>
      <c r="D92" s="730"/>
      <c r="E92" s="730"/>
      <c r="F92" s="730"/>
      <c r="G92" s="730"/>
      <c r="H92" s="730"/>
      <c r="I92" s="730"/>
      <c r="J92" s="730"/>
      <c r="K92" s="731"/>
    </row>
    <row r="93" spans="2:11" x14ac:dyDescent="0.2">
      <c r="B93" s="729"/>
      <c r="C93" s="730"/>
      <c r="D93" s="730"/>
      <c r="E93" s="730"/>
      <c r="F93" s="730"/>
      <c r="G93" s="730"/>
      <c r="H93" s="730"/>
      <c r="I93" s="730"/>
      <c r="J93" s="730"/>
      <c r="K93" s="731"/>
    </row>
    <row r="94" spans="2:11" x14ac:dyDescent="0.2">
      <c r="B94" s="735"/>
      <c r="C94" s="736"/>
      <c r="D94" s="736"/>
      <c r="E94" s="736"/>
      <c r="F94" s="736"/>
      <c r="G94" s="736"/>
      <c r="H94" s="736"/>
      <c r="I94" s="736"/>
      <c r="J94" s="736"/>
      <c r="K94" s="737"/>
    </row>
  </sheetData>
  <sheetProtection algorithmName="SHA-512" hashValue="eaRlZq9rSieZFpxhebn6vAhSdoQQeyeD5Gg8G91BiwxlG2l/ajVi9BMDqYSzpI8o3zzzdd7jRgZigGyZ6cL+hw==" saltValue="zdNYS20vqqOz46Vv5wmPwA==" spinCount="100000" sheet="1" formatColumns="0"/>
  <mergeCells count="19">
    <mergeCell ref="B94:K94"/>
    <mergeCell ref="B88:K88"/>
    <mergeCell ref="B89:K89"/>
    <mergeCell ref="B90:K90"/>
    <mergeCell ref="B91:K91"/>
    <mergeCell ref="B92:K92"/>
    <mergeCell ref="B93:K93"/>
    <mergeCell ref="B87:K87"/>
    <mergeCell ref="B76:K76"/>
    <mergeCell ref="B77:K77"/>
    <mergeCell ref="B78:K78"/>
    <mergeCell ref="B79:K79"/>
    <mergeCell ref="B80:K80"/>
    <mergeCell ref="B81:K81"/>
    <mergeCell ref="B82:K82"/>
    <mergeCell ref="B83:K83"/>
    <mergeCell ref="B84:K84"/>
    <mergeCell ref="B85:K85"/>
    <mergeCell ref="B86:K86"/>
  </mergeCells>
  <pageMargins left="0.25" right="0.25" top="0.75" bottom="0.75" header="0.3" footer="0.3"/>
  <pageSetup paperSize="9" scale="77" orientation="portrait" horizontalDpi="4294967292" r:id="rId1"/>
  <colBreaks count="1" manualBreakCount="1">
    <brk id="1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Blad1">
    <tabColor theme="9" tint="-0.249977111117893"/>
  </sheetPr>
  <dimension ref="A1:K37"/>
  <sheetViews>
    <sheetView showGridLines="0" zoomScaleNormal="100" workbookViewId="0">
      <selection activeCell="C1" sqref="C1"/>
    </sheetView>
  </sheetViews>
  <sheetFormatPr defaultRowHeight="12.75" customHeight="1" x14ac:dyDescent="0.2"/>
  <cols>
    <col min="1" max="1" width="24.28515625" customWidth="1"/>
    <col min="2" max="2" width="6.28515625" customWidth="1"/>
    <col min="3" max="3" width="15.5703125" bestFit="1" customWidth="1"/>
    <col min="6" max="6" width="9.7109375" customWidth="1"/>
  </cols>
  <sheetData>
    <row r="1" spans="1:11" x14ac:dyDescent="0.2">
      <c r="A1" s="69" t="s">
        <v>343</v>
      </c>
      <c r="B1" s="70"/>
      <c r="C1" s="465" t="str">
        <f>Deelnemersoverzicht!B16</f>
        <v>HEP</v>
      </c>
      <c r="D1" s="466"/>
      <c r="E1" s="466"/>
      <c r="F1" s="70"/>
      <c r="G1" s="70"/>
      <c r="H1" s="70"/>
      <c r="I1" s="70"/>
      <c r="J1" s="70"/>
      <c r="K1" s="71"/>
    </row>
    <row r="2" spans="1:11" x14ac:dyDescent="0.2">
      <c r="A2" s="6"/>
      <c r="B2" s="7"/>
      <c r="C2" s="16"/>
      <c r="D2" s="7"/>
      <c r="E2" s="7"/>
      <c r="F2" s="7"/>
      <c r="G2" s="7"/>
      <c r="H2" s="7"/>
      <c r="I2" s="7"/>
      <c r="J2" s="7"/>
      <c r="K2" s="8"/>
    </row>
    <row r="3" spans="1:11" x14ac:dyDescent="0.2">
      <c r="A3" s="19" t="s">
        <v>73</v>
      </c>
      <c r="B3" s="7"/>
      <c r="C3" s="30" t="s">
        <v>109</v>
      </c>
      <c r="E3" s="7"/>
      <c r="F3" s="16" t="s">
        <v>22</v>
      </c>
      <c r="G3" s="7"/>
      <c r="H3" s="65">
        <f>IF(C3="","",IF(C3="ja",100%,90%))</f>
        <v>0.9</v>
      </c>
      <c r="I3" s="15"/>
      <c r="J3" s="3"/>
      <c r="K3" s="8"/>
    </row>
    <row r="4" spans="1:11" x14ac:dyDescent="0.2">
      <c r="A4" s="6"/>
      <c r="B4" s="7"/>
      <c r="C4" s="16"/>
      <c r="D4" s="7"/>
      <c r="E4" s="7"/>
      <c r="F4" s="7"/>
      <c r="G4" s="7"/>
      <c r="H4" s="7"/>
      <c r="I4" s="7"/>
      <c r="J4" s="7"/>
      <c r="K4" s="8"/>
    </row>
    <row r="5" spans="1:11" x14ac:dyDescent="0.2">
      <c r="A5" s="19" t="s">
        <v>75</v>
      </c>
      <c r="B5" s="7"/>
      <c r="C5" s="30">
        <v>48</v>
      </c>
      <c r="D5" s="9" t="s">
        <v>31</v>
      </c>
      <c r="E5" s="16"/>
      <c r="F5" s="16"/>
      <c r="G5" s="66"/>
      <c r="H5" s="16"/>
      <c r="I5" s="7"/>
      <c r="J5" s="7"/>
      <c r="K5" s="8"/>
    </row>
    <row r="6" spans="1:11" x14ac:dyDescent="0.2">
      <c r="A6" s="100"/>
      <c r="B6" s="68"/>
      <c r="C6" s="67"/>
      <c r="D6" s="68"/>
      <c r="E6" s="68"/>
      <c r="F6" s="68"/>
      <c r="G6" s="68"/>
      <c r="H6" s="68"/>
      <c r="I6" s="68"/>
      <c r="J6" s="68"/>
      <c r="K6" s="97"/>
    </row>
    <row r="7" spans="1:11" x14ac:dyDescent="0.2">
      <c r="A7" s="6"/>
      <c r="B7" s="7"/>
      <c r="C7" s="16" t="s">
        <v>74</v>
      </c>
      <c r="D7" s="16"/>
      <c r="E7" s="7"/>
      <c r="F7" s="7"/>
      <c r="G7" s="7"/>
      <c r="H7" s="7"/>
      <c r="I7" s="7"/>
      <c r="J7" s="7"/>
      <c r="K7" s="8"/>
    </row>
    <row r="8" spans="1:11" x14ac:dyDescent="0.2">
      <c r="A8" s="19" t="s">
        <v>33</v>
      </c>
      <c r="B8" s="7"/>
      <c r="C8" s="30" t="s">
        <v>110</v>
      </c>
      <c r="E8" s="15" t="str">
        <f>IF(C8="ja","Vul de subsidiebedragen in werkblad Overall begroting","")</f>
        <v>Vul de subsidiebedragen in werkblad Overall begroting</v>
      </c>
      <c r="F8" s="3"/>
      <c r="G8" s="3"/>
      <c r="H8" s="3"/>
      <c r="I8" s="3"/>
      <c r="J8" s="3"/>
      <c r="K8" s="8"/>
    </row>
    <row r="9" spans="1:11" x14ac:dyDescent="0.2">
      <c r="A9" s="19" t="s">
        <v>34</v>
      </c>
      <c r="B9" s="7"/>
      <c r="C9" s="30"/>
      <c r="D9" s="7"/>
      <c r="E9" s="15" t="str">
        <f>IF(C9="ja","Vul de subsidiebedragen in werkblad Jaar begroting","")</f>
        <v/>
      </c>
      <c r="F9" s="3"/>
      <c r="G9" s="3"/>
      <c r="H9" s="3"/>
      <c r="I9" s="3"/>
      <c r="J9" s="3"/>
      <c r="K9" s="8"/>
    </row>
    <row r="10" spans="1:11" x14ac:dyDescent="0.2">
      <c r="A10" s="96" t="s">
        <v>35</v>
      </c>
      <c r="B10" s="68"/>
      <c r="C10" s="467"/>
      <c r="D10" s="68"/>
      <c r="E10" s="102" t="str">
        <f>IF(C10="ja","Vul de subsidiebedragen in werkblad Milestone begroting","")</f>
        <v/>
      </c>
      <c r="F10" s="103"/>
      <c r="G10" s="103"/>
      <c r="H10" s="103"/>
      <c r="I10" s="103"/>
      <c r="J10" s="103"/>
      <c r="K10" s="97"/>
    </row>
    <row r="11" spans="1:11" x14ac:dyDescent="0.2">
      <c r="A11" s="6"/>
      <c r="B11" s="7"/>
      <c r="C11" s="16"/>
      <c r="D11" s="7"/>
      <c r="E11" s="7"/>
      <c r="F11" s="7"/>
      <c r="G11" s="7"/>
      <c r="H11" s="7"/>
      <c r="I11" s="7"/>
      <c r="J11" s="7"/>
      <c r="K11" s="8"/>
    </row>
    <row r="12" spans="1:11" x14ac:dyDescent="0.2">
      <c r="A12" s="101" t="str">
        <f>IF(AND(OR(C3="nee",C3="ja"),ISNUMBER(C5),OR(C8="ja",C9="ja",C10="ja")),"","! Verplichte velden(*) zijn niet volledig ingevuld")</f>
        <v/>
      </c>
      <c r="B12" s="7"/>
      <c r="C12" s="16"/>
      <c r="D12" s="7"/>
      <c r="E12" s="7"/>
      <c r="F12" s="7"/>
      <c r="G12" s="7"/>
      <c r="H12" s="7"/>
      <c r="I12" s="7"/>
      <c r="J12" s="7"/>
      <c r="K12" s="8"/>
    </row>
    <row r="13" spans="1:11" x14ac:dyDescent="0.2">
      <c r="A13" s="101" t="str">
        <f>IF(OR(AND(C8="ja",C9="ja"),AND(C8="ja",C10="ja"),AND(C10="ja",C9="ja")),"! Er mag maar 1 type begroting worden geselecteerd","")</f>
        <v/>
      </c>
      <c r="B13" s="7"/>
      <c r="C13" s="16"/>
      <c r="D13" s="7"/>
      <c r="E13" s="7"/>
      <c r="F13" s="7"/>
      <c r="G13" s="7"/>
      <c r="H13" s="7"/>
      <c r="I13" s="7"/>
      <c r="J13" s="7"/>
      <c r="K13" s="8"/>
    </row>
    <row r="14" spans="1:11" ht="13.5" thickBot="1" x14ac:dyDescent="0.25">
      <c r="A14" s="21"/>
      <c r="B14" s="2"/>
      <c r="C14" s="1"/>
      <c r="D14" s="2"/>
      <c r="E14" s="2"/>
      <c r="F14" s="2"/>
      <c r="G14" s="2"/>
      <c r="H14" s="2"/>
      <c r="I14" s="2"/>
      <c r="J14" s="2"/>
      <c r="K14" s="20"/>
    </row>
    <row r="15" spans="1:11" x14ac:dyDescent="0.2">
      <c r="C15" s="9"/>
    </row>
    <row r="16" spans="1:11" x14ac:dyDescent="0.2">
      <c r="C16" s="9"/>
    </row>
    <row r="17" spans="3:7" x14ac:dyDescent="0.2">
      <c r="C17" s="9"/>
      <c r="G17" s="14"/>
    </row>
    <row r="18" spans="3:7" x14ac:dyDescent="0.2">
      <c r="C18" s="9"/>
    </row>
    <row r="19" spans="3:7" x14ac:dyDescent="0.2">
      <c r="C19" s="9"/>
    </row>
    <row r="20" spans="3:7" x14ac:dyDescent="0.2">
      <c r="C20" s="9"/>
    </row>
    <row r="21" spans="3:7" x14ac:dyDescent="0.2">
      <c r="C21" s="9"/>
    </row>
    <row r="22" spans="3:7" x14ac:dyDescent="0.2">
      <c r="C22" s="9"/>
    </row>
    <row r="23" spans="3:7" x14ac:dyDescent="0.2">
      <c r="C23" s="9"/>
    </row>
    <row r="24" spans="3:7" x14ac:dyDescent="0.2">
      <c r="C24" s="9"/>
    </row>
    <row r="25" spans="3:7" x14ac:dyDescent="0.2">
      <c r="C25" s="9"/>
    </row>
    <row r="26" spans="3:7" x14ac:dyDescent="0.2">
      <c r="C26" s="9"/>
    </row>
    <row r="27" spans="3:7" x14ac:dyDescent="0.2">
      <c r="C27" s="9"/>
    </row>
    <row r="28" spans="3:7" x14ac:dyDescent="0.2">
      <c r="C28" s="9"/>
    </row>
    <row r="29" spans="3:7" x14ac:dyDescent="0.2">
      <c r="C29" s="9"/>
    </row>
    <row r="30" spans="3:7" x14ac:dyDescent="0.2">
      <c r="C30" s="9"/>
    </row>
    <row r="31" spans="3:7" x14ac:dyDescent="0.2">
      <c r="C31" s="9"/>
    </row>
    <row r="32" spans="3:7" x14ac:dyDescent="0.2">
      <c r="C32" s="9"/>
    </row>
    <row r="33" spans="3:3" x14ac:dyDescent="0.2">
      <c r="C33" s="9"/>
    </row>
    <row r="34" spans="3:3" x14ac:dyDescent="0.2">
      <c r="C34" s="9"/>
    </row>
    <row r="35" spans="3:3" x14ac:dyDescent="0.2">
      <c r="C35" s="9"/>
    </row>
    <row r="36" spans="3:3" x14ac:dyDescent="0.2">
      <c r="C36" s="9"/>
    </row>
    <row r="37" spans="3:3" x14ac:dyDescent="0.2">
      <c r="C37" s="9"/>
    </row>
  </sheetData>
  <sheetProtection password="CC08" sheet="1" objects="1" scenarios="1" formatColumns="0" selectLockedCells="1"/>
  <phoneticPr fontId="4" type="noConversion"/>
  <pageMargins left="0.75" right="0.75" top="1" bottom="1" header="0.5" footer="0.5"/>
  <pageSetup paperSize="9" scale="81" orientation="landscape" r:id="rId1"/>
  <headerFooter alignWithMargins="0"/>
  <colBreaks count="1" manualBreakCount="1">
    <brk id="10"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Blad3">
    <tabColor theme="4" tint="0.59999389629810485"/>
  </sheetPr>
  <dimension ref="A1:W22"/>
  <sheetViews>
    <sheetView showGridLines="0" zoomScale="85" zoomScaleNormal="85" workbookViewId="0">
      <selection activeCell="B15" sqref="B15"/>
    </sheetView>
  </sheetViews>
  <sheetFormatPr defaultRowHeight="12.75" x14ac:dyDescent="0.2"/>
  <cols>
    <col min="1" max="1" width="23.5703125" customWidth="1"/>
    <col min="2" max="2" width="15.85546875" customWidth="1"/>
    <col min="3" max="22" width="16.140625" customWidth="1"/>
    <col min="23" max="23" width="14.140625" customWidth="1"/>
    <col min="24" max="24" width="13.140625" customWidth="1"/>
  </cols>
  <sheetData>
    <row r="1" spans="1:23" x14ac:dyDescent="0.2">
      <c r="A1" s="69" t="s">
        <v>347</v>
      </c>
      <c r="B1" s="468" t="str">
        <f>'Regeling info'!C1</f>
        <v>HEP</v>
      </c>
      <c r="C1" s="469"/>
      <c r="D1" s="469"/>
      <c r="E1" s="70"/>
      <c r="F1" s="70"/>
      <c r="G1" s="70"/>
      <c r="H1" s="70"/>
      <c r="I1" s="70"/>
      <c r="J1" s="70"/>
      <c r="K1" s="70"/>
      <c r="L1" s="70"/>
      <c r="M1" s="70"/>
      <c r="N1" s="70"/>
      <c r="O1" s="70"/>
      <c r="P1" s="70"/>
      <c r="Q1" s="70"/>
      <c r="R1" s="70"/>
      <c r="S1" s="70"/>
      <c r="T1" s="70"/>
      <c r="U1" s="70"/>
      <c r="V1" s="70"/>
      <c r="W1" s="71"/>
    </row>
    <row r="2" spans="1:23" x14ac:dyDescent="0.2">
      <c r="A2" s="19"/>
      <c r="B2" s="479"/>
      <c r="C2" s="480"/>
      <c r="D2" s="480"/>
      <c r="E2" s="7"/>
      <c r="F2" s="7"/>
      <c r="G2" s="7"/>
      <c r="H2" s="7"/>
      <c r="I2" s="7"/>
      <c r="J2" s="7"/>
      <c r="K2" s="7"/>
      <c r="L2" s="7"/>
      <c r="M2" s="7"/>
      <c r="N2" s="7"/>
      <c r="O2" s="7"/>
      <c r="P2" s="7"/>
      <c r="Q2" s="7"/>
      <c r="R2" s="7"/>
      <c r="S2" s="7"/>
      <c r="T2" s="7"/>
      <c r="U2" s="7"/>
      <c r="V2" s="7"/>
      <c r="W2" s="8"/>
    </row>
    <row r="3" spans="1:23" x14ac:dyDescent="0.2">
      <c r="A3" s="19" t="s">
        <v>36</v>
      </c>
      <c r="B3" s="474" t="str">
        <f>'Project info'!C1</f>
        <v>(Dit veld wordt ingevuld door RVO)</v>
      </c>
      <c r="C3" s="473"/>
      <c r="D3" s="473"/>
      <c r="E3" s="7"/>
      <c r="F3" s="7"/>
      <c r="G3" s="7"/>
      <c r="H3" s="7"/>
      <c r="I3" s="7"/>
      <c r="J3" s="7"/>
      <c r="K3" s="7"/>
      <c r="L3" s="7"/>
      <c r="M3" s="7"/>
      <c r="N3" s="7"/>
      <c r="O3" s="7"/>
      <c r="P3" s="7"/>
      <c r="Q3" s="7"/>
      <c r="R3" s="7"/>
      <c r="S3" s="7"/>
      <c r="T3" s="7"/>
      <c r="U3" s="7"/>
      <c r="V3" s="7"/>
      <c r="W3" s="8"/>
    </row>
    <row r="4" spans="1:23" x14ac:dyDescent="0.2">
      <c r="A4" s="19" t="s">
        <v>37</v>
      </c>
      <c r="B4" s="474">
        <f>'Project info'!G1</f>
        <v>0</v>
      </c>
      <c r="C4" s="473"/>
      <c r="D4" s="473"/>
      <c r="E4" s="7"/>
      <c r="F4" s="7"/>
      <c r="G4" s="7"/>
      <c r="H4" s="7"/>
      <c r="I4" s="7"/>
      <c r="J4" s="7"/>
      <c r="K4" s="7"/>
      <c r="L4" s="7"/>
      <c r="M4" s="7"/>
      <c r="N4" s="7"/>
      <c r="O4" s="7"/>
      <c r="P4" s="7"/>
      <c r="Q4" s="7"/>
      <c r="R4" s="7"/>
      <c r="S4" s="7"/>
      <c r="T4" s="7"/>
      <c r="U4" s="7"/>
      <c r="V4" s="7"/>
      <c r="W4" s="8"/>
    </row>
    <row r="5" spans="1:23" x14ac:dyDescent="0.2">
      <c r="A5" s="19" t="s">
        <v>38</v>
      </c>
      <c r="B5" s="474">
        <f>'Project info'!G2</f>
        <v>0</v>
      </c>
      <c r="C5" s="473"/>
      <c r="D5" s="473"/>
      <c r="E5" s="7"/>
      <c r="F5" s="7"/>
      <c r="G5" s="7"/>
      <c r="H5" s="7"/>
      <c r="I5" s="7"/>
      <c r="J5" s="7"/>
      <c r="K5" s="7"/>
      <c r="L5" s="7"/>
      <c r="M5" s="7"/>
      <c r="N5" s="7"/>
      <c r="O5" s="7"/>
      <c r="P5" s="7"/>
      <c r="Q5" s="7"/>
      <c r="R5" s="7"/>
      <c r="S5" s="7"/>
      <c r="T5" s="7"/>
      <c r="U5" s="7"/>
      <c r="V5" s="7"/>
      <c r="W5" s="8"/>
    </row>
    <row r="6" spans="1:23" x14ac:dyDescent="0.2">
      <c r="A6" s="19" t="s">
        <v>65</v>
      </c>
      <c r="B6" s="474">
        <f>'Project info'!G3</f>
        <v>0</v>
      </c>
      <c r="C6" s="473"/>
      <c r="D6" s="473"/>
      <c r="E6" s="7"/>
      <c r="F6" s="7"/>
      <c r="G6" s="7"/>
      <c r="H6" s="7"/>
      <c r="I6" s="7"/>
      <c r="J6" s="7"/>
      <c r="K6" s="7"/>
      <c r="L6" s="7"/>
      <c r="M6" s="7"/>
      <c r="N6" s="7"/>
      <c r="O6" s="7"/>
      <c r="P6" s="7"/>
      <c r="Q6" s="7"/>
      <c r="R6" s="7"/>
      <c r="S6" s="7"/>
      <c r="T6" s="7"/>
      <c r="U6" s="7"/>
      <c r="V6" s="7"/>
      <c r="W6" s="8"/>
    </row>
    <row r="7" spans="1:23" x14ac:dyDescent="0.2">
      <c r="A7" s="19" t="s">
        <v>43</v>
      </c>
      <c r="B7" s="475">
        <f>'Project info'!C8</f>
        <v>0</v>
      </c>
      <c r="C7" s="480"/>
      <c r="D7" s="480"/>
      <c r="E7" s="7"/>
      <c r="F7" s="7"/>
      <c r="G7" s="7"/>
      <c r="H7" s="7"/>
      <c r="I7" s="7"/>
      <c r="J7" s="7"/>
      <c r="K7" s="7"/>
      <c r="L7" s="7"/>
      <c r="M7" s="7"/>
      <c r="N7" s="7"/>
      <c r="O7" s="7"/>
      <c r="P7" s="7"/>
      <c r="Q7" s="7"/>
      <c r="R7" s="7"/>
      <c r="S7" s="7"/>
      <c r="T7" s="7"/>
      <c r="U7" s="7"/>
      <c r="V7" s="7"/>
      <c r="W7" s="8"/>
    </row>
    <row r="8" spans="1:23" x14ac:dyDescent="0.2">
      <c r="A8" s="19" t="s">
        <v>22</v>
      </c>
      <c r="B8" s="476">
        <f>'Regeling info'!H3</f>
        <v>0.9</v>
      </c>
      <c r="C8" s="480"/>
      <c r="D8" s="480"/>
      <c r="E8" s="7"/>
      <c r="F8" s="7"/>
      <c r="G8" s="7"/>
      <c r="H8" s="7"/>
      <c r="I8" s="7"/>
      <c r="J8" s="7"/>
      <c r="K8" s="7"/>
      <c r="L8" s="7"/>
      <c r="M8" s="7"/>
      <c r="N8" s="7"/>
      <c r="O8" s="7"/>
      <c r="P8" s="7"/>
      <c r="Q8" s="7"/>
      <c r="R8" s="7"/>
      <c r="S8" s="7"/>
      <c r="T8" s="7"/>
      <c r="U8" s="7"/>
      <c r="V8" s="7"/>
      <c r="W8" s="8"/>
    </row>
    <row r="9" spans="1:23" x14ac:dyDescent="0.2">
      <c r="A9" s="19" t="s">
        <v>41</v>
      </c>
      <c r="B9" s="477">
        <f>'Project info'!C6</f>
        <v>0</v>
      </c>
      <c r="C9" s="479" t="s">
        <v>48</v>
      </c>
      <c r="D9" s="477">
        <f>'Project info'!G6</f>
        <v>0</v>
      </c>
      <c r="E9" s="7"/>
      <c r="F9" s="7"/>
      <c r="G9" s="7"/>
      <c r="H9" s="7"/>
      <c r="I9" s="7"/>
      <c r="J9" s="7"/>
      <c r="K9" s="7"/>
      <c r="L9" s="7"/>
      <c r="M9" s="7"/>
      <c r="N9" s="7"/>
      <c r="O9" s="7"/>
      <c r="P9" s="7"/>
      <c r="Q9" s="7"/>
      <c r="R9" s="7"/>
      <c r="S9" s="7"/>
      <c r="T9" s="7"/>
      <c r="U9" s="7"/>
      <c r="V9" s="7"/>
      <c r="W9" s="8"/>
    </row>
    <row r="10" spans="1:23" x14ac:dyDescent="0.2">
      <c r="A10" s="6"/>
      <c r="B10" s="160"/>
      <c r="C10" s="160"/>
      <c r="D10" s="160"/>
      <c r="E10" s="7"/>
      <c r="F10" s="7"/>
      <c r="G10" s="7"/>
      <c r="H10" s="7"/>
      <c r="I10" s="7"/>
      <c r="J10" s="7"/>
      <c r="K10" s="7"/>
      <c r="L10" s="7"/>
      <c r="M10" s="7"/>
      <c r="N10" s="7"/>
      <c r="O10" s="7"/>
      <c r="P10" s="7"/>
      <c r="Q10" s="7"/>
      <c r="R10" s="7"/>
      <c r="S10" s="7"/>
      <c r="T10" s="7"/>
      <c r="U10" s="7"/>
      <c r="V10" s="7"/>
      <c r="W10" s="8"/>
    </row>
    <row r="11" spans="1:23" x14ac:dyDescent="0.2">
      <c r="A11" s="19"/>
      <c r="B11" s="481"/>
      <c r="C11" s="160"/>
      <c r="D11" s="160"/>
      <c r="E11" s="7"/>
      <c r="F11" s="7"/>
      <c r="G11" s="7"/>
      <c r="H11" s="7"/>
      <c r="I11" s="7"/>
      <c r="J11" s="7"/>
      <c r="K11" s="7"/>
      <c r="L11" s="7"/>
      <c r="M11" s="7"/>
      <c r="N11" s="7"/>
      <c r="O11" s="7"/>
      <c r="P11" s="7"/>
      <c r="Q11" s="7"/>
      <c r="R11" s="7"/>
      <c r="S11" s="7"/>
      <c r="T11" s="7"/>
      <c r="U11" s="7"/>
      <c r="V11" s="7"/>
      <c r="W11" s="8"/>
    </row>
    <row r="12" spans="1:23" x14ac:dyDescent="0.2">
      <c r="A12" s="19" t="s">
        <v>44</v>
      </c>
      <c r="B12" s="478">
        <f>'Project info'!C10</f>
        <v>0</v>
      </c>
      <c r="C12" s="160"/>
      <c r="D12" s="160"/>
      <c r="E12" s="7"/>
      <c r="F12" s="7"/>
      <c r="G12" s="7"/>
      <c r="H12" s="7"/>
      <c r="I12" s="7"/>
      <c r="J12" s="7"/>
      <c r="K12" s="7"/>
      <c r="L12" s="7"/>
      <c r="M12" s="7"/>
      <c r="N12" s="7"/>
      <c r="O12" s="7"/>
      <c r="P12" s="7"/>
      <c r="Q12" s="7"/>
      <c r="R12" s="7"/>
      <c r="S12" s="7"/>
      <c r="T12" s="7"/>
      <c r="U12" s="7"/>
      <c r="V12" s="7"/>
      <c r="W12" s="8"/>
    </row>
    <row r="13" spans="1:23" x14ac:dyDescent="0.2">
      <c r="A13" s="19"/>
      <c r="B13" s="72"/>
      <c r="C13" s="7"/>
      <c r="D13" s="160"/>
      <c r="E13" s="7"/>
      <c r="F13" s="7"/>
      <c r="G13" s="7"/>
      <c r="H13" s="7"/>
      <c r="I13" s="7"/>
      <c r="J13" s="7"/>
      <c r="K13" s="7"/>
      <c r="L13" s="7"/>
      <c r="M13" s="7"/>
      <c r="N13" s="7"/>
      <c r="O13" s="7"/>
      <c r="P13" s="7"/>
      <c r="Q13" s="7"/>
      <c r="R13" s="7"/>
      <c r="S13" s="7"/>
      <c r="T13" s="7"/>
      <c r="U13" s="7"/>
      <c r="V13" s="7"/>
      <c r="W13" s="8"/>
    </row>
    <row r="14" spans="1:23" x14ac:dyDescent="0.2">
      <c r="A14" s="73" t="s">
        <v>39</v>
      </c>
      <c r="B14" s="83">
        <v>1</v>
      </c>
      <c r="C14" s="83" t="str">
        <f>IF(ISNUMBER(B14),IF(B14&lt;$B6,B14+1,""),"")</f>
        <v/>
      </c>
      <c r="D14" s="83" t="str">
        <f t="shared" ref="D14:T14" si="0">IF(ISNUMBER(C14),IF(C14&lt;$B6,C14+1,""),"")</f>
        <v/>
      </c>
      <c r="E14" s="83" t="str">
        <f t="shared" si="0"/>
        <v/>
      </c>
      <c r="F14" s="83" t="str">
        <f t="shared" si="0"/>
        <v/>
      </c>
      <c r="G14" s="83" t="str">
        <f t="shared" si="0"/>
        <v/>
      </c>
      <c r="H14" s="83" t="str">
        <f t="shared" si="0"/>
        <v/>
      </c>
      <c r="I14" s="83" t="str">
        <f t="shared" si="0"/>
        <v/>
      </c>
      <c r="J14" s="83" t="str">
        <f t="shared" si="0"/>
        <v/>
      </c>
      <c r="K14" s="83" t="str">
        <f t="shared" si="0"/>
        <v/>
      </c>
      <c r="L14" s="83" t="str">
        <f t="shared" si="0"/>
        <v/>
      </c>
      <c r="M14" s="83" t="str">
        <f t="shared" si="0"/>
        <v/>
      </c>
      <c r="N14" s="83" t="str">
        <f t="shared" si="0"/>
        <v/>
      </c>
      <c r="O14" s="83" t="str">
        <f t="shared" si="0"/>
        <v/>
      </c>
      <c r="P14" s="83" t="str">
        <f t="shared" si="0"/>
        <v/>
      </c>
      <c r="Q14" s="83" t="str">
        <f t="shared" si="0"/>
        <v/>
      </c>
      <c r="R14" s="83" t="str">
        <f t="shared" si="0"/>
        <v/>
      </c>
      <c r="S14" s="83" t="str">
        <f t="shared" si="0"/>
        <v/>
      </c>
      <c r="T14" s="83" t="str">
        <f t="shared" si="0"/>
        <v/>
      </c>
      <c r="U14" s="83" t="str">
        <f>IF(ISNUMBER(T14),IF(T14&lt;$B6,T14+1,""),"")</f>
        <v/>
      </c>
      <c r="V14" s="83" t="str">
        <f>IF(ISNUMBER(U14),IF(U14&lt;$B6,U14+1,""),"")</f>
        <v/>
      </c>
      <c r="W14" s="92" t="str">
        <f>IF(ISNUMBER(T14),IF(T14&lt;$B6,T14+1,""),"")</f>
        <v/>
      </c>
    </row>
    <row r="15" spans="1:23" x14ac:dyDescent="0.2">
      <c r="A15" s="74" t="s">
        <v>25</v>
      </c>
      <c r="B15" s="139">
        <f>Projectoverzicht!$B$7</f>
        <v>0</v>
      </c>
      <c r="C15" s="139">
        <f>Projectoverzicht!$B$8</f>
        <v>0</v>
      </c>
      <c r="D15" s="139">
        <f>Projectoverzicht!$B$9</f>
        <v>0</v>
      </c>
      <c r="E15" s="139">
        <f>Projectoverzicht!$B$10</f>
        <v>0</v>
      </c>
      <c r="F15" s="139">
        <f>Projectoverzicht!$B$11</f>
        <v>0</v>
      </c>
      <c r="G15" s="139">
        <f>Projectoverzicht!$B$12</f>
        <v>0</v>
      </c>
      <c r="H15" s="139">
        <f>Projectoverzicht!$B$13</f>
        <v>0</v>
      </c>
      <c r="I15" s="139">
        <f>Projectoverzicht!$B$14</f>
        <v>0</v>
      </c>
      <c r="J15" s="139">
        <f>Projectoverzicht!$B$15</f>
        <v>0</v>
      </c>
      <c r="K15" s="139">
        <f>Projectoverzicht!$B$16</f>
        <v>0</v>
      </c>
      <c r="L15" s="139">
        <f>Projectoverzicht!$B$17</f>
        <v>0</v>
      </c>
      <c r="M15" s="139">
        <f>Projectoverzicht!$B$18</f>
        <v>0</v>
      </c>
      <c r="N15" s="139">
        <f>Projectoverzicht!$B$19</f>
        <v>0</v>
      </c>
      <c r="O15" s="139">
        <f>Projectoverzicht!$B$20</f>
        <v>0</v>
      </c>
      <c r="P15" s="139">
        <f>Projectoverzicht!$B$21</f>
        <v>0</v>
      </c>
      <c r="Q15" s="139">
        <f>Projectoverzicht!$B$22</f>
        <v>0</v>
      </c>
      <c r="R15" s="139">
        <f>Projectoverzicht!$B$23</f>
        <v>0</v>
      </c>
      <c r="S15" s="139">
        <f>Projectoverzicht!$B$24</f>
        <v>0</v>
      </c>
      <c r="T15" s="139">
        <f>Projectoverzicht!$B$25</f>
        <v>0</v>
      </c>
      <c r="U15" s="139">
        <f>Projectoverzicht!$B$26</f>
        <v>0</v>
      </c>
      <c r="V15" s="139">
        <f>Projectoverzicht!$B$27</f>
        <v>0</v>
      </c>
      <c r="W15" s="139"/>
    </row>
    <row r="16" spans="1:23" x14ac:dyDescent="0.2">
      <c r="A16" s="89"/>
      <c r="B16" s="90"/>
      <c r="C16" s="90"/>
      <c r="D16" s="90"/>
      <c r="E16" s="90"/>
      <c r="F16" s="90"/>
      <c r="G16" s="90"/>
      <c r="H16" s="90"/>
      <c r="I16" s="90"/>
      <c r="J16" s="90"/>
      <c r="K16" s="90"/>
      <c r="L16" s="91"/>
      <c r="M16" s="91"/>
      <c r="N16" s="91"/>
      <c r="O16" s="91"/>
      <c r="P16" s="91"/>
      <c r="Q16" s="91"/>
      <c r="R16" s="91"/>
      <c r="S16" s="91"/>
      <c r="T16" s="91"/>
      <c r="U16" s="91"/>
      <c r="V16" s="91"/>
      <c r="W16" s="93"/>
    </row>
    <row r="17" spans="1:23" s="13" customFormat="1" x14ac:dyDescent="0.2">
      <c r="A17" s="75" t="s">
        <v>24</v>
      </c>
      <c r="B17" s="128">
        <f>Projectoverzicht!$M$7</f>
        <v>0</v>
      </c>
      <c r="C17" s="128">
        <f>Projectoverzicht!$M$8</f>
        <v>0</v>
      </c>
      <c r="D17" s="128">
        <f>Projectoverzicht!$M$9</f>
        <v>0</v>
      </c>
      <c r="E17" s="128">
        <f>Projectoverzicht!$M$10</f>
        <v>0</v>
      </c>
      <c r="F17" s="128">
        <f>Projectoverzicht!$M$11</f>
        <v>0</v>
      </c>
      <c r="G17" s="128">
        <f>Projectoverzicht!$M$12</f>
        <v>0</v>
      </c>
      <c r="H17" s="128">
        <f>Projectoverzicht!$M$13</f>
        <v>0</v>
      </c>
      <c r="I17" s="128">
        <f>Projectoverzicht!$M$14</f>
        <v>0</v>
      </c>
      <c r="J17" s="128">
        <f>Projectoverzicht!$M$15</f>
        <v>0</v>
      </c>
      <c r="K17" s="128">
        <f>Projectoverzicht!$M$16</f>
        <v>0</v>
      </c>
      <c r="L17" s="128">
        <f>Projectoverzicht!$M$17</f>
        <v>0</v>
      </c>
      <c r="M17" s="128">
        <f>Projectoverzicht!$M$18</f>
        <v>0</v>
      </c>
      <c r="N17" s="128">
        <f>Projectoverzicht!$M$19</f>
        <v>0</v>
      </c>
      <c r="O17" s="128">
        <f>Projectoverzicht!$M$20</f>
        <v>0</v>
      </c>
      <c r="P17" s="128">
        <f>Projectoverzicht!$M$21</f>
        <v>0</v>
      </c>
      <c r="Q17" s="128">
        <f>Projectoverzicht!$M$22</f>
        <v>0</v>
      </c>
      <c r="R17" s="128">
        <f>Projectoverzicht!$M$23</f>
        <v>0</v>
      </c>
      <c r="S17" s="128">
        <f>Projectoverzicht!$M$24</f>
        <v>0</v>
      </c>
      <c r="T17" s="128">
        <f>Projectoverzicht!$M$25</f>
        <v>0</v>
      </c>
      <c r="U17" s="128">
        <f>Projectoverzicht!$M$26</f>
        <v>0</v>
      </c>
      <c r="V17" s="128">
        <f>Projectoverzicht!$M$27</f>
        <v>0</v>
      </c>
      <c r="W17" s="126"/>
    </row>
    <row r="18" spans="1:23" x14ac:dyDescent="0.2">
      <c r="A18" s="6"/>
      <c r="B18" s="7"/>
      <c r="C18" s="7"/>
      <c r="D18" s="7"/>
      <c r="E18" s="7"/>
      <c r="F18" s="7"/>
      <c r="G18" s="7"/>
      <c r="H18" s="7"/>
      <c r="I18" s="7"/>
      <c r="J18" s="7"/>
      <c r="K18" s="7"/>
      <c r="L18" s="7"/>
      <c r="M18" s="7"/>
      <c r="N18" s="7"/>
      <c r="O18" s="7"/>
      <c r="P18" s="7"/>
      <c r="Q18" s="7"/>
      <c r="R18" s="7"/>
      <c r="S18" s="7"/>
      <c r="T18" s="7"/>
      <c r="U18" s="7"/>
      <c r="V18" s="7"/>
      <c r="W18" s="8"/>
    </row>
    <row r="19" spans="1:23" x14ac:dyDescent="0.2">
      <c r="A19" s="6"/>
      <c r="B19" s="7"/>
      <c r="C19" s="7"/>
      <c r="D19" s="7"/>
      <c r="E19" s="7"/>
      <c r="F19" s="7"/>
      <c r="G19" s="7"/>
      <c r="H19" s="7"/>
      <c r="I19" s="7"/>
      <c r="J19" s="7"/>
      <c r="K19" s="7"/>
      <c r="L19" s="7"/>
      <c r="M19" s="7"/>
      <c r="N19" s="7"/>
      <c r="O19" s="7"/>
      <c r="P19" s="7"/>
      <c r="Q19" s="7"/>
      <c r="R19" s="7"/>
      <c r="S19" s="7"/>
      <c r="T19" s="7"/>
      <c r="U19" s="7"/>
      <c r="V19" s="7"/>
      <c r="W19" s="8"/>
    </row>
    <row r="20" spans="1:23" x14ac:dyDescent="0.2">
      <c r="A20" s="6"/>
      <c r="B20" s="16" t="s">
        <v>26</v>
      </c>
      <c r="C20" s="76">
        <f>SUM(B17:W17)</f>
        <v>0</v>
      </c>
      <c r="D20" s="77" t="str">
        <f>IF(C20=B7,"","! Som van subidiebedragen is ongelijk totaal subsidiebedrag")</f>
        <v/>
      </c>
      <c r="E20" s="7"/>
      <c r="F20" s="7"/>
      <c r="G20" s="7"/>
      <c r="H20" s="7"/>
      <c r="I20" s="7"/>
      <c r="J20" s="7"/>
      <c r="K20" s="7"/>
      <c r="L20" s="7"/>
      <c r="M20" s="7"/>
      <c r="N20" s="7"/>
      <c r="O20" s="7"/>
      <c r="P20" s="7"/>
      <c r="Q20" s="7"/>
      <c r="R20" s="7"/>
      <c r="S20" s="7"/>
      <c r="T20" s="7"/>
      <c r="U20" s="7"/>
      <c r="V20" s="7"/>
      <c r="W20" s="8"/>
    </row>
    <row r="21" spans="1:23" x14ac:dyDescent="0.2">
      <c r="A21" s="6"/>
      <c r="B21" s="7"/>
      <c r="C21" s="7"/>
      <c r="D21" s="7"/>
      <c r="E21" s="7"/>
      <c r="F21" s="7"/>
      <c r="G21" s="7"/>
      <c r="H21" s="7"/>
      <c r="I21" s="7"/>
      <c r="J21" s="7"/>
      <c r="K21" s="7"/>
      <c r="L21" s="7"/>
      <c r="M21" s="7"/>
      <c r="N21" s="7"/>
      <c r="O21" s="7"/>
      <c r="P21" s="7"/>
      <c r="Q21" s="7"/>
      <c r="R21" s="7"/>
      <c r="S21" s="7"/>
      <c r="T21" s="7"/>
      <c r="U21" s="7"/>
      <c r="V21" s="7"/>
      <c r="W21" s="8"/>
    </row>
    <row r="22" spans="1:23" ht="13.5" thickBot="1" x14ac:dyDescent="0.25">
      <c r="A22" s="105" t="str">
        <f>IF('Regeling info'!C8="ja","","Overall begroting is niet geselecteerd in Regeling info. Dit tabblad wordt niet gebruikt voor de berekening van het betaalritme!")</f>
        <v/>
      </c>
      <c r="B22" s="2"/>
      <c r="C22" s="2"/>
      <c r="D22" s="2"/>
      <c r="E22" s="2"/>
      <c r="F22" s="2"/>
      <c r="G22" s="2"/>
      <c r="H22" s="2"/>
      <c r="I22" s="2"/>
      <c r="J22" s="2"/>
      <c r="K22" s="2"/>
      <c r="L22" s="2"/>
      <c r="M22" s="2"/>
      <c r="N22" s="2"/>
      <c r="O22" s="2"/>
      <c r="P22" s="2"/>
      <c r="Q22" s="2"/>
      <c r="R22" s="2"/>
      <c r="S22" s="2"/>
      <c r="T22" s="2"/>
      <c r="U22" s="2"/>
      <c r="V22" s="2"/>
      <c r="W22" s="20"/>
    </row>
  </sheetData>
  <sheetProtection password="CC08" sheet="1" objects="1" scenarios="1" formatColumns="0"/>
  <phoneticPr fontId="4" type="noConversion"/>
  <pageMargins left="0.75" right="0.75" top="1" bottom="1" header="0.5" footer="0.5"/>
  <pageSetup paperSize="9" scale="96" orientation="landscape" r:id="rId1"/>
  <headerFooter alignWithMargins="0"/>
  <rowBreaks count="1" manualBreakCount="1">
    <brk id="24" max="16383" man="1"/>
  </rowBreaks>
  <colBreaks count="1" manualBreakCount="1">
    <brk id="8" max="1048575" man="1"/>
  </colBreaks>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Blad4">
    <tabColor theme="4" tint="0.59999389629810485"/>
  </sheetPr>
  <dimension ref="A1:W29"/>
  <sheetViews>
    <sheetView showGridLines="0" zoomScale="85" zoomScaleNormal="85" workbookViewId="0">
      <selection activeCell="C13" sqref="C13"/>
    </sheetView>
  </sheetViews>
  <sheetFormatPr defaultRowHeight="12.75" x14ac:dyDescent="0.2"/>
  <cols>
    <col min="1" max="1" width="26" customWidth="1"/>
    <col min="2" max="2" width="13.85546875" customWidth="1"/>
    <col min="3" max="23" width="16.140625" customWidth="1"/>
  </cols>
  <sheetData>
    <row r="1" spans="1:23" x14ac:dyDescent="0.2">
      <c r="A1" s="69" t="s">
        <v>347</v>
      </c>
      <c r="B1" s="468" t="str">
        <f>'Regeling info'!C1</f>
        <v>HEP</v>
      </c>
      <c r="C1" s="469"/>
      <c r="D1" s="469"/>
      <c r="E1" s="70"/>
      <c r="F1" s="70"/>
      <c r="G1" s="70"/>
      <c r="H1" s="70"/>
      <c r="I1" s="70"/>
      <c r="J1" s="70"/>
      <c r="K1" s="70"/>
      <c r="L1" s="70"/>
      <c r="M1" s="70"/>
      <c r="N1" s="70"/>
      <c r="O1" s="70"/>
      <c r="P1" s="70"/>
      <c r="Q1" s="70"/>
      <c r="R1" s="70"/>
      <c r="S1" s="70"/>
      <c r="T1" s="70"/>
      <c r="U1" s="70"/>
      <c r="V1" s="70"/>
      <c r="W1" s="71"/>
    </row>
    <row r="2" spans="1:23" x14ac:dyDescent="0.2">
      <c r="A2" s="19"/>
      <c r="B2" s="479"/>
      <c r="C2" s="480"/>
      <c r="D2" s="480"/>
      <c r="E2" s="7"/>
      <c r="F2" s="7"/>
      <c r="G2" s="7"/>
      <c r="H2" s="7"/>
      <c r="I2" s="7"/>
      <c r="J2" s="7"/>
      <c r="K2" s="7"/>
      <c r="L2" s="7"/>
      <c r="M2" s="7"/>
      <c r="N2" s="7"/>
      <c r="O2" s="7"/>
      <c r="P2" s="7"/>
      <c r="Q2" s="7"/>
      <c r="R2" s="7"/>
      <c r="S2" s="7"/>
      <c r="T2" s="7"/>
      <c r="U2" s="7"/>
      <c r="V2" s="7"/>
      <c r="W2" s="8"/>
    </row>
    <row r="3" spans="1:23" x14ac:dyDescent="0.2">
      <c r="A3" s="19" t="s">
        <v>36</v>
      </c>
      <c r="B3" s="474" t="str">
        <f>'Project info'!C1</f>
        <v>(Dit veld wordt ingevuld door RVO)</v>
      </c>
      <c r="C3" s="473"/>
      <c r="D3" s="473"/>
      <c r="E3" s="7"/>
      <c r="F3" s="7"/>
      <c r="G3" s="7"/>
      <c r="H3" s="7"/>
      <c r="I3" s="7"/>
      <c r="J3" s="7"/>
      <c r="K3" s="7"/>
      <c r="L3" s="7"/>
      <c r="M3" s="7"/>
      <c r="N3" s="7"/>
      <c r="O3" s="7"/>
      <c r="P3" s="7"/>
      <c r="Q3" s="7"/>
      <c r="R3" s="7"/>
      <c r="S3" s="7"/>
      <c r="T3" s="7"/>
      <c r="U3" s="7"/>
      <c r="V3" s="7"/>
      <c r="W3" s="8"/>
    </row>
    <row r="4" spans="1:23" x14ac:dyDescent="0.2">
      <c r="A4" s="19" t="s">
        <v>37</v>
      </c>
      <c r="B4" s="474">
        <f>'Project info'!G1</f>
        <v>0</v>
      </c>
      <c r="C4" s="473"/>
      <c r="D4" s="473"/>
      <c r="E4" s="7"/>
      <c r="F4" s="7"/>
      <c r="G4" s="7"/>
      <c r="H4" s="7"/>
      <c r="I4" s="7"/>
      <c r="J4" s="7"/>
      <c r="K4" s="7"/>
      <c r="L4" s="7"/>
      <c r="M4" s="7"/>
      <c r="N4" s="7"/>
      <c r="O4" s="7"/>
      <c r="P4" s="7"/>
      <c r="Q4" s="7"/>
      <c r="R4" s="7"/>
      <c r="S4" s="7"/>
      <c r="T4" s="7"/>
      <c r="U4" s="7"/>
      <c r="V4" s="7"/>
      <c r="W4" s="8"/>
    </row>
    <row r="5" spans="1:23" x14ac:dyDescent="0.2">
      <c r="A5" s="19" t="s">
        <v>38</v>
      </c>
      <c r="B5" s="474">
        <f>'Project info'!G2</f>
        <v>0</v>
      </c>
      <c r="C5" s="473"/>
      <c r="D5" s="473"/>
      <c r="E5" s="7"/>
      <c r="F5" s="7"/>
      <c r="G5" s="7"/>
      <c r="H5" s="7"/>
      <c r="I5" s="7"/>
      <c r="J5" s="7"/>
      <c r="K5" s="7"/>
      <c r="L5" s="7"/>
      <c r="M5" s="7"/>
      <c r="N5" s="7"/>
      <c r="O5" s="7"/>
      <c r="P5" s="7"/>
      <c r="Q5" s="7"/>
      <c r="R5" s="7"/>
      <c r="S5" s="7"/>
      <c r="T5" s="7"/>
      <c r="U5" s="7"/>
      <c r="V5" s="7"/>
      <c r="W5" s="8"/>
    </row>
    <row r="6" spans="1:23" x14ac:dyDescent="0.2">
      <c r="A6" s="19" t="s">
        <v>65</v>
      </c>
      <c r="B6" s="474">
        <f>'Project info'!G3</f>
        <v>0</v>
      </c>
      <c r="C6" s="473"/>
      <c r="D6" s="473"/>
      <c r="E6" s="7"/>
      <c r="F6" s="7"/>
      <c r="G6" s="7"/>
      <c r="H6" s="7"/>
      <c r="I6" s="7"/>
      <c r="J6" s="7"/>
      <c r="K6" s="7"/>
      <c r="L6" s="7"/>
      <c r="M6" s="7"/>
      <c r="N6" s="7"/>
      <c r="O6" s="7"/>
      <c r="P6" s="7"/>
      <c r="Q6" s="7"/>
      <c r="R6" s="7"/>
      <c r="S6" s="7"/>
      <c r="T6" s="7"/>
      <c r="U6" s="7"/>
      <c r="V6" s="7"/>
      <c r="W6" s="8"/>
    </row>
    <row r="7" spans="1:23" x14ac:dyDescent="0.2">
      <c r="A7" s="19" t="s">
        <v>43</v>
      </c>
      <c r="B7" s="475">
        <f>'Project info'!C8</f>
        <v>0</v>
      </c>
      <c r="C7" s="480"/>
      <c r="D7" s="480"/>
      <c r="E7" s="7"/>
      <c r="F7" s="7"/>
      <c r="G7" s="7"/>
      <c r="H7" s="7"/>
      <c r="I7" s="7"/>
      <c r="J7" s="7"/>
      <c r="K7" s="7"/>
      <c r="L7" s="7"/>
      <c r="M7" s="7"/>
      <c r="N7" s="7"/>
      <c r="O7" s="7"/>
      <c r="P7" s="7"/>
      <c r="Q7" s="7"/>
      <c r="R7" s="7"/>
      <c r="S7" s="7"/>
      <c r="T7" s="7"/>
      <c r="U7" s="7"/>
      <c r="V7" s="7"/>
      <c r="W7" s="8"/>
    </row>
    <row r="8" spans="1:23" x14ac:dyDescent="0.2">
      <c r="A8" s="19" t="s">
        <v>22</v>
      </c>
      <c r="B8" s="476">
        <f>'Regeling info'!H3</f>
        <v>0.9</v>
      </c>
      <c r="C8" s="480"/>
      <c r="D8" s="480"/>
      <c r="E8" s="7"/>
      <c r="F8" s="7"/>
      <c r="G8" s="7"/>
      <c r="H8" s="7"/>
      <c r="I8" s="7"/>
      <c r="J8" s="7"/>
      <c r="K8" s="7"/>
      <c r="L8" s="7"/>
      <c r="M8" s="7"/>
      <c r="N8" s="7"/>
      <c r="O8" s="7"/>
      <c r="P8" s="7"/>
      <c r="Q8" s="7"/>
      <c r="R8" s="7"/>
      <c r="S8" s="7"/>
      <c r="T8" s="7"/>
      <c r="U8" s="7"/>
      <c r="V8" s="7"/>
      <c r="W8" s="8"/>
    </row>
    <row r="9" spans="1:23" x14ac:dyDescent="0.2">
      <c r="A9" s="19" t="s">
        <v>41</v>
      </c>
      <c r="B9" s="477">
        <f>'Project info'!C6</f>
        <v>0</v>
      </c>
      <c r="C9" s="479" t="s">
        <v>42</v>
      </c>
      <c r="D9" s="477">
        <f>'Project info'!G6</f>
        <v>0</v>
      </c>
      <c r="E9" s="7"/>
      <c r="F9" s="7"/>
      <c r="G9" s="7"/>
      <c r="H9" s="7"/>
      <c r="I9" s="7"/>
      <c r="J9" s="7"/>
      <c r="K9" s="7"/>
      <c r="L9" s="7"/>
      <c r="M9" s="7"/>
      <c r="N9" s="7"/>
      <c r="O9" s="7"/>
      <c r="P9" s="7"/>
      <c r="Q9" s="7"/>
      <c r="R9" s="7"/>
      <c r="S9" s="7"/>
      <c r="T9" s="7"/>
      <c r="U9" s="7"/>
      <c r="V9" s="7"/>
      <c r="W9" s="8"/>
    </row>
    <row r="10" spans="1:23" x14ac:dyDescent="0.2">
      <c r="A10" s="6"/>
      <c r="B10" s="480"/>
      <c r="C10" s="480"/>
      <c r="D10" s="480"/>
      <c r="E10" s="7"/>
      <c r="F10" s="7"/>
      <c r="G10" s="7"/>
      <c r="H10" s="7"/>
      <c r="I10" s="7"/>
      <c r="J10" s="7"/>
      <c r="K10" s="7"/>
      <c r="L10" s="7"/>
      <c r="M10" s="7"/>
      <c r="N10" s="7"/>
      <c r="O10" s="7"/>
      <c r="P10" s="7"/>
      <c r="Q10" s="7"/>
      <c r="R10" s="7"/>
      <c r="S10" s="7"/>
      <c r="T10" s="7"/>
      <c r="U10" s="7"/>
      <c r="V10" s="7"/>
      <c r="W10" s="8"/>
    </row>
    <row r="11" spans="1:23" x14ac:dyDescent="0.2">
      <c r="A11" s="19" t="s">
        <v>44</v>
      </c>
      <c r="B11" s="477">
        <f>'Project info'!C10</f>
        <v>0</v>
      </c>
      <c r="C11" s="480"/>
      <c r="D11" s="480"/>
      <c r="E11" s="7"/>
      <c r="F11" s="7"/>
      <c r="G11" s="7"/>
      <c r="H11" s="7"/>
      <c r="I11" s="7"/>
      <c r="J11" s="7"/>
      <c r="K11" s="7"/>
      <c r="L11" s="7"/>
      <c r="M11" s="7"/>
      <c r="N11" s="7"/>
      <c r="O11" s="7"/>
      <c r="P11" s="7"/>
      <c r="Q11" s="7"/>
      <c r="R11" s="7"/>
      <c r="S11" s="7"/>
      <c r="T11" s="7"/>
      <c r="U11" s="7"/>
      <c r="V11" s="7"/>
      <c r="W11" s="8"/>
    </row>
    <row r="12" spans="1:23" x14ac:dyDescent="0.2">
      <c r="A12" s="19"/>
      <c r="B12" s="72"/>
      <c r="C12" s="7"/>
      <c r="D12" s="7"/>
      <c r="E12" s="7"/>
      <c r="F12" s="7"/>
      <c r="G12" s="7"/>
      <c r="H12" s="7"/>
      <c r="I12" s="7"/>
      <c r="J12" s="7"/>
      <c r="K12" s="7"/>
      <c r="L12" s="7"/>
      <c r="M12" s="7"/>
      <c r="N12" s="7"/>
      <c r="O12" s="7"/>
      <c r="P12" s="7"/>
      <c r="Q12" s="7"/>
      <c r="R12" s="7"/>
      <c r="S12" s="7"/>
      <c r="T12" s="7"/>
      <c r="U12" s="7"/>
      <c r="V12" s="7"/>
      <c r="W12" s="8"/>
    </row>
    <row r="13" spans="1:23" x14ac:dyDescent="0.2">
      <c r="A13" s="6"/>
      <c r="B13" s="72" t="s">
        <v>39</v>
      </c>
      <c r="C13" s="83">
        <v>1</v>
      </c>
      <c r="D13" s="83" t="str">
        <f>IF(ISNUMBER(C13),IF(C13&lt;$B6,C13+1,""),"")</f>
        <v/>
      </c>
      <c r="E13" s="83" t="str">
        <f t="shared" ref="E13:U13" si="0">IF(ISNUMBER(D13),IF(D13&lt;$B6,D13+1,""),"")</f>
        <v/>
      </c>
      <c r="F13" s="83" t="str">
        <f t="shared" si="0"/>
        <v/>
      </c>
      <c r="G13" s="83" t="str">
        <f t="shared" si="0"/>
        <v/>
      </c>
      <c r="H13" s="83" t="str">
        <f t="shared" si="0"/>
        <v/>
      </c>
      <c r="I13" s="83" t="str">
        <f t="shared" si="0"/>
        <v/>
      </c>
      <c r="J13" s="83" t="str">
        <f t="shared" si="0"/>
        <v/>
      </c>
      <c r="K13" s="83" t="str">
        <f t="shared" si="0"/>
        <v/>
      </c>
      <c r="L13" s="83" t="str">
        <f t="shared" si="0"/>
        <v/>
      </c>
      <c r="M13" s="83" t="str">
        <f t="shared" si="0"/>
        <v/>
      </c>
      <c r="N13" s="83" t="str">
        <f t="shared" si="0"/>
        <v/>
      </c>
      <c r="O13" s="83" t="str">
        <f t="shared" si="0"/>
        <v/>
      </c>
      <c r="P13" s="83" t="str">
        <f t="shared" si="0"/>
        <v/>
      </c>
      <c r="Q13" s="83" t="str">
        <f t="shared" si="0"/>
        <v/>
      </c>
      <c r="R13" s="83" t="str">
        <f t="shared" si="0"/>
        <v/>
      </c>
      <c r="S13" s="83" t="str">
        <f t="shared" si="0"/>
        <v/>
      </c>
      <c r="T13" s="83" t="str">
        <f t="shared" si="0"/>
        <v/>
      </c>
      <c r="U13" s="83" t="str">
        <f t="shared" si="0"/>
        <v/>
      </c>
      <c r="V13" s="83" t="str">
        <f>IF(ISNUMBER(U13),IF(U13&lt;$B6,U13+1,""),"")</f>
        <v/>
      </c>
      <c r="W13" s="92" t="str">
        <f>IF(ISNUMBER(V13),IF(V13&lt;$B6,V13+1,""),"")</f>
        <v/>
      </c>
    </row>
    <row r="14" spans="1:23" x14ac:dyDescent="0.2">
      <c r="A14" s="6"/>
      <c r="B14" s="79" t="s">
        <v>25</v>
      </c>
      <c r="C14" s="139">
        <f>Projectoverzicht!$B$7</f>
        <v>0</v>
      </c>
      <c r="D14" s="139">
        <f>Projectoverzicht!$B$8</f>
        <v>0</v>
      </c>
      <c r="E14" s="139">
        <f>Projectoverzicht!$B$9</f>
        <v>0</v>
      </c>
      <c r="F14" s="139">
        <f>Projectoverzicht!$B$10</f>
        <v>0</v>
      </c>
      <c r="G14" s="139">
        <f>Projectoverzicht!$B$11</f>
        <v>0</v>
      </c>
      <c r="H14" s="139">
        <f>Projectoverzicht!$B$12</f>
        <v>0</v>
      </c>
      <c r="I14" s="139">
        <f>Projectoverzicht!$B$13</f>
        <v>0</v>
      </c>
      <c r="J14" s="139">
        <f>Projectoverzicht!$B$14</f>
        <v>0</v>
      </c>
      <c r="K14" s="139">
        <f>Projectoverzicht!$B$15</f>
        <v>0</v>
      </c>
      <c r="L14" s="139">
        <f>Projectoverzicht!$B$16</f>
        <v>0</v>
      </c>
      <c r="M14" s="139">
        <f>Projectoverzicht!$B$17</f>
        <v>0</v>
      </c>
      <c r="N14" s="139">
        <f>Projectoverzicht!$B$18</f>
        <v>0</v>
      </c>
      <c r="O14" s="139">
        <f>Projectoverzicht!$B$19</f>
        <v>0</v>
      </c>
      <c r="P14" s="139">
        <f>Projectoverzicht!$B$20</f>
        <v>0</v>
      </c>
      <c r="Q14" s="139">
        <f>Projectoverzicht!$B$21</f>
        <v>0</v>
      </c>
      <c r="R14" s="139">
        <f>Projectoverzicht!$B$22</f>
        <v>0</v>
      </c>
      <c r="S14" s="139">
        <f>Projectoverzicht!$B$23</f>
        <v>0</v>
      </c>
      <c r="T14" s="139">
        <f>Projectoverzicht!$B$24</f>
        <v>0</v>
      </c>
      <c r="U14" s="139">
        <f>Projectoverzicht!$B$25</f>
        <v>0</v>
      </c>
      <c r="V14" s="139">
        <f>Projectoverzicht!$B$26</f>
        <v>0</v>
      </c>
      <c r="W14" s="421">
        <f>Projectoverzicht!$B$27</f>
        <v>0</v>
      </c>
    </row>
    <row r="15" spans="1:23" x14ac:dyDescent="0.2">
      <c r="A15" s="80" t="s">
        <v>46</v>
      </c>
      <c r="B15" s="81" t="s">
        <v>34</v>
      </c>
      <c r="C15" s="85"/>
      <c r="D15" s="85"/>
      <c r="E15" s="85"/>
      <c r="F15" s="85"/>
      <c r="G15" s="85"/>
      <c r="H15" s="85"/>
      <c r="I15" s="85"/>
      <c r="J15" s="85"/>
      <c r="K15" s="85"/>
      <c r="L15" s="85"/>
      <c r="M15" s="86"/>
      <c r="N15" s="86"/>
      <c r="O15" s="86"/>
      <c r="P15" s="86"/>
      <c r="Q15" s="86"/>
      <c r="R15" s="86"/>
      <c r="S15" s="86"/>
      <c r="T15" s="86"/>
      <c r="U15" s="86"/>
      <c r="V15" s="86"/>
      <c r="W15" s="422"/>
    </row>
    <row r="16" spans="1:23" s="12" customFormat="1" x14ac:dyDescent="0.2">
      <c r="A16" s="82"/>
      <c r="B16" s="87">
        <f>YEAR(B9)</f>
        <v>1900</v>
      </c>
      <c r="C16" s="128"/>
      <c r="D16" s="128"/>
      <c r="E16" s="128"/>
      <c r="F16" s="128"/>
      <c r="G16" s="128"/>
      <c r="H16" s="128"/>
      <c r="I16" s="128"/>
      <c r="J16" s="128"/>
      <c r="K16" s="128"/>
      <c r="L16" s="128"/>
      <c r="M16" s="129"/>
      <c r="N16" s="127"/>
      <c r="O16" s="127"/>
      <c r="P16" s="127"/>
      <c r="Q16" s="127"/>
      <c r="R16" s="127"/>
      <c r="S16" s="127"/>
      <c r="T16" s="127"/>
      <c r="U16" s="127"/>
      <c r="V16" s="127"/>
      <c r="W16" s="126"/>
    </row>
    <row r="17" spans="1:23" x14ac:dyDescent="0.2">
      <c r="A17" s="6"/>
      <c r="B17" s="88" t="str">
        <f>IF(B16&lt;YEAR(D$9),B16+1,"")</f>
        <v/>
      </c>
      <c r="C17" s="127"/>
      <c r="D17" s="127"/>
      <c r="E17" s="127"/>
      <c r="F17" s="127"/>
      <c r="G17" s="127"/>
      <c r="H17" s="127"/>
      <c r="I17" s="127"/>
      <c r="J17" s="127"/>
      <c r="K17" s="127"/>
      <c r="L17" s="127"/>
      <c r="M17" s="127"/>
      <c r="N17" s="127"/>
      <c r="O17" s="127"/>
      <c r="P17" s="127"/>
      <c r="Q17" s="127"/>
      <c r="R17" s="127"/>
      <c r="S17" s="127"/>
      <c r="T17" s="127"/>
      <c r="U17" s="127"/>
      <c r="V17" s="127"/>
      <c r="W17" s="126"/>
    </row>
    <row r="18" spans="1:23" x14ac:dyDescent="0.2">
      <c r="A18" s="6"/>
      <c r="B18" s="88" t="str">
        <f t="shared" ref="B18:B23" si="1">IF(B17&lt;YEAR(D$9),B17+1,"")</f>
        <v/>
      </c>
      <c r="C18" s="127"/>
      <c r="D18" s="127"/>
      <c r="E18" s="127"/>
      <c r="F18" s="127"/>
      <c r="G18" s="127"/>
      <c r="H18" s="127"/>
      <c r="I18" s="127"/>
      <c r="J18" s="127"/>
      <c r="K18" s="127"/>
      <c r="L18" s="127"/>
      <c r="M18" s="127"/>
      <c r="N18" s="127"/>
      <c r="O18" s="127"/>
      <c r="P18" s="127"/>
      <c r="Q18" s="127"/>
      <c r="R18" s="127"/>
      <c r="S18" s="127"/>
      <c r="T18" s="127"/>
      <c r="U18" s="127"/>
      <c r="V18" s="127"/>
      <c r="W18" s="126"/>
    </row>
    <row r="19" spans="1:23" x14ac:dyDescent="0.2">
      <c r="A19" s="6"/>
      <c r="B19" s="88" t="str">
        <f t="shared" si="1"/>
        <v/>
      </c>
      <c r="C19" s="127"/>
      <c r="D19" s="127"/>
      <c r="E19" s="127"/>
      <c r="F19" s="127"/>
      <c r="G19" s="127"/>
      <c r="H19" s="127"/>
      <c r="I19" s="127"/>
      <c r="J19" s="127"/>
      <c r="K19" s="127"/>
      <c r="L19" s="127"/>
      <c r="M19" s="127"/>
      <c r="N19" s="127"/>
      <c r="O19" s="127"/>
      <c r="P19" s="127"/>
      <c r="Q19" s="127"/>
      <c r="R19" s="127"/>
      <c r="S19" s="127"/>
      <c r="T19" s="127"/>
      <c r="U19" s="127"/>
      <c r="V19" s="127"/>
      <c r="W19" s="126"/>
    </row>
    <row r="20" spans="1:23" x14ac:dyDescent="0.2">
      <c r="A20" s="6"/>
      <c r="B20" s="88" t="str">
        <f t="shared" si="1"/>
        <v/>
      </c>
      <c r="C20" s="127"/>
      <c r="D20" s="127"/>
      <c r="E20" s="127"/>
      <c r="F20" s="127"/>
      <c r="G20" s="127"/>
      <c r="H20" s="127"/>
      <c r="I20" s="127"/>
      <c r="J20" s="127"/>
      <c r="K20" s="127"/>
      <c r="L20" s="127"/>
      <c r="M20" s="127"/>
      <c r="N20" s="127"/>
      <c r="O20" s="127"/>
      <c r="P20" s="127"/>
      <c r="Q20" s="127"/>
      <c r="R20" s="127"/>
      <c r="S20" s="127"/>
      <c r="T20" s="127"/>
      <c r="U20" s="127"/>
      <c r="V20" s="127"/>
      <c r="W20" s="126"/>
    </row>
    <row r="21" spans="1:23" x14ac:dyDescent="0.2">
      <c r="A21" s="6"/>
      <c r="B21" s="88" t="str">
        <f t="shared" si="1"/>
        <v/>
      </c>
      <c r="C21" s="127"/>
      <c r="D21" s="127"/>
      <c r="E21" s="127"/>
      <c r="F21" s="127"/>
      <c r="G21" s="127"/>
      <c r="H21" s="127"/>
      <c r="I21" s="127"/>
      <c r="J21" s="127"/>
      <c r="K21" s="127"/>
      <c r="L21" s="127"/>
      <c r="M21" s="127"/>
      <c r="N21" s="127"/>
      <c r="O21" s="127"/>
      <c r="P21" s="127"/>
      <c r="Q21" s="127"/>
      <c r="R21" s="127"/>
      <c r="S21" s="127"/>
      <c r="T21" s="127"/>
      <c r="U21" s="127"/>
      <c r="V21" s="127"/>
      <c r="W21" s="126"/>
    </row>
    <row r="22" spans="1:23" x14ac:dyDescent="0.2">
      <c r="A22" s="6"/>
      <c r="B22" s="88" t="str">
        <f t="shared" si="1"/>
        <v/>
      </c>
      <c r="C22" s="127"/>
      <c r="D22" s="127"/>
      <c r="E22" s="127"/>
      <c r="F22" s="127"/>
      <c r="G22" s="127"/>
      <c r="H22" s="127"/>
      <c r="I22" s="127"/>
      <c r="J22" s="127"/>
      <c r="K22" s="127"/>
      <c r="L22" s="127"/>
      <c r="M22" s="127"/>
      <c r="N22" s="127"/>
      <c r="O22" s="127"/>
      <c r="P22" s="127"/>
      <c r="Q22" s="127"/>
      <c r="R22" s="127"/>
      <c r="S22" s="127"/>
      <c r="T22" s="127"/>
      <c r="U22" s="127"/>
      <c r="V22" s="127"/>
      <c r="W22" s="126"/>
    </row>
    <row r="23" spans="1:23" x14ac:dyDescent="0.2">
      <c r="A23" s="6"/>
      <c r="B23" s="88" t="str">
        <f t="shared" si="1"/>
        <v/>
      </c>
      <c r="C23" s="127"/>
      <c r="D23" s="127"/>
      <c r="E23" s="127"/>
      <c r="F23" s="127"/>
      <c r="G23" s="127"/>
      <c r="H23" s="127"/>
      <c r="I23" s="127"/>
      <c r="J23" s="127"/>
      <c r="K23" s="127"/>
      <c r="L23" s="127"/>
      <c r="M23" s="127"/>
      <c r="N23" s="127"/>
      <c r="O23" s="127"/>
      <c r="P23" s="127"/>
      <c r="Q23" s="127"/>
      <c r="R23" s="127"/>
      <c r="S23" s="127"/>
      <c r="T23" s="127"/>
      <c r="U23" s="127"/>
      <c r="V23" s="127"/>
      <c r="W23" s="126"/>
    </row>
    <row r="24" spans="1:23" x14ac:dyDescent="0.2">
      <c r="A24" s="6"/>
      <c r="B24" s="16" t="s">
        <v>45</v>
      </c>
      <c r="C24" s="84">
        <f>IF(ISNUMBER(C13),SUM(C16:C23),"")</f>
        <v>0</v>
      </c>
      <c r="D24" s="84" t="str">
        <f>IF(ISNUMBER(D13),SUM(D16:D23),"")</f>
        <v/>
      </c>
      <c r="E24" s="84" t="str">
        <f t="shared" ref="E24:W24" si="2">IF(ISNUMBER(E13),SUM(E16:E23),"")</f>
        <v/>
      </c>
      <c r="F24" s="84" t="str">
        <f t="shared" si="2"/>
        <v/>
      </c>
      <c r="G24" s="84" t="str">
        <f t="shared" si="2"/>
        <v/>
      </c>
      <c r="H24" s="84" t="str">
        <f t="shared" si="2"/>
        <v/>
      </c>
      <c r="I24" s="84" t="str">
        <f t="shared" si="2"/>
        <v/>
      </c>
      <c r="J24" s="84" t="str">
        <f t="shared" si="2"/>
        <v/>
      </c>
      <c r="K24" s="84" t="str">
        <f t="shared" si="2"/>
        <v/>
      </c>
      <c r="L24" s="84" t="str">
        <f t="shared" si="2"/>
        <v/>
      </c>
      <c r="M24" s="84" t="str">
        <f t="shared" si="2"/>
        <v/>
      </c>
      <c r="N24" s="84" t="str">
        <f t="shared" si="2"/>
        <v/>
      </c>
      <c r="O24" s="84" t="str">
        <f t="shared" si="2"/>
        <v/>
      </c>
      <c r="P24" s="84" t="str">
        <f t="shared" si="2"/>
        <v/>
      </c>
      <c r="Q24" s="84" t="str">
        <f t="shared" si="2"/>
        <v/>
      </c>
      <c r="R24" s="84" t="str">
        <f t="shared" si="2"/>
        <v/>
      </c>
      <c r="S24" s="84" t="str">
        <f t="shared" si="2"/>
        <v/>
      </c>
      <c r="T24" s="84" t="str">
        <f t="shared" si="2"/>
        <v/>
      </c>
      <c r="U24" s="84" t="str">
        <f t="shared" si="2"/>
        <v/>
      </c>
      <c r="V24" s="84"/>
      <c r="W24" s="423" t="str">
        <f t="shared" si="2"/>
        <v/>
      </c>
    </row>
    <row r="25" spans="1:23" x14ac:dyDescent="0.2">
      <c r="A25" s="6"/>
      <c r="B25" s="7"/>
      <c r="C25" s="7"/>
      <c r="D25" s="7"/>
      <c r="E25" s="7"/>
      <c r="F25" s="7"/>
      <c r="G25" s="7"/>
      <c r="H25" s="7"/>
      <c r="I25" s="7"/>
      <c r="J25" s="7"/>
      <c r="K25" s="7"/>
      <c r="L25" s="7"/>
      <c r="M25" s="7"/>
      <c r="N25" s="7"/>
      <c r="O25" s="7"/>
      <c r="P25" s="7"/>
      <c r="Q25" s="7"/>
      <c r="R25" s="7"/>
      <c r="S25" s="7"/>
      <c r="T25" s="7"/>
      <c r="U25" s="7"/>
      <c r="V25" s="7"/>
      <c r="W25" s="8"/>
    </row>
    <row r="26" spans="1:23" x14ac:dyDescent="0.2">
      <c r="A26" s="6"/>
      <c r="B26" s="7"/>
      <c r="C26" s="7"/>
      <c r="D26" s="7"/>
      <c r="E26" s="7"/>
      <c r="F26" s="7"/>
      <c r="G26" s="7"/>
      <c r="H26" s="7"/>
      <c r="I26" s="7"/>
      <c r="J26" s="7"/>
      <c r="K26" s="7"/>
      <c r="L26" s="7"/>
      <c r="M26" s="7"/>
      <c r="N26" s="7"/>
      <c r="O26" s="7"/>
      <c r="P26" s="7"/>
      <c r="Q26" s="7"/>
      <c r="R26" s="7"/>
      <c r="S26" s="7"/>
      <c r="T26" s="7"/>
      <c r="U26" s="7"/>
      <c r="V26" s="7"/>
      <c r="W26" s="8"/>
    </row>
    <row r="27" spans="1:23" x14ac:dyDescent="0.2">
      <c r="A27" s="6"/>
      <c r="B27" s="7"/>
      <c r="C27" s="16" t="s">
        <v>26</v>
      </c>
      <c r="D27" s="482">
        <f>SUM(C24:W24)</f>
        <v>0</v>
      </c>
      <c r="E27" s="77" t="str">
        <f>IF(D27=B7,"","! Som van subidiebedragen is ongelijk totaal subsidiebedrag")</f>
        <v/>
      </c>
      <c r="F27" s="7"/>
      <c r="G27" s="7"/>
      <c r="H27" s="7"/>
      <c r="I27" s="7"/>
      <c r="J27" s="7"/>
      <c r="K27" s="7"/>
      <c r="L27" s="7"/>
      <c r="M27" s="7"/>
      <c r="N27" s="7"/>
      <c r="O27" s="7"/>
      <c r="P27" s="7"/>
      <c r="Q27" s="7"/>
      <c r="R27" s="7"/>
      <c r="S27" s="7"/>
      <c r="T27" s="7"/>
      <c r="U27" s="7"/>
      <c r="V27" s="7"/>
      <c r="W27" s="8"/>
    </row>
    <row r="28" spans="1:23" x14ac:dyDescent="0.2">
      <c r="A28" s="6"/>
      <c r="B28" s="7"/>
      <c r="C28" s="16"/>
      <c r="D28" s="78"/>
      <c r="E28" s="77"/>
      <c r="F28" s="7"/>
      <c r="G28" s="7"/>
      <c r="H28" s="7"/>
      <c r="I28" s="7"/>
      <c r="J28" s="7"/>
      <c r="K28" s="7"/>
      <c r="L28" s="7"/>
      <c r="M28" s="7"/>
      <c r="N28" s="7"/>
      <c r="O28" s="7"/>
      <c r="P28" s="7"/>
      <c r="Q28" s="7"/>
      <c r="R28" s="7"/>
      <c r="S28" s="7"/>
      <c r="T28" s="7"/>
      <c r="U28" s="7"/>
      <c r="V28" s="7"/>
      <c r="W28" s="8"/>
    </row>
    <row r="29" spans="1:23" ht="13.5" thickBot="1" x14ac:dyDescent="0.25">
      <c r="A29" s="105" t="str">
        <f>IF('Regeling info'!C9="ja","","Jaar begroting is niet geselecteerd in Regeling info. Dit tabblad wordt niet gebruikt voor de berekening van het betaalritme!")</f>
        <v>Jaar begroting is niet geselecteerd in Regeling info. Dit tabblad wordt niet gebruikt voor de berekening van het betaalritme!</v>
      </c>
      <c r="B29" s="2"/>
      <c r="C29" s="2"/>
      <c r="D29" s="2"/>
      <c r="E29" s="2"/>
      <c r="F29" s="2"/>
      <c r="G29" s="2"/>
      <c r="H29" s="2"/>
      <c r="I29" s="2"/>
      <c r="J29" s="2"/>
      <c r="K29" s="2"/>
      <c r="L29" s="2"/>
      <c r="M29" s="2"/>
      <c r="N29" s="2"/>
      <c r="O29" s="2"/>
      <c r="P29" s="2"/>
      <c r="Q29" s="2"/>
      <c r="R29" s="2"/>
      <c r="S29" s="2"/>
      <c r="T29" s="2"/>
      <c r="U29" s="2"/>
      <c r="V29" s="2"/>
      <c r="W29" s="20"/>
    </row>
  </sheetData>
  <sheetProtection password="CC08" sheet="1" objects="1" scenarios="1" formatColumns="0"/>
  <phoneticPr fontId="4" type="noConversion"/>
  <pageMargins left="0.75" right="0.75" top="1" bottom="1" header="0.5" footer="0.5"/>
  <pageSetup paperSize="9" scale="56" orientation="portrait" r:id="rId1"/>
  <headerFooter alignWithMargins="0"/>
  <colBreaks count="1" manualBreakCount="1">
    <brk id="9" max="27" man="1"/>
  </colBreaks>
  <drawing r:id="rId2"/>
  <legacyDrawing r:id="rId3"/>
  <oleObjects>
    <mc:AlternateContent xmlns:mc="http://schemas.openxmlformats.org/markup-compatibility/2006">
      <mc:Choice Requires="x14">
        <oleObject progId="Word.Document.8" shapeId="4097" r:id="rId4">
          <objectPr defaultSize="0" autoPict="0" macro="[0]!Object3_BijKlikken" r:id="rId5">
            <anchor moveWithCells="1">
              <from>
                <xdr:col>1</xdr:col>
                <xdr:colOff>9525</xdr:colOff>
                <xdr:row>30</xdr:row>
                <xdr:rowOff>9525</xdr:rowOff>
              </from>
              <to>
                <xdr:col>7</xdr:col>
                <xdr:colOff>1047750</xdr:colOff>
                <xdr:row>51</xdr:row>
                <xdr:rowOff>38100</xdr:rowOff>
              </to>
            </anchor>
          </objectPr>
        </oleObject>
      </mc:Choice>
      <mc:Fallback>
        <oleObject progId="Word.Document.8" shapeId="4097" r:id="rId4"/>
      </mc:Fallback>
    </mc:AlternateContent>
  </oleObjec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Blad6">
    <tabColor theme="4" tint="0.59999389629810485"/>
    <pageSetUpPr fitToPage="1"/>
  </sheetPr>
  <dimension ref="A1:Y1515"/>
  <sheetViews>
    <sheetView showGridLines="0" zoomScale="85" zoomScaleNormal="85" workbookViewId="0">
      <selection activeCell="D21" sqref="D21"/>
    </sheetView>
  </sheetViews>
  <sheetFormatPr defaultRowHeight="12.75" x14ac:dyDescent="0.2"/>
  <cols>
    <col min="1" max="1" width="23" customWidth="1"/>
    <col min="2" max="2" width="14.28515625" customWidth="1"/>
    <col min="3" max="3" width="21" bestFit="1" customWidth="1"/>
    <col min="4" max="24" width="15.7109375" customWidth="1"/>
  </cols>
  <sheetData>
    <row r="1" spans="1:25" x14ac:dyDescent="0.2">
      <c r="A1" s="17" t="s">
        <v>347</v>
      </c>
      <c r="B1" s="470" t="str">
        <f>'Regeling info'!C1</f>
        <v>HEP</v>
      </c>
      <c r="C1" s="471"/>
      <c r="D1" s="471"/>
      <c r="E1" s="4"/>
      <c r="F1" s="4"/>
      <c r="G1" s="4"/>
      <c r="H1" s="4"/>
      <c r="I1" s="4"/>
      <c r="J1" s="4"/>
      <c r="K1" s="4"/>
      <c r="L1" s="4"/>
      <c r="M1" s="4"/>
      <c r="N1" s="4"/>
      <c r="O1" s="4"/>
      <c r="P1" s="4"/>
      <c r="Q1" s="4"/>
      <c r="R1" s="4"/>
      <c r="S1" s="4"/>
      <c r="T1" s="4"/>
      <c r="U1" s="4"/>
      <c r="V1" s="4"/>
      <c r="W1" s="4"/>
      <c r="X1" s="4"/>
      <c r="Y1" s="5"/>
    </row>
    <row r="2" spans="1:25" x14ac:dyDescent="0.2">
      <c r="A2" s="19"/>
      <c r="B2" s="479"/>
      <c r="C2" s="480"/>
      <c r="D2" s="480"/>
      <c r="E2" s="7"/>
      <c r="F2" s="7"/>
      <c r="G2" s="7"/>
      <c r="H2" s="7"/>
      <c r="I2" s="7"/>
      <c r="J2" s="7"/>
      <c r="K2" s="7"/>
      <c r="L2" s="7"/>
      <c r="M2" s="7"/>
      <c r="N2" s="7"/>
      <c r="O2" s="7"/>
      <c r="P2" s="7"/>
      <c r="Q2" s="7"/>
      <c r="R2" s="7"/>
      <c r="S2" s="7"/>
      <c r="T2" s="7"/>
      <c r="U2" s="7"/>
      <c r="V2" s="7"/>
      <c r="W2" s="7"/>
      <c r="X2" s="7"/>
      <c r="Y2" s="8"/>
    </row>
    <row r="3" spans="1:25" x14ac:dyDescent="0.2">
      <c r="A3" s="19" t="s">
        <v>36</v>
      </c>
      <c r="B3" s="474" t="str">
        <f>'Project info'!C1</f>
        <v>(Dit veld wordt ingevuld door RVO)</v>
      </c>
      <c r="C3" s="473"/>
      <c r="D3" s="473"/>
      <c r="E3" s="16"/>
      <c r="F3" s="7"/>
      <c r="G3" s="106"/>
      <c r="H3" s="7"/>
      <c r="I3" s="16"/>
      <c r="J3" s="7"/>
      <c r="K3" s="107"/>
      <c r="L3" s="7"/>
      <c r="M3" s="7"/>
      <c r="N3" s="7"/>
      <c r="O3" s="7"/>
      <c r="P3" s="7"/>
      <c r="Q3" s="7"/>
      <c r="R3" s="7"/>
      <c r="S3" s="7"/>
      <c r="T3" s="7"/>
      <c r="U3" s="7"/>
      <c r="V3" s="7"/>
      <c r="W3" s="7"/>
      <c r="X3" s="7"/>
      <c r="Y3" s="8"/>
    </row>
    <row r="4" spans="1:25" x14ac:dyDescent="0.2">
      <c r="A4" s="19" t="s">
        <v>37</v>
      </c>
      <c r="B4" s="474">
        <f>'Project info'!G1</f>
        <v>0</v>
      </c>
      <c r="C4" s="473"/>
      <c r="D4" s="473"/>
      <c r="E4" s="7"/>
      <c r="F4" s="7"/>
      <c r="G4" s="7"/>
      <c r="H4" s="7"/>
      <c r="I4" s="7"/>
      <c r="J4" s="7"/>
      <c r="K4" s="7"/>
      <c r="L4" s="7"/>
      <c r="M4" s="7"/>
      <c r="N4" s="7"/>
      <c r="O4" s="7"/>
      <c r="P4" s="7"/>
      <c r="Q4" s="7"/>
      <c r="R4" s="7"/>
      <c r="S4" s="7"/>
      <c r="T4" s="7"/>
      <c r="U4" s="7"/>
      <c r="V4" s="7"/>
      <c r="W4" s="7"/>
      <c r="X4" s="7"/>
      <c r="Y4" s="8"/>
    </row>
    <row r="5" spans="1:25" x14ac:dyDescent="0.2">
      <c r="A5" s="19" t="s">
        <v>38</v>
      </c>
      <c r="B5" s="474">
        <f>'Project info'!G2</f>
        <v>0</v>
      </c>
      <c r="C5" s="473"/>
      <c r="D5" s="473"/>
      <c r="E5" s="16"/>
      <c r="F5" s="7"/>
      <c r="G5" s="66"/>
      <c r="H5" s="16"/>
      <c r="I5" s="16"/>
      <c r="J5" s="7"/>
      <c r="K5" s="108"/>
      <c r="L5" s="16"/>
      <c r="M5" s="7"/>
      <c r="N5" s="7"/>
      <c r="O5" s="7"/>
      <c r="P5" s="7"/>
      <c r="Q5" s="7"/>
      <c r="R5" s="7"/>
      <c r="S5" s="7"/>
      <c r="T5" s="7"/>
      <c r="U5" s="7"/>
      <c r="V5" s="7"/>
      <c r="W5" s="7"/>
      <c r="X5" s="7"/>
      <c r="Y5" s="8"/>
    </row>
    <row r="6" spans="1:25" x14ac:dyDescent="0.2">
      <c r="A6" s="19" t="s">
        <v>40</v>
      </c>
      <c r="B6" s="474">
        <f>'Project info'!G3</f>
        <v>0</v>
      </c>
      <c r="C6" s="473"/>
      <c r="D6" s="473"/>
      <c r="E6" s="7"/>
      <c r="F6" s="7"/>
      <c r="G6" s="7"/>
      <c r="H6" s="7"/>
      <c r="I6" s="7"/>
      <c r="J6" s="7"/>
      <c r="K6" s="7"/>
      <c r="L6" s="7"/>
      <c r="M6" s="7"/>
      <c r="N6" s="7"/>
      <c r="O6" s="7"/>
      <c r="P6" s="7"/>
      <c r="Q6" s="7"/>
      <c r="R6" s="7"/>
      <c r="S6" s="7"/>
      <c r="T6" s="7"/>
      <c r="U6" s="7"/>
      <c r="V6" s="7"/>
      <c r="W6" s="7"/>
      <c r="X6" s="7"/>
      <c r="Y6" s="8"/>
    </row>
    <row r="7" spans="1:25" x14ac:dyDescent="0.2">
      <c r="A7" s="19" t="s">
        <v>43</v>
      </c>
      <c r="B7" s="475">
        <f>'Project info'!C8</f>
        <v>0</v>
      </c>
      <c r="C7" s="480"/>
      <c r="D7" s="480"/>
      <c r="E7" s="7"/>
      <c r="F7" s="7"/>
      <c r="G7" s="7"/>
      <c r="H7" s="7"/>
      <c r="I7" s="7"/>
      <c r="J7" s="7"/>
      <c r="K7" s="7"/>
      <c r="L7" s="7"/>
      <c r="M7" s="7"/>
      <c r="N7" s="7"/>
      <c r="O7" s="7"/>
      <c r="P7" s="7"/>
      <c r="Q7" s="7"/>
      <c r="R7" s="7"/>
      <c r="S7" s="7"/>
      <c r="T7" s="7"/>
      <c r="U7" s="7"/>
      <c r="V7" s="7"/>
      <c r="W7" s="7"/>
      <c r="X7" s="7"/>
      <c r="Y7" s="8"/>
    </row>
    <row r="8" spans="1:25" x14ac:dyDescent="0.2">
      <c r="A8" s="19" t="s">
        <v>22</v>
      </c>
      <c r="B8" s="476">
        <f>'Regeling info'!H3</f>
        <v>0.9</v>
      </c>
      <c r="C8" s="480"/>
      <c r="D8" s="480"/>
      <c r="E8" s="7"/>
      <c r="F8" s="7"/>
      <c r="G8" s="7"/>
      <c r="H8" s="7"/>
      <c r="I8" s="7"/>
      <c r="J8" s="7"/>
      <c r="K8" s="7"/>
      <c r="L8" s="7"/>
      <c r="M8" s="7"/>
      <c r="N8" s="7"/>
      <c r="O8" s="7"/>
      <c r="P8" s="7"/>
      <c r="Q8" s="7"/>
      <c r="R8" s="7"/>
      <c r="S8" s="7"/>
      <c r="T8" s="7"/>
      <c r="U8" s="7"/>
      <c r="V8" s="7"/>
      <c r="W8" s="7"/>
      <c r="X8" s="7"/>
      <c r="Y8" s="8"/>
    </row>
    <row r="9" spans="1:25" x14ac:dyDescent="0.2">
      <c r="A9" s="19" t="s">
        <v>41</v>
      </c>
      <c r="B9" s="477">
        <f>'Project info'!C6</f>
        <v>0</v>
      </c>
      <c r="C9" s="479" t="s">
        <v>42</v>
      </c>
      <c r="D9" s="477">
        <f>'Project info'!G6</f>
        <v>0</v>
      </c>
      <c r="E9" s="7"/>
      <c r="F9" s="7"/>
      <c r="G9" s="7"/>
      <c r="H9" s="7"/>
      <c r="I9" s="7"/>
      <c r="J9" s="7"/>
      <c r="K9" s="7"/>
      <c r="L9" s="7"/>
      <c r="M9" s="7"/>
      <c r="N9" s="7"/>
      <c r="O9" s="7"/>
      <c r="P9" s="7"/>
      <c r="Q9" s="7"/>
      <c r="R9" s="7"/>
      <c r="S9" s="7"/>
      <c r="T9" s="7"/>
      <c r="U9" s="7"/>
      <c r="V9" s="7"/>
      <c r="W9" s="7"/>
      <c r="X9" s="7"/>
      <c r="Y9" s="8"/>
    </row>
    <row r="10" spans="1:25" x14ac:dyDescent="0.2">
      <c r="A10" s="6"/>
      <c r="B10" s="480"/>
      <c r="C10" s="480"/>
      <c r="D10" s="480"/>
      <c r="E10" s="7"/>
      <c r="F10" s="7"/>
      <c r="G10" s="7"/>
      <c r="H10" s="7"/>
      <c r="I10" s="7"/>
      <c r="J10" s="7"/>
      <c r="K10" s="7"/>
      <c r="L10" s="7"/>
      <c r="M10" s="7"/>
      <c r="N10" s="7"/>
      <c r="O10" s="7"/>
      <c r="P10" s="7"/>
      <c r="Q10" s="7"/>
      <c r="R10" s="7"/>
      <c r="S10" s="7"/>
      <c r="T10" s="7"/>
      <c r="U10" s="7"/>
      <c r="V10" s="7"/>
      <c r="W10" s="7"/>
      <c r="X10" s="7"/>
      <c r="Y10" s="8"/>
    </row>
    <row r="11" spans="1:25" x14ac:dyDescent="0.2">
      <c r="A11" s="19" t="s">
        <v>44</v>
      </c>
      <c r="B11" s="477">
        <f>'Project info'!C10</f>
        <v>0</v>
      </c>
      <c r="C11" s="480"/>
      <c r="D11" s="480"/>
      <c r="E11" s="16"/>
      <c r="F11" s="16"/>
      <c r="G11" s="16"/>
      <c r="H11" s="16"/>
      <c r="I11" s="16"/>
      <c r="J11" s="16"/>
      <c r="K11" s="16"/>
      <c r="L11" s="16"/>
      <c r="M11" s="16"/>
      <c r="N11" s="7"/>
      <c r="O11" s="7"/>
      <c r="P11" s="7"/>
      <c r="Q11" s="7"/>
      <c r="R11" s="7"/>
      <c r="S11" s="7"/>
      <c r="T11" s="7"/>
      <c r="U11" s="7"/>
      <c r="V11" s="7"/>
      <c r="W11" s="7"/>
      <c r="X11" s="7"/>
      <c r="Y11" s="8"/>
    </row>
    <row r="12" spans="1:25" x14ac:dyDescent="0.2">
      <c r="A12" s="6"/>
      <c r="B12" s="483"/>
      <c r="C12" s="484"/>
      <c r="D12" s="484"/>
      <c r="E12" s="109"/>
      <c r="F12" s="109"/>
      <c r="G12" s="109"/>
      <c r="H12" s="109"/>
      <c r="I12" s="109"/>
      <c r="J12" s="109"/>
      <c r="K12" s="109"/>
      <c r="L12" s="109"/>
      <c r="M12" s="7"/>
      <c r="N12" s="7"/>
      <c r="O12" s="7"/>
      <c r="P12" s="7"/>
      <c r="Q12" s="7"/>
      <c r="R12" s="7"/>
      <c r="S12" s="7"/>
      <c r="T12" s="7"/>
      <c r="U12" s="7"/>
      <c r="V12" s="7"/>
      <c r="W12" s="7"/>
      <c r="X12" s="7"/>
      <c r="Y12" s="8"/>
    </row>
    <row r="13" spans="1:25" ht="13.5" thickBot="1" x14ac:dyDescent="0.25">
      <c r="A13" s="19" t="s">
        <v>32</v>
      </c>
      <c r="B13" s="478" t="str">
        <f>IF('Regeling info'!C8="ja",'Regeling info'!A8,IF('Regeling info'!C9="ja",'Regeling info'!A9,IF('Regeling info'!C10="ja",'Regeling info'!A10,"Onbekend")))</f>
        <v>Overall</v>
      </c>
      <c r="C13" s="484"/>
      <c r="D13" s="484"/>
      <c r="E13" s="109"/>
      <c r="F13" s="109"/>
      <c r="G13" s="109"/>
      <c r="H13" s="109"/>
      <c r="I13" s="109"/>
      <c r="J13" s="109"/>
      <c r="K13" s="109"/>
      <c r="L13" s="109"/>
      <c r="M13" s="110"/>
      <c r="N13" s="7"/>
      <c r="O13" s="7"/>
      <c r="P13" s="7"/>
      <c r="Q13" s="7"/>
      <c r="R13" s="7"/>
      <c r="S13" s="7"/>
      <c r="T13" s="7"/>
      <c r="U13" s="7"/>
      <c r="V13" s="7"/>
      <c r="W13" s="7"/>
      <c r="X13" s="7"/>
      <c r="Y13" s="8"/>
    </row>
    <row r="14" spans="1:25" ht="13.5" customHeight="1" x14ac:dyDescent="0.2">
      <c r="A14" s="6"/>
      <c r="B14" s="7"/>
      <c r="C14" s="322"/>
      <c r="D14" s="326" t="str">
        <f>IF(AND(D16&gt;25000,D15&lt;0.85,D15&gt;0.94),"Geen 90%!!","")</f>
        <v/>
      </c>
      <c r="E14" s="326" t="str">
        <f t="shared" ref="E14:X14" si="0">IF(AND(E16&gt;25000,E15&lt;0.85,E15&gt;0.94),"Geen 90%!!","")</f>
        <v/>
      </c>
      <c r="F14" s="326" t="str">
        <f t="shared" si="0"/>
        <v/>
      </c>
      <c r="G14" s="326" t="str">
        <f t="shared" si="0"/>
        <v/>
      </c>
      <c r="H14" s="326" t="str">
        <f t="shared" si="0"/>
        <v/>
      </c>
      <c r="I14" s="326" t="str">
        <f t="shared" si="0"/>
        <v/>
      </c>
      <c r="J14" s="326" t="str">
        <f t="shared" si="0"/>
        <v/>
      </c>
      <c r="K14" s="326" t="str">
        <f t="shared" si="0"/>
        <v/>
      </c>
      <c r="L14" s="326" t="str">
        <f t="shared" si="0"/>
        <v/>
      </c>
      <c r="M14" s="326" t="str">
        <f t="shared" si="0"/>
        <v/>
      </c>
      <c r="N14" s="326" t="str">
        <f t="shared" si="0"/>
        <v/>
      </c>
      <c r="O14" s="326" t="str">
        <f t="shared" si="0"/>
        <v/>
      </c>
      <c r="P14" s="326" t="str">
        <f t="shared" si="0"/>
        <v/>
      </c>
      <c r="Q14" s="326" t="str">
        <f t="shared" si="0"/>
        <v/>
      </c>
      <c r="R14" s="326" t="str">
        <f t="shared" si="0"/>
        <v/>
      </c>
      <c r="S14" s="326" t="str">
        <f t="shared" si="0"/>
        <v/>
      </c>
      <c r="T14" s="326" t="str">
        <f t="shared" si="0"/>
        <v/>
      </c>
      <c r="U14" s="326" t="str">
        <f t="shared" si="0"/>
        <v/>
      </c>
      <c r="V14" s="326" t="str">
        <f t="shared" si="0"/>
        <v/>
      </c>
      <c r="W14" s="326" t="str">
        <f t="shared" si="0"/>
        <v/>
      </c>
      <c r="X14" s="330" t="str">
        <f t="shared" si="0"/>
        <v/>
      </c>
      <c r="Y14" s="8"/>
    </row>
    <row r="15" spans="1:25" x14ac:dyDescent="0.2">
      <c r="A15" s="6"/>
      <c r="B15" s="7"/>
      <c r="C15" s="323" t="s">
        <v>290</v>
      </c>
      <c r="D15" s="327" t="str">
        <f>IFERROR(D17/D16,"")</f>
        <v/>
      </c>
      <c r="E15" s="327" t="str">
        <f t="shared" ref="E15:X15" si="1">IFERROR(E17/E16,"")</f>
        <v/>
      </c>
      <c r="F15" s="327" t="str">
        <f t="shared" si="1"/>
        <v/>
      </c>
      <c r="G15" s="327" t="str">
        <f t="shared" si="1"/>
        <v/>
      </c>
      <c r="H15" s="327" t="str">
        <f t="shared" si="1"/>
        <v/>
      </c>
      <c r="I15" s="327" t="str">
        <f t="shared" si="1"/>
        <v/>
      </c>
      <c r="J15" s="327" t="str">
        <f t="shared" si="1"/>
        <v/>
      </c>
      <c r="K15" s="327" t="str">
        <f t="shared" si="1"/>
        <v/>
      </c>
      <c r="L15" s="327" t="str">
        <f t="shared" si="1"/>
        <v/>
      </c>
      <c r="M15" s="327" t="str">
        <f t="shared" si="1"/>
        <v/>
      </c>
      <c r="N15" s="327" t="str">
        <f t="shared" si="1"/>
        <v/>
      </c>
      <c r="O15" s="327" t="str">
        <f t="shared" si="1"/>
        <v/>
      </c>
      <c r="P15" s="327" t="str">
        <f t="shared" si="1"/>
        <v/>
      </c>
      <c r="Q15" s="327" t="str">
        <f t="shared" si="1"/>
        <v/>
      </c>
      <c r="R15" s="327" t="str">
        <f t="shared" si="1"/>
        <v/>
      </c>
      <c r="S15" s="327" t="str">
        <f t="shared" si="1"/>
        <v/>
      </c>
      <c r="T15" s="327" t="str">
        <f t="shared" si="1"/>
        <v/>
      </c>
      <c r="U15" s="327" t="str">
        <f t="shared" si="1"/>
        <v/>
      </c>
      <c r="V15" s="327" t="str">
        <f t="shared" si="1"/>
        <v/>
      </c>
      <c r="W15" s="327" t="str">
        <f t="shared" si="1"/>
        <v/>
      </c>
      <c r="X15" s="331" t="str">
        <f t="shared" si="1"/>
        <v/>
      </c>
      <c r="Y15" s="8"/>
    </row>
    <row r="16" spans="1:25" x14ac:dyDescent="0.2">
      <c r="A16" s="6"/>
      <c r="B16" s="7"/>
      <c r="C16" s="324" t="s">
        <v>291</v>
      </c>
      <c r="D16" s="328">
        <f>Projectoverzicht!$M$7</f>
        <v>0</v>
      </c>
      <c r="E16" s="328">
        <f>Projectoverzicht!$M$8</f>
        <v>0</v>
      </c>
      <c r="F16" s="328">
        <f>Projectoverzicht!$M$9</f>
        <v>0</v>
      </c>
      <c r="G16" s="328">
        <f>Projectoverzicht!$M$10</f>
        <v>0</v>
      </c>
      <c r="H16" s="328">
        <f>Projectoverzicht!$M$11</f>
        <v>0</v>
      </c>
      <c r="I16" s="328">
        <f>Projectoverzicht!$M$12</f>
        <v>0</v>
      </c>
      <c r="J16" s="328">
        <f>Projectoverzicht!$M$13</f>
        <v>0</v>
      </c>
      <c r="K16" s="328">
        <f>Projectoverzicht!$M$14</f>
        <v>0</v>
      </c>
      <c r="L16" s="328">
        <f>Projectoverzicht!$M$15</f>
        <v>0</v>
      </c>
      <c r="M16" s="328">
        <f>Projectoverzicht!$M$16</f>
        <v>0</v>
      </c>
      <c r="N16" s="328">
        <f>Projectoverzicht!$M$17</f>
        <v>0</v>
      </c>
      <c r="O16" s="328">
        <f>Projectoverzicht!$M$18</f>
        <v>0</v>
      </c>
      <c r="P16" s="328">
        <f>Projectoverzicht!$M$19</f>
        <v>0</v>
      </c>
      <c r="Q16" s="328">
        <f>Projectoverzicht!$M$20</f>
        <v>0</v>
      </c>
      <c r="R16" s="328">
        <f>Projectoverzicht!$M$21</f>
        <v>0</v>
      </c>
      <c r="S16" s="328">
        <f>Projectoverzicht!$M$22</f>
        <v>0</v>
      </c>
      <c r="T16" s="328">
        <f>Projectoverzicht!$M$23</f>
        <v>0</v>
      </c>
      <c r="U16" s="328">
        <f>Projectoverzicht!$M$24</f>
        <v>0</v>
      </c>
      <c r="V16" s="328">
        <f>Projectoverzicht!$M$25</f>
        <v>0</v>
      </c>
      <c r="W16" s="328">
        <f>Projectoverzicht!$M$26</f>
        <v>0</v>
      </c>
      <c r="X16" s="333">
        <f>Projectoverzicht!$M$27</f>
        <v>0</v>
      </c>
      <c r="Y16" s="8"/>
    </row>
    <row r="17" spans="1:25" ht="13.5" thickBot="1" x14ac:dyDescent="0.25">
      <c r="A17" s="19"/>
      <c r="B17" s="7"/>
      <c r="C17" s="325" t="s">
        <v>289</v>
      </c>
      <c r="D17" s="329">
        <f>VLOOKUP($C$17,$C$22:D61,2,0)</f>
        <v>0</v>
      </c>
      <c r="E17" s="329">
        <f>VLOOKUP($C$17,$C$22:E61,3,0)</f>
        <v>0</v>
      </c>
      <c r="F17" s="329" t="str">
        <f>VLOOKUP($C$17,$C$22:F61,4,0)</f>
        <v/>
      </c>
      <c r="G17" s="329" t="str">
        <f>VLOOKUP($C$17,$C$22:G61,5,0)</f>
        <v/>
      </c>
      <c r="H17" s="329" t="str">
        <f>VLOOKUP($C$17,$C$22:H61,6,0)</f>
        <v/>
      </c>
      <c r="I17" s="329" t="str">
        <f>VLOOKUP($C$17,$C$22:I61,7,0)</f>
        <v/>
      </c>
      <c r="J17" s="329" t="str">
        <f>VLOOKUP($C$17,$C$22:J61,8,0)</f>
        <v/>
      </c>
      <c r="K17" s="329" t="str">
        <f>VLOOKUP($C$17,$C$22:K61,9,0)</f>
        <v/>
      </c>
      <c r="L17" s="329" t="str">
        <f>VLOOKUP($C$17,$C$22:L61,10,0)</f>
        <v/>
      </c>
      <c r="M17" s="329" t="str">
        <f>VLOOKUP($C$17,$C$22:M61,11,0)</f>
        <v/>
      </c>
      <c r="N17" s="329" t="str">
        <f>VLOOKUP($C$17,$C$22:N61,12,0)</f>
        <v/>
      </c>
      <c r="O17" s="329" t="str">
        <f>VLOOKUP($C$17,$C$22:O61,13,0)</f>
        <v/>
      </c>
      <c r="P17" s="329" t="str">
        <f>VLOOKUP($C$17,$C$22:P61,14,0)</f>
        <v/>
      </c>
      <c r="Q17" s="329" t="str">
        <f>VLOOKUP($C$17,$C$22:Q61,15,0)</f>
        <v/>
      </c>
      <c r="R17" s="329" t="str">
        <f>VLOOKUP($C$17,$C$22:R61,16,0)</f>
        <v/>
      </c>
      <c r="S17" s="329" t="str">
        <f>VLOOKUP($C$17,$C$22:S61,17,0)</f>
        <v/>
      </c>
      <c r="T17" s="329" t="str">
        <f>VLOOKUP($C$17,$C$22:T61,18,0)</f>
        <v/>
      </c>
      <c r="U17" s="329" t="str">
        <f>VLOOKUP($C$17,$C$22:U61,19,0)</f>
        <v/>
      </c>
      <c r="V17" s="329" t="str">
        <f>VLOOKUP($C$17,$C$22:V61,20,0)</f>
        <v/>
      </c>
      <c r="W17" s="329" t="str">
        <f>VLOOKUP($C$17,$C$22:W61,21,0)</f>
        <v/>
      </c>
      <c r="X17" s="332" t="str">
        <f>VLOOKUP($C$17,$C$22:X61,22,0)</f>
        <v/>
      </c>
      <c r="Y17" s="8"/>
    </row>
    <row r="18" spans="1:25" x14ac:dyDescent="0.2">
      <c r="A18" s="113"/>
      <c r="B18" s="3"/>
      <c r="C18" s="114" t="s">
        <v>39</v>
      </c>
      <c r="D18" s="30">
        <f>IF($B$13="Overall",IF(ISBLANK('Overall begroting'!B14),"",'Overall begroting'!B14),IF($B$13="Jaar",IF(ISBLANK('Jaar begroting'!C13),"",'Jaar begroting'!C13),IF($B$13="Milestone",IF(ISBLANK(#REF!),"",#REF!),"")))</f>
        <v>1</v>
      </c>
      <c r="E18" s="30" t="str">
        <f>IF($B$13="Overall",IF(ISBLANK('Overall begroting'!C14),"",'Overall begroting'!C14),IF($B$13="Jaar",IF(ISBLANK('Jaar begroting'!D13),"",'Jaar begroting'!D13),IF($B$13="Milestone",IF(ISBLANK(#REF!),"",#REF!),"")))</f>
        <v/>
      </c>
      <c r="F18" s="30" t="str">
        <f>IF($B$13="Overall",IF(ISBLANK('Overall begroting'!D14),"",'Overall begroting'!D14),IF($B$13="Jaar",IF(ISBLANK('Jaar begroting'!E13),"",'Jaar begroting'!E13),IF($B$13="Milestone",IF(ISBLANK(#REF!),"",#REF!),"")))</f>
        <v/>
      </c>
      <c r="G18" s="30" t="str">
        <f>IF($B$13="Overall",IF(ISBLANK('Overall begroting'!E14),"",'Overall begroting'!E14),IF($B$13="Jaar",IF(ISBLANK('Jaar begroting'!F13),"",'Jaar begroting'!F13),IF($B$13="Milestone",IF(ISBLANK(#REF!),"",#REF!),"")))</f>
        <v/>
      </c>
      <c r="H18" s="30" t="str">
        <f>IF($B$13="Overall",IF(ISBLANK('Overall begroting'!F14),"",'Overall begroting'!F14),IF($B$13="Jaar",IF(ISBLANK('Jaar begroting'!G13),"",'Jaar begroting'!G13),IF($B$13="Milestone",IF(ISBLANK(#REF!),"",#REF!),"")))</f>
        <v/>
      </c>
      <c r="I18" s="30" t="str">
        <f>IF($B$13="Overall",IF(ISBLANK('Overall begroting'!G14),"",'Overall begroting'!G14),IF($B$13="Jaar",IF(ISBLANK('Jaar begroting'!H13),"",'Jaar begroting'!H13),IF($B$13="Milestone",IF(ISBLANK(#REF!),"",#REF!),"")))</f>
        <v/>
      </c>
      <c r="J18" s="30" t="str">
        <f>IF($B$13="Overall",IF(ISBLANK('Overall begroting'!H14),"",'Overall begroting'!H14),IF($B$13="Jaar",IF(ISBLANK('Jaar begroting'!I13),"",'Jaar begroting'!I13),IF($B$13="Milestone",IF(ISBLANK(#REF!),"",#REF!),"")))</f>
        <v/>
      </c>
      <c r="K18" s="30" t="str">
        <f>IF($B$13="Overall",IF(ISBLANK('Overall begroting'!I14),"",'Overall begroting'!I14),IF($B$13="Jaar",IF(ISBLANK('Jaar begroting'!J13),"",'Jaar begroting'!J13),IF($B$13="Milestone",IF(ISBLANK(#REF!),"",#REF!),"")))</f>
        <v/>
      </c>
      <c r="L18" s="30" t="str">
        <f>IF($B$13="Overall",IF(ISBLANK('Overall begroting'!J14),"",'Overall begroting'!J14),IF($B$13="Jaar",IF(ISBLANK('Jaar begroting'!K13),"",'Jaar begroting'!K13),IF($B$13="Milestone",IF(ISBLANK(#REF!),"",#REF!),"")))</f>
        <v/>
      </c>
      <c r="M18" s="30" t="str">
        <f>IF($B$13="Overall",IF(ISBLANK('Overall begroting'!K14),"",'Overall begroting'!K14),IF($B$13="Jaar",IF(ISBLANK('Jaar begroting'!L13),"",'Jaar begroting'!L13),IF($B$13="Milestone",IF(ISBLANK(#REF!),"",#REF!),"")))</f>
        <v/>
      </c>
      <c r="N18" s="30" t="str">
        <f>IF($B$13="Overall",IF(ISBLANK('Overall begroting'!L14),"",'Overall begroting'!L14),IF($B$13="Jaar",IF(ISBLANK('Jaar begroting'!M13),"",'Jaar begroting'!M13),IF($B$13="Milestone",IF(ISBLANK(#REF!),"",#REF!),"")))</f>
        <v/>
      </c>
      <c r="O18" s="30" t="str">
        <f>IF($B$13="Overall",IF(ISBLANK('Overall begroting'!M14),"",'Overall begroting'!M14),IF($B$13="Jaar",IF(ISBLANK('Jaar begroting'!N13),"",'Jaar begroting'!N13),IF($B$13="Milestone",IF(ISBLANK(#REF!),"",#REF!),"")))</f>
        <v/>
      </c>
      <c r="P18" s="30" t="str">
        <f>IF($B$13="Overall",IF(ISBLANK('Overall begroting'!N14),"",'Overall begroting'!N14),IF($B$13="Jaar",IF(ISBLANK('Jaar begroting'!O13),"",'Jaar begroting'!O13),IF($B$13="Milestone",IF(ISBLANK(#REF!),"",#REF!),"")))</f>
        <v/>
      </c>
      <c r="Q18" s="30" t="str">
        <f>IF($B$13="Overall",IF(ISBLANK('Overall begroting'!O14),"",'Overall begroting'!O14),IF($B$13="Jaar",IF(ISBLANK('Jaar begroting'!P13),"",'Jaar begroting'!P13),IF($B$13="Milestone",IF(ISBLANK(#REF!),"",#REF!),"")))</f>
        <v/>
      </c>
      <c r="R18" s="30" t="str">
        <f>IF($B$13="Overall",IF(ISBLANK('Overall begroting'!P14),"",'Overall begroting'!P14),IF($B$13="Jaar",IF(ISBLANK('Jaar begroting'!Q13),"",'Jaar begroting'!Q13),IF($B$13="Milestone",IF(ISBLANK(#REF!),"",#REF!),"")))</f>
        <v/>
      </c>
      <c r="S18" s="30" t="str">
        <f>IF($B$13="Overall",IF(ISBLANK('Overall begroting'!Q14),"",'Overall begroting'!Q14),IF($B$13="Jaar",IF(ISBLANK('Jaar begroting'!R13),"",'Jaar begroting'!R13),IF($B$13="Milestone",IF(ISBLANK(#REF!),"",#REF!),"")))</f>
        <v/>
      </c>
      <c r="T18" s="30" t="str">
        <f>IF($B$13="Overall",IF(ISBLANK('Overall begroting'!R14),"",'Overall begroting'!R14),IF($B$13="Jaar",IF(ISBLANK('Jaar begroting'!S13),"",'Jaar begroting'!S13),IF($B$13="Milestone",IF(ISBLANK(#REF!),"",#REF!),"")))</f>
        <v/>
      </c>
      <c r="U18" s="30" t="str">
        <f>IF($B$13="Overall",IF(ISBLANK('Overall begroting'!S14),"",'Overall begroting'!S14),IF($B$13="Jaar",IF(ISBLANK('Jaar begroting'!T13),"",'Jaar begroting'!T13),IF($B$13="Milestone",IF(ISBLANK(#REF!),"",#REF!),"")))</f>
        <v/>
      </c>
      <c r="V18" s="30" t="str">
        <f>IF($B$13="Overall",IF(ISBLANK('Overall begroting'!T14),"",'Overall begroting'!T14),IF($B$13="Jaar",IF(ISBLANK('Jaar begroting'!U13),"",'Jaar begroting'!U13),IF($B$13="Milestone",IF(ISBLANK(#REF!),"",#REF!),"")))</f>
        <v/>
      </c>
      <c r="W18" s="30" t="str">
        <f>IF($B$13="Overall",IF(ISBLANK('Overall begroting'!W14),"",'Overall begroting'!W14),IF($B$13="Jaar",IF(ISBLANK('Jaar begroting'!W13),"",'Jaar begroting'!W13),IF($B$13="Milestone",IF(ISBLANK(#REF!),"",#REF!),"")))</f>
        <v/>
      </c>
      <c r="X18" s="3"/>
      <c r="Y18" s="115"/>
    </row>
    <row r="19" spans="1:25" x14ac:dyDescent="0.2">
      <c r="A19" s="113"/>
      <c r="B19" s="3"/>
      <c r="C19" s="116" t="s">
        <v>25</v>
      </c>
      <c r="D19" s="38">
        <f>IF(ISNUMBER(D18),IF($B$13="Overall",IF(ISBLANK('Overall begroting'!B15),"",'Overall begroting'!B15),IF($B$13="Jaar",IF(ISBLANK('Jaar begroting'!C14),"",'Jaar begroting'!C14),IF($B$13="Milestone",IF(ISBLANK(#REF!),"",#REF!),""))),"")</f>
        <v>0</v>
      </c>
      <c r="E19" s="38" t="str">
        <f>IF(ISNUMBER(E18),IF($B$13="Overall",IF(ISBLANK('Overall begroting'!C15),"",'Overall begroting'!C15),IF($B$13="Jaar",IF(ISBLANK('Jaar begroting'!D14),"",'Jaar begroting'!D14),IF($B$13="Milestone",IF(ISBLANK(#REF!),"",#REF!),""))),"")</f>
        <v/>
      </c>
      <c r="F19" s="38" t="str">
        <f>IF(ISNUMBER(F18),IF($B$13="Overall",IF(ISBLANK('Overall begroting'!D15),"",'Overall begroting'!D15),IF($B$13="Jaar",IF(ISBLANK('Jaar begroting'!E14),"",'Jaar begroting'!E14),IF($B$13="Milestone",IF(ISBLANK(#REF!),"",#REF!),""))),"")</f>
        <v/>
      </c>
      <c r="G19" s="38" t="str">
        <f>IF(ISNUMBER(G18),IF($B$13="Overall",IF(ISBLANK('Overall begroting'!E15),"",'Overall begroting'!E15),IF($B$13="Jaar",IF(ISBLANK('Jaar begroting'!F14),"",'Jaar begroting'!F14),IF($B$13="Milestone",IF(ISBLANK(#REF!),"",#REF!),""))),"")</f>
        <v/>
      </c>
      <c r="H19" s="38" t="str">
        <f>IF(ISNUMBER(H18),IF($B$13="Overall",IF(ISBLANK('Overall begroting'!F15),"",'Overall begroting'!F15),IF($B$13="Jaar",IF(ISBLANK('Jaar begroting'!G14),"",'Jaar begroting'!G14),IF($B$13="Milestone",IF(ISBLANK(#REF!),"",#REF!),""))),"")</f>
        <v/>
      </c>
      <c r="I19" s="38" t="str">
        <f>IF(ISNUMBER(I18),IF($B$13="Overall",IF(ISBLANK('Overall begroting'!G15),"",'Overall begroting'!G15),IF($B$13="Jaar",IF(ISBLANK('Jaar begroting'!H14),"",'Jaar begroting'!H14),IF($B$13="Milestone",IF(ISBLANK(#REF!),"",#REF!),""))),"")</f>
        <v/>
      </c>
      <c r="J19" s="38" t="str">
        <f>IF(ISNUMBER(J18),IF($B$13="Overall",IF(ISBLANK('Overall begroting'!H15),"",'Overall begroting'!H15),IF($B$13="Jaar",IF(ISBLANK('Jaar begroting'!I14),"",'Jaar begroting'!I14),IF($B$13="Milestone",IF(ISBLANK(#REF!),"",#REF!),""))),"")</f>
        <v/>
      </c>
      <c r="K19" s="38" t="str">
        <f>IF(ISNUMBER(K18),IF($B$13="Overall",IF(ISBLANK('Overall begroting'!I15),"",'Overall begroting'!I15),IF($B$13="Jaar",IF(ISBLANK('Jaar begroting'!J14),"",'Jaar begroting'!J14),IF($B$13="Milestone",IF(ISBLANK(#REF!),"",#REF!),""))),"")</f>
        <v/>
      </c>
      <c r="L19" s="38" t="str">
        <f>IF(ISNUMBER(L18),IF($B$13="Overall",IF(ISBLANK('Overall begroting'!J15),"",'Overall begroting'!J15),IF($B$13="Jaar",IF(ISBLANK('Jaar begroting'!K14),"",'Jaar begroting'!K14),IF($B$13="Milestone",IF(ISBLANK(#REF!),"",#REF!),""))),"")</f>
        <v/>
      </c>
      <c r="M19" s="38" t="str">
        <f>IF(ISNUMBER(M18),IF($B$13="Overall",IF(ISBLANK('Overall begroting'!K15),"",'Overall begroting'!K15),IF($B$13="Jaar",IF(ISBLANK('Jaar begroting'!L14),"",'Jaar begroting'!L14),IF($B$13="Milestone",IF(ISBLANK(#REF!),"",#REF!),""))),"")</f>
        <v/>
      </c>
      <c r="N19" s="38" t="str">
        <f>IF(ISNUMBER(N18),IF($B$13="Overall",IF(ISBLANK('Overall begroting'!L15),"",'Overall begroting'!L15),IF($B$13="Jaar",IF(ISBLANK('Jaar begroting'!M14),"",'Jaar begroting'!M14),IF($B$13="Milestone",IF(ISBLANK(#REF!),"",#REF!),""))),"")</f>
        <v/>
      </c>
      <c r="O19" s="38" t="str">
        <f>IF(ISNUMBER(O18),IF($B$13="Overall",IF(ISBLANK('Overall begroting'!M15),"",'Overall begroting'!M15),IF($B$13="Jaar",IF(ISBLANK('Jaar begroting'!N14),"",'Jaar begroting'!N14),IF($B$13="Milestone",IF(ISBLANK(#REF!),"",#REF!),""))),"")</f>
        <v/>
      </c>
      <c r="P19" s="38" t="str">
        <f>IF(ISNUMBER(P18),IF($B$13="Overall",IF(ISBLANK('Overall begroting'!N15),"",'Overall begroting'!N15),IF($B$13="Jaar",IF(ISBLANK('Jaar begroting'!O14),"",'Jaar begroting'!O14),IF($B$13="Milestone",IF(ISBLANK(#REF!),"",#REF!),""))),"")</f>
        <v/>
      </c>
      <c r="Q19" s="38" t="str">
        <f>IF(ISNUMBER(Q18),IF($B$13="Overall",IF(ISBLANK('Overall begroting'!O15),"",'Overall begroting'!O15),IF($B$13="Jaar",IF(ISBLANK('Jaar begroting'!P14),"",'Jaar begroting'!P14),IF($B$13="Milestone",IF(ISBLANK(#REF!),"",#REF!),""))),"")</f>
        <v/>
      </c>
      <c r="R19" s="38" t="str">
        <f>IF(ISNUMBER(R18),IF($B$13="Overall",IF(ISBLANK('Overall begroting'!P15),"",'Overall begroting'!P15),IF($B$13="Jaar",IF(ISBLANK('Jaar begroting'!Q14),"",'Jaar begroting'!Q14),IF($B$13="Milestone",IF(ISBLANK(#REF!),"",#REF!),""))),"")</f>
        <v/>
      </c>
      <c r="S19" s="38" t="str">
        <f>IF(ISNUMBER(S18),IF($B$13="Overall",IF(ISBLANK('Overall begroting'!Q15),"",'Overall begroting'!Q15),IF($B$13="Jaar",IF(ISBLANK('Jaar begroting'!R14),"",'Jaar begroting'!R14),IF($B$13="Milestone",IF(ISBLANK(#REF!),"",#REF!),""))),"")</f>
        <v/>
      </c>
      <c r="T19" s="38" t="str">
        <f>IF(ISNUMBER(T18),IF($B$13="Overall",IF(ISBLANK('Overall begroting'!R15),"",'Overall begroting'!R15),IF($B$13="Jaar",IF(ISBLANK('Jaar begroting'!S14),"",'Jaar begroting'!S14),IF($B$13="Milestone",IF(ISBLANK(#REF!),"",#REF!),""))),"")</f>
        <v/>
      </c>
      <c r="U19" s="38" t="str">
        <f>IF(ISNUMBER(U18),IF($B$13="Overall",IF(ISBLANK('Overall begroting'!S15),"",'Overall begroting'!S15),IF($B$13="Jaar",IF(ISBLANK('Jaar begroting'!T14),"",'Jaar begroting'!T14),IF($B$13="Milestone",IF(ISBLANK(#REF!),"",#REF!),""))),"")</f>
        <v/>
      </c>
      <c r="V19" s="38" t="str">
        <f>IF(ISNUMBER(V18),IF($B$13="Overall",IF(ISBLANK('Overall begroting'!T15),"",'Overall begroting'!T15),IF($B$13="Jaar",IF(ISBLANK('Jaar begroting'!U14),"",'Jaar begroting'!U14),IF($B$13="Milestone",IF(ISBLANK(#REF!),"",#REF!),""))),"")</f>
        <v/>
      </c>
      <c r="W19" s="38" t="str">
        <f>IF(ISNUMBER(W18),IF($B$13="Overall",IF(ISBLANK('Overall begroting'!W15),"",'Overall begroting'!W15),IF($B$13="Jaar",IF(ISBLANK('Jaar begroting'!W14),"",'Jaar begroting'!W14),IF($B$13="Milestone",IF(ISBLANK(#REF!),"",#REF!),""))),"")</f>
        <v/>
      </c>
      <c r="X19" s="3"/>
      <c r="Y19" s="115"/>
    </row>
    <row r="20" spans="1:25" s="9" customFormat="1" x14ac:dyDescent="0.2">
      <c r="A20" s="117"/>
      <c r="B20" s="27" t="s">
        <v>63</v>
      </c>
      <c r="C20" s="46"/>
      <c r="D20" s="46" t="str">
        <f>IF(ISNUMBER(D18),"",IF(ISNUMBER(C18),"Totaal betaling",""))</f>
        <v/>
      </c>
      <c r="E20" s="46" t="str">
        <f t="shared" ref="E20:Y20" si="2">IF(ISNUMBER(E18),"",IF(ISNUMBER(D18),"Totaal betaling",""))</f>
        <v>Totaal betaling</v>
      </c>
      <c r="F20" s="46" t="str">
        <f t="shared" si="2"/>
        <v/>
      </c>
      <c r="G20" s="46" t="str">
        <f t="shared" si="2"/>
        <v/>
      </c>
      <c r="H20" s="46" t="str">
        <f t="shared" si="2"/>
        <v/>
      </c>
      <c r="I20" s="46" t="str">
        <f t="shared" si="2"/>
        <v/>
      </c>
      <c r="J20" s="46" t="str">
        <f t="shared" si="2"/>
        <v/>
      </c>
      <c r="K20" s="46" t="str">
        <f t="shared" si="2"/>
        <v/>
      </c>
      <c r="L20" s="46" t="str">
        <f t="shared" si="2"/>
        <v/>
      </c>
      <c r="M20" s="46" t="str">
        <f t="shared" si="2"/>
        <v/>
      </c>
      <c r="N20" s="46" t="str">
        <f t="shared" si="2"/>
        <v/>
      </c>
      <c r="O20" s="46" t="str">
        <f t="shared" si="2"/>
        <v/>
      </c>
      <c r="P20" s="46" t="str">
        <f t="shared" si="2"/>
        <v/>
      </c>
      <c r="Q20" s="46" t="str">
        <f t="shared" si="2"/>
        <v/>
      </c>
      <c r="R20" s="46" t="str">
        <f t="shared" si="2"/>
        <v/>
      </c>
      <c r="S20" s="46" t="str">
        <f t="shared" si="2"/>
        <v/>
      </c>
      <c r="T20" s="46" t="str">
        <f t="shared" si="2"/>
        <v/>
      </c>
      <c r="U20" s="46" t="str">
        <f t="shared" si="2"/>
        <v/>
      </c>
      <c r="V20" s="46" t="str">
        <f t="shared" si="2"/>
        <v/>
      </c>
      <c r="W20" s="46" t="str">
        <f t="shared" si="2"/>
        <v/>
      </c>
      <c r="X20" s="46" t="str">
        <f t="shared" si="2"/>
        <v/>
      </c>
      <c r="Y20" s="46" t="str">
        <f t="shared" si="2"/>
        <v/>
      </c>
    </row>
    <row r="21" spans="1:25" x14ac:dyDescent="0.2">
      <c r="A21" s="134"/>
      <c r="B21" s="118">
        <f>IF(ISNUMBER('Rekenblad 2'!C63),'Rekenblad 2'!C63,"")</f>
        <v>0</v>
      </c>
      <c r="C21" s="91"/>
      <c r="D21" s="119">
        <f>IF(ISNUMBER(D$18),'Rekenblad 2'!D63,"")</f>
        <v>0</v>
      </c>
      <c r="E21" s="119">
        <f>IF(ISNUMBER(E18),'Rekenblad 2'!E63,IF(E$20="Totaal betaling",SUM($D21:D21),""))</f>
        <v>0</v>
      </c>
      <c r="F21" s="119" t="str">
        <f>IF(ISNUMBER(F18),'Rekenblad 2'!F63,IF(F$20="Totaal betaling",SUM($D21:E21),""))</f>
        <v/>
      </c>
      <c r="G21" s="119" t="str">
        <f>IF(ISNUMBER(G18),'Rekenblad 2'!G63,IF(G$20="Totaal betaling",SUM($D21:F21),""))</f>
        <v/>
      </c>
      <c r="H21" s="119" t="str">
        <f>IF(ISNUMBER(H18),'Rekenblad 2'!H63,IF(H$20="Totaal betaling",SUM($D21:G21),""))</f>
        <v/>
      </c>
      <c r="I21" s="119" t="str">
        <f>IF(ISNUMBER(I18),'Rekenblad 2'!I63,IF(I$20="Totaal betaling",SUM($D21:H21),""))</f>
        <v/>
      </c>
      <c r="J21" s="119" t="str">
        <f>IF(ISNUMBER(J18),'Rekenblad 2'!J63,IF(J$20="Totaal betaling",SUM($D21:I21),""))</f>
        <v/>
      </c>
      <c r="K21" s="119" t="str">
        <f>IF(ISNUMBER(K18),'Rekenblad 2'!K63,IF(K$20="Totaal betaling",SUM($D21:J21),""))</f>
        <v/>
      </c>
      <c r="L21" s="119" t="str">
        <f>IF(ISNUMBER(L18),'Rekenblad 2'!L63,IF(L$20="Totaal betaling",SUM($D21:K21),""))</f>
        <v/>
      </c>
      <c r="M21" s="119" t="str">
        <f>IF(ISNUMBER(M18),'Rekenblad 2'!M63,IF(M$20="Totaal betaling",SUM($D21:L21),""))</f>
        <v/>
      </c>
      <c r="N21" s="119" t="str">
        <f>IF(ISNUMBER(N18),'Rekenblad 2'!N63,IF(N$20="Totaal betaling",SUM($D21:M21),""))</f>
        <v/>
      </c>
      <c r="O21" s="119" t="str">
        <f>IF(ISNUMBER(O18),'Rekenblad 2'!O63,IF(O$20="Totaal betaling",SUM($D21:N21),""))</f>
        <v/>
      </c>
      <c r="P21" s="119" t="str">
        <f>IF(ISNUMBER(P18),'Rekenblad 2'!P63,IF(P$20="Totaal betaling",SUM($D21:O21),""))</f>
        <v/>
      </c>
      <c r="Q21" s="119" t="str">
        <f>IF(ISNUMBER(Q18),'Rekenblad 2'!Q63,IF(Q$20="Totaal betaling",SUM($D21:P21),""))</f>
        <v/>
      </c>
      <c r="R21" s="119" t="str">
        <f>IF(ISNUMBER(R18),'Rekenblad 2'!R63,IF(R$20="Totaal betaling",SUM($D21:Q21),""))</f>
        <v/>
      </c>
      <c r="S21" s="119" t="str">
        <f>IF(ISNUMBER(S18),'Rekenblad 2'!S63,IF(S$20="Totaal betaling",SUM($D21:R21),""))</f>
        <v/>
      </c>
      <c r="T21" s="119" t="str">
        <f>IF(ISNUMBER(T18),'Rekenblad 2'!T63,IF(T$20="Totaal betaling",SUM($D21:S21),""))</f>
        <v/>
      </c>
      <c r="U21" s="119" t="str">
        <f>IF(ISNUMBER(U18),'Rekenblad 2'!U63,IF(U$20="Totaal betaling",SUM($D21:T21),""))</f>
        <v/>
      </c>
      <c r="V21" s="119" t="str">
        <f>IF(ISNUMBER(V18),'Rekenblad 2'!V63,IF(V$20="Totaal betaling",SUM($D21:U21),""))</f>
        <v/>
      </c>
      <c r="W21" s="119" t="str">
        <f>IF(ISNUMBER(W18),'Rekenblad 2'!W63,IF(W$20="Totaal betaling",SUM($D21:V21),""))</f>
        <v/>
      </c>
      <c r="X21" s="119" t="str">
        <f>IF(ISNUMBER(X18),'Rekenblad 2'!X63,IF(X$20="Totaal betaling",SUM($D21:W21),""))</f>
        <v/>
      </c>
      <c r="Y21" s="119" t="str">
        <f>IF(ISNUMBER(Y18),'Rekenblad 2'!Y63,IF(Y$20="Totaal betaling",SUM($D21:X21),""))</f>
        <v/>
      </c>
    </row>
    <row r="22" spans="1:25" x14ac:dyDescent="0.2">
      <c r="A22" s="134"/>
      <c r="B22" s="118" t="str">
        <f>IF(ISNUMBER('Rekenblad 2'!C64),'Rekenblad 2'!C64,"")</f>
        <v/>
      </c>
      <c r="C22" s="121" t="str">
        <f>IF(AND(NOT(ISNUMBER(B22)),ISNUMBER(B21)),"Totaal per deelnemer","")</f>
        <v>Totaal per deelnemer</v>
      </c>
      <c r="D22" s="119">
        <f>IF(ISNUMBER(D$18),IF($C22="Totaal per deelnemer",SUM(D$21:D21),'Rekenblad 2'!D64),"")</f>
        <v>0</v>
      </c>
      <c r="E22" s="119">
        <f>IF(ISNUMBER(E$18),IF($C22="Totaal per deelnemer",SUM(E$21:E21),'Rekenblad 2'!E64),IF(AND(E$20="Totaal betaling",ISNUMBER($B22)),SUM($D22:D22),IF(AND($C22="Totaal per deelnemer",E$20="Totaal betaling"),SUM($D22:D22),"")))</f>
        <v>0</v>
      </c>
      <c r="F22" s="119" t="str">
        <f>IF(ISNUMBER(F$18),IF($C22="Totaal per deelnemer",SUM(F$21:F21),'Rekenblad 2'!F64),IF(AND(F$20="Totaal betaling",ISNUMBER($B22)),SUM($D22:E22),IF(AND($C22="Totaal per deelnemer",F$20="Totaal betaling"),SUM($D22:E22),"")))</f>
        <v/>
      </c>
      <c r="G22" s="119" t="str">
        <f>IF(ISNUMBER(G$18),IF($C22="Totaal per deelnemer",SUM(G$21:G21),'Rekenblad 2'!G64),IF(AND(G$20="Totaal betaling",ISNUMBER($B22)),SUM($D22:F22),IF(AND($C22="Totaal per deelnemer",G$20="Totaal betaling"),SUM($D22:F22),"")))</f>
        <v/>
      </c>
      <c r="H22" s="119" t="str">
        <f>IF(ISNUMBER(H$18),IF($C22="Totaal per deelnemer",SUM(H$21:H21),'Rekenblad 2'!H64),IF(AND(H$20="Totaal betaling",ISNUMBER($B22)),SUM($D22:G22),IF(AND($C22="Totaal per deelnemer",H$20="Totaal betaling"),SUM($D22:G22),"")))</f>
        <v/>
      </c>
      <c r="I22" s="119" t="str">
        <f>IF(ISNUMBER(I$18),IF($C22="Totaal per deelnemer",SUM(I$21:I21),'Rekenblad 2'!I64),IF(AND(I$20="Totaal betaling",ISNUMBER($B22)),SUM($D22:H22),IF(AND($C22="Totaal per deelnemer",I$20="Totaal betaling"),SUM($D22:H22),"")))</f>
        <v/>
      </c>
      <c r="J22" s="119" t="str">
        <f>IF(ISNUMBER(J$18),IF($C22="Totaal per deelnemer",SUM(J$21:J21),'Rekenblad 2'!J64),IF(AND(J$20="Totaal betaling",ISNUMBER($B22)),SUM($D22:I22),IF(AND($C22="Totaal per deelnemer",J$20="Totaal betaling"),SUM($D22:I22),"")))</f>
        <v/>
      </c>
      <c r="K22" s="119" t="str">
        <f>IF(ISNUMBER(K$18),IF($C22="Totaal per deelnemer",SUM(K$21:K21),'Rekenblad 2'!K64),IF(AND(K$20="Totaal betaling",ISNUMBER($B22)),SUM($D22:J22),IF(AND($C22="Totaal per deelnemer",K$20="Totaal betaling"),SUM($D22:J22),"")))</f>
        <v/>
      </c>
      <c r="L22" s="119" t="str">
        <f>IF(ISNUMBER(L$18),IF($C22="Totaal per deelnemer",SUM(L$21:L21),'Rekenblad 2'!L64),IF(AND(L$20="Totaal betaling",ISNUMBER($B22)),SUM($D22:K22),IF(AND($C22="Totaal per deelnemer",L$20="Totaal betaling"),SUM($D22:K22),"")))</f>
        <v/>
      </c>
      <c r="M22" s="119" t="str">
        <f>IF(ISNUMBER(M$18),IF($C22="Totaal per deelnemer",SUM(M$21:M21),'Rekenblad 2'!M64),IF(AND(M$20="Totaal betaling",ISNUMBER($B22)),SUM($D22:L22),IF(AND($C22="Totaal per deelnemer",M$20="Totaal betaling"),SUM($D22:L22),"")))</f>
        <v/>
      </c>
      <c r="N22" s="119" t="str">
        <f>IF(ISNUMBER(N$18),IF($C22="Totaal per deelnemer",SUM(N$21:N21),'Rekenblad 2'!N64),IF(AND(N$20="Totaal betaling",ISNUMBER($B22)),SUM($D22:M22),IF(AND($C22="Totaal per deelnemer",N$20="Totaal betaling"),SUM($D22:M22),"")))</f>
        <v/>
      </c>
      <c r="O22" s="119" t="str">
        <f>IF(ISNUMBER(O$18),IF($C22="Totaal per deelnemer",SUM(O$21:O21),'Rekenblad 2'!O64),IF(AND(O$20="Totaal betaling",ISNUMBER($B22)),SUM($D22:N22),IF(AND($C22="Totaal per deelnemer",O$20="Totaal betaling"),SUM($D22:N22),"")))</f>
        <v/>
      </c>
      <c r="P22" s="119" t="str">
        <f>IF(ISNUMBER(P$18),IF($C22="Totaal per deelnemer",SUM(P$21:P21),'Rekenblad 2'!P64),IF(AND(P$20="Totaal betaling",ISNUMBER($B22)),SUM($D22:O22),IF(AND($C22="Totaal per deelnemer",P$20="Totaal betaling"),SUM($D22:O22),"")))</f>
        <v/>
      </c>
      <c r="Q22" s="119" t="str">
        <f>IF(ISNUMBER(Q$18),IF($C22="Totaal per deelnemer",SUM(Q$21:Q21),'Rekenblad 2'!Q64),IF(AND(Q$20="Totaal betaling",ISNUMBER($B22)),SUM($D22:P22),IF(AND($C22="Totaal per deelnemer",Q$20="Totaal betaling"),SUM($D22:P22),"")))</f>
        <v/>
      </c>
      <c r="R22" s="119" t="str">
        <f>IF(ISNUMBER(R$18),IF($C22="Totaal per deelnemer",SUM(R$21:R21),'Rekenblad 2'!R64),IF(AND(R$20="Totaal betaling",ISNUMBER($B22)),SUM($D22:Q22),IF(AND($C22="Totaal per deelnemer",R$20="Totaal betaling"),SUM($D22:Q22),"")))</f>
        <v/>
      </c>
      <c r="S22" s="119" t="str">
        <f>IF(ISNUMBER(S$18),IF($C22="Totaal per deelnemer",SUM(S$21:S21),'Rekenblad 2'!S64),IF(AND(S$20="Totaal betaling",ISNUMBER($B22)),SUM($D22:R22),IF(AND($C22="Totaal per deelnemer",S$20="Totaal betaling"),SUM($D22:R22),"")))</f>
        <v/>
      </c>
      <c r="T22" s="119" t="str">
        <f>IF(ISNUMBER(T$18),IF($C22="Totaal per deelnemer",SUM(T$21:T21),'Rekenblad 2'!T64),IF(AND(T$20="Totaal betaling",ISNUMBER($B22)),SUM($D22:S22),IF(AND($C22="Totaal per deelnemer",T$20="Totaal betaling"),SUM($D22:S22),"")))</f>
        <v/>
      </c>
      <c r="U22" s="119" t="str">
        <f>IF(ISNUMBER(U$18),IF($C22="Totaal per deelnemer",SUM(U$21:U21),'Rekenblad 2'!U64),IF(AND(U$20="Totaal betaling",ISNUMBER($B22)),SUM($D22:T22),IF(AND($C22="Totaal per deelnemer",U$20="Totaal betaling"),SUM($D22:T22),"")))</f>
        <v/>
      </c>
      <c r="V22" s="119" t="str">
        <f>IF(ISNUMBER(V$18),IF($C22="Totaal per deelnemer",SUM(V$21:V21),'Rekenblad 2'!V64),IF(AND(V$20="Totaal betaling",ISNUMBER($B22)),SUM($D22:U22),IF(AND($C22="Totaal per deelnemer",V$20="Totaal betaling"),SUM($D22:U22),"")))</f>
        <v/>
      </c>
      <c r="W22" s="119" t="str">
        <f>IF(ISNUMBER(W$18),IF($C22="Totaal per deelnemer",SUM(W$21:W21),'Rekenblad 2'!W64),IF(AND(W$20="Totaal betaling",ISNUMBER($B22)),SUM($D22:V22),IF(AND($C22="Totaal per deelnemer",W$20="Totaal betaling"),SUM($D22:V22),"")))</f>
        <v/>
      </c>
      <c r="X22" s="119" t="str">
        <f>IF(ISNUMBER(X$18),IF($C22="Totaal per deelnemer",SUM(X$21:X21),'Rekenblad 2'!X64),IF(AND(X$20="Totaal betaling",ISNUMBER($B22)),SUM($D22:W22),IF(AND($C22="Totaal per deelnemer",X$20="Totaal betaling"),SUM($D22:W22),"")))</f>
        <v/>
      </c>
      <c r="Y22" s="119" t="str">
        <f>IF(ISNUMBER(Y$18),IF($C22="Totaal per deelnemer",SUM(Y$21:Y21),'Rekenblad 2'!Y64),IF(AND(Y$20="Totaal betaling",ISNUMBER($B22)),SUM($D22:X22),IF(AND($C22="Totaal per deelnemer",Y$20="Totaal betaling"),SUM($D22:X22),"")))</f>
        <v/>
      </c>
    </row>
    <row r="23" spans="1:25" x14ac:dyDescent="0.2">
      <c r="A23" s="134"/>
      <c r="B23" s="118" t="str">
        <f>IF(ISNUMBER('Rekenblad 2'!C65),'Rekenblad 2'!C65,"")</f>
        <v/>
      </c>
      <c r="C23" s="121" t="str">
        <f t="shared" ref="C23:C60" si="3">IF(AND(NOT(ISNUMBER(B23)),ISNUMBER(B22)),"Totaal per deelnemer","")</f>
        <v/>
      </c>
      <c r="D23" s="119" t="str">
        <f>IF(ISNUMBER(D$18),IF($C23="Totaal per deelnemer",SUM(D$21:D22),'Rekenblad 2'!D65),"")</f>
        <v/>
      </c>
      <c r="E23" s="119" t="str">
        <f>IF(ISNUMBER(E$18),IF($C23="Totaal per deelnemer",SUM(E$21:E22),'Rekenblad 2'!E65),IF(AND(E$20="Totaal betaling",ISNUMBER($B23)),SUM($D23:D23),IF(AND($C23="Totaal per deelnemer",E$20="Totaal betaling"),SUM($D23:D23),"")))</f>
        <v/>
      </c>
      <c r="F23" s="119" t="str">
        <f>IF(ISNUMBER(F$18),IF($C23="Totaal per deelnemer",SUM(F$21:F22),'Rekenblad 2'!F65),IF(AND(F$20="Totaal betaling",ISNUMBER($B23)),SUM($D23:E23),IF(AND($C23="Totaal per deelnemer",F$20="Totaal betaling"),SUM($D23:E23),"")))</f>
        <v/>
      </c>
      <c r="G23" s="119" t="str">
        <f>IF(ISNUMBER(G$18),IF($C23="Totaal per deelnemer",SUM(G$21:G22),'Rekenblad 2'!G65),IF(AND(G$20="Totaal betaling",ISNUMBER($B23)),SUM($D23:F23),IF(AND($C23="Totaal per deelnemer",G$20="Totaal betaling"),SUM($D23:F23),"")))</f>
        <v/>
      </c>
      <c r="H23" s="119" t="str">
        <f>IF(ISNUMBER(H$18),IF($C23="Totaal per deelnemer",SUM(H$21:H22),'Rekenblad 2'!H65),IF(AND(H$20="Totaal betaling",ISNUMBER($B23)),SUM($D23:G23),IF(AND($C23="Totaal per deelnemer",H$20="Totaal betaling"),SUM($D23:G23),"")))</f>
        <v/>
      </c>
      <c r="I23" s="119" t="str">
        <f>IF(ISNUMBER(I$18),IF($C23="Totaal per deelnemer",SUM(I$21:I22),'Rekenblad 2'!I65),IF(AND(I$20="Totaal betaling",ISNUMBER($B23)),SUM($D23:H23),IF(AND($C23="Totaal per deelnemer",I$20="Totaal betaling"),SUM($D23:H23),"")))</f>
        <v/>
      </c>
      <c r="J23" s="119" t="str">
        <f>IF(ISNUMBER(J$18),IF($C23="Totaal per deelnemer",SUM(J$21:J22),'Rekenblad 2'!J65),IF(AND(J$20="Totaal betaling",ISNUMBER($B23)),SUM($D23:I23),IF(AND($C23="Totaal per deelnemer",J$20="Totaal betaling"),SUM($D23:I23),"")))</f>
        <v/>
      </c>
      <c r="K23" s="119" t="str">
        <f>IF(ISNUMBER(K$18),IF($C23="Totaal per deelnemer",SUM(K$21:K22),'Rekenblad 2'!K65),IF(AND(K$20="Totaal betaling",ISNUMBER($B23)),SUM($D23:J23),IF(AND($C23="Totaal per deelnemer",K$20="Totaal betaling"),SUM($D23:J23),"")))</f>
        <v/>
      </c>
      <c r="L23" s="119" t="str">
        <f>IF(ISNUMBER(L$18),IF($C23="Totaal per deelnemer",SUM(L$21:L22),'Rekenblad 2'!L65),IF(AND(L$20="Totaal betaling",ISNUMBER($B23)),SUM($D23:K23),IF(AND($C23="Totaal per deelnemer",L$20="Totaal betaling"),SUM($D23:K23),"")))</f>
        <v/>
      </c>
      <c r="M23" s="119" t="str">
        <f>IF(ISNUMBER(M$18),IF($C23="Totaal per deelnemer",SUM(M$21:M22),'Rekenblad 2'!M65),IF(AND(M$20="Totaal betaling",ISNUMBER($B23)),SUM($D23:L23),IF(AND($C23="Totaal per deelnemer",M$20="Totaal betaling"),SUM($D23:L23),"")))</f>
        <v/>
      </c>
      <c r="N23" s="119" t="str">
        <f>IF(ISNUMBER(N$18),IF($C23="Totaal per deelnemer",SUM(N$21:N22),'Rekenblad 2'!N65),IF(AND(N$20="Totaal betaling",ISNUMBER($B23)),SUM($D23:M23),IF(AND($C23="Totaal per deelnemer",N$20="Totaal betaling"),SUM($D23:M23),"")))</f>
        <v/>
      </c>
      <c r="O23" s="119" t="str">
        <f>IF(ISNUMBER(O$18),IF($C23="Totaal per deelnemer",SUM(O$21:O22),'Rekenblad 2'!O65),IF(AND(O$20="Totaal betaling",ISNUMBER($B23)),SUM($D23:N23),IF(AND($C23="Totaal per deelnemer",O$20="Totaal betaling"),SUM($D23:N23),"")))</f>
        <v/>
      </c>
      <c r="P23" s="119" t="str">
        <f>IF(ISNUMBER(P$18),IF($C23="Totaal per deelnemer",SUM(P$21:P22),'Rekenblad 2'!P65),IF(AND(P$20="Totaal betaling",ISNUMBER($B23)),SUM($D23:O23),IF(AND($C23="Totaal per deelnemer",P$20="Totaal betaling"),SUM($D23:O23),"")))</f>
        <v/>
      </c>
      <c r="Q23" s="119" t="str">
        <f>IF(ISNUMBER(Q$18),IF($C23="Totaal per deelnemer",SUM(Q$21:Q22),'Rekenblad 2'!Q65),IF(AND(Q$20="Totaal betaling",ISNUMBER($B23)),SUM($D23:P23),IF(AND($C23="Totaal per deelnemer",Q$20="Totaal betaling"),SUM($D23:P23),"")))</f>
        <v/>
      </c>
      <c r="R23" s="119" t="str">
        <f>IF(ISNUMBER(R$18),IF($C23="Totaal per deelnemer",SUM(R$21:R22),'Rekenblad 2'!R65),IF(AND(R$20="Totaal betaling",ISNUMBER($B23)),SUM($D23:Q23),IF(AND($C23="Totaal per deelnemer",R$20="Totaal betaling"),SUM($D23:Q23),"")))</f>
        <v/>
      </c>
      <c r="S23" s="119" t="str">
        <f>IF(ISNUMBER(S$18),IF($C23="Totaal per deelnemer",SUM(S$21:S22),'Rekenblad 2'!S65),IF(AND(S$20="Totaal betaling",ISNUMBER($B23)),SUM($D23:R23),IF(AND($C23="Totaal per deelnemer",S$20="Totaal betaling"),SUM($D23:R23),"")))</f>
        <v/>
      </c>
      <c r="T23" s="119" t="str">
        <f>IF(ISNUMBER(T$18),IF($C23="Totaal per deelnemer",SUM(T$21:T22),'Rekenblad 2'!T65),IF(AND(T$20="Totaal betaling",ISNUMBER($B23)),SUM($D23:S23),IF(AND($C23="Totaal per deelnemer",T$20="Totaal betaling"),SUM($D23:S23),"")))</f>
        <v/>
      </c>
      <c r="U23" s="119" t="str">
        <f>IF(ISNUMBER(U$18),IF($C23="Totaal per deelnemer",SUM(U$21:U22),'Rekenblad 2'!U65),IF(AND(U$20="Totaal betaling",ISNUMBER($B23)),SUM($D23:T23),IF(AND($C23="Totaal per deelnemer",U$20="Totaal betaling"),SUM($D23:T23),"")))</f>
        <v/>
      </c>
      <c r="V23" s="119" t="str">
        <f>IF(ISNUMBER(V$18),IF($C23="Totaal per deelnemer",SUM(V$21:V22),'Rekenblad 2'!V65),IF(AND(V$20="Totaal betaling",ISNUMBER($B23)),SUM($D23:U23),IF(AND($C23="Totaal per deelnemer",V$20="Totaal betaling"),SUM($D23:U23),"")))</f>
        <v/>
      </c>
      <c r="W23" s="119" t="str">
        <f>IF(ISNUMBER(W$18),IF($C23="Totaal per deelnemer",SUM(W$21:W22),'Rekenblad 2'!W65),IF(AND(W$20="Totaal betaling",ISNUMBER($B23)),SUM($D23:V23),IF(AND($C23="Totaal per deelnemer",W$20="Totaal betaling"),SUM($D23:V23),"")))</f>
        <v/>
      </c>
      <c r="X23" s="119" t="str">
        <f>IF(ISNUMBER(X$18),IF($C23="Totaal per deelnemer",SUM(X$21:X22),'Rekenblad 2'!X65),IF(AND(X$20="Totaal betaling",ISNUMBER($B23)),SUM($D23:W23),IF(AND($C23="Totaal per deelnemer",X$20="Totaal betaling"),SUM($D23:W23),"")))</f>
        <v/>
      </c>
      <c r="Y23" s="119" t="str">
        <f>IF(ISNUMBER(Y$18),IF($C23="Totaal per deelnemer",SUM(Y$21:Y22),'Rekenblad 2'!Y65),IF(AND(Y$20="Totaal betaling",ISNUMBER($B23)),SUM($D23:X23),IF(AND($C23="Totaal per deelnemer",Y$20="Totaal betaling"),SUM($D23:X23),"")))</f>
        <v/>
      </c>
    </row>
    <row r="24" spans="1:25" x14ac:dyDescent="0.2">
      <c r="A24" s="134"/>
      <c r="B24" s="118" t="str">
        <f>IF(ISNUMBER('Rekenblad 2'!C66),'Rekenblad 2'!C66,"")</f>
        <v/>
      </c>
      <c r="C24" s="121" t="str">
        <f t="shared" si="3"/>
        <v/>
      </c>
      <c r="D24" s="119" t="str">
        <f>IF(ISNUMBER(D$18),IF($C24="Totaal per deelnemer",SUM(D$21:D23),'Rekenblad 2'!D66),"")</f>
        <v/>
      </c>
      <c r="E24" s="119" t="str">
        <f>IF(ISNUMBER(E$18),IF($C24="Totaal per deelnemer",SUM(E$21:E23),'Rekenblad 2'!E66),IF(AND(E$20="Totaal betaling",ISNUMBER($B24)),SUM($D24:D24),IF(AND($C24="Totaal per deelnemer",E$20="Totaal betaling"),SUM($D24:D24),"")))</f>
        <v/>
      </c>
      <c r="F24" s="119" t="str">
        <f>IF(ISNUMBER(F$18),IF($C24="Totaal per deelnemer",SUM(F$21:F23),'Rekenblad 2'!F66),IF(AND(F$20="Totaal betaling",ISNUMBER($B24)),SUM($D24:E24),IF(AND($C24="Totaal per deelnemer",F$20="Totaal betaling"),SUM($D24:E24),"")))</f>
        <v/>
      </c>
      <c r="G24" s="119" t="str">
        <f>IF(ISNUMBER(G$18),IF($C24="Totaal per deelnemer",SUM(G$21:G23),'Rekenblad 2'!G66),IF(AND(G$20="Totaal betaling",ISNUMBER($B24)),SUM($D24:F24),IF(AND($C24="Totaal per deelnemer",G$20="Totaal betaling"),SUM($D24:F24),"")))</f>
        <v/>
      </c>
      <c r="H24" s="119" t="str">
        <f>IF(ISNUMBER(H$18),IF($C24="Totaal per deelnemer",SUM(H$21:H23),'Rekenblad 2'!H66),IF(AND(H$20="Totaal betaling",ISNUMBER($B24)),SUM($D24:G24),IF(AND($C24="Totaal per deelnemer",H$20="Totaal betaling"),SUM($D24:G24),"")))</f>
        <v/>
      </c>
      <c r="I24" s="119" t="str">
        <f>IF(ISNUMBER(I$18),IF($C24="Totaal per deelnemer",SUM(I$21:I23),'Rekenblad 2'!I66),IF(AND(I$20="Totaal betaling",ISNUMBER($B24)),SUM($D24:H24),IF(AND($C24="Totaal per deelnemer",I$20="Totaal betaling"),SUM($D24:H24),"")))</f>
        <v/>
      </c>
      <c r="J24" s="119" t="str">
        <f>IF(ISNUMBER(J$18),IF($C24="Totaal per deelnemer",SUM(J$21:J23),'Rekenblad 2'!J66),IF(AND(J$20="Totaal betaling",ISNUMBER($B24)),SUM($D24:I24),IF(AND($C24="Totaal per deelnemer",J$20="Totaal betaling"),SUM($D24:I24),"")))</f>
        <v/>
      </c>
      <c r="K24" s="119" t="str">
        <f>IF(ISNUMBER(K$18),IF($C24="Totaal per deelnemer",SUM(K$21:K23),'Rekenblad 2'!K66),IF(AND(K$20="Totaal betaling",ISNUMBER($B24)),SUM($D24:J24),IF(AND($C24="Totaal per deelnemer",K$20="Totaal betaling"),SUM($D24:J24),"")))</f>
        <v/>
      </c>
      <c r="L24" s="119" t="str">
        <f>IF(ISNUMBER(L$18),IF($C24="Totaal per deelnemer",SUM(L$21:L23),'Rekenblad 2'!L66),IF(AND(L$20="Totaal betaling",ISNUMBER($B24)),SUM($D24:K24),IF(AND($C24="Totaal per deelnemer",L$20="Totaal betaling"),SUM($D24:K24),"")))</f>
        <v/>
      </c>
      <c r="M24" s="119" t="str">
        <f>IF(ISNUMBER(M$18),IF($C24="Totaal per deelnemer",SUM(M$21:M23),'Rekenblad 2'!M66),IF(AND(M$20="Totaal betaling",ISNUMBER($B24)),SUM($D24:L24),IF(AND($C24="Totaal per deelnemer",M$20="Totaal betaling"),SUM($D24:L24),"")))</f>
        <v/>
      </c>
      <c r="N24" s="119" t="str">
        <f>IF(ISNUMBER(N$18),IF($C24="Totaal per deelnemer",SUM(N$21:N23),'Rekenblad 2'!N66),IF(AND(N$20="Totaal betaling",ISNUMBER($B24)),SUM($D24:M24),IF(AND($C24="Totaal per deelnemer",N$20="Totaal betaling"),SUM($D24:M24),"")))</f>
        <v/>
      </c>
      <c r="O24" s="119" t="str">
        <f>IF(ISNUMBER(O$18),IF($C24="Totaal per deelnemer",SUM(O$21:O23),'Rekenblad 2'!O66),IF(AND(O$20="Totaal betaling",ISNUMBER($B24)),SUM($D24:N24),IF(AND($C24="Totaal per deelnemer",O$20="Totaal betaling"),SUM($D24:N24),"")))</f>
        <v/>
      </c>
      <c r="P24" s="119" t="str">
        <f>IF(ISNUMBER(P$18),IF($C24="Totaal per deelnemer",SUM(P$21:P23),'Rekenblad 2'!P66),IF(AND(P$20="Totaal betaling",ISNUMBER($B24)),SUM($D24:O24),IF(AND($C24="Totaal per deelnemer",P$20="Totaal betaling"),SUM($D24:O24),"")))</f>
        <v/>
      </c>
      <c r="Q24" s="119" t="str">
        <f>IF(ISNUMBER(Q$18),IF($C24="Totaal per deelnemer",SUM(Q$21:Q23),'Rekenblad 2'!Q66),IF(AND(Q$20="Totaal betaling",ISNUMBER($B24)),SUM($D24:P24),IF(AND($C24="Totaal per deelnemer",Q$20="Totaal betaling"),SUM($D24:P24),"")))</f>
        <v/>
      </c>
      <c r="R24" s="119" t="str">
        <f>IF(ISNUMBER(R$18),IF($C24="Totaal per deelnemer",SUM(R$21:R23),'Rekenblad 2'!R66),IF(AND(R$20="Totaal betaling",ISNUMBER($B24)),SUM($D24:Q24),IF(AND($C24="Totaal per deelnemer",R$20="Totaal betaling"),SUM($D24:Q24),"")))</f>
        <v/>
      </c>
      <c r="S24" s="119" t="str">
        <f>IF(ISNUMBER(S$18),IF($C24="Totaal per deelnemer",SUM(S$21:S23),'Rekenblad 2'!S66),IF(AND(S$20="Totaal betaling",ISNUMBER($B24)),SUM($D24:R24),IF(AND($C24="Totaal per deelnemer",S$20="Totaal betaling"),SUM($D24:R24),"")))</f>
        <v/>
      </c>
      <c r="T24" s="119" t="str">
        <f>IF(ISNUMBER(T$18),IF($C24="Totaal per deelnemer",SUM(T$21:T23),'Rekenblad 2'!T66),IF(AND(T$20="Totaal betaling",ISNUMBER($B24)),SUM($D24:S24),IF(AND($C24="Totaal per deelnemer",T$20="Totaal betaling"),SUM($D24:S24),"")))</f>
        <v/>
      </c>
      <c r="U24" s="119" t="str">
        <f>IF(ISNUMBER(U$18),IF($C24="Totaal per deelnemer",SUM(U$21:U23),'Rekenblad 2'!U66),IF(AND(U$20="Totaal betaling",ISNUMBER($B24)),SUM($D24:T24),IF(AND($C24="Totaal per deelnemer",U$20="Totaal betaling"),SUM($D24:T24),"")))</f>
        <v/>
      </c>
      <c r="V24" s="119" t="str">
        <f>IF(ISNUMBER(V$18),IF($C24="Totaal per deelnemer",SUM(V$21:V23),'Rekenblad 2'!V66),IF(AND(V$20="Totaal betaling",ISNUMBER($B24)),SUM($D24:U24),IF(AND($C24="Totaal per deelnemer",V$20="Totaal betaling"),SUM($D24:U24),"")))</f>
        <v/>
      </c>
      <c r="W24" s="119" t="str">
        <f>IF(ISNUMBER(W$18),IF($C24="Totaal per deelnemer",SUM(W$21:W23),'Rekenblad 2'!W66),IF(AND(W$20="Totaal betaling",ISNUMBER($B24)),SUM($D24:V24),IF(AND($C24="Totaal per deelnemer",W$20="Totaal betaling"),SUM($D24:V24),"")))</f>
        <v/>
      </c>
      <c r="X24" s="119" t="str">
        <f>IF(ISNUMBER(X$18),IF($C24="Totaal per deelnemer",SUM(X$21:X23),'Rekenblad 2'!X66),IF(AND(X$20="Totaal betaling",ISNUMBER($B24)),SUM($D24:W24),IF(AND($C24="Totaal per deelnemer",X$20="Totaal betaling"),SUM($D24:W24),"")))</f>
        <v/>
      </c>
      <c r="Y24" s="119" t="str">
        <f>IF(ISNUMBER(Y$18),IF($C24="Totaal per deelnemer",SUM(Y$21:Y23),'Rekenblad 2'!Y66),IF(AND(Y$20="Totaal betaling",ISNUMBER($B24)),SUM($D24:X24),IF(AND($C24="Totaal per deelnemer",Y$20="Totaal betaling"),SUM($D24:X24),"")))</f>
        <v/>
      </c>
    </row>
    <row r="25" spans="1:25" x14ac:dyDescent="0.2">
      <c r="A25" s="134"/>
      <c r="B25" s="118" t="str">
        <f>IF(ISNUMBER('Rekenblad 2'!C67),'Rekenblad 2'!C67,"")</f>
        <v/>
      </c>
      <c r="C25" s="121" t="str">
        <f t="shared" si="3"/>
        <v/>
      </c>
      <c r="D25" s="119" t="str">
        <f>IF(ISNUMBER(D$18),IF($C25="Totaal per deelnemer",SUM(D$21:D24),'Rekenblad 2'!D67),"")</f>
        <v/>
      </c>
      <c r="E25" s="119" t="str">
        <f>IF(ISNUMBER(E$18),IF($C25="Totaal per deelnemer",SUM(E$21:E24),'Rekenblad 2'!E67),IF(AND(E$20="Totaal betaling",ISNUMBER($B25)),SUM($D25:D25),IF(AND($C25="Totaal per deelnemer",E$20="Totaal betaling"),SUM($D25:D25),"")))</f>
        <v/>
      </c>
      <c r="F25" s="119" t="str">
        <f>IF(ISNUMBER(F$18),IF($C25="Totaal per deelnemer",SUM(F$21:F24),'Rekenblad 2'!F67),IF(AND(F$20="Totaal betaling",ISNUMBER($B25)),SUM($D25:E25),IF(AND($C25="Totaal per deelnemer",F$20="Totaal betaling"),SUM($D25:E25),"")))</f>
        <v/>
      </c>
      <c r="G25" s="119" t="str">
        <f>IF(ISNUMBER(G$18),IF($C25="Totaal per deelnemer",SUM(G$21:G24),'Rekenblad 2'!G67),IF(AND(G$20="Totaal betaling",ISNUMBER($B25)),SUM($D25:F25),IF(AND($C25="Totaal per deelnemer",G$20="Totaal betaling"),SUM($D25:F25),"")))</f>
        <v/>
      </c>
      <c r="H25" s="119" t="str">
        <f>IF(ISNUMBER(H$18),IF($C25="Totaal per deelnemer",SUM(H$21:H24),'Rekenblad 2'!H67),IF(AND(H$20="Totaal betaling",ISNUMBER($B25)),SUM($D25:G25),IF(AND($C25="Totaal per deelnemer",H$20="Totaal betaling"),SUM($D25:G25),"")))</f>
        <v/>
      </c>
      <c r="I25" s="119" t="str">
        <f>IF(ISNUMBER(I$18),IF($C25="Totaal per deelnemer",SUM(I$21:I24),'Rekenblad 2'!I67),IF(AND(I$20="Totaal betaling",ISNUMBER($B25)),SUM($D25:H25),IF(AND($C25="Totaal per deelnemer",I$20="Totaal betaling"),SUM($D25:H25),"")))</f>
        <v/>
      </c>
      <c r="J25" s="119" t="str">
        <f>IF(ISNUMBER(J$18),IF($C25="Totaal per deelnemer",SUM(J$21:J24),'Rekenblad 2'!J67),IF(AND(J$20="Totaal betaling",ISNUMBER($B25)),SUM($D25:I25),IF(AND($C25="Totaal per deelnemer",J$20="Totaal betaling"),SUM($D25:I25),"")))</f>
        <v/>
      </c>
      <c r="K25" s="119" t="str">
        <f>IF(ISNUMBER(K$18),IF($C25="Totaal per deelnemer",SUM(K$21:K24),'Rekenblad 2'!K67),IF(AND(K$20="Totaal betaling",ISNUMBER($B25)),SUM($D25:J25),IF(AND($C25="Totaal per deelnemer",K$20="Totaal betaling"),SUM($D25:J25),"")))</f>
        <v/>
      </c>
      <c r="L25" s="119" t="str">
        <f>IF(ISNUMBER(L$18),IF($C25="Totaal per deelnemer",SUM(L$21:L24),'Rekenblad 2'!L67),IF(AND(L$20="Totaal betaling",ISNUMBER($B25)),SUM($D25:K25),IF(AND($C25="Totaal per deelnemer",L$20="Totaal betaling"),SUM($D25:K25),"")))</f>
        <v/>
      </c>
      <c r="M25" s="119" t="str">
        <f>IF(ISNUMBER(M$18),IF($C25="Totaal per deelnemer",SUM(M$21:M24),'Rekenblad 2'!M67),IF(AND(M$20="Totaal betaling",ISNUMBER($B25)),SUM($D25:L25),IF(AND($C25="Totaal per deelnemer",M$20="Totaal betaling"),SUM($D25:L25),"")))</f>
        <v/>
      </c>
      <c r="N25" s="119" t="str">
        <f>IF(ISNUMBER(N$18),IF($C25="Totaal per deelnemer",SUM(N$21:N24),'Rekenblad 2'!N67),IF(AND(N$20="Totaal betaling",ISNUMBER($B25)),SUM($D25:M25),IF(AND($C25="Totaal per deelnemer",N$20="Totaal betaling"),SUM($D25:M25),"")))</f>
        <v/>
      </c>
      <c r="O25" s="119" t="str">
        <f>IF(ISNUMBER(O$18),IF($C25="Totaal per deelnemer",SUM(O$21:O24),'Rekenblad 2'!O67),IF(AND(O$20="Totaal betaling",ISNUMBER($B25)),SUM($D25:N25),IF(AND($C25="Totaal per deelnemer",O$20="Totaal betaling"),SUM($D25:N25),"")))</f>
        <v/>
      </c>
      <c r="P25" s="119" t="str">
        <f>IF(ISNUMBER(P$18),IF($C25="Totaal per deelnemer",SUM(P$21:P24),'Rekenblad 2'!P67),IF(AND(P$20="Totaal betaling",ISNUMBER($B25)),SUM($D25:O25),IF(AND($C25="Totaal per deelnemer",P$20="Totaal betaling"),SUM($D25:O25),"")))</f>
        <v/>
      </c>
      <c r="Q25" s="119" t="str">
        <f>IF(ISNUMBER(Q$18),IF($C25="Totaal per deelnemer",SUM(Q$21:Q24),'Rekenblad 2'!Q67),IF(AND(Q$20="Totaal betaling",ISNUMBER($B25)),SUM($D25:P25),IF(AND($C25="Totaal per deelnemer",Q$20="Totaal betaling"),SUM($D25:P25),"")))</f>
        <v/>
      </c>
      <c r="R25" s="119" t="str">
        <f>IF(ISNUMBER(R$18),IF($C25="Totaal per deelnemer",SUM(R$21:R24),'Rekenblad 2'!R67),IF(AND(R$20="Totaal betaling",ISNUMBER($B25)),SUM($D25:Q25),IF(AND($C25="Totaal per deelnemer",R$20="Totaal betaling"),SUM($D25:Q25),"")))</f>
        <v/>
      </c>
      <c r="S25" s="119" t="str">
        <f>IF(ISNUMBER(S$18),IF($C25="Totaal per deelnemer",SUM(S$21:S24),'Rekenblad 2'!S67),IF(AND(S$20="Totaal betaling",ISNUMBER($B25)),SUM($D25:R25),IF(AND($C25="Totaal per deelnemer",S$20="Totaal betaling"),SUM($D25:R25),"")))</f>
        <v/>
      </c>
      <c r="T25" s="119" t="str">
        <f>IF(ISNUMBER(T$18),IF($C25="Totaal per deelnemer",SUM(T$21:T24),'Rekenblad 2'!T67),IF(AND(T$20="Totaal betaling",ISNUMBER($B25)),SUM($D25:S25),IF(AND($C25="Totaal per deelnemer",T$20="Totaal betaling"),SUM($D25:S25),"")))</f>
        <v/>
      </c>
      <c r="U25" s="119" t="str">
        <f>IF(ISNUMBER(U$18),IF($C25="Totaal per deelnemer",SUM(U$21:U24),'Rekenblad 2'!U67),IF(AND(U$20="Totaal betaling",ISNUMBER($B25)),SUM($D25:T25),IF(AND($C25="Totaal per deelnemer",U$20="Totaal betaling"),SUM($D25:T25),"")))</f>
        <v/>
      </c>
      <c r="V25" s="119" t="str">
        <f>IF(ISNUMBER(V$18),IF($C25="Totaal per deelnemer",SUM(V$21:V24),'Rekenblad 2'!V67),IF(AND(V$20="Totaal betaling",ISNUMBER($B25)),SUM($D25:U25),IF(AND($C25="Totaal per deelnemer",V$20="Totaal betaling"),SUM($D25:U25),"")))</f>
        <v/>
      </c>
      <c r="W25" s="119" t="str">
        <f>IF(ISNUMBER(W$18),IF($C25="Totaal per deelnemer",SUM(W$21:W24),'Rekenblad 2'!W67),IF(AND(W$20="Totaal betaling",ISNUMBER($B25)),SUM($D25:V25),IF(AND($C25="Totaal per deelnemer",W$20="Totaal betaling"),SUM($D25:V25),"")))</f>
        <v/>
      </c>
      <c r="X25" s="119" t="str">
        <f>IF(ISNUMBER(X$18),IF($C25="Totaal per deelnemer",SUM(X$21:X24),'Rekenblad 2'!X67),IF(AND(X$20="Totaal betaling",ISNUMBER($B25)),SUM($D25:W25),IF(AND($C25="Totaal per deelnemer",X$20="Totaal betaling"),SUM($D25:W25),"")))</f>
        <v/>
      </c>
      <c r="Y25" s="119" t="str">
        <f>IF(ISNUMBER(Y$18),IF($C25="Totaal per deelnemer",SUM(Y$21:Y24),'Rekenblad 2'!Y67),IF(AND(Y$20="Totaal betaling",ISNUMBER($B25)),SUM($D25:X25),IF(AND($C25="Totaal per deelnemer",Y$20="Totaal betaling"),SUM($D25:X25),"")))</f>
        <v/>
      </c>
    </row>
    <row r="26" spans="1:25" x14ac:dyDescent="0.2">
      <c r="A26" s="134"/>
      <c r="B26" s="118" t="str">
        <f>IF(ISNUMBER('Rekenblad 2'!C68),'Rekenblad 2'!C68,"")</f>
        <v/>
      </c>
      <c r="C26" s="121" t="str">
        <f t="shared" si="3"/>
        <v/>
      </c>
      <c r="D26" s="119" t="str">
        <f>IF(ISNUMBER(D$18),IF($C26="Totaal per deelnemer",SUM(D$21:D25),'Rekenblad 2'!D68),"")</f>
        <v/>
      </c>
      <c r="E26" s="119" t="str">
        <f>IF(ISNUMBER(E$18),IF($C26="Totaal per deelnemer",SUM(E$21:E25),'Rekenblad 2'!E68),IF(AND(E$20="Totaal betaling",ISNUMBER($B26)),SUM($D26:D26),IF(AND($C26="Totaal per deelnemer",E$20="Totaal betaling"),SUM($D26:D26),"")))</f>
        <v/>
      </c>
      <c r="F26" s="119" t="str">
        <f>IF(ISNUMBER(F$18),IF($C26="Totaal per deelnemer",SUM(F$21:F25),'Rekenblad 2'!F68),IF(AND(F$20="Totaal betaling",ISNUMBER($B26)),SUM($D26:E26),IF(AND($C26="Totaal per deelnemer",F$20="Totaal betaling"),SUM($D26:E26),"")))</f>
        <v/>
      </c>
      <c r="G26" s="119" t="str">
        <f>IF(ISNUMBER(G$18),IF($C26="Totaal per deelnemer",SUM(G$21:G25),'Rekenblad 2'!G68),IF(AND(G$20="Totaal betaling",ISNUMBER($B26)),SUM($D26:F26),IF(AND($C26="Totaal per deelnemer",G$20="Totaal betaling"),SUM($D26:F26),"")))</f>
        <v/>
      </c>
      <c r="H26" s="119" t="str">
        <f>IF(ISNUMBER(H$18),IF($C26="Totaal per deelnemer",SUM(H$21:H25),'Rekenblad 2'!H68),IF(AND(H$20="Totaal betaling",ISNUMBER($B26)),SUM($D26:G26),IF(AND($C26="Totaal per deelnemer",H$20="Totaal betaling"),SUM($D26:G26),"")))</f>
        <v/>
      </c>
      <c r="I26" s="119" t="str">
        <f>IF(ISNUMBER(I$18),IF($C26="Totaal per deelnemer",SUM(I$21:I25),'Rekenblad 2'!I68),IF(AND(I$20="Totaal betaling",ISNUMBER($B26)),SUM($D26:H26),IF(AND($C26="Totaal per deelnemer",I$20="Totaal betaling"),SUM($D26:H26),"")))</f>
        <v/>
      </c>
      <c r="J26" s="119" t="str">
        <f>IF(ISNUMBER(J$18),IF($C26="Totaal per deelnemer",SUM(J$21:J25),'Rekenblad 2'!J68),IF(AND(J$20="Totaal betaling",ISNUMBER($B26)),SUM($D26:I26),IF(AND($C26="Totaal per deelnemer",J$20="Totaal betaling"),SUM($D26:I26),"")))</f>
        <v/>
      </c>
      <c r="K26" s="119" t="str">
        <f>IF(ISNUMBER(K$18),IF($C26="Totaal per deelnemer",SUM(K$21:K25),'Rekenblad 2'!K68),IF(AND(K$20="Totaal betaling",ISNUMBER($B26)),SUM($D26:J26),IF(AND($C26="Totaal per deelnemer",K$20="Totaal betaling"),SUM($D26:J26),"")))</f>
        <v/>
      </c>
      <c r="L26" s="119" t="str">
        <f>IF(ISNUMBER(L$18),IF($C26="Totaal per deelnemer",SUM(L$21:L25),'Rekenblad 2'!L68),IF(AND(L$20="Totaal betaling",ISNUMBER($B26)),SUM($D26:K26),IF(AND($C26="Totaal per deelnemer",L$20="Totaal betaling"),SUM($D26:K26),"")))</f>
        <v/>
      </c>
      <c r="M26" s="119" t="str">
        <f>IF(ISNUMBER(M$18),IF($C26="Totaal per deelnemer",SUM(M$21:M25),'Rekenblad 2'!M68),IF(AND(M$20="Totaal betaling",ISNUMBER($B26)),SUM($D26:L26),IF(AND($C26="Totaal per deelnemer",M$20="Totaal betaling"),SUM($D26:L26),"")))</f>
        <v/>
      </c>
      <c r="N26" s="119" t="str">
        <f>IF(ISNUMBER(N$18),IF($C26="Totaal per deelnemer",SUM(N$21:N25),'Rekenblad 2'!N68),IF(AND(N$20="Totaal betaling",ISNUMBER($B26)),SUM($D26:M26),IF(AND($C26="Totaal per deelnemer",N$20="Totaal betaling"),SUM($D26:M26),"")))</f>
        <v/>
      </c>
      <c r="O26" s="119" t="str">
        <f>IF(ISNUMBER(O$18),IF($C26="Totaal per deelnemer",SUM(O$21:O25),'Rekenblad 2'!O68),IF(AND(O$20="Totaal betaling",ISNUMBER($B26)),SUM($D26:N26),IF(AND($C26="Totaal per deelnemer",O$20="Totaal betaling"),SUM($D26:N26),"")))</f>
        <v/>
      </c>
      <c r="P26" s="119" t="str">
        <f>IF(ISNUMBER(P$18),IF($C26="Totaal per deelnemer",SUM(P$21:P25),'Rekenblad 2'!P68),IF(AND(P$20="Totaal betaling",ISNUMBER($B26)),SUM($D26:O26),IF(AND($C26="Totaal per deelnemer",P$20="Totaal betaling"),SUM($D26:O26),"")))</f>
        <v/>
      </c>
      <c r="Q26" s="119" t="str">
        <f>IF(ISNUMBER(Q$18),IF($C26="Totaal per deelnemer",SUM(Q$21:Q25),'Rekenblad 2'!Q68),IF(AND(Q$20="Totaal betaling",ISNUMBER($B26)),SUM($D26:P26),IF(AND($C26="Totaal per deelnemer",Q$20="Totaal betaling"),SUM($D26:P26),"")))</f>
        <v/>
      </c>
      <c r="R26" s="119" t="str">
        <f>IF(ISNUMBER(R$18),IF($C26="Totaal per deelnemer",SUM(R$21:R25),'Rekenblad 2'!R68),IF(AND(R$20="Totaal betaling",ISNUMBER($B26)),SUM($D26:Q26),IF(AND($C26="Totaal per deelnemer",R$20="Totaal betaling"),SUM($D26:Q26),"")))</f>
        <v/>
      </c>
      <c r="S26" s="119" t="str">
        <f>IF(ISNUMBER(S$18),IF($C26="Totaal per deelnemer",SUM(S$21:S25),'Rekenblad 2'!S68),IF(AND(S$20="Totaal betaling",ISNUMBER($B26)),SUM($D26:R26),IF(AND($C26="Totaal per deelnemer",S$20="Totaal betaling"),SUM($D26:R26),"")))</f>
        <v/>
      </c>
      <c r="T26" s="119" t="str">
        <f>IF(ISNUMBER(T$18),IF($C26="Totaal per deelnemer",SUM(T$21:T25),'Rekenblad 2'!T68),IF(AND(T$20="Totaal betaling",ISNUMBER($B26)),SUM($D26:S26),IF(AND($C26="Totaal per deelnemer",T$20="Totaal betaling"),SUM($D26:S26),"")))</f>
        <v/>
      </c>
      <c r="U26" s="119" t="str">
        <f>IF(ISNUMBER(U$18),IF($C26="Totaal per deelnemer",SUM(U$21:U25),'Rekenblad 2'!U68),IF(AND(U$20="Totaal betaling",ISNUMBER($B26)),SUM($D26:T26),IF(AND($C26="Totaal per deelnemer",U$20="Totaal betaling"),SUM($D26:T26),"")))</f>
        <v/>
      </c>
      <c r="V26" s="119" t="str">
        <f>IF(ISNUMBER(V$18),IF($C26="Totaal per deelnemer",SUM(V$21:V25),'Rekenblad 2'!V68),IF(AND(V$20="Totaal betaling",ISNUMBER($B26)),SUM($D26:U26),IF(AND($C26="Totaal per deelnemer",V$20="Totaal betaling"),SUM($D26:U26),"")))</f>
        <v/>
      </c>
      <c r="W26" s="119" t="str">
        <f>IF(ISNUMBER(W$18),IF($C26="Totaal per deelnemer",SUM(W$21:W25),'Rekenblad 2'!W68),IF(AND(W$20="Totaal betaling",ISNUMBER($B26)),SUM($D26:V26),IF(AND($C26="Totaal per deelnemer",W$20="Totaal betaling"),SUM($D26:V26),"")))</f>
        <v/>
      </c>
      <c r="X26" s="119" t="str">
        <f>IF(ISNUMBER(X$18),IF($C26="Totaal per deelnemer",SUM(X$21:X25),'Rekenblad 2'!X68),IF(AND(X$20="Totaal betaling",ISNUMBER($B26)),SUM($D26:W26),IF(AND($C26="Totaal per deelnemer",X$20="Totaal betaling"),SUM($D26:W26),"")))</f>
        <v/>
      </c>
      <c r="Y26" s="119" t="str">
        <f>IF(ISNUMBER(Y$18),IF($C26="Totaal per deelnemer",SUM(Y$21:Y25),'Rekenblad 2'!Y68),IF(AND(Y$20="Totaal betaling",ISNUMBER($B26)),SUM($D26:X26),IF(AND($C26="Totaal per deelnemer",Y$20="Totaal betaling"),SUM($D26:X26),"")))</f>
        <v/>
      </c>
    </row>
    <row r="27" spans="1:25" x14ac:dyDescent="0.2">
      <c r="A27" s="134"/>
      <c r="B27" s="118" t="str">
        <f>IF(ISNUMBER('Rekenblad 2'!C69),'Rekenblad 2'!C69,"")</f>
        <v/>
      </c>
      <c r="C27" s="121" t="str">
        <f t="shared" si="3"/>
        <v/>
      </c>
      <c r="D27" s="119" t="str">
        <f>IF(ISNUMBER(D$18),IF($C27="Totaal per deelnemer",SUM(D$21:D26),'Rekenblad 2'!D69),"")</f>
        <v/>
      </c>
      <c r="E27" s="119" t="str">
        <f>IF(ISNUMBER(E$18),IF($C27="Totaal per deelnemer",SUM(E$21:E26),'Rekenblad 2'!E69),IF(AND(E$20="Totaal betaling",ISNUMBER($B27)),SUM($D27:D27),IF(AND($C27="Totaal per deelnemer",E$20="Totaal betaling"),SUM($D27:D27),"")))</f>
        <v/>
      </c>
      <c r="F27" s="119" t="str">
        <f>IF(ISNUMBER(F$18),IF($C27="Totaal per deelnemer",SUM(F$21:F26),'Rekenblad 2'!F69),IF(AND(F$20="Totaal betaling",ISNUMBER($B27)),SUM($D27:E27),IF(AND($C27="Totaal per deelnemer",F$20="Totaal betaling"),SUM($D27:E27),"")))</f>
        <v/>
      </c>
      <c r="G27" s="119" t="str">
        <f>IF(ISNUMBER(G$18),IF($C27="Totaal per deelnemer",SUM(G$21:G26),'Rekenblad 2'!G69),IF(AND(G$20="Totaal betaling",ISNUMBER($B27)),SUM($D27:F27),IF(AND($C27="Totaal per deelnemer",G$20="Totaal betaling"),SUM($D27:F27),"")))</f>
        <v/>
      </c>
      <c r="H27" s="119" t="str">
        <f>IF(ISNUMBER(H$18),IF($C27="Totaal per deelnemer",SUM(H$21:H26),'Rekenblad 2'!H69),IF(AND(H$20="Totaal betaling",ISNUMBER($B27)),SUM($D27:G27),IF(AND($C27="Totaal per deelnemer",H$20="Totaal betaling"),SUM($D27:G27),"")))</f>
        <v/>
      </c>
      <c r="I27" s="119" t="str">
        <f>IF(ISNUMBER(I$18),IF($C27="Totaal per deelnemer",SUM(I$21:I26),'Rekenblad 2'!I69),IF(AND(I$20="Totaal betaling",ISNUMBER($B27)),SUM($D27:H27),IF(AND($C27="Totaal per deelnemer",I$20="Totaal betaling"),SUM($D27:H27),"")))</f>
        <v/>
      </c>
      <c r="J27" s="119" t="str">
        <f>IF(ISNUMBER(J$18),IF($C27="Totaal per deelnemer",SUM(J$21:J26),'Rekenblad 2'!J69),IF(AND(J$20="Totaal betaling",ISNUMBER($B27)),SUM($D27:I27),IF(AND($C27="Totaal per deelnemer",J$20="Totaal betaling"),SUM($D27:I27),"")))</f>
        <v/>
      </c>
      <c r="K27" s="119" t="str">
        <f>IF(ISNUMBER(K$18),IF($C27="Totaal per deelnemer",SUM(K$21:K26),'Rekenblad 2'!K69),IF(AND(K$20="Totaal betaling",ISNUMBER($B27)),SUM($D27:J27),IF(AND($C27="Totaal per deelnemer",K$20="Totaal betaling"),SUM($D27:J27),"")))</f>
        <v/>
      </c>
      <c r="L27" s="119" t="str">
        <f>IF(ISNUMBER(L$18),IF($C27="Totaal per deelnemer",SUM(L$21:L26),'Rekenblad 2'!L69),IF(AND(L$20="Totaal betaling",ISNUMBER($B27)),SUM($D27:K27),IF(AND($C27="Totaal per deelnemer",L$20="Totaal betaling"),SUM($D27:K27),"")))</f>
        <v/>
      </c>
      <c r="M27" s="119" t="str">
        <f>IF(ISNUMBER(M$18),IF($C27="Totaal per deelnemer",SUM(M$21:M26),'Rekenblad 2'!M69),IF(AND(M$20="Totaal betaling",ISNUMBER($B27)),SUM($D27:L27),IF(AND($C27="Totaal per deelnemer",M$20="Totaal betaling"),SUM($D27:L27),"")))</f>
        <v/>
      </c>
      <c r="N27" s="119" t="str">
        <f>IF(ISNUMBER(N$18),IF($C27="Totaal per deelnemer",SUM(N$21:N26),'Rekenblad 2'!N69),IF(AND(N$20="Totaal betaling",ISNUMBER($B27)),SUM($D27:M27),IF(AND($C27="Totaal per deelnemer",N$20="Totaal betaling"),SUM($D27:M27),"")))</f>
        <v/>
      </c>
      <c r="O27" s="119" t="str">
        <f>IF(ISNUMBER(O$18),IF($C27="Totaal per deelnemer",SUM(O$21:O26),'Rekenblad 2'!O69),IF(AND(O$20="Totaal betaling",ISNUMBER($B27)),SUM($D27:N27),IF(AND($C27="Totaal per deelnemer",O$20="Totaal betaling"),SUM($D27:N27),"")))</f>
        <v/>
      </c>
      <c r="P27" s="119" t="str">
        <f>IF(ISNUMBER(P$18),IF($C27="Totaal per deelnemer",SUM(P$21:P26),'Rekenblad 2'!P69),IF(AND(P$20="Totaal betaling",ISNUMBER($B27)),SUM($D27:O27),IF(AND($C27="Totaal per deelnemer",P$20="Totaal betaling"),SUM($D27:O27),"")))</f>
        <v/>
      </c>
      <c r="Q27" s="119" t="str">
        <f>IF(ISNUMBER(Q$18),IF($C27="Totaal per deelnemer",SUM(Q$21:Q26),'Rekenblad 2'!Q69),IF(AND(Q$20="Totaal betaling",ISNUMBER($B27)),SUM($D27:P27),IF(AND($C27="Totaal per deelnemer",Q$20="Totaal betaling"),SUM($D27:P27),"")))</f>
        <v/>
      </c>
      <c r="R27" s="119" t="str">
        <f>IF(ISNUMBER(R$18),IF($C27="Totaal per deelnemer",SUM(R$21:R26),'Rekenblad 2'!R69),IF(AND(R$20="Totaal betaling",ISNUMBER($B27)),SUM($D27:Q27),IF(AND($C27="Totaal per deelnemer",R$20="Totaal betaling"),SUM($D27:Q27),"")))</f>
        <v/>
      </c>
      <c r="S27" s="119" t="str">
        <f>IF(ISNUMBER(S$18),IF($C27="Totaal per deelnemer",SUM(S$21:S26),'Rekenblad 2'!S69),IF(AND(S$20="Totaal betaling",ISNUMBER($B27)),SUM($D27:R27),IF(AND($C27="Totaal per deelnemer",S$20="Totaal betaling"),SUM($D27:R27),"")))</f>
        <v/>
      </c>
      <c r="T27" s="119" t="str">
        <f>IF(ISNUMBER(T$18),IF($C27="Totaal per deelnemer",SUM(T$21:T26),'Rekenblad 2'!T69),IF(AND(T$20="Totaal betaling",ISNUMBER($B27)),SUM($D27:S27),IF(AND($C27="Totaal per deelnemer",T$20="Totaal betaling"),SUM($D27:S27),"")))</f>
        <v/>
      </c>
      <c r="U27" s="119" t="str">
        <f>IF(ISNUMBER(U$18),IF($C27="Totaal per deelnemer",SUM(U$21:U26),'Rekenblad 2'!U69),IF(AND(U$20="Totaal betaling",ISNUMBER($B27)),SUM($D27:T27),IF(AND($C27="Totaal per deelnemer",U$20="Totaal betaling"),SUM($D27:T27),"")))</f>
        <v/>
      </c>
      <c r="V27" s="119" t="str">
        <f>IF(ISNUMBER(V$18),IF($C27="Totaal per deelnemer",SUM(V$21:V26),'Rekenblad 2'!V69),IF(AND(V$20="Totaal betaling",ISNUMBER($B27)),SUM($D27:U27),IF(AND($C27="Totaal per deelnemer",V$20="Totaal betaling"),SUM($D27:U27),"")))</f>
        <v/>
      </c>
      <c r="W27" s="119" t="str">
        <f>IF(ISNUMBER(W$18),IF($C27="Totaal per deelnemer",SUM(W$21:W26),'Rekenblad 2'!W69),IF(AND(W$20="Totaal betaling",ISNUMBER($B27)),SUM($D27:V27),IF(AND($C27="Totaal per deelnemer",W$20="Totaal betaling"),SUM($D27:V27),"")))</f>
        <v/>
      </c>
      <c r="X27" s="119" t="str">
        <f>IF(ISNUMBER(X$18),IF($C27="Totaal per deelnemer",SUM(X$21:X26),'Rekenblad 2'!X69),IF(AND(X$20="Totaal betaling",ISNUMBER($B27)),SUM($D27:W27),IF(AND($C27="Totaal per deelnemer",X$20="Totaal betaling"),SUM($D27:W27),"")))</f>
        <v/>
      </c>
      <c r="Y27" s="119" t="str">
        <f>IF(ISNUMBER(Y$18),IF($C27="Totaal per deelnemer",SUM(Y$21:Y26),'Rekenblad 2'!Y69),IF(AND(Y$20="Totaal betaling",ISNUMBER($B27)),SUM($D27:X27),IF(AND($C27="Totaal per deelnemer",Y$20="Totaal betaling"),SUM($D27:X27),"")))</f>
        <v/>
      </c>
    </row>
    <row r="28" spans="1:25" x14ac:dyDescent="0.2">
      <c r="A28" s="134"/>
      <c r="B28" s="118" t="str">
        <f>IF(ISNUMBER('Rekenblad 2'!C70),'Rekenblad 2'!C70,"")</f>
        <v/>
      </c>
      <c r="C28" s="121" t="str">
        <f t="shared" si="3"/>
        <v/>
      </c>
      <c r="D28" s="119" t="str">
        <f>IF(ISNUMBER(D$18),IF($C28="Totaal per deelnemer",SUM(D$21:D27),'Rekenblad 2'!D70),"")</f>
        <v/>
      </c>
      <c r="E28" s="119" t="str">
        <f>IF(ISNUMBER(E$18),IF($C28="Totaal per deelnemer",SUM(E$21:E27),'Rekenblad 2'!E70),IF(AND(E$20="Totaal betaling",ISNUMBER($B28)),SUM($D28:D28),IF(AND($C28="Totaal per deelnemer",E$20="Totaal betaling"),SUM($D28:D28),"")))</f>
        <v/>
      </c>
      <c r="F28" s="119" t="str">
        <f>IF(ISNUMBER(F$18),IF($C28="Totaal per deelnemer",SUM(F$21:F27),'Rekenblad 2'!F70),IF(AND(F$20="Totaal betaling",ISNUMBER($B28)),SUM($D28:E28),IF(AND($C28="Totaal per deelnemer",F$20="Totaal betaling"),SUM($D28:E28),"")))</f>
        <v/>
      </c>
      <c r="G28" s="119" t="str">
        <f>IF(ISNUMBER(G$18),IF($C28="Totaal per deelnemer",SUM(G$21:G27),'Rekenblad 2'!G70),IF(AND(G$20="Totaal betaling",ISNUMBER($B28)),SUM($D28:F28),IF(AND($C28="Totaal per deelnemer",G$20="Totaal betaling"),SUM($D28:F28),"")))</f>
        <v/>
      </c>
      <c r="H28" s="119" t="str">
        <f>IF(ISNUMBER(H$18),IF($C28="Totaal per deelnemer",SUM(H$21:H27),'Rekenblad 2'!H70),IF(AND(H$20="Totaal betaling",ISNUMBER($B28)),SUM($D28:G28),IF(AND($C28="Totaal per deelnemer",H$20="Totaal betaling"),SUM($D28:G28),"")))</f>
        <v/>
      </c>
      <c r="I28" s="119" t="str">
        <f>IF(ISNUMBER(I$18),IF($C28="Totaal per deelnemer",SUM(I$21:I27),'Rekenblad 2'!I70),IF(AND(I$20="Totaal betaling",ISNUMBER($B28)),SUM($D28:H28),IF(AND($C28="Totaal per deelnemer",I$20="Totaal betaling"),SUM($D28:H28),"")))</f>
        <v/>
      </c>
      <c r="J28" s="119" t="str">
        <f>IF(ISNUMBER(J$18),IF($C28="Totaal per deelnemer",SUM(J$21:J27),'Rekenblad 2'!J70),IF(AND(J$20="Totaal betaling",ISNUMBER($B28)),SUM($D28:I28),IF(AND($C28="Totaal per deelnemer",J$20="Totaal betaling"),SUM($D28:I28),"")))</f>
        <v/>
      </c>
      <c r="K28" s="119" t="str">
        <f>IF(ISNUMBER(K$18),IF($C28="Totaal per deelnemer",SUM(K$21:K27),'Rekenblad 2'!K70),IF(AND(K$20="Totaal betaling",ISNUMBER($B28)),SUM($D28:J28),IF(AND($C28="Totaal per deelnemer",K$20="Totaal betaling"),SUM($D28:J28),"")))</f>
        <v/>
      </c>
      <c r="L28" s="119" t="str">
        <f>IF(ISNUMBER(L$18),IF($C28="Totaal per deelnemer",SUM(L$21:L27),'Rekenblad 2'!L70),IF(AND(L$20="Totaal betaling",ISNUMBER($B28)),SUM($D28:K28),IF(AND($C28="Totaal per deelnemer",L$20="Totaal betaling"),SUM($D28:K28),"")))</f>
        <v/>
      </c>
      <c r="M28" s="119" t="str">
        <f>IF(ISNUMBER(M$18),IF($C28="Totaal per deelnemer",SUM(M$21:M27),'Rekenblad 2'!M70),IF(AND(M$20="Totaal betaling",ISNUMBER($B28)),SUM($D28:L28),IF(AND($C28="Totaal per deelnemer",M$20="Totaal betaling"),SUM($D28:L28),"")))</f>
        <v/>
      </c>
      <c r="N28" s="119" t="str">
        <f>IF(ISNUMBER(N$18),IF($C28="Totaal per deelnemer",SUM(N$21:N27),'Rekenblad 2'!N70),IF(AND(N$20="Totaal betaling",ISNUMBER($B28)),SUM($D28:M28),IF(AND($C28="Totaal per deelnemer",N$20="Totaal betaling"),SUM($D28:M28),"")))</f>
        <v/>
      </c>
      <c r="O28" s="119" t="str">
        <f>IF(ISNUMBER(O$18),IF($C28="Totaal per deelnemer",SUM(O$21:O27),'Rekenblad 2'!O70),IF(AND(O$20="Totaal betaling",ISNUMBER($B28)),SUM($D28:N28),IF(AND($C28="Totaal per deelnemer",O$20="Totaal betaling"),SUM($D28:N28),"")))</f>
        <v/>
      </c>
      <c r="P28" s="119" t="str">
        <f>IF(ISNUMBER(P$18),IF($C28="Totaal per deelnemer",SUM(P$21:P27),'Rekenblad 2'!P70),IF(AND(P$20="Totaal betaling",ISNUMBER($B28)),SUM($D28:O28),IF(AND($C28="Totaal per deelnemer",P$20="Totaal betaling"),SUM($D28:O28),"")))</f>
        <v/>
      </c>
      <c r="Q28" s="119" t="str">
        <f>IF(ISNUMBER(Q$18),IF($C28="Totaal per deelnemer",SUM(Q$21:Q27),'Rekenblad 2'!Q70),IF(AND(Q$20="Totaal betaling",ISNUMBER($B28)),SUM($D28:P28),IF(AND($C28="Totaal per deelnemer",Q$20="Totaal betaling"),SUM($D28:P28),"")))</f>
        <v/>
      </c>
      <c r="R28" s="119" t="str">
        <f>IF(ISNUMBER(R$18),IF($C28="Totaal per deelnemer",SUM(R$21:R27),'Rekenblad 2'!R70),IF(AND(R$20="Totaal betaling",ISNUMBER($B28)),SUM($D28:Q28),IF(AND($C28="Totaal per deelnemer",R$20="Totaal betaling"),SUM($D28:Q28),"")))</f>
        <v/>
      </c>
      <c r="S28" s="119" t="str">
        <f>IF(ISNUMBER(S$18),IF($C28="Totaal per deelnemer",SUM(S$21:S27),'Rekenblad 2'!S70),IF(AND(S$20="Totaal betaling",ISNUMBER($B28)),SUM($D28:R28),IF(AND($C28="Totaal per deelnemer",S$20="Totaal betaling"),SUM($D28:R28),"")))</f>
        <v/>
      </c>
      <c r="T28" s="119" t="str">
        <f>IF(ISNUMBER(T$18),IF($C28="Totaal per deelnemer",SUM(T$21:T27),'Rekenblad 2'!T70),IF(AND(T$20="Totaal betaling",ISNUMBER($B28)),SUM($D28:S28),IF(AND($C28="Totaal per deelnemer",T$20="Totaal betaling"),SUM($D28:S28),"")))</f>
        <v/>
      </c>
      <c r="U28" s="119" t="str">
        <f>IF(ISNUMBER(U$18),IF($C28="Totaal per deelnemer",SUM(U$21:U27),'Rekenblad 2'!U70),IF(AND(U$20="Totaal betaling",ISNUMBER($B28)),SUM($D28:T28),IF(AND($C28="Totaal per deelnemer",U$20="Totaal betaling"),SUM($D28:T28),"")))</f>
        <v/>
      </c>
      <c r="V28" s="119" t="str">
        <f>IF(ISNUMBER(V$18),IF($C28="Totaal per deelnemer",SUM(V$21:V27),'Rekenblad 2'!V70),IF(AND(V$20="Totaal betaling",ISNUMBER($B28)),SUM($D28:U28),IF(AND($C28="Totaal per deelnemer",V$20="Totaal betaling"),SUM($D28:U28),"")))</f>
        <v/>
      </c>
      <c r="W28" s="119" t="str">
        <f>IF(ISNUMBER(W$18),IF($C28="Totaal per deelnemer",SUM(W$21:W27),'Rekenblad 2'!W70),IF(AND(W$20="Totaal betaling",ISNUMBER($B28)),SUM($D28:V28),IF(AND($C28="Totaal per deelnemer",W$20="Totaal betaling"),SUM($D28:V28),"")))</f>
        <v/>
      </c>
      <c r="X28" s="119" t="str">
        <f>IF(ISNUMBER(X$18),IF($C28="Totaal per deelnemer",SUM(X$21:X27),'Rekenblad 2'!X70),IF(AND(X$20="Totaal betaling",ISNUMBER($B28)),SUM($D28:W28),IF(AND($C28="Totaal per deelnemer",X$20="Totaal betaling"),SUM($D28:W28),"")))</f>
        <v/>
      </c>
      <c r="Y28" s="119" t="str">
        <f>IF(ISNUMBER(Y$18),IF($C28="Totaal per deelnemer",SUM(Y$21:Y27),'Rekenblad 2'!Y70),IF(AND(Y$20="Totaal betaling",ISNUMBER($B28)),SUM($D28:X28),IF(AND($C28="Totaal per deelnemer",Y$20="Totaal betaling"),SUM($D28:X28),"")))</f>
        <v/>
      </c>
    </row>
    <row r="29" spans="1:25" x14ac:dyDescent="0.2">
      <c r="A29" s="134"/>
      <c r="B29" s="118" t="str">
        <f>IF(ISNUMBER('Rekenblad 2'!C71),'Rekenblad 2'!C71,"")</f>
        <v/>
      </c>
      <c r="C29" s="121" t="str">
        <f t="shared" si="3"/>
        <v/>
      </c>
      <c r="D29" s="119" t="str">
        <f>IF(ISNUMBER(D$18),IF($C29="Totaal per deelnemer",SUM(D$21:D28),'Rekenblad 2'!D71),"")</f>
        <v/>
      </c>
      <c r="E29" s="119" t="str">
        <f>IF(ISNUMBER(E$18),IF($C29="Totaal per deelnemer",SUM(E$21:E28),'Rekenblad 2'!E71),IF(AND(E$20="Totaal betaling",ISNUMBER($B29)),SUM($D29:D29),IF(AND($C29="Totaal per deelnemer",E$20="Totaal betaling"),SUM($D29:D29),"")))</f>
        <v/>
      </c>
      <c r="F29" s="119" t="str">
        <f>IF(ISNUMBER(F$18),IF($C29="Totaal per deelnemer",SUM(F$21:F28),'Rekenblad 2'!F71),IF(AND(F$20="Totaal betaling",ISNUMBER($B29)),SUM($D29:E29),IF(AND($C29="Totaal per deelnemer",F$20="Totaal betaling"),SUM($D29:E29),"")))</f>
        <v/>
      </c>
      <c r="G29" s="119" t="str">
        <f>IF(ISNUMBER(G$18),IF($C29="Totaal per deelnemer",SUM(G$21:G28),'Rekenblad 2'!G71),IF(AND(G$20="Totaal betaling",ISNUMBER($B29)),SUM($D29:F29),IF(AND($C29="Totaal per deelnemer",G$20="Totaal betaling"),SUM($D29:F29),"")))</f>
        <v/>
      </c>
      <c r="H29" s="119" t="str">
        <f>IF(ISNUMBER(H$18),IF($C29="Totaal per deelnemer",SUM(H$21:H28),'Rekenblad 2'!H71),IF(AND(H$20="Totaal betaling",ISNUMBER($B29)),SUM($D29:G29),IF(AND($C29="Totaal per deelnemer",H$20="Totaal betaling"),SUM($D29:G29),"")))</f>
        <v/>
      </c>
      <c r="I29" s="119" t="str">
        <f>IF(ISNUMBER(I$18),IF($C29="Totaal per deelnemer",SUM(I$21:I28),'Rekenblad 2'!I71),IF(AND(I$20="Totaal betaling",ISNUMBER($B29)),SUM($D29:H29),IF(AND($C29="Totaal per deelnemer",I$20="Totaal betaling"),SUM($D29:H29),"")))</f>
        <v/>
      </c>
      <c r="J29" s="119" t="str">
        <f>IF(ISNUMBER(J$18),IF($C29="Totaal per deelnemer",SUM(J$21:J28),'Rekenblad 2'!J71),IF(AND(J$20="Totaal betaling",ISNUMBER($B29)),SUM($D29:I29),IF(AND($C29="Totaal per deelnemer",J$20="Totaal betaling"),SUM($D29:I29),"")))</f>
        <v/>
      </c>
      <c r="K29" s="119" t="str">
        <f>IF(ISNUMBER(K$18),IF($C29="Totaal per deelnemer",SUM(K$21:K28),'Rekenblad 2'!K71),IF(AND(K$20="Totaal betaling",ISNUMBER($B29)),SUM($D29:J29),IF(AND($C29="Totaal per deelnemer",K$20="Totaal betaling"),SUM($D29:J29),"")))</f>
        <v/>
      </c>
      <c r="L29" s="119" t="str">
        <f>IF(ISNUMBER(L$18),IF($C29="Totaal per deelnemer",SUM(L$21:L28),'Rekenblad 2'!L71),IF(AND(L$20="Totaal betaling",ISNUMBER($B29)),SUM($D29:K29),IF(AND($C29="Totaal per deelnemer",L$20="Totaal betaling"),SUM($D29:K29),"")))</f>
        <v/>
      </c>
      <c r="M29" s="119" t="str">
        <f>IF(ISNUMBER(M$18),IF($C29="Totaal per deelnemer",SUM(M$21:M28),'Rekenblad 2'!M71),IF(AND(M$20="Totaal betaling",ISNUMBER($B29)),SUM($D29:L29),IF(AND($C29="Totaal per deelnemer",M$20="Totaal betaling"),SUM($D29:L29),"")))</f>
        <v/>
      </c>
      <c r="N29" s="119" t="str">
        <f>IF(ISNUMBER(N$18),IF($C29="Totaal per deelnemer",SUM(N$21:N28),'Rekenblad 2'!N71),IF(AND(N$20="Totaal betaling",ISNUMBER($B29)),SUM($D29:M29),IF(AND($C29="Totaal per deelnemer",N$20="Totaal betaling"),SUM($D29:M29),"")))</f>
        <v/>
      </c>
      <c r="O29" s="119" t="str">
        <f>IF(ISNUMBER(O$18),IF($C29="Totaal per deelnemer",SUM(O$21:O28),'Rekenblad 2'!O71),IF(AND(O$20="Totaal betaling",ISNUMBER($B29)),SUM($D29:N29),IF(AND($C29="Totaal per deelnemer",O$20="Totaal betaling"),SUM($D29:N29),"")))</f>
        <v/>
      </c>
      <c r="P29" s="119" t="str">
        <f>IF(ISNUMBER(P$18),IF($C29="Totaal per deelnemer",SUM(P$21:P28),'Rekenblad 2'!P71),IF(AND(P$20="Totaal betaling",ISNUMBER($B29)),SUM($D29:O29),IF(AND($C29="Totaal per deelnemer",P$20="Totaal betaling"),SUM($D29:O29),"")))</f>
        <v/>
      </c>
      <c r="Q29" s="119" t="str">
        <f>IF(ISNUMBER(Q$18),IF($C29="Totaal per deelnemer",SUM(Q$21:Q28),'Rekenblad 2'!Q71),IF(AND(Q$20="Totaal betaling",ISNUMBER($B29)),SUM($D29:P29),IF(AND($C29="Totaal per deelnemer",Q$20="Totaal betaling"),SUM($D29:P29),"")))</f>
        <v/>
      </c>
      <c r="R29" s="119" t="str">
        <f>IF(ISNUMBER(R$18),IF($C29="Totaal per deelnemer",SUM(R$21:R28),'Rekenblad 2'!R71),IF(AND(R$20="Totaal betaling",ISNUMBER($B29)),SUM($D29:Q29),IF(AND($C29="Totaal per deelnemer",R$20="Totaal betaling"),SUM($D29:Q29),"")))</f>
        <v/>
      </c>
      <c r="S29" s="119" t="str">
        <f>IF(ISNUMBER(S$18),IF($C29="Totaal per deelnemer",SUM(S$21:S28),'Rekenblad 2'!S71),IF(AND(S$20="Totaal betaling",ISNUMBER($B29)),SUM($D29:R29),IF(AND($C29="Totaal per deelnemer",S$20="Totaal betaling"),SUM($D29:R29),"")))</f>
        <v/>
      </c>
      <c r="T29" s="119" t="str">
        <f>IF(ISNUMBER(T$18),IF($C29="Totaal per deelnemer",SUM(T$21:T28),'Rekenblad 2'!T71),IF(AND(T$20="Totaal betaling",ISNUMBER($B29)),SUM($D29:S29),IF(AND($C29="Totaal per deelnemer",T$20="Totaal betaling"),SUM($D29:S29),"")))</f>
        <v/>
      </c>
      <c r="U29" s="119" t="str">
        <f>IF(ISNUMBER(U$18),IF($C29="Totaal per deelnemer",SUM(U$21:U28),'Rekenblad 2'!U71),IF(AND(U$20="Totaal betaling",ISNUMBER($B29)),SUM($D29:T29),IF(AND($C29="Totaal per deelnemer",U$20="Totaal betaling"),SUM($D29:T29),"")))</f>
        <v/>
      </c>
      <c r="V29" s="119" t="str">
        <f>IF(ISNUMBER(V$18),IF($C29="Totaal per deelnemer",SUM(V$21:V28),'Rekenblad 2'!V71),IF(AND(V$20="Totaal betaling",ISNUMBER($B29)),SUM($D29:U29),IF(AND($C29="Totaal per deelnemer",V$20="Totaal betaling"),SUM($D29:U29),"")))</f>
        <v/>
      </c>
      <c r="W29" s="119" t="str">
        <f>IF(ISNUMBER(W$18),IF($C29="Totaal per deelnemer",SUM(W$21:W28),'Rekenblad 2'!W71),IF(AND(W$20="Totaal betaling",ISNUMBER($B29)),SUM($D29:V29),IF(AND($C29="Totaal per deelnemer",W$20="Totaal betaling"),SUM($D29:V29),"")))</f>
        <v/>
      </c>
      <c r="X29" s="119" t="str">
        <f>IF(ISNUMBER(X$18),IF($C29="Totaal per deelnemer",SUM(X$21:X28),'Rekenblad 2'!X71),IF(AND(X$20="Totaal betaling",ISNUMBER($B29)),SUM($D29:W29),IF(AND($C29="Totaal per deelnemer",X$20="Totaal betaling"),SUM($D29:W29),"")))</f>
        <v/>
      </c>
      <c r="Y29" s="119" t="str">
        <f>IF(ISNUMBER(Y$18),IF($C29="Totaal per deelnemer",SUM(Y$21:Y28),'Rekenblad 2'!Y71),IF(AND(Y$20="Totaal betaling",ISNUMBER($B29)),SUM($D29:X29),IF(AND($C29="Totaal per deelnemer",Y$20="Totaal betaling"),SUM($D29:X29),"")))</f>
        <v/>
      </c>
    </row>
    <row r="30" spans="1:25" x14ac:dyDescent="0.2">
      <c r="A30" s="134"/>
      <c r="B30" s="118" t="str">
        <f>IF(ISNUMBER('Rekenblad 2'!C72),'Rekenblad 2'!C72,"")</f>
        <v/>
      </c>
      <c r="C30" s="121" t="str">
        <f t="shared" si="3"/>
        <v/>
      </c>
      <c r="D30" s="119" t="str">
        <f>IF(ISNUMBER(D$18),IF($C30="Totaal per deelnemer",SUM(D$21:D29),'Rekenblad 2'!D72),"")</f>
        <v/>
      </c>
      <c r="E30" s="119" t="str">
        <f>IF(ISNUMBER(E$18),IF($C30="Totaal per deelnemer",SUM(E$21:E29),'Rekenblad 2'!E72),IF(AND(E$20="Totaal betaling",ISNUMBER($B30)),SUM($D30:D30),IF(AND($C30="Totaal per deelnemer",E$20="Totaal betaling"),SUM($D30:D30),"")))</f>
        <v/>
      </c>
      <c r="F30" s="119" t="str">
        <f>IF(ISNUMBER(F$18),IF($C30="Totaal per deelnemer",SUM(F$21:F29),'Rekenblad 2'!F72),IF(AND(F$20="Totaal betaling",ISNUMBER($B30)),SUM($D30:E30),IF(AND($C30="Totaal per deelnemer",F$20="Totaal betaling"),SUM($D30:E30),"")))</f>
        <v/>
      </c>
      <c r="G30" s="119" t="str">
        <f>IF(ISNUMBER(G$18),IF($C30="Totaal per deelnemer",SUM(G$21:G29),'Rekenblad 2'!G72),IF(AND(G$20="Totaal betaling",ISNUMBER($B30)),SUM($D30:F30),IF(AND($C30="Totaal per deelnemer",G$20="Totaal betaling"),SUM($D30:F30),"")))</f>
        <v/>
      </c>
      <c r="H30" s="119" t="str">
        <f>IF(ISNUMBER(H$18),IF($C30="Totaal per deelnemer",SUM(H$21:H29),'Rekenblad 2'!H72),IF(AND(H$20="Totaal betaling",ISNUMBER($B30)),SUM($D30:G30),IF(AND($C30="Totaal per deelnemer",H$20="Totaal betaling"),SUM($D30:G30),"")))</f>
        <v/>
      </c>
      <c r="I30" s="119" t="str">
        <f>IF(ISNUMBER(I$18),IF($C30="Totaal per deelnemer",SUM(I$21:I29),'Rekenblad 2'!I72),IF(AND(I$20="Totaal betaling",ISNUMBER($B30)),SUM($D30:H30),IF(AND($C30="Totaal per deelnemer",I$20="Totaal betaling"),SUM($D30:H30),"")))</f>
        <v/>
      </c>
      <c r="J30" s="119" t="str">
        <f>IF(ISNUMBER(J$18),IF($C30="Totaal per deelnemer",SUM(J$21:J29),'Rekenblad 2'!J72),IF(AND(J$20="Totaal betaling",ISNUMBER($B30)),SUM($D30:I30),IF(AND($C30="Totaal per deelnemer",J$20="Totaal betaling"),SUM($D30:I30),"")))</f>
        <v/>
      </c>
      <c r="K30" s="119" t="str">
        <f>IF(ISNUMBER(K$18),IF($C30="Totaal per deelnemer",SUM(K$21:K29),'Rekenblad 2'!K72),IF(AND(K$20="Totaal betaling",ISNUMBER($B30)),SUM($D30:J30),IF(AND($C30="Totaal per deelnemer",K$20="Totaal betaling"),SUM($D30:J30),"")))</f>
        <v/>
      </c>
      <c r="L30" s="119" t="str">
        <f>IF(ISNUMBER(L$18),IF($C30="Totaal per deelnemer",SUM(L$21:L29),'Rekenblad 2'!L72),IF(AND(L$20="Totaal betaling",ISNUMBER($B30)),SUM($D30:K30),IF(AND($C30="Totaal per deelnemer",L$20="Totaal betaling"),SUM($D30:K30),"")))</f>
        <v/>
      </c>
      <c r="M30" s="119" t="str">
        <f>IF(ISNUMBER(M$18),IF($C30="Totaal per deelnemer",SUM(M$21:M29),'Rekenblad 2'!M72),IF(AND(M$20="Totaal betaling",ISNUMBER($B30)),SUM($D30:L30),IF(AND($C30="Totaal per deelnemer",M$20="Totaal betaling"),SUM($D30:L30),"")))</f>
        <v/>
      </c>
      <c r="N30" s="119" t="str">
        <f>IF(ISNUMBER(N$18),IF($C30="Totaal per deelnemer",SUM(N$21:N29),'Rekenblad 2'!N72),IF(AND(N$20="Totaal betaling",ISNUMBER($B30)),SUM($D30:M30),IF(AND($C30="Totaal per deelnemer",N$20="Totaal betaling"),SUM($D30:M30),"")))</f>
        <v/>
      </c>
      <c r="O30" s="119" t="str">
        <f>IF(ISNUMBER(O$18),IF($C30="Totaal per deelnemer",SUM(O$21:O29),'Rekenblad 2'!O72),IF(AND(O$20="Totaal betaling",ISNUMBER($B30)),SUM($D30:N30),IF(AND($C30="Totaal per deelnemer",O$20="Totaal betaling"),SUM($D30:N30),"")))</f>
        <v/>
      </c>
      <c r="P30" s="119" t="str">
        <f>IF(ISNUMBER(P$18),IF($C30="Totaal per deelnemer",SUM(P$21:P29),'Rekenblad 2'!P72),IF(AND(P$20="Totaal betaling",ISNUMBER($B30)),SUM($D30:O30),IF(AND($C30="Totaal per deelnemer",P$20="Totaal betaling"),SUM($D30:O30),"")))</f>
        <v/>
      </c>
      <c r="Q30" s="119" t="str">
        <f>IF(ISNUMBER(Q$18),IF($C30="Totaal per deelnemer",SUM(Q$21:Q29),'Rekenblad 2'!Q72),IF(AND(Q$20="Totaal betaling",ISNUMBER($B30)),SUM($D30:P30),IF(AND($C30="Totaal per deelnemer",Q$20="Totaal betaling"),SUM($D30:P30),"")))</f>
        <v/>
      </c>
      <c r="R30" s="119" t="str">
        <f>IF(ISNUMBER(R$18),IF($C30="Totaal per deelnemer",SUM(R$21:R29),'Rekenblad 2'!R72),IF(AND(R$20="Totaal betaling",ISNUMBER($B30)),SUM($D30:Q30),IF(AND($C30="Totaal per deelnemer",R$20="Totaal betaling"),SUM($D30:Q30),"")))</f>
        <v/>
      </c>
      <c r="S30" s="119" t="str">
        <f>IF(ISNUMBER(S$18),IF($C30="Totaal per deelnemer",SUM(S$21:S29),'Rekenblad 2'!S72),IF(AND(S$20="Totaal betaling",ISNUMBER($B30)),SUM($D30:R30),IF(AND($C30="Totaal per deelnemer",S$20="Totaal betaling"),SUM($D30:R30),"")))</f>
        <v/>
      </c>
      <c r="T30" s="119" t="str">
        <f>IF(ISNUMBER(T$18),IF($C30="Totaal per deelnemer",SUM(T$21:T29),'Rekenblad 2'!T72),IF(AND(T$20="Totaal betaling",ISNUMBER($B30)),SUM($D30:S30),IF(AND($C30="Totaal per deelnemer",T$20="Totaal betaling"),SUM($D30:S30),"")))</f>
        <v/>
      </c>
      <c r="U30" s="119" t="str">
        <f>IF(ISNUMBER(U$18),IF($C30="Totaal per deelnemer",SUM(U$21:U29),'Rekenblad 2'!U72),IF(AND(U$20="Totaal betaling",ISNUMBER($B30)),SUM($D30:T30),IF(AND($C30="Totaal per deelnemer",U$20="Totaal betaling"),SUM($D30:T30),"")))</f>
        <v/>
      </c>
      <c r="V30" s="119" t="str">
        <f>IF(ISNUMBER(V$18),IF($C30="Totaal per deelnemer",SUM(V$21:V29),'Rekenblad 2'!V72),IF(AND(V$20="Totaal betaling",ISNUMBER($B30)),SUM($D30:U30),IF(AND($C30="Totaal per deelnemer",V$20="Totaal betaling"),SUM($D30:U30),"")))</f>
        <v/>
      </c>
      <c r="W30" s="119" t="str">
        <f>IF(ISNUMBER(W$18),IF($C30="Totaal per deelnemer",SUM(W$21:W29),'Rekenblad 2'!W72),IF(AND(W$20="Totaal betaling",ISNUMBER($B30)),SUM($D30:V30),IF(AND($C30="Totaal per deelnemer",W$20="Totaal betaling"),SUM($D30:V30),"")))</f>
        <v/>
      </c>
      <c r="X30" s="119" t="str">
        <f>IF(ISNUMBER(X$18),IF($C30="Totaal per deelnemer",SUM(X$21:X29),'Rekenblad 2'!X72),IF(AND(X$20="Totaal betaling",ISNUMBER($B30)),SUM($D30:W30),IF(AND($C30="Totaal per deelnemer",X$20="Totaal betaling"),SUM($D30:W30),"")))</f>
        <v/>
      </c>
      <c r="Y30" s="119" t="str">
        <f>IF(ISNUMBER(Y$18),IF($C30="Totaal per deelnemer",SUM(Y$21:Y29),'Rekenblad 2'!Y72),IF(AND(Y$20="Totaal betaling",ISNUMBER($B30)),SUM($D30:X30),IF(AND($C30="Totaal per deelnemer",Y$20="Totaal betaling"),SUM($D30:X30),"")))</f>
        <v/>
      </c>
    </row>
    <row r="31" spans="1:25" x14ac:dyDescent="0.2">
      <c r="A31" s="134"/>
      <c r="B31" s="118" t="str">
        <f>IF(ISNUMBER('Rekenblad 2'!C73),'Rekenblad 2'!C73,"")</f>
        <v/>
      </c>
      <c r="C31" s="121" t="str">
        <f t="shared" si="3"/>
        <v/>
      </c>
      <c r="D31" s="119" t="str">
        <f>IF(ISNUMBER(D$18),IF($C31="Totaal per deelnemer",SUM(D$21:D30),'Rekenblad 2'!D73),"")</f>
        <v/>
      </c>
      <c r="E31" s="119" t="str">
        <f>IF(ISNUMBER(E$18),IF($C31="Totaal per deelnemer",SUM(E$21:E30),'Rekenblad 2'!E73),IF(AND(E$20="Totaal betaling",ISNUMBER($B31)),SUM($D31:D31),IF(AND($C31="Totaal per deelnemer",E$20="Totaal betaling"),SUM($D31:D31),"")))</f>
        <v/>
      </c>
      <c r="F31" s="119" t="str">
        <f>IF(ISNUMBER(F$18),IF($C31="Totaal per deelnemer",SUM(F$21:F30),'Rekenblad 2'!F73),IF(AND(F$20="Totaal betaling",ISNUMBER($B31)),SUM($D31:E31),IF(AND($C31="Totaal per deelnemer",F$20="Totaal betaling"),SUM($D31:E31),"")))</f>
        <v/>
      </c>
      <c r="G31" s="119" t="str">
        <f>IF(ISNUMBER(G$18),IF($C31="Totaal per deelnemer",SUM(G$21:G30),'Rekenblad 2'!G73),IF(AND(G$20="Totaal betaling",ISNUMBER($B31)),SUM($D31:F31),IF(AND($C31="Totaal per deelnemer",G$20="Totaal betaling"),SUM($D31:F31),"")))</f>
        <v/>
      </c>
      <c r="H31" s="119" t="str">
        <f>IF(ISNUMBER(H$18),IF($C31="Totaal per deelnemer",SUM(H$21:H30),'Rekenblad 2'!H73),IF(AND(H$20="Totaal betaling",ISNUMBER($B31)),SUM($D31:G31),IF(AND($C31="Totaal per deelnemer",H$20="Totaal betaling"),SUM($D31:G31),"")))</f>
        <v/>
      </c>
      <c r="I31" s="119" t="str">
        <f>IF(ISNUMBER(I$18),IF($C31="Totaal per deelnemer",SUM(I$21:I30),'Rekenblad 2'!I73),IF(AND(I$20="Totaal betaling",ISNUMBER($B31)),SUM($D31:H31),IF(AND($C31="Totaal per deelnemer",I$20="Totaal betaling"),SUM($D31:H31),"")))</f>
        <v/>
      </c>
      <c r="J31" s="119" t="str">
        <f>IF(ISNUMBER(J$18),IF($C31="Totaal per deelnemer",SUM(J$21:J30),'Rekenblad 2'!J73),IF(AND(J$20="Totaal betaling",ISNUMBER($B31)),SUM($D31:I31),IF(AND($C31="Totaal per deelnemer",J$20="Totaal betaling"),SUM($D31:I31),"")))</f>
        <v/>
      </c>
      <c r="K31" s="119" t="str">
        <f>IF(ISNUMBER(K$18),IF($C31="Totaal per deelnemer",SUM(K$21:K30),'Rekenblad 2'!K73),IF(AND(K$20="Totaal betaling",ISNUMBER($B31)),SUM($D31:J31),IF(AND($C31="Totaal per deelnemer",K$20="Totaal betaling"),SUM($D31:J31),"")))</f>
        <v/>
      </c>
      <c r="L31" s="119" t="str">
        <f>IF(ISNUMBER(L$18),IF($C31="Totaal per deelnemer",SUM(L$21:L30),'Rekenblad 2'!L73),IF(AND(L$20="Totaal betaling",ISNUMBER($B31)),SUM($D31:K31),IF(AND($C31="Totaal per deelnemer",L$20="Totaal betaling"),SUM($D31:K31),"")))</f>
        <v/>
      </c>
      <c r="M31" s="119" t="str">
        <f>IF(ISNUMBER(M$18),IF($C31="Totaal per deelnemer",SUM(M$21:M30),'Rekenblad 2'!M73),IF(AND(M$20="Totaal betaling",ISNUMBER($B31)),SUM($D31:L31),IF(AND($C31="Totaal per deelnemer",M$20="Totaal betaling"),SUM($D31:L31),"")))</f>
        <v/>
      </c>
      <c r="N31" s="119" t="str">
        <f>IF(ISNUMBER(N$18),IF($C31="Totaal per deelnemer",SUM(N$21:N30),'Rekenblad 2'!N73),IF(AND(N$20="Totaal betaling",ISNUMBER($B31)),SUM($D31:M31),IF(AND($C31="Totaal per deelnemer",N$20="Totaal betaling"),SUM($D31:M31),"")))</f>
        <v/>
      </c>
      <c r="O31" s="119" t="str">
        <f>IF(ISNUMBER(O$18),IF($C31="Totaal per deelnemer",SUM(O$21:O30),'Rekenblad 2'!O73),IF(AND(O$20="Totaal betaling",ISNUMBER($B31)),SUM($D31:N31),IF(AND($C31="Totaal per deelnemer",O$20="Totaal betaling"),SUM($D31:N31),"")))</f>
        <v/>
      </c>
      <c r="P31" s="119" t="str">
        <f>IF(ISNUMBER(P$18),IF($C31="Totaal per deelnemer",SUM(P$21:P30),'Rekenblad 2'!P73),IF(AND(P$20="Totaal betaling",ISNUMBER($B31)),SUM($D31:O31),IF(AND($C31="Totaal per deelnemer",P$20="Totaal betaling"),SUM($D31:O31),"")))</f>
        <v/>
      </c>
      <c r="Q31" s="119" t="str">
        <f>IF(ISNUMBER(Q$18),IF($C31="Totaal per deelnemer",SUM(Q$21:Q30),'Rekenblad 2'!Q73),IF(AND(Q$20="Totaal betaling",ISNUMBER($B31)),SUM($D31:P31),IF(AND($C31="Totaal per deelnemer",Q$20="Totaal betaling"),SUM($D31:P31),"")))</f>
        <v/>
      </c>
      <c r="R31" s="119" t="str">
        <f>IF(ISNUMBER(R$18),IF($C31="Totaal per deelnemer",SUM(R$21:R30),'Rekenblad 2'!R73),IF(AND(R$20="Totaal betaling",ISNUMBER($B31)),SUM($D31:Q31),IF(AND($C31="Totaal per deelnemer",R$20="Totaal betaling"),SUM($D31:Q31),"")))</f>
        <v/>
      </c>
      <c r="S31" s="119" t="str">
        <f>IF(ISNUMBER(S$18),IF($C31="Totaal per deelnemer",SUM(S$21:S30),'Rekenblad 2'!S73),IF(AND(S$20="Totaal betaling",ISNUMBER($B31)),SUM($D31:R31),IF(AND($C31="Totaal per deelnemer",S$20="Totaal betaling"),SUM($D31:R31),"")))</f>
        <v/>
      </c>
      <c r="T31" s="119" t="str">
        <f>IF(ISNUMBER(T$18),IF($C31="Totaal per deelnemer",SUM(T$21:T30),'Rekenblad 2'!T73),IF(AND(T$20="Totaal betaling",ISNUMBER($B31)),SUM($D31:S31),IF(AND($C31="Totaal per deelnemer",T$20="Totaal betaling"),SUM($D31:S31),"")))</f>
        <v/>
      </c>
      <c r="U31" s="119" t="str">
        <f>IF(ISNUMBER(U$18),IF($C31="Totaal per deelnemer",SUM(U$21:U30),'Rekenblad 2'!U73),IF(AND(U$20="Totaal betaling",ISNUMBER($B31)),SUM($D31:T31),IF(AND($C31="Totaal per deelnemer",U$20="Totaal betaling"),SUM($D31:T31),"")))</f>
        <v/>
      </c>
      <c r="V31" s="119" t="str">
        <f>IF(ISNUMBER(V$18),IF($C31="Totaal per deelnemer",SUM(V$21:V30),'Rekenblad 2'!V73),IF(AND(V$20="Totaal betaling",ISNUMBER($B31)),SUM($D31:U31),IF(AND($C31="Totaal per deelnemer",V$20="Totaal betaling"),SUM($D31:U31),"")))</f>
        <v/>
      </c>
      <c r="W31" s="119" t="str">
        <f>IF(ISNUMBER(W$18),IF($C31="Totaal per deelnemer",SUM(W$21:W30),'Rekenblad 2'!W73),IF(AND(W$20="Totaal betaling",ISNUMBER($B31)),SUM($D31:V31),IF(AND($C31="Totaal per deelnemer",W$20="Totaal betaling"),SUM($D31:V31),"")))</f>
        <v/>
      </c>
      <c r="X31" s="119" t="str">
        <f>IF(ISNUMBER(X$18),IF($C31="Totaal per deelnemer",SUM(X$21:X30),'Rekenblad 2'!X73),IF(AND(X$20="Totaal betaling",ISNUMBER($B31)),SUM($D31:W31),IF(AND($C31="Totaal per deelnemer",X$20="Totaal betaling"),SUM($D31:W31),"")))</f>
        <v/>
      </c>
      <c r="Y31" s="119" t="str">
        <f>IF(ISNUMBER(Y$18),IF($C31="Totaal per deelnemer",SUM(Y$21:Y30),'Rekenblad 2'!Y73),IF(AND(Y$20="Totaal betaling",ISNUMBER($B31)),SUM($D31:X31),IF(AND($C31="Totaal per deelnemer",Y$20="Totaal betaling"),SUM($D31:X31),"")))</f>
        <v/>
      </c>
    </row>
    <row r="32" spans="1:25" x14ac:dyDescent="0.2">
      <c r="A32" s="134"/>
      <c r="B32" s="118" t="str">
        <f>IF(ISNUMBER('Rekenblad 2'!C74),'Rekenblad 2'!C74,"")</f>
        <v/>
      </c>
      <c r="C32" s="121" t="str">
        <f t="shared" si="3"/>
        <v/>
      </c>
      <c r="D32" s="119" t="str">
        <f>IF(ISNUMBER(D$18),IF($C32="Totaal per deelnemer",SUM(D$21:D31),'Rekenblad 2'!D74),"")</f>
        <v/>
      </c>
      <c r="E32" s="119" t="str">
        <f>IF(ISNUMBER(E$18),IF($C32="Totaal per deelnemer",SUM(E$21:E31),'Rekenblad 2'!E74),IF(AND(E$20="Totaal betaling",ISNUMBER($B32)),SUM($D32:D32),IF(AND($C32="Totaal per deelnemer",E$20="Totaal betaling"),SUM($D32:D32),"")))</f>
        <v/>
      </c>
      <c r="F32" s="119" t="str">
        <f>IF(ISNUMBER(F$18),IF($C32="Totaal per deelnemer",SUM(F$21:F31),'Rekenblad 2'!F74),IF(AND(F$20="Totaal betaling",ISNUMBER($B32)),SUM($D32:E32),IF(AND($C32="Totaal per deelnemer",F$20="Totaal betaling"),SUM($D32:E32),"")))</f>
        <v/>
      </c>
      <c r="G32" s="119" t="str">
        <f>IF(ISNUMBER(G$18),IF($C32="Totaal per deelnemer",SUM(G$21:G31),'Rekenblad 2'!G74),IF(AND(G$20="Totaal betaling",ISNUMBER($B32)),SUM($D32:F32),IF(AND($C32="Totaal per deelnemer",G$20="Totaal betaling"),SUM($D32:F32),"")))</f>
        <v/>
      </c>
      <c r="H32" s="119" t="str">
        <f>IF(ISNUMBER(H$18),IF($C32="Totaal per deelnemer",SUM(H$21:H31),'Rekenblad 2'!H74),IF(AND(H$20="Totaal betaling",ISNUMBER($B32)),SUM($D32:G32),IF(AND($C32="Totaal per deelnemer",H$20="Totaal betaling"),SUM($D32:G32),"")))</f>
        <v/>
      </c>
      <c r="I32" s="119" t="str">
        <f>IF(ISNUMBER(I$18),IF($C32="Totaal per deelnemer",SUM(I$21:I31),'Rekenblad 2'!I74),IF(AND(I$20="Totaal betaling",ISNUMBER($B32)),SUM($D32:H32),IF(AND($C32="Totaal per deelnemer",I$20="Totaal betaling"),SUM($D32:H32),"")))</f>
        <v/>
      </c>
      <c r="J32" s="119" t="str">
        <f>IF(ISNUMBER(J$18),IF($C32="Totaal per deelnemer",SUM(J$21:J31),'Rekenblad 2'!J74),IF(AND(J$20="Totaal betaling",ISNUMBER($B32)),SUM($D32:I32),IF(AND($C32="Totaal per deelnemer",J$20="Totaal betaling"),SUM($D32:I32),"")))</f>
        <v/>
      </c>
      <c r="K32" s="119" t="str">
        <f>IF(ISNUMBER(K$18),IF($C32="Totaal per deelnemer",SUM(K$21:K31),'Rekenblad 2'!K74),IF(AND(K$20="Totaal betaling",ISNUMBER($B32)),SUM($D32:J32),IF(AND($C32="Totaal per deelnemer",K$20="Totaal betaling"),SUM($D32:J32),"")))</f>
        <v/>
      </c>
      <c r="L32" s="119" t="str">
        <f>IF(ISNUMBER(L$18),IF($C32="Totaal per deelnemer",SUM(L$21:L31),'Rekenblad 2'!L74),IF(AND(L$20="Totaal betaling",ISNUMBER($B32)),SUM($D32:K32),IF(AND($C32="Totaal per deelnemer",L$20="Totaal betaling"),SUM($D32:K32),"")))</f>
        <v/>
      </c>
      <c r="M32" s="119" t="str">
        <f>IF(ISNUMBER(M$18),IF($C32="Totaal per deelnemer",SUM(M$21:M31),'Rekenblad 2'!M74),IF(AND(M$20="Totaal betaling",ISNUMBER($B32)),SUM($D32:L32),IF(AND($C32="Totaal per deelnemer",M$20="Totaal betaling"),SUM($D32:L32),"")))</f>
        <v/>
      </c>
      <c r="N32" s="119" t="str">
        <f>IF(ISNUMBER(N$18),IF($C32="Totaal per deelnemer",SUM(N$21:N31),'Rekenblad 2'!N74),IF(AND(N$20="Totaal betaling",ISNUMBER($B32)),SUM($D32:M32),IF(AND($C32="Totaal per deelnemer",N$20="Totaal betaling"),SUM($D32:M32),"")))</f>
        <v/>
      </c>
      <c r="O32" s="119" t="str">
        <f>IF(ISNUMBER(O$18),IF($C32="Totaal per deelnemer",SUM(O$21:O31),'Rekenblad 2'!O74),IF(AND(O$20="Totaal betaling",ISNUMBER($B32)),SUM($D32:N32),IF(AND($C32="Totaal per deelnemer",O$20="Totaal betaling"),SUM($D32:N32),"")))</f>
        <v/>
      </c>
      <c r="P32" s="119" t="str">
        <f>IF(ISNUMBER(P$18),IF($C32="Totaal per deelnemer",SUM(P$21:P31),'Rekenblad 2'!P74),IF(AND(P$20="Totaal betaling",ISNUMBER($B32)),SUM($D32:O32),IF(AND($C32="Totaal per deelnemer",P$20="Totaal betaling"),SUM($D32:O32),"")))</f>
        <v/>
      </c>
      <c r="Q32" s="119" t="str">
        <f>IF(ISNUMBER(Q$18),IF($C32="Totaal per deelnemer",SUM(Q$21:Q31),'Rekenblad 2'!Q74),IF(AND(Q$20="Totaal betaling",ISNUMBER($B32)),SUM($D32:P32),IF(AND($C32="Totaal per deelnemer",Q$20="Totaal betaling"),SUM($D32:P32),"")))</f>
        <v/>
      </c>
      <c r="R32" s="119" t="str">
        <f>IF(ISNUMBER(R$18),IF($C32="Totaal per deelnemer",SUM(R$21:R31),'Rekenblad 2'!R74),IF(AND(R$20="Totaal betaling",ISNUMBER($B32)),SUM($D32:Q32),IF(AND($C32="Totaal per deelnemer",R$20="Totaal betaling"),SUM($D32:Q32),"")))</f>
        <v/>
      </c>
      <c r="S32" s="119" t="str">
        <f>IF(ISNUMBER(S$18),IF($C32="Totaal per deelnemer",SUM(S$21:S31),'Rekenblad 2'!S74),IF(AND(S$20="Totaal betaling",ISNUMBER($B32)),SUM($D32:R32),IF(AND($C32="Totaal per deelnemer",S$20="Totaal betaling"),SUM($D32:R32),"")))</f>
        <v/>
      </c>
      <c r="T32" s="119" t="str">
        <f>IF(ISNUMBER(T$18),IF($C32="Totaal per deelnemer",SUM(T$21:T31),'Rekenblad 2'!T74),IF(AND(T$20="Totaal betaling",ISNUMBER($B32)),SUM($D32:S32),IF(AND($C32="Totaal per deelnemer",T$20="Totaal betaling"),SUM($D32:S32),"")))</f>
        <v/>
      </c>
      <c r="U32" s="119" t="str">
        <f>IF(ISNUMBER(U$18),IF($C32="Totaal per deelnemer",SUM(U$21:U31),'Rekenblad 2'!U74),IF(AND(U$20="Totaal betaling",ISNUMBER($B32)),SUM($D32:T32),IF(AND($C32="Totaal per deelnemer",U$20="Totaal betaling"),SUM($D32:T32),"")))</f>
        <v/>
      </c>
      <c r="V32" s="119" t="str">
        <f>IF(ISNUMBER(V$18),IF($C32="Totaal per deelnemer",SUM(V$21:V31),'Rekenblad 2'!V74),IF(AND(V$20="Totaal betaling",ISNUMBER($B32)),SUM($D32:U32),IF(AND($C32="Totaal per deelnemer",V$20="Totaal betaling"),SUM($D32:U32),"")))</f>
        <v/>
      </c>
      <c r="W32" s="119" t="str">
        <f>IF(ISNUMBER(W$18),IF($C32="Totaal per deelnemer",SUM(W$21:W31),'Rekenblad 2'!W74),IF(AND(W$20="Totaal betaling",ISNUMBER($B32)),SUM($D32:V32),IF(AND($C32="Totaal per deelnemer",W$20="Totaal betaling"),SUM($D32:V32),"")))</f>
        <v/>
      </c>
      <c r="X32" s="119" t="str">
        <f>IF(ISNUMBER(X$18),IF($C32="Totaal per deelnemer",SUM(X$21:X31),'Rekenblad 2'!X74),IF(AND(X$20="Totaal betaling",ISNUMBER($B32)),SUM($D32:W32),IF(AND($C32="Totaal per deelnemer",X$20="Totaal betaling"),SUM($D32:W32),"")))</f>
        <v/>
      </c>
      <c r="Y32" s="119" t="str">
        <f>IF(ISNUMBER(Y$18),IF($C32="Totaal per deelnemer",SUM(Y$21:Y31),'Rekenblad 2'!Y74),IF(AND(Y$20="Totaal betaling",ISNUMBER($B32)),SUM($D32:X32),IF(AND($C32="Totaal per deelnemer",Y$20="Totaal betaling"),SUM($D32:X32),"")))</f>
        <v/>
      </c>
    </row>
    <row r="33" spans="1:25" x14ac:dyDescent="0.2">
      <c r="A33" s="134"/>
      <c r="B33" s="118" t="str">
        <f>IF(ISNUMBER('Rekenblad 2'!C75),'Rekenblad 2'!C75,"")</f>
        <v/>
      </c>
      <c r="C33" s="121" t="str">
        <f t="shared" si="3"/>
        <v/>
      </c>
      <c r="D33" s="119" t="str">
        <f>IF(ISNUMBER(D$18),IF($C33="Totaal per deelnemer",SUM(D$21:D32),'Rekenblad 2'!D75),"")</f>
        <v/>
      </c>
      <c r="E33" s="119" t="str">
        <f>IF(ISNUMBER(E$18),IF($C33="Totaal per deelnemer",SUM(E$21:E32),'Rekenblad 2'!E75),IF(AND(E$20="Totaal betaling",ISNUMBER($B33)),SUM($D33:D33),IF(AND($C33="Totaal per deelnemer",E$20="Totaal betaling"),SUM($D33:D33),"")))</f>
        <v/>
      </c>
      <c r="F33" s="119" t="str">
        <f>IF(ISNUMBER(F$18),IF($C33="Totaal per deelnemer",SUM(F$21:F32),'Rekenblad 2'!F75),IF(AND(F$20="Totaal betaling",ISNUMBER($B33)),SUM($D33:E33),IF(AND($C33="Totaal per deelnemer",F$20="Totaal betaling"),SUM($D33:E33),"")))</f>
        <v/>
      </c>
      <c r="G33" s="119" t="str">
        <f>IF(ISNUMBER(G$18),IF($C33="Totaal per deelnemer",SUM(G$21:G32),'Rekenblad 2'!G75),IF(AND(G$20="Totaal betaling",ISNUMBER($B33)),SUM($D33:F33),IF(AND($C33="Totaal per deelnemer",G$20="Totaal betaling"),SUM($D33:F33),"")))</f>
        <v/>
      </c>
      <c r="H33" s="119" t="str">
        <f>IF(ISNUMBER(H$18),IF($C33="Totaal per deelnemer",SUM(H$21:H32),'Rekenblad 2'!H75),IF(AND(H$20="Totaal betaling",ISNUMBER($B33)),SUM($D33:G33),IF(AND($C33="Totaal per deelnemer",H$20="Totaal betaling"),SUM($D33:G33),"")))</f>
        <v/>
      </c>
      <c r="I33" s="119" t="str">
        <f>IF(ISNUMBER(I$18),IF($C33="Totaal per deelnemer",SUM(I$21:I32),'Rekenblad 2'!I75),IF(AND(I$20="Totaal betaling",ISNUMBER($B33)),SUM($D33:H33),IF(AND($C33="Totaal per deelnemer",I$20="Totaal betaling"),SUM($D33:H33),"")))</f>
        <v/>
      </c>
      <c r="J33" s="119" t="str">
        <f>IF(ISNUMBER(J$18),IF($C33="Totaal per deelnemer",SUM(J$21:J32),'Rekenblad 2'!J75),IF(AND(J$20="Totaal betaling",ISNUMBER($B33)),SUM($D33:I33),IF(AND($C33="Totaal per deelnemer",J$20="Totaal betaling"),SUM($D33:I33),"")))</f>
        <v/>
      </c>
      <c r="K33" s="119" t="str">
        <f>IF(ISNUMBER(K$18),IF($C33="Totaal per deelnemer",SUM(K$21:K32),'Rekenblad 2'!K75),IF(AND(K$20="Totaal betaling",ISNUMBER($B33)),SUM($D33:J33),IF(AND($C33="Totaal per deelnemer",K$20="Totaal betaling"),SUM($D33:J33),"")))</f>
        <v/>
      </c>
      <c r="L33" s="119" t="str">
        <f>IF(ISNUMBER(L$18),IF($C33="Totaal per deelnemer",SUM(L$21:L32),'Rekenblad 2'!L75),IF(AND(L$20="Totaal betaling",ISNUMBER($B33)),SUM($D33:K33),IF(AND($C33="Totaal per deelnemer",L$20="Totaal betaling"),SUM($D33:K33),"")))</f>
        <v/>
      </c>
      <c r="M33" s="119" t="str">
        <f>IF(ISNUMBER(M$18),IF($C33="Totaal per deelnemer",SUM(M$21:M32),'Rekenblad 2'!M75),IF(AND(M$20="Totaal betaling",ISNUMBER($B33)),SUM($D33:L33),IF(AND($C33="Totaal per deelnemer",M$20="Totaal betaling"),SUM($D33:L33),"")))</f>
        <v/>
      </c>
      <c r="N33" s="119" t="str">
        <f>IF(ISNUMBER(N$18),IF($C33="Totaal per deelnemer",SUM(N$21:N32),'Rekenblad 2'!N75),IF(AND(N$20="Totaal betaling",ISNUMBER($B33)),SUM($D33:M33),IF(AND($C33="Totaal per deelnemer",N$20="Totaal betaling"),SUM($D33:M33),"")))</f>
        <v/>
      </c>
      <c r="O33" s="119" t="str">
        <f>IF(ISNUMBER(O$18),IF($C33="Totaal per deelnemer",SUM(O$21:O32),'Rekenblad 2'!O75),IF(AND(O$20="Totaal betaling",ISNUMBER($B33)),SUM($D33:N33),IF(AND($C33="Totaal per deelnemer",O$20="Totaal betaling"),SUM($D33:N33),"")))</f>
        <v/>
      </c>
      <c r="P33" s="119" t="str">
        <f>IF(ISNUMBER(P$18),IF($C33="Totaal per deelnemer",SUM(P$21:P32),'Rekenblad 2'!P75),IF(AND(P$20="Totaal betaling",ISNUMBER($B33)),SUM($D33:O33),IF(AND($C33="Totaal per deelnemer",P$20="Totaal betaling"),SUM($D33:O33),"")))</f>
        <v/>
      </c>
      <c r="Q33" s="119" t="str">
        <f>IF(ISNUMBER(Q$18),IF($C33="Totaal per deelnemer",SUM(Q$21:Q32),'Rekenblad 2'!Q75),IF(AND(Q$20="Totaal betaling",ISNUMBER($B33)),SUM($D33:P33),IF(AND($C33="Totaal per deelnemer",Q$20="Totaal betaling"),SUM($D33:P33),"")))</f>
        <v/>
      </c>
      <c r="R33" s="119" t="str">
        <f>IF(ISNUMBER(R$18),IF($C33="Totaal per deelnemer",SUM(R$21:R32),'Rekenblad 2'!R75),IF(AND(R$20="Totaal betaling",ISNUMBER($B33)),SUM($D33:Q33),IF(AND($C33="Totaal per deelnemer",R$20="Totaal betaling"),SUM($D33:Q33),"")))</f>
        <v/>
      </c>
      <c r="S33" s="119" t="str">
        <f>IF(ISNUMBER(S$18),IF($C33="Totaal per deelnemer",SUM(S$21:S32),'Rekenblad 2'!S75),IF(AND(S$20="Totaal betaling",ISNUMBER($B33)),SUM($D33:R33),IF(AND($C33="Totaal per deelnemer",S$20="Totaal betaling"),SUM($D33:R33),"")))</f>
        <v/>
      </c>
      <c r="T33" s="119" t="str">
        <f>IF(ISNUMBER(T$18),IF($C33="Totaal per deelnemer",SUM(T$21:T32),'Rekenblad 2'!T75),IF(AND(T$20="Totaal betaling",ISNUMBER($B33)),SUM($D33:S33),IF(AND($C33="Totaal per deelnemer",T$20="Totaal betaling"),SUM($D33:S33),"")))</f>
        <v/>
      </c>
      <c r="U33" s="119" t="str">
        <f>IF(ISNUMBER(U$18),IF($C33="Totaal per deelnemer",SUM(U$21:U32),'Rekenblad 2'!U75),IF(AND(U$20="Totaal betaling",ISNUMBER($B33)),SUM($D33:T33),IF(AND($C33="Totaal per deelnemer",U$20="Totaal betaling"),SUM($D33:T33),"")))</f>
        <v/>
      </c>
      <c r="V33" s="119" t="str">
        <f>IF(ISNUMBER(V$18),IF($C33="Totaal per deelnemer",SUM(V$21:V32),'Rekenblad 2'!V75),IF(AND(V$20="Totaal betaling",ISNUMBER($B33)),SUM($D33:U33),IF(AND($C33="Totaal per deelnemer",V$20="Totaal betaling"),SUM($D33:U33),"")))</f>
        <v/>
      </c>
      <c r="W33" s="119" t="str">
        <f>IF(ISNUMBER(W$18),IF($C33="Totaal per deelnemer",SUM(W$21:W32),'Rekenblad 2'!W75),IF(AND(W$20="Totaal betaling",ISNUMBER($B33)),SUM($D33:V33),IF(AND($C33="Totaal per deelnemer",W$20="Totaal betaling"),SUM($D33:V33),"")))</f>
        <v/>
      </c>
      <c r="X33" s="119" t="str">
        <f>IF(ISNUMBER(X$18),IF($C33="Totaal per deelnemer",SUM(X$21:X32),'Rekenblad 2'!X75),IF(AND(X$20="Totaal betaling",ISNUMBER($B33)),SUM($D33:W33),IF(AND($C33="Totaal per deelnemer",X$20="Totaal betaling"),SUM($D33:W33),"")))</f>
        <v/>
      </c>
      <c r="Y33" s="119" t="str">
        <f>IF(ISNUMBER(Y$18),IF($C33="Totaal per deelnemer",SUM(Y$21:Y32),'Rekenblad 2'!Y75),IF(AND(Y$20="Totaal betaling",ISNUMBER($B33)),SUM($D33:X33),IF(AND($C33="Totaal per deelnemer",Y$20="Totaal betaling"),SUM($D33:X33),"")))</f>
        <v/>
      </c>
    </row>
    <row r="34" spans="1:25" x14ac:dyDescent="0.2">
      <c r="A34" s="134"/>
      <c r="B34" s="118" t="str">
        <f>IF(ISNUMBER('Rekenblad 2'!C76),'Rekenblad 2'!C76,"")</f>
        <v/>
      </c>
      <c r="C34" s="121" t="str">
        <f t="shared" si="3"/>
        <v/>
      </c>
      <c r="D34" s="119" t="str">
        <f>IF(ISNUMBER(D$18),IF($C34="Totaal per deelnemer",SUM(D$21:D33),'Rekenblad 2'!D76),"")</f>
        <v/>
      </c>
      <c r="E34" s="119" t="str">
        <f>IF(ISNUMBER(E$18),IF($C34="Totaal per deelnemer",SUM(E$21:E33),'Rekenblad 2'!E76),IF(AND(E$20="Totaal betaling",ISNUMBER($B34)),SUM($D34:D34),IF(AND($C34="Totaal per deelnemer",E$20="Totaal betaling"),SUM($D34:D34),"")))</f>
        <v/>
      </c>
      <c r="F34" s="119" t="str">
        <f>IF(ISNUMBER(F$18),IF($C34="Totaal per deelnemer",SUM(F$21:F33),'Rekenblad 2'!F76),IF(AND(F$20="Totaal betaling",ISNUMBER($B34)),SUM($D34:E34),IF(AND($C34="Totaal per deelnemer",F$20="Totaal betaling"),SUM($D34:E34),"")))</f>
        <v/>
      </c>
      <c r="G34" s="119" t="str">
        <f>IF(ISNUMBER(G$18),IF($C34="Totaal per deelnemer",SUM(G$21:G33),'Rekenblad 2'!G76),IF(AND(G$20="Totaal betaling",ISNUMBER($B34)),SUM($D34:F34),IF(AND($C34="Totaal per deelnemer",G$20="Totaal betaling"),SUM($D34:F34),"")))</f>
        <v/>
      </c>
      <c r="H34" s="119" t="str">
        <f>IF(ISNUMBER(H$18),IF($C34="Totaal per deelnemer",SUM(H$21:H33),'Rekenblad 2'!H76),IF(AND(H$20="Totaal betaling",ISNUMBER($B34)),SUM($D34:G34),IF(AND($C34="Totaal per deelnemer",H$20="Totaal betaling"),SUM($D34:G34),"")))</f>
        <v/>
      </c>
      <c r="I34" s="119" t="str">
        <f>IF(ISNUMBER(I$18),IF($C34="Totaal per deelnemer",SUM(I$21:I33),'Rekenblad 2'!I76),IF(AND(I$20="Totaal betaling",ISNUMBER($B34)),SUM($D34:H34),IF(AND($C34="Totaal per deelnemer",I$20="Totaal betaling"),SUM($D34:H34),"")))</f>
        <v/>
      </c>
      <c r="J34" s="119" t="str">
        <f>IF(ISNUMBER(J$18),IF($C34="Totaal per deelnemer",SUM(J$21:J33),'Rekenblad 2'!J76),IF(AND(J$20="Totaal betaling",ISNUMBER($B34)),SUM($D34:I34),IF(AND($C34="Totaal per deelnemer",J$20="Totaal betaling"),SUM($D34:I34),"")))</f>
        <v/>
      </c>
      <c r="K34" s="119" t="str">
        <f>IF(ISNUMBER(K$18),IF($C34="Totaal per deelnemer",SUM(K$21:K33),'Rekenblad 2'!K76),IF(AND(K$20="Totaal betaling",ISNUMBER($B34)),SUM($D34:J34),IF(AND($C34="Totaal per deelnemer",K$20="Totaal betaling"),SUM($D34:J34),"")))</f>
        <v/>
      </c>
      <c r="L34" s="119" t="str">
        <f>IF(ISNUMBER(L$18),IF($C34="Totaal per deelnemer",SUM(L$21:L33),'Rekenblad 2'!L76),IF(AND(L$20="Totaal betaling",ISNUMBER($B34)),SUM($D34:K34),IF(AND($C34="Totaal per deelnemer",L$20="Totaal betaling"),SUM($D34:K34),"")))</f>
        <v/>
      </c>
      <c r="M34" s="119" t="str">
        <f>IF(ISNUMBER(M$18),IF($C34="Totaal per deelnemer",SUM(M$21:M33),'Rekenblad 2'!M76),IF(AND(M$20="Totaal betaling",ISNUMBER($B34)),SUM($D34:L34),IF(AND($C34="Totaal per deelnemer",M$20="Totaal betaling"),SUM($D34:L34),"")))</f>
        <v/>
      </c>
      <c r="N34" s="119" t="str">
        <f>IF(ISNUMBER(N$18),IF($C34="Totaal per deelnemer",SUM(N$21:N33),'Rekenblad 2'!N76),IF(AND(N$20="Totaal betaling",ISNUMBER($B34)),SUM($D34:M34),IF(AND($C34="Totaal per deelnemer",N$20="Totaal betaling"),SUM($D34:M34),"")))</f>
        <v/>
      </c>
      <c r="O34" s="119" t="str">
        <f>IF(ISNUMBER(O$18),IF($C34="Totaal per deelnemer",SUM(O$21:O33),'Rekenblad 2'!O76),IF(AND(O$20="Totaal betaling",ISNUMBER($B34)),SUM($D34:N34),IF(AND($C34="Totaal per deelnemer",O$20="Totaal betaling"),SUM($D34:N34),"")))</f>
        <v/>
      </c>
      <c r="P34" s="119" t="str">
        <f>IF(ISNUMBER(P$18),IF($C34="Totaal per deelnemer",SUM(P$21:P33),'Rekenblad 2'!P76),IF(AND(P$20="Totaal betaling",ISNUMBER($B34)),SUM($D34:O34),IF(AND($C34="Totaal per deelnemer",P$20="Totaal betaling"),SUM($D34:O34),"")))</f>
        <v/>
      </c>
      <c r="Q34" s="119" t="str">
        <f>IF(ISNUMBER(Q$18),IF($C34="Totaal per deelnemer",SUM(Q$21:Q33),'Rekenblad 2'!Q76),IF(AND(Q$20="Totaal betaling",ISNUMBER($B34)),SUM($D34:P34),IF(AND($C34="Totaal per deelnemer",Q$20="Totaal betaling"),SUM($D34:P34),"")))</f>
        <v/>
      </c>
      <c r="R34" s="119" t="str">
        <f>IF(ISNUMBER(R$18),IF($C34="Totaal per deelnemer",SUM(R$21:R33),'Rekenblad 2'!R76),IF(AND(R$20="Totaal betaling",ISNUMBER($B34)),SUM($D34:Q34),IF(AND($C34="Totaal per deelnemer",R$20="Totaal betaling"),SUM($D34:Q34),"")))</f>
        <v/>
      </c>
      <c r="S34" s="119" t="str">
        <f>IF(ISNUMBER(S$18),IF($C34="Totaal per deelnemer",SUM(S$21:S33),'Rekenblad 2'!S76),IF(AND(S$20="Totaal betaling",ISNUMBER($B34)),SUM($D34:R34),IF(AND($C34="Totaal per deelnemer",S$20="Totaal betaling"),SUM($D34:R34),"")))</f>
        <v/>
      </c>
      <c r="T34" s="119" t="str">
        <f>IF(ISNUMBER(T$18),IF($C34="Totaal per deelnemer",SUM(T$21:T33),'Rekenblad 2'!T76),IF(AND(T$20="Totaal betaling",ISNUMBER($B34)),SUM($D34:S34),IF(AND($C34="Totaal per deelnemer",T$20="Totaal betaling"),SUM($D34:S34),"")))</f>
        <v/>
      </c>
      <c r="U34" s="119" t="str">
        <f>IF(ISNUMBER(U$18),IF($C34="Totaal per deelnemer",SUM(U$21:U33),'Rekenblad 2'!U76),IF(AND(U$20="Totaal betaling",ISNUMBER($B34)),SUM($D34:T34),IF(AND($C34="Totaal per deelnemer",U$20="Totaal betaling"),SUM($D34:T34),"")))</f>
        <v/>
      </c>
      <c r="V34" s="119" t="str">
        <f>IF(ISNUMBER(V$18),IF($C34="Totaal per deelnemer",SUM(V$21:V33),'Rekenblad 2'!V76),IF(AND(V$20="Totaal betaling",ISNUMBER($B34)),SUM($D34:U34),IF(AND($C34="Totaal per deelnemer",V$20="Totaal betaling"),SUM($D34:U34),"")))</f>
        <v/>
      </c>
      <c r="W34" s="119" t="str">
        <f>IF(ISNUMBER(W$18),IF($C34="Totaal per deelnemer",SUM(W$21:W33),'Rekenblad 2'!W76),IF(AND(W$20="Totaal betaling",ISNUMBER($B34)),SUM($D34:V34),IF(AND($C34="Totaal per deelnemer",W$20="Totaal betaling"),SUM($D34:V34),"")))</f>
        <v/>
      </c>
      <c r="X34" s="119" t="str">
        <f>IF(ISNUMBER(X$18),IF($C34="Totaal per deelnemer",SUM(X$21:X33),'Rekenblad 2'!X76),IF(AND(X$20="Totaal betaling",ISNUMBER($B34)),SUM($D34:W34),IF(AND($C34="Totaal per deelnemer",X$20="Totaal betaling"),SUM($D34:W34),"")))</f>
        <v/>
      </c>
      <c r="Y34" s="119" t="str">
        <f>IF(ISNUMBER(Y$18),IF($C34="Totaal per deelnemer",SUM(Y$21:Y33),'Rekenblad 2'!Y76),IF(AND(Y$20="Totaal betaling",ISNUMBER($B34)),SUM($D34:X34),IF(AND($C34="Totaal per deelnemer",Y$20="Totaal betaling"),SUM($D34:X34),"")))</f>
        <v/>
      </c>
    </row>
    <row r="35" spans="1:25" x14ac:dyDescent="0.2">
      <c r="A35" s="134"/>
      <c r="B35" s="118" t="str">
        <f>IF(ISNUMBER('Rekenblad 2'!C77),'Rekenblad 2'!C77,"")</f>
        <v/>
      </c>
      <c r="C35" s="121" t="str">
        <f t="shared" si="3"/>
        <v/>
      </c>
      <c r="D35" s="119" t="str">
        <f>IF(ISNUMBER(D$18),IF($C35="Totaal per deelnemer",SUM(D$21:D34),'Rekenblad 2'!D77),"")</f>
        <v/>
      </c>
      <c r="E35" s="119" t="str">
        <f>IF(ISNUMBER(E$18),IF($C35="Totaal per deelnemer",SUM(E$21:E34),'Rekenblad 2'!E77),IF(AND(E$20="Totaal betaling",ISNUMBER($B35)),SUM($D35:D35),IF(AND($C35="Totaal per deelnemer",E$20="Totaal betaling"),SUM($D35:D35),"")))</f>
        <v/>
      </c>
      <c r="F35" s="119" t="str">
        <f>IF(ISNUMBER(F$18),IF($C35="Totaal per deelnemer",SUM(F$21:F34),'Rekenblad 2'!F77),IF(AND(F$20="Totaal betaling",ISNUMBER($B35)),SUM($D35:E35),IF(AND($C35="Totaal per deelnemer",F$20="Totaal betaling"),SUM($D35:E35),"")))</f>
        <v/>
      </c>
      <c r="G35" s="119" t="str">
        <f>IF(ISNUMBER(G$18),IF($C35="Totaal per deelnemer",SUM(G$21:G34),'Rekenblad 2'!G77),IF(AND(G$20="Totaal betaling",ISNUMBER($B35)),SUM($D35:F35),IF(AND($C35="Totaal per deelnemer",G$20="Totaal betaling"),SUM($D35:F35),"")))</f>
        <v/>
      </c>
      <c r="H35" s="119" t="str">
        <f>IF(ISNUMBER(H$18),IF($C35="Totaal per deelnemer",SUM(H$21:H34),'Rekenblad 2'!H77),IF(AND(H$20="Totaal betaling",ISNUMBER($B35)),SUM($D35:G35),IF(AND($C35="Totaal per deelnemer",H$20="Totaal betaling"),SUM($D35:G35),"")))</f>
        <v/>
      </c>
      <c r="I35" s="119" t="str">
        <f>IF(ISNUMBER(I$18),IF($C35="Totaal per deelnemer",SUM(I$21:I34),'Rekenblad 2'!I77),IF(AND(I$20="Totaal betaling",ISNUMBER($B35)),SUM($D35:H35),IF(AND($C35="Totaal per deelnemer",I$20="Totaal betaling"),SUM($D35:H35),"")))</f>
        <v/>
      </c>
      <c r="J35" s="119" t="str">
        <f>IF(ISNUMBER(J$18),IF($C35="Totaal per deelnemer",SUM(J$21:J34),'Rekenblad 2'!J77),IF(AND(J$20="Totaal betaling",ISNUMBER($B35)),SUM($D35:I35),IF(AND($C35="Totaal per deelnemer",J$20="Totaal betaling"),SUM($D35:I35),"")))</f>
        <v/>
      </c>
      <c r="K35" s="119" t="str">
        <f>IF(ISNUMBER(K$18),IF($C35="Totaal per deelnemer",SUM(K$21:K34),'Rekenblad 2'!K77),IF(AND(K$20="Totaal betaling",ISNUMBER($B35)),SUM($D35:J35),IF(AND($C35="Totaal per deelnemer",K$20="Totaal betaling"),SUM($D35:J35),"")))</f>
        <v/>
      </c>
      <c r="L35" s="119" t="str">
        <f>IF(ISNUMBER(L$18),IF($C35="Totaal per deelnemer",SUM(L$21:L34),'Rekenblad 2'!L77),IF(AND(L$20="Totaal betaling",ISNUMBER($B35)),SUM($D35:K35),IF(AND($C35="Totaal per deelnemer",L$20="Totaal betaling"),SUM($D35:K35),"")))</f>
        <v/>
      </c>
      <c r="M35" s="119" t="str">
        <f>IF(ISNUMBER(M$18),IF($C35="Totaal per deelnemer",SUM(M$21:M34),'Rekenblad 2'!M77),IF(AND(M$20="Totaal betaling",ISNUMBER($B35)),SUM($D35:L35),IF(AND($C35="Totaal per deelnemer",M$20="Totaal betaling"),SUM($D35:L35),"")))</f>
        <v/>
      </c>
      <c r="N35" s="119" t="str">
        <f>IF(ISNUMBER(N$18),IF($C35="Totaal per deelnemer",SUM(N$21:N34),'Rekenblad 2'!N77),IF(AND(N$20="Totaal betaling",ISNUMBER($B35)),SUM($D35:M35),IF(AND($C35="Totaal per deelnemer",N$20="Totaal betaling"),SUM($D35:M35),"")))</f>
        <v/>
      </c>
      <c r="O35" s="119" t="str">
        <f>IF(ISNUMBER(O$18),IF($C35="Totaal per deelnemer",SUM(O$21:O34),'Rekenblad 2'!O77),IF(AND(O$20="Totaal betaling",ISNUMBER($B35)),SUM($D35:N35),IF(AND($C35="Totaal per deelnemer",O$20="Totaal betaling"),SUM($D35:N35),"")))</f>
        <v/>
      </c>
      <c r="P35" s="119" t="str">
        <f>IF(ISNUMBER(P$18),IF($C35="Totaal per deelnemer",SUM(P$21:P34),'Rekenblad 2'!P77),IF(AND(P$20="Totaal betaling",ISNUMBER($B35)),SUM($D35:O35),IF(AND($C35="Totaal per deelnemer",P$20="Totaal betaling"),SUM($D35:O35),"")))</f>
        <v/>
      </c>
      <c r="Q35" s="119" t="str">
        <f>IF(ISNUMBER(Q$18),IF($C35="Totaal per deelnemer",SUM(Q$21:Q34),'Rekenblad 2'!Q77),IF(AND(Q$20="Totaal betaling",ISNUMBER($B35)),SUM($D35:P35),IF(AND($C35="Totaal per deelnemer",Q$20="Totaal betaling"),SUM($D35:P35),"")))</f>
        <v/>
      </c>
      <c r="R35" s="119" t="str">
        <f>IF(ISNUMBER(R$18),IF($C35="Totaal per deelnemer",SUM(R$21:R34),'Rekenblad 2'!R77),IF(AND(R$20="Totaal betaling",ISNUMBER($B35)),SUM($D35:Q35),IF(AND($C35="Totaal per deelnemer",R$20="Totaal betaling"),SUM($D35:Q35),"")))</f>
        <v/>
      </c>
      <c r="S35" s="119" t="str">
        <f>IF(ISNUMBER(S$18),IF($C35="Totaal per deelnemer",SUM(S$21:S34),'Rekenblad 2'!S77),IF(AND(S$20="Totaal betaling",ISNUMBER($B35)),SUM($D35:R35),IF(AND($C35="Totaal per deelnemer",S$20="Totaal betaling"),SUM($D35:R35),"")))</f>
        <v/>
      </c>
      <c r="T35" s="119" t="str">
        <f>IF(ISNUMBER(T$18),IF($C35="Totaal per deelnemer",SUM(T$21:T34),'Rekenblad 2'!T77),IF(AND(T$20="Totaal betaling",ISNUMBER($B35)),SUM($D35:S35),IF(AND($C35="Totaal per deelnemer",T$20="Totaal betaling"),SUM($D35:S35),"")))</f>
        <v/>
      </c>
      <c r="U35" s="119" t="str">
        <f>IF(ISNUMBER(U$18),IF($C35="Totaal per deelnemer",SUM(U$21:U34),'Rekenblad 2'!U77),IF(AND(U$20="Totaal betaling",ISNUMBER($B35)),SUM($D35:T35),IF(AND($C35="Totaal per deelnemer",U$20="Totaal betaling"),SUM($D35:T35),"")))</f>
        <v/>
      </c>
      <c r="V35" s="119" t="str">
        <f>IF(ISNUMBER(V$18),IF($C35="Totaal per deelnemer",SUM(V$21:V34),'Rekenblad 2'!V77),IF(AND(V$20="Totaal betaling",ISNUMBER($B35)),SUM($D35:U35),IF(AND($C35="Totaal per deelnemer",V$20="Totaal betaling"),SUM($D35:U35),"")))</f>
        <v/>
      </c>
      <c r="W35" s="119" t="str">
        <f>IF(ISNUMBER(W$18),IF($C35="Totaal per deelnemer",SUM(W$21:W34),'Rekenblad 2'!W77),IF(AND(W$20="Totaal betaling",ISNUMBER($B35)),SUM($D35:V35),IF(AND($C35="Totaal per deelnemer",W$20="Totaal betaling"),SUM($D35:V35),"")))</f>
        <v/>
      </c>
      <c r="X35" s="119" t="str">
        <f>IF(ISNUMBER(X$18),IF($C35="Totaal per deelnemer",SUM(X$21:X34),'Rekenblad 2'!X77),IF(AND(X$20="Totaal betaling",ISNUMBER($B35)),SUM($D35:W35),IF(AND($C35="Totaal per deelnemer",X$20="Totaal betaling"),SUM($D35:W35),"")))</f>
        <v/>
      </c>
      <c r="Y35" s="119" t="str">
        <f>IF(ISNUMBER(Y$18),IF($C35="Totaal per deelnemer",SUM(Y$21:Y34),'Rekenblad 2'!Y77),IF(AND(Y$20="Totaal betaling",ISNUMBER($B35)),SUM($D35:X35),IF(AND($C35="Totaal per deelnemer",Y$20="Totaal betaling"),SUM($D35:X35),"")))</f>
        <v/>
      </c>
    </row>
    <row r="36" spans="1:25" x14ac:dyDescent="0.2">
      <c r="A36" s="134"/>
      <c r="B36" s="118" t="str">
        <f>IF(ISNUMBER('Rekenblad 2'!C78),'Rekenblad 2'!C78,"")</f>
        <v/>
      </c>
      <c r="C36" s="121" t="str">
        <f t="shared" si="3"/>
        <v/>
      </c>
      <c r="D36" s="119" t="str">
        <f>IF(ISNUMBER(D$18),IF($C36="Totaal per deelnemer",SUM(D$21:D35),'Rekenblad 2'!D78),"")</f>
        <v/>
      </c>
      <c r="E36" s="119" t="str">
        <f>IF(ISNUMBER(E$18),IF($C36="Totaal per deelnemer",SUM(E$21:E35),'Rekenblad 2'!E78),IF(AND(E$20="Totaal betaling",ISNUMBER($B36)),SUM($D36:D36),IF(AND($C36="Totaal per deelnemer",E$20="Totaal betaling"),SUM($D36:D36),"")))</f>
        <v/>
      </c>
      <c r="F36" s="119" t="str">
        <f>IF(ISNUMBER(F$18),IF($C36="Totaal per deelnemer",SUM(F$21:F35),'Rekenblad 2'!F78),IF(AND(F$20="Totaal betaling",ISNUMBER($B36)),SUM($D36:E36),IF(AND($C36="Totaal per deelnemer",F$20="Totaal betaling"),SUM($D36:E36),"")))</f>
        <v/>
      </c>
      <c r="G36" s="119" t="str">
        <f>IF(ISNUMBER(G$18),IF($C36="Totaal per deelnemer",SUM(G$21:G35),'Rekenblad 2'!G78),IF(AND(G$20="Totaal betaling",ISNUMBER($B36)),SUM($D36:F36),IF(AND($C36="Totaal per deelnemer",G$20="Totaal betaling"),SUM($D36:F36),"")))</f>
        <v/>
      </c>
      <c r="H36" s="119" t="str">
        <f>IF(ISNUMBER(H$18),IF($C36="Totaal per deelnemer",SUM(H$21:H35),'Rekenblad 2'!H78),IF(AND(H$20="Totaal betaling",ISNUMBER($B36)),SUM($D36:G36),IF(AND($C36="Totaal per deelnemer",H$20="Totaal betaling"),SUM($D36:G36),"")))</f>
        <v/>
      </c>
      <c r="I36" s="119" t="str">
        <f>IF(ISNUMBER(I$18),IF($C36="Totaal per deelnemer",SUM(I$21:I35),'Rekenblad 2'!I78),IF(AND(I$20="Totaal betaling",ISNUMBER($B36)),SUM($D36:H36),IF(AND($C36="Totaal per deelnemer",I$20="Totaal betaling"),SUM($D36:H36),"")))</f>
        <v/>
      </c>
      <c r="J36" s="119" t="str">
        <f>IF(ISNUMBER(J$18),IF($C36="Totaal per deelnemer",SUM(J$21:J35),'Rekenblad 2'!J78),IF(AND(J$20="Totaal betaling",ISNUMBER($B36)),SUM($D36:I36),IF(AND($C36="Totaal per deelnemer",J$20="Totaal betaling"),SUM($D36:I36),"")))</f>
        <v/>
      </c>
      <c r="K36" s="119" t="str">
        <f>IF(ISNUMBER(K$18),IF($C36="Totaal per deelnemer",SUM(K$21:K35),'Rekenblad 2'!K78),IF(AND(K$20="Totaal betaling",ISNUMBER($B36)),SUM($D36:J36),IF(AND($C36="Totaal per deelnemer",K$20="Totaal betaling"),SUM($D36:J36),"")))</f>
        <v/>
      </c>
      <c r="L36" s="119" t="str">
        <f>IF(ISNUMBER(L$18),IF($C36="Totaal per deelnemer",SUM(L$21:L35),'Rekenblad 2'!L78),IF(AND(L$20="Totaal betaling",ISNUMBER($B36)),SUM($D36:K36),IF(AND($C36="Totaal per deelnemer",L$20="Totaal betaling"),SUM($D36:K36),"")))</f>
        <v/>
      </c>
      <c r="M36" s="119" t="str">
        <f>IF(ISNUMBER(M$18),IF($C36="Totaal per deelnemer",SUM(M$21:M35),'Rekenblad 2'!M78),IF(AND(M$20="Totaal betaling",ISNUMBER($B36)),SUM($D36:L36),IF(AND($C36="Totaal per deelnemer",M$20="Totaal betaling"),SUM($D36:L36),"")))</f>
        <v/>
      </c>
      <c r="N36" s="119" t="str">
        <f>IF(ISNUMBER(N$18),IF($C36="Totaal per deelnemer",SUM(N$21:N35),'Rekenblad 2'!N78),IF(AND(N$20="Totaal betaling",ISNUMBER($B36)),SUM($D36:M36),IF(AND($C36="Totaal per deelnemer",N$20="Totaal betaling"),SUM($D36:M36),"")))</f>
        <v/>
      </c>
      <c r="O36" s="119" t="str">
        <f>IF(ISNUMBER(O$18),IF($C36="Totaal per deelnemer",SUM(O$21:O35),'Rekenblad 2'!O78),IF(AND(O$20="Totaal betaling",ISNUMBER($B36)),SUM($D36:N36),IF(AND($C36="Totaal per deelnemer",O$20="Totaal betaling"),SUM($D36:N36),"")))</f>
        <v/>
      </c>
      <c r="P36" s="119" t="str">
        <f>IF(ISNUMBER(P$18),IF($C36="Totaal per deelnemer",SUM(P$21:P35),'Rekenblad 2'!P78),IF(AND(P$20="Totaal betaling",ISNUMBER($B36)),SUM($D36:O36),IF(AND($C36="Totaal per deelnemer",P$20="Totaal betaling"),SUM($D36:O36),"")))</f>
        <v/>
      </c>
      <c r="Q36" s="119" t="str">
        <f>IF(ISNUMBER(Q$18),IF($C36="Totaal per deelnemer",SUM(Q$21:Q35),'Rekenblad 2'!Q78),IF(AND(Q$20="Totaal betaling",ISNUMBER($B36)),SUM($D36:P36),IF(AND($C36="Totaal per deelnemer",Q$20="Totaal betaling"),SUM($D36:P36),"")))</f>
        <v/>
      </c>
      <c r="R36" s="119" t="str">
        <f>IF(ISNUMBER(R$18),IF($C36="Totaal per deelnemer",SUM(R$21:R35),'Rekenblad 2'!R78),IF(AND(R$20="Totaal betaling",ISNUMBER($B36)),SUM($D36:Q36),IF(AND($C36="Totaal per deelnemer",R$20="Totaal betaling"),SUM($D36:Q36),"")))</f>
        <v/>
      </c>
      <c r="S36" s="119" t="str">
        <f>IF(ISNUMBER(S$18),IF($C36="Totaal per deelnemer",SUM(S$21:S35),'Rekenblad 2'!S78),IF(AND(S$20="Totaal betaling",ISNUMBER($B36)),SUM($D36:R36),IF(AND($C36="Totaal per deelnemer",S$20="Totaal betaling"),SUM($D36:R36),"")))</f>
        <v/>
      </c>
      <c r="T36" s="119" t="str">
        <f>IF(ISNUMBER(T$18),IF($C36="Totaal per deelnemer",SUM(T$21:T35),'Rekenblad 2'!T78),IF(AND(T$20="Totaal betaling",ISNUMBER($B36)),SUM($D36:S36),IF(AND($C36="Totaal per deelnemer",T$20="Totaal betaling"),SUM($D36:S36),"")))</f>
        <v/>
      </c>
      <c r="U36" s="119" t="str">
        <f>IF(ISNUMBER(U$18),IF($C36="Totaal per deelnemer",SUM(U$21:U35),'Rekenblad 2'!U78),IF(AND(U$20="Totaal betaling",ISNUMBER($B36)),SUM($D36:T36),IF(AND($C36="Totaal per deelnemer",U$20="Totaal betaling"),SUM($D36:T36),"")))</f>
        <v/>
      </c>
      <c r="V36" s="119" t="str">
        <f>IF(ISNUMBER(V$18),IF($C36="Totaal per deelnemer",SUM(V$21:V35),'Rekenblad 2'!V78),IF(AND(V$20="Totaal betaling",ISNUMBER($B36)),SUM($D36:U36),IF(AND($C36="Totaal per deelnemer",V$20="Totaal betaling"),SUM($D36:U36),"")))</f>
        <v/>
      </c>
      <c r="W36" s="119" t="str">
        <f>IF(ISNUMBER(W$18),IF($C36="Totaal per deelnemer",SUM(W$21:W35),'Rekenblad 2'!W78),IF(AND(W$20="Totaal betaling",ISNUMBER($B36)),SUM($D36:V36),IF(AND($C36="Totaal per deelnemer",W$20="Totaal betaling"),SUM($D36:V36),"")))</f>
        <v/>
      </c>
      <c r="X36" s="119" t="str">
        <f>IF(ISNUMBER(X$18),IF($C36="Totaal per deelnemer",SUM(X$21:X35),'Rekenblad 2'!X78),IF(AND(X$20="Totaal betaling",ISNUMBER($B36)),SUM($D36:W36),IF(AND($C36="Totaal per deelnemer",X$20="Totaal betaling"),SUM($D36:W36),"")))</f>
        <v/>
      </c>
      <c r="Y36" s="119" t="str">
        <f>IF(ISNUMBER(Y$18),IF($C36="Totaal per deelnemer",SUM(Y$21:Y35),'Rekenblad 2'!Y78),IF(AND(Y$20="Totaal betaling",ISNUMBER($B36)),SUM($D36:X36),IF(AND($C36="Totaal per deelnemer",Y$20="Totaal betaling"),SUM($D36:X36),"")))</f>
        <v/>
      </c>
    </row>
    <row r="37" spans="1:25" x14ac:dyDescent="0.2">
      <c r="A37" s="134"/>
      <c r="B37" s="118" t="str">
        <f>IF(ISNUMBER('Rekenblad 2'!C79),'Rekenblad 2'!C79,"")</f>
        <v/>
      </c>
      <c r="C37" s="121" t="str">
        <f t="shared" si="3"/>
        <v/>
      </c>
      <c r="D37" s="119" t="str">
        <f>IF(ISNUMBER(D$18),IF($C37="Totaal per deelnemer",SUM(D$21:D36),'Rekenblad 2'!D79),"")</f>
        <v/>
      </c>
      <c r="E37" s="119" t="str">
        <f>IF(ISNUMBER(E$18),IF($C37="Totaal per deelnemer",SUM(E$21:E36),'Rekenblad 2'!E79),IF(AND(E$20="Totaal betaling",ISNUMBER($B37)),SUM($D37:D37),IF(AND($C37="Totaal per deelnemer",E$20="Totaal betaling"),SUM($D37:D37),"")))</f>
        <v/>
      </c>
      <c r="F37" s="119" t="str">
        <f>IF(ISNUMBER(F$18),IF($C37="Totaal per deelnemer",SUM(F$21:F36),'Rekenblad 2'!F79),IF(AND(F$20="Totaal betaling",ISNUMBER($B37)),SUM($D37:E37),IF(AND($C37="Totaal per deelnemer",F$20="Totaal betaling"),SUM($D37:E37),"")))</f>
        <v/>
      </c>
      <c r="G37" s="119" t="str">
        <f>IF(ISNUMBER(G$18),IF($C37="Totaal per deelnemer",SUM(G$21:G36),'Rekenblad 2'!G79),IF(AND(G$20="Totaal betaling",ISNUMBER($B37)),SUM($D37:F37),IF(AND($C37="Totaal per deelnemer",G$20="Totaal betaling"),SUM($D37:F37),"")))</f>
        <v/>
      </c>
      <c r="H37" s="119" t="str">
        <f>IF(ISNUMBER(H$18),IF($C37="Totaal per deelnemer",SUM(H$21:H36),'Rekenblad 2'!H79),IF(AND(H$20="Totaal betaling",ISNUMBER($B37)),SUM($D37:G37),IF(AND($C37="Totaal per deelnemer",H$20="Totaal betaling"),SUM($D37:G37),"")))</f>
        <v/>
      </c>
      <c r="I37" s="119" t="str">
        <f>IF(ISNUMBER(I$18),IF($C37="Totaal per deelnemer",SUM(I$21:I36),'Rekenblad 2'!I79),IF(AND(I$20="Totaal betaling",ISNUMBER($B37)),SUM($D37:H37),IF(AND($C37="Totaal per deelnemer",I$20="Totaal betaling"),SUM($D37:H37),"")))</f>
        <v/>
      </c>
      <c r="J37" s="119" t="str">
        <f>IF(ISNUMBER(J$18),IF($C37="Totaal per deelnemer",SUM(J$21:J36),'Rekenblad 2'!J79),IF(AND(J$20="Totaal betaling",ISNUMBER($B37)),SUM($D37:I37),IF(AND($C37="Totaal per deelnemer",J$20="Totaal betaling"),SUM($D37:I37),"")))</f>
        <v/>
      </c>
      <c r="K37" s="119" t="str">
        <f>IF(ISNUMBER(K$18),IF($C37="Totaal per deelnemer",SUM(K$21:K36),'Rekenblad 2'!K79),IF(AND(K$20="Totaal betaling",ISNUMBER($B37)),SUM($D37:J37),IF(AND($C37="Totaal per deelnemer",K$20="Totaal betaling"),SUM($D37:J37),"")))</f>
        <v/>
      </c>
      <c r="L37" s="119" t="str">
        <f>IF(ISNUMBER(L$18),IF($C37="Totaal per deelnemer",SUM(L$21:L36),'Rekenblad 2'!L79),IF(AND(L$20="Totaal betaling",ISNUMBER($B37)),SUM($D37:K37),IF(AND($C37="Totaal per deelnemer",L$20="Totaal betaling"),SUM($D37:K37),"")))</f>
        <v/>
      </c>
      <c r="M37" s="119" t="str">
        <f>IF(ISNUMBER(M$18),IF($C37="Totaal per deelnemer",SUM(M$21:M36),'Rekenblad 2'!M79),IF(AND(M$20="Totaal betaling",ISNUMBER($B37)),SUM($D37:L37),IF(AND($C37="Totaal per deelnemer",M$20="Totaal betaling"),SUM($D37:L37),"")))</f>
        <v/>
      </c>
      <c r="N37" s="119" t="str">
        <f>IF(ISNUMBER(N$18),IF($C37="Totaal per deelnemer",SUM(N$21:N36),'Rekenblad 2'!N79),IF(AND(N$20="Totaal betaling",ISNUMBER($B37)),SUM($D37:M37),IF(AND($C37="Totaal per deelnemer",N$20="Totaal betaling"),SUM($D37:M37),"")))</f>
        <v/>
      </c>
      <c r="O37" s="119" t="str">
        <f>IF(ISNUMBER(O$18),IF($C37="Totaal per deelnemer",SUM(O$21:O36),'Rekenblad 2'!O79),IF(AND(O$20="Totaal betaling",ISNUMBER($B37)),SUM($D37:N37),IF(AND($C37="Totaal per deelnemer",O$20="Totaal betaling"),SUM($D37:N37),"")))</f>
        <v/>
      </c>
      <c r="P37" s="119" t="str">
        <f>IF(ISNUMBER(P$18),IF($C37="Totaal per deelnemer",SUM(P$21:P36),'Rekenblad 2'!P79),IF(AND(P$20="Totaal betaling",ISNUMBER($B37)),SUM($D37:O37),IF(AND($C37="Totaal per deelnemer",P$20="Totaal betaling"),SUM($D37:O37),"")))</f>
        <v/>
      </c>
      <c r="Q37" s="119" t="str">
        <f>IF(ISNUMBER(Q$18),IF($C37="Totaal per deelnemer",SUM(Q$21:Q36),'Rekenblad 2'!Q79),IF(AND(Q$20="Totaal betaling",ISNUMBER($B37)),SUM($D37:P37),IF(AND($C37="Totaal per deelnemer",Q$20="Totaal betaling"),SUM($D37:P37),"")))</f>
        <v/>
      </c>
      <c r="R37" s="119" t="str">
        <f>IF(ISNUMBER(R$18),IF($C37="Totaal per deelnemer",SUM(R$21:R36),'Rekenblad 2'!R79),IF(AND(R$20="Totaal betaling",ISNUMBER($B37)),SUM($D37:Q37),IF(AND($C37="Totaal per deelnemer",R$20="Totaal betaling"),SUM($D37:Q37),"")))</f>
        <v/>
      </c>
      <c r="S37" s="119" t="str">
        <f>IF(ISNUMBER(S$18),IF($C37="Totaal per deelnemer",SUM(S$21:S36),'Rekenblad 2'!S79),IF(AND(S$20="Totaal betaling",ISNUMBER($B37)),SUM($D37:R37),IF(AND($C37="Totaal per deelnemer",S$20="Totaal betaling"),SUM($D37:R37),"")))</f>
        <v/>
      </c>
      <c r="T37" s="119" t="str">
        <f>IF(ISNUMBER(T$18),IF($C37="Totaal per deelnemer",SUM(T$21:T36),'Rekenblad 2'!T79),IF(AND(T$20="Totaal betaling",ISNUMBER($B37)),SUM($D37:S37),IF(AND($C37="Totaal per deelnemer",T$20="Totaal betaling"),SUM($D37:S37),"")))</f>
        <v/>
      </c>
      <c r="U37" s="119" t="str">
        <f>IF(ISNUMBER(U$18),IF($C37="Totaal per deelnemer",SUM(U$21:U36),'Rekenblad 2'!U79),IF(AND(U$20="Totaal betaling",ISNUMBER($B37)),SUM($D37:T37),IF(AND($C37="Totaal per deelnemer",U$20="Totaal betaling"),SUM($D37:T37),"")))</f>
        <v/>
      </c>
      <c r="V37" s="119" t="str">
        <f>IF(ISNUMBER(V$18),IF($C37="Totaal per deelnemer",SUM(V$21:V36),'Rekenblad 2'!V79),IF(AND(V$20="Totaal betaling",ISNUMBER($B37)),SUM($D37:U37),IF(AND($C37="Totaal per deelnemer",V$20="Totaal betaling"),SUM($D37:U37),"")))</f>
        <v/>
      </c>
      <c r="W37" s="119" t="str">
        <f>IF(ISNUMBER(W$18),IF($C37="Totaal per deelnemer",SUM(W$21:W36),'Rekenblad 2'!W79),IF(AND(W$20="Totaal betaling",ISNUMBER($B37)),SUM($D37:V37),IF(AND($C37="Totaal per deelnemer",W$20="Totaal betaling"),SUM($D37:V37),"")))</f>
        <v/>
      </c>
      <c r="X37" s="119" t="str">
        <f>IF(ISNUMBER(X$18),IF($C37="Totaal per deelnemer",SUM(X$21:X36),'Rekenblad 2'!X79),IF(AND(X$20="Totaal betaling",ISNUMBER($B37)),SUM($D37:W37),IF(AND($C37="Totaal per deelnemer",X$20="Totaal betaling"),SUM($D37:W37),"")))</f>
        <v/>
      </c>
      <c r="Y37" s="119" t="str">
        <f>IF(ISNUMBER(Y$18),IF($C37="Totaal per deelnemer",SUM(Y$21:Y36),'Rekenblad 2'!Y79),IF(AND(Y$20="Totaal betaling",ISNUMBER($B37)),SUM($D37:X37),IF(AND($C37="Totaal per deelnemer",Y$20="Totaal betaling"),SUM($D37:X37),"")))</f>
        <v/>
      </c>
    </row>
    <row r="38" spans="1:25" x14ac:dyDescent="0.2">
      <c r="A38" s="134"/>
      <c r="B38" s="118" t="str">
        <f>IF(ISNUMBER('Rekenblad 2'!C80),'Rekenblad 2'!C80,"")</f>
        <v/>
      </c>
      <c r="C38" s="121" t="str">
        <f t="shared" si="3"/>
        <v/>
      </c>
      <c r="D38" s="119" t="str">
        <f>IF(ISNUMBER(D$18),IF($C38="Totaal per deelnemer",SUM(D$21:D37),'Rekenblad 2'!D80),"")</f>
        <v/>
      </c>
      <c r="E38" s="119" t="str">
        <f>IF(ISNUMBER(E$18),IF($C38="Totaal per deelnemer",SUM(E$21:E37),'Rekenblad 2'!E80),IF(AND(E$20="Totaal betaling",ISNUMBER($B38)),SUM($D38:D38),IF(AND($C38="Totaal per deelnemer",E$20="Totaal betaling"),SUM($D38:D38),"")))</f>
        <v/>
      </c>
      <c r="F38" s="119" t="str">
        <f>IF(ISNUMBER(F$18),IF($C38="Totaal per deelnemer",SUM(F$21:F37),'Rekenblad 2'!F80),IF(AND(F$20="Totaal betaling",ISNUMBER($B38)),SUM($D38:E38),IF(AND($C38="Totaal per deelnemer",F$20="Totaal betaling"),SUM($D38:E38),"")))</f>
        <v/>
      </c>
      <c r="G38" s="119" t="str">
        <f>IF(ISNUMBER(G$18),IF($C38="Totaal per deelnemer",SUM(G$21:G37),'Rekenblad 2'!G80),IF(AND(G$20="Totaal betaling",ISNUMBER($B38)),SUM($D38:F38),IF(AND($C38="Totaal per deelnemer",G$20="Totaal betaling"),SUM($D38:F38),"")))</f>
        <v/>
      </c>
      <c r="H38" s="119" t="str">
        <f>IF(ISNUMBER(H$18),IF($C38="Totaal per deelnemer",SUM(H$21:H37),'Rekenblad 2'!H80),IF(AND(H$20="Totaal betaling",ISNUMBER($B38)),SUM($D38:G38),IF(AND($C38="Totaal per deelnemer",H$20="Totaal betaling"),SUM($D38:G38),"")))</f>
        <v/>
      </c>
      <c r="I38" s="119" t="str">
        <f>IF(ISNUMBER(I$18),IF($C38="Totaal per deelnemer",SUM(I$21:I37),'Rekenblad 2'!I80),IF(AND(I$20="Totaal betaling",ISNUMBER($B38)),SUM($D38:H38),IF(AND($C38="Totaal per deelnemer",I$20="Totaal betaling"),SUM($D38:H38),"")))</f>
        <v/>
      </c>
      <c r="J38" s="119" t="str">
        <f>IF(ISNUMBER(J$18),IF($C38="Totaal per deelnemer",SUM(J$21:J37),'Rekenblad 2'!J80),IF(AND(J$20="Totaal betaling",ISNUMBER($B38)),SUM($D38:I38),IF(AND($C38="Totaal per deelnemer",J$20="Totaal betaling"),SUM($D38:I38),"")))</f>
        <v/>
      </c>
      <c r="K38" s="119" t="str">
        <f>IF(ISNUMBER(K$18),IF($C38="Totaal per deelnemer",SUM(K$21:K37),'Rekenblad 2'!K80),IF(AND(K$20="Totaal betaling",ISNUMBER($B38)),SUM($D38:J38),IF(AND($C38="Totaal per deelnemer",K$20="Totaal betaling"),SUM($D38:J38),"")))</f>
        <v/>
      </c>
      <c r="L38" s="119" t="str">
        <f>IF(ISNUMBER(L$18),IF($C38="Totaal per deelnemer",SUM(L$21:L37),'Rekenblad 2'!L80),IF(AND(L$20="Totaal betaling",ISNUMBER($B38)),SUM($D38:K38),IF(AND($C38="Totaal per deelnemer",L$20="Totaal betaling"),SUM($D38:K38),"")))</f>
        <v/>
      </c>
      <c r="M38" s="119" t="str">
        <f>IF(ISNUMBER(M$18),IF($C38="Totaal per deelnemer",SUM(M$21:M37),'Rekenblad 2'!M80),IF(AND(M$20="Totaal betaling",ISNUMBER($B38)),SUM($D38:L38),IF(AND($C38="Totaal per deelnemer",M$20="Totaal betaling"),SUM($D38:L38),"")))</f>
        <v/>
      </c>
      <c r="N38" s="119" t="str">
        <f>IF(ISNUMBER(N$18),IF($C38="Totaal per deelnemer",SUM(N$21:N37),'Rekenblad 2'!N80),IF(AND(N$20="Totaal betaling",ISNUMBER($B38)),SUM($D38:M38),IF(AND($C38="Totaal per deelnemer",N$20="Totaal betaling"),SUM($D38:M38),"")))</f>
        <v/>
      </c>
      <c r="O38" s="119" t="str">
        <f>IF(ISNUMBER(O$18),IF($C38="Totaal per deelnemer",SUM(O$21:O37),'Rekenblad 2'!O80),IF(AND(O$20="Totaal betaling",ISNUMBER($B38)),SUM($D38:N38),IF(AND($C38="Totaal per deelnemer",O$20="Totaal betaling"),SUM($D38:N38),"")))</f>
        <v/>
      </c>
      <c r="P38" s="119" t="str">
        <f>IF(ISNUMBER(P$18),IF($C38="Totaal per deelnemer",SUM(P$21:P37),'Rekenblad 2'!P80),IF(AND(P$20="Totaal betaling",ISNUMBER($B38)),SUM($D38:O38),IF(AND($C38="Totaal per deelnemer",P$20="Totaal betaling"),SUM($D38:O38),"")))</f>
        <v/>
      </c>
      <c r="Q38" s="119" t="str">
        <f>IF(ISNUMBER(Q$18),IF($C38="Totaal per deelnemer",SUM(Q$21:Q37),'Rekenblad 2'!Q80),IF(AND(Q$20="Totaal betaling",ISNUMBER($B38)),SUM($D38:P38),IF(AND($C38="Totaal per deelnemer",Q$20="Totaal betaling"),SUM($D38:P38),"")))</f>
        <v/>
      </c>
      <c r="R38" s="119" t="str">
        <f>IF(ISNUMBER(R$18),IF($C38="Totaal per deelnemer",SUM(R$21:R37),'Rekenblad 2'!R80),IF(AND(R$20="Totaal betaling",ISNUMBER($B38)),SUM($D38:Q38),IF(AND($C38="Totaal per deelnemer",R$20="Totaal betaling"),SUM($D38:Q38),"")))</f>
        <v/>
      </c>
      <c r="S38" s="119" t="str">
        <f>IF(ISNUMBER(S$18),IF($C38="Totaal per deelnemer",SUM(S$21:S37),'Rekenblad 2'!S80),IF(AND(S$20="Totaal betaling",ISNUMBER($B38)),SUM($D38:R38),IF(AND($C38="Totaal per deelnemer",S$20="Totaal betaling"),SUM($D38:R38),"")))</f>
        <v/>
      </c>
      <c r="T38" s="119" t="str">
        <f>IF(ISNUMBER(T$18),IF($C38="Totaal per deelnemer",SUM(T$21:T37),'Rekenblad 2'!T80),IF(AND(T$20="Totaal betaling",ISNUMBER($B38)),SUM($D38:S38),IF(AND($C38="Totaal per deelnemer",T$20="Totaal betaling"),SUM($D38:S38),"")))</f>
        <v/>
      </c>
      <c r="U38" s="119" t="str">
        <f>IF(ISNUMBER(U$18),IF($C38="Totaal per deelnemer",SUM(U$21:U37),'Rekenblad 2'!U80),IF(AND(U$20="Totaal betaling",ISNUMBER($B38)),SUM($D38:T38),IF(AND($C38="Totaal per deelnemer",U$20="Totaal betaling"),SUM($D38:T38),"")))</f>
        <v/>
      </c>
      <c r="V38" s="119" t="str">
        <f>IF(ISNUMBER(V$18),IF($C38="Totaal per deelnemer",SUM(V$21:V37),'Rekenblad 2'!V80),IF(AND(V$20="Totaal betaling",ISNUMBER($B38)),SUM($D38:U38),IF(AND($C38="Totaal per deelnemer",V$20="Totaal betaling"),SUM($D38:U38),"")))</f>
        <v/>
      </c>
      <c r="W38" s="119" t="str">
        <f>IF(ISNUMBER(W$18),IF($C38="Totaal per deelnemer",SUM(W$21:W37),'Rekenblad 2'!W80),IF(AND(W$20="Totaal betaling",ISNUMBER($B38)),SUM($D38:V38),IF(AND($C38="Totaal per deelnemer",W$20="Totaal betaling"),SUM($D38:V38),"")))</f>
        <v/>
      </c>
      <c r="X38" s="119" t="str">
        <f>IF(ISNUMBER(X$18),IF($C38="Totaal per deelnemer",SUM(X$21:X37),'Rekenblad 2'!X80),IF(AND(X$20="Totaal betaling",ISNUMBER($B38)),SUM($D38:W38),IF(AND($C38="Totaal per deelnemer",X$20="Totaal betaling"),SUM($D38:W38),"")))</f>
        <v/>
      </c>
      <c r="Y38" s="119" t="str">
        <f>IF(ISNUMBER(Y$18),IF($C38="Totaal per deelnemer",SUM(Y$21:Y37),'Rekenblad 2'!Y80),IF(AND(Y$20="Totaal betaling",ISNUMBER($B38)),SUM($D38:X38),IF(AND($C38="Totaal per deelnemer",Y$20="Totaal betaling"),SUM($D38:X38),"")))</f>
        <v/>
      </c>
    </row>
    <row r="39" spans="1:25" x14ac:dyDescent="0.2">
      <c r="A39" s="134"/>
      <c r="B39" s="118" t="str">
        <f>IF(ISNUMBER('Rekenblad 2'!C81),'Rekenblad 2'!C81,"")</f>
        <v/>
      </c>
      <c r="C39" s="121" t="str">
        <f t="shared" si="3"/>
        <v/>
      </c>
      <c r="D39" s="119" t="str">
        <f>IF(ISNUMBER(D$18),IF($C39="Totaal per deelnemer",SUM(D$21:D38),'Rekenblad 2'!D81),"")</f>
        <v/>
      </c>
      <c r="E39" s="119" t="str">
        <f>IF(ISNUMBER(E$18),IF($C39="Totaal per deelnemer",SUM(E$21:E38),'Rekenblad 2'!E81),IF(AND(E$20="Totaal betaling",ISNUMBER($B39)),SUM($D39:D39),IF(AND($C39="Totaal per deelnemer",E$20="Totaal betaling"),SUM($D39:D39),"")))</f>
        <v/>
      </c>
      <c r="F39" s="119" t="str">
        <f>IF(ISNUMBER(F$18),IF($C39="Totaal per deelnemer",SUM(F$21:F38),'Rekenblad 2'!F81),IF(AND(F$20="Totaal betaling",ISNUMBER($B39)),SUM($D39:E39),IF(AND($C39="Totaal per deelnemer",F$20="Totaal betaling"),SUM($D39:E39),"")))</f>
        <v/>
      </c>
      <c r="G39" s="119" t="str">
        <f>IF(ISNUMBER(G$18),IF($C39="Totaal per deelnemer",SUM(G$21:G38),'Rekenblad 2'!G81),IF(AND(G$20="Totaal betaling",ISNUMBER($B39)),SUM($D39:F39),IF(AND($C39="Totaal per deelnemer",G$20="Totaal betaling"),SUM($D39:F39),"")))</f>
        <v/>
      </c>
      <c r="H39" s="119" t="str">
        <f>IF(ISNUMBER(H$18),IF($C39="Totaal per deelnemer",SUM(H$21:H38),'Rekenblad 2'!H81),IF(AND(H$20="Totaal betaling",ISNUMBER($B39)),SUM($D39:G39),IF(AND($C39="Totaal per deelnemer",H$20="Totaal betaling"),SUM($D39:G39),"")))</f>
        <v/>
      </c>
      <c r="I39" s="119" t="str">
        <f>IF(ISNUMBER(I$18),IF($C39="Totaal per deelnemer",SUM(I$21:I38),'Rekenblad 2'!I81),IF(AND(I$20="Totaal betaling",ISNUMBER($B39)),SUM($D39:H39),IF(AND($C39="Totaal per deelnemer",I$20="Totaal betaling"),SUM($D39:H39),"")))</f>
        <v/>
      </c>
      <c r="J39" s="119" t="str">
        <f>IF(ISNUMBER(J$18),IF($C39="Totaal per deelnemer",SUM(J$21:J38),'Rekenblad 2'!J81),IF(AND(J$20="Totaal betaling",ISNUMBER($B39)),SUM($D39:I39),IF(AND($C39="Totaal per deelnemer",J$20="Totaal betaling"),SUM($D39:I39),"")))</f>
        <v/>
      </c>
      <c r="K39" s="119" t="str">
        <f>IF(ISNUMBER(K$18),IF($C39="Totaal per deelnemer",SUM(K$21:K38),'Rekenblad 2'!K81),IF(AND(K$20="Totaal betaling",ISNUMBER($B39)),SUM($D39:J39),IF(AND($C39="Totaal per deelnemer",K$20="Totaal betaling"),SUM($D39:J39),"")))</f>
        <v/>
      </c>
      <c r="L39" s="119" t="str">
        <f>IF(ISNUMBER(L$18),IF($C39="Totaal per deelnemer",SUM(L$21:L38),'Rekenblad 2'!L81),IF(AND(L$20="Totaal betaling",ISNUMBER($B39)),SUM($D39:K39),IF(AND($C39="Totaal per deelnemer",L$20="Totaal betaling"),SUM($D39:K39),"")))</f>
        <v/>
      </c>
      <c r="M39" s="119" t="str">
        <f>IF(ISNUMBER(M$18),IF($C39="Totaal per deelnemer",SUM(M$21:M38),'Rekenblad 2'!M81),IF(AND(M$20="Totaal betaling",ISNUMBER($B39)),SUM($D39:L39),IF(AND($C39="Totaal per deelnemer",M$20="Totaal betaling"),SUM($D39:L39),"")))</f>
        <v/>
      </c>
      <c r="N39" s="119" t="str">
        <f>IF(ISNUMBER(N$18),IF($C39="Totaal per deelnemer",SUM(N$21:N38),'Rekenblad 2'!N81),IF(AND(N$20="Totaal betaling",ISNUMBER($B39)),SUM($D39:M39),IF(AND($C39="Totaal per deelnemer",N$20="Totaal betaling"),SUM($D39:M39),"")))</f>
        <v/>
      </c>
      <c r="O39" s="119" t="str">
        <f>IF(ISNUMBER(O$18),IF($C39="Totaal per deelnemer",SUM(O$21:O38),'Rekenblad 2'!O81),IF(AND(O$20="Totaal betaling",ISNUMBER($B39)),SUM($D39:N39),IF(AND($C39="Totaal per deelnemer",O$20="Totaal betaling"),SUM($D39:N39),"")))</f>
        <v/>
      </c>
      <c r="P39" s="119" t="str">
        <f>IF(ISNUMBER(P$18),IF($C39="Totaal per deelnemer",SUM(P$21:P38),'Rekenblad 2'!P81),IF(AND(P$20="Totaal betaling",ISNUMBER($B39)),SUM($D39:O39),IF(AND($C39="Totaal per deelnemer",P$20="Totaal betaling"),SUM($D39:O39),"")))</f>
        <v/>
      </c>
      <c r="Q39" s="119" t="str">
        <f>IF(ISNUMBER(Q$18),IF($C39="Totaal per deelnemer",SUM(Q$21:Q38),'Rekenblad 2'!Q81),IF(AND(Q$20="Totaal betaling",ISNUMBER($B39)),SUM($D39:P39),IF(AND($C39="Totaal per deelnemer",Q$20="Totaal betaling"),SUM($D39:P39),"")))</f>
        <v/>
      </c>
      <c r="R39" s="119" t="str">
        <f>IF(ISNUMBER(R$18),IF($C39="Totaal per deelnemer",SUM(R$21:R38),'Rekenblad 2'!R81),IF(AND(R$20="Totaal betaling",ISNUMBER($B39)),SUM($D39:Q39),IF(AND($C39="Totaal per deelnemer",R$20="Totaal betaling"),SUM($D39:Q39),"")))</f>
        <v/>
      </c>
      <c r="S39" s="119" t="str">
        <f>IF(ISNUMBER(S$18),IF($C39="Totaal per deelnemer",SUM(S$21:S38),'Rekenblad 2'!S81),IF(AND(S$20="Totaal betaling",ISNUMBER($B39)),SUM($D39:R39),IF(AND($C39="Totaal per deelnemer",S$20="Totaal betaling"),SUM($D39:R39),"")))</f>
        <v/>
      </c>
      <c r="T39" s="119" t="str">
        <f>IF(ISNUMBER(T$18),IF($C39="Totaal per deelnemer",SUM(T$21:T38),'Rekenblad 2'!T81),IF(AND(T$20="Totaal betaling",ISNUMBER($B39)),SUM($D39:S39),IF(AND($C39="Totaal per deelnemer",T$20="Totaal betaling"),SUM($D39:S39),"")))</f>
        <v/>
      </c>
      <c r="U39" s="119" t="str">
        <f>IF(ISNUMBER(U$18),IF($C39="Totaal per deelnemer",SUM(U$21:U38),'Rekenblad 2'!U81),IF(AND(U$20="Totaal betaling",ISNUMBER($B39)),SUM($D39:T39),IF(AND($C39="Totaal per deelnemer",U$20="Totaal betaling"),SUM($D39:T39),"")))</f>
        <v/>
      </c>
      <c r="V39" s="119" t="str">
        <f>IF(ISNUMBER(V$18),IF($C39="Totaal per deelnemer",SUM(V$21:V38),'Rekenblad 2'!V81),IF(AND(V$20="Totaal betaling",ISNUMBER($B39)),SUM($D39:U39),IF(AND($C39="Totaal per deelnemer",V$20="Totaal betaling"),SUM($D39:U39),"")))</f>
        <v/>
      </c>
      <c r="W39" s="119" t="str">
        <f>IF(ISNUMBER(W$18),IF($C39="Totaal per deelnemer",SUM(W$21:W38),'Rekenblad 2'!W81),IF(AND(W$20="Totaal betaling",ISNUMBER($B39)),SUM($D39:V39),IF(AND($C39="Totaal per deelnemer",W$20="Totaal betaling"),SUM($D39:V39),"")))</f>
        <v/>
      </c>
      <c r="X39" s="119" t="str">
        <f>IF(ISNUMBER(X$18),IF($C39="Totaal per deelnemer",SUM(X$21:X38),'Rekenblad 2'!X81),IF(AND(X$20="Totaal betaling",ISNUMBER($B39)),SUM($D39:W39),IF(AND($C39="Totaal per deelnemer",X$20="Totaal betaling"),SUM($D39:W39),"")))</f>
        <v/>
      </c>
      <c r="Y39" s="119" t="str">
        <f>IF(ISNUMBER(Y$18),IF($C39="Totaal per deelnemer",SUM(Y$21:Y38),'Rekenblad 2'!Y81),IF(AND(Y$20="Totaal betaling",ISNUMBER($B39)),SUM($D39:X39),IF(AND($C39="Totaal per deelnemer",Y$20="Totaal betaling"),SUM($D39:X39),"")))</f>
        <v/>
      </c>
    </row>
    <row r="40" spans="1:25" x14ac:dyDescent="0.2">
      <c r="A40" s="134"/>
      <c r="B40" s="118" t="str">
        <f>IF(ISNUMBER('Rekenblad 2'!C82),'Rekenblad 2'!C82,"")</f>
        <v/>
      </c>
      <c r="C40" s="121" t="str">
        <f t="shared" si="3"/>
        <v/>
      </c>
      <c r="D40" s="119" t="str">
        <f>IF(ISNUMBER(D$18),IF($C40="Totaal per deelnemer",SUM(D$21:D39),'Rekenblad 2'!D82),"")</f>
        <v/>
      </c>
      <c r="E40" s="119" t="str">
        <f>IF(ISNUMBER(E$18),IF($C40="Totaal per deelnemer",SUM(E$21:E39),'Rekenblad 2'!E82),IF(AND(E$20="Totaal betaling",ISNUMBER($B40)),SUM($D40:D40),IF(AND($C40="Totaal per deelnemer",E$20="Totaal betaling"),SUM($D40:D40),"")))</f>
        <v/>
      </c>
      <c r="F40" s="119" t="str">
        <f>IF(ISNUMBER(F$18),IF($C40="Totaal per deelnemer",SUM(F$21:F39),'Rekenblad 2'!F82),IF(AND(F$20="Totaal betaling",ISNUMBER($B40)),SUM($D40:E40),IF(AND($C40="Totaal per deelnemer",F$20="Totaal betaling"),SUM($D40:E40),"")))</f>
        <v/>
      </c>
      <c r="G40" s="119" t="str">
        <f>IF(ISNUMBER(G$18),IF($C40="Totaal per deelnemer",SUM(G$21:G39),'Rekenblad 2'!G82),IF(AND(G$20="Totaal betaling",ISNUMBER($B40)),SUM($D40:F40),IF(AND($C40="Totaal per deelnemer",G$20="Totaal betaling"),SUM($D40:F40),"")))</f>
        <v/>
      </c>
      <c r="H40" s="119" t="str">
        <f>IF(ISNUMBER(H$18),IF($C40="Totaal per deelnemer",SUM(H$21:H39),'Rekenblad 2'!H82),IF(AND(H$20="Totaal betaling",ISNUMBER($B40)),SUM($D40:G40),IF(AND($C40="Totaal per deelnemer",H$20="Totaal betaling"),SUM($D40:G40),"")))</f>
        <v/>
      </c>
      <c r="I40" s="119" t="str">
        <f>IF(ISNUMBER(I$18),IF($C40="Totaal per deelnemer",SUM(I$21:I39),'Rekenblad 2'!I82),IF(AND(I$20="Totaal betaling",ISNUMBER($B40)),SUM($D40:H40),IF(AND($C40="Totaal per deelnemer",I$20="Totaal betaling"),SUM($D40:H40),"")))</f>
        <v/>
      </c>
      <c r="J40" s="119" t="str">
        <f>IF(ISNUMBER(J$18),IF($C40="Totaal per deelnemer",SUM(J$21:J39),'Rekenblad 2'!J82),IF(AND(J$20="Totaal betaling",ISNUMBER($B40)),SUM($D40:I40),IF(AND($C40="Totaal per deelnemer",J$20="Totaal betaling"),SUM($D40:I40),"")))</f>
        <v/>
      </c>
      <c r="K40" s="119" t="str">
        <f>IF(ISNUMBER(K$18),IF($C40="Totaal per deelnemer",SUM(K$21:K39),'Rekenblad 2'!K82),IF(AND(K$20="Totaal betaling",ISNUMBER($B40)),SUM($D40:J40),IF(AND($C40="Totaal per deelnemer",K$20="Totaal betaling"),SUM($D40:J40),"")))</f>
        <v/>
      </c>
      <c r="L40" s="119" t="str">
        <f>IF(ISNUMBER(L$18),IF($C40="Totaal per deelnemer",SUM(L$21:L39),'Rekenblad 2'!L82),IF(AND(L$20="Totaal betaling",ISNUMBER($B40)),SUM($D40:K40),IF(AND($C40="Totaal per deelnemer",L$20="Totaal betaling"),SUM($D40:K40),"")))</f>
        <v/>
      </c>
      <c r="M40" s="119" t="str">
        <f>IF(ISNUMBER(M$18),IF($C40="Totaal per deelnemer",SUM(M$21:M39),'Rekenblad 2'!M82),IF(AND(M$20="Totaal betaling",ISNUMBER($B40)),SUM($D40:L40),IF(AND($C40="Totaal per deelnemer",M$20="Totaal betaling"),SUM($D40:L40),"")))</f>
        <v/>
      </c>
      <c r="N40" s="119" t="str">
        <f>IF(ISNUMBER(N$18),IF($C40="Totaal per deelnemer",SUM(N$21:N39),'Rekenblad 2'!N82),IF(AND(N$20="Totaal betaling",ISNUMBER($B40)),SUM($D40:M40),IF(AND($C40="Totaal per deelnemer",N$20="Totaal betaling"),SUM($D40:M40),"")))</f>
        <v/>
      </c>
      <c r="O40" s="119" t="str">
        <f>IF(ISNUMBER(O$18),IF($C40="Totaal per deelnemer",SUM(O$21:O39),'Rekenblad 2'!O82),IF(AND(O$20="Totaal betaling",ISNUMBER($B40)),SUM($D40:N40),IF(AND($C40="Totaal per deelnemer",O$20="Totaal betaling"),SUM($D40:N40),"")))</f>
        <v/>
      </c>
      <c r="P40" s="119" t="str">
        <f>IF(ISNUMBER(P$18),IF($C40="Totaal per deelnemer",SUM(P$21:P39),'Rekenblad 2'!P82),IF(AND(P$20="Totaal betaling",ISNUMBER($B40)),SUM($D40:O40),IF(AND($C40="Totaal per deelnemer",P$20="Totaal betaling"),SUM($D40:O40),"")))</f>
        <v/>
      </c>
      <c r="Q40" s="119" t="str">
        <f>IF(ISNUMBER(Q$18),IF($C40="Totaal per deelnemer",SUM(Q$21:Q39),'Rekenblad 2'!Q82),IF(AND(Q$20="Totaal betaling",ISNUMBER($B40)),SUM($D40:P40),IF(AND($C40="Totaal per deelnemer",Q$20="Totaal betaling"),SUM($D40:P40),"")))</f>
        <v/>
      </c>
      <c r="R40" s="119" t="str">
        <f>IF(ISNUMBER(R$18),IF($C40="Totaal per deelnemer",SUM(R$21:R39),'Rekenblad 2'!R82),IF(AND(R$20="Totaal betaling",ISNUMBER($B40)),SUM($D40:Q40),IF(AND($C40="Totaal per deelnemer",R$20="Totaal betaling"),SUM($D40:Q40),"")))</f>
        <v/>
      </c>
      <c r="S40" s="119" t="str">
        <f>IF(ISNUMBER(S$18),IF($C40="Totaal per deelnemer",SUM(S$21:S39),'Rekenblad 2'!S82),IF(AND(S$20="Totaal betaling",ISNUMBER($B40)),SUM($D40:R40),IF(AND($C40="Totaal per deelnemer",S$20="Totaal betaling"),SUM($D40:R40),"")))</f>
        <v/>
      </c>
      <c r="T40" s="119" t="str">
        <f>IF(ISNUMBER(T$18),IF($C40="Totaal per deelnemer",SUM(T$21:T39),'Rekenblad 2'!T82),IF(AND(T$20="Totaal betaling",ISNUMBER($B40)),SUM($D40:S40),IF(AND($C40="Totaal per deelnemer",T$20="Totaal betaling"),SUM($D40:S40),"")))</f>
        <v/>
      </c>
      <c r="U40" s="119" t="str">
        <f>IF(ISNUMBER(U$18),IF($C40="Totaal per deelnemer",SUM(U$21:U39),'Rekenblad 2'!U82),IF(AND(U$20="Totaal betaling",ISNUMBER($B40)),SUM($D40:T40),IF(AND($C40="Totaal per deelnemer",U$20="Totaal betaling"),SUM($D40:T40),"")))</f>
        <v/>
      </c>
      <c r="V40" s="119" t="str">
        <f>IF(ISNUMBER(V$18),IF($C40="Totaal per deelnemer",SUM(V$21:V39),'Rekenblad 2'!V82),IF(AND(V$20="Totaal betaling",ISNUMBER($B40)),SUM($D40:U40),IF(AND($C40="Totaal per deelnemer",V$20="Totaal betaling"),SUM($D40:U40),"")))</f>
        <v/>
      </c>
      <c r="W40" s="119" t="str">
        <f>IF(ISNUMBER(W$18),IF($C40="Totaal per deelnemer",SUM(W$21:W39),'Rekenblad 2'!W82),IF(AND(W$20="Totaal betaling",ISNUMBER($B40)),SUM($D40:V40),IF(AND($C40="Totaal per deelnemer",W$20="Totaal betaling"),SUM($D40:V40),"")))</f>
        <v/>
      </c>
      <c r="X40" s="119" t="str">
        <f>IF(ISNUMBER(X$18),IF($C40="Totaal per deelnemer",SUM(X$21:X39),'Rekenblad 2'!X82),IF(AND(X$20="Totaal betaling",ISNUMBER($B40)),SUM($D40:W40),IF(AND($C40="Totaal per deelnemer",X$20="Totaal betaling"),SUM($D40:W40),"")))</f>
        <v/>
      </c>
      <c r="Y40" s="119" t="str">
        <f>IF(ISNUMBER(Y$18),IF($C40="Totaal per deelnemer",SUM(Y$21:Y39),'Rekenblad 2'!Y82),IF(AND(Y$20="Totaal betaling",ISNUMBER($B40)),SUM($D40:X40),IF(AND($C40="Totaal per deelnemer",Y$20="Totaal betaling"),SUM($D40:X40),"")))</f>
        <v/>
      </c>
    </row>
    <row r="41" spans="1:25" x14ac:dyDescent="0.2">
      <c r="A41" s="134"/>
      <c r="B41" s="118" t="str">
        <f>IF(ISNUMBER('Rekenblad 2'!C83),'Rekenblad 2'!C83,"")</f>
        <v/>
      </c>
      <c r="C41" s="121" t="str">
        <f t="shared" si="3"/>
        <v/>
      </c>
      <c r="D41" s="119" t="str">
        <f>IF(ISNUMBER(D$18),IF($C41="Totaal per deelnemer",SUM(D$21:D40),'Rekenblad 2'!D83),"")</f>
        <v/>
      </c>
      <c r="E41" s="119" t="str">
        <f>IF(ISNUMBER(E$18),IF($C41="Totaal per deelnemer",SUM(E$21:E40),'Rekenblad 2'!E83),IF(AND(E$20="Totaal betaling",ISNUMBER($B41)),SUM($D41:D41),IF(AND($C41="Totaal per deelnemer",E$20="Totaal betaling"),SUM($D41:D41),"")))</f>
        <v/>
      </c>
      <c r="F41" s="119" t="str">
        <f>IF(ISNUMBER(F$18),IF($C41="Totaal per deelnemer",SUM(F$21:F40),'Rekenblad 2'!F83),IF(AND(F$20="Totaal betaling",ISNUMBER($B41)),SUM($D41:E41),IF(AND($C41="Totaal per deelnemer",F$20="Totaal betaling"),SUM($D41:E41),"")))</f>
        <v/>
      </c>
      <c r="G41" s="119" t="str">
        <f>IF(ISNUMBER(G$18),IF($C41="Totaal per deelnemer",SUM(G$21:G40),'Rekenblad 2'!G83),IF(AND(G$20="Totaal betaling",ISNUMBER($B41)),SUM($D41:F41),IF(AND($C41="Totaal per deelnemer",G$20="Totaal betaling"),SUM($D41:F41),"")))</f>
        <v/>
      </c>
      <c r="H41" s="119" t="str">
        <f>IF(ISNUMBER(H$18),IF($C41="Totaal per deelnemer",SUM(H$21:H40),'Rekenblad 2'!H83),IF(AND(H$20="Totaal betaling",ISNUMBER($B41)),SUM($D41:G41),IF(AND($C41="Totaal per deelnemer",H$20="Totaal betaling"),SUM($D41:G41),"")))</f>
        <v/>
      </c>
      <c r="I41" s="119" t="str">
        <f>IF(ISNUMBER(I$18),IF($C41="Totaal per deelnemer",SUM(I$21:I40),'Rekenblad 2'!I83),IF(AND(I$20="Totaal betaling",ISNUMBER($B41)),SUM($D41:H41),IF(AND($C41="Totaal per deelnemer",I$20="Totaal betaling"),SUM($D41:H41),"")))</f>
        <v/>
      </c>
      <c r="J41" s="119" t="str">
        <f>IF(ISNUMBER(J$18),IF($C41="Totaal per deelnemer",SUM(J$21:J40),'Rekenblad 2'!J83),IF(AND(J$20="Totaal betaling",ISNUMBER($B41)),SUM($D41:I41),IF(AND($C41="Totaal per deelnemer",J$20="Totaal betaling"),SUM($D41:I41),"")))</f>
        <v/>
      </c>
      <c r="K41" s="119" t="str">
        <f>IF(ISNUMBER(K$18),IF($C41="Totaal per deelnemer",SUM(K$21:K40),'Rekenblad 2'!K83),IF(AND(K$20="Totaal betaling",ISNUMBER($B41)),SUM($D41:J41),IF(AND($C41="Totaal per deelnemer",K$20="Totaal betaling"),SUM($D41:J41),"")))</f>
        <v/>
      </c>
      <c r="L41" s="119" t="str">
        <f>IF(ISNUMBER(L$18),IF($C41="Totaal per deelnemer",SUM(L$21:L40),'Rekenblad 2'!L83),IF(AND(L$20="Totaal betaling",ISNUMBER($B41)),SUM($D41:K41),IF(AND($C41="Totaal per deelnemer",L$20="Totaal betaling"),SUM($D41:K41),"")))</f>
        <v/>
      </c>
      <c r="M41" s="119" t="str">
        <f>IF(ISNUMBER(M$18),IF($C41="Totaal per deelnemer",SUM(M$21:M40),'Rekenblad 2'!M83),IF(AND(M$20="Totaal betaling",ISNUMBER($B41)),SUM($D41:L41),IF(AND($C41="Totaal per deelnemer",M$20="Totaal betaling"),SUM($D41:L41),"")))</f>
        <v/>
      </c>
      <c r="N41" s="119" t="str">
        <f>IF(ISNUMBER(N$18),IF($C41="Totaal per deelnemer",SUM(N$21:N40),'Rekenblad 2'!N83),IF(AND(N$20="Totaal betaling",ISNUMBER($B41)),SUM($D41:M41),IF(AND($C41="Totaal per deelnemer",N$20="Totaal betaling"),SUM($D41:M41),"")))</f>
        <v/>
      </c>
      <c r="O41" s="119" t="str">
        <f>IF(ISNUMBER(O$18),IF($C41="Totaal per deelnemer",SUM(O$21:O40),'Rekenblad 2'!O83),IF(AND(O$20="Totaal betaling",ISNUMBER($B41)),SUM($D41:N41),IF(AND($C41="Totaal per deelnemer",O$20="Totaal betaling"),SUM($D41:N41),"")))</f>
        <v/>
      </c>
      <c r="P41" s="119" t="str">
        <f>IF(ISNUMBER(P$18),IF($C41="Totaal per deelnemer",SUM(P$21:P40),'Rekenblad 2'!P83),IF(AND(P$20="Totaal betaling",ISNUMBER($B41)),SUM($D41:O41),IF(AND($C41="Totaal per deelnemer",P$20="Totaal betaling"),SUM($D41:O41),"")))</f>
        <v/>
      </c>
      <c r="Q41" s="119" t="str">
        <f>IF(ISNUMBER(Q$18),IF($C41="Totaal per deelnemer",SUM(Q$21:Q40),'Rekenblad 2'!Q83),IF(AND(Q$20="Totaal betaling",ISNUMBER($B41)),SUM($D41:P41),IF(AND($C41="Totaal per deelnemer",Q$20="Totaal betaling"),SUM($D41:P41),"")))</f>
        <v/>
      </c>
      <c r="R41" s="119" t="str">
        <f>IF(ISNUMBER(R$18),IF($C41="Totaal per deelnemer",SUM(R$21:R40),'Rekenblad 2'!R83),IF(AND(R$20="Totaal betaling",ISNUMBER($B41)),SUM($D41:Q41),IF(AND($C41="Totaal per deelnemer",R$20="Totaal betaling"),SUM($D41:Q41),"")))</f>
        <v/>
      </c>
      <c r="S41" s="119" t="str">
        <f>IF(ISNUMBER(S$18),IF($C41="Totaal per deelnemer",SUM(S$21:S40),'Rekenblad 2'!S83),IF(AND(S$20="Totaal betaling",ISNUMBER($B41)),SUM($D41:R41),IF(AND($C41="Totaal per deelnemer",S$20="Totaal betaling"),SUM($D41:R41),"")))</f>
        <v/>
      </c>
      <c r="T41" s="119" t="str">
        <f>IF(ISNUMBER(T$18),IF($C41="Totaal per deelnemer",SUM(T$21:T40),'Rekenblad 2'!T83),IF(AND(T$20="Totaal betaling",ISNUMBER($B41)),SUM($D41:S41),IF(AND($C41="Totaal per deelnemer",T$20="Totaal betaling"),SUM($D41:S41),"")))</f>
        <v/>
      </c>
      <c r="U41" s="119" t="str">
        <f>IF(ISNUMBER(U$18),IF($C41="Totaal per deelnemer",SUM(U$21:U40),'Rekenblad 2'!U83),IF(AND(U$20="Totaal betaling",ISNUMBER($B41)),SUM($D41:T41),IF(AND($C41="Totaal per deelnemer",U$20="Totaal betaling"),SUM($D41:T41),"")))</f>
        <v/>
      </c>
      <c r="V41" s="119" t="str">
        <f>IF(ISNUMBER(V$18),IF($C41="Totaal per deelnemer",SUM(V$21:V40),'Rekenblad 2'!V83),IF(AND(V$20="Totaal betaling",ISNUMBER($B41)),SUM($D41:U41),IF(AND($C41="Totaal per deelnemer",V$20="Totaal betaling"),SUM($D41:U41),"")))</f>
        <v/>
      </c>
      <c r="W41" s="119" t="str">
        <f>IF(ISNUMBER(W$18),IF($C41="Totaal per deelnemer",SUM(W$21:W40),'Rekenblad 2'!W83),IF(AND(W$20="Totaal betaling",ISNUMBER($B41)),SUM($D41:V41),IF(AND($C41="Totaal per deelnemer",W$20="Totaal betaling"),SUM($D41:V41),"")))</f>
        <v/>
      </c>
      <c r="X41" s="119" t="str">
        <f>IF(ISNUMBER(X$18),IF($C41="Totaal per deelnemer",SUM(X$21:X40),'Rekenblad 2'!X83),IF(AND(X$20="Totaal betaling",ISNUMBER($B41)),SUM($D41:W41),IF(AND($C41="Totaal per deelnemer",X$20="Totaal betaling"),SUM($D41:W41),"")))</f>
        <v/>
      </c>
      <c r="Y41" s="119" t="str">
        <f>IF(ISNUMBER(Y$18),IF($C41="Totaal per deelnemer",SUM(Y$21:Y40),'Rekenblad 2'!Y83),IF(AND(Y$20="Totaal betaling",ISNUMBER($B41)),SUM($D41:X41),IF(AND($C41="Totaal per deelnemer",Y$20="Totaal betaling"),SUM($D41:X41),"")))</f>
        <v/>
      </c>
    </row>
    <row r="42" spans="1:25" x14ac:dyDescent="0.2">
      <c r="A42" s="134"/>
      <c r="B42" s="118" t="str">
        <f>IF(ISNUMBER('Rekenblad 2'!C84),'Rekenblad 2'!C84,"")</f>
        <v/>
      </c>
      <c r="C42" s="121" t="str">
        <f t="shared" si="3"/>
        <v/>
      </c>
      <c r="D42" s="119" t="str">
        <f>IF(ISNUMBER(D$18),IF($C42="Totaal per deelnemer",SUM(D$21:D41),'Rekenblad 2'!D84),"")</f>
        <v/>
      </c>
      <c r="E42" s="119" t="str">
        <f>IF(ISNUMBER(E$18),IF($C42="Totaal per deelnemer",SUM(E$21:E41),'Rekenblad 2'!E84),IF(AND(E$20="Totaal betaling",ISNUMBER($B42)),SUM($D42:D42),IF(AND($C42="Totaal per deelnemer",E$20="Totaal betaling"),SUM($D42:D42),"")))</f>
        <v/>
      </c>
      <c r="F42" s="119" t="str">
        <f>IF(ISNUMBER(F$18),IF($C42="Totaal per deelnemer",SUM(F$21:F41),'Rekenblad 2'!F84),IF(AND(F$20="Totaal betaling",ISNUMBER($B42)),SUM($D42:E42),IF(AND($C42="Totaal per deelnemer",F$20="Totaal betaling"),SUM($D42:E42),"")))</f>
        <v/>
      </c>
      <c r="G42" s="119" t="str">
        <f>IF(ISNUMBER(G$18),IF($C42="Totaal per deelnemer",SUM(G$21:G41),'Rekenblad 2'!G84),IF(AND(G$20="Totaal betaling",ISNUMBER($B42)),SUM($D42:F42),IF(AND($C42="Totaal per deelnemer",G$20="Totaal betaling"),SUM($D42:F42),"")))</f>
        <v/>
      </c>
      <c r="H42" s="119" t="str">
        <f>IF(ISNUMBER(H$18),IF($C42="Totaal per deelnemer",SUM(H$21:H41),'Rekenblad 2'!H84),IF(AND(H$20="Totaal betaling",ISNUMBER($B42)),SUM($D42:G42),IF(AND($C42="Totaal per deelnemer",H$20="Totaal betaling"),SUM($D42:G42),"")))</f>
        <v/>
      </c>
      <c r="I42" s="119" t="str">
        <f>IF(ISNUMBER(I$18),IF($C42="Totaal per deelnemer",SUM(I$21:I41),'Rekenblad 2'!I84),IF(AND(I$20="Totaal betaling",ISNUMBER($B42)),SUM($D42:H42),IF(AND($C42="Totaal per deelnemer",I$20="Totaal betaling"),SUM($D42:H42),"")))</f>
        <v/>
      </c>
      <c r="J42" s="119" t="str">
        <f>IF(ISNUMBER(J$18),IF($C42="Totaal per deelnemer",SUM(J$21:J41),'Rekenblad 2'!J84),IF(AND(J$20="Totaal betaling",ISNUMBER($B42)),SUM($D42:I42),IF(AND($C42="Totaal per deelnemer",J$20="Totaal betaling"),SUM($D42:I42),"")))</f>
        <v/>
      </c>
      <c r="K42" s="119" t="str">
        <f>IF(ISNUMBER(K$18),IF($C42="Totaal per deelnemer",SUM(K$21:K41),'Rekenblad 2'!K84),IF(AND(K$20="Totaal betaling",ISNUMBER($B42)),SUM($D42:J42),IF(AND($C42="Totaal per deelnemer",K$20="Totaal betaling"),SUM($D42:J42),"")))</f>
        <v/>
      </c>
      <c r="L42" s="119" t="str">
        <f>IF(ISNUMBER(L$18),IF($C42="Totaal per deelnemer",SUM(L$21:L41),'Rekenblad 2'!L84),IF(AND(L$20="Totaal betaling",ISNUMBER($B42)),SUM($D42:K42),IF(AND($C42="Totaal per deelnemer",L$20="Totaal betaling"),SUM($D42:K42),"")))</f>
        <v/>
      </c>
      <c r="M42" s="119" t="str">
        <f>IF(ISNUMBER(M$18),IF($C42="Totaal per deelnemer",SUM(M$21:M41),'Rekenblad 2'!M84),IF(AND(M$20="Totaal betaling",ISNUMBER($B42)),SUM($D42:L42),IF(AND($C42="Totaal per deelnemer",M$20="Totaal betaling"),SUM($D42:L42),"")))</f>
        <v/>
      </c>
      <c r="N42" s="119" t="str">
        <f>IF(ISNUMBER(N$18),IF($C42="Totaal per deelnemer",SUM(N$21:N41),'Rekenblad 2'!N84),IF(AND(N$20="Totaal betaling",ISNUMBER($B42)),SUM($D42:M42),IF(AND($C42="Totaal per deelnemer",N$20="Totaal betaling"),SUM($D42:M42),"")))</f>
        <v/>
      </c>
      <c r="O42" s="119" t="str">
        <f>IF(ISNUMBER(O$18),IF($C42="Totaal per deelnemer",SUM(O$21:O41),'Rekenblad 2'!O84),IF(AND(O$20="Totaal betaling",ISNUMBER($B42)),SUM($D42:N42),IF(AND($C42="Totaal per deelnemer",O$20="Totaal betaling"),SUM($D42:N42),"")))</f>
        <v/>
      </c>
      <c r="P42" s="119" t="str">
        <f>IF(ISNUMBER(P$18),IF($C42="Totaal per deelnemer",SUM(P$21:P41),'Rekenblad 2'!P84),IF(AND(P$20="Totaal betaling",ISNUMBER($B42)),SUM($D42:O42),IF(AND($C42="Totaal per deelnemer",P$20="Totaal betaling"),SUM($D42:O42),"")))</f>
        <v/>
      </c>
      <c r="Q42" s="119" t="str">
        <f>IF(ISNUMBER(Q$18),IF($C42="Totaal per deelnemer",SUM(Q$21:Q41),'Rekenblad 2'!Q84),IF(AND(Q$20="Totaal betaling",ISNUMBER($B42)),SUM($D42:P42),IF(AND($C42="Totaal per deelnemer",Q$20="Totaal betaling"),SUM($D42:P42),"")))</f>
        <v/>
      </c>
      <c r="R42" s="119" t="str">
        <f>IF(ISNUMBER(R$18),IF($C42="Totaal per deelnemer",SUM(R$21:R41),'Rekenblad 2'!R84),IF(AND(R$20="Totaal betaling",ISNUMBER($B42)),SUM($D42:Q42),IF(AND($C42="Totaal per deelnemer",R$20="Totaal betaling"),SUM($D42:Q42),"")))</f>
        <v/>
      </c>
      <c r="S42" s="119" t="str">
        <f>IF(ISNUMBER(S$18),IF($C42="Totaal per deelnemer",SUM(S$21:S41),'Rekenblad 2'!S84),IF(AND(S$20="Totaal betaling",ISNUMBER($B42)),SUM($D42:R42),IF(AND($C42="Totaal per deelnemer",S$20="Totaal betaling"),SUM($D42:R42),"")))</f>
        <v/>
      </c>
      <c r="T42" s="119" t="str">
        <f>IF(ISNUMBER(T$18),IF($C42="Totaal per deelnemer",SUM(T$21:T41),'Rekenblad 2'!T84),IF(AND(T$20="Totaal betaling",ISNUMBER($B42)),SUM($D42:S42),IF(AND($C42="Totaal per deelnemer",T$20="Totaal betaling"),SUM($D42:S42),"")))</f>
        <v/>
      </c>
      <c r="U42" s="119" t="str">
        <f>IF(ISNUMBER(U$18),IF($C42="Totaal per deelnemer",SUM(U$21:U41),'Rekenblad 2'!U84),IF(AND(U$20="Totaal betaling",ISNUMBER($B42)),SUM($D42:T42),IF(AND($C42="Totaal per deelnemer",U$20="Totaal betaling"),SUM($D42:T42),"")))</f>
        <v/>
      </c>
      <c r="V42" s="119" t="str">
        <f>IF(ISNUMBER(V$18),IF($C42="Totaal per deelnemer",SUM(V$21:V41),'Rekenblad 2'!V84),IF(AND(V$20="Totaal betaling",ISNUMBER($B42)),SUM($D42:U42),IF(AND($C42="Totaal per deelnemer",V$20="Totaal betaling"),SUM($D42:U42),"")))</f>
        <v/>
      </c>
      <c r="W42" s="119" t="str">
        <f>IF(ISNUMBER(W$18),IF($C42="Totaal per deelnemer",SUM(W$21:W41),'Rekenblad 2'!W84),IF(AND(W$20="Totaal betaling",ISNUMBER($B42)),SUM($D42:V42),IF(AND($C42="Totaal per deelnemer",W$20="Totaal betaling"),SUM($D42:V42),"")))</f>
        <v/>
      </c>
      <c r="X42" s="119" t="str">
        <f>IF(ISNUMBER(X$18),IF($C42="Totaal per deelnemer",SUM(X$21:X41),'Rekenblad 2'!X84),IF(AND(X$20="Totaal betaling",ISNUMBER($B42)),SUM($D42:W42),IF(AND($C42="Totaal per deelnemer",X$20="Totaal betaling"),SUM($D42:W42),"")))</f>
        <v/>
      </c>
      <c r="Y42" s="119" t="str">
        <f>IF(ISNUMBER(Y$18),IF($C42="Totaal per deelnemer",SUM(Y$21:Y41),'Rekenblad 2'!Y84),IF(AND(Y$20="Totaal betaling",ISNUMBER($B42)),SUM($D42:X42),IF(AND($C42="Totaal per deelnemer",Y$20="Totaal betaling"),SUM($D42:X42),"")))</f>
        <v/>
      </c>
    </row>
    <row r="43" spans="1:25" x14ac:dyDescent="0.2">
      <c r="A43" s="134"/>
      <c r="B43" s="118" t="str">
        <f>IF(ISNUMBER('Rekenblad 2'!C85),'Rekenblad 2'!C85,"")</f>
        <v/>
      </c>
      <c r="C43" s="121" t="str">
        <f t="shared" si="3"/>
        <v/>
      </c>
      <c r="D43" s="119" t="str">
        <f>IF(ISNUMBER(D$18),IF($C43="Totaal per deelnemer",SUM(D$21:D42),'Rekenblad 2'!D85),"")</f>
        <v/>
      </c>
      <c r="E43" s="119" t="str">
        <f>IF(ISNUMBER(E$18),IF($C43="Totaal per deelnemer",SUM(E$21:E42),'Rekenblad 2'!E85),IF(AND(E$20="Totaal betaling",ISNUMBER($B43)),SUM($D43:D43),IF(AND($C43="Totaal per deelnemer",E$20="Totaal betaling"),SUM($D43:D43),"")))</f>
        <v/>
      </c>
      <c r="F43" s="119" t="str">
        <f>IF(ISNUMBER(F$18),IF($C43="Totaal per deelnemer",SUM(F$21:F42),'Rekenblad 2'!F85),IF(AND(F$20="Totaal betaling",ISNUMBER($B43)),SUM($D43:E43),IF(AND($C43="Totaal per deelnemer",F$20="Totaal betaling"),SUM($D43:E43),"")))</f>
        <v/>
      </c>
      <c r="G43" s="119" t="str">
        <f>IF(ISNUMBER(G$18),IF($C43="Totaal per deelnemer",SUM(G$21:G42),'Rekenblad 2'!G85),IF(AND(G$20="Totaal betaling",ISNUMBER($B43)),SUM($D43:F43),IF(AND($C43="Totaal per deelnemer",G$20="Totaal betaling"),SUM($D43:F43),"")))</f>
        <v/>
      </c>
      <c r="H43" s="119" t="str">
        <f>IF(ISNUMBER(H$18),IF($C43="Totaal per deelnemer",SUM(H$21:H42),'Rekenblad 2'!H85),IF(AND(H$20="Totaal betaling",ISNUMBER($B43)),SUM($D43:G43),IF(AND($C43="Totaal per deelnemer",H$20="Totaal betaling"),SUM($D43:G43),"")))</f>
        <v/>
      </c>
      <c r="I43" s="119" t="str">
        <f>IF(ISNUMBER(I$18),IF($C43="Totaal per deelnemer",SUM(I$21:I42),'Rekenblad 2'!I85),IF(AND(I$20="Totaal betaling",ISNUMBER($B43)),SUM($D43:H43),IF(AND($C43="Totaal per deelnemer",I$20="Totaal betaling"),SUM($D43:H43),"")))</f>
        <v/>
      </c>
      <c r="J43" s="119" t="str">
        <f>IF(ISNUMBER(J$18),IF($C43="Totaal per deelnemer",SUM(J$21:J42),'Rekenblad 2'!J85),IF(AND(J$20="Totaal betaling",ISNUMBER($B43)),SUM($D43:I43),IF(AND($C43="Totaal per deelnemer",J$20="Totaal betaling"),SUM($D43:I43),"")))</f>
        <v/>
      </c>
      <c r="K43" s="119" t="str">
        <f>IF(ISNUMBER(K$18),IF($C43="Totaal per deelnemer",SUM(K$21:K42),'Rekenblad 2'!K85),IF(AND(K$20="Totaal betaling",ISNUMBER($B43)),SUM($D43:J43),IF(AND($C43="Totaal per deelnemer",K$20="Totaal betaling"),SUM($D43:J43),"")))</f>
        <v/>
      </c>
      <c r="L43" s="119" t="str">
        <f>IF(ISNUMBER(L$18),IF($C43="Totaal per deelnemer",SUM(L$21:L42),'Rekenblad 2'!L85),IF(AND(L$20="Totaal betaling",ISNUMBER($B43)),SUM($D43:K43),IF(AND($C43="Totaal per deelnemer",L$20="Totaal betaling"),SUM($D43:K43),"")))</f>
        <v/>
      </c>
      <c r="M43" s="119" t="str">
        <f>IF(ISNUMBER(M$18),IF($C43="Totaal per deelnemer",SUM(M$21:M42),'Rekenblad 2'!M85),IF(AND(M$20="Totaal betaling",ISNUMBER($B43)),SUM($D43:L43),IF(AND($C43="Totaal per deelnemer",M$20="Totaal betaling"),SUM($D43:L43),"")))</f>
        <v/>
      </c>
      <c r="N43" s="119" t="str">
        <f>IF(ISNUMBER(N$18),IF($C43="Totaal per deelnemer",SUM(N$21:N42),'Rekenblad 2'!N85),IF(AND(N$20="Totaal betaling",ISNUMBER($B43)),SUM($D43:M43),IF(AND($C43="Totaal per deelnemer",N$20="Totaal betaling"),SUM($D43:M43),"")))</f>
        <v/>
      </c>
      <c r="O43" s="119" t="str">
        <f>IF(ISNUMBER(O$18),IF($C43="Totaal per deelnemer",SUM(O$21:O42),'Rekenblad 2'!O85),IF(AND(O$20="Totaal betaling",ISNUMBER($B43)),SUM($D43:N43),IF(AND($C43="Totaal per deelnemer",O$20="Totaal betaling"),SUM($D43:N43),"")))</f>
        <v/>
      </c>
      <c r="P43" s="119" t="str">
        <f>IF(ISNUMBER(P$18),IF($C43="Totaal per deelnemer",SUM(P$21:P42),'Rekenblad 2'!P85),IF(AND(P$20="Totaal betaling",ISNUMBER($B43)),SUM($D43:O43),IF(AND($C43="Totaal per deelnemer",P$20="Totaal betaling"),SUM($D43:O43),"")))</f>
        <v/>
      </c>
      <c r="Q43" s="119" t="str">
        <f>IF(ISNUMBER(Q$18),IF($C43="Totaal per deelnemer",SUM(Q$21:Q42),'Rekenblad 2'!Q85),IF(AND(Q$20="Totaal betaling",ISNUMBER($B43)),SUM($D43:P43),IF(AND($C43="Totaal per deelnemer",Q$20="Totaal betaling"),SUM($D43:P43),"")))</f>
        <v/>
      </c>
      <c r="R43" s="119" t="str">
        <f>IF(ISNUMBER(R$18),IF($C43="Totaal per deelnemer",SUM(R$21:R42),'Rekenblad 2'!R85),IF(AND(R$20="Totaal betaling",ISNUMBER($B43)),SUM($D43:Q43),IF(AND($C43="Totaal per deelnemer",R$20="Totaal betaling"),SUM($D43:Q43),"")))</f>
        <v/>
      </c>
      <c r="S43" s="119" t="str">
        <f>IF(ISNUMBER(S$18),IF($C43="Totaal per deelnemer",SUM(S$21:S42),'Rekenblad 2'!S85),IF(AND(S$20="Totaal betaling",ISNUMBER($B43)),SUM($D43:R43),IF(AND($C43="Totaal per deelnemer",S$20="Totaal betaling"),SUM($D43:R43),"")))</f>
        <v/>
      </c>
      <c r="T43" s="119" t="str">
        <f>IF(ISNUMBER(T$18),IF($C43="Totaal per deelnemer",SUM(T$21:T42),'Rekenblad 2'!T85),IF(AND(T$20="Totaal betaling",ISNUMBER($B43)),SUM($D43:S43),IF(AND($C43="Totaal per deelnemer",T$20="Totaal betaling"),SUM($D43:S43),"")))</f>
        <v/>
      </c>
      <c r="U43" s="119" t="str">
        <f>IF(ISNUMBER(U$18),IF($C43="Totaal per deelnemer",SUM(U$21:U42),'Rekenblad 2'!U85),IF(AND(U$20="Totaal betaling",ISNUMBER($B43)),SUM($D43:T43),IF(AND($C43="Totaal per deelnemer",U$20="Totaal betaling"),SUM($D43:T43),"")))</f>
        <v/>
      </c>
      <c r="V43" s="119" t="str">
        <f>IF(ISNUMBER(V$18),IF($C43="Totaal per deelnemer",SUM(V$21:V42),'Rekenblad 2'!V85),IF(AND(V$20="Totaal betaling",ISNUMBER($B43)),SUM($D43:U43),IF(AND($C43="Totaal per deelnemer",V$20="Totaal betaling"),SUM($D43:U43),"")))</f>
        <v/>
      </c>
      <c r="W43" s="119" t="str">
        <f>IF(ISNUMBER(W$18),IF($C43="Totaal per deelnemer",SUM(W$21:W42),'Rekenblad 2'!W85),IF(AND(W$20="Totaal betaling",ISNUMBER($B43)),SUM($D43:V43),IF(AND($C43="Totaal per deelnemer",W$20="Totaal betaling"),SUM($D43:V43),"")))</f>
        <v/>
      </c>
      <c r="X43" s="119" t="str">
        <f>IF(ISNUMBER(X$18),IF($C43="Totaal per deelnemer",SUM(X$21:X42),'Rekenblad 2'!X85),IF(AND(X$20="Totaal betaling",ISNUMBER($B43)),SUM($D43:W43),IF(AND($C43="Totaal per deelnemer",X$20="Totaal betaling"),SUM($D43:W43),"")))</f>
        <v/>
      </c>
      <c r="Y43" s="119" t="str">
        <f>IF(ISNUMBER(Y$18),IF($C43="Totaal per deelnemer",SUM(Y$21:Y42),'Rekenblad 2'!Y85),IF(AND(Y$20="Totaal betaling",ISNUMBER($B43)),SUM($D43:X43),IF(AND($C43="Totaal per deelnemer",Y$20="Totaal betaling"),SUM($D43:X43),"")))</f>
        <v/>
      </c>
    </row>
    <row r="44" spans="1:25" x14ac:dyDescent="0.2">
      <c r="A44" s="134"/>
      <c r="B44" s="118" t="str">
        <f>IF(ISNUMBER('Rekenblad 2'!C86),'Rekenblad 2'!C86,"")</f>
        <v/>
      </c>
      <c r="C44" s="121" t="str">
        <f t="shared" si="3"/>
        <v/>
      </c>
      <c r="D44" s="119" t="str">
        <f>IF(ISNUMBER(D$18),IF($C44="Totaal per deelnemer",SUM(D$21:D43),'Rekenblad 2'!D86),"")</f>
        <v/>
      </c>
      <c r="E44" s="119" t="str">
        <f>IF(ISNUMBER(E$18),IF($C44="Totaal per deelnemer",SUM(E$21:E43),'Rekenblad 2'!E86),IF(AND(E$20="Totaal betaling",ISNUMBER($B44)),SUM($D44:D44),IF(AND($C44="Totaal per deelnemer",E$20="Totaal betaling"),SUM($D44:D44),"")))</f>
        <v/>
      </c>
      <c r="F44" s="119" t="str">
        <f>IF(ISNUMBER(F$18),IF($C44="Totaal per deelnemer",SUM(F$21:F43),'Rekenblad 2'!F86),IF(AND(F$20="Totaal betaling",ISNUMBER($B44)),SUM($D44:E44),IF(AND($C44="Totaal per deelnemer",F$20="Totaal betaling"),SUM($D44:E44),"")))</f>
        <v/>
      </c>
      <c r="G44" s="119" t="str">
        <f>IF(ISNUMBER(G$18),IF($C44="Totaal per deelnemer",SUM(G$21:G43),'Rekenblad 2'!G86),IF(AND(G$20="Totaal betaling",ISNUMBER($B44)),SUM($D44:F44),IF(AND($C44="Totaal per deelnemer",G$20="Totaal betaling"),SUM($D44:F44),"")))</f>
        <v/>
      </c>
      <c r="H44" s="119" t="str">
        <f>IF(ISNUMBER(H$18),IF($C44="Totaal per deelnemer",SUM(H$21:H43),'Rekenblad 2'!H86),IF(AND(H$20="Totaal betaling",ISNUMBER($B44)),SUM($D44:G44),IF(AND($C44="Totaal per deelnemer",H$20="Totaal betaling"),SUM($D44:G44),"")))</f>
        <v/>
      </c>
      <c r="I44" s="119" t="str">
        <f>IF(ISNUMBER(I$18),IF($C44="Totaal per deelnemer",SUM(I$21:I43),'Rekenblad 2'!I86),IF(AND(I$20="Totaal betaling",ISNUMBER($B44)),SUM($D44:H44),IF(AND($C44="Totaal per deelnemer",I$20="Totaal betaling"),SUM($D44:H44),"")))</f>
        <v/>
      </c>
      <c r="J44" s="119" t="str">
        <f>IF(ISNUMBER(J$18),IF($C44="Totaal per deelnemer",SUM(J$21:J43),'Rekenblad 2'!J86),IF(AND(J$20="Totaal betaling",ISNUMBER($B44)),SUM($D44:I44),IF(AND($C44="Totaal per deelnemer",J$20="Totaal betaling"),SUM($D44:I44),"")))</f>
        <v/>
      </c>
      <c r="K44" s="119" t="str">
        <f>IF(ISNUMBER(K$18),IF($C44="Totaal per deelnemer",SUM(K$21:K43),'Rekenblad 2'!K86),IF(AND(K$20="Totaal betaling",ISNUMBER($B44)),SUM($D44:J44),IF(AND($C44="Totaal per deelnemer",K$20="Totaal betaling"),SUM($D44:J44),"")))</f>
        <v/>
      </c>
      <c r="L44" s="119" t="str">
        <f>IF(ISNUMBER(L$18),IF($C44="Totaal per deelnemer",SUM(L$21:L43),'Rekenblad 2'!L86),IF(AND(L$20="Totaal betaling",ISNUMBER($B44)),SUM($D44:K44),IF(AND($C44="Totaal per deelnemer",L$20="Totaal betaling"),SUM($D44:K44),"")))</f>
        <v/>
      </c>
      <c r="M44" s="119" t="str">
        <f>IF(ISNUMBER(M$18),IF($C44="Totaal per deelnemer",SUM(M$21:M43),'Rekenblad 2'!M86),IF(AND(M$20="Totaal betaling",ISNUMBER($B44)),SUM($D44:L44),IF(AND($C44="Totaal per deelnemer",M$20="Totaal betaling"),SUM($D44:L44),"")))</f>
        <v/>
      </c>
      <c r="N44" s="119" t="str">
        <f>IF(ISNUMBER(N$18),IF($C44="Totaal per deelnemer",SUM(N$21:N43),'Rekenblad 2'!N86),IF(AND(N$20="Totaal betaling",ISNUMBER($B44)),SUM($D44:M44),IF(AND($C44="Totaal per deelnemer",N$20="Totaal betaling"),SUM($D44:M44),"")))</f>
        <v/>
      </c>
      <c r="O44" s="119" t="str">
        <f>IF(ISNUMBER(O$18),IF($C44="Totaal per deelnemer",SUM(O$21:O43),'Rekenblad 2'!O86),IF(AND(O$20="Totaal betaling",ISNUMBER($B44)),SUM($D44:N44),IF(AND($C44="Totaal per deelnemer",O$20="Totaal betaling"),SUM($D44:N44),"")))</f>
        <v/>
      </c>
      <c r="P44" s="119" t="str">
        <f>IF(ISNUMBER(P$18),IF($C44="Totaal per deelnemer",SUM(P$21:P43),'Rekenblad 2'!P86),IF(AND(P$20="Totaal betaling",ISNUMBER($B44)),SUM($D44:O44),IF(AND($C44="Totaal per deelnemer",P$20="Totaal betaling"),SUM($D44:O44),"")))</f>
        <v/>
      </c>
      <c r="Q44" s="119" t="str">
        <f>IF(ISNUMBER(Q$18),IF($C44="Totaal per deelnemer",SUM(Q$21:Q43),'Rekenblad 2'!Q86),IF(AND(Q$20="Totaal betaling",ISNUMBER($B44)),SUM($D44:P44),IF(AND($C44="Totaal per deelnemer",Q$20="Totaal betaling"),SUM($D44:P44),"")))</f>
        <v/>
      </c>
      <c r="R44" s="119" t="str">
        <f>IF(ISNUMBER(R$18),IF($C44="Totaal per deelnemer",SUM(R$21:R43),'Rekenblad 2'!R86),IF(AND(R$20="Totaal betaling",ISNUMBER($B44)),SUM($D44:Q44),IF(AND($C44="Totaal per deelnemer",R$20="Totaal betaling"),SUM($D44:Q44),"")))</f>
        <v/>
      </c>
      <c r="S44" s="119" t="str">
        <f>IF(ISNUMBER(S$18),IF($C44="Totaal per deelnemer",SUM(S$21:S43),'Rekenblad 2'!S86),IF(AND(S$20="Totaal betaling",ISNUMBER($B44)),SUM($D44:R44),IF(AND($C44="Totaal per deelnemer",S$20="Totaal betaling"),SUM($D44:R44),"")))</f>
        <v/>
      </c>
      <c r="T44" s="119" t="str">
        <f>IF(ISNUMBER(T$18),IF($C44="Totaal per deelnemer",SUM(T$21:T43),'Rekenblad 2'!T86),IF(AND(T$20="Totaal betaling",ISNUMBER($B44)),SUM($D44:S44),IF(AND($C44="Totaal per deelnemer",T$20="Totaal betaling"),SUM($D44:S44),"")))</f>
        <v/>
      </c>
      <c r="U44" s="119" t="str">
        <f>IF(ISNUMBER(U$18),IF($C44="Totaal per deelnemer",SUM(U$21:U43),'Rekenblad 2'!U86),IF(AND(U$20="Totaal betaling",ISNUMBER($B44)),SUM($D44:T44),IF(AND($C44="Totaal per deelnemer",U$20="Totaal betaling"),SUM($D44:T44),"")))</f>
        <v/>
      </c>
      <c r="V44" s="119" t="str">
        <f>IF(ISNUMBER(V$18),IF($C44="Totaal per deelnemer",SUM(V$21:V43),'Rekenblad 2'!V86),IF(AND(V$20="Totaal betaling",ISNUMBER($B44)),SUM($D44:U44),IF(AND($C44="Totaal per deelnemer",V$20="Totaal betaling"),SUM($D44:U44),"")))</f>
        <v/>
      </c>
      <c r="W44" s="119" t="str">
        <f>IF(ISNUMBER(W$18),IF($C44="Totaal per deelnemer",SUM(W$21:W43),'Rekenblad 2'!W86),IF(AND(W$20="Totaal betaling",ISNUMBER($B44)),SUM($D44:V44),IF(AND($C44="Totaal per deelnemer",W$20="Totaal betaling"),SUM($D44:V44),"")))</f>
        <v/>
      </c>
      <c r="X44" s="119" t="str">
        <f>IF(ISNUMBER(X$18),IF($C44="Totaal per deelnemer",SUM(X$21:X43),'Rekenblad 2'!X86),IF(AND(X$20="Totaal betaling",ISNUMBER($B44)),SUM($D44:W44),IF(AND($C44="Totaal per deelnemer",X$20="Totaal betaling"),SUM($D44:W44),"")))</f>
        <v/>
      </c>
      <c r="Y44" s="119" t="str">
        <f>IF(ISNUMBER(Y$18),IF($C44="Totaal per deelnemer",SUM(Y$21:Y43),'Rekenblad 2'!Y86),IF(AND(Y$20="Totaal betaling",ISNUMBER($B44)),SUM($D44:X44),IF(AND($C44="Totaal per deelnemer",Y$20="Totaal betaling"),SUM($D44:X44),"")))</f>
        <v/>
      </c>
    </row>
    <row r="45" spans="1:25" x14ac:dyDescent="0.2">
      <c r="A45" s="134"/>
      <c r="B45" s="118" t="str">
        <f>IF(ISNUMBER('Rekenblad 2'!C87),'Rekenblad 2'!C87,"")</f>
        <v/>
      </c>
      <c r="C45" s="121" t="str">
        <f t="shared" si="3"/>
        <v/>
      </c>
      <c r="D45" s="119" t="str">
        <f>IF(ISNUMBER(D$18),IF($C45="Totaal per deelnemer",SUM(D$21:D44),'Rekenblad 2'!D87),"")</f>
        <v/>
      </c>
      <c r="E45" s="119" t="str">
        <f>IF(ISNUMBER(E$18),IF($C45="Totaal per deelnemer",SUM(E$21:E44),'Rekenblad 2'!E87),IF(AND(E$20="Totaal betaling",ISNUMBER($B45)),SUM($D45:D45),IF(AND($C45="Totaal per deelnemer",E$20="Totaal betaling"),SUM($D45:D45),"")))</f>
        <v/>
      </c>
      <c r="F45" s="119" t="str">
        <f>IF(ISNUMBER(F$18),IF($C45="Totaal per deelnemer",SUM(F$21:F44),'Rekenblad 2'!F87),IF(AND(F$20="Totaal betaling",ISNUMBER($B45)),SUM($D45:E45),IF(AND($C45="Totaal per deelnemer",F$20="Totaal betaling"),SUM($D45:E45),"")))</f>
        <v/>
      </c>
      <c r="G45" s="119" t="str">
        <f>IF(ISNUMBER(G$18),IF($C45="Totaal per deelnemer",SUM(G$21:G44),'Rekenblad 2'!G87),IF(AND(G$20="Totaal betaling",ISNUMBER($B45)),SUM($D45:F45),IF(AND($C45="Totaal per deelnemer",G$20="Totaal betaling"),SUM($D45:F45),"")))</f>
        <v/>
      </c>
      <c r="H45" s="119" t="str">
        <f>IF(ISNUMBER(H$18),IF($C45="Totaal per deelnemer",SUM(H$21:H44),'Rekenblad 2'!H87),IF(AND(H$20="Totaal betaling",ISNUMBER($B45)),SUM($D45:G45),IF(AND($C45="Totaal per deelnemer",H$20="Totaal betaling"),SUM($D45:G45),"")))</f>
        <v/>
      </c>
      <c r="I45" s="119" t="str">
        <f>IF(ISNUMBER(I$18),IF($C45="Totaal per deelnemer",SUM(I$21:I44),'Rekenblad 2'!I87),IF(AND(I$20="Totaal betaling",ISNUMBER($B45)),SUM($D45:H45),IF(AND($C45="Totaal per deelnemer",I$20="Totaal betaling"),SUM($D45:H45),"")))</f>
        <v/>
      </c>
      <c r="J45" s="119" t="str">
        <f>IF(ISNUMBER(J$18),IF($C45="Totaal per deelnemer",SUM(J$21:J44),'Rekenblad 2'!J87),IF(AND(J$20="Totaal betaling",ISNUMBER($B45)),SUM($D45:I45),IF(AND($C45="Totaal per deelnemer",J$20="Totaal betaling"),SUM($D45:I45),"")))</f>
        <v/>
      </c>
      <c r="K45" s="119" t="str">
        <f>IF(ISNUMBER(K$18),IF($C45="Totaal per deelnemer",SUM(K$21:K44),'Rekenblad 2'!K87),IF(AND(K$20="Totaal betaling",ISNUMBER($B45)),SUM($D45:J45),IF(AND($C45="Totaal per deelnemer",K$20="Totaal betaling"),SUM($D45:J45),"")))</f>
        <v/>
      </c>
      <c r="L45" s="119" t="str">
        <f>IF(ISNUMBER(L$18),IF($C45="Totaal per deelnemer",SUM(L$21:L44),'Rekenblad 2'!L87),IF(AND(L$20="Totaal betaling",ISNUMBER($B45)),SUM($D45:K45),IF(AND($C45="Totaal per deelnemer",L$20="Totaal betaling"),SUM($D45:K45),"")))</f>
        <v/>
      </c>
      <c r="M45" s="119" t="str">
        <f>IF(ISNUMBER(M$18),IF($C45="Totaal per deelnemer",SUM(M$21:M44),'Rekenblad 2'!M87),IF(AND(M$20="Totaal betaling",ISNUMBER($B45)),SUM($D45:L45),IF(AND($C45="Totaal per deelnemer",M$20="Totaal betaling"),SUM($D45:L45),"")))</f>
        <v/>
      </c>
      <c r="N45" s="119" t="str">
        <f>IF(ISNUMBER(N$18),IF($C45="Totaal per deelnemer",SUM(N$21:N44),'Rekenblad 2'!N87),IF(AND(N$20="Totaal betaling",ISNUMBER($B45)),SUM($D45:M45),IF(AND($C45="Totaal per deelnemer",N$20="Totaal betaling"),SUM($D45:M45),"")))</f>
        <v/>
      </c>
      <c r="O45" s="119" t="str">
        <f>IF(ISNUMBER(O$18),IF($C45="Totaal per deelnemer",SUM(O$21:O44),'Rekenblad 2'!O87),IF(AND(O$20="Totaal betaling",ISNUMBER($B45)),SUM($D45:N45),IF(AND($C45="Totaal per deelnemer",O$20="Totaal betaling"),SUM($D45:N45),"")))</f>
        <v/>
      </c>
      <c r="P45" s="119" t="str">
        <f>IF(ISNUMBER(P$18),IF($C45="Totaal per deelnemer",SUM(P$21:P44),'Rekenblad 2'!P87),IF(AND(P$20="Totaal betaling",ISNUMBER($B45)),SUM($D45:O45),IF(AND($C45="Totaal per deelnemer",P$20="Totaal betaling"),SUM($D45:O45),"")))</f>
        <v/>
      </c>
      <c r="Q45" s="119" t="str">
        <f>IF(ISNUMBER(Q$18),IF($C45="Totaal per deelnemer",SUM(Q$21:Q44),'Rekenblad 2'!Q87),IF(AND(Q$20="Totaal betaling",ISNUMBER($B45)),SUM($D45:P45),IF(AND($C45="Totaal per deelnemer",Q$20="Totaal betaling"),SUM($D45:P45),"")))</f>
        <v/>
      </c>
      <c r="R45" s="119" t="str">
        <f>IF(ISNUMBER(R$18),IF($C45="Totaal per deelnemer",SUM(R$21:R44),'Rekenblad 2'!R87),IF(AND(R$20="Totaal betaling",ISNUMBER($B45)),SUM($D45:Q45),IF(AND($C45="Totaal per deelnemer",R$20="Totaal betaling"),SUM($D45:Q45),"")))</f>
        <v/>
      </c>
      <c r="S45" s="119" t="str">
        <f>IF(ISNUMBER(S$18),IF($C45="Totaal per deelnemer",SUM(S$21:S44),'Rekenblad 2'!S87),IF(AND(S$20="Totaal betaling",ISNUMBER($B45)),SUM($D45:R45),IF(AND($C45="Totaal per deelnemer",S$20="Totaal betaling"),SUM($D45:R45),"")))</f>
        <v/>
      </c>
      <c r="T45" s="119" t="str">
        <f>IF(ISNUMBER(T$18),IF($C45="Totaal per deelnemer",SUM(T$21:T44),'Rekenblad 2'!T87),IF(AND(T$20="Totaal betaling",ISNUMBER($B45)),SUM($D45:S45),IF(AND($C45="Totaal per deelnemer",T$20="Totaal betaling"),SUM($D45:S45),"")))</f>
        <v/>
      </c>
      <c r="U45" s="119" t="str">
        <f>IF(ISNUMBER(U$18),IF($C45="Totaal per deelnemer",SUM(U$21:U44),'Rekenblad 2'!U87),IF(AND(U$20="Totaal betaling",ISNUMBER($B45)),SUM($D45:T45),IF(AND($C45="Totaal per deelnemer",U$20="Totaal betaling"),SUM($D45:T45),"")))</f>
        <v/>
      </c>
      <c r="V45" s="119" t="str">
        <f>IF(ISNUMBER(V$18),IF($C45="Totaal per deelnemer",SUM(V$21:V44),'Rekenblad 2'!V87),IF(AND(V$20="Totaal betaling",ISNUMBER($B45)),SUM($D45:U45),IF(AND($C45="Totaal per deelnemer",V$20="Totaal betaling"),SUM($D45:U45),"")))</f>
        <v/>
      </c>
      <c r="W45" s="119" t="str">
        <f>IF(ISNUMBER(W$18),IF($C45="Totaal per deelnemer",SUM(W$21:W44),'Rekenblad 2'!W87),IF(AND(W$20="Totaal betaling",ISNUMBER($B45)),SUM($D45:V45),IF(AND($C45="Totaal per deelnemer",W$20="Totaal betaling"),SUM($D45:V45),"")))</f>
        <v/>
      </c>
      <c r="X45" s="119" t="str">
        <f>IF(ISNUMBER(X$18),IF($C45="Totaal per deelnemer",SUM(X$21:X44),'Rekenblad 2'!X87),IF(AND(X$20="Totaal betaling",ISNUMBER($B45)),SUM($D45:W45),IF(AND($C45="Totaal per deelnemer",X$20="Totaal betaling"),SUM($D45:W45),"")))</f>
        <v/>
      </c>
      <c r="Y45" s="119" t="str">
        <f>IF(ISNUMBER(Y$18),IF($C45="Totaal per deelnemer",SUM(Y$21:Y44),'Rekenblad 2'!Y87),IF(AND(Y$20="Totaal betaling",ISNUMBER($B45)),SUM($D45:X45),IF(AND($C45="Totaal per deelnemer",Y$20="Totaal betaling"),SUM($D45:X45),"")))</f>
        <v/>
      </c>
    </row>
    <row r="46" spans="1:25" x14ac:dyDescent="0.2">
      <c r="A46" s="134"/>
      <c r="B46" s="118" t="str">
        <f>IF(ISNUMBER('Rekenblad 2'!C88),'Rekenblad 2'!C88,"")</f>
        <v/>
      </c>
      <c r="C46" s="121" t="str">
        <f t="shared" si="3"/>
        <v/>
      </c>
      <c r="D46" s="119" t="str">
        <f>IF(ISNUMBER(D$18),IF($C46="Totaal per deelnemer",SUM(D$21:D45),'Rekenblad 2'!D88),"")</f>
        <v/>
      </c>
      <c r="E46" s="119" t="str">
        <f>IF(ISNUMBER(E$18),IF($C46="Totaal per deelnemer",SUM(E$21:E45),'Rekenblad 2'!E88),IF(AND(E$20="Totaal betaling",ISNUMBER($B46)),SUM($D46:D46),IF(AND($C46="Totaal per deelnemer",E$20="Totaal betaling"),SUM($D46:D46),"")))</f>
        <v/>
      </c>
      <c r="F46" s="119" t="str">
        <f>IF(ISNUMBER(F$18),IF($C46="Totaal per deelnemer",SUM(F$21:F45),'Rekenblad 2'!F88),IF(AND(F$20="Totaal betaling",ISNUMBER($B46)),SUM($D46:E46),IF(AND($C46="Totaal per deelnemer",F$20="Totaal betaling"),SUM($D46:E46),"")))</f>
        <v/>
      </c>
      <c r="G46" s="119" t="str">
        <f>IF(ISNUMBER(G$18),IF($C46="Totaal per deelnemer",SUM(G$21:G45),'Rekenblad 2'!G88),IF(AND(G$20="Totaal betaling",ISNUMBER($B46)),SUM($D46:F46),IF(AND($C46="Totaal per deelnemer",G$20="Totaal betaling"),SUM($D46:F46),"")))</f>
        <v/>
      </c>
      <c r="H46" s="119" t="str">
        <f>IF(ISNUMBER(H$18),IF($C46="Totaal per deelnemer",SUM(H$21:H45),'Rekenblad 2'!H88),IF(AND(H$20="Totaal betaling",ISNUMBER($B46)),SUM($D46:G46),IF(AND($C46="Totaal per deelnemer",H$20="Totaal betaling"),SUM($D46:G46),"")))</f>
        <v/>
      </c>
      <c r="I46" s="119" t="str">
        <f>IF(ISNUMBER(I$18),IF($C46="Totaal per deelnemer",SUM(I$21:I45),'Rekenblad 2'!I88),IF(AND(I$20="Totaal betaling",ISNUMBER($B46)),SUM($D46:H46),IF(AND($C46="Totaal per deelnemer",I$20="Totaal betaling"),SUM($D46:H46),"")))</f>
        <v/>
      </c>
      <c r="J46" s="119" t="str">
        <f>IF(ISNUMBER(J$18),IF($C46="Totaal per deelnemer",SUM(J$21:J45),'Rekenblad 2'!J88),IF(AND(J$20="Totaal betaling",ISNUMBER($B46)),SUM($D46:I46),IF(AND($C46="Totaal per deelnemer",J$20="Totaal betaling"),SUM($D46:I46),"")))</f>
        <v/>
      </c>
      <c r="K46" s="119" t="str">
        <f>IF(ISNUMBER(K$18),IF($C46="Totaal per deelnemer",SUM(K$21:K45),'Rekenblad 2'!K88),IF(AND(K$20="Totaal betaling",ISNUMBER($B46)),SUM($D46:J46),IF(AND($C46="Totaal per deelnemer",K$20="Totaal betaling"),SUM($D46:J46),"")))</f>
        <v/>
      </c>
      <c r="L46" s="119" t="str">
        <f>IF(ISNUMBER(L$18),IF($C46="Totaal per deelnemer",SUM(L$21:L45),'Rekenblad 2'!L88),IF(AND(L$20="Totaal betaling",ISNUMBER($B46)),SUM($D46:K46),IF(AND($C46="Totaal per deelnemer",L$20="Totaal betaling"),SUM($D46:K46),"")))</f>
        <v/>
      </c>
      <c r="M46" s="119" t="str">
        <f>IF(ISNUMBER(M$18),IF($C46="Totaal per deelnemer",SUM(M$21:M45),'Rekenblad 2'!M88),IF(AND(M$20="Totaal betaling",ISNUMBER($B46)),SUM($D46:L46),IF(AND($C46="Totaal per deelnemer",M$20="Totaal betaling"),SUM($D46:L46),"")))</f>
        <v/>
      </c>
      <c r="N46" s="119" t="str">
        <f>IF(ISNUMBER(N$18),IF($C46="Totaal per deelnemer",SUM(N$21:N45),'Rekenblad 2'!N88),IF(AND(N$20="Totaal betaling",ISNUMBER($B46)),SUM($D46:M46),IF(AND($C46="Totaal per deelnemer",N$20="Totaal betaling"),SUM($D46:M46),"")))</f>
        <v/>
      </c>
      <c r="O46" s="119" t="str">
        <f>IF(ISNUMBER(O$18),IF($C46="Totaal per deelnemer",SUM(O$21:O45),'Rekenblad 2'!O88),IF(AND(O$20="Totaal betaling",ISNUMBER($B46)),SUM($D46:N46),IF(AND($C46="Totaal per deelnemer",O$20="Totaal betaling"),SUM($D46:N46),"")))</f>
        <v/>
      </c>
      <c r="P46" s="119" t="str">
        <f>IF(ISNUMBER(P$18),IF($C46="Totaal per deelnemer",SUM(P$21:P45),'Rekenblad 2'!P88),IF(AND(P$20="Totaal betaling",ISNUMBER($B46)),SUM($D46:O46),IF(AND($C46="Totaal per deelnemer",P$20="Totaal betaling"),SUM($D46:O46),"")))</f>
        <v/>
      </c>
      <c r="Q46" s="119" t="str">
        <f>IF(ISNUMBER(Q$18),IF($C46="Totaal per deelnemer",SUM(Q$21:Q45),'Rekenblad 2'!Q88),IF(AND(Q$20="Totaal betaling",ISNUMBER($B46)),SUM($D46:P46),IF(AND($C46="Totaal per deelnemer",Q$20="Totaal betaling"),SUM($D46:P46),"")))</f>
        <v/>
      </c>
      <c r="R46" s="119" t="str">
        <f>IF(ISNUMBER(R$18),IF($C46="Totaal per deelnemer",SUM(R$21:R45),'Rekenblad 2'!R88),IF(AND(R$20="Totaal betaling",ISNUMBER($B46)),SUM($D46:Q46),IF(AND($C46="Totaal per deelnemer",R$20="Totaal betaling"),SUM($D46:Q46),"")))</f>
        <v/>
      </c>
      <c r="S46" s="119" t="str">
        <f>IF(ISNUMBER(S$18),IF($C46="Totaal per deelnemer",SUM(S$21:S45),'Rekenblad 2'!S88),IF(AND(S$20="Totaal betaling",ISNUMBER($B46)),SUM($D46:R46),IF(AND($C46="Totaal per deelnemer",S$20="Totaal betaling"),SUM($D46:R46),"")))</f>
        <v/>
      </c>
      <c r="T46" s="119" t="str">
        <f>IF(ISNUMBER(T$18),IF($C46="Totaal per deelnemer",SUM(T$21:T45),'Rekenblad 2'!T88),IF(AND(T$20="Totaal betaling",ISNUMBER($B46)),SUM($D46:S46),IF(AND($C46="Totaal per deelnemer",T$20="Totaal betaling"),SUM($D46:S46),"")))</f>
        <v/>
      </c>
      <c r="U46" s="119" t="str">
        <f>IF(ISNUMBER(U$18),IF($C46="Totaal per deelnemer",SUM(U$21:U45),'Rekenblad 2'!U88),IF(AND(U$20="Totaal betaling",ISNUMBER($B46)),SUM($D46:T46),IF(AND($C46="Totaal per deelnemer",U$20="Totaal betaling"),SUM($D46:T46),"")))</f>
        <v/>
      </c>
      <c r="V46" s="119" t="str">
        <f>IF(ISNUMBER(V$18),IF($C46="Totaal per deelnemer",SUM(V$21:V45),'Rekenblad 2'!V88),IF(AND(V$20="Totaal betaling",ISNUMBER($B46)),SUM($D46:U46),IF(AND($C46="Totaal per deelnemer",V$20="Totaal betaling"),SUM($D46:U46),"")))</f>
        <v/>
      </c>
      <c r="W46" s="119" t="str">
        <f>IF(ISNUMBER(W$18),IF($C46="Totaal per deelnemer",SUM(W$21:W45),'Rekenblad 2'!W88),IF(AND(W$20="Totaal betaling",ISNUMBER($B46)),SUM($D46:V46),IF(AND($C46="Totaal per deelnemer",W$20="Totaal betaling"),SUM($D46:V46),"")))</f>
        <v/>
      </c>
      <c r="X46" s="119" t="str">
        <f>IF(ISNUMBER(X$18),IF($C46="Totaal per deelnemer",SUM(X$21:X45),'Rekenblad 2'!X88),IF(AND(X$20="Totaal betaling",ISNUMBER($B46)),SUM($D46:W46),IF(AND($C46="Totaal per deelnemer",X$20="Totaal betaling"),SUM($D46:W46),"")))</f>
        <v/>
      </c>
      <c r="Y46" s="119" t="str">
        <f>IF(ISNUMBER(Y$18),IF($C46="Totaal per deelnemer",SUM(Y$21:Y45),'Rekenblad 2'!Y88),IF(AND(Y$20="Totaal betaling",ISNUMBER($B46)),SUM($D46:X46),IF(AND($C46="Totaal per deelnemer",Y$20="Totaal betaling"),SUM($D46:X46),"")))</f>
        <v/>
      </c>
    </row>
    <row r="47" spans="1:25" x14ac:dyDescent="0.2">
      <c r="A47" s="134"/>
      <c r="B47" s="118" t="str">
        <f>IF(ISNUMBER('Rekenblad 2'!C89),'Rekenblad 2'!C89,"")</f>
        <v/>
      </c>
      <c r="C47" s="121" t="str">
        <f t="shared" si="3"/>
        <v/>
      </c>
      <c r="D47" s="119" t="str">
        <f>IF(ISNUMBER(D$18),IF($C47="Totaal per deelnemer",SUM(D$21:D46),'Rekenblad 2'!D89),"")</f>
        <v/>
      </c>
      <c r="E47" s="119" t="str">
        <f>IF(ISNUMBER(E$18),IF($C47="Totaal per deelnemer",SUM(E$21:E46),'Rekenblad 2'!E89),IF(AND(E$20="Totaal betaling",ISNUMBER($B47)),SUM($D47:D47),IF(AND($C47="Totaal per deelnemer",E$20="Totaal betaling"),SUM($D47:D47),"")))</f>
        <v/>
      </c>
      <c r="F47" s="119" t="str">
        <f>IF(ISNUMBER(F$18),IF($C47="Totaal per deelnemer",SUM(F$21:F46),'Rekenblad 2'!F89),IF(AND(F$20="Totaal betaling",ISNUMBER($B47)),SUM($D47:E47),IF(AND($C47="Totaal per deelnemer",F$20="Totaal betaling"),SUM($D47:E47),"")))</f>
        <v/>
      </c>
      <c r="G47" s="119" t="str">
        <f>IF(ISNUMBER(G$18),IF($C47="Totaal per deelnemer",SUM(G$21:G46),'Rekenblad 2'!G89),IF(AND(G$20="Totaal betaling",ISNUMBER($B47)),SUM($D47:F47),IF(AND($C47="Totaal per deelnemer",G$20="Totaal betaling"),SUM($D47:F47),"")))</f>
        <v/>
      </c>
      <c r="H47" s="119" t="str">
        <f>IF(ISNUMBER(H$18),IF($C47="Totaal per deelnemer",SUM(H$21:H46),'Rekenblad 2'!H89),IF(AND(H$20="Totaal betaling",ISNUMBER($B47)),SUM($D47:G47),IF(AND($C47="Totaal per deelnemer",H$20="Totaal betaling"),SUM($D47:G47),"")))</f>
        <v/>
      </c>
      <c r="I47" s="119" t="str">
        <f>IF(ISNUMBER(I$18),IF($C47="Totaal per deelnemer",SUM(I$21:I46),'Rekenblad 2'!I89),IF(AND(I$20="Totaal betaling",ISNUMBER($B47)),SUM($D47:H47),IF(AND($C47="Totaal per deelnemer",I$20="Totaal betaling"),SUM($D47:H47),"")))</f>
        <v/>
      </c>
      <c r="J47" s="119" t="str">
        <f>IF(ISNUMBER(J$18),IF($C47="Totaal per deelnemer",SUM(J$21:J46),'Rekenblad 2'!J89),IF(AND(J$20="Totaal betaling",ISNUMBER($B47)),SUM($D47:I47),IF(AND($C47="Totaal per deelnemer",J$20="Totaal betaling"),SUM($D47:I47),"")))</f>
        <v/>
      </c>
      <c r="K47" s="119" t="str">
        <f>IF(ISNUMBER(K$18),IF($C47="Totaal per deelnemer",SUM(K$21:K46),'Rekenblad 2'!K89),IF(AND(K$20="Totaal betaling",ISNUMBER($B47)),SUM($D47:J47),IF(AND($C47="Totaal per deelnemer",K$20="Totaal betaling"),SUM($D47:J47),"")))</f>
        <v/>
      </c>
      <c r="L47" s="119" t="str">
        <f>IF(ISNUMBER(L$18),IF($C47="Totaal per deelnemer",SUM(L$21:L46),'Rekenblad 2'!L89),IF(AND(L$20="Totaal betaling",ISNUMBER($B47)),SUM($D47:K47),IF(AND($C47="Totaal per deelnemer",L$20="Totaal betaling"),SUM($D47:K47),"")))</f>
        <v/>
      </c>
      <c r="M47" s="119" t="str">
        <f>IF(ISNUMBER(M$18),IF($C47="Totaal per deelnemer",SUM(M$21:M46),'Rekenblad 2'!M89),IF(AND(M$20="Totaal betaling",ISNUMBER($B47)),SUM($D47:L47),IF(AND($C47="Totaal per deelnemer",M$20="Totaal betaling"),SUM($D47:L47),"")))</f>
        <v/>
      </c>
      <c r="N47" s="119" t="str">
        <f>IF(ISNUMBER(N$18),IF($C47="Totaal per deelnemer",SUM(N$21:N46),'Rekenblad 2'!N89),IF(AND(N$20="Totaal betaling",ISNUMBER($B47)),SUM($D47:M47),IF(AND($C47="Totaal per deelnemer",N$20="Totaal betaling"),SUM($D47:M47),"")))</f>
        <v/>
      </c>
      <c r="O47" s="119" t="str">
        <f>IF(ISNUMBER(O$18),IF($C47="Totaal per deelnemer",SUM(O$21:O46),'Rekenblad 2'!O89),IF(AND(O$20="Totaal betaling",ISNUMBER($B47)),SUM($D47:N47),IF(AND($C47="Totaal per deelnemer",O$20="Totaal betaling"),SUM($D47:N47),"")))</f>
        <v/>
      </c>
      <c r="P47" s="119" t="str">
        <f>IF(ISNUMBER(P$18),IF($C47="Totaal per deelnemer",SUM(P$21:P46),'Rekenblad 2'!P89),IF(AND(P$20="Totaal betaling",ISNUMBER($B47)),SUM($D47:O47),IF(AND($C47="Totaal per deelnemer",P$20="Totaal betaling"),SUM($D47:O47),"")))</f>
        <v/>
      </c>
      <c r="Q47" s="119" t="str">
        <f>IF(ISNUMBER(Q$18),IF($C47="Totaal per deelnemer",SUM(Q$21:Q46),'Rekenblad 2'!Q89),IF(AND(Q$20="Totaal betaling",ISNUMBER($B47)),SUM($D47:P47),IF(AND($C47="Totaal per deelnemer",Q$20="Totaal betaling"),SUM($D47:P47),"")))</f>
        <v/>
      </c>
      <c r="R47" s="119" t="str">
        <f>IF(ISNUMBER(R$18),IF($C47="Totaal per deelnemer",SUM(R$21:R46),'Rekenblad 2'!R89),IF(AND(R$20="Totaal betaling",ISNUMBER($B47)),SUM($D47:Q47),IF(AND($C47="Totaal per deelnemer",R$20="Totaal betaling"),SUM($D47:Q47),"")))</f>
        <v/>
      </c>
      <c r="S47" s="119" t="str">
        <f>IF(ISNUMBER(S$18),IF($C47="Totaal per deelnemer",SUM(S$21:S46),'Rekenblad 2'!S89),IF(AND(S$20="Totaal betaling",ISNUMBER($B47)),SUM($D47:R47),IF(AND($C47="Totaal per deelnemer",S$20="Totaal betaling"),SUM($D47:R47),"")))</f>
        <v/>
      </c>
      <c r="T47" s="119" t="str">
        <f>IF(ISNUMBER(T$18),IF($C47="Totaal per deelnemer",SUM(T$21:T46),'Rekenblad 2'!T89),IF(AND(T$20="Totaal betaling",ISNUMBER($B47)),SUM($D47:S47),IF(AND($C47="Totaal per deelnemer",T$20="Totaal betaling"),SUM($D47:S47),"")))</f>
        <v/>
      </c>
      <c r="U47" s="119" t="str">
        <f>IF(ISNUMBER(U$18),IF($C47="Totaal per deelnemer",SUM(U$21:U46),'Rekenblad 2'!U89),IF(AND(U$20="Totaal betaling",ISNUMBER($B47)),SUM($D47:T47),IF(AND($C47="Totaal per deelnemer",U$20="Totaal betaling"),SUM($D47:T47),"")))</f>
        <v/>
      </c>
      <c r="V47" s="119" t="str">
        <f>IF(ISNUMBER(V$18),IF($C47="Totaal per deelnemer",SUM(V$21:V46),'Rekenblad 2'!V89),IF(AND(V$20="Totaal betaling",ISNUMBER($B47)),SUM($D47:U47),IF(AND($C47="Totaal per deelnemer",V$20="Totaal betaling"),SUM($D47:U47),"")))</f>
        <v/>
      </c>
      <c r="W47" s="119" t="str">
        <f>IF(ISNUMBER(W$18),IF($C47="Totaal per deelnemer",SUM(W$21:W46),'Rekenblad 2'!W89),IF(AND(W$20="Totaal betaling",ISNUMBER($B47)),SUM($D47:V47),IF(AND($C47="Totaal per deelnemer",W$20="Totaal betaling"),SUM($D47:V47),"")))</f>
        <v/>
      </c>
      <c r="X47" s="119" t="str">
        <f>IF(ISNUMBER(X$18),IF($C47="Totaal per deelnemer",SUM(X$21:X46),'Rekenblad 2'!X89),IF(AND(X$20="Totaal betaling",ISNUMBER($B47)),SUM($D47:W47),IF(AND($C47="Totaal per deelnemer",X$20="Totaal betaling"),SUM($D47:W47),"")))</f>
        <v/>
      </c>
      <c r="Y47" s="119" t="str">
        <f>IF(ISNUMBER(Y$18),IF($C47="Totaal per deelnemer",SUM(Y$21:Y46),'Rekenblad 2'!Y89),IF(AND(Y$20="Totaal betaling",ISNUMBER($B47)),SUM($D47:X47),IF(AND($C47="Totaal per deelnemer",Y$20="Totaal betaling"),SUM($D47:X47),"")))</f>
        <v/>
      </c>
    </row>
    <row r="48" spans="1:25" x14ac:dyDescent="0.2">
      <c r="A48" s="134"/>
      <c r="B48" s="118" t="str">
        <f>IF(ISNUMBER('Rekenblad 2'!C90),'Rekenblad 2'!C90,"")</f>
        <v/>
      </c>
      <c r="C48" s="121" t="str">
        <f t="shared" si="3"/>
        <v/>
      </c>
      <c r="D48" s="119" t="str">
        <f>IF(ISNUMBER(D$18),IF($C48="Totaal per deelnemer",SUM(D$21:D47),'Rekenblad 2'!D90),"")</f>
        <v/>
      </c>
      <c r="E48" s="119" t="str">
        <f>IF(ISNUMBER(E$18),IF($C48="Totaal per deelnemer",SUM(E$21:E47),'Rekenblad 2'!E90),IF(AND(E$20="Totaal betaling",ISNUMBER($B48)),SUM($D48:D48),IF(AND($C48="Totaal per deelnemer",E$20="Totaal betaling"),SUM($D48:D48),"")))</f>
        <v/>
      </c>
      <c r="F48" s="119" t="str">
        <f>IF(ISNUMBER(F$18),IF($C48="Totaal per deelnemer",SUM(F$21:F47),'Rekenblad 2'!F90),IF(AND(F$20="Totaal betaling",ISNUMBER($B48)),SUM($D48:E48),IF(AND($C48="Totaal per deelnemer",F$20="Totaal betaling"),SUM($D48:E48),"")))</f>
        <v/>
      </c>
      <c r="G48" s="119" t="str">
        <f>IF(ISNUMBER(G$18),IF($C48="Totaal per deelnemer",SUM(G$21:G47),'Rekenblad 2'!G90),IF(AND(G$20="Totaal betaling",ISNUMBER($B48)),SUM($D48:F48),IF(AND($C48="Totaal per deelnemer",G$20="Totaal betaling"),SUM($D48:F48),"")))</f>
        <v/>
      </c>
      <c r="H48" s="119" t="str">
        <f>IF(ISNUMBER(H$18),IF($C48="Totaal per deelnemer",SUM(H$21:H47),'Rekenblad 2'!H90),IF(AND(H$20="Totaal betaling",ISNUMBER($B48)),SUM($D48:G48),IF(AND($C48="Totaal per deelnemer",H$20="Totaal betaling"),SUM($D48:G48),"")))</f>
        <v/>
      </c>
      <c r="I48" s="119" t="str">
        <f>IF(ISNUMBER(I$18),IF($C48="Totaal per deelnemer",SUM(I$21:I47),'Rekenblad 2'!I90),IF(AND(I$20="Totaal betaling",ISNUMBER($B48)),SUM($D48:H48),IF(AND($C48="Totaal per deelnemer",I$20="Totaal betaling"),SUM($D48:H48),"")))</f>
        <v/>
      </c>
      <c r="J48" s="119" t="str">
        <f>IF(ISNUMBER(J$18),IF($C48="Totaal per deelnemer",SUM(J$21:J47),'Rekenblad 2'!J90),IF(AND(J$20="Totaal betaling",ISNUMBER($B48)),SUM($D48:I48),IF(AND($C48="Totaal per deelnemer",J$20="Totaal betaling"),SUM($D48:I48),"")))</f>
        <v/>
      </c>
      <c r="K48" s="119" t="str">
        <f>IF(ISNUMBER(K$18),IF($C48="Totaal per deelnemer",SUM(K$21:K47),'Rekenblad 2'!K90),IF(AND(K$20="Totaal betaling",ISNUMBER($B48)),SUM($D48:J48),IF(AND($C48="Totaal per deelnemer",K$20="Totaal betaling"),SUM($D48:J48),"")))</f>
        <v/>
      </c>
      <c r="L48" s="119" t="str">
        <f>IF(ISNUMBER(L$18),IF($C48="Totaal per deelnemer",SUM(L$21:L47),'Rekenblad 2'!L90),IF(AND(L$20="Totaal betaling",ISNUMBER($B48)),SUM($D48:K48),IF(AND($C48="Totaal per deelnemer",L$20="Totaal betaling"),SUM($D48:K48),"")))</f>
        <v/>
      </c>
      <c r="M48" s="119" t="str">
        <f>IF(ISNUMBER(M$18),IF($C48="Totaal per deelnemer",SUM(M$21:M47),'Rekenblad 2'!M90),IF(AND(M$20="Totaal betaling",ISNUMBER($B48)),SUM($D48:L48),IF(AND($C48="Totaal per deelnemer",M$20="Totaal betaling"),SUM($D48:L48),"")))</f>
        <v/>
      </c>
      <c r="N48" s="119" t="str">
        <f>IF(ISNUMBER(N$18),IF($C48="Totaal per deelnemer",SUM(N$21:N47),'Rekenblad 2'!N90),IF(AND(N$20="Totaal betaling",ISNUMBER($B48)),SUM($D48:M48),IF(AND($C48="Totaal per deelnemer",N$20="Totaal betaling"),SUM($D48:M48),"")))</f>
        <v/>
      </c>
      <c r="O48" s="119" t="str">
        <f>IF(ISNUMBER(O$18),IF($C48="Totaal per deelnemer",SUM(O$21:O47),'Rekenblad 2'!O90),IF(AND(O$20="Totaal betaling",ISNUMBER($B48)),SUM($D48:N48),IF(AND($C48="Totaal per deelnemer",O$20="Totaal betaling"),SUM($D48:N48),"")))</f>
        <v/>
      </c>
      <c r="P48" s="119" t="str">
        <f>IF(ISNUMBER(P$18),IF($C48="Totaal per deelnemer",SUM(P$21:P47),'Rekenblad 2'!P90),IF(AND(P$20="Totaal betaling",ISNUMBER($B48)),SUM($D48:O48),IF(AND($C48="Totaal per deelnemer",P$20="Totaal betaling"),SUM($D48:O48),"")))</f>
        <v/>
      </c>
      <c r="Q48" s="119" t="str">
        <f>IF(ISNUMBER(Q$18),IF($C48="Totaal per deelnemer",SUM(Q$21:Q47),'Rekenblad 2'!Q90),IF(AND(Q$20="Totaal betaling",ISNUMBER($B48)),SUM($D48:P48),IF(AND($C48="Totaal per deelnemer",Q$20="Totaal betaling"),SUM($D48:P48),"")))</f>
        <v/>
      </c>
      <c r="R48" s="119" t="str">
        <f>IF(ISNUMBER(R$18),IF($C48="Totaal per deelnemer",SUM(R$21:R47),'Rekenblad 2'!R90),IF(AND(R$20="Totaal betaling",ISNUMBER($B48)),SUM($D48:Q48),IF(AND($C48="Totaal per deelnemer",R$20="Totaal betaling"),SUM($D48:Q48),"")))</f>
        <v/>
      </c>
      <c r="S48" s="119" t="str">
        <f>IF(ISNUMBER(S$18),IF($C48="Totaal per deelnemer",SUM(S$21:S47),'Rekenblad 2'!S90),IF(AND(S$20="Totaal betaling",ISNUMBER($B48)),SUM($D48:R48),IF(AND($C48="Totaal per deelnemer",S$20="Totaal betaling"),SUM($D48:R48),"")))</f>
        <v/>
      </c>
      <c r="T48" s="119" t="str">
        <f>IF(ISNUMBER(T$18),IF($C48="Totaal per deelnemer",SUM(T$21:T47),'Rekenblad 2'!T90),IF(AND(T$20="Totaal betaling",ISNUMBER($B48)),SUM($D48:S48),IF(AND($C48="Totaal per deelnemer",T$20="Totaal betaling"),SUM($D48:S48),"")))</f>
        <v/>
      </c>
      <c r="U48" s="119" t="str">
        <f>IF(ISNUMBER(U$18),IF($C48="Totaal per deelnemer",SUM(U$21:U47),'Rekenblad 2'!U90),IF(AND(U$20="Totaal betaling",ISNUMBER($B48)),SUM($D48:T48),IF(AND($C48="Totaal per deelnemer",U$20="Totaal betaling"),SUM($D48:T48),"")))</f>
        <v/>
      </c>
      <c r="V48" s="119" t="str">
        <f>IF(ISNUMBER(V$18),IF($C48="Totaal per deelnemer",SUM(V$21:V47),'Rekenblad 2'!V90),IF(AND(V$20="Totaal betaling",ISNUMBER($B48)),SUM($D48:U48),IF(AND($C48="Totaal per deelnemer",V$20="Totaal betaling"),SUM($D48:U48),"")))</f>
        <v/>
      </c>
      <c r="W48" s="119" t="str">
        <f>IF(ISNUMBER(W$18),IF($C48="Totaal per deelnemer",SUM(W$21:W47),'Rekenblad 2'!W90),IF(AND(W$20="Totaal betaling",ISNUMBER($B48)),SUM($D48:V48),IF(AND($C48="Totaal per deelnemer",W$20="Totaal betaling"),SUM($D48:V48),"")))</f>
        <v/>
      </c>
      <c r="X48" s="119" t="str">
        <f>IF(ISNUMBER(X$18),IF($C48="Totaal per deelnemer",SUM(X$21:X47),'Rekenblad 2'!X90),IF(AND(X$20="Totaal betaling",ISNUMBER($B48)),SUM($D48:W48),IF(AND($C48="Totaal per deelnemer",X$20="Totaal betaling"),SUM($D48:W48),"")))</f>
        <v/>
      </c>
      <c r="Y48" s="119" t="str">
        <f>IF(ISNUMBER(Y$18),IF($C48="Totaal per deelnemer",SUM(Y$21:Y47),'Rekenblad 2'!Y90),IF(AND(Y$20="Totaal betaling",ISNUMBER($B48)),SUM($D48:X48),IF(AND($C48="Totaal per deelnemer",Y$20="Totaal betaling"),SUM($D48:X48),"")))</f>
        <v/>
      </c>
    </row>
    <row r="49" spans="1:25" x14ac:dyDescent="0.2">
      <c r="A49" s="134"/>
      <c r="B49" s="118" t="str">
        <f>IF(ISNUMBER('Rekenblad 2'!C91),'Rekenblad 2'!C91,"")</f>
        <v/>
      </c>
      <c r="C49" s="121" t="str">
        <f t="shared" si="3"/>
        <v/>
      </c>
      <c r="D49" s="119" t="str">
        <f>IF(ISNUMBER(D$18),IF($C49="Totaal per deelnemer",SUM(D$21:D48),'Rekenblad 2'!D91),"")</f>
        <v/>
      </c>
      <c r="E49" s="119" t="str">
        <f>IF(ISNUMBER(E$18),IF($C49="Totaal per deelnemer",SUM(E$21:E48),'Rekenblad 2'!E91),IF(AND(E$20="Totaal betaling",ISNUMBER($B49)),SUM($D49:D49),IF(AND($C49="Totaal per deelnemer",E$20="Totaal betaling"),SUM($D49:D49),"")))</f>
        <v/>
      </c>
      <c r="F49" s="119" t="str">
        <f>IF(ISNUMBER(F$18),IF($C49="Totaal per deelnemer",SUM(F$21:F48),'Rekenblad 2'!F91),IF(AND(F$20="Totaal betaling",ISNUMBER($B49)),SUM($D49:E49),IF(AND($C49="Totaal per deelnemer",F$20="Totaal betaling"),SUM($D49:E49),"")))</f>
        <v/>
      </c>
      <c r="G49" s="119" t="str">
        <f>IF(ISNUMBER(G$18),IF($C49="Totaal per deelnemer",SUM(G$21:G48),'Rekenblad 2'!G91),IF(AND(G$20="Totaal betaling",ISNUMBER($B49)),SUM($D49:F49),IF(AND($C49="Totaal per deelnemer",G$20="Totaal betaling"),SUM($D49:F49),"")))</f>
        <v/>
      </c>
      <c r="H49" s="119" t="str">
        <f>IF(ISNUMBER(H$18),IF($C49="Totaal per deelnemer",SUM(H$21:H48),'Rekenblad 2'!H91),IF(AND(H$20="Totaal betaling",ISNUMBER($B49)),SUM($D49:G49),IF(AND($C49="Totaal per deelnemer",H$20="Totaal betaling"),SUM($D49:G49),"")))</f>
        <v/>
      </c>
      <c r="I49" s="119" t="str">
        <f>IF(ISNUMBER(I$18),IF($C49="Totaal per deelnemer",SUM(I$21:I48),'Rekenblad 2'!I91),IF(AND(I$20="Totaal betaling",ISNUMBER($B49)),SUM($D49:H49),IF(AND($C49="Totaal per deelnemer",I$20="Totaal betaling"),SUM($D49:H49),"")))</f>
        <v/>
      </c>
      <c r="J49" s="119" t="str">
        <f>IF(ISNUMBER(J$18),IF($C49="Totaal per deelnemer",SUM(J$21:J48),'Rekenblad 2'!J91),IF(AND(J$20="Totaal betaling",ISNUMBER($B49)),SUM($D49:I49),IF(AND($C49="Totaal per deelnemer",J$20="Totaal betaling"),SUM($D49:I49),"")))</f>
        <v/>
      </c>
      <c r="K49" s="119" t="str">
        <f>IF(ISNUMBER(K$18),IF($C49="Totaal per deelnemer",SUM(K$21:K48),'Rekenblad 2'!K91),IF(AND(K$20="Totaal betaling",ISNUMBER($B49)),SUM($D49:J49),IF(AND($C49="Totaal per deelnemer",K$20="Totaal betaling"),SUM($D49:J49),"")))</f>
        <v/>
      </c>
      <c r="L49" s="119" t="str">
        <f>IF(ISNUMBER(L$18),IF($C49="Totaal per deelnemer",SUM(L$21:L48),'Rekenblad 2'!L91),IF(AND(L$20="Totaal betaling",ISNUMBER($B49)),SUM($D49:K49),IF(AND($C49="Totaal per deelnemer",L$20="Totaal betaling"),SUM($D49:K49),"")))</f>
        <v/>
      </c>
      <c r="M49" s="119" t="str">
        <f>IF(ISNUMBER(M$18),IF($C49="Totaal per deelnemer",SUM(M$21:M48),'Rekenblad 2'!M91),IF(AND(M$20="Totaal betaling",ISNUMBER($B49)),SUM($D49:L49),IF(AND($C49="Totaal per deelnemer",M$20="Totaal betaling"),SUM($D49:L49),"")))</f>
        <v/>
      </c>
      <c r="N49" s="119" t="str">
        <f>IF(ISNUMBER(N$18),IF($C49="Totaal per deelnemer",SUM(N$21:N48),'Rekenblad 2'!N91),IF(AND(N$20="Totaal betaling",ISNUMBER($B49)),SUM($D49:M49),IF(AND($C49="Totaal per deelnemer",N$20="Totaal betaling"),SUM($D49:M49),"")))</f>
        <v/>
      </c>
      <c r="O49" s="119" t="str">
        <f>IF(ISNUMBER(O$18),IF($C49="Totaal per deelnemer",SUM(O$21:O48),'Rekenblad 2'!O91),IF(AND(O$20="Totaal betaling",ISNUMBER($B49)),SUM($D49:N49),IF(AND($C49="Totaal per deelnemer",O$20="Totaal betaling"),SUM($D49:N49),"")))</f>
        <v/>
      </c>
      <c r="P49" s="119" t="str">
        <f>IF(ISNUMBER(P$18),IF($C49="Totaal per deelnemer",SUM(P$21:P48),'Rekenblad 2'!P91),IF(AND(P$20="Totaal betaling",ISNUMBER($B49)),SUM($D49:O49),IF(AND($C49="Totaal per deelnemer",P$20="Totaal betaling"),SUM($D49:O49),"")))</f>
        <v/>
      </c>
      <c r="Q49" s="119" t="str">
        <f>IF(ISNUMBER(Q$18),IF($C49="Totaal per deelnemer",SUM(Q$21:Q48),'Rekenblad 2'!Q91),IF(AND(Q$20="Totaal betaling",ISNUMBER($B49)),SUM($D49:P49),IF(AND($C49="Totaal per deelnemer",Q$20="Totaal betaling"),SUM($D49:P49),"")))</f>
        <v/>
      </c>
      <c r="R49" s="119" t="str">
        <f>IF(ISNUMBER(R$18),IF($C49="Totaal per deelnemer",SUM(R$21:R48),'Rekenblad 2'!R91),IF(AND(R$20="Totaal betaling",ISNUMBER($B49)),SUM($D49:Q49),IF(AND($C49="Totaal per deelnemer",R$20="Totaal betaling"),SUM($D49:Q49),"")))</f>
        <v/>
      </c>
      <c r="S49" s="119" t="str">
        <f>IF(ISNUMBER(S$18),IF($C49="Totaal per deelnemer",SUM(S$21:S48),'Rekenblad 2'!S91),IF(AND(S$20="Totaal betaling",ISNUMBER($B49)),SUM($D49:R49),IF(AND($C49="Totaal per deelnemer",S$20="Totaal betaling"),SUM($D49:R49),"")))</f>
        <v/>
      </c>
      <c r="T49" s="119" t="str">
        <f>IF(ISNUMBER(T$18),IF($C49="Totaal per deelnemer",SUM(T$21:T48),'Rekenblad 2'!T91),IF(AND(T$20="Totaal betaling",ISNUMBER($B49)),SUM($D49:S49),IF(AND($C49="Totaal per deelnemer",T$20="Totaal betaling"),SUM($D49:S49),"")))</f>
        <v/>
      </c>
      <c r="U49" s="119" t="str">
        <f>IF(ISNUMBER(U$18),IF($C49="Totaal per deelnemer",SUM(U$21:U48),'Rekenblad 2'!U91),IF(AND(U$20="Totaal betaling",ISNUMBER($B49)),SUM($D49:T49),IF(AND($C49="Totaal per deelnemer",U$20="Totaal betaling"),SUM($D49:T49),"")))</f>
        <v/>
      </c>
      <c r="V49" s="119" t="str">
        <f>IF(ISNUMBER(V$18),IF($C49="Totaal per deelnemer",SUM(V$21:V48),'Rekenblad 2'!V91),IF(AND(V$20="Totaal betaling",ISNUMBER($B49)),SUM($D49:U49),IF(AND($C49="Totaal per deelnemer",V$20="Totaal betaling"),SUM($D49:U49),"")))</f>
        <v/>
      </c>
      <c r="W49" s="119" t="str">
        <f>IF(ISNUMBER(W$18),IF($C49="Totaal per deelnemer",SUM(W$21:W48),'Rekenblad 2'!W91),IF(AND(W$20="Totaal betaling",ISNUMBER($B49)),SUM($D49:V49),IF(AND($C49="Totaal per deelnemer",W$20="Totaal betaling"),SUM($D49:V49),"")))</f>
        <v/>
      </c>
      <c r="X49" s="119" t="str">
        <f>IF(ISNUMBER(X$18),IF($C49="Totaal per deelnemer",SUM(X$21:X48),'Rekenblad 2'!X91),IF(AND(X$20="Totaal betaling",ISNUMBER($B49)),SUM($D49:W49),IF(AND($C49="Totaal per deelnemer",X$20="Totaal betaling"),SUM($D49:W49),"")))</f>
        <v/>
      </c>
      <c r="Y49" s="119" t="str">
        <f>IF(ISNUMBER(Y$18),IF($C49="Totaal per deelnemer",SUM(Y$21:Y48),'Rekenblad 2'!Y91),IF(AND(Y$20="Totaal betaling",ISNUMBER($B49)),SUM($D49:X49),IF(AND($C49="Totaal per deelnemer",Y$20="Totaal betaling"),SUM($D49:X49),"")))</f>
        <v/>
      </c>
    </row>
    <row r="50" spans="1:25" x14ac:dyDescent="0.2">
      <c r="A50" s="134"/>
      <c r="B50" s="118" t="str">
        <f>IF(ISNUMBER('Rekenblad 2'!C92),'Rekenblad 2'!C92,"")</f>
        <v/>
      </c>
      <c r="C50" s="121" t="str">
        <f t="shared" si="3"/>
        <v/>
      </c>
      <c r="D50" s="119" t="str">
        <f>IF(ISNUMBER(D$18),IF($C50="Totaal per deelnemer",SUM(D$21:D49),'Rekenblad 2'!D92),"")</f>
        <v/>
      </c>
      <c r="E50" s="119" t="str">
        <f>IF(ISNUMBER(E$18),IF($C50="Totaal per deelnemer",SUM(E$21:E49),'Rekenblad 2'!E92),IF(AND(E$20="Totaal betaling",ISNUMBER($B50)),SUM($D50:D50),IF(AND($C50="Totaal per deelnemer",E$20="Totaal betaling"),SUM($D50:D50),"")))</f>
        <v/>
      </c>
      <c r="F50" s="119" t="str">
        <f>IF(ISNUMBER(F$18),IF($C50="Totaal per deelnemer",SUM(F$21:F49),'Rekenblad 2'!F92),IF(AND(F$20="Totaal betaling",ISNUMBER($B50)),SUM($D50:E50),IF(AND($C50="Totaal per deelnemer",F$20="Totaal betaling"),SUM($D50:E50),"")))</f>
        <v/>
      </c>
      <c r="G50" s="119" t="str">
        <f>IF(ISNUMBER(G$18),IF($C50="Totaal per deelnemer",SUM(G$21:G49),'Rekenblad 2'!G92),IF(AND(G$20="Totaal betaling",ISNUMBER($B50)),SUM($D50:F50),IF(AND($C50="Totaal per deelnemer",G$20="Totaal betaling"),SUM($D50:F50),"")))</f>
        <v/>
      </c>
      <c r="H50" s="119" t="str">
        <f>IF(ISNUMBER(H$18),IF($C50="Totaal per deelnemer",SUM(H$21:H49),'Rekenblad 2'!H92),IF(AND(H$20="Totaal betaling",ISNUMBER($B50)),SUM($D50:G50),IF(AND($C50="Totaal per deelnemer",H$20="Totaal betaling"),SUM($D50:G50),"")))</f>
        <v/>
      </c>
      <c r="I50" s="119" t="str">
        <f>IF(ISNUMBER(I$18),IF($C50="Totaal per deelnemer",SUM(I$21:I49),'Rekenblad 2'!I92),IF(AND(I$20="Totaal betaling",ISNUMBER($B50)),SUM($D50:H50),IF(AND($C50="Totaal per deelnemer",I$20="Totaal betaling"),SUM($D50:H50),"")))</f>
        <v/>
      </c>
      <c r="J50" s="119" t="str">
        <f>IF(ISNUMBER(J$18),IF($C50="Totaal per deelnemer",SUM(J$21:J49),'Rekenblad 2'!J92),IF(AND(J$20="Totaal betaling",ISNUMBER($B50)),SUM($D50:I50),IF(AND($C50="Totaal per deelnemer",J$20="Totaal betaling"),SUM($D50:I50),"")))</f>
        <v/>
      </c>
      <c r="K50" s="119" t="str">
        <f>IF(ISNUMBER(K$18),IF($C50="Totaal per deelnemer",SUM(K$21:K49),'Rekenblad 2'!K92),IF(AND(K$20="Totaal betaling",ISNUMBER($B50)),SUM($D50:J50),IF(AND($C50="Totaal per deelnemer",K$20="Totaal betaling"),SUM($D50:J50),"")))</f>
        <v/>
      </c>
      <c r="L50" s="119" t="str">
        <f>IF(ISNUMBER(L$18),IF($C50="Totaal per deelnemer",SUM(L$21:L49),'Rekenblad 2'!L92),IF(AND(L$20="Totaal betaling",ISNUMBER($B50)),SUM($D50:K50),IF(AND($C50="Totaal per deelnemer",L$20="Totaal betaling"),SUM($D50:K50),"")))</f>
        <v/>
      </c>
      <c r="M50" s="119" t="str">
        <f>IF(ISNUMBER(M$18),IF($C50="Totaal per deelnemer",SUM(M$21:M49),'Rekenblad 2'!M92),IF(AND(M$20="Totaal betaling",ISNUMBER($B50)),SUM($D50:L50),IF(AND($C50="Totaal per deelnemer",M$20="Totaal betaling"),SUM($D50:L50),"")))</f>
        <v/>
      </c>
      <c r="N50" s="119" t="str">
        <f>IF(ISNUMBER(N$18),IF($C50="Totaal per deelnemer",SUM(N$21:N49),'Rekenblad 2'!N92),IF(AND(N$20="Totaal betaling",ISNUMBER($B50)),SUM($D50:M50),IF(AND($C50="Totaal per deelnemer",N$20="Totaal betaling"),SUM($D50:M50),"")))</f>
        <v/>
      </c>
      <c r="O50" s="119" t="str">
        <f>IF(ISNUMBER(O$18),IF($C50="Totaal per deelnemer",SUM(O$21:O49),'Rekenblad 2'!O92),IF(AND(O$20="Totaal betaling",ISNUMBER($B50)),SUM($D50:N50),IF(AND($C50="Totaal per deelnemer",O$20="Totaal betaling"),SUM($D50:N50),"")))</f>
        <v/>
      </c>
      <c r="P50" s="119" t="str">
        <f>IF(ISNUMBER(P$18),IF($C50="Totaal per deelnemer",SUM(P$21:P49),'Rekenblad 2'!P92),IF(AND(P$20="Totaal betaling",ISNUMBER($B50)),SUM($D50:O50),IF(AND($C50="Totaal per deelnemer",P$20="Totaal betaling"),SUM($D50:O50),"")))</f>
        <v/>
      </c>
      <c r="Q50" s="119" t="str">
        <f>IF(ISNUMBER(Q$18),IF($C50="Totaal per deelnemer",SUM(Q$21:Q49),'Rekenblad 2'!Q92),IF(AND(Q$20="Totaal betaling",ISNUMBER($B50)),SUM($D50:P50),IF(AND($C50="Totaal per deelnemer",Q$20="Totaal betaling"),SUM($D50:P50),"")))</f>
        <v/>
      </c>
      <c r="R50" s="119" t="str">
        <f>IF(ISNUMBER(R$18),IF($C50="Totaal per deelnemer",SUM(R$21:R49),'Rekenblad 2'!R92),IF(AND(R$20="Totaal betaling",ISNUMBER($B50)),SUM($D50:Q50),IF(AND($C50="Totaal per deelnemer",R$20="Totaal betaling"),SUM($D50:Q50),"")))</f>
        <v/>
      </c>
      <c r="S50" s="119" t="str">
        <f>IF(ISNUMBER(S$18),IF($C50="Totaal per deelnemer",SUM(S$21:S49),'Rekenblad 2'!S92),IF(AND(S$20="Totaal betaling",ISNUMBER($B50)),SUM($D50:R50),IF(AND($C50="Totaal per deelnemer",S$20="Totaal betaling"),SUM($D50:R50),"")))</f>
        <v/>
      </c>
      <c r="T50" s="119" t="str">
        <f>IF(ISNUMBER(T$18),IF($C50="Totaal per deelnemer",SUM(T$21:T49),'Rekenblad 2'!T92),IF(AND(T$20="Totaal betaling",ISNUMBER($B50)),SUM($D50:S50),IF(AND($C50="Totaal per deelnemer",T$20="Totaal betaling"),SUM($D50:S50),"")))</f>
        <v/>
      </c>
      <c r="U50" s="119" t="str">
        <f>IF(ISNUMBER(U$18),IF($C50="Totaal per deelnemer",SUM(U$21:U49),'Rekenblad 2'!U92),IF(AND(U$20="Totaal betaling",ISNUMBER($B50)),SUM($D50:T50),IF(AND($C50="Totaal per deelnemer",U$20="Totaal betaling"),SUM($D50:T50),"")))</f>
        <v/>
      </c>
      <c r="V50" s="119" t="str">
        <f>IF(ISNUMBER(V$18),IF($C50="Totaal per deelnemer",SUM(V$21:V49),'Rekenblad 2'!V92),IF(AND(V$20="Totaal betaling",ISNUMBER($B50)),SUM($D50:U50),IF(AND($C50="Totaal per deelnemer",V$20="Totaal betaling"),SUM($D50:U50),"")))</f>
        <v/>
      </c>
      <c r="W50" s="119" t="str">
        <f>IF(ISNUMBER(W$18),IF($C50="Totaal per deelnemer",SUM(W$21:W49),'Rekenblad 2'!W92),IF(AND(W$20="Totaal betaling",ISNUMBER($B50)),SUM($D50:V50),IF(AND($C50="Totaal per deelnemer",W$20="Totaal betaling"),SUM($D50:V50),"")))</f>
        <v/>
      </c>
      <c r="X50" s="119" t="str">
        <f>IF(ISNUMBER(X$18),IF($C50="Totaal per deelnemer",SUM(X$21:X49),'Rekenblad 2'!X92),IF(AND(X$20="Totaal betaling",ISNUMBER($B50)),SUM($D50:W50),IF(AND($C50="Totaal per deelnemer",X$20="Totaal betaling"),SUM($D50:W50),"")))</f>
        <v/>
      </c>
      <c r="Y50" s="119" t="str">
        <f>IF(ISNUMBER(Y$18),IF($C50="Totaal per deelnemer",SUM(Y$21:Y49),'Rekenblad 2'!Y92),IF(AND(Y$20="Totaal betaling",ISNUMBER($B50)),SUM($D50:X50),IF(AND($C50="Totaal per deelnemer",Y$20="Totaal betaling"),SUM($D50:X50),"")))</f>
        <v/>
      </c>
    </row>
    <row r="51" spans="1:25" x14ac:dyDescent="0.2">
      <c r="A51" s="91"/>
      <c r="B51" s="118" t="str">
        <f>IF(ISNUMBER('Rekenblad 2'!C93),'Rekenblad 2'!C93,"")</f>
        <v/>
      </c>
      <c r="C51" s="121" t="str">
        <f t="shared" si="3"/>
        <v/>
      </c>
      <c r="D51" s="119" t="str">
        <f>IF(ISNUMBER(D$18),IF($C51="Totaal per deelnemer",SUM(D$21:D50),'Rekenblad 2'!D93),"")</f>
        <v/>
      </c>
      <c r="E51" s="119" t="str">
        <f>IF(ISNUMBER(E$18),IF($C51="Totaal per deelnemer",SUM(E$21:E50),'Rekenblad 2'!E93),IF(AND(E$20="Totaal betaling",ISNUMBER($B51)),SUM($D51:D51),IF(AND($C51="Totaal per deelnemer",E$20="Totaal betaling"),SUM($D51:D51),"")))</f>
        <v/>
      </c>
      <c r="F51" s="119" t="str">
        <f>IF(ISNUMBER(F$18),IF($C51="Totaal per deelnemer",SUM(F$21:F50),'Rekenblad 2'!F93),IF(AND(F$20="Totaal betaling",ISNUMBER($B51)),SUM($D51:E51),IF(AND($C51="Totaal per deelnemer",F$20="Totaal betaling"),SUM($D51:E51),"")))</f>
        <v/>
      </c>
      <c r="G51" s="119" t="str">
        <f>IF(ISNUMBER(G$18),IF($C51="Totaal per deelnemer",SUM(G$21:G50),'Rekenblad 2'!G93),IF(AND(G$20="Totaal betaling",ISNUMBER($B51)),SUM($D51:F51),IF(AND($C51="Totaal per deelnemer",G$20="Totaal betaling"),SUM($D51:F51),"")))</f>
        <v/>
      </c>
      <c r="H51" s="119" t="str">
        <f>IF(ISNUMBER(H$18),IF($C51="Totaal per deelnemer",SUM(H$21:H50),'Rekenblad 2'!H93),IF(AND(H$20="Totaal betaling",ISNUMBER($B51)),SUM($D51:G51),IF(AND($C51="Totaal per deelnemer",H$20="Totaal betaling"),SUM($D51:G51),"")))</f>
        <v/>
      </c>
      <c r="I51" s="119" t="str">
        <f>IF(ISNUMBER(I$18),IF($C51="Totaal per deelnemer",SUM(I$21:I50),'Rekenblad 2'!I93),IF(AND(I$20="Totaal betaling",ISNUMBER($B51)),SUM($D51:H51),IF(AND($C51="Totaal per deelnemer",I$20="Totaal betaling"),SUM($D51:H51),"")))</f>
        <v/>
      </c>
      <c r="J51" s="119" t="str">
        <f>IF(ISNUMBER(J$18),IF($C51="Totaal per deelnemer",SUM(J$21:J50),'Rekenblad 2'!J93),IF(AND(J$20="Totaal betaling",ISNUMBER($B51)),SUM($D51:I51),IF(AND($C51="Totaal per deelnemer",J$20="Totaal betaling"),SUM($D51:I51),"")))</f>
        <v/>
      </c>
      <c r="K51" s="119" t="str">
        <f>IF(ISNUMBER(K$18),IF($C51="Totaal per deelnemer",SUM(K$21:K50),'Rekenblad 2'!K93),IF(AND(K$20="Totaal betaling",ISNUMBER($B51)),SUM($D51:J51),IF(AND($C51="Totaal per deelnemer",K$20="Totaal betaling"),SUM($D51:J51),"")))</f>
        <v/>
      </c>
      <c r="L51" s="119" t="str">
        <f>IF(ISNUMBER(L$18),IF($C51="Totaal per deelnemer",SUM(L$21:L50),'Rekenblad 2'!L93),IF(AND(L$20="Totaal betaling",ISNUMBER($B51)),SUM($D51:K51),IF(AND($C51="Totaal per deelnemer",L$20="Totaal betaling"),SUM($D51:K51),"")))</f>
        <v/>
      </c>
      <c r="M51" s="119" t="str">
        <f>IF(ISNUMBER(M$18),IF($C51="Totaal per deelnemer",SUM(M$21:M50),'Rekenblad 2'!M93),IF(AND(M$20="Totaal betaling",ISNUMBER($B51)),SUM($D51:L51),IF(AND($C51="Totaal per deelnemer",M$20="Totaal betaling"),SUM($D51:L51),"")))</f>
        <v/>
      </c>
      <c r="N51" s="119" t="str">
        <f>IF(ISNUMBER(N$18),IF($C51="Totaal per deelnemer",SUM(N$21:N50),'Rekenblad 2'!N93),IF(AND(N$20="Totaal betaling",ISNUMBER($B51)),SUM($D51:M51),IF(AND($C51="Totaal per deelnemer",N$20="Totaal betaling"),SUM($D51:M51),"")))</f>
        <v/>
      </c>
      <c r="O51" s="119" t="str">
        <f>IF(ISNUMBER(O$18),IF($C51="Totaal per deelnemer",SUM(O$21:O50),'Rekenblad 2'!O93),IF(AND(O$20="Totaal betaling",ISNUMBER($B51)),SUM($D51:N51),IF(AND($C51="Totaal per deelnemer",O$20="Totaal betaling"),SUM($D51:N51),"")))</f>
        <v/>
      </c>
      <c r="P51" s="119" t="str">
        <f>IF(ISNUMBER(P$18),IF($C51="Totaal per deelnemer",SUM(P$21:P50),'Rekenblad 2'!P93),IF(AND(P$20="Totaal betaling",ISNUMBER($B51)),SUM($D51:O51),IF(AND($C51="Totaal per deelnemer",P$20="Totaal betaling"),SUM($D51:O51),"")))</f>
        <v/>
      </c>
      <c r="Q51" s="119" t="str">
        <f>IF(ISNUMBER(Q$18),IF($C51="Totaal per deelnemer",SUM(Q$21:Q50),'Rekenblad 2'!Q93),IF(AND(Q$20="Totaal betaling",ISNUMBER($B51)),SUM($D51:P51),IF(AND($C51="Totaal per deelnemer",Q$20="Totaal betaling"),SUM($D51:P51),"")))</f>
        <v/>
      </c>
      <c r="R51" s="119" t="str">
        <f>IF(ISNUMBER(R$18),IF($C51="Totaal per deelnemer",SUM(R$21:R50),'Rekenblad 2'!R93),IF(AND(R$20="Totaal betaling",ISNUMBER($B51)),SUM($D51:Q51),IF(AND($C51="Totaal per deelnemer",R$20="Totaal betaling"),SUM($D51:Q51),"")))</f>
        <v/>
      </c>
      <c r="S51" s="119" t="str">
        <f>IF(ISNUMBER(S$18),IF($C51="Totaal per deelnemer",SUM(S$21:S50),'Rekenblad 2'!S93),IF(AND(S$20="Totaal betaling",ISNUMBER($B51)),SUM($D51:R51),IF(AND($C51="Totaal per deelnemer",S$20="Totaal betaling"),SUM($D51:R51),"")))</f>
        <v/>
      </c>
      <c r="T51" s="119" t="str">
        <f>IF(ISNUMBER(T$18),IF($C51="Totaal per deelnemer",SUM(T$21:T50),'Rekenblad 2'!T93),IF(AND(T$20="Totaal betaling",ISNUMBER($B51)),SUM($D51:S51),IF(AND($C51="Totaal per deelnemer",T$20="Totaal betaling"),SUM($D51:S51),"")))</f>
        <v/>
      </c>
      <c r="U51" s="119" t="str">
        <f>IF(ISNUMBER(U$18),IF($C51="Totaal per deelnemer",SUM(U$21:U50),'Rekenblad 2'!U93),IF(AND(U$20="Totaal betaling",ISNUMBER($B51)),SUM($D51:T51),IF(AND($C51="Totaal per deelnemer",U$20="Totaal betaling"),SUM($D51:T51),"")))</f>
        <v/>
      </c>
      <c r="V51" s="119" t="str">
        <f>IF(ISNUMBER(V$18),IF($C51="Totaal per deelnemer",SUM(V$21:V50),'Rekenblad 2'!V93),IF(AND(V$20="Totaal betaling",ISNUMBER($B51)),SUM($D51:U51),IF(AND($C51="Totaal per deelnemer",V$20="Totaal betaling"),SUM($D51:U51),"")))</f>
        <v/>
      </c>
      <c r="W51" s="119" t="str">
        <f>IF(ISNUMBER(W$18),IF($C51="Totaal per deelnemer",SUM(W$21:W50),'Rekenblad 2'!W93),IF(AND(W$20="Totaal betaling",ISNUMBER($B51)),SUM($D51:V51),IF(AND($C51="Totaal per deelnemer",W$20="Totaal betaling"),SUM($D51:V51),"")))</f>
        <v/>
      </c>
      <c r="X51" s="119" t="str">
        <f>IF(ISNUMBER(X$18),IF($C51="Totaal per deelnemer",SUM(X$21:X50),'Rekenblad 2'!X93),IF(AND(X$20="Totaal betaling",ISNUMBER($B51)),SUM($D51:W51),IF(AND($C51="Totaal per deelnemer",X$20="Totaal betaling"),SUM($D51:W51),"")))</f>
        <v/>
      </c>
      <c r="Y51" s="119" t="str">
        <f>IF(ISNUMBER(Y$18),IF($C51="Totaal per deelnemer",SUM(Y$21:Y50),'Rekenblad 2'!Y93),IF(AND(Y$20="Totaal betaling",ISNUMBER($B51)),SUM($D51:X51),IF(AND($C51="Totaal per deelnemer",Y$20="Totaal betaling"),SUM($D51:X51),"")))</f>
        <v/>
      </c>
    </row>
    <row r="52" spans="1:25" x14ac:dyDescent="0.2">
      <c r="A52" s="91"/>
      <c r="B52" s="118" t="str">
        <f>IF(ISNUMBER('Rekenblad 2'!C94),'Rekenblad 2'!C94,"")</f>
        <v/>
      </c>
      <c r="C52" s="121" t="str">
        <f t="shared" si="3"/>
        <v/>
      </c>
      <c r="D52" s="119" t="str">
        <f>IF(ISNUMBER(D$18),IF($C52="Totaal per deelnemer",SUM(D$21:D51),'Rekenblad 2'!D94),"")</f>
        <v/>
      </c>
      <c r="E52" s="119" t="str">
        <f>IF(ISNUMBER(E$18),IF($C52="Totaal per deelnemer",SUM(E$21:E51),'Rekenblad 2'!E94),IF(AND(E$20="Totaal betaling",ISNUMBER($B52)),SUM($D52:D52),IF(AND($C52="Totaal per deelnemer",E$20="Totaal betaling"),SUM($D52:D52),"")))</f>
        <v/>
      </c>
      <c r="F52" s="119" t="str">
        <f>IF(ISNUMBER(F$18),IF($C52="Totaal per deelnemer",SUM(F$21:F51),'Rekenblad 2'!F94),IF(AND(F$20="Totaal betaling",ISNUMBER($B52)),SUM($D52:E52),IF(AND($C52="Totaal per deelnemer",F$20="Totaal betaling"),SUM($D52:E52),"")))</f>
        <v/>
      </c>
      <c r="G52" s="119" t="str">
        <f>IF(ISNUMBER(G$18),IF($C52="Totaal per deelnemer",SUM(G$21:G51),'Rekenblad 2'!G94),IF(AND(G$20="Totaal betaling",ISNUMBER($B52)),SUM($D52:F52),IF(AND($C52="Totaal per deelnemer",G$20="Totaal betaling"),SUM($D52:F52),"")))</f>
        <v/>
      </c>
      <c r="H52" s="119" t="str">
        <f>IF(ISNUMBER(H$18),IF($C52="Totaal per deelnemer",SUM(H$21:H51),'Rekenblad 2'!H94),IF(AND(H$20="Totaal betaling",ISNUMBER($B52)),SUM($D52:G52),IF(AND($C52="Totaal per deelnemer",H$20="Totaal betaling"),SUM($D52:G52),"")))</f>
        <v/>
      </c>
      <c r="I52" s="119" t="str">
        <f>IF(ISNUMBER(I$18),IF($C52="Totaal per deelnemer",SUM(I$21:I51),'Rekenblad 2'!I94),IF(AND(I$20="Totaal betaling",ISNUMBER($B52)),SUM($D52:H52),IF(AND($C52="Totaal per deelnemer",I$20="Totaal betaling"),SUM($D52:H52),"")))</f>
        <v/>
      </c>
      <c r="J52" s="119" t="str">
        <f>IF(ISNUMBER(J$18),IF($C52="Totaal per deelnemer",SUM(J$21:J51),'Rekenblad 2'!J94),IF(AND(J$20="Totaal betaling",ISNUMBER($B52)),SUM($D52:I52),IF(AND($C52="Totaal per deelnemer",J$20="Totaal betaling"),SUM($D52:I52),"")))</f>
        <v/>
      </c>
      <c r="K52" s="119" t="str">
        <f>IF(ISNUMBER(K$18),IF($C52="Totaal per deelnemer",SUM(K$21:K51),'Rekenblad 2'!K94),IF(AND(K$20="Totaal betaling",ISNUMBER($B52)),SUM($D52:J52),IF(AND($C52="Totaal per deelnemer",K$20="Totaal betaling"),SUM($D52:J52),"")))</f>
        <v/>
      </c>
      <c r="L52" s="119" t="str">
        <f>IF(ISNUMBER(L$18),IF($C52="Totaal per deelnemer",SUM(L$21:L51),'Rekenblad 2'!L94),IF(AND(L$20="Totaal betaling",ISNUMBER($B52)),SUM($D52:K52),IF(AND($C52="Totaal per deelnemer",L$20="Totaal betaling"),SUM($D52:K52),"")))</f>
        <v/>
      </c>
      <c r="M52" s="119" t="str">
        <f>IF(ISNUMBER(M$18),IF($C52="Totaal per deelnemer",SUM(M$21:M51),'Rekenblad 2'!M94),IF(AND(M$20="Totaal betaling",ISNUMBER($B52)),SUM($D52:L52),IF(AND($C52="Totaal per deelnemer",M$20="Totaal betaling"),SUM($D52:L52),"")))</f>
        <v/>
      </c>
      <c r="N52" s="119" t="str">
        <f>IF(ISNUMBER(N$18),IF($C52="Totaal per deelnemer",SUM(N$21:N51),'Rekenblad 2'!N94),IF(AND(N$20="Totaal betaling",ISNUMBER($B52)),SUM($D52:M52),IF(AND($C52="Totaal per deelnemer",N$20="Totaal betaling"),SUM($D52:M52),"")))</f>
        <v/>
      </c>
      <c r="O52" s="119" t="str">
        <f>IF(ISNUMBER(O$18),IF($C52="Totaal per deelnemer",SUM(O$21:O51),'Rekenblad 2'!O94),IF(AND(O$20="Totaal betaling",ISNUMBER($B52)),SUM($D52:N52),IF(AND($C52="Totaal per deelnemer",O$20="Totaal betaling"),SUM($D52:N52),"")))</f>
        <v/>
      </c>
      <c r="P52" s="119" t="str">
        <f>IF(ISNUMBER(P$18),IF($C52="Totaal per deelnemer",SUM(P$21:P51),'Rekenblad 2'!P94),IF(AND(P$20="Totaal betaling",ISNUMBER($B52)),SUM($D52:O52),IF(AND($C52="Totaal per deelnemer",P$20="Totaal betaling"),SUM($D52:O52),"")))</f>
        <v/>
      </c>
      <c r="Q52" s="119" t="str">
        <f>IF(ISNUMBER(Q$18),IF($C52="Totaal per deelnemer",SUM(Q$21:Q51),'Rekenblad 2'!Q94),IF(AND(Q$20="Totaal betaling",ISNUMBER($B52)),SUM($D52:P52),IF(AND($C52="Totaal per deelnemer",Q$20="Totaal betaling"),SUM($D52:P52),"")))</f>
        <v/>
      </c>
      <c r="R52" s="119" t="str">
        <f>IF(ISNUMBER(R$18),IF($C52="Totaal per deelnemer",SUM(R$21:R51),'Rekenblad 2'!R94),IF(AND(R$20="Totaal betaling",ISNUMBER($B52)),SUM($D52:Q52),IF(AND($C52="Totaal per deelnemer",R$20="Totaal betaling"),SUM($D52:Q52),"")))</f>
        <v/>
      </c>
      <c r="S52" s="119" t="str">
        <f>IF(ISNUMBER(S$18),IF($C52="Totaal per deelnemer",SUM(S$21:S51),'Rekenblad 2'!S94),IF(AND(S$20="Totaal betaling",ISNUMBER($B52)),SUM($D52:R52),IF(AND($C52="Totaal per deelnemer",S$20="Totaal betaling"),SUM($D52:R52),"")))</f>
        <v/>
      </c>
      <c r="T52" s="119" t="str">
        <f>IF(ISNUMBER(T$18),IF($C52="Totaal per deelnemer",SUM(T$21:T51),'Rekenblad 2'!T94),IF(AND(T$20="Totaal betaling",ISNUMBER($B52)),SUM($D52:S52),IF(AND($C52="Totaal per deelnemer",T$20="Totaal betaling"),SUM($D52:S52),"")))</f>
        <v/>
      </c>
      <c r="U52" s="119" t="str">
        <f>IF(ISNUMBER(U$18),IF($C52="Totaal per deelnemer",SUM(U$21:U51),'Rekenblad 2'!U94),IF(AND(U$20="Totaal betaling",ISNUMBER($B52)),SUM($D52:T52),IF(AND($C52="Totaal per deelnemer",U$20="Totaal betaling"),SUM($D52:T52),"")))</f>
        <v/>
      </c>
      <c r="V52" s="119" t="str">
        <f>IF(ISNUMBER(V$18),IF($C52="Totaal per deelnemer",SUM(V$21:V51),'Rekenblad 2'!V94),IF(AND(V$20="Totaal betaling",ISNUMBER($B52)),SUM($D52:U52),IF(AND($C52="Totaal per deelnemer",V$20="Totaal betaling"),SUM($D52:U52),"")))</f>
        <v/>
      </c>
      <c r="W52" s="119" t="str">
        <f>IF(ISNUMBER(W$18),IF($C52="Totaal per deelnemer",SUM(W$21:W51),'Rekenblad 2'!W94),IF(AND(W$20="Totaal betaling",ISNUMBER($B52)),SUM($D52:V52),IF(AND($C52="Totaal per deelnemer",W$20="Totaal betaling"),SUM($D52:V52),"")))</f>
        <v/>
      </c>
      <c r="X52" s="119" t="str">
        <f>IF(ISNUMBER(X$18),IF($C52="Totaal per deelnemer",SUM(X$21:X51),'Rekenblad 2'!X94),IF(AND(X$20="Totaal betaling",ISNUMBER($B52)),SUM($D52:W52),IF(AND($C52="Totaal per deelnemer",X$20="Totaal betaling"),SUM($D52:W52),"")))</f>
        <v/>
      </c>
      <c r="Y52" s="119" t="str">
        <f>IF(ISNUMBER(Y$18),IF($C52="Totaal per deelnemer",SUM(Y$21:Y51),'Rekenblad 2'!Y94),IF(AND(Y$20="Totaal betaling",ISNUMBER($B52)),SUM($D52:X52),IF(AND($C52="Totaal per deelnemer",Y$20="Totaal betaling"),SUM($D52:X52),"")))</f>
        <v/>
      </c>
    </row>
    <row r="53" spans="1:25" x14ac:dyDescent="0.2">
      <c r="A53" s="91"/>
      <c r="B53" s="118" t="str">
        <f>IF(ISNUMBER('Rekenblad 2'!C95),'Rekenblad 2'!C95,"")</f>
        <v/>
      </c>
      <c r="C53" s="121" t="str">
        <f t="shared" si="3"/>
        <v/>
      </c>
      <c r="D53" s="119" t="str">
        <f>IF(ISNUMBER(D$18),IF($C53="Totaal per deelnemer",SUM(D$21:D52),'Rekenblad 2'!D95),"")</f>
        <v/>
      </c>
      <c r="E53" s="119" t="str">
        <f>IF(ISNUMBER(E$18),IF($C53="Totaal per deelnemer",SUM(E$21:E52),'Rekenblad 2'!E95),IF(AND(E$20="Totaal betaling",ISNUMBER($B53)),SUM($D53:D53),IF(AND($C53="Totaal per deelnemer",E$20="Totaal betaling"),SUM($D53:D53),"")))</f>
        <v/>
      </c>
      <c r="F53" s="119" t="str">
        <f>IF(ISNUMBER(F$18),IF($C53="Totaal per deelnemer",SUM(F$21:F52),'Rekenblad 2'!F95),IF(AND(F$20="Totaal betaling",ISNUMBER($B53)),SUM($D53:E53),IF(AND($C53="Totaal per deelnemer",F$20="Totaal betaling"),SUM($D53:E53),"")))</f>
        <v/>
      </c>
      <c r="G53" s="119" t="str">
        <f>IF(ISNUMBER(G$18),IF($C53="Totaal per deelnemer",SUM(G$21:G52),'Rekenblad 2'!G95),IF(AND(G$20="Totaal betaling",ISNUMBER($B53)),SUM($D53:F53),IF(AND($C53="Totaal per deelnemer",G$20="Totaal betaling"),SUM($D53:F53),"")))</f>
        <v/>
      </c>
      <c r="H53" s="119" t="str">
        <f>IF(ISNUMBER(H$18),IF($C53="Totaal per deelnemer",SUM(H$21:H52),'Rekenblad 2'!H95),IF(AND(H$20="Totaal betaling",ISNUMBER($B53)),SUM($D53:G53),IF(AND($C53="Totaal per deelnemer",H$20="Totaal betaling"),SUM($D53:G53),"")))</f>
        <v/>
      </c>
      <c r="I53" s="119" t="str">
        <f>IF(ISNUMBER(I$18),IF($C53="Totaal per deelnemer",SUM(I$21:I52),'Rekenblad 2'!I95),IF(AND(I$20="Totaal betaling",ISNUMBER($B53)),SUM($D53:H53),IF(AND($C53="Totaal per deelnemer",I$20="Totaal betaling"),SUM($D53:H53),"")))</f>
        <v/>
      </c>
      <c r="J53" s="119" t="str">
        <f>IF(ISNUMBER(J$18),IF($C53="Totaal per deelnemer",SUM(J$21:J52),'Rekenblad 2'!J95),IF(AND(J$20="Totaal betaling",ISNUMBER($B53)),SUM($D53:I53),IF(AND($C53="Totaal per deelnemer",J$20="Totaal betaling"),SUM($D53:I53),"")))</f>
        <v/>
      </c>
      <c r="K53" s="119" t="str">
        <f>IF(ISNUMBER(K$18),IF($C53="Totaal per deelnemer",SUM(K$21:K52),'Rekenblad 2'!K95),IF(AND(K$20="Totaal betaling",ISNUMBER($B53)),SUM($D53:J53),IF(AND($C53="Totaal per deelnemer",K$20="Totaal betaling"),SUM($D53:J53),"")))</f>
        <v/>
      </c>
      <c r="L53" s="119" t="str">
        <f>IF(ISNUMBER(L$18),IF($C53="Totaal per deelnemer",SUM(L$21:L52),'Rekenblad 2'!L95),IF(AND(L$20="Totaal betaling",ISNUMBER($B53)),SUM($D53:K53),IF(AND($C53="Totaal per deelnemer",L$20="Totaal betaling"),SUM($D53:K53),"")))</f>
        <v/>
      </c>
      <c r="M53" s="119" t="str">
        <f>IF(ISNUMBER(M$18),IF($C53="Totaal per deelnemer",SUM(M$21:M52),'Rekenblad 2'!M95),IF(AND(M$20="Totaal betaling",ISNUMBER($B53)),SUM($D53:L53),IF(AND($C53="Totaal per deelnemer",M$20="Totaal betaling"),SUM($D53:L53),"")))</f>
        <v/>
      </c>
      <c r="N53" s="119" t="str">
        <f>IF(ISNUMBER(N$18),IF($C53="Totaal per deelnemer",SUM(N$21:N52),'Rekenblad 2'!N95),IF(AND(N$20="Totaal betaling",ISNUMBER($B53)),SUM($D53:M53),IF(AND($C53="Totaal per deelnemer",N$20="Totaal betaling"),SUM($D53:M53),"")))</f>
        <v/>
      </c>
      <c r="O53" s="119" t="str">
        <f>IF(ISNUMBER(O$18),IF($C53="Totaal per deelnemer",SUM(O$21:O52),'Rekenblad 2'!O95),IF(AND(O$20="Totaal betaling",ISNUMBER($B53)),SUM($D53:N53),IF(AND($C53="Totaal per deelnemer",O$20="Totaal betaling"),SUM($D53:N53),"")))</f>
        <v/>
      </c>
      <c r="P53" s="119" t="str">
        <f>IF(ISNUMBER(P$18),IF($C53="Totaal per deelnemer",SUM(P$21:P52),'Rekenblad 2'!P95),IF(AND(P$20="Totaal betaling",ISNUMBER($B53)),SUM($D53:O53),IF(AND($C53="Totaal per deelnemer",P$20="Totaal betaling"),SUM($D53:O53),"")))</f>
        <v/>
      </c>
      <c r="Q53" s="119" t="str">
        <f>IF(ISNUMBER(Q$18),IF($C53="Totaal per deelnemer",SUM(Q$21:Q52),'Rekenblad 2'!Q95),IF(AND(Q$20="Totaal betaling",ISNUMBER($B53)),SUM($D53:P53),IF(AND($C53="Totaal per deelnemer",Q$20="Totaal betaling"),SUM($D53:P53),"")))</f>
        <v/>
      </c>
      <c r="R53" s="119" t="str">
        <f>IF(ISNUMBER(R$18),IF($C53="Totaal per deelnemer",SUM(R$21:R52),'Rekenblad 2'!R95),IF(AND(R$20="Totaal betaling",ISNUMBER($B53)),SUM($D53:Q53),IF(AND($C53="Totaal per deelnemer",R$20="Totaal betaling"),SUM($D53:Q53),"")))</f>
        <v/>
      </c>
      <c r="S53" s="119" t="str">
        <f>IF(ISNUMBER(S$18),IF($C53="Totaal per deelnemer",SUM(S$21:S52),'Rekenblad 2'!S95),IF(AND(S$20="Totaal betaling",ISNUMBER($B53)),SUM($D53:R53),IF(AND($C53="Totaal per deelnemer",S$20="Totaal betaling"),SUM($D53:R53),"")))</f>
        <v/>
      </c>
      <c r="T53" s="119" t="str">
        <f>IF(ISNUMBER(T$18),IF($C53="Totaal per deelnemer",SUM(T$21:T52),'Rekenblad 2'!T95),IF(AND(T$20="Totaal betaling",ISNUMBER($B53)),SUM($D53:S53),IF(AND($C53="Totaal per deelnemer",T$20="Totaal betaling"),SUM($D53:S53),"")))</f>
        <v/>
      </c>
      <c r="U53" s="119" t="str">
        <f>IF(ISNUMBER(U$18),IF($C53="Totaal per deelnemer",SUM(U$21:U52),'Rekenblad 2'!U95),IF(AND(U$20="Totaal betaling",ISNUMBER($B53)),SUM($D53:T53),IF(AND($C53="Totaal per deelnemer",U$20="Totaal betaling"),SUM($D53:T53),"")))</f>
        <v/>
      </c>
      <c r="V53" s="119" t="str">
        <f>IF(ISNUMBER(V$18),IF($C53="Totaal per deelnemer",SUM(V$21:V52),'Rekenblad 2'!V95),IF(AND(V$20="Totaal betaling",ISNUMBER($B53)),SUM($D53:U53),IF(AND($C53="Totaal per deelnemer",V$20="Totaal betaling"),SUM($D53:U53),"")))</f>
        <v/>
      </c>
      <c r="W53" s="119" t="str">
        <f>IF(ISNUMBER(W$18),IF($C53="Totaal per deelnemer",SUM(W$21:W52),'Rekenblad 2'!W95),IF(AND(W$20="Totaal betaling",ISNUMBER($B53)),SUM($D53:V53),IF(AND($C53="Totaal per deelnemer",W$20="Totaal betaling"),SUM($D53:V53),"")))</f>
        <v/>
      </c>
      <c r="X53" s="119" t="str">
        <f>IF(ISNUMBER(X$18),IF($C53="Totaal per deelnemer",SUM(X$21:X52),'Rekenblad 2'!X95),IF(AND(X$20="Totaal betaling",ISNUMBER($B53)),SUM($D53:W53),IF(AND($C53="Totaal per deelnemer",X$20="Totaal betaling"),SUM($D53:W53),"")))</f>
        <v/>
      </c>
      <c r="Y53" s="119" t="str">
        <f>IF(ISNUMBER(Y$18),IF($C53="Totaal per deelnemer",SUM(Y$21:Y52),'Rekenblad 2'!Y95),IF(AND(Y$20="Totaal betaling",ISNUMBER($B53)),SUM($D53:X53),IF(AND($C53="Totaal per deelnemer",Y$20="Totaal betaling"),SUM($D53:X53),"")))</f>
        <v/>
      </c>
    </row>
    <row r="54" spans="1:25" x14ac:dyDescent="0.2">
      <c r="A54" s="91"/>
      <c r="B54" s="118" t="str">
        <f>IF(ISNUMBER('Rekenblad 2'!C96),'Rekenblad 2'!C96,"")</f>
        <v/>
      </c>
      <c r="C54" s="121" t="str">
        <f t="shared" si="3"/>
        <v/>
      </c>
      <c r="D54" s="119" t="str">
        <f>IF(ISNUMBER(D$18),IF($C54="Totaal per deelnemer",SUM(D$21:D53),'Rekenblad 2'!D96),"")</f>
        <v/>
      </c>
      <c r="E54" s="119" t="str">
        <f>IF(ISNUMBER(E$18),IF($C54="Totaal per deelnemer",SUM(E$21:E53),'Rekenblad 2'!E96),IF(AND(E$20="Totaal betaling",ISNUMBER($B54)),SUM($D54:D54),IF(AND($C54="Totaal per deelnemer",E$20="Totaal betaling"),SUM($D54:D54),"")))</f>
        <v/>
      </c>
      <c r="F54" s="119" t="str">
        <f>IF(ISNUMBER(F$18),IF($C54="Totaal per deelnemer",SUM(F$21:F53),'Rekenblad 2'!F96),IF(AND(F$20="Totaal betaling",ISNUMBER($B54)),SUM($D54:E54),IF(AND($C54="Totaal per deelnemer",F$20="Totaal betaling"),SUM($D54:E54),"")))</f>
        <v/>
      </c>
      <c r="G54" s="119" t="str">
        <f>IF(ISNUMBER(G$18),IF($C54="Totaal per deelnemer",SUM(G$21:G53),'Rekenblad 2'!G96),IF(AND(G$20="Totaal betaling",ISNUMBER($B54)),SUM($D54:F54),IF(AND($C54="Totaal per deelnemer",G$20="Totaal betaling"),SUM($D54:F54),"")))</f>
        <v/>
      </c>
      <c r="H54" s="119" t="str">
        <f>IF(ISNUMBER(H$18),IF($C54="Totaal per deelnemer",SUM(H$21:H53),'Rekenblad 2'!H96),IF(AND(H$20="Totaal betaling",ISNUMBER($B54)),SUM($D54:G54),IF(AND($C54="Totaal per deelnemer",H$20="Totaal betaling"),SUM($D54:G54),"")))</f>
        <v/>
      </c>
      <c r="I54" s="119" t="str">
        <f>IF(ISNUMBER(I$18),IF($C54="Totaal per deelnemer",SUM(I$21:I53),'Rekenblad 2'!I96),IF(AND(I$20="Totaal betaling",ISNUMBER($B54)),SUM($D54:H54),IF(AND($C54="Totaal per deelnemer",I$20="Totaal betaling"),SUM($D54:H54),"")))</f>
        <v/>
      </c>
      <c r="J54" s="119" t="str">
        <f>IF(ISNUMBER(J$18),IF($C54="Totaal per deelnemer",SUM(J$21:J53),'Rekenblad 2'!J96),IF(AND(J$20="Totaal betaling",ISNUMBER($B54)),SUM($D54:I54),IF(AND($C54="Totaal per deelnemer",J$20="Totaal betaling"),SUM($D54:I54),"")))</f>
        <v/>
      </c>
      <c r="K54" s="119" t="str">
        <f>IF(ISNUMBER(K$18),IF($C54="Totaal per deelnemer",SUM(K$21:K53),'Rekenblad 2'!K96),IF(AND(K$20="Totaal betaling",ISNUMBER($B54)),SUM($D54:J54),IF(AND($C54="Totaal per deelnemer",K$20="Totaal betaling"),SUM($D54:J54),"")))</f>
        <v/>
      </c>
      <c r="L54" s="119" t="str">
        <f>IF(ISNUMBER(L$18),IF($C54="Totaal per deelnemer",SUM(L$21:L53),'Rekenblad 2'!L96),IF(AND(L$20="Totaal betaling",ISNUMBER($B54)),SUM($D54:K54),IF(AND($C54="Totaal per deelnemer",L$20="Totaal betaling"),SUM($D54:K54),"")))</f>
        <v/>
      </c>
      <c r="M54" s="119" t="str">
        <f>IF(ISNUMBER(M$18),IF($C54="Totaal per deelnemer",SUM(M$21:M53),'Rekenblad 2'!M96),IF(AND(M$20="Totaal betaling",ISNUMBER($B54)),SUM($D54:L54),IF(AND($C54="Totaal per deelnemer",M$20="Totaal betaling"),SUM($D54:L54),"")))</f>
        <v/>
      </c>
      <c r="N54" s="119" t="str">
        <f>IF(ISNUMBER(N$18),IF($C54="Totaal per deelnemer",SUM(N$21:N53),'Rekenblad 2'!N96),IF(AND(N$20="Totaal betaling",ISNUMBER($B54)),SUM($D54:M54),IF(AND($C54="Totaal per deelnemer",N$20="Totaal betaling"),SUM($D54:M54),"")))</f>
        <v/>
      </c>
      <c r="O54" s="119" t="str">
        <f>IF(ISNUMBER(O$18),IF($C54="Totaal per deelnemer",SUM(O$21:O53),'Rekenblad 2'!O96),IF(AND(O$20="Totaal betaling",ISNUMBER($B54)),SUM($D54:N54),IF(AND($C54="Totaal per deelnemer",O$20="Totaal betaling"),SUM($D54:N54),"")))</f>
        <v/>
      </c>
      <c r="P54" s="119" t="str">
        <f>IF(ISNUMBER(P$18),IF($C54="Totaal per deelnemer",SUM(P$21:P53),'Rekenblad 2'!P96),IF(AND(P$20="Totaal betaling",ISNUMBER($B54)),SUM($D54:O54),IF(AND($C54="Totaal per deelnemer",P$20="Totaal betaling"),SUM($D54:O54),"")))</f>
        <v/>
      </c>
      <c r="Q54" s="119" t="str">
        <f>IF(ISNUMBER(Q$18),IF($C54="Totaal per deelnemer",SUM(Q$21:Q53),'Rekenblad 2'!Q96),IF(AND(Q$20="Totaal betaling",ISNUMBER($B54)),SUM($D54:P54),IF(AND($C54="Totaal per deelnemer",Q$20="Totaal betaling"),SUM($D54:P54),"")))</f>
        <v/>
      </c>
      <c r="R54" s="119" t="str">
        <f>IF(ISNUMBER(R$18),IF($C54="Totaal per deelnemer",SUM(R$21:R53),'Rekenblad 2'!R96),IF(AND(R$20="Totaal betaling",ISNUMBER($B54)),SUM($D54:Q54),IF(AND($C54="Totaal per deelnemer",R$20="Totaal betaling"),SUM($D54:Q54),"")))</f>
        <v/>
      </c>
      <c r="S54" s="119" t="str">
        <f>IF(ISNUMBER(S$18),IF($C54="Totaal per deelnemer",SUM(S$21:S53),'Rekenblad 2'!S96),IF(AND(S$20="Totaal betaling",ISNUMBER($B54)),SUM($D54:R54),IF(AND($C54="Totaal per deelnemer",S$20="Totaal betaling"),SUM($D54:R54),"")))</f>
        <v/>
      </c>
      <c r="T54" s="119" t="str">
        <f>IF(ISNUMBER(T$18),IF($C54="Totaal per deelnemer",SUM(T$21:T53),'Rekenblad 2'!T96),IF(AND(T$20="Totaal betaling",ISNUMBER($B54)),SUM($D54:S54),IF(AND($C54="Totaal per deelnemer",T$20="Totaal betaling"),SUM($D54:S54),"")))</f>
        <v/>
      </c>
      <c r="U54" s="119" t="str">
        <f>IF(ISNUMBER(U$18),IF($C54="Totaal per deelnemer",SUM(U$21:U53),'Rekenblad 2'!U96),IF(AND(U$20="Totaal betaling",ISNUMBER($B54)),SUM($D54:T54),IF(AND($C54="Totaal per deelnemer",U$20="Totaal betaling"),SUM($D54:T54),"")))</f>
        <v/>
      </c>
      <c r="V54" s="119" t="str">
        <f>IF(ISNUMBER(V$18),IF($C54="Totaal per deelnemer",SUM(V$21:V53),'Rekenblad 2'!V96),IF(AND(V$20="Totaal betaling",ISNUMBER($B54)),SUM($D54:U54),IF(AND($C54="Totaal per deelnemer",V$20="Totaal betaling"),SUM($D54:U54),"")))</f>
        <v/>
      </c>
      <c r="W54" s="119" t="str">
        <f>IF(ISNUMBER(W$18),IF($C54="Totaal per deelnemer",SUM(W$21:W53),'Rekenblad 2'!W96),IF(AND(W$20="Totaal betaling",ISNUMBER($B54)),SUM($D54:V54),IF(AND($C54="Totaal per deelnemer",W$20="Totaal betaling"),SUM($D54:V54),"")))</f>
        <v/>
      </c>
      <c r="X54" s="119" t="str">
        <f>IF(ISNUMBER(X$18),IF($C54="Totaal per deelnemer",SUM(X$21:X53),'Rekenblad 2'!X96),IF(AND(X$20="Totaal betaling",ISNUMBER($B54)),SUM($D54:W54),IF(AND($C54="Totaal per deelnemer",X$20="Totaal betaling"),SUM($D54:W54),"")))</f>
        <v/>
      </c>
      <c r="Y54" s="119" t="str">
        <f>IF(ISNUMBER(Y$18),IF($C54="Totaal per deelnemer",SUM(Y$21:Y53),'Rekenblad 2'!Y96),IF(AND(Y$20="Totaal betaling",ISNUMBER($B54)),SUM($D54:X54),IF(AND($C54="Totaal per deelnemer",Y$20="Totaal betaling"),SUM($D54:X54),"")))</f>
        <v/>
      </c>
    </row>
    <row r="55" spans="1:25" x14ac:dyDescent="0.2">
      <c r="A55" s="91"/>
      <c r="B55" s="118" t="str">
        <f>IF(ISNUMBER('Rekenblad 2'!C97),'Rekenblad 2'!C97,"")</f>
        <v/>
      </c>
      <c r="C55" s="121" t="str">
        <f t="shared" si="3"/>
        <v/>
      </c>
      <c r="D55" s="119" t="str">
        <f>IF(ISNUMBER(D$18),IF($C55="Totaal per deelnemer",SUM(D$21:D54),'Rekenblad 2'!D97),"")</f>
        <v/>
      </c>
      <c r="E55" s="119" t="str">
        <f>IF(ISNUMBER(E$18),IF($C55="Totaal per deelnemer",SUM(E$21:E54),'Rekenblad 2'!E97),IF(AND(E$20="Totaal betaling",ISNUMBER($B55)),SUM($D55:D55),IF(AND($C55="Totaal per deelnemer",E$20="Totaal betaling"),SUM($D55:D55),"")))</f>
        <v/>
      </c>
      <c r="F55" s="119" t="str">
        <f>IF(ISNUMBER(F$18),IF($C55="Totaal per deelnemer",SUM(F$21:F54),'Rekenblad 2'!F97),IF(AND(F$20="Totaal betaling",ISNUMBER($B55)),SUM($D55:E55),IF(AND($C55="Totaal per deelnemer",F$20="Totaal betaling"),SUM($D55:E55),"")))</f>
        <v/>
      </c>
      <c r="G55" s="119" t="str">
        <f>IF(ISNUMBER(G$18),IF($C55="Totaal per deelnemer",SUM(G$21:G54),'Rekenblad 2'!G97),IF(AND(G$20="Totaal betaling",ISNUMBER($B55)),SUM($D55:F55),IF(AND($C55="Totaal per deelnemer",G$20="Totaal betaling"),SUM($D55:F55),"")))</f>
        <v/>
      </c>
      <c r="H55" s="119" t="str">
        <f>IF(ISNUMBER(H$18),IF($C55="Totaal per deelnemer",SUM(H$21:H54),'Rekenblad 2'!H97),IF(AND(H$20="Totaal betaling",ISNUMBER($B55)),SUM($D55:G55),IF(AND($C55="Totaal per deelnemer",H$20="Totaal betaling"),SUM($D55:G55),"")))</f>
        <v/>
      </c>
      <c r="I55" s="119" t="str">
        <f>IF(ISNUMBER(I$18),IF($C55="Totaal per deelnemer",SUM(I$21:I54),'Rekenblad 2'!I97),IF(AND(I$20="Totaal betaling",ISNUMBER($B55)),SUM($D55:H55),IF(AND($C55="Totaal per deelnemer",I$20="Totaal betaling"),SUM($D55:H55),"")))</f>
        <v/>
      </c>
      <c r="J55" s="119" t="str">
        <f>IF(ISNUMBER(J$18),IF($C55="Totaal per deelnemer",SUM(J$21:J54),'Rekenblad 2'!J97),IF(AND(J$20="Totaal betaling",ISNUMBER($B55)),SUM($D55:I55),IF(AND($C55="Totaal per deelnemer",J$20="Totaal betaling"),SUM($D55:I55),"")))</f>
        <v/>
      </c>
      <c r="K55" s="119" t="str">
        <f>IF(ISNUMBER(K$18),IF($C55="Totaal per deelnemer",SUM(K$21:K54),'Rekenblad 2'!K97),IF(AND(K$20="Totaal betaling",ISNUMBER($B55)),SUM($D55:J55),IF(AND($C55="Totaal per deelnemer",K$20="Totaal betaling"),SUM($D55:J55),"")))</f>
        <v/>
      </c>
      <c r="L55" s="119" t="str">
        <f>IF(ISNUMBER(L$18),IF($C55="Totaal per deelnemer",SUM(L$21:L54),'Rekenblad 2'!L97),IF(AND(L$20="Totaal betaling",ISNUMBER($B55)),SUM($D55:K55),IF(AND($C55="Totaal per deelnemer",L$20="Totaal betaling"),SUM($D55:K55),"")))</f>
        <v/>
      </c>
      <c r="M55" s="119" t="str">
        <f>IF(ISNUMBER(M$18),IF($C55="Totaal per deelnemer",SUM(M$21:M54),'Rekenblad 2'!M97),IF(AND(M$20="Totaal betaling",ISNUMBER($B55)),SUM($D55:L55),IF(AND($C55="Totaal per deelnemer",M$20="Totaal betaling"),SUM($D55:L55),"")))</f>
        <v/>
      </c>
      <c r="N55" s="119" t="str">
        <f>IF(ISNUMBER(N$18),IF($C55="Totaal per deelnemer",SUM(N$21:N54),'Rekenblad 2'!N97),IF(AND(N$20="Totaal betaling",ISNUMBER($B55)),SUM($D55:M55),IF(AND($C55="Totaal per deelnemer",N$20="Totaal betaling"),SUM($D55:M55),"")))</f>
        <v/>
      </c>
      <c r="O55" s="119" t="str">
        <f>IF(ISNUMBER(O$18),IF($C55="Totaal per deelnemer",SUM(O$21:O54),'Rekenblad 2'!O97),IF(AND(O$20="Totaal betaling",ISNUMBER($B55)),SUM($D55:N55),IF(AND($C55="Totaal per deelnemer",O$20="Totaal betaling"),SUM($D55:N55),"")))</f>
        <v/>
      </c>
      <c r="P55" s="119" t="str">
        <f>IF(ISNUMBER(P$18),IF($C55="Totaal per deelnemer",SUM(P$21:P54),'Rekenblad 2'!P97),IF(AND(P$20="Totaal betaling",ISNUMBER($B55)),SUM($D55:O55),IF(AND($C55="Totaal per deelnemer",P$20="Totaal betaling"),SUM($D55:O55),"")))</f>
        <v/>
      </c>
      <c r="Q55" s="119" t="str">
        <f>IF(ISNUMBER(Q$18),IF($C55="Totaal per deelnemer",SUM(Q$21:Q54),'Rekenblad 2'!Q97),IF(AND(Q$20="Totaal betaling",ISNUMBER($B55)),SUM($D55:P55),IF(AND($C55="Totaal per deelnemer",Q$20="Totaal betaling"),SUM($D55:P55),"")))</f>
        <v/>
      </c>
      <c r="R55" s="119" t="str">
        <f>IF(ISNUMBER(R$18),IF($C55="Totaal per deelnemer",SUM(R$21:R54),'Rekenblad 2'!R97),IF(AND(R$20="Totaal betaling",ISNUMBER($B55)),SUM($D55:Q55),IF(AND($C55="Totaal per deelnemer",R$20="Totaal betaling"),SUM($D55:Q55),"")))</f>
        <v/>
      </c>
      <c r="S55" s="119" t="str">
        <f>IF(ISNUMBER(S$18),IF($C55="Totaal per deelnemer",SUM(S$21:S54),'Rekenblad 2'!S97),IF(AND(S$20="Totaal betaling",ISNUMBER($B55)),SUM($D55:R55),IF(AND($C55="Totaal per deelnemer",S$20="Totaal betaling"),SUM($D55:R55),"")))</f>
        <v/>
      </c>
      <c r="T55" s="119" t="str">
        <f>IF(ISNUMBER(T$18),IF($C55="Totaal per deelnemer",SUM(T$21:T54),'Rekenblad 2'!T97),IF(AND(T$20="Totaal betaling",ISNUMBER($B55)),SUM($D55:S55),IF(AND($C55="Totaal per deelnemer",T$20="Totaal betaling"),SUM($D55:S55),"")))</f>
        <v/>
      </c>
      <c r="U55" s="119" t="str">
        <f>IF(ISNUMBER(U$18),IF($C55="Totaal per deelnemer",SUM(U$21:U54),'Rekenblad 2'!U97),IF(AND(U$20="Totaal betaling",ISNUMBER($B55)),SUM($D55:T55),IF(AND($C55="Totaal per deelnemer",U$20="Totaal betaling"),SUM($D55:T55),"")))</f>
        <v/>
      </c>
      <c r="V55" s="119" t="str">
        <f>IF(ISNUMBER(V$18),IF($C55="Totaal per deelnemer",SUM(V$21:V54),'Rekenblad 2'!V97),IF(AND(V$20="Totaal betaling",ISNUMBER($B55)),SUM($D55:U55),IF(AND($C55="Totaal per deelnemer",V$20="Totaal betaling"),SUM($D55:U55),"")))</f>
        <v/>
      </c>
      <c r="W55" s="119" t="str">
        <f>IF(ISNUMBER(W$18),IF($C55="Totaal per deelnemer",SUM(W$21:W54),'Rekenblad 2'!W97),IF(AND(W$20="Totaal betaling",ISNUMBER($B55)),SUM($D55:V55),IF(AND($C55="Totaal per deelnemer",W$20="Totaal betaling"),SUM($D55:V55),"")))</f>
        <v/>
      </c>
      <c r="X55" s="119" t="str">
        <f>IF(ISNUMBER(X$18),IF($C55="Totaal per deelnemer",SUM(X$21:X54),'Rekenblad 2'!X97),IF(AND(X$20="Totaal betaling",ISNUMBER($B55)),SUM($D55:W55),IF(AND($C55="Totaal per deelnemer",X$20="Totaal betaling"),SUM($D55:W55),"")))</f>
        <v/>
      </c>
      <c r="Y55" s="119" t="str">
        <f>IF(ISNUMBER(Y$18),IF($C55="Totaal per deelnemer",SUM(Y$21:Y54),'Rekenblad 2'!Y97),IF(AND(Y$20="Totaal betaling",ISNUMBER($B55)),SUM($D55:X55),IF(AND($C55="Totaal per deelnemer",Y$20="Totaal betaling"),SUM($D55:X55),"")))</f>
        <v/>
      </c>
    </row>
    <row r="56" spans="1:25" x14ac:dyDescent="0.2">
      <c r="A56" s="91"/>
      <c r="B56" s="118" t="str">
        <f>IF(ISNUMBER('Rekenblad 2'!C98),'Rekenblad 2'!C98,"")</f>
        <v/>
      </c>
      <c r="C56" s="121" t="str">
        <f t="shared" si="3"/>
        <v/>
      </c>
      <c r="D56" s="119" t="str">
        <f>IF(ISNUMBER(D$18),IF($C56="Totaal per deelnemer",SUM(D$21:D55),'Rekenblad 2'!D98),"")</f>
        <v/>
      </c>
      <c r="E56" s="119" t="str">
        <f>IF(ISNUMBER(E$18),IF($C56="Totaal per deelnemer",SUM(E$21:E55),'Rekenblad 2'!E98),IF(AND(E$20="Totaal betaling",ISNUMBER($B56)),SUM($D56:D56),IF(AND($C56="Totaal per deelnemer",E$20="Totaal betaling"),SUM($D56:D56),"")))</f>
        <v/>
      </c>
      <c r="F56" s="119" t="str">
        <f>IF(ISNUMBER(F$18),IF($C56="Totaal per deelnemer",SUM(F$21:F55),'Rekenblad 2'!F98),IF(AND(F$20="Totaal betaling",ISNUMBER($B56)),SUM($D56:E56),IF(AND($C56="Totaal per deelnemer",F$20="Totaal betaling"),SUM($D56:E56),"")))</f>
        <v/>
      </c>
      <c r="G56" s="119" t="str">
        <f>IF(ISNUMBER(G$18),IF($C56="Totaal per deelnemer",SUM(G$21:G55),'Rekenblad 2'!G98),IF(AND(G$20="Totaal betaling",ISNUMBER($B56)),SUM($D56:F56),IF(AND($C56="Totaal per deelnemer",G$20="Totaal betaling"),SUM($D56:F56),"")))</f>
        <v/>
      </c>
      <c r="H56" s="119" t="str">
        <f>IF(ISNUMBER(H$18),IF($C56="Totaal per deelnemer",SUM(H$21:H55),'Rekenblad 2'!H98),IF(AND(H$20="Totaal betaling",ISNUMBER($B56)),SUM($D56:G56),IF(AND($C56="Totaal per deelnemer",H$20="Totaal betaling"),SUM($D56:G56),"")))</f>
        <v/>
      </c>
      <c r="I56" s="119" t="str">
        <f>IF(ISNUMBER(I$18),IF($C56="Totaal per deelnemer",SUM(I$21:I55),'Rekenblad 2'!I98),IF(AND(I$20="Totaal betaling",ISNUMBER($B56)),SUM($D56:H56),IF(AND($C56="Totaal per deelnemer",I$20="Totaal betaling"),SUM($D56:H56),"")))</f>
        <v/>
      </c>
      <c r="J56" s="119" t="str">
        <f>IF(ISNUMBER(J$18),IF($C56="Totaal per deelnemer",SUM(J$21:J55),'Rekenblad 2'!J98),IF(AND(J$20="Totaal betaling",ISNUMBER($B56)),SUM($D56:I56),IF(AND($C56="Totaal per deelnemer",J$20="Totaal betaling"),SUM($D56:I56),"")))</f>
        <v/>
      </c>
      <c r="K56" s="119" t="str">
        <f>IF(ISNUMBER(K$18),IF($C56="Totaal per deelnemer",SUM(K$21:K55),'Rekenblad 2'!K98),IF(AND(K$20="Totaal betaling",ISNUMBER($B56)),SUM($D56:J56),IF(AND($C56="Totaal per deelnemer",K$20="Totaal betaling"),SUM($D56:J56),"")))</f>
        <v/>
      </c>
      <c r="L56" s="119" t="str">
        <f>IF(ISNUMBER(L$18),IF($C56="Totaal per deelnemer",SUM(L$21:L55),'Rekenblad 2'!L98),IF(AND(L$20="Totaal betaling",ISNUMBER($B56)),SUM($D56:K56),IF(AND($C56="Totaal per deelnemer",L$20="Totaal betaling"),SUM($D56:K56),"")))</f>
        <v/>
      </c>
      <c r="M56" s="119" t="str">
        <f>IF(ISNUMBER(M$18),IF($C56="Totaal per deelnemer",SUM(M$21:M55),'Rekenblad 2'!M98),IF(AND(M$20="Totaal betaling",ISNUMBER($B56)),SUM($D56:L56),IF(AND($C56="Totaal per deelnemer",M$20="Totaal betaling"),SUM($D56:L56),"")))</f>
        <v/>
      </c>
      <c r="N56" s="119" t="str">
        <f>IF(ISNUMBER(N$18),IF($C56="Totaal per deelnemer",SUM(N$21:N55),'Rekenblad 2'!N98),IF(AND(N$20="Totaal betaling",ISNUMBER($B56)),SUM($D56:M56),IF(AND($C56="Totaal per deelnemer",N$20="Totaal betaling"),SUM($D56:M56),"")))</f>
        <v/>
      </c>
      <c r="O56" s="119" t="str">
        <f>IF(ISNUMBER(O$18),IF($C56="Totaal per deelnemer",SUM(O$21:O55),'Rekenblad 2'!O98),IF(AND(O$20="Totaal betaling",ISNUMBER($B56)),SUM($D56:N56),IF(AND($C56="Totaal per deelnemer",O$20="Totaal betaling"),SUM($D56:N56),"")))</f>
        <v/>
      </c>
      <c r="P56" s="119" t="str">
        <f>IF(ISNUMBER(P$18),IF($C56="Totaal per deelnemer",SUM(P$21:P55),'Rekenblad 2'!P98),IF(AND(P$20="Totaal betaling",ISNUMBER($B56)),SUM($D56:O56),IF(AND($C56="Totaal per deelnemer",P$20="Totaal betaling"),SUM($D56:O56),"")))</f>
        <v/>
      </c>
      <c r="Q56" s="119" t="str">
        <f>IF(ISNUMBER(Q$18),IF($C56="Totaal per deelnemer",SUM(Q$21:Q55),'Rekenblad 2'!Q98),IF(AND(Q$20="Totaal betaling",ISNUMBER($B56)),SUM($D56:P56),IF(AND($C56="Totaal per deelnemer",Q$20="Totaal betaling"),SUM($D56:P56),"")))</f>
        <v/>
      </c>
      <c r="R56" s="119" t="str">
        <f>IF(ISNUMBER(R$18),IF($C56="Totaal per deelnemer",SUM(R$21:R55),'Rekenblad 2'!R98),IF(AND(R$20="Totaal betaling",ISNUMBER($B56)),SUM($D56:Q56),IF(AND($C56="Totaal per deelnemer",R$20="Totaal betaling"),SUM($D56:Q56),"")))</f>
        <v/>
      </c>
      <c r="S56" s="119" t="str">
        <f>IF(ISNUMBER(S$18),IF($C56="Totaal per deelnemer",SUM(S$21:S55),'Rekenblad 2'!S98),IF(AND(S$20="Totaal betaling",ISNUMBER($B56)),SUM($D56:R56),IF(AND($C56="Totaal per deelnemer",S$20="Totaal betaling"),SUM($D56:R56),"")))</f>
        <v/>
      </c>
      <c r="T56" s="119" t="str">
        <f>IF(ISNUMBER(T$18),IF($C56="Totaal per deelnemer",SUM(T$21:T55),'Rekenblad 2'!T98),IF(AND(T$20="Totaal betaling",ISNUMBER($B56)),SUM($D56:S56),IF(AND($C56="Totaal per deelnemer",T$20="Totaal betaling"),SUM($D56:S56),"")))</f>
        <v/>
      </c>
      <c r="U56" s="119" t="str">
        <f>IF(ISNUMBER(U$18),IF($C56="Totaal per deelnemer",SUM(U$21:U55),'Rekenblad 2'!U98),IF(AND(U$20="Totaal betaling",ISNUMBER($B56)),SUM($D56:T56),IF(AND($C56="Totaal per deelnemer",U$20="Totaal betaling"),SUM($D56:T56),"")))</f>
        <v/>
      </c>
      <c r="V56" s="119" t="str">
        <f>IF(ISNUMBER(V$18),IF($C56="Totaal per deelnemer",SUM(V$21:V55),'Rekenblad 2'!V98),IF(AND(V$20="Totaal betaling",ISNUMBER($B56)),SUM($D56:U56),IF(AND($C56="Totaal per deelnemer",V$20="Totaal betaling"),SUM($D56:U56),"")))</f>
        <v/>
      </c>
      <c r="W56" s="119" t="str">
        <f>IF(ISNUMBER(W$18),IF($C56="Totaal per deelnemer",SUM(W$21:W55),'Rekenblad 2'!W98),IF(AND(W$20="Totaal betaling",ISNUMBER($B56)),SUM($D56:V56),IF(AND($C56="Totaal per deelnemer",W$20="Totaal betaling"),SUM($D56:V56),"")))</f>
        <v/>
      </c>
      <c r="X56" s="119" t="str">
        <f>IF(ISNUMBER(X$18),IF($C56="Totaal per deelnemer",SUM(X$21:X55),'Rekenblad 2'!X98),IF(AND(X$20="Totaal betaling",ISNUMBER($B56)),SUM($D56:W56),IF(AND($C56="Totaal per deelnemer",X$20="Totaal betaling"),SUM($D56:W56),"")))</f>
        <v/>
      </c>
      <c r="Y56" s="119" t="str">
        <f>IF(ISNUMBER(Y$18),IF($C56="Totaal per deelnemer",SUM(Y$21:Y55),'Rekenblad 2'!Y98),IF(AND(Y$20="Totaal betaling",ISNUMBER($B56)),SUM($D56:X56),IF(AND($C56="Totaal per deelnemer",Y$20="Totaal betaling"),SUM($D56:X56),"")))</f>
        <v/>
      </c>
    </row>
    <row r="57" spans="1:25" x14ac:dyDescent="0.2">
      <c r="A57" s="91"/>
      <c r="B57" s="118" t="str">
        <f>IF(ISNUMBER('Rekenblad 2'!C99),'Rekenblad 2'!C99,"")</f>
        <v/>
      </c>
      <c r="C57" s="121" t="str">
        <f t="shared" si="3"/>
        <v/>
      </c>
      <c r="D57" s="119" t="str">
        <f>IF(ISNUMBER(D$18),IF($C57="Totaal per deelnemer",SUM(D$21:D56),'Rekenblad 2'!D99),"")</f>
        <v/>
      </c>
      <c r="E57" s="119" t="str">
        <f>IF(ISNUMBER(E$18),IF($C57="Totaal per deelnemer",SUM(E$21:E56),'Rekenblad 2'!E99),IF(AND(E$20="Totaal betaling",ISNUMBER($B57)),SUM($D57:D57),IF(AND($C57="Totaal per deelnemer",E$20="Totaal betaling"),SUM($D57:D57),"")))</f>
        <v/>
      </c>
      <c r="F57" s="119" t="str">
        <f>IF(ISNUMBER(F$18),IF($C57="Totaal per deelnemer",SUM(F$21:F56),'Rekenblad 2'!F99),IF(AND(F$20="Totaal betaling",ISNUMBER($B57)),SUM($D57:E57),IF(AND($C57="Totaal per deelnemer",F$20="Totaal betaling"),SUM($D57:E57),"")))</f>
        <v/>
      </c>
      <c r="G57" s="119" t="str">
        <f>IF(ISNUMBER(G$18),IF($C57="Totaal per deelnemer",SUM(G$21:G56),'Rekenblad 2'!G99),IF(AND(G$20="Totaal betaling",ISNUMBER($B57)),SUM($D57:F57),IF(AND($C57="Totaal per deelnemer",G$20="Totaal betaling"),SUM($D57:F57),"")))</f>
        <v/>
      </c>
      <c r="H57" s="119" t="str">
        <f>IF(ISNUMBER(H$18),IF($C57="Totaal per deelnemer",SUM(H$21:H56),'Rekenblad 2'!H99),IF(AND(H$20="Totaal betaling",ISNUMBER($B57)),SUM($D57:G57),IF(AND($C57="Totaal per deelnemer",H$20="Totaal betaling"),SUM($D57:G57),"")))</f>
        <v/>
      </c>
      <c r="I57" s="119" t="str">
        <f>IF(ISNUMBER(I$18),IF($C57="Totaal per deelnemer",SUM(I$21:I56),'Rekenblad 2'!I99),IF(AND(I$20="Totaal betaling",ISNUMBER($B57)),SUM($D57:H57),IF(AND($C57="Totaal per deelnemer",I$20="Totaal betaling"),SUM($D57:H57),"")))</f>
        <v/>
      </c>
      <c r="J57" s="119" t="str">
        <f>IF(ISNUMBER(J$18),IF($C57="Totaal per deelnemer",SUM(J$21:J56),'Rekenblad 2'!J99),IF(AND(J$20="Totaal betaling",ISNUMBER($B57)),SUM($D57:I57),IF(AND($C57="Totaal per deelnemer",J$20="Totaal betaling"),SUM($D57:I57),"")))</f>
        <v/>
      </c>
      <c r="K57" s="119" t="str">
        <f>IF(ISNUMBER(K$18),IF($C57="Totaal per deelnemer",SUM(K$21:K56),'Rekenblad 2'!K99),IF(AND(K$20="Totaal betaling",ISNUMBER($B57)),SUM($D57:J57),IF(AND($C57="Totaal per deelnemer",K$20="Totaal betaling"),SUM($D57:J57),"")))</f>
        <v/>
      </c>
      <c r="L57" s="119" t="str">
        <f>IF(ISNUMBER(L$18),IF($C57="Totaal per deelnemer",SUM(L$21:L56),'Rekenblad 2'!L99),IF(AND(L$20="Totaal betaling",ISNUMBER($B57)),SUM($D57:K57),IF(AND($C57="Totaal per deelnemer",L$20="Totaal betaling"),SUM($D57:K57),"")))</f>
        <v/>
      </c>
      <c r="M57" s="119" t="str">
        <f>IF(ISNUMBER(M$18),IF($C57="Totaal per deelnemer",SUM(M$21:M56),'Rekenblad 2'!M99),IF(AND(M$20="Totaal betaling",ISNUMBER($B57)),SUM($D57:L57),IF(AND($C57="Totaal per deelnemer",M$20="Totaal betaling"),SUM($D57:L57),"")))</f>
        <v/>
      </c>
      <c r="N57" s="119" t="str">
        <f>IF(ISNUMBER(N$18),IF($C57="Totaal per deelnemer",SUM(N$21:N56),'Rekenblad 2'!N99),IF(AND(N$20="Totaal betaling",ISNUMBER($B57)),SUM($D57:M57),IF(AND($C57="Totaal per deelnemer",N$20="Totaal betaling"),SUM($D57:M57),"")))</f>
        <v/>
      </c>
      <c r="O57" s="119" t="str">
        <f>IF(ISNUMBER(O$18),IF($C57="Totaal per deelnemer",SUM(O$21:O56),'Rekenblad 2'!O99),IF(AND(O$20="Totaal betaling",ISNUMBER($B57)),SUM($D57:N57),IF(AND($C57="Totaal per deelnemer",O$20="Totaal betaling"),SUM($D57:N57),"")))</f>
        <v/>
      </c>
      <c r="P57" s="119" t="str">
        <f>IF(ISNUMBER(P$18),IF($C57="Totaal per deelnemer",SUM(P$21:P56),'Rekenblad 2'!P99),IF(AND(P$20="Totaal betaling",ISNUMBER($B57)),SUM($D57:O57),IF(AND($C57="Totaal per deelnemer",P$20="Totaal betaling"),SUM($D57:O57),"")))</f>
        <v/>
      </c>
      <c r="Q57" s="119" t="str">
        <f>IF(ISNUMBER(Q$18),IF($C57="Totaal per deelnemer",SUM(Q$21:Q56),'Rekenblad 2'!Q99),IF(AND(Q$20="Totaal betaling",ISNUMBER($B57)),SUM($D57:P57),IF(AND($C57="Totaal per deelnemer",Q$20="Totaal betaling"),SUM($D57:P57),"")))</f>
        <v/>
      </c>
      <c r="R57" s="119" t="str">
        <f>IF(ISNUMBER(R$18),IF($C57="Totaal per deelnemer",SUM(R$21:R56),'Rekenblad 2'!R99),IF(AND(R$20="Totaal betaling",ISNUMBER($B57)),SUM($D57:Q57),IF(AND($C57="Totaal per deelnemer",R$20="Totaal betaling"),SUM($D57:Q57),"")))</f>
        <v/>
      </c>
      <c r="S57" s="119" t="str">
        <f>IF(ISNUMBER(S$18),IF($C57="Totaal per deelnemer",SUM(S$21:S56),'Rekenblad 2'!S99),IF(AND(S$20="Totaal betaling",ISNUMBER($B57)),SUM($D57:R57),IF(AND($C57="Totaal per deelnemer",S$20="Totaal betaling"),SUM($D57:R57),"")))</f>
        <v/>
      </c>
      <c r="T57" s="119" t="str">
        <f>IF(ISNUMBER(T$18),IF($C57="Totaal per deelnemer",SUM(T$21:T56),'Rekenblad 2'!T99),IF(AND(T$20="Totaal betaling",ISNUMBER($B57)),SUM($D57:S57),IF(AND($C57="Totaal per deelnemer",T$20="Totaal betaling"),SUM($D57:S57),"")))</f>
        <v/>
      </c>
      <c r="U57" s="119" t="str">
        <f>IF(ISNUMBER(U$18),IF($C57="Totaal per deelnemer",SUM(U$21:U56),'Rekenblad 2'!U99),IF(AND(U$20="Totaal betaling",ISNUMBER($B57)),SUM($D57:T57),IF(AND($C57="Totaal per deelnemer",U$20="Totaal betaling"),SUM($D57:T57),"")))</f>
        <v/>
      </c>
      <c r="V57" s="119" t="str">
        <f>IF(ISNUMBER(V$18),IF($C57="Totaal per deelnemer",SUM(V$21:V56),'Rekenblad 2'!V99),IF(AND(V$20="Totaal betaling",ISNUMBER($B57)),SUM($D57:U57),IF(AND($C57="Totaal per deelnemer",V$20="Totaal betaling"),SUM($D57:U57),"")))</f>
        <v/>
      </c>
      <c r="W57" s="119" t="str">
        <f>IF(ISNUMBER(W$18),IF($C57="Totaal per deelnemer",SUM(W$21:W56),'Rekenblad 2'!W99),IF(AND(W$20="Totaal betaling",ISNUMBER($B57)),SUM($D57:V57),IF(AND($C57="Totaal per deelnemer",W$20="Totaal betaling"),SUM($D57:V57),"")))</f>
        <v/>
      </c>
      <c r="X57" s="119" t="str">
        <f>IF(ISNUMBER(X$18),IF($C57="Totaal per deelnemer",SUM(X$21:X56),'Rekenblad 2'!X99),IF(AND(X$20="Totaal betaling",ISNUMBER($B57)),SUM($D57:W57),IF(AND($C57="Totaal per deelnemer",X$20="Totaal betaling"),SUM($D57:W57),"")))</f>
        <v/>
      </c>
      <c r="Y57" s="119" t="str">
        <f>IF(ISNUMBER(Y$18),IF($C57="Totaal per deelnemer",SUM(Y$21:Y56),'Rekenblad 2'!Y99),IF(AND(Y$20="Totaal betaling",ISNUMBER($B57)),SUM($D57:X57),IF(AND($C57="Totaal per deelnemer",Y$20="Totaal betaling"),SUM($D57:X57),"")))</f>
        <v/>
      </c>
    </row>
    <row r="58" spans="1:25" x14ac:dyDescent="0.2">
      <c r="A58" s="91"/>
      <c r="B58" s="118" t="str">
        <f>IF(ISNUMBER('Rekenblad 2'!C100),'Rekenblad 2'!C100,"")</f>
        <v/>
      </c>
      <c r="C58" s="121" t="str">
        <f t="shared" si="3"/>
        <v/>
      </c>
      <c r="D58" s="119" t="str">
        <f>IF(ISNUMBER(D$18),IF($C58="Totaal per deelnemer",SUM(D$21:D57),'Rekenblad 2'!D100),"")</f>
        <v/>
      </c>
      <c r="E58" s="119" t="str">
        <f>IF(ISNUMBER(E$18),IF($C58="Totaal per deelnemer",SUM(E$21:E57),'Rekenblad 2'!E100),IF(AND(E$20="Totaal betaling",ISNUMBER($B58)),SUM($D58:D58),IF(AND($C58="Totaal per deelnemer",E$20="Totaal betaling"),SUM($D58:D58),"")))</f>
        <v/>
      </c>
      <c r="F58" s="119" t="str">
        <f>IF(ISNUMBER(F$18),IF($C58="Totaal per deelnemer",SUM(F$21:F57),'Rekenblad 2'!F100),IF(AND(F$20="Totaal betaling",ISNUMBER($B58)),SUM($D58:E58),IF(AND($C58="Totaal per deelnemer",F$20="Totaal betaling"),SUM($D58:E58),"")))</f>
        <v/>
      </c>
      <c r="G58" s="119" t="str">
        <f>IF(ISNUMBER(G$18),IF($C58="Totaal per deelnemer",SUM(G$21:G57),'Rekenblad 2'!G100),IF(AND(G$20="Totaal betaling",ISNUMBER($B58)),SUM($D58:F58),IF(AND($C58="Totaal per deelnemer",G$20="Totaal betaling"),SUM($D58:F58),"")))</f>
        <v/>
      </c>
      <c r="H58" s="119" t="str">
        <f>IF(ISNUMBER(H$18),IF($C58="Totaal per deelnemer",SUM(H$21:H57),'Rekenblad 2'!H100),IF(AND(H$20="Totaal betaling",ISNUMBER($B58)),SUM($D58:G58),IF(AND($C58="Totaal per deelnemer",H$20="Totaal betaling"),SUM($D58:G58),"")))</f>
        <v/>
      </c>
      <c r="I58" s="119" t="str">
        <f>IF(ISNUMBER(I$18),IF($C58="Totaal per deelnemer",SUM(I$21:I57),'Rekenblad 2'!I100),IF(AND(I$20="Totaal betaling",ISNUMBER($B58)),SUM($D58:H58),IF(AND($C58="Totaal per deelnemer",I$20="Totaal betaling"),SUM($D58:H58),"")))</f>
        <v/>
      </c>
      <c r="J58" s="119" t="str">
        <f>IF(ISNUMBER(J$18),IF($C58="Totaal per deelnemer",SUM(J$21:J57),'Rekenblad 2'!J100),IF(AND(J$20="Totaal betaling",ISNUMBER($B58)),SUM($D58:I58),IF(AND($C58="Totaal per deelnemer",J$20="Totaal betaling"),SUM($D58:I58),"")))</f>
        <v/>
      </c>
      <c r="K58" s="119" t="str">
        <f>IF(ISNUMBER(K$18),IF($C58="Totaal per deelnemer",SUM(K$21:K57),'Rekenblad 2'!K100),IF(AND(K$20="Totaal betaling",ISNUMBER($B58)),SUM($D58:J58),IF(AND($C58="Totaal per deelnemer",K$20="Totaal betaling"),SUM($D58:J58),"")))</f>
        <v/>
      </c>
      <c r="L58" s="119" t="str">
        <f>IF(ISNUMBER(L$18),IF($C58="Totaal per deelnemer",SUM(L$21:L57),'Rekenblad 2'!L100),IF(AND(L$20="Totaal betaling",ISNUMBER($B58)),SUM($D58:K58),IF(AND($C58="Totaal per deelnemer",L$20="Totaal betaling"),SUM($D58:K58),"")))</f>
        <v/>
      </c>
      <c r="M58" s="119" t="str">
        <f>IF(ISNUMBER(M$18),IF($C58="Totaal per deelnemer",SUM(M$21:M57),'Rekenblad 2'!M100),IF(AND(M$20="Totaal betaling",ISNUMBER($B58)),SUM($D58:L58),IF(AND($C58="Totaal per deelnemer",M$20="Totaal betaling"),SUM($D58:L58),"")))</f>
        <v/>
      </c>
      <c r="N58" s="119" t="str">
        <f>IF(ISNUMBER(N$18),IF($C58="Totaal per deelnemer",SUM(N$21:N57),'Rekenblad 2'!N100),IF(AND(N$20="Totaal betaling",ISNUMBER($B58)),SUM($D58:M58),IF(AND($C58="Totaal per deelnemer",N$20="Totaal betaling"),SUM($D58:M58),"")))</f>
        <v/>
      </c>
      <c r="O58" s="119" t="str">
        <f>IF(ISNUMBER(O$18),IF($C58="Totaal per deelnemer",SUM(O$21:O57),'Rekenblad 2'!O100),IF(AND(O$20="Totaal betaling",ISNUMBER($B58)),SUM($D58:N58),IF(AND($C58="Totaal per deelnemer",O$20="Totaal betaling"),SUM($D58:N58),"")))</f>
        <v/>
      </c>
      <c r="P58" s="119" t="str">
        <f>IF(ISNUMBER(P$18),IF($C58="Totaal per deelnemer",SUM(P$21:P57),'Rekenblad 2'!P100),IF(AND(P$20="Totaal betaling",ISNUMBER($B58)),SUM($D58:O58),IF(AND($C58="Totaal per deelnemer",P$20="Totaal betaling"),SUM($D58:O58),"")))</f>
        <v/>
      </c>
      <c r="Q58" s="119" t="str">
        <f>IF(ISNUMBER(Q$18),IF($C58="Totaal per deelnemer",SUM(Q$21:Q57),'Rekenblad 2'!Q100),IF(AND(Q$20="Totaal betaling",ISNUMBER($B58)),SUM($D58:P58),IF(AND($C58="Totaal per deelnemer",Q$20="Totaal betaling"),SUM($D58:P58),"")))</f>
        <v/>
      </c>
      <c r="R58" s="119" t="str">
        <f>IF(ISNUMBER(R$18),IF($C58="Totaal per deelnemer",SUM(R$21:R57),'Rekenblad 2'!R100),IF(AND(R$20="Totaal betaling",ISNUMBER($B58)),SUM($D58:Q58),IF(AND($C58="Totaal per deelnemer",R$20="Totaal betaling"),SUM($D58:Q58),"")))</f>
        <v/>
      </c>
      <c r="S58" s="119" t="str">
        <f>IF(ISNUMBER(S$18),IF($C58="Totaal per deelnemer",SUM(S$21:S57),'Rekenblad 2'!S100),IF(AND(S$20="Totaal betaling",ISNUMBER($B58)),SUM($D58:R58),IF(AND($C58="Totaal per deelnemer",S$20="Totaal betaling"),SUM($D58:R58),"")))</f>
        <v/>
      </c>
      <c r="T58" s="119" t="str">
        <f>IF(ISNUMBER(T$18),IF($C58="Totaal per deelnemer",SUM(T$21:T57),'Rekenblad 2'!T100),IF(AND(T$20="Totaal betaling",ISNUMBER($B58)),SUM($D58:S58),IF(AND($C58="Totaal per deelnemer",T$20="Totaal betaling"),SUM($D58:S58),"")))</f>
        <v/>
      </c>
      <c r="U58" s="119" t="str">
        <f>IF(ISNUMBER(U$18),IF($C58="Totaal per deelnemer",SUM(U$21:U57),'Rekenblad 2'!U100),IF(AND(U$20="Totaal betaling",ISNUMBER($B58)),SUM($D58:T58),IF(AND($C58="Totaal per deelnemer",U$20="Totaal betaling"),SUM($D58:T58),"")))</f>
        <v/>
      </c>
      <c r="V58" s="119" t="str">
        <f>IF(ISNUMBER(V$18),IF($C58="Totaal per deelnemer",SUM(V$21:V57),'Rekenblad 2'!V100),IF(AND(V$20="Totaal betaling",ISNUMBER($B58)),SUM($D58:U58),IF(AND($C58="Totaal per deelnemer",V$20="Totaal betaling"),SUM($D58:U58),"")))</f>
        <v/>
      </c>
      <c r="W58" s="119" t="str">
        <f>IF(ISNUMBER(W$18),IF($C58="Totaal per deelnemer",SUM(W$21:W57),'Rekenblad 2'!W100),IF(AND(W$20="Totaal betaling",ISNUMBER($B58)),SUM($D58:V58),IF(AND($C58="Totaal per deelnemer",W$20="Totaal betaling"),SUM($D58:V58),"")))</f>
        <v/>
      </c>
      <c r="X58" s="119" t="str">
        <f>IF(ISNUMBER(X$18),IF($C58="Totaal per deelnemer",SUM(X$21:X57),'Rekenblad 2'!X100),IF(AND(X$20="Totaal betaling",ISNUMBER($B58)),SUM($D58:W58),IF(AND($C58="Totaal per deelnemer",X$20="Totaal betaling"),SUM($D58:W58),"")))</f>
        <v/>
      </c>
      <c r="Y58" s="119" t="str">
        <f>IF(ISNUMBER(Y$18),IF($C58="Totaal per deelnemer",SUM(Y$21:Y57),'Rekenblad 2'!Y100),IF(AND(Y$20="Totaal betaling",ISNUMBER($B58)),SUM($D58:X58),IF(AND($C58="Totaal per deelnemer",Y$20="Totaal betaling"),SUM($D58:X58),"")))</f>
        <v/>
      </c>
    </row>
    <row r="59" spans="1:25" x14ac:dyDescent="0.2">
      <c r="A59" s="91"/>
      <c r="B59" s="118" t="str">
        <f>IF(ISNUMBER('Rekenblad 2'!C101),'Rekenblad 2'!C101,"")</f>
        <v/>
      </c>
      <c r="C59" s="121" t="str">
        <f t="shared" si="3"/>
        <v/>
      </c>
      <c r="D59" s="119" t="str">
        <f>IF(ISNUMBER(D$18),IF($C59="Totaal per deelnemer",SUM(D$21:D58),'Rekenblad 2'!D101),"")</f>
        <v/>
      </c>
      <c r="E59" s="119" t="str">
        <f>IF(ISNUMBER(E$18),IF($C59="Totaal per deelnemer",SUM(E$21:E58),'Rekenblad 2'!E101),IF(AND(E$20="Totaal betaling",ISNUMBER($B59)),SUM($D59:D59),IF(AND($C59="Totaal per deelnemer",E$20="Totaal betaling"),SUM($D59:D59),"")))</f>
        <v/>
      </c>
      <c r="F59" s="119" t="str">
        <f>IF(ISNUMBER(F$18),IF($C59="Totaal per deelnemer",SUM(F$21:F58),'Rekenblad 2'!F101),IF(AND(F$20="Totaal betaling",ISNUMBER($B59)),SUM($D59:E59),IF(AND($C59="Totaal per deelnemer",F$20="Totaal betaling"),SUM($D59:E59),"")))</f>
        <v/>
      </c>
      <c r="G59" s="119" t="str">
        <f>IF(ISNUMBER(G$18),IF($C59="Totaal per deelnemer",SUM(G$21:G58),'Rekenblad 2'!G101),IF(AND(G$20="Totaal betaling",ISNUMBER($B59)),SUM($D59:F59),IF(AND($C59="Totaal per deelnemer",G$20="Totaal betaling"),SUM($D59:F59),"")))</f>
        <v/>
      </c>
      <c r="H59" s="119" t="str">
        <f>IF(ISNUMBER(H$18),IF($C59="Totaal per deelnemer",SUM(H$21:H58),'Rekenblad 2'!H101),IF(AND(H$20="Totaal betaling",ISNUMBER($B59)),SUM($D59:G59),IF(AND($C59="Totaal per deelnemer",H$20="Totaal betaling"),SUM($D59:G59),"")))</f>
        <v/>
      </c>
      <c r="I59" s="119" t="str">
        <f>IF(ISNUMBER(I$18),IF($C59="Totaal per deelnemer",SUM(I$21:I58),'Rekenblad 2'!I101),IF(AND(I$20="Totaal betaling",ISNUMBER($B59)),SUM($D59:H59),IF(AND($C59="Totaal per deelnemer",I$20="Totaal betaling"),SUM($D59:H59),"")))</f>
        <v/>
      </c>
      <c r="J59" s="119" t="str">
        <f>IF(ISNUMBER(J$18),IF($C59="Totaal per deelnemer",SUM(J$21:J58),'Rekenblad 2'!J101),IF(AND(J$20="Totaal betaling",ISNUMBER($B59)),SUM($D59:I59),IF(AND($C59="Totaal per deelnemer",J$20="Totaal betaling"),SUM($D59:I59),"")))</f>
        <v/>
      </c>
      <c r="K59" s="119" t="str">
        <f>IF(ISNUMBER(K$18),IF($C59="Totaal per deelnemer",SUM(K$21:K58),'Rekenblad 2'!K101),IF(AND(K$20="Totaal betaling",ISNUMBER($B59)),SUM($D59:J59),IF(AND($C59="Totaal per deelnemer",K$20="Totaal betaling"),SUM($D59:J59),"")))</f>
        <v/>
      </c>
      <c r="L59" s="119" t="str">
        <f>IF(ISNUMBER(L$18),IF($C59="Totaal per deelnemer",SUM(L$21:L58),'Rekenblad 2'!L101),IF(AND(L$20="Totaal betaling",ISNUMBER($B59)),SUM($D59:K59),IF(AND($C59="Totaal per deelnemer",L$20="Totaal betaling"),SUM($D59:K59),"")))</f>
        <v/>
      </c>
      <c r="M59" s="119" t="str">
        <f>IF(ISNUMBER(M$18),IF($C59="Totaal per deelnemer",SUM(M$21:M58),'Rekenblad 2'!M101),IF(AND(M$20="Totaal betaling",ISNUMBER($B59)),SUM($D59:L59),IF(AND($C59="Totaal per deelnemer",M$20="Totaal betaling"),SUM($D59:L59),"")))</f>
        <v/>
      </c>
      <c r="N59" s="119" t="str">
        <f>IF(ISNUMBER(N$18),IF($C59="Totaal per deelnemer",SUM(N$21:N58),'Rekenblad 2'!N101),IF(AND(N$20="Totaal betaling",ISNUMBER($B59)),SUM($D59:M59),IF(AND($C59="Totaal per deelnemer",N$20="Totaal betaling"),SUM($D59:M59),"")))</f>
        <v/>
      </c>
      <c r="O59" s="119" t="str">
        <f>IF(ISNUMBER(O$18),IF($C59="Totaal per deelnemer",SUM(O$21:O58),'Rekenblad 2'!O101),IF(AND(O$20="Totaal betaling",ISNUMBER($B59)),SUM($D59:N59),IF(AND($C59="Totaal per deelnemer",O$20="Totaal betaling"),SUM($D59:N59),"")))</f>
        <v/>
      </c>
      <c r="P59" s="119" t="str">
        <f>IF(ISNUMBER(P$18),IF($C59="Totaal per deelnemer",SUM(P$21:P58),'Rekenblad 2'!P101),IF(AND(P$20="Totaal betaling",ISNUMBER($B59)),SUM($D59:O59),IF(AND($C59="Totaal per deelnemer",P$20="Totaal betaling"),SUM($D59:O59),"")))</f>
        <v/>
      </c>
      <c r="Q59" s="119" t="str">
        <f>IF(ISNUMBER(Q$18),IF($C59="Totaal per deelnemer",SUM(Q$21:Q58),'Rekenblad 2'!Q101),IF(AND(Q$20="Totaal betaling",ISNUMBER($B59)),SUM($D59:P59),IF(AND($C59="Totaal per deelnemer",Q$20="Totaal betaling"),SUM($D59:P59),"")))</f>
        <v/>
      </c>
      <c r="R59" s="119" t="str">
        <f>IF(ISNUMBER(R$18),IF($C59="Totaal per deelnemer",SUM(R$21:R58),'Rekenblad 2'!R101),IF(AND(R$20="Totaal betaling",ISNUMBER($B59)),SUM($D59:Q59),IF(AND($C59="Totaal per deelnemer",R$20="Totaal betaling"),SUM($D59:Q59),"")))</f>
        <v/>
      </c>
      <c r="S59" s="119" t="str">
        <f>IF(ISNUMBER(S$18),IF($C59="Totaal per deelnemer",SUM(S$21:S58),'Rekenblad 2'!S101),IF(AND(S$20="Totaal betaling",ISNUMBER($B59)),SUM($D59:R59),IF(AND($C59="Totaal per deelnemer",S$20="Totaal betaling"),SUM($D59:R59),"")))</f>
        <v/>
      </c>
      <c r="T59" s="119" t="str">
        <f>IF(ISNUMBER(T$18),IF($C59="Totaal per deelnemer",SUM(T$21:T58),'Rekenblad 2'!T101),IF(AND(T$20="Totaal betaling",ISNUMBER($B59)),SUM($D59:S59),IF(AND($C59="Totaal per deelnemer",T$20="Totaal betaling"),SUM($D59:S59),"")))</f>
        <v/>
      </c>
      <c r="U59" s="119" t="str">
        <f>IF(ISNUMBER(U$18),IF($C59="Totaal per deelnemer",SUM(U$21:U58),'Rekenblad 2'!U101),IF(AND(U$20="Totaal betaling",ISNUMBER($B59)),SUM($D59:T59),IF(AND($C59="Totaal per deelnemer",U$20="Totaal betaling"),SUM($D59:T59),"")))</f>
        <v/>
      </c>
      <c r="V59" s="119" t="str">
        <f>IF(ISNUMBER(V$18),IF($C59="Totaal per deelnemer",SUM(V$21:V58),'Rekenblad 2'!V101),IF(AND(V$20="Totaal betaling",ISNUMBER($B59)),SUM($D59:U59),IF(AND($C59="Totaal per deelnemer",V$20="Totaal betaling"),SUM($D59:U59),"")))</f>
        <v/>
      </c>
      <c r="W59" s="119" t="str">
        <f>IF(ISNUMBER(W$18),IF($C59="Totaal per deelnemer",SUM(W$21:W58),'Rekenblad 2'!W101),IF(AND(W$20="Totaal betaling",ISNUMBER($B59)),SUM($D59:V59),IF(AND($C59="Totaal per deelnemer",W$20="Totaal betaling"),SUM($D59:V59),"")))</f>
        <v/>
      </c>
      <c r="X59" s="119" t="str">
        <f>IF(ISNUMBER(X$18),IF($C59="Totaal per deelnemer",SUM(X$21:X58),'Rekenblad 2'!X101),IF(AND(X$20="Totaal betaling",ISNUMBER($B59)),SUM($D59:W59),IF(AND($C59="Totaal per deelnemer",X$20="Totaal betaling"),SUM($D59:W59),"")))</f>
        <v/>
      </c>
      <c r="Y59" s="119" t="str">
        <f>IF(ISNUMBER(Y$18),IF($C59="Totaal per deelnemer",SUM(Y$21:Y58),'Rekenblad 2'!Y101),IF(AND(Y$20="Totaal betaling",ISNUMBER($B59)),SUM($D59:X59),IF(AND($C59="Totaal per deelnemer",Y$20="Totaal betaling"),SUM($D59:X59),"")))</f>
        <v/>
      </c>
    </row>
    <row r="60" spans="1:25" s="124" customFormat="1" ht="13.5" thickBot="1" x14ac:dyDescent="0.25">
      <c r="A60" s="122"/>
      <c r="B60" s="123" t="str">
        <f>IF(ISNUMBER('Rekenblad 2'!C102),'Rekenblad 2'!C102,"")</f>
        <v/>
      </c>
      <c r="C60" s="121" t="str">
        <f t="shared" si="3"/>
        <v/>
      </c>
      <c r="D60" s="119" t="str">
        <f>IF(ISNUMBER(D$18),IF($C60="Totaal per deelnemer",SUM(D$21:D59),'Rekenblad 2'!D102),"")</f>
        <v/>
      </c>
      <c r="E60" s="119" t="str">
        <f>IF(ISNUMBER(E$18),IF($C60="Totaal per deelnemer",SUM(E$21:E59),'Rekenblad 2'!E102),IF(AND(E$20="Totaal betaling",ISNUMBER($B60)),SUM($D60:D60),IF(AND($C60="Totaal per deelnemer",E$20="Totaal betaling"),SUM($D60:D60),"")))</f>
        <v/>
      </c>
      <c r="F60" s="119" t="str">
        <f>IF(ISNUMBER(F$18),IF($C60="Totaal per deelnemer",SUM(F$21:F59),'Rekenblad 2'!F102),IF(AND(F$20="Totaal betaling",ISNUMBER($B60)),SUM($D60:E60),IF(AND($C60="Totaal per deelnemer",F$20="Totaal betaling"),SUM($D60:E60),"")))</f>
        <v/>
      </c>
      <c r="G60" s="119" t="str">
        <f>IF(ISNUMBER(G$18),IF($C60="Totaal per deelnemer",SUM(G$21:G59),'Rekenblad 2'!G102),IF(AND(G$20="Totaal betaling",ISNUMBER($B60)),SUM($D60:F60),IF(AND($C60="Totaal per deelnemer",G$20="Totaal betaling"),SUM($D60:F60),"")))</f>
        <v/>
      </c>
      <c r="H60" s="119" t="str">
        <f>IF(ISNUMBER(H$18),IF($C60="Totaal per deelnemer",SUM(H$21:H59),'Rekenblad 2'!H102),IF(AND(H$20="Totaal betaling",ISNUMBER($B60)),SUM($D60:G60),IF(AND($C60="Totaal per deelnemer",H$20="Totaal betaling"),SUM($D60:G60),"")))</f>
        <v/>
      </c>
      <c r="I60" s="119" t="str">
        <f>IF(ISNUMBER(I$18),IF($C60="Totaal per deelnemer",SUM(I$21:I59),'Rekenblad 2'!I102),IF(AND(I$20="Totaal betaling",ISNUMBER($B60)),SUM($D60:H60),IF(AND($C60="Totaal per deelnemer",I$20="Totaal betaling"),SUM($D60:H60),"")))</f>
        <v/>
      </c>
      <c r="J60" s="119" t="str">
        <f>IF(ISNUMBER(J$18),IF($C60="Totaal per deelnemer",SUM(J$21:J59),'Rekenblad 2'!J102),IF(AND(J$20="Totaal betaling",ISNUMBER($B60)),SUM($D60:I60),IF(AND($C60="Totaal per deelnemer",J$20="Totaal betaling"),SUM($D60:I60),"")))</f>
        <v/>
      </c>
      <c r="K60" s="119" t="str">
        <f>IF(ISNUMBER(K$18),IF($C60="Totaal per deelnemer",SUM(K$21:K59),'Rekenblad 2'!K102),IF(AND(K$20="Totaal betaling",ISNUMBER($B60)),SUM($D60:J60),IF(AND($C60="Totaal per deelnemer",K$20="Totaal betaling"),SUM($D60:J60),"")))</f>
        <v/>
      </c>
      <c r="L60" s="119" t="str">
        <f>IF(ISNUMBER(L$18),IF($C60="Totaal per deelnemer",SUM(L$21:L59),'Rekenblad 2'!L102),IF(AND(L$20="Totaal betaling",ISNUMBER($B60)),SUM($D60:K60),IF(AND($C60="Totaal per deelnemer",L$20="Totaal betaling"),SUM($D60:K60),"")))</f>
        <v/>
      </c>
      <c r="M60" s="119" t="str">
        <f>IF(ISNUMBER(M$18),IF($C60="Totaal per deelnemer",SUM(M$21:M59),'Rekenblad 2'!M102),IF(AND(M$20="Totaal betaling",ISNUMBER($B60)),SUM($D60:L60),IF(AND($C60="Totaal per deelnemer",M$20="Totaal betaling"),SUM($D60:L60),"")))</f>
        <v/>
      </c>
      <c r="N60" s="119" t="str">
        <f>IF(ISNUMBER(N$18),IF($C60="Totaal per deelnemer",SUM(N$21:N59),'Rekenblad 2'!N102),IF(AND(N$20="Totaal betaling",ISNUMBER($B60)),SUM($D60:M60),IF(AND($C60="Totaal per deelnemer",N$20="Totaal betaling"),SUM($D60:M60),"")))</f>
        <v/>
      </c>
      <c r="O60" s="119" t="str">
        <f>IF(ISNUMBER(O$18),IF($C60="Totaal per deelnemer",SUM(O$21:O59),'Rekenblad 2'!O102),IF(AND(O$20="Totaal betaling",ISNUMBER($B60)),SUM($D60:N60),IF(AND($C60="Totaal per deelnemer",O$20="Totaal betaling"),SUM($D60:N60),"")))</f>
        <v/>
      </c>
      <c r="P60" s="119" t="str">
        <f>IF(ISNUMBER(P$18),IF($C60="Totaal per deelnemer",SUM(P$21:P59),'Rekenblad 2'!P102),IF(AND(P$20="Totaal betaling",ISNUMBER($B60)),SUM($D60:O60),IF(AND($C60="Totaal per deelnemer",P$20="Totaal betaling"),SUM($D60:O60),"")))</f>
        <v/>
      </c>
      <c r="Q60" s="119" t="str">
        <f>IF(ISNUMBER(Q$18),IF($C60="Totaal per deelnemer",SUM(Q$21:Q59),'Rekenblad 2'!Q102),IF(AND(Q$20="Totaal betaling",ISNUMBER($B60)),SUM($D60:P60),IF(AND($C60="Totaal per deelnemer",Q$20="Totaal betaling"),SUM($D60:P60),"")))</f>
        <v/>
      </c>
      <c r="R60" s="119" t="str">
        <f>IF(ISNUMBER(R$18),IF($C60="Totaal per deelnemer",SUM(R$21:R59),'Rekenblad 2'!R102),IF(AND(R$20="Totaal betaling",ISNUMBER($B60)),SUM($D60:Q60),IF(AND($C60="Totaal per deelnemer",R$20="Totaal betaling"),SUM($D60:Q60),"")))</f>
        <v/>
      </c>
      <c r="S60" s="119" t="str">
        <f>IF(ISNUMBER(S$18),IF($C60="Totaal per deelnemer",SUM(S$21:S59),'Rekenblad 2'!S102),IF(AND(S$20="Totaal betaling",ISNUMBER($B60)),SUM($D60:R60),IF(AND($C60="Totaal per deelnemer",S$20="Totaal betaling"),SUM($D60:R60),"")))</f>
        <v/>
      </c>
      <c r="T60" s="119" t="str">
        <f>IF(ISNUMBER(T$18),IF($C60="Totaal per deelnemer",SUM(T$21:T59),'Rekenblad 2'!T102),IF(AND(T$20="Totaal betaling",ISNUMBER($B60)),SUM($D60:S60),IF(AND($C60="Totaal per deelnemer",T$20="Totaal betaling"),SUM($D60:S60),"")))</f>
        <v/>
      </c>
      <c r="U60" s="119" t="str">
        <f>IF(ISNUMBER(U$18),IF($C60="Totaal per deelnemer",SUM(U$21:U59),'Rekenblad 2'!U102),IF(AND(U$20="Totaal betaling",ISNUMBER($B60)),SUM($D60:T60),IF(AND($C60="Totaal per deelnemer",U$20="Totaal betaling"),SUM($D60:T60),"")))</f>
        <v/>
      </c>
      <c r="V60" s="119" t="str">
        <f>IF(ISNUMBER(V$18),IF($C60="Totaal per deelnemer",SUM(V$21:V59),'Rekenblad 2'!V102),IF(AND(V$20="Totaal betaling",ISNUMBER($B60)),SUM($D60:U60),IF(AND($C60="Totaal per deelnemer",V$20="Totaal betaling"),SUM($D60:U60),"")))</f>
        <v/>
      </c>
      <c r="W60" s="119" t="str">
        <f>IF(ISNUMBER(W$18),IF($C60="Totaal per deelnemer",SUM(W$21:W59),'Rekenblad 2'!W102),IF(AND(W$20="Totaal betaling",ISNUMBER($B60)),SUM($D60:V60),IF(AND($C60="Totaal per deelnemer",W$20="Totaal betaling"),SUM($D60:V60),"")))</f>
        <v/>
      </c>
      <c r="X60" s="119" t="str">
        <f>IF(ISNUMBER(X$18),IF($C60="Totaal per deelnemer",SUM(X$21:X59),'Rekenblad 2'!X102),IF(AND(X$20="Totaal betaling",ISNUMBER($B60)),SUM($D60:W60),IF(AND($C60="Totaal per deelnemer",X$20="Totaal betaling"),SUM($D60:W60),"")))</f>
        <v/>
      </c>
      <c r="Y60" s="119" t="str">
        <f>IF(ISNUMBER(Y$18),IF($C60="Totaal per deelnemer",SUM(Y$21:Y59),'Rekenblad 2'!Y102),IF(AND(Y$20="Totaal betaling",ISNUMBER($B60)),SUM($D60:X60),IF(AND($C60="Totaal per deelnemer",Y$20="Totaal betaling"),SUM($D60:X60),"")))</f>
        <v/>
      </c>
    </row>
    <row r="61" spans="1:25" x14ac:dyDescent="0.2">
      <c r="A61" s="7"/>
      <c r="B61" s="111"/>
      <c r="C61" s="130"/>
      <c r="D61" s="112"/>
      <c r="E61" s="112"/>
      <c r="F61" s="112"/>
      <c r="G61" s="112"/>
      <c r="H61" s="112"/>
      <c r="I61" s="112"/>
      <c r="J61" s="112"/>
      <c r="K61" s="112"/>
      <c r="L61" s="112"/>
      <c r="M61" s="112"/>
      <c r="N61" s="112"/>
      <c r="O61" s="112"/>
      <c r="P61" s="112"/>
      <c r="Q61" s="112"/>
      <c r="R61" s="112"/>
      <c r="S61" s="112"/>
      <c r="T61" s="112"/>
      <c r="U61" s="112"/>
      <c r="V61" s="112"/>
      <c r="W61" s="112"/>
      <c r="X61" s="112"/>
      <c r="Y61" s="112"/>
    </row>
    <row r="62" spans="1:25" x14ac:dyDescent="0.2">
      <c r="A62" s="7"/>
      <c r="B62" s="111"/>
      <c r="C62" s="130"/>
      <c r="D62" s="112"/>
      <c r="E62" s="112"/>
      <c r="F62" s="112"/>
      <c r="G62" s="112"/>
      <c r="H62" s="112"/>
      <c r="I62" s="112"/>
      <c r="J62" s="112"/>
      <c r="K62" s="112"/>
      <c r="L62" s="112"/>
      <c r="M62" s="112"/>
      <c r="N62" s="112"/>
      <c r="O62" s="112"/>
      <c r="P62" s="112"/>
      <c r="Q62" s="112"/>
      <c r="R62" s="112"/>
      <c r="S62" s="112"/>
      <c r="T62" s="112"/>
      <c r="U62" s="112"/>
      <c r="V62" s="112"/>
      <c r="W62" s="112"/>
      <c r="X62" s="112"/>
      <c r="Y62" s="112"/>
    </row>
    <row r="63" spans="1:25" x14ac:dyDescent="0.2">
      <c r="A63" s="7"/>
      <c r="B63" s="111"/>
      <c r="C63" s="130"/>
      <c r="D63" s="7"/>
      <c r="E63" s="112"/>
      <c r="F63" s="112"/>
      <c r="G63" s="112"/>
      <c r="H63" s="112"/>
      <c r="I63" s="112"/>
      <c r="J63" s="112"/>
      <c r="K63" s="112"/>
      <c r="L63" s="112"/>
      <c r="M63" s="112"/>
      <c r="N63" s="112"/>
      <c r="O63" s="112"/>
      <c r="P63" s="112"/>
      <c r="Q63" s="112"/>
      <c r="R63" s="112"/>
      <c r="S63" s="112"/>
      <c r="T63" s="112"/>
      <c r="U63" s="112"/>
      <c r="V63" s="112"/>
      <c r="W63" s="112"/>
      <c r="X63" s="112"/>
      <c r="Y63" s="112"/>
    </row>
    <row r="64" spans="1:25" x14ac:dyDescent="0.2">
      <c r="A64" s="7"/>
      <c r="B64" s="111"/>
      <c r="C64" s="130"/>
      <c r="D64" s="112"/>
      <c r="E64" s="112"/>
      <c r="F64" s="112"/>
      <c r="G64" s="112"/>
      <c r="H64" s="112"/>
      <c r="I64" s="112"/>
      <c r="J64" s="112"/>
      <c r="K64" s="112"/>
      <c r="L64" s="112"/>
      <c r="M64" s="112"/>
      <c r="N64" s="112"/>
      <c r="O64" s="112"/>
      <c r="P64" s="112"/>
      <c r="Q64" s="112"/>
      <c r="R64" s="112"/>
      <c r="S64" s="112"/>
      <c r="T64" s="112"/>
      <c r="U64" s="112"/>
      <c r="V64" s="112"/>
      <c r="W64" s="112"/>
      <c r="X64" s="112"/>
      <c r="Y64" s="112"/>
    </row>
    <row r="65" spans="1:25" x14ac:dyDescent="0.2">
      <c r="A65" s="7"/>
      <c r="B65" s="111"/>
      <c r="C65" s="130"/>
      <c r="D65" s="112"/>
      <c r="E65" s="112"/>
      <c r="F65" s="112"/>
      <c r="G65" s="112"/>
      <c r="H65" s="112"/>
      <c r="I65" s="112"/>
      <c r="J65" s="112"/>
      <c r="K65" s="112"/>
      <c r="L65" s="112"/>
      <c r="M65" s="112"/>
      <c r="N65" s="112"/>
      <c r="O65" s="112"/>
      <c r="P65" s="112"/>
      <c r="Q65" s="112"/>
      <c r="R65" s="112"/>
      <c r="S65" s="112"/>
      <c r="T65" s="112"/>
      <c r="U65" s="112"/>
      <c r="V65" s="112"/>
      <c r="W65" s="112"/>
      <c r="X65" s="112"/>
      <c r="Y65" s="112"/>
    </row>
    <row r="66" spans="1:25" x14ac:dyDescent="0.2">
      <c r="A66" s="7"/>
      <c r="B66" s="111"/>
      <c r="C66" s="130"/>
      <c r="D66" s="112"/>
      <c r="E66" s="112"/>
      <c r="F66" s="112"/>
      <c r="G66" s="112"/>
      <c r="H66" s="112"/>
      <c r="I66" s="112"/>
      <c r="J66" s="112"/>
      <c r="K66" s="112"/>
      <c r="L66" s="112"/>
      <c r="M66" s="112"/>
      <c r="N66" s="112"/>
      <c r="O66" s="112"/>
      <c r="P66" s="112"/>
      <c r="Q66" s="112"/>
      <c r="R66" s="112"/>
      <c r="S66" s="112"/>
      <c r="T66" s="112"/>
      <c r="U66" s="112"/>
      <c r="V66" s="112"/>
      <c r="W66" s="112"/>
      <c r="X66" s="112"/>
      <c r="Y66" s="112"/>
    </row>
    <row r="67" spans="1:25" x14ac:dyDescent="0.2">
      <c r="A67" s="7"/>
      <c r="B67" s="111"/>
      <c r="C67" s="130"/>
      <c r="D67" s="112"/>
      <c r="E67" s="112"/>
      <c r="F67" s="112"/>
      <c r="G67" s="112"/>
      <c r="H67" s="112"/>
      <c r="I67" s="112"/>
      <c r="J67" s="112"/>
      <c r="K67" s="112"/>
      <c r="L67" s="112"/>
      <c r="M67" s="112"/>
      <c r="N67" s="112"/>
      <c r="O67" s="112"/>
      <c r="P67" s="112"/>
      <c r="Q67" s="112"/>
      <c r="R67" s="112"/>
      <c r="S67" s="112"/>
      <c r="T67" s="112"/>
      <c r="U67" s="112"/>
      <c r="V67" s="112"/>
      <c r="W67" s="112"/>
      <c r="X67" s="112"/>
      <c r="Y67" s="112"/>
    </row>
    <row r="68" spans="1:25" x14ac:dyDescent="0.2">
      <c r="B68" s="9"/>
    </row>
    <row r="69" spans="1:25" x14ac:dyDescent="0.2">
      <c r="B69" s="9"/>
    </row>
    <row r="70" spans="1:25" x14ac:dyDescent="0.2">
      <c r="B70" s="9"/>
    </row>
    <row r="71" spans="1:25" x14ac:dyDescent="0.2">
      <c r="B71" s="9"/>
    </row>
    <row r="72" spans="1:25" x14ac:dyDescent="0.2">
      <c r="B72" s="9"/>
    </row>
    <row r="73" spans="1:25" x14ac:dyDescent="0.2">
      <c r="B73" s="9"/>
    </row>
    <row r="74" spans="1:25" x14ac:dyDescent="0.2">
      <c r="B74" s="9"/>
    </row>
    <row r="75" spans="1:25" x14ac:dyDescent="0.2">
      <c r="B75" s="9"/>
    </row>
    <row r="76" spans="1:25" x14ac:dyDescent="0.2">
      <c r="B76" s="9"/>
    </row>
    <row r="77" spans="1:25" x14ac:dyDescent="0.2">
      <c r="B77" s="9"/>
    </row>
    <row r="78" spans="1:25" x14ac:dyDescent="0.2">
      <c r="B78" s="9"/>
    </row>
    <row r="79" spans="1:25" x14ac:dyDescent="0.2">
      <c r="B79" s="9"/>
    </row>
    <row r="80" spans="1:25" x14ac:dyDescent="0.2">
      <c r="B80" s="9"/>
    </row>
    <row r="81" spans="2:2" x14ac:dyDescent="0.2">
      <c r="B81" s="9"/>
    </row>
    <row r="82" spans="2:2" x14ac:dyDescent="0.2">
      <c r="B82" s="9"/>
    </row>
    <row r="83" spans="2:2" x14ac:dyDescent="0.2">
      <c r="B83" s="9"/>
    </row>
    <row r="84" spans="2:2" x14ac:dyDescent="0.2">
      <c r="B84" s="9"/>
    </row>
    <row r="85" spans="2:2" x14ac:dyDescent="0.2">
      <c r="B85" s="9"/>
    </row>
    <row r="86" spans="2:2" x14ac:dyDescent="0.2">
      <c r="B86" s="9"/>
    </row>
    <row r="87" spans="2:2" x14ac:dyDescent="0.2">
      <c r="B87" s="9"/>
    </row>
    <row r="88" spans="2:2" x14ac:dyDescent="0.2">
      <c r="B88" s="9"/>
    </row>
    <row r="89" spans="2:2" x14ac:dyDescent="0.2">
      <c r="B89" s="9"/>
    </row>
    <row r="90" spans="2:2" x14ac:dyDescent="0.2">
      <c r="B90" s="9"/>
    </row>
    <row r="91" spans="2:2" x14ac:dyDescent="0.2">
      <c r="B91" s="9"/>
    </row>
    <row r="92" spans="2:2" x14ac:dyDescent="0.2">
      <c r="B92" s="9"/>
    </row>
    <row r="93" spans="2:2" x14ac:dyDescent="0.2">
      <c r="B93" s="9"/>
    </row>
    <row r="94" spans="2:2" x14ac:dyDescent="0.2">
      <c r="B94" s="9"/>
    </row>
    <row r="95" spans="2:2" x14ac:dyDescent="0.2">
      <c r="B95" s="9"/>
    </row>
    <row r="96" spans="2:2" x14ac:dyDescent="0.2">
      <c r="B96" s="9"/>
    </row>
    <row r="97" spans="2:2" x14ac:dyDescent="0.2">
      <c r="B97" s="9"/>
    </row>
    <row r="98" spans="2:2" x14ac:dyDescent="0.2">
      <c r="B98" s="9"/>
    </row>
    <row r="99" spans="2:2" x14ac:dyDescent="0.2">
      <c r="B99" s="9"/>
    </row>
    <row r="100" spans="2:2" x14ac:dyDescent="0.2">
      <c r="B100" s="9"/>
    </row>
    <row r="101" spans="2:2" x14ac:dyDescent="0.2">
      <c r="B101" s="9"/>
    </row>
    <row r="102" spans="2:2" x14ac:dyDescent="0.2">
      <c r="B102" s="9"/>
    </row>
    <row r="103" spans="2:2" x14ac:dyDescent="0.2">
      <c r="B103" s="9"/>
    </row>
    <row r="104" spans="2:2" x14ac:dyDescent="0.2">
      <c r="B104" s="9"/>
    </row>
    <row r="105" spans="2:2" x14ac:dyDescent="0.2">
      <c r="B105" s="9"/>
    </row>
    <row r="106" spans="2:2" x14ac:dyDescent="0.2">
      <c r="B106" s="9"/>
    </row>
    <row r="107" spans="2:2" x14ac:dyDescent="0.2">
      <c r="B107" s="9"/>
    </row>
    <row r="108" spans="2:2" x14ac:dyDescent="0.2">
      <c r="B108" s="9"/>
    </row>
    <row r="109" spans="2:2" x14ac:dyDescent="0.2">
      <c r="B109" s="9"/>
    </row>
    <row r="110" spans="2:2" x14ac:dyDescent="0.2">
      <c r="B110" s="9"/>
    </row>
    <row r="111" spans="2:2" x14ac:dyDescent="0.2">
      <c r="B111" s="9"/>
    </row>
    <row r="112" spans="2:2" x14ac:dyDescent="0.2">
      <c r="B112" s="9"/>
    </row>
    <row r="113" spans="2:2" x14ac:dyDescent="0.2">
      <c r="B113" s="9"/>
    </row>
    <row r="114" spans="2:2" x14ac:dyDescent="0.2">
      <c r="B114" s="9"/>
    </row>
    <row r="115" spans="2:2" x14ac:dyDescent="0.2">
      <c r="B115" s="9"/>
    </row>
    <row r="116" spans="2:2" x14ac:dyDescent="0.2">
      <c r="B116" s="9"/>
    </row>
    <row r="117" spans="2:2" x14ac:dyDescent="0.2">
      <c r="B117" s="9"/>
    </row>
    <row r="118" spans="2:2" x14ac:dyDescent="0.2">
      <c r="B118" s="9"/>
    </row>
    <row r="119" spans="2:2" x14ac:dyDescent="0.2">
      <c r="B119" s="9"/>
    </row>
    <row r="120" spans="2:2" x14ac:dyDescent="0.2">
      <c r="B120" s="9"/>
    </row>
    <row r="121" spans="2:2" x14ac:dyDescent="0.2">
      <c r="B121" s="9"/>
    </row>
    <row r="122" spans="2:2" x14ac:dyDescent="0.2">
      <c r="B122" s="9"/>
    </row>
    <row r="123" spans="2:2" x14ac:dyDescent="0.2">
      <c r="B123" s="9"/>
    </row>
    <row r="124" spans="2:2" x14ac:dyDescent="0.2">
      <c r="B124" s="9"/>
    </row>
    <row r="125" spans="2:2" x14ac:dyDescent="0.2">
      <c r="B125" s="9"/>
    </row>
    <row r="126" spans="2:2" x14ac:dyDescent="0.2">
      <c r="B126" s="9"/>
    </row>
    <row r="127" spans="2:2" x14ac:dyDescent="0.2">
      <c r="B127" s="9"/>
    </row>
    <row r="128" spans="2:2" x14ac:dyDescent="0.2">
      <c r="B128" s="9"/>
    </row>
    <row r="129" spans="2:2" x14ac:dyDescent="0.2">
      <c r="B129" s="9"/>
    </row>
    <row r="130" spans="2:2" x14ac:dyDescent="0.2">
      <c r="B130" s="9"/>
    </row>
    <row r="131" spans="2:2" x14ac:dyDescent="0.2">
      <c r="B131" s="9"/>
    </row>
    <row r="132" spans="2:2" x14ac:dyDescent="0.2">
      <c r="B132" s="9"/>
    </row>
    <row r="133" spans="2:2" x14ac:dyDescent="0.2">
      <c r="B133" s="9"/>
    </row>
    <row r="134" spans="2:2" x14ac:dyDescent="0.2">
      <c r="B134" s="9"/>
    </row>
    <row r="135" spans="2:2" x14ac:dyDescent="0.2">
      <c r="B135" s="9"/>
    </row>
    <row r="136" spans="2:2" x14ac:dyDescent="0.2">
      <c r="B136" s="9"/>
    </row>
    <row r="137" spans="2:2" x14ac:dyDescent="0.2">
      <c r="B137" s="9"/>
    </row>
    <row r="138" spans="2:2" x14ac:dyDescent="0.2">
      <c r="B138" s="9"/>
    </row>
    <row r="139" spans="2:2" x14ac:dyDescent="0.2">
      <c r="B139" s="9"/>
    </row>
    <row r="140" spans="2:2" x14ac:dyDescent="0.2">
      <c r="B140" s="9"/>
    </row>
    <row r="141" spans="2:2" x14ac:dyDescent="0.2">
      <c r="B141" s="9"/>
    </row>
    <row r="142" spans="2:2" x14ac:dyDescent="0.2">
      <c r="B142" s="9"/>
    </row>
    <row r="143" spans="2:2" x14ac:dyDescent="0.2">
      <c r="B143" s="9"/>
    </row>
    <row r="144" spans="2:2" x14ac:dyDescent="0.2">
      <c r="B144" s="9"/>
    </row>
    <row r="145" spans="2:2" x14ac:dyDescent="0.2">
      <c r="B145" s="9"/>
    </row>
    <row r="146" spans="2:2" x14ac:dyDescent="0.2">
      <c r="B146" s="9"/>
    </row>
    <row r="147" spans="2:2" x14ac:dyDescent="0.2">
      <c r="B147" s="9"/>
    </row>
    <row r="148" spans="2:2" x14ac:dyDescent="0.2">
      <c r="B148" s="9"/>
    </row>
    <row r="149" spans="2:2" x14ac:dyDescent="0.2">
      <c r="B149" s="9"/>
    </row>
    <row r="150" spans="2:2" x14ac:dyDescent="0.2">
      <c r="B150" s="9"/>
    </row>
    <row r="151" spans="2:2" x14ac:dyDescent="0.2">
      <c r="B151" s="9"/>
    </row>
    <row r="152" spans="2:2" x14ac:dyDescent="0.2">
      <c r="B152" s="9"/>
    </row>
    <row r="153" spans="2:2" x14ac:dyDescent="0.2">
      <c r="B153" s="9"/>
    </row>
    <row r="154" spans="2:2" x14ac:dyDescent="0.2">
      <c r="B154" s="9"/>
    </row>
    <row r="155" spans="2:2" x14ac:dyDescent="0.2">
      <c r="B155" s="9"/>
    </row>
    <row r="156" spans="2:2" x14ac:dyDescent="0.2">
      <c r="B156" s="9"/>
    </row>
    <row r="157" spans="2:2" x14ac:dyDescent="0.2">
      <c r="B157" s="9"/>
    </row>
    <row r="158" spans="2:2" x14ac:dyDescent="0.2">
      <c r="B158" s="9"/>
    </row>
    <row r="159" spans="2:2" x14ac:dyDescent="0.2">
      <c r="B159" s="9"/>
    </row>
    <row r="160" spans="2:2" x14ac:dyDescent="0.2">
      <c r="B160" s="9"/>
    </row>
    <row r="161" spans="2:2" x14ac:dyDescent="0.2">
      <c r="B161" s="9"/>
    </row>
    <row r="162" spans="2:2" x14ac:dyDescent="0.2">
      <c r="B162" s="9"/>
    </row>
    <row r="163" spans="2:2" x14ac:dyDescent="0.2">
      <c r="B163" s="9"/>
    </row>
    <row r="164" spans="2:2" x14ac:dyDescent="0.2">
      <c r="B164" s="9"/>
    </row>
    <row r="165" spans="2:2" x14ac:dyDescent="0.2">
      <c r="B165" s="9"/>
    </row>
    <row r="166" spans="2:2" x14ac:dyDescent="0.2">
      <c r="B166" s="9"/>
    </row>
    <row r="167" spans="2:2" x14ac:dyDescent="0.2">
      <c r="B167" s="9"/>
    </row>
    <row r="168" spans="2:2" x14ac:dyDescent="0.2">
      <c r="B168" s="9"/>
    </row>
    <row r="169" spans="2:2" x14ac:dyDescent="0.2">
      <c r="B169" s="9"/>
    </row>
    <row r="170" spans="2:2" x14ac:dyDescent="0.2">
      <c r="B170" s="9"/>
    </row>
    <row r="171" spans="2:2" x14ac:dyDescent="0.2">
      <c r="B171" s="9"/>
    </row>
    <row r="172" spans="2:2" x14ac:dyDescent="0.2">
      <c r="B172" s="9"/>
    </row>
    <row r="173" spans="2:2" x14ac:dyDescent="0.2">
      <c r="B173" s="9"/>
    </row>
    <row r="174" spans="2:2" x14ac:dyDescent="0.2">
      <c r="B174" s="9"/>
    </row>
    <row r="175" spans="2:2" x14ac:dyDescent="0.2">
      <c r="B175" s="9"/>
    </row>
    <row r="176" spans="2:2" x14ac:dyDescent="0.2">
      <c r="B176" s="9"/>
    </row>
    <row r="177" spans="2:2" x14ac:dyDescent="0.2">
      <c r="B177" s="9"/>
    </row>
    <row r="178" spans="2:2" x14ac:dyDescent="0.2">
      <c r="B178" s="9"/>
    </row>
    <row r="179" spans="2:2" x14ac:dyDescent="0.2">
      <c r="B179" s="9"/>
    </row>
    <row r="180" spans="2:2" x14ac:dyDescent="0.2">
      <c r="B180" s="9"/>
    </row>
    <row r="181" spans="2:2" x14ac:dyDescent="0.2">
      <c r="B181" s="9"/>
    </row>
    <row r="182" spans="2:2" x14ac:dyDescent="0.2">
      <c r="B182" s="9"/>
    </row>
    <row r="183" spans="2:2" x14ac:dyDescent="0.2">
      <c r="B183" s="9"/>
    </row>
    <row r="184" spans="2:2" x14ac:dyDescent="0.2">
      <c r="B184" s="9"/>
    </row>
    <row r="185" spans="2:2" x14ac:dyDescent="0.2">
      <c r="B185" s="9"/>
    </row>
    <row r="186" spans="2:2" x14ac:dyDescent="0.2">
      <c r="B186" s="9"/>
    </row>
    <row r="187" spans="2:2" x14ac:dyDescent="0.2">
      <c r="B187" s="9"/>
    </row>
    <row r="188" spans="2:2" x14ac:dyDescent="0.2">
      <c r="B188" s="9"/>
    </row>
    <row r="189" spans="2:2" x14ac:dyDescent="0.2">
      <c r="B189" s="9"/>
    </row>
    <row r="190" spans="2:2" x14ac:dyDescent="0.2">
      <c r="B190" s="9"/>
    </row>
    <row r="191" spans="2:2" x14ac:dyDescent="0.2">
      <c r="B191" s="9"/>
    </row>
    <row r="192" spans="2:2" x14ac:dyDescent="0.2">
      <c r="B192" s="9"/>
    </row>
    <row r="193" spans="2:2" x14ac:dyDescent="0.2">
      <c r="B193" s="9"/>
    </row>
    <row r="194" spans="2:2" x14ac:dyDescent="0.2">
      <c r="B194" s="9"/>
    </row>
    <row r="195" spans="2:2" x14ac:dyDescent="0.2">
      <c r="B195" s="9"/>
    </row>
    <row r="196" spans="2:2" x14ac:dyDescent="0.2">
      <c r="B196" s="9"/>
    </row>
    <row r="197" spans="2:2" x14ac:dyDescent="0.2">
      <c r="B197" s="9"/>
    </row>
    <row r="198" spans="2:2" x14ac:dyDescent="0.2">
      <c r="B198" s="9"/>
    </row>
    <row r="199" spans="2:2" x14ac:dyDescent="0.2">
      <c r="B199" s="9"/>
    </row>
    <row r="200" spans="2:2" x14ac:dyDescent="0.2">
      <c r="B200" s="9"/>
    </row>
    <row r="201" spans="2:2" x14ac:dyDescent="0.2">
      <c r="B201" s="9"/>
    </row>
    <row r="202" spans="2:2" x14ac:dyDescent="0.2">
      <c r="B202" s="9"/>
    </row>
    <row r="203" spans="2:2" x14ac:dyDescent="0.2">
      <c r="B203" s="9"/>
    </row>
    <row r="204" spans="2:2" x14ac:dyDescent="0.2">
      <c r="B204" s="9"/>
    </row>
    <row r="205" spans="2:2" x14ac:dyDescent="0.2">
      <c r="B205" s="9"/>
    </row>
    <row r="206" spans="2:2" x14ac:dyDescent="0.2">
      <c r="B206" s="9"/>
    </row>
    <row r="207" spans="2:2" x14ac:dyDescent="0.2">
      <c r="B207" s="9"/>
    </row>
    <row r="208" spans="2:2" x14ac:dyDescent="0.2">
      <c r="B208" s="9"/>
    </row>
    <row r="209" spans="2:2" x14ac:dyDescent="0.2">
      <c r="B209" s="9"/>
    </row>
    <row r="210" spans="2:2" x14ac:dyDescent="0.2">
      <c r="B210" s="9"/>
    </row>
    <row r="211" spans="2:2" x14ac:dyDescent="0.2">
      <c r="B211" s="9"/>
    </row>
    <row r="212" spans="2:2" x14ac:dyDescent="0.2">
      <c r="B212" s="9"/>
    </row>
    <row r="213" spans="2:2" x14ac:dyDescent="0.2">
      <c r="B213" s="9"/>
    </row>
    <row r="214" spans="2:2" x14ac:dyDescent="0.2">
      <c r="B214" s="9"/>
    </row>
    <row r="215" spans="2:2" x14ac:dyDescent="0.2">
      <c r="B215" s="9"/>
    </row>
    <row r="216" spans="2:2" x14ac:dyDescent="0.2">
      <c r="B216" s="9"/>
    </row>
    <row r="217" spans="2:2" x14ac:dyDescent="0.2">
      <c r="B217" s="9"/>
    </row>
    <row r="218" spans="2:2" x14ac:dyDescent="0.2">
      <c r="B218" s="9"/>
    </row>
    <row r="219" spans="2:2" x14ac:dyDescent="0.2">
      <c r="B219" s="9"/>
    </row>
    <row r="220" spans="2:2" x14ac:dyDescent="0.2">
      <c r="B220" s="9"/>
    </row>
    <row r="221" spans="2:2" x14ac:dyDescent="0.2">
      <c r="B221" s="9"/>
    </row>
    <row r="222" spans="2:2" x14ac:dyDescent="0.2">
      <c r="B222" s="9"/>
    </row>
    <row r="223" spans="2:2" x14ac:dyDescent="0.2">
      <c r="B223" s="9"/>
    </row>
    <row r="224" spans="2:2" x14ac:dyDescent="0.2">
      <c r="B224" s="9"/>
    </row>
    <row r="225" spans="2:2" x14ac:dyDescent="0.2">
      <c r="B225" s="9"/>
    </row>
    <row r="226" spans="2:2" x14ac:dyDescent="0.2">
      <c r="B226" s="9"/>
    </row>
    <row r="227" spans="2:2" x14ac:dyDescent="0.2">
      <c r="B227" s="9"/>
    </row>
    <row r="228" spans="2:2" x14ac:dyDescent="0.2">
      <c r="B228" s="9"/>
    </row>
    <row r="229" spans="2:2" x14ac:dyDescent="0.2">
      <c r="B229" s="9"/>
    </row>
    <row r="230" spans="2:2" x14ac:dyDescent="0.2">
      <c r="B230" s="9"/>
    </row>
    <row r="231" spans="2:2" x14ac:dyDescent="0.2">
      <c r="B231" s="9"/>
    </row>
    <row r="232" spans="2:2" x14ac:dyDescent="0.2">
      <c r="B232" s="9"/>
    </row>
    <row r="233" spans="2:2" x14ac:dyDescent="0.2">
      <c r="B233" s="9"/>
    </row>
    <row r="234" spans="2:2" x14ac:dyDescent="0.2">
      <c r="B234" s="9"/>
    </row>
    <row r="235" spans="2:2" x14ac:dyDescent="0.2">
      <c r="B235" s="9"/>
    </row>
    <row r="236" spans="2:2" x14ac:dyDescent="0.2">
      <c r="B236" s="9"/>
    </row>
    <row r="237" spans="2:2" x14ac:dyDescent="0.2">
      <c r="B237" s="9"/>
    </row>
    <row r="238" spans="2:2" x14ac:dyDescent="0.2">
      <c r="B238" s="9"/>
    </row>
    <row r="239" spans="2:2" x14ac:dyDescent="0.2">
      <c r="B239" s="9"/>
    </row>
    <row r="240" spans="2:2" x14ac:dyDescent="0.2">
      <c r="B240" s="9"/>
    </row>
    <row r="241" spans="2:2" x14ac:dyDescent="0.2">
      <c r="B241" s="9"/>
    </row>
    <row r="242" spans="2:2" x14ac:dyDescent="0.2">
      <c r="B242" s="9"/>
    </row>
    <row r="243" spans="2:2" x14ac:dyDescent="0.2">
      <c r="B243" s="9"/>
    </row>
    <row r="244" spans="2:2" x14ac:dyDescent="0.2">
      <c r="B244" s="9"/>
    </row>
    <row r="245" spans="2:2" x14ac:dyDescent="0.2">
      <c r="B245" s="9"/>
    </row>
    <row r="246" spans="2:2" x14ac:dyDescent="0.2">
      <c r="B246" s="9"/>
    </row>
    <row r="247" spans="2:2" x14ac:dyDescent="0.2">
      <c r="B247" s="9"/>
    </row>
    <row r="248" spans="2:2" x14ac:dyDescent="0.2">
      <c r="B248" s="9"/>
    </row>
    <row r="249" spans="2:2" x14ac:dyDescent="0.2">
      <c r="B249" s="9"/>
    </row>
    <row r="250" spans="2:2" x14ac:dyDescent="0.2">
      <c r="B250" s="9"/>
    </row>
    <row r="251" spans="2:2" x14ac:dyDescent="0.2">
      <c r="B251" s="9"/>
    </row>
    <row r="252" spans="2:2" x14ac:dyDescent="0.2">
      <c r="B252" s="9"/>
    </row>
    <row r="253" spans="2:2" x14ac:dyDescent="0.2">
      <c r="B253" s="9"/>
    </row>
    <row r="254" spans="2:2" x14ac:dyDescent="0.2">
      <c r="B254" s="9"/>
    </row>
    <row r="255" spans="2:2" x14ac:dyDescent="0.2">
      <c r="B255" s="9"/>
    </row>
    <row r="256" spans="2:2" x14ac:dyDescent="0.2">
      <c r="B256" s="9"/>
    </row>
    <row r="257" spans="2:2" x14ac:dyDescent="0.2">
      <c r="B257" s="9"/>
    </row>
    <row r="258" spans="2:2" x14ac:dyDescent="0.2">
      <c r="B258" s="9"/>
    </row>
    <row r="259" spans="2:2" x14ac:dyDescent="0.2">
      <c r="B259" s="9"/>
    </row>
    <row r="260" spans="2:2" x14ac:dyDescent="0.2">
      <c r="B260" s="9"/>
    </row>
    <row r="261" spans="2:2" x14ac:dyDescent="0.2">
      <c r="B261" s="9"/>
    </row>
    <row r="262" spans="2:2" x14ac:dyDescent="0.2">
      <c r="B262" s="9"/>
    </row>
    <row r="263" spans="2:2" x14ac:dyDescent="0.2">
      <c r="B263" s="9"/>
    </row>
    <row r="264" spans="2:2" x14ac:dyDescent="0.2">
      <c r="B264" s="9"/>
    </row>
    <row r="265" spans="2:2" x14ac:dyDescent="0.2">
      <c r="B265" s="9"/>
    </row>
    <row r="266" spans="2:2" x14ac:dyDescent="0.2">
      <c r="B266" s="9"/>
    </row>
    <row r="267" spans="2:2" x14ac:dyDescent="0.2">
      <c r="B267" s="9"/>
    </row>
    <row r="268" spans="2:2" x14ac:dyDescent="0.2">
      <c r="B268" s="9"/>
    </row>
    <row r="269" spans="2:2" x14ac:dyDescent="0.2">
      <c r="B269" s="9"/>
    </row>
    <row r="270" spans="2:2" x14ac:dyDescent="0.2">
      <c r="B270" s="9"/>
    </row>
    <row r="271" spans="2:2" x14ac:dyDescent="0.2">
      <c r="B271" s="9"/>
    </row>
    <row r="272" spans="2:2" x14ac:dyDescent="0.2">
      <c r="B272" s="9"/>
    </row>
    <row r="273" spans="2:2" x14ac:dyDescent="0.2">
      <c r="B273" s="9"/>
    </row>
    <row r="274" spans="2:2" x14ac:dyDescent="0.2">
      <c r="B274" s="9"/>
    </row>
    <row r="275" spans="2:2" x14ac:dyDescent="0.2">
      <c r="B275" s="9"/>
    </row>
    <row r="276" spans="2:2" x14ac:dyDescent="0.2">
      <c r="B276" s="9"/>
    </row>
    <row r="277" spans="2:2" x14ac:dyDescent="0.2">
      <c r="B277" s="9"/>
    </row>
    <row r="278" spans="2:2" x14ac:dyDescent="0.2">
      <c r="B278" s="9"/>
    </row>
    <row r="279" spans="2:2" x14ac:dyDescent="0.2">
      <c r="B279" s="9"/>
    </row>
    <row r="280" spans="2:2" x14ac:dyDescent="0.2">
      <c r="B280" s="9"/>
    </row>
    <row r="281" spans="2:2" x14ac:dyDescent="0.2">
      <c r="B281" s="9"/>
    </row>
    <row r="282" spans="2:2" x14ac:dyDescent="0.2">
      <c r="B282" s="9"/>
    </row>
    <row r="283" spans="2:2" x14ac:dyDescent="0.2">
      <c r="B283" s="9"/>
    </row>
    <row r="284" spans="2:2" x14ac:dyDescent="0.2">
      <c r="B284" s="9"/>
    </row>
    <row r="285" spans="2:2" x14ac:dyDescent="0.2">
      <c r="B285" s="9"/>
    </row>
    <row r="286" spans="2:2" x14ac:dyDescent="0.2">
      <c r="B286" s="9"/>
    </row>
    <row r="287" spans="2:2" x14ac:dyDescent="0.2">
      <c r="B287" s="9"/>
    </row>
    <row r="288" spans="2:2" x14ac:dyDescent="0.2">
      <c r="B288" s="9"/>
    </row>
    <row r="289" spans="2:2" x14ac:dyDescent="0.2">
      <c r="B289" s="9"/>
    </row>
    <row r="290" spans="2:2" x14ac:dyDescent="0.2">
      <c r="B290" s="9"/>
    </row>
    <row r="291" spans="2:2" x14ac:dyDescent="0.2">
      <c r="B291" s="9"/>
    </row>
    <row r="292" spans="2:2" x14ac:dyDescent="0.2">
      <c r="B292" s="9"/>
    </row>
    <row r="293" spans="2:2" x14ac:dyDescent="0.2">
      <c r="B293" s="9"/>
    </row>
    <row r="294" spans="2:2" x14ac:dyDescent="0.2">
      <c r="B294" s="9"/>
    </row>
    <row r="295" spans="2:2" x14ac:dyDescent="0.2">
      <c r="B295" s="9"/>
    </row>
    <row r="296" spans="2:2" x14ac:dyDescent="0.2">
      <c r="B296" s="9"/>
    </row>
    <row r="297" spans="2:2" x14ac:dyDescent="0.2">
      <c r="B297" s="9"/>
    </row>
    <row r="298" spans="2:2" x14ac:dyDescent="0.2">
      <c r="B298" s="9"/>
    </row>
    <row r="299" spans="2:2" x14ac:dyDescent="0.2">
      <c r="B299" s="9"/>
    </row>
    <row r="300" spans="2:2" x14ac:dyDescent="0.2">
      <c r="B300" s="9"/>
    </row>
    <row r="301" spans="2:2" x14ac:dyDescent="0.2">
      <c r="B301" s="9"/>
    </row>
    <row r="302" spans="2:2" x14ac:dyDescent="0.2">
      <c r="B302" s="9"/>
    </row>
    <row r="303" spans="2:2" x14ac:dyDescent="0.2">
      <c r="B303" s="9"/>
    </row>
    <row r="304" spans="2:2" x14ac:dyDescent="0.2">
      <c r="B304" s="9"/>
    </row>
    <row r="305" spans="2:2" x14ac:dyDescent="0.2">
      <c r="B305" s="9"/>
    </row>
    <row r="306" spans="2:2" x14ac:dyDescent="0.2">
      <c r="B306" s="9"/>
    </row>
    <row r="307" spans="2:2" x14ac:dyDescent="0.2">
      <c r="B307" s="9"/>
    </row>
    <row r="308" spans="2:2" x14ac:dyDescent="0.2">
      <c r="B308" s="9"/>
    </row>
    <row r="309" spans="2:2" x14ac:dyDescent="0.2">
      <c r="B309" s="9"/>
    </row>
    <row r="310" spans="2:2" x14ac:dyDescent="0.2">
      <c r="B310" s="9"/>
    </row>
    <row r="311" spans="2:2" x14ac:dyDescent="0.2">
      <c r="B311" s="9"/>
    </row>
    <row r="312" spans="2:2" x14ac:dyDescent="0.2">
      <c r="B312" s="9"/>
    </row>
    <row r="313" spans="2:2" x14ac:dyDescent="0.2">
      <c r="B313" s="9"/>
    </row>
    <row r="314" spans="2:2" x14ac:dyDescent="0.2">
      <c r="B314" s="9"/>
    </row>
    <row r="315" spans="2:2" x14ac:dyDescent="0.2">
      <c r="B315" s="9"/>
    </row>
    <row r="316" spans="2:2" x14ac:dyDescent="0.2">
      <c r="B316" s="9"/>
    </row>
    <row r="317" spans="2:2" x14ac:dyDescent="0.2">
      <c r="B317" s="9"/>
    </row>
    <row r="318" spans="2:2" x14ac:dyDescent="0.2">
      <c r="B318" s="9"/>
    </row>
    <row r="319" spans="2:2" x14ac:dyDescent="0.2">
      <c r="B319" s="9"/>
    </row>
    <row r="320" spans="2:2" x14ac:dyDescent="0.2">
      <c r="B320" s="9"/>
    </row>
    <row r="321" spans="2:2" x14ac:dyDescent="0.2">
      <c r="B321" s="9"/>
    </row>
    <row r="322" spans="2:2" x14ac:dyDescent="0.2">
      <c r="B322" s="9"/>
    </row>
    <row r="323" spans="2:2" x14ac:dyDescent="0.2">
      <c r="B323" s="9"/>
    </row>
    <row r="324" spans="2:2" x14ac:dyDescent="0.2">
      <c r="B324" s="9"/>
    </row>
    <row r="325" spans="2:2" x14ac:dyDescent="0.2">
      <c r="B325" s="9"/>
    </row>
    <row r="326" spans="2:2" x14ac:dyDescent="0.2">
      <c r="B326" s="9"/>
    </row>
    <row r="327" spans="2:2" x14ac:dyDescent="0.2">
      <c r="B327" s="9"/>
    </row>
    <row r="328" spans="2:2" x14ac:dyDescent="0.2">
      <c r="B328" s="9"/>
    </row>
    <row r="329" spans="2:2" x14ac:dyDescent="0.2">
      <c r="B329" s="9"/>
    </row>
    <row r="330" spans="2:2" x14ac:dyDescent="0.2">
      <c r="B330" s="9"/>
    </row>
    <row r="331" spans="2:2" x14ac:dyDescent="0.2">
      <c r="B331" s="9"/>
    </row>
    <row r="332" spans="2:2" x14ac:dyDescent="0.2">
      <c r="B332" s="9"/>
    </row>
    <row r="333" spans="2:2" x14ac:dyDescent="0.2">
      <c r="B333" s="9"/>
    </row>
    <row r="334" spans="2:2" x14ac:dyDescent="0.2">
      <c r="B334" s="9"/>
    </row>
    <row r="335" spans="2:2" x14ac:dyDescent="0.2">
      <c r="B335" s="9"/>
    </row>
    <row r="336" spans="2:2" x14ac:dyDescent="0.2">
      <c r="B336" s="9"/>
    </row>
    <row r="337" spans="2:2" x14ac:dyDescent="0.2">
      <c r="B337" s="9"/>
    </row>
    <row r="338" spans="2:2" x14ac:dyDescent="0.2">
      <c r="B338" s="9"/>
    </row>
    <row r="339" spans="2:2" x14ac:dyDescent="0.2">
      <c r="B339" s="9"/>
    </row>
    <row r="340" spans="2:2" x14ac:dyDescent="0.2">
      <c r="B340" s="9"/>
    </row>
    <row r="341" spans="2:2" x14ac:dyDescent="0.2">
      <c r="B341" s="9"/>
    </row>
    <row r="342" spans="2:2" x14ac:dyDescent="0.2">
      <c r="B342" s="9"/>
    </row>
    <row r="343" spans="2:2" x14ac:dyDescent="0.2">
      <c r="B343" s="9"/>
    </row>
    <row r="344" spans="2:2" x14ac:dyDescent="0.2">
      <c r="B344" s="9"/>
    </row>
    <row r="345" spans="2:2" x14ac:dyDescent="0.2">
      <c r="B345" s="9"/>
    </row>
    <row r="346" spans="2:2" x14ac:dyDescent="0.2">
      <c r="B346" s="9"/>
    </row>
    <row r="347" spans="2:2" x14ac:dyDescent="0.2">
      <c r="B347" s="9"/>
    </row>
    <row r="348" spans="2:2" x14ac:dyDescent="0.2">
      <c r="B348" s="9"/>
    </row>
    <row r="349" spans="2:2" x14ac:dyDescent="0.2">
      <c r="B349" s="9"/>
    </row>
    <row r="350" spans="2:2" x14ac:dyDescent="0.2">
      <c r="B350" s="9"/>
    </row>
    <row r="351" spans="2:2" x14ac:dyDescent="0.2">
      <c r="B351" s="9"/>
    </row>
    <row r="352" spans="2:2" x14ac:dyDescent="0.2">
      <c r="B352" s="9"/>
    </row>
    <row r="353" spans="2:2" x14ac:dyDescent="0.2">
      <c r="B353" s="9"/>
    </row>
    <row r="354" spans="2:2" x14ac:dyDescent="0.2">
      <c r="B354" s="9"/>
    </row>
    <row r="355" spans="2:2" x14ac:dyDescent="0.2">
      <c r="B355" s="9"/>
    </row>
    <row r="356" spans="2:2" x14ac:dyDescent="0.2">
      <c r="B356" s="9"/>
    </row>
    <row r="357" spans="2:2" x14ac:dyDescent="0.2">
      <c r="B357" s="9"/>
    </row>
    <row r="358" spans="2:2" x14ac:dyDescent="0.2">
      <c r="B358" s="9"/>
    </row>
    <row r="359" spans="2:2" x14ac:dyDescent="0.2">
      <c r="B359" s="9"/>
    </row>
    <row r="360" spans="2:2" x14ac:dyDescent="0.2">
      <c r="B360" s="9"/>
    </row>
    <row r="361" spans="2:2" x14ac:dyDescent="0.2">
      <c r="B361" s="9"/>
    </row>
    <row r="362" spans="2:2" x14ac:dyDescent="0.2">
      <c r="B362" s="9"/>
    </row>
    <row r="363" spans="2:2" x14ac:dyDescent="0.2">
      <c r="B363" s="9"/>
    </row>
    <row r="364" spans="2:2" x14ac:dyDescent="0.2">
      <c r="B364" s="9"/>
    </row>
    <row r="365" spans="2:2" x14ac:dyDescent="0.2">
      <c r="B365" s="9"/>
    </row>
    <row r="366" spans="2:2" x14ac:dyDescent="0.2">
      <c r="B366" s="9"/>
    </row>
    <row r="367" spans="2:2" x14ac:dyDescent="0.2">
      <c r="B367" s="9"/>
    </row>
    <row r="368" spans="2:2" x14ac:dyDescent="0.2">
      <c r="B368" s="9"/>
    </row>
    <row r="369" spans="2:2" x14ac:dyDescent="0.2">
      <c r="B369" s="9"/>
    </row>
    <row r="370" spans="2:2" x14ac:dyDescent="0.2">
      <c r="B370" s="9"/>
    </row>
    <row r="371" spans="2:2" x14ac:dyDescent="0.2">
      <c r="B371" s="9"/>
    </row>
    <row r="372" spans="2:2" x14ac:dyDescent="0.2">
      <c r="B372" s="9"/>
    </row>
    <row r="373" spans="2:2" x14ac:dyDescent="0.2">
      <c r="B373" s="9"/>
    </row>
    <row r="374" spans="2:2" x14ac:dyDescent="0.2">
      <c r="B374" s="9"/>
    </row>
    <row r="375" spans="2:2" x14ac:dyDescent="0.2">
      <c r="B375" s="9"/>
    </row>
    <row r="376" spans="2:2" x14ac:dyDescent="0.2">
      <c r="B376" s="9"/>
    </row>
    <row r="377" spans="2:2" x14ac:dyDescent="0.2">
      <c r="B377" s="9"/>
    </row>
    <row r="378" spans="2:2" x14ac:dyDescent="0.2">
      <c r="B378" s="9"/>
    </row>
    <row r="379" spans="2:2" x14ac:dyDescent="0.2">
      <c r="B379" s="9"/>
    </row>
    <row r="380" spans="2:2" x14ac:dyDescent="0.2">
      <c r="B380" s="9"/>
    </row>
    <row r="381" spans="2:2" x14ac:dyDescent="0.2">
      <c r="B381" s="9"/>
    </row>
    <row r="382" spans="2:2" x14ac:dyDescent="0.2">
      <c r="B382" s="9"/>
    </row>
    <row r="383" spans="2:2" x14ac:dyDescent="0.2">
      <c r="B383" s="9"/>
    </row>
    <row r="384" spans="2:2" x14ac:dyDescent="0.2">
      <c r="B384" s="9"/>
    </row>
    <row r="385" spans="2:2" x14ac:dyDescent="0.2">
      <c r="B385" s="9"/>
    </row>
    <row r="386" spans="2:2" x14ac:dyDescent="0.2">
      <c r="B386" s="9"/>
    </row>
    <row r="387" spans="2:2" x14ac:dyDescent="0.2">
      <c r="B387" s="9"/>
    </row>
    <row r="388" spans="2:2" x14ac:dyDescent="0.2">
      <c r="B388" s="9"/>
    </row>
    <row r="389" spans="2:2" x14ac:dyDescent="0.2">
      <c r="B389" s="9"/>
    </row>
    <row r="390" spans="2:2" x14ac:dyDescent="0.2">
      <c r="B390" s="9"/>
    </row>
    <row r="391" spans="2:2" x14ac:dyDescent="0.2">
      <c r="B391" s="9"/>
    </row>
    <row r="392" spans="2:2" x14ac:dyDescent="0.2">
      <c r="B392" s="9"/>
    </row>
    <row r="393" spans="2:2" x14ac:dyDescent="0.2">
      <c r="B393" s="9"/>
    </row>
    <row r="394" spans="2:2" x14ac:dyDescent="0.2">
      <c r="B394" s="9"/>
    </row>
    <row r="395" spans="2:2" x14ac:dyDescent="0.2">
      <c r="B395" s="9"/>
    </row>
    <row r="396" spans="2:2" x14ac:dyDescent="0.2">
      <c r="B396" s="9"/>
    </row>
    <row r="397" spans="2:2" x14ac:dyDescent="0.2">
      <c r="B397" s="9"/>
    </row>
    <row r="398" spans="2:2" x14ac:dyDescent="0.2">
      <c r="B398" s="9"/>
    </row>
    <row r="399" spans="2:2" x14ac:dyDescent="0.2">
      <c r="B399" s="9"/>
    </row>
    <row r="400" spans="2:2" x14ac:dyDescent="0.2">
      <c r="B400" s="9"/>
    </row>
    <row r="401" spans="2:2" x14ac:dyDescent="0.2">
      <c r="B401" s="9"/>
    </row>
    <row r="402" spans="2:2" x14ac:dyDescent="0.2">
      <c r="B402" s="9"/>
    </row>
    <row r="403" spans="2:2" x14ac:dyDescent="0.2">
      <c r="B403" s="9"/>
    </row>
    <row r="404" spans="2:2" x14ac:dyDescent="0.2">
      <c r="B404" s="9"/>
    </row>
    <row r="405" spans="2:2" x14ac:dyDescent="0.2">
      <c r="B405" s="9"/>
    </row>
    <row r="406" spans="2:2" x14ac:dyDescent="0.2">
      <c r="B406" s="9"/>
    </row>
    <row r="407" spans="2:2" x14ac:dyDescent="0.2">
      <c r="B407" s="9"/>
    </row>
    <row r="408" spans="2:2" x14ac:dyDescent="0.2">
      <c r="B408" s="9"/>
    </row>
    <row r="409" spans="2:2" x14ac:dyDescent="0.2">
      <c r="B409" s="9"/>
    </row>
    <row r="410" spans="2:2" x14ac:dyDescent="0.2">
      <c r="B410" s="9"/>
    </row>
    <row r="411" spans="2:2" x14ac:dyDescent="0.2">
      <c r="B411" s="9"/>
    </row>
    <row r="412" spans="2:2" x14ac:dyDescent="0.2">
      <c r="B412" s="9"/>
    </row>
    <row r="413" spans="2:2" x14ac:dyDescent="0.2">
      <c r="B413" s="9"/>
    </row>
    <row r="414" spans="2:2" x14ac:dyDescent="0.2">
      <c r="B414" s="9"/>
    </row>
    <row r="415" spans="2:2" x14ac:dyDescent="0.2">
      <c r="B415" s="9"/>
    </row>
    <row r="416" spans="2:2" x14ac:dyDescent="0.2">
      <c r="B416" s="9"/>
    </row>
    <row r="417" spans="2:2" x14ac:dyDescent="0.2">
      <c r="B417" s="9"/>
    </row>
    <row r="418" spans="2:2" x14ac:dyDescent="0.2">
      <c r="B418" s="9"/>
    </row>
    <row r="419" spans="2:2" x14ac:dyDescent="0.2">
      <c r="B419" s="9"/>
    </row>
    <row r="420" spans="2:2" x14ac:dyDescent="0.2">
      <c r="B420" s="9"/>
    </row>
    <row r="421" spans="2:2" x14ac:dyDescent="0.2">
      <c r="B421" s="9"/>
    </row>
    <row r="422" spans="2:2" x14ac:dyDescent="0.2">
      <c r="B422" s="9"/>
    </row>
    <row r="423" spans="2:2" x14ac:dyDescent="0.2">
      <c r="B423" s="9"/>
    </row>
    <row r="424" spans="2:2" x14ac:dyDescent="0.2">
      <c r="B424" s="9"/>
    </row>
    <row r="425" spans="2:2" x14ac:dyDescent="0.2">
      <c r="B425" s="9"/>
    </row>
    <row r="426" spans="2:2" x14ac:dyDescent="0.2">
      <c r="B426" s="9"/>
    </row>
    <row r="427" spans="2:2" x14ac:dyDescent="0.2">
      <c r="B427" s="9"/>
    </row>
    <row r="428" spans="2:2" x14ac:dyDescent="0.2">
      <c r="B428" s="9"/>
    </row>
    <row r="429" spans="2:2" x14ac:dyDescent="0.2">
      <c r="B429" s="9"/>
    </row>
    <row r="430" spans="2:2" x14ac:dyDescent="0.2">
      <c r="B430" s="9"/>
    </row>
    <row r="431" spans="2:2" x14ac:dyDescent="0.2">
      <c r="B431" s="9"/>
    </row>
    <row r="432" spans="2:2" x14ac:dyDescent="0.2">
      <c r="B432" s="9"/>
    </row>
    <row r="433" spans="2:2" x14ac:dyDescent="0.2">
      <c r="B433" s="9"/>
    </row>
    <row r="434" spans="2:2" x14ac:dyDescent="0.2">
      <c r="B434" s="9"/>
    </row>
    <row r="435" spans="2:2" x14ac:dyDescent="0.2">
      <c r="B435" s="9"/>
    </row>
    <row r="436" spans="2:2" x14ac:dyDescent="0.2">
      <c r="B436" s="9"/>
    </row>
    <row r="437" spans="2:2" x14ac:dyDescent="0.2">
      <c r="B437" s="9"/>
    </row>
    <row r="438" spans="2:2" x14ac:dyDescent="0.2">
      <c r="B438" s="9"/>
    </row>
    <row r="439" spans="2:2" x14ac:dyDescent="0.2">
      <c r="B439" s="9"/>
    </row>
    <row r="440" spans="2:2" x14ac:dyDescent="0.2">
      <c r="B440" s="9"/>
    </row>
    <row r="441" spans="2:2" x14ac:dyDescent="0.2">
      <c r="B441" s="9"/>
    </row>
    <row r="442" spans="2:2" x14ac:dyDescent="0.2">
      <c r="B442" s="9"/>
    </row>
    <row r="443" spans="2:2" x14ac:dyDescent="0.2">
      <c r="B443" s="9"/>
    </row>
    <row r="444" spans="2:2" x14ac:dyDescent="0.2">
      <c r="B444" s="9"/>
    </row>
    <row r="445" spans="2:2" x14ac:dyDescent="0.2">
      <c r="B445" s="9"/>
    </row>
    <row r="446" spans="2:2" x14ac:dyDescent="0.2">
      <c r="B446" s="9"/>
    </row>
    <row r="447" spans="2:2" x14ac:dyDescent="0.2">
      <c r="B447" s="9"/>
    </row>
    <row r="448" spans="2:2" x14ac:dyDescent="0.2">
      <c r="B448" s="9"/>
    </row>
    <row r="449" spans="2:2" x14ac:dyDescent="0.2">
      <c r="B449" s="9"/>
    </row>
    <row r="450" spans="2:2" x14ac:dyDescent="0.2">
      <c r="B450" s="9"/>
    </row>
    <row r="451" spans="2:2" x14ac:dyDescent="0.2">
      <c r="B451" s="9"/>
    </row>
    <row r="452" spans="2:2" x14ac:dyDescent="0.2">
      <c r="B452" s="9"/>
    </row>
    <row r="453" spans="2:2" x14ac:dyDescent="0.2">
      <c r="B453" s="9"/>
    </row>
    <row r="454" spans="2:2" x14ac:dyDescent="0.2">
      <c r="B454" s="9"/>
    </row>
    <row r="455" spans="2:2" x14ac:dyDescent="0.2">
      <c r="B455" s="9"/>
    </row>
    <row r="456" spans="2:2" x14ac:dyDescent="0.2">
      <c r="B456" s="9"/>
    </row>
    <row r="457" spans="2:2" x14ac:dyDescent="0.2">
      <c r="B457" s="9"/>
    </row>
    <row r="458" spans="2:2" x14ac:dyDescent="0.2">
      <c r="B458" s="9"/>
    </row>
    <row r="459" spans="2:2" x14ac:dyDescent="0.2">
      <c r="B459" s="9"/>
    </row>
    <row r="460" spans="2:2" x14ac:dyDescent="0.2">
      <c r="B460" s="9"/>
    </row>
    <row r="461" spans="2:2" x14ac:dyDescent="0.2">
      <c r="B461" s="9"/>
    </row>
    <row r="462" spans="2:2" x14ac:dyDescent="0.2">
      <c r="B462" s="9"/>
    </row>
    <row r="463" spans="2:2" x14ac:dyDescent="0.2">
      <c r="B463" s="9"/>
    </row>
    <row r="464" spans="2:2" x14ac:dyDescent="0.2">
      <c r="B464" s="9"/>
    </row>
    <row r="465" spans="2:2" x14ac:dyDescent="0.2">
      <c r="B465" s="9"/>
    </row>
    <row r="466" spans="2:2" x14ac:dyDescent="0.2">
      <c r="B466" s="9"/>
    </row>
    <row r="467" spans="2:2" x14ac:dyDescent="0.2">
      <c r="B467" s="9"/>
    </row>
    <row r="468" spans="2:2" x14ac:dyDescent="0.2">
      <c r="B468" s="9"/>
    </row>
    <row r="469" spans="2:2" x14ac:dyDescent="0.2">
      <c r="B469" s="9"/>
    </row>
    <row r="470" spans="2:2" x14ac:dyDescent="0.2">
      <c r="B470" s="9"/>
    </row>
    <row r="471" spans="2:2" x14ac:dyDescent="0.2">
      <c r="B471" s="9"/>
    </row>
    <row r="472" spans="2:2" x14ac:dyDescent="0.2">
      <c r="B472" s="9"/>
    </row>
    <row r="473" spans="2:2" x14ac:dyDescent="0.2">
      <c r="B473" s="9"/>
    </row>
    <row r="474" spans="2:2" x14ac:dyDescent="0.2">
      <c r="B474" s="9"/>
    </row>
    <row r="475" spans="2:2" x14ac:dyDescent="0.2">
      <c r="B475" s="9"/>
    </row>
    <row r="476" spans="2:2" x14ac:dyDescent="0.2">
      <c r="B476" s="9"/>
    </row>
    <row r="477" spans="2:2" x14ac:dyDescent="0.2">
      <c r="B477" s="9"/>
    </row>
    <row r="478" spans="2:2" x14ac:dyDescent="0.2">
      <c r="B478" s="9"/>
    </row>
    <row r="479" spans="2:2" x14ac:dyDescent="0.2">
      <c r="B479" s="9"/>
    </row>
    <row r="480" spans="2:2" x14ac:dyDescent="0.2">
      <c r="B480" s="9"/>
    </row>
    <row r="481" spans="2:2" x14ac:dyDescent="0.2">
      <c r="B481" s="9"/>
    </row>
    <row r="482" spans="2:2" x14ac:dyDescent="0.2">
      <c r="B482" s="9"/>
    </row>
    <row r="483" spans="2:2" x14ac:dyDescent="0.2">
      <c r="B483" s="9"/>
    </row>
    <row r="484" spans="2:2" x14ac:dyDescent="0.2">
      <c r="B484" s="9"/>
    </row>
    <row r="485" spans="2:2" x14ac:dyDescent="0.2">
      <c r="B485" s="9"/>
    </row>
    <row r="486" spans="2:2" x14ac:dyDescent="0.2">
      <c r="B486" s="9"/>
    </row>
    <row r="487" spans="2:2" x14ac:dyDescent="0.2">
      <c r="B487" s="9"/>
    </row>
    <row r="488" spans="2:2" x14ac:dyDescent="0.2">
      <c r="B488" s="9"/>
    </row>
    <row r="489" spans="2:2" x14ac:dyDescent="0.2">
      <c r="B489" s="9"/>
    </row>
    <row r="490" spans="2:2" x14ac:dyDescent="0.2">
      <c r="B490" s="9"/>
    </row>
    <row r="491" spans="2:2" x14ac:dyDescent="0.2">
      <c r="B491" s="9"/>
    </row>
    <row r="492" spans="2:2" x14ac:dyDescent="0.2">
      <c r="B492" s="9"/>
    </row>
    <row r="493" spans="2:2" x14ac:dyDescent="0.2">
      <c r="B493" s="9"/>
    </row>
    <row r="494" spans="2:2" x14ac:dyDescent="0.2">
      <c r="B494" s="9"/>
    </row>
    <row r="495" spans="2:2" x14ac:dyDescent="0.2">
      <c r="B495" s="9"/>
    </row>
    <row r="496" spans="2:2" x14ac:dyDescent="0.2">
      <c r="B496" s="9"/>
    </row>
    <row r="497" spans="2:2" x14ac:dyDescent="0.2">
      <c r="B497" s="9"/>
    </row>
    <row r="498" spans="2:2" x14ac:dyDescent="0.2">
      <c r="B498" s="9"/>
    </row>
    <row r="499" spans="2:2" x14ac:dyDescent="0.2">
      <c r="B499" s="9"/>
    </row>
    <row r="500" spans="2:2" x14ac:dyDescent="0.2">
      <c r="B500" s="9"/>
    </row>
    <row r="501" spans="2:2" x14ac:dyDescent="0.2">
      <c r="B501" s="9"/>
    </row>
    <row r="502" spans="2:2" x14ac:dyDescent="0.2">
      <c r="B502" s="9"/>
    </row>
    <row r="503" spans="2:2" x14ac:dyDescent="0.2">
      <c r="B503" s="9"/>
    </row>
    <row r="504" spans="2:2" x14ac:dyDescent="0.2">
      <c r="B504" s="9"/>
    </row>
    <row r="505" spans="2:2" x14ac:dyDescent="0.2">
      <c r="B505" s="9"/>
    </row>
    <row r="506" spans="2:2" x14ac:dyDescent="0.2">
      <c r="B506" s="9"/>
    </row>
    <row r="507" spans="2:2" x14ac:dyDescent="0.2">
      <c r="B507" s="9"/>
    </row>
    <row r="508" spans="2:2" x14ac:dyDescent="0.2">
      <c r="B508" s="9"/>
    </row>
    <row r="509" spans="2:2" x14ac:dyDescent="0.2">
      <c r="B509" s="9"/>
    </row>
    <row r="510" spans="2:2" x14ac:dyDescent="0.2">
      <c r="B510" s="9"/>
    </row>
    <row r="511" spans="2:2" x14ac:dyDescent="0.2">
      <c r="B511" s="9"/>
    </row>
    <row r="512" spans="2:2" x14ac:dyDescent="0.2">
      <c r="B512" s="9"/>
    </row>
    <row r="513" spans="2:2" x14ac:dyDescent="0.2">
      <c r="B513" s="9"/>
    </row>
    <row r="514" spans="2:2" x14ac:dyDescent="0.2">
      <c r="B514" s="9"/>
    </row>
    <row r="515" spans="2:2" x14ac:dyDescent="0.2">
      <c r="B515" s="9"/>
    </row>
    <row r="516" spans="2:2" x14ac:dyDescent="0.2">
      <c r="B516" s="9"/>
    </row>
    <row r="517" spans="2:2" x14ac:dyDescent="0.2">
      <c r="B517" s="9"/>
    </row>
    <row r="518" spans="2:2" x14ac:dyDescent="0.2">
      <c r="B518" s="9"/>
    </row>
    <row r="519" spans="2:2" x14ac:dyDescent="0.2">
      <c r="B519" s="9"/>
    </row>
    <row r="520" spans="2:2" x14ac:dyDescent="0.2">
      <c r="B520" s="9"/>
    </row>
    <row r="521" spans="2:2" x14ac:dyDescent="0.2">
      <c r="B521" s="9"/>
    </row>
    <row r="522" spans="2:2" x14ac:dyDescent="0.2">
      <c r="B522" s="9"/>
    </row>
    <row r="523" spans="2:2" x14ac:dyDescent="0.2">
      <c r="B523" s="9"/>
    </row>
    <row r="524" spans="2:2" x14ac:dyDescent="0.2">
      <c r="B524" s="9"/>
    </row>
    <row r="525" spans="2:2" x14ac:dyDescent="0.2">
      <c r="B525" s="9"/>
    </row>
    <row r="526" spans="2:2" x14ac:dyDescent="0.2">
      <c r="B526" s="9"/>
    </row>
    <row r="527" spans="2:2" x14ac:dyDescent="0.2">
      <c r="B527" s="9"/>
    </row>
    <row r="528" spans="2:2" x14ac:dyDescent="0.2">
      <c r="B528" s="9"/>
    </row>
    <row r="529" spans="2:2" x14ac:dyDescent="0.2">
      <c r="B529" s="9"/>
    </row>
    <row r="530" spans="2:2" x14ac:dyDescent="0.2">
      <c r="B530" s="9"/>
    </row>
    <row r="531" spans="2:2" x14ac:dyDescent="0.2">
      <c r="B531" s="9"/>
    </row>
    <row r="532" spans="2:2" x14ac:dyDescent="0.2">
      <c r="B532" s="9"/>
    </row>
    <row r="533" spans="2:2" x14ac:dyDescent="0.2">
      <c r="B533" s="9"/>
    </row>
    <row r="534" spans="2:2" x14ac:dyDescent="0.2">
      <c r="B534" s="9"/>
    </row>
    <row r="535" spans="2:2" x14ac:dyDescent="0.2">
      <c r="B535" s="9"/>
    </row>
    <row r="536" spans="2:2" x14ac:dyDescent="0.2">
      <c r="B536" s="9"/>
    </row>
    <row r="537" spans="2:2" x14ac:dyDescent="0.2">
      <c r="B537" s="9"/>
    </row>
    <row r="538" spans="2:2" x14ac:dyDescent="0.2">
      <c r="B538" s="9"/>
    </row>
    <row r="539" spans="2:2" x14ac:dyDescent="0.2">
      <c r="B539" s="9"/>
    </row>
    <row r="540" spans="2:2" x14ac:dyDescent="0.2">
      <c r="B540" s="9"/>
    </row>
    <row r="541" spans="2:2" x14ac:dyDescent="0.2">
      <c r="B541" s="9"/>
    </row>
    <row r="542" spans="2:2" x14ac:dyDescent="0.2">
      <c r="B542" s="9"/>
    </row>
    <row r="543" spans="2:2" x14ac:dyDescent="0.2">
      <c r="B543" s="9"/>
    </row>
    <row r="544" spans="2:2" x14ac:dyDescent="0.2">
      <c r="B544" s="9"/>
    </row>
    <row r="545" spans="2:2" x14ac:dyDescent="0.2">
      <c r="B545" s="9"/>
    </row>
    <row r="546" spans="2:2" x14ac:dyDescent="0.2">
      <c r="B546" s="9"/>
    </row>
    <row r="547" spans="2:2" x14ac:dyDescent="0.2">
      <c r="B547" s="9"/>
    </row>
    <row r="548" spans="2:2" x14ac:dyDescent="0.2">
      <c r="B548" s="9"/>
    </row>
    <row r="549" spans="2:2" x14ac:dyDescent="0.2">
      <c r="B549" s="9"/>
    </row>
    <row r="550" spans="2:2" x14ac:dyDescent="0.2">
      <c r="B550" s="9"/>
    </row>
    <row r="551" spans="2:2" x14ac:dyDescent="0.2">
      <c r="B551" s="9"/>
    </row>
    <row r="552" spans="2:2" x14ac:dyDescent="0.2">
      <c r="B552" s="9"/>
    </row>
    <row r="553" spans="2:2" x14ac:dyDescent="0.2">
      <c r="B553" s="9"/>
    </row>
    <row r="554" spans="2:2" x14ac:dyDescent="0.2">
      <c r="B554" s="9"/>
    </row>
    <row r="555" spans="2:2" x14ac:dyDescent="0.2">
      <c r="B555" s="9"/>
    </row>
    <row r="556" spans="2:2" x14ac:dyDescent="0.2">
      <c r="B556" s="9"/>
    </row>
    <row r="557" spans="2:2" x14ac:dyDescent="0.2">
      <c r="B557" s="9"/>
    </row>
    <row r="558" spans="2:2" x14ac:dyDescent="0.2">
      <c r="B558" s="9"/>
    </row>
    <row r="559" spans="2:2" x14ac:dyDescent="0.2">
      <c r="B559" s="9"/>
    </row>
    <row r="560" spans="2:2" x14ac:dyDescent="0.2">
      <c r="B560" s="9"/>
    </row>
    <row r="561" spans="2:2" x14ac:dyDescent="0.2">
      <c r="B561" s="9"/>
    </row>
    <row r="562" spans="2:2" x14ac:dyDescent="0.2">
      <c r="B562" s="9"/>
    </row>
    <row r="563" spans="2:2" x14ac:dyDescent="0.2">
      <c r="B563" s="9"/>
    </row>
    <row r="564" spans="2:2" x14ac:dyDescent="0.2">
      <c r="B564" s="9"/>
    </row>
    <row r="565" spans="2:2" x14ac:dyDescent="0.2">
      <c r="B565" s="9"/>
    </row>
    <row r="566" spans="2:2" x14ac:dyDescent="0.2">
      <c r="B566" s="9"/>
    </row>
    <row r="567" spans="2:2" x14ac:dyDescent="0.2">
      <c r="B567" s="9"/>
    </row>
    <row r="568" spans="2:2" x14ac:dyDescent="0.2">
      <c r="B568" s="9"/>
    </row>
    <row r="569" spans="2:2" x14ac:dyDescent="0.2">
      <c r="B569" s="9"/>
    </row>
    <row r="570" spans="2:2" x14ac:dyDescent="0.2">
      <c r="B570" s="9"/>
    </row>
    <row r="571" spans="2:2" x14ac:dyDescent="0.2">
      <c r="B571" s="9"/>
    </row>
    <row r="572" spans="2:2" x14ac:dyDescent="0.2">
      <c r="B572" s="9"/>
    </row>
    <row r="573" spans="2:2" x14ac:dyDescent="0.2">
      <c r="B573" s="9"/>
    </row>
    <row r="574" spans="2:2" x14ac:dyDescent="0.2">
      <c r="B574" s="9"/>
    </row>
    <row r="575" spans="2:2" x14ac:dyDescent="0.2">
      <c r="B575" s="9"/>
    </row>
    <row r="576" spans="2:2" x14ac:dyDescent="0.2">
      <c r="B576" s="9"/>
    </row>
    <row r="577" spans="2:2" x14ac:dyDescent="0.2">
      <c r="B577" s="9"/>
    </row>
    <row r="578" spans="2:2" x14ac:dyDescent="0.2">
      <c r="B578" s="9"/>
    </row>
    <row r="579" spans="2:2" x14ac:dyDescent="0.2">
      <c r="B579" s="9"/>
    </row>
    <row r="580" spans="2:2" x14ac:dyDescent="0.2">
      <c r="B580" s="9"/>
    </row>
    <row r="581" spans="2:2" x14ac:dyDescent="0.2">
      <c r="B581" s="9"/>
    </row>
    <row r="582" spans="2:2" x14ac:dyDescent="0.2">
      <c r="B582" s="9"/>
    </row>
    <row r="583" spans="2:2" x14ac:dyDescent="0.2">
      <c r="B583" s="9"/>
    </row>
    <row r="584" spans="2:2" x14ac:dyDescent="0.2">
      <c r="B584" s="9"/>
    </row>
    <row r="585" spans="2:2" x14ac:dyDescent="0.2">
      <c r="B585" s="9"/>
    </row>
    <row r="586" spans="2:2" x14ac:dyDescent="0.2">
      <c r="B586" s="9"/>
    </row>
    <row r="587" spans="2:2" x14ac:dyDescent="0.2">
      <c r="B587" s="9"/>
    </row>
    <row r="588" spans="2:2" x14ac:dyDescent="0.2">
      <c r="B588" s="9"/>
    </row>
    <row r="589" spans="2:2" x14ac:dyDescent="0.2">
      <c r="B589" s="9"/>
    </row>
    <row r="590" spans="2:2" x14ac:dyDescent="0.2">
      <c r="B590" s="9"/>
    </row>
    <row r="591" spans="2:2" x14ac:dyDescent="0.2">
      <c r="B591" s="9"/>
    </row>
    <row r="592" spans="2:2" x14ac:dyDescent="0.2">
      <c r="B592" s="9"/>
    </row>
    <row r="593" spans="2:2" x14ac:dyDescent="0.2">
      <c r="B593" s="9"/>
    </row>
    <row r="594" spans="2:2" x14ac:dyDescent="0.2">
      <c r="B594" s="9"/>
    </row>
    <row r="595" spans="2:2" x14ac:dyDescent="0.2">
      <c r="B595" s="9"/>
    </row>
    <row r="596" spans="2:2" x14ac:dyDescent="0.2">
      <c r="B596" s="9"/>
    </row>
    <row r="597" spans="2:2" x14ac:dyDescent="0.2">
      <c r="B597" s="9"/>
    </row>
    <row r="598" spans="2:2" x14ac:dyDescent="0.2">
      <c r="B598" s="9"/>
    </row>
    <row r="599" spans="2:2" x14ac:dyDescent="0.2">
      <c r="B599" s="9"/>
    </row>
    <row r="600" spans="2:2" x14ac:dyDescent="0.2">
      <c r="B600" s="9"/>
    </row>
    <row r="601" spans="2:2" x14ac:dyDescent="0.2">
      <c r="B601" s="9"/>
    </row>
    <row r="602" spans="2:2" x14ac:dyDescent="0.2">
      <c r="B602" s="9"/>
    </row>
    <row r="603" spans="2:2" x14ac:dyDescent="0.2">
      <c r="B603" s="9"/>
    </row>
    <row r="604" spans="2:2" x14ac:dyDescent="0.2">
      <c r="B604" s="9"/>
    </row>
    <row r="605" spans="2:2" x14ac:dyDescent="0.2">
      <c r="B605" s="9"/>
    </row>
    <row r="606" spans="2:2" x14ac:dyDescent="0.2">
      <c r="B606" s="9"/>
    </row>
    <row r="607" spans="2:2" x14ac:dyDescent="0.2">
      <c r="B607" s="9"/>
    </row>
    <row r="608" spans="2:2" x14ac:dyDescent="0.2">
      <c r="B608" s="9"/>
    </row>
    <row r="609" spans="2:2" x14ac:dyDescent="0.2">
      <c r="B609" s="9"/>
    </row>
    <row r="610" spans="2:2" x14ac:dyDescent="0.2">
      <c r="B610" s="9"/>
    </row>
    <row r="611" spans="2:2" x14ac:dyDescent="0.2">
      <c r="B611" s="9"/>
    </row>
    <row r="612" spans="2:2" x14ac:dyDescent="0.2">
      <c r="B612" s="9"/>
    </row>
    <row r="613" spans="2:2" x14ac:dyDescent="0.2">
      <c r="B613" s="9"/>
    </row>
    <row r="614" spans="2:2" x14ac:dyDescent="0.2">
      <c r="B614" s="9"/>
    </row>
    <row r="615" spans="2:2" x14ac:dyDescent="0.2">
      <c r="B615" s="9"/>
    </row>
    <row r="616" spans="2:2" x14ac:dyDescent="0.2">
      <c r="B616" s="9"/>
    </row>
    <row r="617" spans="2:2" x14ac:dyDescent="0.2">
      <c r="B617" s="9"/>
    </row>
    <row r="618" spans="2:2" x14ac:dyDescent="0.2">
      <c r="B618" s="9"/>
    </row>
    <row r="619" spans="2:2" x14ac:dyDescent="0.2">
      <c r="B619" s="9"/>
    </row>
    <row r="620" spans="2:2" x14ac:dyDescent="0.2">
      <c r="B620" s="9"/>
    </row>
    <row r="621" spans="2:2" x14ac:dyDescent="0.2">
      <c r="B621" s="9"/>
    </row>
    <row r="622" spans="2:2" x14ac:dyDescent="0.2">
      <c r="B622" s="9"/>
    </row>
    <row r="623" spans="2:2" x14ac:dyDescent="0.2">
      <c r="B623" s="9"/>
    </row>
    <row r="624" spans="2:2" x14ac:dyDescent="0.2">
      <c r="B624" s="9"/>
    </row>
    <row r="625" spans="2:2" x14ac:dyDescent="0.2">
      <c r="B625" s="9"/>
    </row>
    <row r="626" spans="2:2" x14ac:dyDescent="0.2">
      <c r="B626" s="9"/>
    </row>
    <row r="627" spans="2:2" x14ac:dyDescent="0.2">
      <c r="B627" s="9"/>
    </row>
    <row r="628" spans="2:2" x14ac:dyDescent="0.2">
      <c r="B628" s="9"/>
    </row>
    <row r="629" spans="2:2" x14ac:dyDescent="0.2">
      <c r="B629" s="9"/>
    </row>
    <row r="630" spans="2:2" x14ac:dyDescent="0.2">
      <c r="B630" s="9"/>
    </row>
    <row r="631" spans="2:2" x14ac:dyDescent="0.2">
      <c r="B631" s="9"/>
    </row>
    <row r="632" spans="2:2" x14ac:dyDescent="0.2">
      <c r="B632" s="9"/>
    </row>
    <row r="633" spans="2:2" x14ac:dyDescent="0.2">
      <c r="B633" s="9"/>
    </row>
    <row r="634" spans="2:2" x14ac:dyDescent="0.2">
      <c r="B634" s="9"/>
    </row>
    <row r="635" spans="2:2" x14ac:dyDescent="0.2">
      <c r="B635" s="9"/>
    </row>
    <row r="636" spans="2:2" x14ac:dyDescent="0.2">
      <c r="B636" s="9"/>
    </row>
    <row r="637" spans="2:2" x14ac:dyDescent="0.2">
      <c r="B637" s="9"/>
    </row>
    <row r="638" spans="2:2" x14ac:dyDescent="0.2">
      <c r="B638" s="9"/>
    </row>
    <row r="639" spans="2:2" x14ac:dyDescent="0.2">
      <c r="B639" s="9"/>
    </row>
    <row r="640" spans="2:2" x14ac:dyDescent="0.2">
      <c r="B640" s="9"/>
    </row>
    <row r="641" spans="2:2" x14ac:dyDescent="0.2">
      <c r="B641" s="9"/>
    </row>
    <row r="642" spans="2:2" x14ac:dyDescent="0.2">
      <c r="B642" s="9"/>
    </row>
    <row r="643" spans="2:2" x14ac:dyDescent="0.2">
      <c r="B643" s="9"/>
    </row>
    <row r="644" spans="2:2" x14ac:dyDescent="0.2">
      <c r="B644" s="9"/>
    </row>
    <row r="645" spans="2:2" x14ac:dyDescent="0.2">
      <c r="B645" s="9"/>
    </row>
    <row r="646" spans="2:2" x14ac:dyDescent="0.2">
      <c r="B646" s="9"/>
    </row>
    <row r="647" spans="2:2" x14ac:dyDescent="0.2">
      <c r="B647" s="9"/>
    </row>
    <row r="648" spans="2:2" x14ac:dyDescent="0.2">
      <c r="B648" s="9"/>
    </row>
    <row r="649" spans="2:2" x14ac:dyDescent="0.2">
      <c r="B649" s="9"/>
    </row>
    <row r="650" spans="2:2" x14ac:dyDescent="0.2">
      <c r="B650" s="9"/>
    </row>
    <row r="651" spans="2:2" x14ac:dyDescent="0.2">
      <c r="B651" s="9"/>
    </row>
    <row r="652" spans="2:2" x14ac:dyDescent="0.2">
      <c r="B652" s="9"/>
    </row>
    <row r="653" spans="2:2" x14ac:dyDescent="0.2">
      <c r="B653" s="9"/>
    </row>
    <row r="654" spans="2:2" x14ac:dyDescent="0.2">
      <c r="B654" s="9"/>
    </row>
    <row r="655" spans="2:2" x14ac:dyDescent="0.2">
      <c r="B655" s="9"/>
    </row>
    <row r="656" spans="2:2" x14ac:dyDescent="0.2">
      <c r="B656" s="9"/>
    </row>
    <row r="657" spans="2:2" x14ac:dyDescent="0.2">
      <c r="B657" s="9"/>
    </row>
    <row r="658" spans="2:2" x14ac:dyDescent="0.2">
      <c r="B658" s="9"/>
    </row>
    <row r="659" spans="2:2" x14ac:dyDescent="0.2">
      <c r="B659" s="9"/>
    </row>
    <row r="660" spans="2:2" x14ac:dyDescent="0.2">
      <c r="B660" s="9"/>
    </row>
    <row r="661" spans="2:2" x14ac:dyDescent="0.2">
      <c r="B661" s="9"/>
    </row>
    <row r="662" spans="2:2" x14ac:dyDescent="0.2">
      <c r="B662" s="9"/>
    </row>
    <row r="663" spans="2:2" x14ac:dyDescent="0.2">
      <c r="B663" s="9"/>
    </row>
    <row r="664" spans="2:2" x14ac:dyDescent="0.2">
      <c r="B664" s="9"/>
    </row>
    <row r="665" spans="2:2" x14ac:dyDescent="0.2">
      <c r="B665" s="9"/>
    </row>
    <row r="666" spans="2:2" x14ac:dyDescent="0.2">
      <c r="B666" s="9"/>
    </row>
    <row r="667" spans="2:2" x14ac:dyDescent="0.2">
      <c r="B667" s="9"/>
    </row>
    <row r="668" spans="2:2" x14ac:dyDescent="0.2">
      <c r="B668" s="9"/>
    </row>
    <row r="669" spans="2:2" x14ac:dyDescent="0.2">
      <c r="B669" s="9"/>
    </row>
    <row r="670" spans="2:2" x14ac:dyDescent="0.2">
      <c r="B670" s="9"/>
    </row>
    <row r="671" spans="2:2" x14ac:dyDescent="0.2">
      <c r="B671" s="9"/>
    </row>
    <row r="672" spans="2:2" x14ac:dyDescent="0.2">
      <c r="B672" s="9"/>
    </row>
    <row r="673" spans="2:2" x14ac:dyDescent="0.2">
      <c r="B673" s="9"/>
    </row>
    <row r="674" spans="2:2" x14ac:dyDescent="0.2">
      <c r="B674" s="9"/>
    </row>
    <row r="675" spans="2:2" x14ac:dyDescent="0.2">
      <c r="B675" s="9"/>
    </row>
    <row r="676" spans="2:2" x14ac:dyDescent="0.2">
      <c r="B676" s="9"/>
    </row>
    <row r="677" spans="2:2" x14ac:dyDescent="0.2">
      <c r="B677" s="9"/>
    </row>
    <row r="678" spans="2:2" x14ac:dyDescent="0.2">
      <c r="B678" s="9"/>
    </row>
    <row r="679" spans="2:2" x14ac:dyDescent="0.2">
      <c r="B679" s="9"/>
    </row>
    <row r="680" spans="2:2" x14ac:dyDescent="0.2">
      <c r="B680" s="9"/>
    </row>
    <row r="681" spans="2:2" x14ac:dyDescent="0.2">
      <c r="B681" s="9"/>
    </row>
    <row r="682" spans="2:2" x14ac:dyDescent="0.2">
      <c r="B682" s="9"/>
    </row>
    <row r="683" spans="2:2" x14ac:dyDescent="0.2">
      <c r="B683" s="9"/>
    </row>
    <row r="684" spans="2:2" x14ac:dyDescent="0.2">
      <c r="B684" s="9"/>
    </row>
    <row r="685" spans="2:2" x14ac:dyDescent="0.2">
      <c r="B685" s="9"/>
    </row>
    <row r="686" spans="2:2" x14ac:dyDescent="0.2">
      <c r="B686" s="9"/>
    </row>
    <row r="687" spans="2:2" x14ac:dyDescent="0.2">
      <c r="B687" s="9"/>
    </row>
    <row r="688" spans="2:2" x14ac:dyDescent="0.2">
      <c r="B688" s="9"/>
    </row>
    <row r="689" spans="2:2" x14ac:dyDescent="0.2">
      <c r="B689" s="9"/>
    </row>
    <row r="690" spans="2:2" x14ac:dyDescent="0.2">
      <c r="B690" s="9"/>
    </row>
    <row r="691" spans="2:2" x14ac:dyDescent="0.2">
      <c r="B691" s="9"/>
    </row>
    <row r="692" spans="2:2" x14ac:dyDescent="0.2">
      <c r="B692" s="9"/>
    </row>
    <row r="693" spans="2:2" x14ac:dyDescent="0.2">
      <c r="B693" s="9"/>
    </row>
    <row r="694" spans="2:2" x14ac:dyDescent="0.2">
      <c r="B694" s="9"/>
    </row>
    <row r="695" spans="2:2" x14ac:dyDescent="0.2">
      <c r="B695" s="9"/>
    </row>
    <row r="696" spans="2:2" x14ac:dyDescent="0.2">
      <c r="B696" s="9"/>
    </row>
    <row r="697" spans="2:2" x14ac:dyDescent="0.2">
      <c r="B697" s="9"/>
    </row>
    <row r="698" spans="2:2" x14ac:dyDescent="0.2">
      <c r="B698" s="9"/>
    </row>
    <row r="699" spans="2:2" x14ac:dyDescent="0.2">
      <c r="B699" s="9"/>
    </row>
    <row r="700" spans="2:2" x14ac:dyDescent="0.2">
      <c r="B700" s="9"/>
    </row>
    <row r="701" spans="2:2" x14ac:dyDescent="0.2">
      <c r="B701" s="9"/>
    </row>
    <row r="702" spans="2:2" x14ac:dyDescent="0.2">
      <c r="B702" s="9"/>
    </row>
    <row r="703" spans="2:2" x14ac:dyDescent="0.2">
      <c r="B703" s="9"/>
    </row>
    <row r="704" spans="2:2" x14ac:dyDescent="0.2">
      <c r="B704" s="9"/>
    </row>
    <row r="705" spans="2:2" x14ac:dyDescent="0.2">
      <c r="B705" s="9"/>
    </row>
    <row r="706" spans="2:2" x14ac:dyDescent="0.2">
      <c r="B706" s="9"/>
    </row>
    <row r="707" spans="2:2" x14ac:dyDescent="0.2">
      <c r="B707" s="9"/>
    </row>
    <row r="708" spans="2:2" x14ac:dyDescent="0.2">
      <c r="B708" s="9"/>
    </row>
    <row r="709" spans="2:2" x14ac:dyDescent="0.2">
      <c r="B709" s="9"/>
    </row>
    <row r="710" spans="2:2" x14ac:dyDescent="0.2">
      <c r="B710" s="9"/>
    </row>
    <row r="711" spans="2:2" x14ac:dyDescent="0.2">
      <c r="B711" s="9"/>
    </row>
    <row r="712" spans="2:2" x14ac:dyDescent="0.2">
      <c r="B712" s="9"/>
    </row>
    <row r="713" spans="2:2" x14ac:dyDescent="0.2">
      <c r="B713" s="9"/>
    </row>
    <row r="714" spans="2:2" x14ac:dyDescent="0.2">
      <c r="B714" s="9"/>
    </row>
    <row r="715" spans="2:2" x14ac:dyDescent="0.2">
      <c r="B715" s="9"/>
    </row>
    <row r="716" spans="2:2" x14ac:dyDescent="0.2">
      <c r="B716" s="9"/>
    </row>
    <row r="717" spans="2:2" x14ac:dyDescent="0.2">
      <c r="B717" s="9"/>
    </row>
    <row r="718" spans="2:2" x14ac:dyDescent="0.2">
      <c r="B718" s="9"/>
    </row>
    <row r="719" spans="2:2" x14ac:dyDescent="0.2">
      <c r="B719" s="9"/>
    </row>
    <row r="720" spans="2:2" x14ac:dyDescent="0.2">
      <c r="B720" s="9"/>
    </row>
    <row r="721" spans="2:2" x14ac:dyDescent="0.2">
      <c r="B721" s="9"/>
    </row>
    <row r="722" spans="2:2" x14ac:dyDescent="0.2">
      <c r="B722" s="9"/>
    </row>
    <row r="723" spans="2:2" x14ac:dyDescent="0.2">
      <c r="B723" s="9"/>
    </row>
    <row r="724" spans="2:2" x14ac:dyDescent="0.2">
      <c r="B724" s="9"/>
    </row>
    <row r="725" spans="2:2" x14ac:dyDescent="0.2">
      <c r="B725" s="9"/>
    </row>
    <row r="726" spans="2:2" x14ac:dyDescent="0.2">
      <c r="B726" s="9"/>
    </row>
    <row r="727" spans="2:2" x14ac:dyDescent="0.2">
      <c r="B727" s="9"/>
    </row>
    <row r="728" spans="2:2" x14ac:dyDescent="0.2">
      <c r="B728" s="9"/>
    </row>
    <row r="729" spans="2:2" x14ac:dyDescent="0.2">
      <c r="B729" s="9"/>
    </row>
    <row r="730" spans="2:2" x14ac:dyDescent="0.2">
      <c r="B730" s="9"/>
    </row>
    <row r="731" spans="2:2" x14ac:dyDescent="0.2">
      <c r="B731" s="9"/>
    </row>
    <row r="732" spans="2:2" x14ac:dyDescent="0.2">
      <c r="B732" s="9"/>
    </row>
    <row r="733" spans="2:2" x14ac:dyDescent="0.2">
      <c r="B733" s="9"/>
    </row>
    <row r="734" spans="2:2" x14ac:dyDescent="0.2">
      <c r="B734" s="9"/>
    </row>
    <row r="735" spans="2:2" x14ac:dyDescent="0.2">
      <c r="B735" s="9"/>
    </row>
    <row r="736" spans="2:2" x14ac:dyDescent="0.2">
      <c r="B736" s="9"/>
    </row>
    <row r="737" spans="2:2" x14ac:dyDescent="0.2">
      <c r="B737" s="9"/>
    </row>
    <row r="738" spans="2:2" x14ac:dyDescent="0.2">
      <c r="B738" s="9"/>
    </row>
    <row r="739" spans="2:2" x14ac:dyDescent="0.2">
      <c r="B739" s="9"/>
    </row>
    <row r="740" spans="2:2" x14ac:dyDescent="0.2">
      <c r="B740" s="9"/>
    </row>
    <row r="741" spans="2:2" x14ac:dyDescent="0.2">
      <c r="B741" s="9"/>
    </row>
    <row r="742" spans="2:2" x14ac:dyDescent="0.2">
      <c r="B742" s="9"/>
    </row>
    <row r="743" spans="2:2" x14ac:dyDescent="0.2">
      <c r="B743" s="9"/>
    </row>
    <row r="744" spans="2:2" x14ac:dyDescent="0.2">
      <c r="B744" s="9"/>
    </row>
    <row r="745" spans="2:2" x14ac:dyDescent="0.2">
      <c r="B745" s="9"/>
    </row>
    <row r="746" spans="2:2" x14ac:dyDescent="0.2">
      <c r="B746" s="9"/>
    </row>
    <row r="747" spans="2:2" x14ac:dyDescent="0.2">
      <c r="B747" s="9"/>
    </row>
    <row r="748" spans="2:2" x14ac:dyDescent="0.2">
      <c r="B748" s="9"/>
    </row>
    <row r="749" spans="2:2" x14ac:dyDescent="0.2">
      <c r="B749" s="9"/>
    </row>
    <row r="750" spans="2:2" x14ac:dyDescent="0.2">
      <c r="B750" s="9"/>
    </row>
    <row r="751" spans="2:2" x14ac:dyDescent="0.2">
      <c r="B751" s="9"/>
    </row>
    <row r="752" spans="2:2" x14ac:dyDescent="0.2">
      <c r="B752" s="9"/>
    </row>
    <row r="753" spans="2:2" x14ac:dyDescent="0.2">
      <c r="B753" s="9"/>
    </row>
    <row r="754" spans="2:2" x14ac:dyDescent="0.2">
      <c r="B754" s="9"/>
    </row>
    <row r="755" spans="2:2" x14ac:dyDescent="0.2">
      <c r="B755" s="9"/>
    </row>
    <row r="756" spans="2:2" x14ac:dyDescent="0.2">
      <c r="B756" s="9"/>
    </row>
    <row r="757" spans="2:2" x14ac:dyDescent="0.2">
      <c r="B757" s="9"/>
    </row>
    <row r="758" spans="2:2" x14ac:dyDescent="0.2">
      <c r="B758" s="9"/>
    </row>
    <row r="759" spans="2:2" x14ac:dyDescent="0.2">
      <c r="B759" s="9"/>
    </row>
    <row r="760" spans="2:2" x14ac:dyDescent="0.2">
      <c r="B760" s="9"/>
    </row>
    <row r="761" spans="2:2" x14ac:dyDescent="0.2">
      <c r="B761" s="9"/>
    </row>
    <row r="762" spans="2:2" x14ac:dyDescent="0.2">
      <c r="B762" s="9"/>
    </row>
    <row r="763" spans="2:2" x14ac:dyDescent="0.2">
      <c r="B763" s="9"/>
    </row>
    <row r="764" spans="2:2" x14ac:dyDescent="0.2">
      <c r="B764" s="9"/>
    </row>
    <row r="765" spans="2:2" x14ac:dyDescent="0.2">
      <c r="B765" s="9"/>
    </row>
    <row r="766" spans="2:2" x14ac:dyDescent="0.2">
      <c r="B766" s="9"/>
    </row>
    <row r="767" spans="2:2" x14ac:dyDescent="0.2">
      <c r="B767" s="9"/>
    </row>
    <row r="768" spans="2:2" x14ac:dyDescent="0.2">
      <c r="B768" s="9"/>
    </row>
    <row r="769" spans="2:2" x14ac:dyDescent="0.2">
      <c r="B769" s="9"/>
    </row>
    <row r="770" spans="2:2" x14ac:dyDescent="0.2">
      <c r="B770" s="9"/>
    </row>
    <row r="771" spans="2:2" x14ac:dyDescent="0.2">
      <c r="B771" s="9"/>
    </row>
    <row r="772" spans="2:2" x14ac:dyDescent="0.2">
      <c r="B772" s="9"/>
    </row>
    <row r="773" spans="2:2" x14ac:dyDescent="0.2">
      <c r="B773" s="9"/>
    </row>
    <row r="774" spans="2:2" x14ac:dyDescent="0.2">
      <c r="B774" s="9"/>
    </row>
    <row r="775" spans="2:2" x14ac:dyDescent="0.2">
      <c r="B775" s="9"/>
    </row>
    <row r="776" spans="2:2" x14ac:dyDescent="0.2">
      <c r="B776" s="9"/>
    </row>
    <row r="777" spans="2:2" x14ac:dyDescent="0.2">
      <c r="B777" s="9"/>
    </row>
    <row r="778" spans="2:2" x14ac:dyDescent="0.2">
      <c r="B778" s="9"/>
    </row>
    <row r="779" spans="2:2" x14ac:dyDescent="0.2">
      <c r="B779" s="9"/>
    </row>
    <row r="780" spans="2:2" x14ac:dyDescent="0.2">
      <c r="B780" s="9"/>
    </row>
    <row r="781" spans="2:2" x14ac:dyDescent="0.2">
      <c r="B781" s="9"/>
    </row>
    <row r="782" spans="2:2" x14ac:dyDescent="0.2">
      <c r="B782" s="9"/>
    </row>
    <row r="783" spans="2:2" x14ac:dyDescent="0.2">
      <c r="B783" s="9"/>
    </row>
    <row r="784" spans="2:2" x14ac:dyDescent="0.2">
      <c r="B784" s="9"/>
    </row>
    <row r="785" spans="2:2" x14ac:dyDescent="0.2">
      <c r="B785" s="9"/>
    </row>
    <row r="786" spans="2:2" x14ac:dyDescent="0.2">
      <c r="B786" s="9"/>
    </row>
    <row r="787" spans="2:2" x14ac:dyDescent="0.2">
      <c r="B787" s="9"/>
    </row>
    <row r="788" spans="2:2" x14ac:dyDescent="0.2">
      <c r="B788" s="9"/>
    </row>
    <row r="789" spans="2:2" x14ac:dyDescent="0.2">
      <c r="B789" s="9"/>
    </row>
    <row r="790" spans="2:2" x14ac:dyDescent="0.2">
      <c r="B790" s="9"/>
    </row>
    <row r="791" spans="2:2" x14ac:dyDescent="0.2">
      <c r="B791" s="9"/>
    </row>
    <row r="792" spans="2:2" x14ac:dyDescent="0.2">
      <c r="B792" s="9"/>
    </row>
    <row r="793" spans="2:2" x14ac:dyDescent="0.2">
      <c r="B793" s="9"/>
    </row>
    <row r="794" spans="2:2" x14ac:dyDescent="0.2">
      <c r="B794" s="9"/>
    </row>
    <row r="795" spans="2:2" x14ac:dyDescent="0.2">
      <c r="B795" s="9"/>
    </row>
    <row r="796" spans="2:2" x14ac:dyDescent="0.2">
      <c r="B796" s="9"/>
    </row>
    <row r="797" spans="2:2" x14ac:dyDescent="0.2">
      <c r="B797" s="9"/>
    </row>
    <row r="798" spans="2:2" x14ac:dyDescent="0.2">
      <c r="B798" s="9"/>
    </row>
    <row r="799" spans="2:2" x14ac:dyDescent="0.2">
      <c r="B799" s="9"/>
    </row>
    <row r="800" spans="2:2" x14ac:dyDescent="0.2">
      <c r="B800" s="9"/>
    </row>
    <row r="801" spans="2:2" x14ac:dyDescent="0.2">
      <c r="B801" s="9"/>
    </row>
    <row r="802" spans="2:2" x14ac:dyDescent="0.2">
      <c r="B802" s="9"/>
    </row>
    <row r="803" spans="2:2" x14ac:dyDescent="0.2">
      <c r="B803" s="9"/>
    </row>
    <row r="804" spans="2:2" x14ac:dyDescent="0.2">
      <c r="B804" s="9"/>
    </row>
    <row r="805" spans="2:2" x14ac:dyDescent="0.2">
      <c r="B805" s="9"/>
    </row>
    <row r="806" spans="2:2" x14ac:dyDescent="0.2">
      <c r="B806" s="9"/>
    </row>
    <row r="807" spans="2:2" x14ac:dyDescent="0.2">
      <c r="B807" s="9"/>
    </row>
    <row r="808" spans="2:2" x14ac:dyDescent="0.2">
      <c r="B808" s="9"/>
    </row>
    <row r="809" spans="2:2" x14ac:dyDescent="0.2">
      <c r="B809" s="9"/>
    </row>
    <row r="810" spans="2:2" x14ac:dyDescent="0.2">
      <c r="B810" s="9"/>
    </row>
    <row r="811" spans="2:2" x14ac:dyDescent="0.2">
      <c r="B811" s="9"/>
    </row>
    <row r="812" spans="2:2" x14ac:dyDescent="0.2">
      <c r="B812" s="9"/>
    </row>
    <row r="813" spans="2:2" x14ac:dyDescent="0.2">
      <c r="B813" s="9"/>
    </row>
    <row r="814" spans="2:2" x14ac:dyDescent="0.2">
      <c r="B814" s="9"/>
    </row>
    <row r="815" spans="2:2" x14ac:dyDescent="0.2">
      <c r="B815" s="9"/>
    </row>
    <row r="816" spans="2:2" x14ac:dyDescent="0.2">
      <c r="B816" s="9"/>
    </row>
    <row r="817" spans="2:2" x14ac:dyDescent="0.2">
      <c r="B817" s="9"/>
    </row>
    <row r="818" spans="2:2" x14ac:dyDescent="0.2">
      <c r="B818" s="9"/>
    </row>
    <row r="819" spans="2:2" x14ac:dyDescent="0.2">
      <c r="B819" s="9"/>
    </row>
    <row r="820" spans="2:2" x14ac:dyDescent="0.2">
      <c r="B820" s="9"/>
    </row>
    <row r="821" spans="2:2" x14ac:dyDescent="0.2">
      <c r="B821" s="9"/>
    </row>
    <row r="822" spans="2:2" x14ac:dyDescent="0.2">
      <c r="B822" s="9"/>
    </row>
    <row r="823" spans="2:2" x14ac:dyDescent="0.2">
      <c r="B823" s="9"/>
    </row>
    <row r="824" spans="2:2" x14ac:dyDescent="0.2">
      <c r="B824" s="9"/>
    </row>
    <row r="825" spans="2:2" x14ac:dyDescent="0.2">
      <c r="B825" s="9"/>
    </row>
    <row r="826" spans="2:2" x14ac:dyDescent="0.2">
      <c r="B826" s="9"/>
    </row>
    <row r="827" spans="2:2" x14ac:dyDescent="0.2">
      <c r="B827" s="9"/>
    </row>
    <row r="828" spans="2:2" x14ac:dyDescent="0.2">
      <c r="B828" s="9"/>
    </row>
    <row r="829" spans="2:2" x14ac:dyDescent="0.2">
      <c r="B829" s="9"/>
    </row>
    <row r="830" spans="2:2" x14ac:dyDescent="0.2">
      <c r="B830" s="9"/>
    </row>
    <row r="831" spans="2:2" x14ac:dyDescent="0.2">
      <c r="B831" s="9"/>
    </row>
    <row r="832" spans="2:2" x14ac:dyDescent="0.2">
      <c r="B832" s="9"/>
    </row>
    <row r="833" spans="2:2" x14ac:dyDescent="0.2">
      <c r="B833" s="9"/>
    </row>
    <row r="834" spans="2:2" x14ac:dyDescent="0.2">
      <c r="B834" s="9"/>
    </row>
    <row r="835" spans="2:2" x14ac:dyDescent="0.2">
      <c r="B835" s="9"/>
    </row>
    <row r="836" spans="2:2" x14ac:dyDescent="0.2">
      <c r="B836" s="9"/>
    </row>
    <row r="837" spans="2:2" x14ac:dyDescent="0.2">
      <c r="B837" s="9"/>
    </row>
    <row r="838" spans="2:2" x14ac:dyDescent="0.2">
      <c r="B838" s="9"/>
    </row>
    <row r="839" spans="2:2" x14ac:dyDescent="0.2">
      <c r="B839" s="9"/>
    </row>
    <row r="840" spans="2:2" x14ac:dyDescent="0.2">
      <c r="B840" s="9"/>
    </row>
    <row r="841" spans="2:2" x14ac:dyDescent="0.2">
      <c r="B841" s="9"/>
    </row>
    <row r="842" spans="2:2" x14ac:dyDescent="0.2">
      <c r="B842" s="9"/>
    </row>
    <row r="843" spans="2:2" x14ac:dyDescent="0.2">
      <c r="B843" s="9"/>
    </row>
    <row r="844" spans="2:2" x14ac:dyDescent="0.2">
      <c r="B844" s="9"/>
    </row>
    <row r="845" spans="2:2" x14ac:dyDescent="0.2">
      <c r="B845" s="9"/>
    </row>
    <row r="846" spans="2:2" x14ac:dyDescent="0.2">
      <c r="B846" s="9"/>
    </row>
    <row r="847" spans="2:2" x14ac:dyDescent="0.2">
      <c r="B847" s="9"/>
    </row>
    <row r="848" spans="2:2" x14ac:dyDescent="0.2">
      <c r="B848" s="9"/>
    </row>
    <row r="849" spans="2:2" x14ac:dyDescent="0.2">
      <c r="B849" s="9"/>
    </row>
    <row r="850" spans="2:2" x14ac:dyDescent="0.2">
      <c r="B850" s="9"/>
    </row>
    <row r="851" spans="2:2" x14ac:dyDescent="0.2">
      <c r="B851" s="9"/>
    </row>
    <row r="852" spans="2:2" x14ac:dyDescent="0.2">
      <c r="B852" s="9"/>
    </row>
    <row r="853" spans="2:2" x14ac:dyDescent="0.2">
      <c r="B853" s="9"/>
    </row>
    <row r="854" spans="2:2" x14ac:dyDescent="0.2">
      <c r="B854" s="9"/>
    </row>
    <row r="855" spans="2:2" x14ac:dyDescent="0.2">
      <c r="B855" s="9"/>
    </row>
    <row r="856" spans="2:2" x14ac:dyDescent="0.2">
      <c r="B856" s="9"/>
    </row>
    <row r="857" spans="2:2" x14ac:dyDescent="0.2">
      <c r="B857" s="9"/>
    </row>
    <row r="858" spans="2:2" x14ac:dyDescent="0.2">
      <c r="B858" s="9"/>
    </row>
    <row r="859" spans="2:2" x14ac:dyDescent="0.2">
      <c r="B859" s="9"/>
    </row>
    <row r="860" spans="2:2" x14ac:dyDescent="0.2">
      <c r="B860" s="9"/>
    </row>
    <row r="861" spans="2:2" x14ac:dyDescent="0.2">
      <c r="B861" s="9"/>
    </row>
    <row r="862" spans="2:2" x14ac:dyDescent="0.2">
      <c r="B862" s="9"/>
    </row>
    <row r="863" spans="2:2" x14ac:dyDescent="0.2">
      <c r="B863" s="9"/>
    </row>
    <row r="864" spans="2:2" x14ac:dyDescent="0.2">
      <c r="B864" s="9"/>
    </row>
    <row r="865" spans="2:2" x14ac:dyDescent="0.2">
      <c r="B865" s="9"/>
    </row>
    <row r="866" spans="2:2" x14ac:dyDescent="0.2">
      <c r="B866" s="9"/>
    </row>
    <row r="867" spans="2:2" x14ac:dyDescent="0.2">
      <c r="B867" s="9"/>
    </row>
    <row r="868" spans="2:2" x14ac:dyDescent="0.2">
      <c r="B868" s="9"/>
    </row>
    <row r="869" spans="2:2" x14ac:dyDescent="0.2">
      <c r="B869" s="9"/>
    </row>
    <row r="870" spans="2:2" x14ac:dyDescent="0.2">
      <c r="B870" s="9"/>
    </row>
    <row r="871" spans="2:2" x14ac:dyDescent="0.2">
      <c r="B871" s="9"/>
    </row>
    <row r="872" spans="2:2" x14ac:dyDescent="0.2">
      <c r="B872" s="9"/>
    </row>
    <row r="873" spans="2:2" x14ac:dyDescent="0.2">
      <c r="B873" s="9"/>
    </row>
    <row r="874" spans="2:2" x14ac:dyDescent="0.2">
      <c r="B874" s="9"/>
    </row>
    <row r="875" spans="2:2" x14ac:dyDescent="0.2">
      <c r="B875" s="9"/>
    </row>
    <row r="876" spans="2:2" x14ac:dyDescent="0.2">
      <c r="B876" s="9"/>
    </row>
    <row r="877" spans="2:2" x14ac:dyDescent="0.2">
      <c r="B877" s="9"/>
    </row>
    <row r="878" spans="2:2" x14ac:dyDescent="0.2">
      <c r="B878" s="9"/>
    </row>
    <row r="879" spans="2:2" x14ac:dyDescent="0.2">
      <c r="B879" s="9"/>
    </row>
    <row r="880" spans="2:2" x14ac:dyDescent="0.2">
      <c r="B880" s="9"/>
    </row>
    <row r="881" spans="2:2" x14ac:dyDescent="0.2">
      <c r="B881" s="9"/>
    </row>
    <row r="882" spans="2:2" x14ac:dyDescent="0.2">
      <c r="B882" s="9"/>
    </row>
    <row r="883" spans="2:2" x14ac:dyDescent="0.2">
      <c r="B883" s="9"/>
    </row>
    <row r="884" spans="2:2" x14ac:dyDescent="0.2">
      <c r="B884" s="9"/>
    </row>
    <row r="885" spans="2:2" x14ac:dyDescent="0.2">
      <c r="B885" s="9"/>
    </row>
    <row r="886" spans="2:2" x14ac:dyDescent="0.2">
      <c r="B886" s="9"/>
    </row>
    <row r="887" spans="2:2" x14ac:dyDescent="0.2">
      <c r="B887" s="9"/>
    </row>
    <row r="888" spans="2:2" x14ac:dyDescent="0.2">
      <c r="B888" s="9"/>
    </row>
    <row r="889" spans="2:2" x14ac:dyDescent="0.2">
      <c r="B889" s="9"/>
    </row>
    <row r="890" spans="2:2" x14ac:dyDescent="0.2">
      <c r="B890" s="9"/>
    </row>
    <row r="891" spans="2:2" x14ac:dyDescent="0.2">
      <c r="B891" s="9"/>
    </row>
    <row r="892" spans="2:2" x14ac:dyDescent="0.2">
      <c r="B892" s="9"/>
    </row>
    <row r="893" spans="2:2" x14ac:dyDescent="0.2">
      <c r="B893" s="9"/>
    </row>
    <row r="894" spans="2:2" x14ac:dyDescent="0.2">
      <c r="B894" s="9"/>
    </row>
    <row r="895" spans="2:2" x14ac:dyDescent="0.2">
      <c r="B895" s="9"/>
    </row>
    <row r="896" spans="2:2" x14ac:dyDescent="0.2">
      <c r="B896" s="9"/>
    </row>
    <row r="897" spans="2:2" x14ac:dyDescent="0.2">
      <c r="B897" s="9"/>
    </row>
    <row r="898" spans="2:2" x14ac:dyDescent="0.2">
      <c r="B898" s="9"/>
    </row>
    <row r="899" spans="2:2" x14ac:dyDescent="0.2">
      <c r="B899" s="9"/>
    </row>
    <row r="900" spans="2:2" x14ac:dyDescent="0.2">
      <c r="B900" s="9"/>
    </row>
    <row r="901" spans="2:2" x14ac:dyDescent="0.2">
      <c r="B901" s="9"/>
    </row>
    <row r="902" spans="2:2" x14ac:dyDescent="0.2">
      <c r="B902" s="9"/>
    </row>
    <row r="903" spans="2:2" x14ac:dyDescent="0.2">
      <c r="B903" s="9"/>
    </row>
    <row r="904" spans="2:2" x14ac:dyDescent="0.2">
      <c r="B904" s="9"/>
    </row>
    <row r="905" spans="2:2" x14ac:dyDescent="0.2">
      <c r="B905" s="9"/>
    </row>
    <row r="906" spans="2:2" x14ac:dyDescent="0.2">
      <c r="B906" s="9"/>
    </row>
    <row r="907" spans="2:2" x14ac:dyDescent="0.2">
      <c r="B907" s="9"/>
    </row>
    <row r="908" spans="2:2" x14ac:dyDescent="0.2">
      <c r="B908" s="9"/>
    </row>
    <row r="909" spans="2:2" x14ac:dyDescent="0.2">
      <c r="B909" s="9"/>
    </row>
    <row r="910" spans="2:2" x14ac:dyDescent="0.2">
      <c r="B910" s="9"/>
    </row>
    <row r="911" spans="2:2" x14ac:dyDescent="0.2">
      <c r="B911" s="9"/>
    </row>
    <row r="912" spans="2:2" x14ac:dyDescent="0.2">
      <c r="B912" s="9"/>
    </row>
    <row r="913" spans="2:2" x14ac:dyDescent="0.2">
      <c r="B913" s="9"/>
    </row>
    <row r="914" spans="2:2" x14ac:dyDescent="0.2">
      <c r="B914" s="9"/>
    </row>
    <row r="915" spans="2:2" x14ac:dyDescent="0.2">
      <c r="B915" s="9"/>
    </row>
    <row r="916" spans="2:2" x14ac:dyDescent="0.2">
      <c r="B916" s="9"/>
    </row>
    <row r="917" spans="2:2" x14ac:dyDescent="0.2">
      <c r="B917" s="9"/>
    </row>
    <row r="918" spans="2:2" x14ac:dyDescent="0.2">
      <c r="B918" s="9"/>
    </row>
    <row r="919" spans="2:2" x14ac:dyDescent="0.2">
      <c r="B919" s="9"/>
    </row>
    <row r="920" spans="2:2" x14ac:dyDescent="0.2">
      <c r="B920" s="9"/>
    </row>
    <row r="921" spans="2:2" x14ac:dyDescent="0.2">
      <c r="B921" s="9"/>
    </row>
    <row r="922" spans="2:2" x14ac:dyDescent="0.2">
      <c r="B922" s="9"/>
    </row>
    <row r="923" spans="2:2" x14ac:dyDescent="0.2">
      <c r="B923" s="9"/>
    </row>
    <row r="924" spans="2:2" x14ac:dyDescent="0.2">
      <c r="B924" s="9"/>
    </row>
    <row r="925" spans="2:2" x14ac:dyDescent="0.2">
      <c r="B925" s="9"/>
    </row>
    <row r="926" spans="2:2" x14ac:dyDescent="0.2">
      <c r="B926" s="9"/>
    </row>
    <row r="927" spans="2:2" x14ac:dyDescent="0.2">
      <c r="B927" s="9"/>
    </row>
    <row r="928" spans="2:2" x14ac:dyDescent="0.2">
      <c r="B928" s="9"/>
    </row>
    <row r="929" spans="2:2" x14ac:dyDescent="0.2">
      <c r="B929" s="9"/>
    </row>
    <row r="930" spans="2:2" x14ac:dyDescent="0.2">
      <c r="B930" s="9"/>
    </row>
    <row r="931" spans="2:2" x14ac:dyDescent="0.2">
      <c r="B931" s="9"/>
    </row>
    <row r="932" spans="2:2" x14ac:dyDescent="0.2">
      <c r="B932" s="9"/>
    </row>
    <row r="933" spans="2:2" x14ac:dyDescent="0.2">
      <c r="B933" s="9"/>
    </row>
    <row r="934" spans="2:2" x14ac:dyDescent="0.2">
      <c r="B934" s="9"/>
    </row>
    <row r="935" spans="2:2" x14ac:dyDescent="0.2">
      <c r="B935" s="9"/>
    </row>
    <row r="936" spans="2:2" x14ac:dyDescent="0.2">
      <c r="B936" s="9"/>
    </row>
    <row r="937" spans="2:2" x14ac:dyDescent="0.2">
      <c r="B937" s="9"/>
    </row>
    <row r="938" spans="2:2" x14ac:dyDescent="0.2">
      <c r="B938" s="9"/>
    </row>
    <row r="939" spans="2:2" x14ac:dyDescent="0.2">
      <c r="B939" s="9"/>
    </row>
    <row r="940" spans="2:2" x14ac:dyDescent="0.2">
      <c r="B940" s="9"/>
    </row>
    <row r="941" spans="2:2" x14ac:dyDescent="0.2">
      <c r="B941" s="9"/>
    </row>
    <row r="942" spans="2:2" x14ac:dyDescent="0.2">
      <c r="B942" s="9"/>
    </row>
    <row r="943" spans="2:2" x14ac:dyDescent="0.2">
      <c r="B943" s="9"/>
    </row>
    <row r="944" spans="2:2" x14ac:dyDescent="0.2">
      <c r="B944" s="9"/>
    </row>
    <row r="945" spans="2:2" x14ac:dyDescent="0.2">
      <c r="B945" s="9"/>
    </row>
    <row r="946" spans="2:2" x14ac:dyDescent="0.2">
      <c r="B946" s="9"/>
    </row>
    <row r="947" spans="2:2" x14ac:dyDescent="0.2">
      <c r="B947" s="9"/>
    </row>
    <row r="948" spans="2:2" x14ac:dyDescent="0.2">
      <c r="B948" s="9"/>
    </row>
    <row r="949" spans="2:2" x14ac:dyDescent="0.2">
      <c r="B949" s="9"/>
    </row>
    <row r="950" spans="2:2" x14ac:dyDescent="0.2">
      <c r="B950" s="9"/>
    </row>
    <row r="951" spans="2:2" x14ac:dyDescent="0.2">
      <c r="B951" s="9"/>
    </row>
    <row r="952" spans="2:2" x14ac:dyDescent="0.2">
      <c r="B952" s="9"/>
    </row>
    <row r="953" spans="2:2" x14ac:dyDescent="0.2">
      <c r="B953" s="9"/>
    </row>
    <row r="954" spans="2:2" x14ac:dyDescent="0.2">
      <c r="B954" s="9"/>
    </row>
    <row r="955" spans="2:2" x14ac:dyDescent="0.2">
      <c r="B955" s="9"/>
    </row>
    <row r="956" spans="2:2" x14ac:dyDescent="0.2">
      <c r="B956" s="9"/>
    </row>
    <row r="957" spans="2:2" x14ac:dyDescent="0.2">
      <c r="B957" s="9"/>
    </row>
    <row r="958" spans="2:2" x14ac:dyDescent="0.2">
      <c r="B958" s="9"/>
    </row>
    <row r="959" spans="2:2" x14ac:dyDescent="0.2">
      <c r="B959" s="9"/>
    </row>
    <row r="960" spans="2:2" x14ac:dyDescent="0.2">
      <c r="B960" s="9"/>
    </row>
    <row r="961" spans="2:2" x14ac:dyDescent="0.2">
      <c r="B961" s="9"/>
    </row>
    <row r="962" spans="2:2" x14ac:dyDescent="0.2">
      <c r="B962" s="9"/>
    </row>
    <row r="963" spans="2:2" x14ac:dyDescent="0.2">
      <c r="B963" s="9"/>
    </row>
    <row r="964" spans="2:2" x14ac:dyDescent="0.2">
      <c r="B964" s="9"/>
    </row>
    <row r="965" spans="2:2" x14ac:dyDescent="0.2">
      <c r="B965" s="9"/>
    </row>
    <row r="966" spans="2:2" x14ac:dyDescent="0.2">
      <c r="B966" s="9"/>
    </row>
    <row r="967" spans="2:2" x14ac:dyDescent="0.2">
      <c r="B967" s="9"/>
    </row>
    <row r="968" spans="2:2" x14ac:dyDescent="0.2">
      <c r="B968" s="9"/>
    </row>
    <row r="969" spans="2:2" x14ac:dyDescent="0.2">
      <c r="B969" s="9"/>
    </row>
    <row r="970" spans="2:2" x14ac:dyDescent="0.2">
      <c r="B970" s="9"/>
    </row>
    <row r="971" spans="2:2" x14ac:dyDescent="0.2">
      <c r="B971" s="9"/>
    </row>
    <row r="972" spans="2:2" x14ac:dyDescent="0.2">
      <c r="B972" s="9"/>
    </row>
    <row r="973" spans="2:2" x14ac:dyDescent="0.2">
      <c r="B973" s="9"/>
    </row>
    <row r="974" spans="2:2" x14ac:dyDescent="0.2">
      <c r="B974" s="9"/>
    </row>
    <row r="975" spans="2:2" x14ac:dyDescent="0.2">
      <c r="B975" s="9"/>
    </row>
    <row r="976" spans="2:2" x14ac:dyDescent="0.2">
      <c r="B976" s="9"/>
    </row>
    <row r="977" spans="2:2" x14ac:dyDescent="0.2">
      <c r="B977" s="9"/>
    </row>
    <row r="978" spans="2:2" x14ac:dyDescent="0.2">
      <c r="B978" s="9"/>
    </row>
    <row r="979" spans="2:2" x14ac:dyDescent="0.2">
      <c r="B979" s="9"/>
    </row>
    <row r="980" spans="2:2" x14ac:dyDescent="0.2">
      <c r="B980" s="9"/>
    </row>
    <row r="981" spans="2:2" x14ac:dyDescent="0.2">
      <c r="B981" s="9"/>
    </row>
    <row r="982" spans="2:2" x14ac:dyDescent="0.2">
      <c r="B982" s="9"/>
    </row>
    <row r="983" spans="2:2" x14ac:dyDescent="0.2">
      <c r="B983" s="9"/>
    </row>
    <row r="984" spans="2:2" x14ac:dyDescent="0.2">
      <c r="B984" s="9"/>
    </row>
    <row r="985" spans="2:2" x14ac:dyDescent="0.2">
      <c r="B985" s="9"/>
    </row>
    <row r="986" spans="2:2" x14ac:dyDescent="0.2">
      <c r="B986" s="9"/>
    </row>
    <row r="987" spans="2:2" x14ac:dyDescent="0.2">
      <c r="B987" s="9"/>
    </row>
    <row r="988" spans="2:2" x14ac:dyDescent="0.2">
      <c r="B988" s="9"/>
    </row>
    <row r="989" spans="2:2" x14ac:dyDescent="0.2">
      <c r="B989" s="9"/>
    </row>
    <row r="990" spans="2:2" x14ac:dyDescent="0.2">
      <c r="B990" s="9"/>
    </row>
    <row r="991" spans="2:2" x14ac:dyDescent="0.2">
      <c r="B991" s="9"/>
    </row>
    <row r="992" spans="2:2" x14ac:dyDescent="0.2">
      <c r="B992" s="9"/>
    </row>
    <row r="993" spans="2:2" x14ac:dyDescent="0.2">
      <c r="B993" s="9"/>
    </row>
    <row r="994" spans="2:2" x14ac:dyDescent="0.2">
      <c r="B994" s="9"/>
    </row>
    <row r="995" spans="2:2" x14ac:dyDescent="0.2">
      <c r="B995" s="9"/>
    </row>
    <row r="996" spans="2:2" x14ac:dyDescent="0.2">
      <c r="B996" s="9"/>
    </row>
    <row r="997" spans="2:2" x14ac:dyDescent="0.2">
      <c r="B997" s="9"/>
    </row>
    <row r="998" spans="2:2" x14ac:dyDescent="0.2">
      <c r="B998" s="9"/>
    </row>
    <row r="999" spans="2:2" x14ac:dyDescent="0.2">
      <c r="B999" s="9"/>
    </row>
    <row r="1000" spans="2:2" x14ac:dyDescent="0.2">
      <c r="B1000" s="9"/>
    </row>
    <row r="1001" spans="2:2" x14ac:dyDescent="0.2">
      <c r="B1001" s="9"/>
    </row>
    <row r="1002" spans="2:2" x14ac:dyDescent="0.2">
      <c r="B1002" s="9"/>
    </row>
    <row r="1003" spans="2:2" x14ac:dyDescent="0.2">
      <c r="B1003" s="9"/>
    </row>
    <row r="1004" spans="2:2" x14ac:dyDescent="0.2">
      <c r="B1004" s="9"/>
    </row>
    <row r="1005" spans="2:2" x14ac:dyDescent="0.2">
      <c r="B1005" s="9"/>
    </row>
    <row r="1006" spans="2:2" x14ac:dyDescent="0.2">
      <c r="B1006" s="9"/>
    </row>
    <row r="1007" spans="2:2" x14ac:dyDescent="0.2">
      <c r="B1007" s="9"/>
    </row>
    <row r="1008" spans="2:2" x14ac:dyDescent="0.2">
      <c r="B1008" s="9"/>
    </row>
    <row r="1009" spans="2:2" x14ac:dyDescent="0.2">
      <c r="B1009" s="9"/>
    </row>
    <row r="1010" spans="2:2" x14ac:dyDescent="0.2">
      <c r="B1010" s="9"/>
    </row>
    <row r="1011" spans="2:2" x14ac:dyDescent="0.2">
      <c r="B1011" s="9"/>
    </row>
    <row r="1012" spans="2:2" x14ac:dyDescent="0.2">
      <c r="B1012" s="9"/>
    </row>
    <row r="1013" spans="2:2" x14ac:dyDescent="0.2">
      <c r="B1013" s="9"/>
    </row>
    <row r="1014" spans="2:2" x14ac:dyDescent="0.2">
      <c r="B1014" s="9"/>
    </row>
    <row r="1015" spans="2:2" x14ac:dyDescent="0.2">
      <c r="B1015" s="9"/>
    </row>
    <row r="1016" spans="2:2" x14ac:dyDescent="0.2">
      <c r="B1016" s="9"/>
    </row>
    <row r="1017" spans="2:2" x14ac:dyDescent="0.2">
      <c r="B1017" s="9"/>
    </row>
    <row r="1018" spans="2:2" x14ac:dyDescent="0.2">
      <c r="B1018" s="9"/>
    </row>
    <row r="1019" spans="2:2" x14ac:dyDescent="0.2">
      <c r="B1019" s="9"/>
    </row>
    <row r="1020" spans="2:2" x14ac:dyDescent="0.2">
      <c r="B1020" s="9"/>
    </row>
    <row r="1021" spans="2:2" x14ac:dyDescent="0.2">
      <c r="B1021" s="9"/>
    </row>
    <row r="1022" spans="2:2" x14ac:dyDescent="0.2">
      <c r="B1022" s="9"/>
    </row>
    <row r="1023" spans="2:2" x14ac:dyDescent="0.2">
      <c r="B1023" s="9"/>
    </row>
    <row r="1024" spans="2:2" x14ac:dyDescent="0.2">
      <c r="B1024" s="9"/>
    </row>
    <row r="1025" spans="2:2" x14ac:dyDescent="0.2">
      <c r="B1025" s="9"/>
    </row>
    <row r="1026" spans="2:2" x14ac:dyDescent="0.2">
      <c r="B1026" s="9"/>
    </row>
    <row r="1027" spans="2:2" x14ac:dyDescent="0.2">
      <c r="B1027" s="9"/>
    </row>
    <row r="1028" spans="2:2" x14ac:dyDescent="0.2">
      <c r="B1028" s="9"/>
    </row>
    <row r="1029" spans="2:2" x14ac:dyDescent="0.2">
      <c r="B1029" s="9"/>
    </row>
    <row r="1030" spans="2:2" x14ac:dyDescent="0.2">
      <c r="B1030" s="9"/>
    </row>
    <row r="1031" spans="2:2" x14ac:dyDescent="0.2">
      <c r="B1031" s="9"/>
    </row>
    <row r="1032" spans="2:2" x14ac:dyDescent="0.2">
      <c r="B1032" s="9"/>
    </row>
    <row r="1033" spans="2:2" x14ac:dyDescent="0.2">
      <c r="B1033" s="9"/>
    </row>
    <row r="1034" spans="2:2" x14ac:dyDescent="0.2">
      <c r="B1034" s="9"/>
    </row>
    <row r="1035" spans="2:2" x14ac:dyDescent="0.2">
      <c r="B1035" s="9"/>
    </row>
    <row r="1036" spans="2:2" x14ac:dyDescent="0.2">
      <c r="B1036" s="9"/>
    </row>
    <row r="1037" spans="2:2" x14ac:dyDescent="0.2">
      <c r="B1037" s="9"/>
    </row>
    <row r="1038" spans="2:2" x14ac:dyDescent="0.2">
      <c r="B1038" s="9"/>
    </row>
    <row r="1039" spans="2:2" x14ac:dyDescent="0.2">
      <c r="B1039" s="9"/>
    </row>
    <row r="1040" spans="2:2" x14ac:dyDescent="0.2">
      <c r="B1040" s="9"/>
    </row>
    <row r="1041" spans="2:2" x14ac:dyDescent="0.2">
      <c r="B1041" s="9"/>
    </row>
    <row r="1042" spans="2:2" x14ac:dyDescent="0.2">
      <c r="B1042" s="9"/>
    </row>
    <row r="1043" spans="2:2" x14ac:dyDescent="0.2">
      <c r="B1043" s="9"/>
    </row>
    <row r="1044" spans="2:2" x14ac:dyDescent="0.2">
      <c r="B1044" s="9"/>
    </row>
    <row r="1045" spans="2:2" x14ac:dyDescent="0.2">
      <c r="B1045" s="9"/>
    </row>
    <row r="1046" spans="2:2" x14ac:dyDescent="0.2">
      <c r="B1046" s="9"/>
    </row>
    <row r="1047" spans="2:2" x14ac:dyDescent="0.2">
      <c r="B1047" s="9"/>
    </row>
    <row r="1048" spans="2:2" x14ac:dyDescent="0.2">
      <c r="B1048" s="9"/>
    </row>
    <row r="1049" spans="2:2" x14ac:dyDescent="0.2">
      <c r="B1049" s="9"/>
    </row>
    <row r="1050" spans="2:2" x14ac:dyDescent="0.2">
      <c r="B1050" s="9"/>
    </row>
    <row r="1051" spans="2:2" x14ac:dyDescent="0.2">
      <c r="B1051" s="9"/>
    </row>
    <row r="1052" spans="2:2" x14ac:dyDescent="0.2">
      <c r="B1052" s="9"/>
    </row>
    <row r="1053" spans="2:2" x14ac:dyDescent="0.2">
      <c r="B1053" s="9"/>
    </row>
    <row r="1054" spans="2:2" x14ac:dyDescent="0.2">
      <c r="B1054" s="9"/>
    </row>
    <row r="1055" spans="2:2" x14ac:dyDescent="0.2">
      <c r="B1055" s="9"/>
    </row>
    <row r="1056" spans="2:2" x14ac:dyDescent="0.2">
      <c r="B1056" s="9"/>
    </row>
    <row r="1057" spans="2:2" x14ac:dyDescent="0.2">
      <c r="B1057" s="9"/>
    </row>
    <row r="1058" spans="2:2" x14ac:dyDescent="0.2">
      <c r="B1058" s="9"/>
    </row>
    <row r="1059" spans="2:2" x14ac:dyDescent="0.2">
      <c r="B1059" s="9"/>
    </row>
    <row r="1060" spans="2:2" x14ac:dyDescent="0.2">
      <c r="B1060" s="9"/>
    </row>
    <row r="1061" spans="2:2" x14ac:dyDescent="0.2">
      <c r="B1061" s="9"/>
    </row>
    <row r="1062" spans="2:2" x14ac:dyDescent="0.2">
      <c r="B1062" s="9"/>
    </row>
    <row r="1063" spans="2:2" x14ac:dyDescent="0.2">
      <c r="B1063" s="9"/>
    </row>
    <row r="1064" spans="2:2" x14ac:dyDescent="0.2">
      <c r="B1064" s="9"/>
    </row>
    <row r="1065" spans="2:2" x14ac:dyDescent="0.2">
      <c r="B1065" s="9"/>
    </row>
    <row r="1066" spans="2:2" x14ac:dyDescent="0.2">
      <c r="B1066" s="9"/>
    </row>
    <row r="1067" spans="2:2" x14ac:dyDescent="0.2">
      <c r="B1067" s="9"/>
    </row>
    <row r="1068" spans="2:2" x14ac:dyDescent="0.2">
      <c r="B1068" s="9"/>
    </row>
    <row r="1069" spans="2:2" x14ac:dyDescent="0.2">
      <c r="B1069" s="9"/>
    </row>
    <row r="1070" spans="2:2" x14ac:dyDescent="0.2">
      <c r="B1070" s="9"/>
    </row>
    <row r="1071" spans="2:2" x14ac:dyDescent="0.2">
      <c r="B1071" s="9"/>
    </row>
    <row r="1072" spans="2:2" x14ac:dyDescent="0.2">
      <c r="B1072" s="9"/>
    </row>
    <row r="1073" spans="2:2" x14ac:dyDescent="0.2">
      <c r="B1073" s="9"/>
    </row>
    <row r="1074" spans="2:2" x14ac:dyDescent="0.2">
      <c r="B1074" s="9"/>
    </row>
    <row r="1075" spans="2:2" x14ac:dyDescent="0.2">
      <c r="B1075" s="9"/>
    </row>
    <row r="1076" spans="2:2" x14ac:dyDescent="0.2">
      <c r="B1076" s="9"/>
    </row>
    <row r="1077" spans="2:2" x14ac:dyDescent="0.2">
      <c r="B1077" s="9"/>
    </row>
    <row r="1078" spans="2:2" x14ac:dyDescent="0.2">
      <c r="B1078" s="9"/>
    </row>
    <row r="1079" spans="2:2" x14ac:dyDescent="0.2">
      <c r="B1079" s="9"/>
    </row>
    <row r="1080" spans="2:2" x14ac:dyDescent="0.2">
      <c r="B1080" s="9"/>
    </row>
    <row r="1081" spans="2:2" x14ac:dyDescent="0.2">
      <c r="B1081" s="9"/>
    </row>
    <row r="1082" spans="2:2" x14ac:dyDescent="0.2">
      <c r="B1082" s="9"/>
    </row>
    <row r="1083" spans="2:2" x14ac:dyDescent="0.2">
      <c r="B1083" s="9"/>
    </row>
    <row r="1084" spans="2:2" x14ac:dyDescent="0.2">
      <c r="B1084" s="9"/>
    </row>
    <row r="1085" spans="2:2" x14ac:dyDescent="0.2">
      <c r="B1085" s="9"/>
    </row>
    <row r="1086" spans="2:2" x14ac:dyDescent="0.2">
      <c r="B1086" s="9"/>
    </row>
    <row r="1087" spans="2:2" x14ac:dyDescent="0.2">
      <c r="B1087" s="9"/>
    </row>
    <row r="1088" spans="2:2" x14ac:dyDescent="0.2">
      <c r="B1088" s="9"/>
    </row>
    <row r="1089" spans="2:2" x14ac:dyDescent="0.2">
      <c r="B1089" s="9"/>
    </row>
    <row r="1090" spans="2:2" x14ac:dyDescent="0.2">
      <c r="B1090" s="9"/>
    </row>
    <row r="1091" spans="2:2" x14ac:dyDescent="0.2">
      <c r="B1091" s="9"/>
    </row>
    <row r="1092" spans="2:2" x14ac:dyDescent="0.2">
      <c r="B1092" s="9"/>
    </row>
    <row r="1093" spans="2:2" x14ac:dyDescent="0.2">
      <c r="B1093" s="9"/>
    </row>
    <row r="1094" spans="2:2" x14ac:dyDescent="0.2">
      <c r="B1094" s="9"/>
    </row>
    <row r="1095" spans="2:2" x14ac:dyDescent="0.2">
      <c r="B1095" s="9"/>
    </row>
    <row r="1096" spans="2:2" x14ac:dyDescent="0.2">
      <c r="B1096" s="9"/>
    </row>
    <row r="1097" spans="2:2" x14ac:dyDescent="0.2">
      <c r="B1097" s="9"/>
    </row>
    <row r="1098" spans="2:2" x14ac:dyDescent="0.2">
      <c r="B1098" s="9"/>
    </row>
    <row r="1099" spans="2:2" x14ac:dyDescent="0.2">
      <c r="B1099" s="9"/>
    </row>
    <row r="1100" spans="2:2" x14ac:dyDescent="0.2">
      <c r="B1100" s="9"/>
    </row>
    <row r="1101" spans="2:2" x14ac:dyDescent="0.2">
      <c r="B1101" s="9"/>
    </row>
    <row r="1102" spans="2:2" x14ac:dyDescent="0.2">
      <c r="B1102" s="9"/>
    </row>
    <row r="1103" spans="2:2" x14ac:dyDescent="0.2">
      <c r="B1103" s="9"/>
    </row>
    <row r="1104" spans="2:2" x14ac:dyDescent="0.2">
      <c r="B1104" s="9"/>
    </row>
    <row r="1105" spans="2:2" x14ac:dyDescent="0.2">
      <c r="B1105" s="9"/>
    </row>
    <row r="1106" spans="2:2" x14ac:dyDescent="0.2">
      <c r="B1106" s="9"/>
    </row>
    <row r="1107" spans="2:2" x14ac:dyDescent="0.2">
      <c r="B1107" s="9"/>
    </row>
    <row r="1108" spans="2:2" x14ac:dyDescent="0.2">
      <c r="B1108" s="9"/>
    </row>
    <row r="1109" spans="2:2" x14ac:dyDescent="0.2">
      <c r="B1109" s="9"/>
    </row>
    <row r="1110" spans="2:2" x14ac:dyDescent="0.2">
      <c r="B1110" s="9"/>
    </row>
    <row r="1111" spans="2:2" x14ac:dyDescent="0.2">
      <c r="B1111" s="9"/>
    </row>
    <row r="1112" spans="2:2" x14ac:dyDescent="0.2">
      <c r="B1112" s="9"/>
    </row>
    <row r="1113" spans="2:2" x14ac:dyDescent="0.2">
      <c r="B1113" s="9"/>
    </row>
    <row r="1114" spans="2:2" x14ac:dyDescent="0.2">
      <c r="B1114" s="9"/>
    </row>
    <row r="1115" spans="2:2" x14ac:dyDescent="0.2">
      <c r="B1115" s="9"/>
    </row>
    <row r="1116" spans="2:2" x14ac:dyDescent="0.2">
      <c r="B1116" s="9"/>
    </row>
    <row r="1117" spans="2:2" x14ac:dyDescent="0.2">
      <c r="B1117" s="9"/>
    </row>
    <row r="1118" spans="2:2" x14ac:dyDescent="0.2">
      <c r="B1118" s="9"/>
    </row>
    <row r="1119" spans="2:2" x14ac:dyDescent="0.2">
      <c r="B1119" s="9"/>
    </row>
    <row r="1120" spans="2:2" x14ac:dyDescent="0.2">
      <c r="B1120" s="9"/>
    </row>
    <row r="1121" spans="2:2" x14ac:dyDescent="0.2">
      <c r="B1121" s="9"/>
    </row>
    <row r="1122" spans="2:2" x14ac:dyDescent="0.2">
      <c r="B1122" s="9"/>
    </row>
    <row r="1123" spans="2:2" x14ac:dyDescent="0.2">
      <c r="B1123" s="9"/>
    </row>
    <row r="1124" spans="2:2" x14ac:dyDescent="0.2">
      <c r="B1124" s="9"/>
    </row>
    <row r="1125" spans="2:2" x14ac:dyDescent="0.2">
      <c r="B1125" s="9"/>
    </row>
    <row r="1126" spans="2:2" x14ac:dyDescent="0.2">
      <c r="B1126" s="9"/>
    </row>
    <row r="1127" spans="2:2" x14ac:dyDescent="0.2">
      <c r="B1127" s="9"/>
    </row>
    <row r="1128" spans="2:2" x14ac:dyDescent="0.2">
      <c r="B1128" s="9"/>
    </row>
    <row r="1129" spans="2:2" x14ac:dyDescent="0.2">
      <c r="B1129" s="9"/>
    </row>
    <row r="1130" spans="2:2" x14ac:dyDescent="0.2">
      <c r="B1130" s="9"/>
    </row>
    <row r="1131" spans="2:2" x14ac:dyDescent="0.2">
      <c r="B1131" s="9"/>
    </row>
    <row r="1132" spans="2:2" x14ac:dyDescent="0.2">
      <c r="B1132" s="9"/>
    </row>
    <row r="1133" spans="2:2" x14ac:dyDescent="0.2">
      <c r="B1133" s="9"/>
    </row>
    <row r="1134" spans="2:2" x14ac:dyDescent="0.2">
      <c r="B1134" s="9"/>
    </row>
    <row r="1135" spans="2:2" x14ac:dyDescent="0.2">
      <c r="B1135" s="9"/>
    </row>
    <row r="1136" spans="2:2" x14ac:dyDescent="0.2">
      <c r="B1136" s="9"/>
    </row>
    <row r="1137" spans="2:2" x14ac:dyDescent="0.2">
      <c r="B1137" s="9"/>
    </row>
    <row r="1138" spans="2:2" x14ac:dyDescent="0.2">
      <c r="B1138" s="9"/>
    </row>
    <row r="1139" spans="2:2" x14ac:dyDescent="0.2">
      <c r="B1139" s="9"/>
    </row>
    <row r="1140" spans="2:2" x14ac:dyDescent="0.2">
      <c r="B1140" s="9"/>
    </row>
    <row r="1141" spans="2:2" x14ac:dyDescent="0.2">
      <c r="B1141" s="9"/>
    </row>
    <row r="1142" spans="2:2" x14ac:dyDescent="0.2">
      <c r="B1142" s="9"/>
    </row>
    <row r="1143" spans="2:2" x14ac:dyDescent="0.2">
      <c r="B1143" s="9"/>
    </row>
    <row r="1144" spans="2:2" x14ac:dyDescent="0.2">
      <c r="B1144" s="9"/>
    </row>
    <row r="1145" spans="2:2" x14ac:dyDescent="0.2">
      <c r="B1145" s="9"/>
    </row>
    <row r="1146" spans="2:2" x14ac:dyDescent="0.2">
      <c r="B1146" s="9"/>
    </row>
    <row r="1147" spans="2:2" x14ac:dyDescent="0.2">
      <c r="B1147" s="9"/>
    </row>
    <row r="1148" spans="2:2" x14ac:dyDescent="0.2">
      <c r="B1148" s="9"/>
    </row>
    <row r="1149" spans="2:2" x14ac:dyDescent="0.2">
      <c r="B1149" s="9"/>
    </row>
    <row r="1150" spans="2:2" x14ac:dyDescent="0.2">
      <c r="B1150" s="9"/>
    </row>
    <row r="1151" spans="2:2" x14ac:dyDescent="0.2">
      <c r="B1151" s="9"/>
    </row>
    <row r="1152" spans="2:2" x14ac:dyDescent="0.2">
      <c r="B1152" s="9"/>
    </row>
    <row r="1153" spans="2:2" x14ac:dyDescent="0.2">
      <c r="B1153" s="9"/>
    </row>
    <row r="1154" spans="2:2" x14ac:dyDescent="0.2">
      <c r="B1154" s="9"/>
    </row>
    <row r="1155" spans="2:2" x14ac:dyDescent="0.2">
      <c r="B1155" s="9"/>
    </row>
    <row r="1156" spans="2:2" x14ac:dyDescent="0.2">
      <c r="B1156" s="9"/>
    </row>
    <row r="1157" spans="2:2" x14ac:dyDescent="0.2">
      <c r="B1157" s="9"/>
    </row>
    <row r="1158" spans="2:2" x14ac:dyDescent="0.2">
      <c r="B1158" s="9"/>
    </row>
    <row r="1159" spans="2:2" x14ac:dyDescent="0.2">
      <c r="B1159" s="9"/>
    </row>
    <row r="1160" spans="2:2" x14ac:dyDescent="0.2">
      <c r="B1160" s="9"/>
    </row>
    <row r="1161" spans="2:2" x14ac:dyDescent="0.2">
      <c r="B1161" s="9"/>
    </row>
    <row r="1162" spans="2:2" x14ac:dyDescent="0.2">
      <c r="B1162" s="9"/>
    </row>
    <row r="1163" spans="2:2" x14ac:dyDescent="0.2">
      <c r="B1163" s="9"/>
    </row>
    <row r="1164" spans="2:2" x14ac:dyDescent="0.2">
      <c r="B1164" s="9"/>
    </row>
    <row r="1165" spans="2:2" x14ac:dyDescent="0.2">
      <c r="B1165" s="9"/>
    </row>
    <row r="1166" spans="2:2" x14ac:dyDescent="0.2">
      <c r="B1166" s="9"/>
    </row>
    <row r="1167" spans="2:2" x14ac:dyDescent="0.2">
      <c r="B1167" s="9"/>
    </row>
    <row r="1168" spans="2:2" x14ac:dyDescent="0.2">
      <c r="B1168" s="9"/>
    </row>
    <row r="1169" spans="2:2" x14ac:dyDescent="0.2">
      <c r="B1169" s="9"/>
    </row>
    <row r="1170" spans="2:2" x14ac:dyDescent="0.2">
      <c r="B1170" s="9"/>
    </row>
    <row r="1171" spans="2:2" x14ac:dyDescent="0.2">
      <c r="B1171" s="9"/>
    </row>
    <row r="1172" spans="2:2" x14ac:dyDescent="0.2">
      <c r="B1172" s="9"/>
    </row>
    <row r="1173" spans="2:2" x14ac:dyDescent="0.2">
      <c r="B1173" s="9"/>
    </row>
    <row r="1174" spans="2:2" x14ac:dyDescent="0.2">
      <c r="B1174" s="9"/>
    </row>
    <row r="1175" spans="2:2" x14ac:dyDescent="0.2">
      <c r="B1175" s="9"/>
    </row>
    <row r="1176" spans="2:2" x14ac:dyDescent="0.2">
      <c r="B1176" s="9"/>
    </row>
    <row r="1177" spans="2:2" x14ac:dyDescent="0.2">
      <c r="B1177" s="9"/>
    </row>
    <row r="1178" spans="2:2" x14ac:dyDescent="0.2">
      <c r="B1178" s="9"/>
    </row>
    <row r="1179" spans="2:2" x14ac:dyDescent="0.2">
      <c r="B1179" s="9"/>
    </row>
    <row r="1180" spans="2:2" x14ac:dyDescent="0.2">
      <c r="B1180" s="9"/>
    </row>
    <row r="1181" spans="2:2" x14ac:dyDescent="0.2">
      <c r="B1181" s="9"/>
    </row>
    <row r="1182" spans="2:2" x14ac:dyDescent="0.2">
      <c r="B1182" s="9"/>
    </row>
    <row r="1183" spans="2:2" x14ac:dyDescent="0.2">
      <c r="B1183" s="9"/>
    </row>
    <row r="1184" spans="2:2" x14ac:dyDescent="0.2">
      <c r="B1184" s="9"/>
    </row>
    <row r="1185" spans="2:2" x14ac:dyDescent="0.2">
      <c r="B1185" s="9"/>
    </row>
    <row r="1186" spans="2:2" x14ac:dyDescent="0.2">
      <c r="B1186" s="9"/>
    </row>
    <row r="1187" spans="2:2" x14ac:dyDescent="0.2">
      <c r="B1187" s="9"/>
    </row>
    <row r="1188" spans="2:2" x14ac:dyDescent="0.2">
      <c r="B1188" s="9"/>
    </row>
    <row r="1189" spans="2:2" x14ac:dyDescent="0.2">
      <c r="B1189" s="9"/>
    </row>
    <row r="1190" spans="2:2" x14ac:dyDescent="0.2">
      <c r="B1190" s="9"/>
    </row>
    <row r="1191" spans="2:2" x14ac:dyDescent="0.2">
      <c r="B1191" s="9"/>
    </row>
    <row r="1192" spans="2:2" x14ac:dyDescent="0.2">
      <c r="B1192" s="9"/>
    </row>
    <row r="1193" spans="2:2" x14ac:dyDescent="0.2">
      <c r="B1193" s="9"/>
    </row>
    <row r="1194" spans="2:2" x14ac:dyDescent="0.2">
      <c r="B1194" s="9"/>
    </row>
    <row r="1195" spans="2:2" x14ac:dyDescent="0.2">
      <c r="B1195" s="9"/>
    </row>
    <row r="1196" spans="2:2" x14ac:dyDescent="0.2">
      <c r="B1196" s="9"/>
    </row>
    <row r="1197" spans="2:2" x14ac:dyDescent="0.2">
      <c r="B1197" s="9"/>
    </row>
    <row r="1198" spans="2:2" x14ac:dyDescent="0.2">
      <c r="B1198" s="9"/>
    </row>
    <row r="1199" spans="2:2" x14ac:dyDescent="0.2">
      <c r="B1199" s="9"/>
    </row>
    <row r="1200" spans="2:2" x14ac:dyDescent="0.2">
      <c r="B1200" s="9"/>
    </row>
    <row r="1201" spans="2:2" x14ac:dyDescent="0.2">
      <c r="B1201" s="9"/>
    </row>
    <row r="1202" spans="2:2" x14ac:dyDescent="0.2">
      <c r="B1202" s="9"/>
    </row>
    <row r="1203" spans="2:2" x14ac:dyDescent="0.2">
      <c r="B1203" s="9"/>
    </row>
    <row r="1204" spans="2:2" x14ac:dyDescent="0.2">
      <c r="B1204" s="9"/>
    </row>
    <row r="1205" spans="2:2" x14ac:dyDescent="0.2">
      <c r="B1205" s="9"/>
    </row>
    <row r="1206" spans="2:2" x14ac:dyDescent="0.2">
      <c r="B1206" s="9"/>
    </row>
    <row r="1207" spans="2:2" x14ac:dyDescent="0.2">
      <c r="B1207" s="9"/>
    </row>
    <row r="1208" spans="2:2" x14ac:dyDescent="0.2">
      <c r="B1208" s="9"/>
    </row>
    <row r="1209" spans="2:2" x14ac:dyDescent="0.2">
      <c r="B1209" s="9"/>
    </row>
    <row r="1210" spans="2:2" x14ac:dyDescent="0.2">
      <c r="B1210" s="9"/>
    </row>
    <row r="1211" spans="2:2" x14ac:dyDescent="0.2">
      <c r="B1211" s="9"/>
    </row>
    <row r="1212" spans="2:2" x14ac:dyDescent="0.2">
      <c r="B1212" s="9"/>
    </row>
    <row r="1213" spans="2:2" x14ac:dyDescent="0.2">
      <c r="B1213" s="9"/>
    </row>
    <row r="1214" spans="2:2" x14ac:dyDescent="0.2">
      <c r="B1214" s="9"/>
    </row>
    <row r="1215" spans="2:2" x14ac:dyDescent="0.2">
      <c r="B1215" s="9"/>
    </row>
    <row r="1216" spans="2:2" x14ac:dyDescent="0.2">
      <c r="B1216" s="9"/>
    </row>
    <row r="1217" spans="2:2" x14ac:dyDescent="0.2">
      <c r="B1217" s="9"/>
    </row>
    <row r="1218" spans="2:2" x14ac:dyDescent="0.2">
      <c r="B1218" s="9"/>
    </row>
    <row r="1219" spans="2:2" x14ac:dyDescent="0.2">
      <c r="B1219" s="9"/>
    </row>
    <row r="1220" spans="2:2" x14ac:dyDescent="0.2">
      <c r="B1220" s="9"/>
    </row>
    <row r="1221" spans="2:2" x14ac:dyDescent="0.2">
      <c r="B1221" s="9"/>
    </row>
    <row r="1222" spans="2:2" x14ac:dyDescent="0.2">
      <c r="B1222" s="9"/>
    </row>
    <row r="1223" spans="2:2" x14ac:dyDescent="0.2">
      <c r="B1223" s="9"/>
    </row>
    <row r="1224" spans="2:2" x14ac:dyDescent="0.2">
      <c r="B1224" s="9"/>
    </row>
    <row r="1225" spans="2:2" x14ac:dyDescent="0.2">
      <c r="B1225" s="9"/>
    </row>
    <row r="1226" spans="2:2" x14ac:dyDescent="0.2">
      <c r="B1226" s="9"/>
    </row>
    <row r="1227" spans="2:2" x14ac:dyDescent="0.2">
      <c r="B1227" s="9"/>
    </row>
    <row r="1228" spans="2:2" x14ac:dyDescent="0.2">
      <c r="B1228" s="9"/>
    </row>
    <row r="1229" spans="2:2" x14ac:dyDescent="0.2">
      <c r="B1229" s="9"/>
    </row>
    <row r="1230" spans="2:2" x14ac:dyDescent="0.2">
      <c r="B1230" s="9"/>
    </row>
    <row r="1231" spans="2:2" x14ac:dyDescent="0.2">
      <c r="B1231" s="9"/>
    </row>
    <row r="1232" spans="2:2" x14ac:dyDescent="0.2">
      <c r="B1232" s="9"/>
    </row>
    <row r="1233" spans="2:2" x14ac:dyDescent="0.2">
      <c r="B1233" s="9"/>
    </row>
    <row r="1234" spans="2:2" x14ac:dyDescent="0.2">
      <c r="B1234" s="9"/>
    </row>
    <row r="1235" spans="2:2" x14ac:dyDescent="0.2">
      <c r="B1235" s="9"/>
    </row>
    <row r="1236" spans="2:2" x14ac:dyDescent="0.2">
      <c r="B1236" s="9"/>
    </row>
    <row r="1237" spans="2:2" x14ac:dyDescent="0.2">
      <c r="B1237" s="9"/>
    </row>
    <row r="1238" spans="2:2" x14ac:dyDescent="0.2">
      <c r="B1238" s="9"/>
    </row>
    <row r="1239" spans="2:2" x14ac:dyDescent="0.2">
      <c r="B1239" s="9"/>
    </row>
    <row r="1240" spans="2:2" x14ac:dyDescent="0.2">
      <c r="B1240" s="9"/>
    </row>
    <row r="1241" spans="2:2" x14ac:dyDescent="0.2">
      <c r="B1241" s="9"/>
    </row>
    <row r="1242" spans="2:2" x14ac:dyDescent="0.2">
      <c r="B1242" s="9"/>
    </row>
    <row r="1243" spans="2:2" x14ac:dyDescent="0.2">
      <c r="B1243" s="9"/>
    </row>
    <row r="1244" spans="2:2" x14ac:dyDescent="0.2">
      <c r="B1244" s="9"/>
    </row>
    <row r="1245" spans="2:2" x14ac:dyDescent="0.2">
      <c r="B1245" s="9"/>
    </row>
    <row r="1246" spans="2:2" x14ac:dyDescent="0.2">
      <c r="B1246" s="9"/>
    </row>
    <row r="1247" spans="2:2" x14ac:dyDescent="0.2">
      <c r="B1247" s="9"/>
    </row>
    <row r="1248" spans="2:2" x14ac:dyDescent="0.2">
      <c r="B1248" s="9"/>
    </row>
    <row r="1249" spans="2:2" x14ac:dyDescent="0.2">
      <c r="B1249" s="9"/>
    </row>
    <row r="1250" spans="2:2" x14ac:dyDescent="0.2">
      <c r="B1250" s="9"/>
    </row>
    <row r="1251" spans="2:2" x14ac:dyDescent="0.2">
      <c r="B1251" s="9"/>
    </row>
    <row r="1252" spans="2:2" x14ac:dyDescent="0.2">
      <c r="B1252" s="9"/>
    </row>
    <row r="1253" spans="2:2" x14ac:dyDescent="0.2">
      <c r="B1253" s="9"/>
    </row>
    <row r="1254" spans="2:2" x14ac:dyDescent="0.2">
      <c r="B1254" s="9"/>
    </row>
    <row r="1255" spans="2:2" x14ac:dyDescent="0.2">
      <c r="B1255" s="9"/>
    </row>
    <row r="1256" spans="2:2" x14ac:dyDescent="0.2">
      <c r="B1256" s="9"/>
    </row>
    <row r="1257" spans="2:2" x14ac:dyDescent="0.2">
      <c r="B1257" s="9"/>
    </row>
    <row r="1258" spans="2:2" x14ac:dyDescent="0.2">
      <c r="B1258" s="9"/>
    </row>
    <row r="1259" spans="2:2" x14ac:dyDescent="0.2">
      <c r="B1259" s="9"/>
    </row>
    <row r="1260" spans="2:2" x14ac:dyDescent="0.2">
      <c r="B1260" s="9"/>
    </row>
    <row r="1261" spans="2:2" x14ac:dyDescent="0.2">
      <c r="B1261" s="9"/>
    </row>
    <row r="1262" spans="2:2" x14ac:dyDescent="0.2">
      <c r="B1262" s="9"/>
    </row>
    <row r="1263" spans="2:2" x14ac:dyDescent="0.2">
      <c r="B1263" s="9"/>
    </row>
    <row r="1264" spans="2:2" x14ac:dyDescent="0.2">
      <c r="B1264" s="9"/>
    </row>
    <row r="1265" spans="2:2" x14ac:dyDescent="0.2">
      <c r="B1265" s="9"/>
    </row>
    <row r="1266" spans="2:2" x14ac:dyDescent="0.2">
      <c r="B1266" s="9"/>
    </row>
    <row r="1267" spans="2:2" x14ac:dyDescent="0.2">
      <c r="B1267" s="9"/>
    </row>
    <row r="1268" spans="2:2" x14ac:dyDescent="0.2">
      <c r="B1268" s="9"/>
    </row>
    <row r="1269" spans="2:2" x14ac:dyDescent="0.2">
      <c r="B1269" s="9"/>
    </row>
    <row r="1270" spans="2:2" x14ac:dyDescent="0.2">
      <c r="B1270" s="9"/>
    </row>
    <row r="1271" spans="2:2" x14ac:dyDescent="0.2">
      <c r="B1271" s="9"/>
    </row>
    <row r="1272" spans="2:2" x14ac:dyDescent="0.2">
      <c r="B1272" s="9"/>
    </row>
    <row r="1273" spans="2:2" x14ac:dyDescent="0.2">
      <c r="B1273" s="9"/>
    </row>
    <row r="1274" spans="2:2" x14ac:dyDescent="0.2">
      <c r="B1274" s="9"/>
    </row>
    <row r="1275" spans="2:2" x14ac:dyDescent="0.2">
      <c r="B1275" s="9"/>
    </row>
    <row r="1276" spans="2:2" x14ac:dyDescent="0.2">
      <c r="B1276" s="9"/>
    </row>
    <row r="1277" spans="2:2" x14ac:dyDescent="0.2">
      <c r="B1277" s="9"/>
    </row>
    <row r="1278" spans="2:2" x14ac:dyDescent="0.2">
      <c r="B1278" s="9"/>
    </row>
    <row r="1279" spans="2:2" x14ac:dyDescent="0.2">
      <c r="B1279" s="9"/>
    </row>
    <row r="1280" spans="2:2" x14ac:dyDescent="0.2">
      <c r="B1280" s="9"/>
    </row>
    <row r="1281" spans="2:2" x14ac:dyDescent="0.2">
      <c r="B1281" s="9"/>
    </row>
    <row r="1282" spans="2:2" x14ac:dyDescent="0.2">
      <c r="B1282" s="9"/>
    </row>
    <row r="1283" spans="2:2" x14ac:dyDescent="0.2">
      <c r="B1283" s="9"/>
    </row>
    <row r="1284" spans="2:2" x14ac:dyDescent="0.2">
      <c r="B1284" s="9"/>
    </row>
    <row r="1285" spans="2:2" x14ac:dyDescent="0.2">
      <c r="B1285" s="9"/>
    </row>
    <row r="1286" spans="2:2" x14ac:dyDescent="0.2">
      <c r="B1286" s="9"/>
    </row>
    <row r="1287" spans="2:2" x14ac:dyDescent="0.2">
      <c r="B1287" s="9"/>
    </row>
    <row r="1288" spans="2:2" x14ac:dyDescent="0.2">
      <c r="B1288" s="9"/>
    </row>
    <row r="1289" spans="2:2" x14ac:dyDescent="0.2">
      <c r="B1289" s="9"/>
    </row>
    <row r="1290" spans="2:2" x14ac:dyDescent="0.2">
      <c r="B1290" s="9"/>
    </row>
    <row r="1291" spans="2:2" x14ac:dyDescent="0.2">
      <c r="B1291" s="9"/>
    </row>
    <row r="1292" spans="2:2" x14ac:dyDescent="0.2">
      <c r="B1292" s="9"/>
    </row>
    <row r="1293" spans="2:2" x14ac:dyDescent="0.2">
      <c r="B1293" s="9"/>
    </row>
    <row r="1294" spans="2:2" x14ac:dyDescent="0.2">
      <c r="B1294" s="9"/>
    </row>
    <row r="1295" spans="2:2" x14ac:dyDescent="0.2">
      <c r="B1295" s="9"/>
    </row>
    <row r="1296" spans="2:2" x14ac:dyDescent="0.2">
      <c r="B1296" s="9"/>
    </row>
    <row r="1297" spans="2:2" x14ac:dyDescent="0.2">
      <c r="B1297" s="9"/>
    </row>
    <row r="1298" spans="2:2" x14ac:dyDescent="0.2">
      <c r="B1298" s="9"/>
    </row>
    <row r="1299" spans="2:2" x14ac:dyDescent="0.2">
      <c r="B1299" s="9"/>
    </row>
    <row r="1300" spans="2:2" x14ac:dyDescent="0.2">
      <c r="B1300" s="9"/>
    </row>
    <row r="1301" spans="2:2" x14ac:dyDescent="0.2">
      <c r="B1301" s="9"/>
    </row>
    <row r="1302" spans="2:2" x14ac:dyDescent="0.2">
      <c r="B1302" s="9"/>
    </row>
    <row r="1303" spans="2:2" x14ac:dyDescent="0.2">
      <c r="B1303" s="9"/>
    </row>
    <row r="1304" spans="2:2" x14ac:dyDescent="0.2">
      <c r="B1304" s="9"/>
    </row>
    <row r="1305" spans="2:2" x14ac:dyDescent="0.2">
      <c r="B1305" s="9"/>
    </row>
    <row r="1306" spans="2:2" x14ac:dyDescent="0.2">
      <c r="B1306" s="9"/>
    </row>
    <row r="1307" spans="2:2" x14ac:dyDescent="0.2">
      <c r="B1307" s="9"/>
    </row>
    <row r="1308" spans="2:2" x14ac:dyDescent="0.2">
      <c r="B1308" s="9"/>
    </row>
    <row r="1309" spans="2:2" x14ac:dyDescent="0.2">
      <c r="B1309" s="9"/>
    </row>
    <row r="1310" spans="2:2" x14ac:dyDescent="0.2">
      <c r="B1310" s="9"/>
    </row>
    <row r="1311" spans="2:2" x14ac:dyDescent="0.2">
      <c r="B1311" s="9"/>
    </row>
    <row r="1312" spans="2:2" x14ac:dyDescent="0.2">
      <c r="B1312" s="9"/>
    </row>
    <row r="1313" spans="2:2" x14ac:dyDescent="0.2">
      <c r="B1313" s="9"/>
    </row>
    <row r="1314" spans="2:2" x14ac:dyDescent="0.2">
      <c r="B1314" s="9"/>
    </row>
    <row r="1315" spans="2:2" x14ac:dyDescent="0.2">
      <c r="B1315" s="9"/>
    </row>
    <row r="1316" spans="2:2" x14ac:dyDescent="0.2">
      <c r="B1316" s="9"/>
    </row>
    <row r="1317" spans="2:2" x14ac:dyDescent="0.2">
      <c r="B1317" s="9"/>
    </row>
    <row r="1318" spans="2:2" x14ac:dyDescent="0.2">
      <c r="B1318" s="9"/>
    </row>
    <row r="1319" spans="2:2" x14ac:dyDescent="0.2">
      <c r="B1319" s="9"/>
    </row>
    <row r="1320" spans="2:2" x14ac:dyDescent="0.2">
      <c r="B1320" s="9"/>
    </row>
    <row r="1321" spans="2:2" x14ac:dyDescent="0.2">
      <c r="B1321" s="9"/>
    </row>
    <row r="1322" spans="2:2" x14ac:dyDescent="0.2">
      <c r="B1322" s="9"/>
    </row>
    <row r="1323" spans="2:2" x14ac:dyDescent="0.2">
      <c r="B1323" s="9"/>
    </row>
    <row r="1324" spans="2:2" x14ac:dyDescent="0.2">
      <c r="B1324" s="9"/>
    </row>
    <row r="1325" spans="2:2" x14ac:dyDescent="0.2">
      <c r="B1325" s="9"/>
    </row>
    <row r="1326" spans="2:2" x14ac:dyDescent="0.2">
      <c r="B1326" s="9"/>
    </row>
    <row r="1327" spans="2:2" x14ac:dyDescent="0.2">
      <c r="B1327" s="9"/>
    </row>
    <row r="1328" spans="2:2" x14ac:dyDescent="0.2">
      <c r="B1328" s="9"/>
    </row>
    <row r="1329" spans="2:2" x14ac:dyDescent="0.2">
      <c r="B1329" s="9"/>
    </row>
    <row r="1330" spans="2:2" x14ac:dyDescent="0.2">
      <c r="B1330" s="9"/>
    </row>
    <row r="1331" spans="2:2" x14ac:dyDescent="0.2">
      <c r="B1331" s="9"/>
    </row>
    <row r="1332" spans="2:2" x14ac:dyDescent="0.2">
      <c r="B1332" s="9"/>
    </row>
    <row r="1333" spans="2:2" x14ac:dyDescent="0.2">
      <c r="B1333" s="9"/>
    </row>
    <row r="1334" spans="2:2" x14ac:dyDescent="0.2">
      <c r="B1334" s="9"/>
    </row>
    <row r="1335" spans="2:2" x14ac:dyDescent="0.2">
      <c r="B1335" s="9"/>
    </row>
    <row r="1336" spans="2:2" x14ac:dyDescent="0.2">
      <c r="B1336" s="9"/>
    </row>
    <row r="1337" spans="2:2" x14ac:dyDescent="0.2">
      <c r="B1337" s="9"/>
    </row>
    <row r="1338" spans="2:2" x14ac:dyDescent="0.2">
      <c r="B1338" s="9"/>
    </row>
    <row r="1339" spans="2:2" x14ac:dyDescent="0.2">
      <c r="B1339" s="9"/>
    </row>
    <row r="1340" spans="2:2" x14ac:dyDescent="0.2">
      <c r="B1340" s="9"/>
    </row>
    <row r="1341" spans="2:2" x14ac:dyDescent="0.2">
      <c r="B1341" s="9"/>
    </row>
    <row r="1342" spans="2:2" x14ac:dyDescent="0.2">
      <c r="B1342" s="9"/>
    </row>
    <row r="1343" spans="2:2" x14ac:dyDescent="0.2">
      <c r="B1343" s="9"/>
    </row>
    <row r="1344" spans="2:2" x14ac:dyDescent="0.2">
      <c r="B1344" s="9"/>
    </row>
    <row r="1345" spans="2:2" x14ac:dyDescent="0.2">
      <c r="B1345" s="9"/>
    </row>
    <row r="1346" spans="2:2" x14ac:dyDescent="0.2">
      <c r="B1346" s="9"/>
    </row>
    <row r="1347" spans="2:2" x14ac:dyDescent="0.2">
      <c r="B1347" s="9"/>
    </row>
    <row r="1348" spans="2:2" x14ac:dyDescent="0.2">
      <c r="B1348" s="9"/>
    </row>
    <row r="1349" spans="2:2" x14ac:dyDescent="0.2">
      <c r="B1349" s="9"/>
    </row>
    <row r="1350" spans="2:2" x14ac:dyDescent="0.2">
      <c r="B1350" s="9"/>
    </row>
    <row r="1351" spans="2:2" x14ac:dyDescent="0.2">
      <c r="B1351" s="9"/>
    </row>
    <row r="1352" spans="2:2" x14ac:dyDescent="0.2">
      <c r="B1352" s="9"/>
    </row>
    <row r="1353" spans="2:2" x14ac:dyDescent="0.2">
      <c r="B1353" s="9"/>
    </row>
    <row r="1354" spans="2:2" x14ac:dyDescent="0.2">
      <c r="B1354" s="9"/>
    </row>
    <row r="1355" spans="2:2" x14ac:dyDescent="0.2">
      <c r="B1355" s="9"/>
    </row>
    <row r="1356" spans="2:2" x14ac:dyDescent="0.2">
      <c r="B1356" s="9"/>
    </row>
    <row r="1357" spans="2:2" x14ac:dyDescent="0.2">
      <c r="B1357" s="9"/>
    </row>
    <row r="1358" spans="2:2" x14ac:dyDescent="0.2">
      <c r="B1358" s="9"/>
    </row>
    <row r="1359" spans="2:2" x14ac:dyDescent="0.2">
      <c r="B1359" s="9"/>
    </row>
    <row r="1360" spans="2:2" x14ac:dyDescent="0.2">
      <c r="B1360" s="9"/>
    </row>
    <row r="1361" spans="2:2" x14ac:dyDescent="0.2">
      <c r="B1361" s="9"/>
    </row>
    <row r="1362" spans="2:2" x14ac:dyDescent="0.2">
      <c r="B1362" s="9"/>
    </row>
    <row r="1363" spans="2:2" x14ac:dyDescent="0.2">
      <c r="B1363" s="9"/>
    </row>
    <row r="1364" spans="2:2" x14ac:dyDescent="0.2">
      <c r="B1364" s="9"/>
    </row>
    <row r="1365" spans="2:2" x14ac:dyDescent="0.2">
      <c r="B1365" s="9"/>
    </row>
    <row r="1366" spans="2:2" x14ac:dyDescent="0.2">
      <c r="B1366" s="9"/>
    </row>
    <row r="1367" spans="2:2" x14ac:dyDescent="0.2">
      <c r="B1367" s="9"/>
    </row>
    <row r="1368" spans="2:2" x14ac:dyDescent="0.2">
      <c r="B1368" s="9"/>
    </row>
    <row r="1369" spans="2:2" x14ac:dyDescent="0.2">
      <c r="B1369" s="9"/>
    </row>
    <row r="1370" spans="2:2" x14ac:dyDescent="0.2">
      <c r="B1370" s="9"/>
    </row>
    <row r="1371" spans="2:2" x14ac:dyDescent="0.2">
      <c r="B1371" s="9"/>
    </row>
    <row r="1372" spans="2:2" x14ac:dyDescent="0.2">
      <c r="B1372" s="9"/>
    </row>
    <row r="1373" spans="2:2" x14ac:dyDescent="0.2">
      <c r="B1373" s="9"/>
    </row>
    <row r="1374" spans="2:2" x14ac:dyDescent="0.2">
      <c r="B1374" s="9"/>
    </row>
    <row r="1375" spans="2:2" x14ac:dyDescent="0.2">
      <c r="B1375" s="9"/>
    </row>
    <row r="1376" spans="2:2" x14ac:dyDescent="0.2">
      <c r="B1376" s="9"/>
    </row>
    <row r="1377" spans="2:2" x14ac:dyDescent="0.2">
      <c r="B1377" s="9"/>
    </row>
    <row r="1378" spans="2:2" x14ac:dyDescent="0.2">
      <c r="B1378" s="9"/>
    </row>
    <row r="1379" spans="2:2" x14ac:dyDescent="0.2">
      <c r="B1379" s="9"/>
    </row>
    <row r="1380" spans="2:2" x14ac:dyDescent="0.2">
      <c r="B1380" s="9"/>
    </row>
    <row r="1381" spans="2:2" x14ac:dyDescent="0.2">
      <c r="B1381" s="9"/>
    </row>
    <row r="1382" spans="2:2" x14ac:dyDescent="0.2">
      <c r="B1382" s="9"/>
    </row>
    <row r="1383" spans="2:2" x14ac:dyDescent="0.2">
      <c r="B1383" s="9"/>
    </row>
    <row r="1384" spans="2:2" x14ac:dyDescent="0.2">
      <c r="B1384" s="9"/>
    </row>
    <row r="1385" spans="2:2" x14ac:dyDescent="0.2">
      <c r="B1385" s="9"/>
    </row>
    <row r="1386" spans="2:2" x14ac:dyDescent="0.2">
      <c r="B1386" s="9"/>
    </row>
    <row r="1387" spans="2:2" x14ac:dyDescent="0.2">
      <c r="B1387" s="9"/>
    </row>
    <row r="1388" spans="2:2" x14ac:dyDescent="0.2">
      <c r="B1388" s="9"/>
    </row>
    <row r="1389" spans="2:2" x14ac:dyDescent="0.2">
      <c r="B1389" s="9"/>
    </row>
    <row r="1390" spans="2:2" x14ac:dyDescent="0.2">
      <c r="B1390" s="9"/>
    </row>
    <row r="1391" spans="2:2" x14ac:dyDescent="0.2">
      <c r="B1391" s="9"/>
    </row>
    <row r="1392" spans="2:2" x14ac:dyDescent="0.2">
      <c r="B1392" s="9"/>
    </row>
    <row r="1393" spans="2:2" x14ac:dyDescent="0.2">
      <c r="B1393" s="9"/>
    </row>
    <row r="1394" spans="2:2" x14ac:dyDescent="0.2">
      <c r="B1394" s="9"/>
    </row>
    <row r="1395" spans="2:2" x14ac:dyDescent="0.2">
      <c r="B1395" s="9"/>
    </row>
    <row r="1396" spans="2:2" x14ac:dyDescent="0.2">
      <c r="B1396" s="9"/>
    </row>
    <row r="1397" spans="2:2" x14ac:dyDescent="0.2">
      <c r="B1397" s="9"/>
    </row>
    <row r="1398" spans="2:2" x14ac:dyDescent="0.2">
      <c r="B1398" s="9"/>
    </row>
    <row r="1399" spans="2:2" x14ac:dyDescent="0.2">
      <c r="B1399" s="9"/>
    </row>
    <row r="1400" spans="2:2" x14ac:dyDescent="0.2">
      <c r="B1400" s="9"/>
    </row>
    <row r="1401" spans="2:2" x14ac:dyDescent="0.2">
      <c r="B1401" s="9"/>
    </row>
    <row r="1402" spans="2:2" x14ac:dyDescent="0.2">
      <c r="B1402" s="9"/>
    </row>
    <row r="1403" spans="2:2" x14ac:dyDescent="0.2">
      <c r="B1403" s="9"/>
    </row>
    <row r="1404" spans="2:2" x14ac:dyDescent="0.2">
      <c r="B1404" s="9"/>
    </row>
    <row r="1405" spans="2:2" x14ac:dyDescent="0.2">
      <c r="B1405" s="9"/>
    </row>
    <row r="1406" spans="2:2" x14ac:dyDescent="0.2">
      <c r="B1406" s="9"/>
    </row>
    <row r="1407" spans="2:2" x14ac:dyDescent="0.2">
      <c r="B1407" s="9"/>
    </row>
    <row r="1408" spans="2:2" x14ac:dyDescent="0.2">
      <c r="B1408" s="9"/>
    </row>
    <row r="1409" spans="2:2" x14ac:dyDescent="0.2">
      <c r="B1409" s="9"/>
    </row>
    <row r="1410" spans="2:2" x14ac:dyDescent="0.2">
      <c r="B1410" s="9"/>
    </row>
    <row r="1411" spans="2:2" x14ac:dyDescent="0.2">
      <c r="B1411" s="9"/>
    </row>
    <row r="1412" spans="2:2" x14ac:dyDescent="0.2">
      <c r="B1412" s="9"/>
    </row>
    <row r="1413" spans="2:2" x14ac:dyDescent="0.2">
      <c r="B1413" s="9"/>
    </row>
    <row r="1414" spans="2:2" x14ac:dyDescent="0.2">
      <c r="B1414" s="9"/>
    </row>
    <row r="1415" spans="2:2" x14ac:dyDescent="0.2">
      <c r="B1415" s="9"/>
    </row>
    <row r="1416" spans="2:2" x14ac:dyDescent="0.2">
      <c r="B1416" s="9"/>
    </row>
    <row r="1417" spans="2:2" x14ac:dyDescent="0.2">
      <c r="B1417" s="9"/>
    </row>
    <row r="1418" spans="2:2" x14ac:dyDescent="0.2">
      <c r="B1418" s="9"/>
    </row>
    <row r="1419" spans="2:2" x14ac:dyDescent="0.2">
      <c r="B1419" s="9"/>
    </row>
    <row r="1420" spans="2:2" x14ac:dyDescent="0.2">
      <c r="B1420" s="9"/>
    </row>
    <row r="1421" spans="2:2" x14ac:dyDescent="0.2">
      <c r="B1421" s="9"/>
    </row>
    <row r="1422" spans="2:2" x14ac:dyDescent="0.2">
      <c r="B1422" s="9"/>
    </row>
    <row r="1423" spans="2:2" x14ac:dyDescent="0.2">
      <c r="B1423" s="9"/>
    </row>
    <row r="1424" spans="2:2" x14ac:dyDescent="0.2">
      <c r="B1424" s="9"/>
    </row>
    <row r="1425" spans="2:2" x14ac:dyDescent="0.2">
      <c r="B1425" s="9"/>
    </row>
    <row r="1426" spans="2:2" x14ac:dyDescent="0.2">
      <c r="B1426" s="9"/>
    </row>
    <row r="1427" spans="2:2" x14ac:dyDescent="0.2">
      <c r="B1427" s="9"/>
    </row>
    <row r="1428" spans="2:2" x14ac:dyDescent="0.2">
      <c r="B1428" s="9"/>
    </row>
    <row r="1429" spans="2:2" x14ac:dyDescent="0.2">
      <c r="B1429" s="9"/>
    </row>
    <row r="1430" spans="2:2" x14ac:dyDescent="0.2">
      <c r="B1430" s="9"/>
    </row>
    <row r="1431" spans="2:2" x14ac:dyDescent="0.2">
      <c r="B1431" s="9"/>
    </row>
    <row r="1432" spans="2:2" x14ac:dyDescent="0.2">
      <c r="B1432" s="9"/>
    </row>
    <row r="1433" spans="2:2" x14ac:dyDescent="0.2">
      <c r="B1433" s="9"/>
    </row>
    <row r="1434" spans="2:2" x14ac:dyDescent="0.2">
      <c r="B1434" s="9"/>
    </row>
    <row r="1435" spans="2:2" x14ac:dyDescent="0.2">
      <c r="B1435" s="9"/>
    </row>
    <row r="1436" spans="2:2" x14ac:dyDescent="0.2">
      <c r="B1436" s="9"/>
    </row>
    <row r="1437" spans="2:2" x14ac:dyDescent="0.2">
      <c r="B1437" s="9"/>
    </row>
    <row r="1438" spans="2:2" x14ac:dyDescent="0.2">
      <c r="B1438" s="9"/>
    </row>
    <row r="1439" spans="2:2" x14ac:dyDescent="0.2">
      <c r="B1439" s="9"/>
    </row>
    <row r="1440" spans="2:2" x14ac:dyDescent="0.2">
      <c r="B1440" s="9"/>
    </row>
    <row r="1441" spans="2:2" x14ac:dyDescent="0.2">
      <c r="B1441" s="9"/>
    </row>
    <row r="1442" spans="2:2" x14ac:dyDescent="0.2">
      <c r="B1442" s="9"/>
    </row>
    <row r="1443" spans="2:2" x14ac:dyDescent="0.2">
      <c r="B1443" s="9"/>
    </row>
    <row r="1444" spans="2:2" x14ac:dyDescent="0.2">
      <c r="B1444" s="9"/>
    </row>
    <row r="1445" spans="2:2" x14ac:dyDescent="0.2">
      <c r="B1445" s="9"/>
    </row>
    <row r="1446" spans="2:2" x14ac:dyDescent="0.2">
      <c r="B1446" s="9"/>
    </row>
    <row r="1447" spans="2:2" x14ac:dyDescent="0.2">
      <c r="B1447" s="9"/>
    </row>
    <row r="1448" spans="2:2" x14ac:dyDescent="0.2">
      <c r="B1448" s="9"/>
    </row>
    <row r="1449" spans="2:2" x14ac:dyDescent="0.2">
      <c r="B1449" s="9"/>
    </row>
    <row r="1450" spans="2:2" x14ac:dyDescent="0.2">
      <c r="B1450" s="9"/>
    </row>
    <row r="1451" spans="2:2" x14ac:dyDescent="0.2">
      <c r="B1451" s="9"/>
    </row>
    <row r="1452" spans="2:2" x14ac:dyDescent="0.2">
      <c r="B1452" s="9"/>
    </row>
    <row r="1453" spans="2:2" x14ac:dyDescent="0.2">
      <c r="B1453" s="9"/>
    </row>
    <row r="1454" spans="2:2" x14ac:dyDescent="0.2">
      <c r="B1454" s="9"/>
    </row>
    <row r="1455" spans="2:2" x14ac:dyDescent="0.2">
      <c r="B1455" s="9"/>
    </row>
    <row r="1456" spans="2:2" x14ac:dyDescent="0.2">
      <c r="B1456" s="9"/>
    </row>
    <row r="1457" spans="2:2" x14ac:dyDescent="0.2">
      <c r="B1457" s="9"/>
    </row>
    <row r="1458" spans="2:2" x14ac:dyDescent="0.2">
      <c r="B1458" s="9"/>
    </row>
    <row r="1459" spans="2:2" x14ac:dyDescent="0.2">
      <c r="B1459" s="9"/>
    </row>
    <row r="1460" spans="2:2" x14ac:dyDescent="0.2">
      <c r="B1460" s="9"/>
    </row>
    <row r="1461" spans="2:2" x14ac:dyDescent="0.2">
      <c r="B1461" s="9"/>
    </row>
    <row r="1462" spans="2:2" x14ac:dyDescent="0.2">
      <c r="B1462" s="9"/>
    </row>
    <row r="1463" spans="2:2" x14ac:dyDescent="0.2">
      <c r="B1463" s="9"/>
    </row>
    <row r="1464" spans="2:2" x14ac:dyDescent="0.2">
      <c r="B1464" s="9"/>
    </row>
    <row r="1465" spans="2:2" x14ac:dyDescent="0.2">
      <c r="B1465" s="9"/>
    </row>
    <row r="1466" spans="2:2" x14ac:dyDescent="0.2">
      <c r="B1466" s="9"/>
    </row>
    <row r="1467" spans="2:2" x14ac:dyDescent="0.2">
      <c r="B1467" s="9"/>
    </row>
    <row r="1468" spans="2:2" x14ac:dyDescent="0.2">
      <c r="B1468" s="9"/>
    </row>
    <row r="1469" spans="2:2" x14ac:dyDescent="0.2">
      <c r="B1469" s="9"/>
    </row>
    <row r="1470" spans="2:2" x14ac:dyDescent="0.2">
      <c r="B1470" s="9"/>
    </row>
    <row r="1471" spans="2:2" x14ac:dyDescent="0.2">
      <c r="B1471" s="9"/>
    </row>
    <row r="1472" spans="2:2" x14ac:dyDescent="0.2">
      <c r="B1472" s="9"/>
    </row>
    <row r="1473" spans="2:2" x14ac:dyDescent="0.2">
      <c r="B1473" s="9"/>
    </row>
    <row r="1474" spans="2:2" x14ac:dyDescent="0.2">
      <c r="B1474" s="9"/>
    </row>
    <row r="1475" spans="2:2" x14ac:dyDescent="0.2">
      <c r="B1475" s="9"/>
    </row>
    <row r="1476" spans="2:2" x14ac:dyDescent="0.2">
      <c r="B1476" s="9"/>
    </row>
    <row r="1477" spans="2:2" x14ac:dyDescent="0.2">
      <c r="B1477" s="9"/>
    </row>
    <row r="1478" spans="2:2" x14ac:dyDescent="0.2">
      <c r="B1478" s="9"/>
    </row>
    <row r="1479" spans="2:2" x14ac:dyDescent="0.2">
      <c r="B1479" s="9"/>
    </row>
    <row r="1480" spans="2:2" x14ac:dyDescent="0.2">
      <c r="B1480" s="9"/>
    </row>
    <row r="1481" spans="2:2" x14ac:dyDescent="0.2">
      <c r="B1481" s="9"/>
    </row>
    <row r="1482" spans="2:2" x14ac:dyDescent="0.2">
      <c r="B1482" s="9"/>
    </row>
    <row r="1483" spans="2:2" x14ac:dyDescent="0.2">
      <c r="B1483" s="9"/>
    </row>
    <row r="1484" spans="2:2" x14ac:dyDescent="0.2">
      <c r="B1484" s="9"/>
    </row>
    <row r="1485" spans="2:2" x14ac:dyDescent="0.2">
      <c r="B1485" s="9"/>
    </row>
    <row r="1486" spans="2:2" x14ac:dyDescent="0.2">
      <c r="B1486" s="9"/>
    </row>
    <row r="1487" spans="2:2" x14ac:dyDescent="0.2">
      <c r="B1487" s="9"/>
    </row>
    <row r="1488" spans="2:2" x14ac:dyDescent="0.2">
      <c r="B1488" s="9"/>
    </row>
    <row r="1489" spans="2:2" x14ac:dyDescent="0.2">
      <c r="B1489" s="9"/>
    </row>
    <row r="1490" spans="2:2" x14ac:dyDescent="0.2">
      <c r="B1490" s="9"/>
    </row>
    <row r="1491" spans="2:2" x14ac:dyDescent="0.2">
      <c r="B1491" s="9"/>
    </row>
    <row r="1492" spans="2:2" x14ac:dyDescent="0.2">
      <c r="B1492" s="9"/>
    </row>
    <row r="1493" spans="2:2" x14ac:dyDescent="0.2">
      <c r="B1493" s="9"/>
    </row>
    <row r="1494" spans="2:2" x14ac:dyDescent="0.2">
      <c r="B1494" s="9"/>
    </row>
    <row r="1495" spans="2:2" x14ac:dyDescent="0.2">
      <c r="B1495" s="9"/>
    </row>
    <row r="1496" spans="2:2" x14ac:dyDescent="0.2">
      <c r="B1496" s="9"/>
    </row>
    <row r="1497" spans="2:2" x14ac:dyDescent="0.2">
      <c r="B1497" s="9"/>
    </row>
    <row r="1498" spans="2:2" x14ac:dyDescent="0.2">
      <c r="B1498" s="9"/>
    </row>
    <row r="1499" spans="2:2" x14ac:dyDescent="0.2">
      <c r="B1499" s="9"/>
    </row>
    <row r="1500" spans="2:2" x14ac:dyDescent="0.2">
      <c r="B1500" s="9"/>
    </row>
    <row r="1501" spans="2:2" x14ac:dyDescent="0.2">
      <c r="B1501" s="9"/>
    </row>
    <row r="1502" spans="2:2" x14ac:dyDescent="0.2">
      <c r="B1502" s="9"/>
    </row>
    <row r="1503" spans="2:2" x14ac:dyDescent="0.2">
      <c r="B1503" s="9"/>
    </row>
    <row r="1504" spans="2:2" x14ac:dyDescent="0.2">
      <c r="B1504" s="9"/>
    </row>
    <row r="1505" spans="2:2" x14ac:dyDescent="0.2">
      <c r="B1505" s="9"/>
    </row>
    <row r="1506" spans="2:2" x14ac:dyDescent="0.2">
      <c r="B1506" s="9"/>
    </row>
    <row r="1507" spans="2:2" x14ac:dyDescent="0.2">
      <c r="B1507" s="9"/>
    </row>
    <row r="1508" spans="2:2" x14ac:dyDescent="0.2">
      <c r="B1508" s="9"/>
    </row>
    <row r="1509" spans="2:2" x14ac:dyDescent="0.2">
      <c r="B1509" s="9"/>
    </row>
    <row r="1510" spans="2:2" x14ac:dyDescent="0.2">
      <c r="B1510" s="9"/>
    </row>
    <row r="1511" spans="2:2" x14ac:dyDescent="0.2">
      <c r="B1511" s="9"/>
    </row>
    <row r="1512" spans="2:2" x14ac:dyDescent="0.2">
      <c r="B1512" s="9"/>
    </row>
    <row r="1513" spans="2:2" x14ac:dyDescent="0.2">
      <c r="B1513" s="9"/>
    </row>
    <row r="1514" spans="2:2" x14ac:dyDescent="0.2">
      <c r="B1514" s="9"/>
    </row>
    <row r="1515" spans="2:2" x14ac:dyDescent="0.2">
      <c r="B1515" s="9"/>
    </row>
  </sheetData>
  <sheetProtection password="CCBA" sheet="1" objects="1" scenarios="1" formatColumns="0"/>
  <phoneticPr fontId="4" type="noConversion"/>
  <conditionalFormatting sqref="B21:B67">
    <cfRule type="expression" dxfId="9" priority="1" stopIfTrue="1">
      <formula>ISNUMBER($B21)</formula>
    </cfRule>
  </conditionalFormatting>
  <conditionalFormatting sqref="D21 D61:D62 E61:Y67 D64:D67">
    <cfRule type="expression" dxfId="8" priority="2" stopIfTrue="1">
      <formula>AND(ISNUMBER(D21),OR($C21="Totaal",D$20="Totaal"))</formula>
    </cfRule>
    <cfRule type="expression" dxfId="7" priority="3" stopIfTrue="1">
      <formula>AND(ISNUMBER(D21),NOT(OR($B21="Totaal",D$20)))</formula>
    </cfRule>
  </conditionalFormatting>
  <conditionalFormatting sqref="D22:D60">
    <cfRule type="expression" dxfId="6" priority="9" stopIfTrue="1">
      <formula>AND(ISNUMBER(D22),OR($C22="Totaal per deelnemer",D$20="Totaal betaling"))</formula>
    </cfRule>
    <cfRule type="expression" dxfId="5" priority="10" stopIfTrue="1">
      <formula>AND(ISNUMBER(D22),NOT(OR($C22="Totaal per deelnemer",D$20)))</formula>
    </cfRule>
  </conditionalFormatting>
  <conditionalFormatting sqref="E21:Y21">
    <cfRule type="expression" dxfId="4" priority="4" stopIfTrue="1">
      <formula>AND(ISNUMBER(E21),OR($C21="Totaal per deelnemer",E$20="Totaal betaling"))</formula>
    </cfRule>
    <cfRule type="expression" dxfId="3" priority="5" stopIfTrue="1">
      <formula>AND(ISNUMBER(E21),NOT(OR($B21="Totaal",E$20)))</formula>
    </cfRule>
  </conditionalFormatting>
  <conditionalFormatting sqref="E22:Y60">
    <cfRule type="expression" dxfId="2" priority="6" stopIfTrue="1">
      <formula>AND(ISNUMBER(E22),OR($C22="Totaal per deelnemer",E$20="Totaal betaling"),NOT(AND($C22="Totaal per deelnemer",E$20="Totaal betaling")))</formula>
    </cfRule>
    <cfRule type="expression" dxfId="1" priority="7" stopIfTrue="1">
      <formula>AND(ISNUMBER(E22),NOT(OR($C22="Totaal per deelnemer",E$20="Totaal betaling")))</formula>
    </cfRule>
    <cfRule type="expression" dxfId="0" priority="8" stopIfTrue="1">
      <formula>AND(ISNUMBER(E22),AND($C22="Totaal per deelnemer",E$20="Totaal betaling"))</formula>
    </cfRule>
  </conditionalFormatting>
  <pageMargins left="0.2" right="0.2" top="0.38" bottom="0.3" header="0.18" footer="0.19"/>
  <pageSetup paperSize="9" scale="37" orientation="landscape"/>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Blad7">
    <tabColor theme="4" tint="0.59999389629810485"/>
  </sheetPr>
  <dimension ref="A1:D5"/>
  <sheetViews>
    <sheetView showGridLines="0" zoomScaleNormal="100" workbookViewId="0">
      <selection activeCell="F28" sqref="F28"/>
    </sheetView>
  </sheetViews>
  <sheetFormatPr defaultRowHeight="12.75" x14ac:dyDescent="0.2"/>
  <sheetData>
    <row r="1" spans="1:4" x14ac:dyDescent="0.2">
      <c r="A1" t="s">
        <v>27</v>
      </c>
      <c r="B1" t="s">
        <v>28</v>
      </c>
    </row>
    <row r="2" spans="1:4" x14ac:dyDescent="0.2">
      <c r="A2">
        <v>1</v>
      </c>
      <c r="B2" s="11">
        <v>40179</v>
      </c>
      <c r="D2" s="10"/>
    </row>
    <row r="3" spans="1:4" x14ac:dyDescent="0.2">
      <c r="A3">
        <v>2</v>
      </c>
      <c r="B3" s="11">
        <v>40269</v>
      </c>
    </row>
    <row r="4" spans="1:4" x14ac:dyDescent="0.2">
      <c r="A4">
        <v>3</v>
      </c>
      <c r="B4" s="11">
        <v>40360</v>
      </c>
    </row>
    <row r="5" spans="1:4" x14ac:dyDescent="0.2">
      <c r="A5">
        <v>4</v>
      </c>
      <c r="B5" s="11">
        <v>40452</v>
      </c>
    </row>
  </sheetData>
  <sheetProtection password="CC08" sheet="1" objects="1" scenarios="1"/>
  <phoneticPr fontId="4" type="noConversion"/>
  <pageMargins left="0.75" right="0.75" top="1" bottom="1" header="0.5" footer="0.5"/>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Blad8">
    <tabColor theme="9" tint="-0.249977111117893"/>
  </sheetPr>
  <dimension ref="A1:W220"/>
  <sheetViews>
    <sheetView showGridLines="0" zoomScale="85" zoomScaleNormal="85" workbookViewId="0">
      <selection activeCell="B21" sqref="B21"/>
    </sheetView>
  </sheetViews>
  <sheetFormatPr defaultRowHeight="12.75" x14ac:dyDescent="0.2"/>
  <cols>
    <col min="1" max="1" width="26.28515625" customWidth="1"/>
    <col min="2" max="2" width="17" customWidth="1"/>
    <col min="3" max="3" width="13.5703125" customWidth="1"/>
    <col min="4" max="4" width="16.140625" customWidth="1"/>
    <col min="5" max="8" width="14.28515625" customWidth="1"/>
    <col min="9" max="9" width="15.140625" customWidth="1"/>
    <col min="10" max="10" width="15.28515625" customWidth="1"/>
    <col min="11" max="11" width="11.140625" customWidth="1"/>
  </cols>
  <sheetData>
    <row r="1" spans="1:8" x14ac:dyDescent="0.2">
      <c r="A1" s="483" t="s">
        <v>343</v>
      </c>
      <c r="B1" s="472" t="str">
        <f>'Regeling info'!C1</f>
        <v>HEP</v>
      </c>
      <c r="C1" s="472"/>
      <c r="D1" s="472"/>
      <c r="E1" s="473"/>
      <c r="F1" s="480"/>
      <c r="G1" s="480"/>
      <c r="H1" s="480"/>
    </row>
    <row r="2" spans="1:8" x14ac:dyDescent="0.2">
      <c r="A2" s="483"/>
      <c r="B2" s="485"/>
      <c r="C2" s="485"/>
      <c r="D2" s="485"/>
      <c r="E2" s="480"/>
      <c r="F2" s="480"/>
      <c r="G2" s="480"/>
      <c r="H2" s="480"/>
    </row>
    <row r="3" spans="1:8" x14ac:dyDescent="0.2">
      <c r="A3" s="483" t="s">
        <v>36</v>
      </c>
      <c r="B3" s="474" t="str">
        <f>'Project info'!C1</f>
        <v>(Dit veld wordt ingevuld door RVO)</v>
      </c>
      <c r="C3" s="473"/>
      <c r="D3" s="473"/>
      <c r="E3" s="480"/>
      <c r="F3" s="480"/>
      <c r="G3" s="480"/>
      <c r="H3" s="480"/>
    </row>
    <row r="4" spans="1:8" x14ac:dyDescent="0.2">
      <c r="A4" s="483" t="s">
        <v>37</v>
      </c>
      <c r="B4" s="474">
        <f>'Project info'!G1</f>
        <v>0</v>
      </c>
      <c r="C4" s="473"/>
      <c r="D4" s="473"/>
      <c r="E4" s="480"/>
      <c r="F4" s="480"/>
      <c r="G4" s="480"/>
      <c r="H4" s="480"/>
    </row>
    <row r="5" spans="1:8" x14ac:dyDescent="0.2">
      <c r="A5" s="483" t="s">
        <v>38</v>
      </c>
      <c r="B5" s="474">
        <f>'Project info'!G2</f>
        <v>0</v>
      </c>
      <c r="C5" s="473"/>
      <c r="D5" s="473"/>
      <c r="E5" s="480"/>
      <c r="F5" s="480"/>
      <c r="G5" s="480"/>
      <c r="H5" s="480"/>
    </row>
    <row r="6" spans="1:8" x14ac:dyDescent="0.2">
      <c r="A6" s="483" t="s">
        <v>40</v>
      </c>
      <c r="B6" s="474">
        <f>'Project info'!G3</f>
        <v>0</v>
      </c>
      <c r="C6" s="473"/>
      <c r="D6" s="473"/>
      <c r="E6" s="480"/>
      <c r="F6" s="480"/>
      <c r="G6" s="480"/>
      <c r="H6" s="480"/>
    </row>
    <row r="7" spans="1:8" x14ac:dyDescent="0.2">
      <c r="A7" s="483" t="s">
        <v>43</v>
      </c>
      <c r="B7" s="475">
        <f>'Project info'!C8</f>
        <v>0</v>
      </c>
      <c r="C7" s="480"/>
      <c r="D7" s="480"/>
      <c r="E7" s="480"/>
      <c r="F7" s="480"/>
      <c r="G7" s="480"/>
      <c r="H7" s="480"/>
    </row>
    <row r="8" spans="1:8" x14ac:dyDescent="0.2">
      <c r="A8" s="483" t="s">
        <v>22</v>
      </c>
      <c r="B8" s="476">
        <f>'Regeling info'!H3</f>
        <v>0.9</v>
      </c>
      <c r="C8" s="480"/>
      <c r="D8" s="480"/>
      <c r="E8" s="480"/>
      <c r="F8" s="480"/>
      <c r="G8" s="480"/>
      <c r="H8" s="480"/>
    </row>
    <row r="9" spans="1:8" x14ac:dyDescent="0.2">
      <c r="A9" s="483" t="s">
        <v>41</v>
      </c>
      <c r="B9" s="477">
        <f>'Project info'!C6</f>
        <v>0</v>
      </c>
      <c r="C9" s="479" t="s">
        <v>42</v>
      </c>
      <c r="D9" s="477">
        <f>'Project info'!G6</f>
        <v>0</v>
      </c>
      <c r="E9" s="487"/>
      <c r="F9" s="487"/>
      <c r="G9" s="487"/>
      <c r="H9" s="487"/>
    </row>
    <row r="10" spans="1:8" x14ac:dyDescent="0.2">
      <c r="A10" s="160"/>
      <c r="B10" s="480"/>
      <c r="C10" s="480"/>
      <c r="D10" s="480"/>
      <c r="E10" s="480"/>
      <c r="F10" s="480"/>
      <c r="G10" s="480"/>
      <c r="H10" s="480"/>
    </row>
    <row r="11" spans="1:8" x14ac:dyDescent="0.2">
      <c r="A11" s="483" t="s">
        <v>44</v>
      </c>
      <c r="B11" s="477">
        <f>'Project info'!C10</f>
        <v>0</v>
      </c>
      <c r="C11" s="480"/>
      <c r="D11" s="480"/>
      <c r="E11" s="480"/>
      <c r="F11" s="480"/>
      <c r="G11" s="480"/>
      <c r="H11" s="480"/>
    </row>
    <row r="12" spans="1:8" x14ac:dyDescent="0.2">
      <c r="A12" s="483"/>
      <c r="B12" s="486"/>
      <c r="C12" s="485"/>
      <c r="D12" s="485"/>
      <c r="E12" s="480"/>
      <c r="F12" s="480"/>
      <c r="G12" s="480"/>
      <c r="H12" s="480"/>
    </row>
    <row r="13" spans="1:8" x14ac:dyDescent="0.2">
      <c r="A13" s="483" t="s">
        <v>32</v>
      </c>
      <c r="B13" s="488" t="str">
        <f>IF('Regeling info'!C8="ja",'Regeling info'!A8,IF('Regeling info'!C9="ja",'Regeling info'!A9,IF('Regeling info'!C10="ja",'Regeling info'!A10,"Onbekend")))</f>
        <v>Overall</v>
      </c>
      <c r="C13" s="485"/>
      <c r="D13" s="485"/>
      <c r="E13" s="480"/>
      <c r="F13" s="480"/>
      <c r="G13" s="480"/>
      <c r="H13" s="480"/>
    </row>
    <row r="14" spans="1:8" x14ac:dyDescent="0.2">
      <c r="A14" s="483"/>
      <c r="B14" s="489"/>
      <c r="C14" s="480"/>
      <c r="D14" s="480"/>
      <c r="E14" s="480"/>
      <c r="F14" s="480"/>
      <c r="G14" s="480"/>
      <c r="H14" s="480"/>
    </row>
    <row r="15" spans="1:8" x14ac:dyDescent="0.2">
      <c r="A15" s="9"/>
      <c r="B15" s="32"/>
      <c r="C15" s="14"/>
      <c r="D15" s="14"/>
      <c r="E15" s="14"/>
      <c r="F15" s="14"/>
      <c r="G15" s="14"/>
      <c r="H15" s="14"/>
    </row>
    <row r="16" spans="1:8" x14ac:dyDescent="0.2">
      <c r="A16" s="9"/>
      <c r="B16" s="32"/>
      <c r="C16" s="14"/>
      <c r="D16" s="14"/>
      <c r="E16" s="14"/>
      <c r="F16" s="14"/>
      <c r="G16" s="14"/>
      <c r="H16" s="14"/>
    </row>
    <row r="17" spans="1:23" x14ac:dyDescent="0.2">
      <c r="A17" s="9"/>
      <c r="B17" s="22"/>
    </row>
    <row r="18" spans="1:23" x14ac:dyDescent="0.2">
      <c r="A18" s="3"/>
      <c r="B18" s="3"/>
      <c r="C18" s="31" t="s">
        <v>39</v>
      </c>
      <c r="D18" s="30">
        <f>IF($B$13="Overall",IF(ISBLANK('Overall begroting'!B14),"",'Overall begroting'!B14),IF($B$13="Jaar",IF(ISBLANK('Jaar begroting'!C13),"",'Jaar begroting'!C13),IF($B$13="Milestone",IF(ISBLANK(#REF!),"",#REF!),"")))</f>
        <v>1</v>
      </c>
      <c r="E18" s="30" t="str">
        <f>IF($B$13="Overall",IF(ISBLANK('Overall begroting'!C14),"",'Overall begroting'!C14),IF($B$13="Jaar",IF(ISBLANK('Jaar begroting'!D13),"",'Jaar begroting'!D13),IF($B$13="Milestone",IF(ISBLANK(#REF!),"",#REF!),"")))</f>
        <v/>
      </c>
      <c r="F18" s="30" t="str">
        <f>IF($B$13="Overall",IF(ISBLANK('Overall begroting'!D14),"",'Overall begroting'!D14),IF($B$13="Jaar",IF(ISBLANK('Jaar begroting'!E13),"",'Jaar begroting'!E13),IF($B$13="Milestone",IF(ISBLANK(#REF!),"",#REF!),"")))</f>
        <v/>
      </c>
      <c r="G18" s="30" t="str">
        <f>IF($B$13="Overall",IF(ISBLANK('Overall begroting'!E14),"",'Overall begroting'!E14),IF($B$13="Jaar",IF(ISBLANK('Jaar begroting'!F13),"",'Jaar begroting'!F13),IF($B$13="Milestone",IF(ISBLANK(#REF!),"",#REF!),"")))</f>
        <v/>
      </c>
      <c r="H18" s="30" t="str">
        <f>IF($B$13="Overall",IF(ISBLANK('Overall begroting'!F14),"",'Overall begroting'!F14),IF($B$13="Jaar",IF(ISBLANK('Jaar begroting'!G13),"",'Jaar begroting'!G13),IF($B$13="Milestone",IF(ISBLANK(#REF!),"",#REF!),"")))</f>
        <v/>
      </c>
      <c r="I18" s="30" t="str">
        <f>IF($B$13="Overall",IF(ISBLANK('Overall begroting'!G14),"",'Overall begroting'!G14),IF($B$13="Jaar",IF(ISBLANK('Jaar begroting'!H13),"",'Jaar begroting'!H13),IF($B$13="Milestone",IF(ISBLANK(#REF!),"",#REF!),"")))</f>
        <v/>
      </c>
      <c r="J18" s="30" t="str">
        <f>IF($B$13="Overall",IF(ISBLANK('Overall begroting'!H14),"",'Overall begroting'!H14),IF($B$13="Jaar",IF(ISBLANK('Jaar begroting'!I13),"",'Jaar begroting'!I13),IF($B$13="Milestone",IF(ISBLANK(#REF!),"",#REF!),"")))</f>
        <v/>
      </c>
      <c r="K18" s="30" t="str">
        <f>IF($B$13="Overall",IF(ISBLANK('Overall begroting'!I14),"",'Overall begroting'!I14),IF($B$13="Jaar",IF(ISBLANK('Jaar begroting'!J13),"",'Jaar begroting'!J13),IF($B$13="Milestone",IF(ISBLANK(#REF!),"",#REF!),"")))</f>
        <v/>
      </c>
      <c r="L18" s="30" t="str">
        <f>IF($B$13="Overall",IF(ISBLANK('Overall begroting'!J14),"",'Overall begroting'!J14),IF($B$13="Jaar",IF(ISBLANK('Jaar begroting'!K13),"",'Jaar begroting'!K13),IF($B$13="Milestone",IF(ISBLANK(#REF!),"",#REF!),"")))</f>
        <v/>
      </c>
      <c r="M18" s="30" t="str">
        <f>IF($B$13="Overall",IF(ISBLANK('Overall begroting'!K14),"",'Overall begroting'!K14),IF($B$13="Jaar",IF(ISBLANK('Jaar begroting'!L13),"",'Jaar begroting'!L13),IF($B$13="Milestone",IF(ISBLANK(#REF!),"",#REF!),"")))</f>
        <v/>
      </c>
      <c r="N18" s="30" t="str">
        <f>IF($B$13="Overall",IF(ISBLANK('Overall begroting'!L14),"",'Overall begroting'!L14),IF($B$13="Jaar",IF(ISBLANK('Jaar begroting'!M13),"",'Jaar begroting'!M13),IF($B$13="Milestone",IF(ISBLANK(#REF!),"",#REF!),"")))</f>
        <v/>
      </c>
      <c r="O18" s="30" t="str">
        <f>IF($B$13="Overall",IF(ISBLANK('Overall begroting'!M14),"",'Overall begroting'!M14),IF($B$13="Jaar",IF(ISBLANK('Jaar begroting'!N13),"",'Jaar begroting'!N13),IF($B$13="Milestone",IF(ISBLANK(#REF!),"",#REF!),"")))</f>
        <v/>
      </c>
      <c r="P18" s="30" t="str">
        <f>IF($B$13="Overall",IF(ISBLANK('Overall begroting'!N14),"",'Overall begroting'!N14),IF($B$13="Jaar",IF(ISBLANK('Jaar begroting'!O13),"",'Jaar begroting'!O13),IF($B$13="Milestone",IF(ISBLANK(#REF!),"",#REF!),"")))</f>
        <v/>
      </c>
      <c r="Q18" s="30" t="str">
        <f>IF($B$13="Overall",IF(ISBLANK('Overall begroting'!O14),"",'Overall begroting'!O14),IF($B$13="Jaar",IF(ISBLANK('Jaar begroting'!P13),"",'Jaar begroting'!P13),IF($B$13="Milestone",IF(ISBLANK(#REF!),"",#REF!),"")))</f>
        <v/>
      </c>
      <c r="R18" s="30" t="str">
        <f>IF($B$13="Overall",IF(ISBLANK('Overall begroting'!P14),"",'Overall begroting'!P14),IF($B$13="Jaar",IF(ISBLANK('Jaar begroting'!Q13),"",'Jaar begroting'!Q13),IF($B$13="Milestone",IF(ISBLANK(#REF!),"",#REF!),"")))</f>
        <v/>
      </c>
      <c r="S18" s="30" t="str">
        <f>IF($B$13="Overall",IF(ISBLANK('Overall begroting'!Q14),"",'Overall begroting'!Q14),IF($B$13="Jaar",IF(ISBLANK('Jaar begroting'!R13),"",'Jaar begroting'!R13),IF($B$13="Milestone",IF(ISBLANK(#REF!),"",#REF!),"")))</f>
        <v/>
      </c>
      <c r="T18" s="30" t="str">
        <f>IF($B$13="Overall",IF(ISBLANK('Overall begroting'!R14),"",'Overall begroting'!R14),IF($B$13="Jaar",IF(ISBLANK('Jaar begroting'!S13),"",'Jaar begroting'!S13),IF($B$13="Milestone",IF(ISBLANK(#REF!),"",#REF!),"")))</f>
        <v/>
      </c>
      <c r="U18" s="30" t="str">
        <f>IF($B$13="Overall",IF(ISBLANK('Overall begroting'!S14),"",'Overall begroting'!S14),IF($B$13="Jaar",IF(ISBLANK('Jaar begroting'!T13),"",'Jaar begroting'!T13),IF($B$13="Milestone",IF(ISBLANK(#REF!),"",#REF!),"")))</f>
        <v/>
      </c>
      <c r="V18" s="30" t="str">
        <f>IF($B$13="Overall",IF(ISBLANK('Overall begroting'!T14),"",'Overall begroting'!T14),IF($B$13="Jaar",IF(ISBLANK('Jaar begroting'!U13),"",'Jaar begroting'!U13),IF($B$13="Milestone",IF(ISBLANK(#REF!),"",#REF!),"")))</f>
        <v/>
      </c>
      <c r="W18" s="30" t="str">
        <f>IF($B$13="Overall",IF(ISBLANK('Overall begroting'!W14),"",'Overall begroting'!W14),IF($B$13="Jaar",IF(ISBLANK('Jaar begroting'!W13),"",'Jaar begroting'!W13),IF($B$13="Milestone",IF(ISBLANK(#REF!),"",#REF!),"")))</f>
        <v/>
      </c>
    </row>
    <row r="19" spans="1:23" x14ac:dyDescent="0.2">
      <c r="A19" s="3"/>
      <c r="B19" s="3"/>
      <c r="C19" s="33" t="s">
        <v>25</v>
      </c>
      <c r="D19" s="38">
        <f>IF(ISNUMBER(D18),IF($B$13="Overall",IF(ISBLANK('Overall begroting'!B15),"",'Overall begroting'!B15),IF($B$13="Jaar",IF(ISBLANK('Jaar begroting'!C14),"",'Jaar begroting'!C14),IF($B$13="Milestone",IF(ISBLANK(#REF!),"",#REF!),""))),"")</f>
        <v>0</v>
      </c>
      <c r="E19" s="38" t="str">
        <f>IF(ISNUMBER(E18),IF($B$13="Overall",IF(ISBLANK('Overall begroting'!C15),"",'Overall begroting'!C15),IF($B$13="Jaar",IF(ISBLANK('Jaar begroting'!D14),"",'Jaar begroting'!D14),IF($B$13="Milestone",IF(ISBLANK(#REF!),"",#REF!),""))),"")</f>
        <v/>
      </c>
      <c r="F19" s="38" t="str">
        <f>IF(ISNUMBER(F18),IF($B$13="Overall",IF(ISBLANK('Overall begroting'!D15),"",'Overall begroting'!D15),IF($B$13="Jaar",IF(ISBLANK('Jaar begroting'!E14),"",'Jaar begroting'!E14),IF($B$13="Milestone",IF(ISBLANK(#REF!),"",#REF!),""))),"")</f>
        <v/>
      </c>
      <c r="G19" s="38" t="str">
        <f>IF(ISNUMBER(G18),IF($B$13="Overall",IF(ISBLANK('Overall begroting'!E15),"",'Overall begroting'!E15),IF($B$13="Jaar",IF(ISBLANK('Jaar begroting'!F14),"",'Jaar begroting'!F14),IF($B$13="Milestone",IF(ISBLANK(#REF!),"",#REF!),""))),"")</f>
        <v/>
      </c>
      <c r="H19" s="38" t="str">
        <f>IF(ISNUMBER(H18),IF($B$13="Overall",IF(ISBLANK('Overall begroting'!F15),"",'Overall begroting'!F15),IF($B$13="Jaar",IF(ISBLANK('Jaar begroting'!G14),"",'Jaar begroting'!G14),IF($B$13="Milestone",IF(ISBLANK(#REF!),"",#REF!),""))),"")</f>
        <v/>
      </c>
      <c r="I19" s="38" t="str">
        <f>IF(ISNUMBER(I18),IF($B$13="Overall",IF(ISBLANK('Overall begroting'!G15),"",'Overall begroting'!G15),IF($B$13="Jaar",IF(ISBLANK('Jaar begroting'!H14),"",'Jaar begroting'!H14),IF($B$13="Milestone",IF(ISBLANK(#REF!),"",#REF!),""))),"")</f>
        <v/>
      </c>
      <c r="J19" s="38" t="str">
        <f>IF(ISNUMBER(J18),IF($B$13="Overall",IF(ISBLANK('Overall begroting'!H15),"",'Overall begroting'!H15),IF($B$13="Jaar",IF(ISBLANK('Jaar begroting'!I14),"",'Jaar begroting'!I14),IF($B$13="Milestone",IF(ISBLANK(#REF!),"",#REF!),""))),"")</f>
        <v/>
      </c>
      <c r="K19" s="38" t="str">
        <f>IF(ISNUMBER(K18),IF($B$13="Overall",IF(ISBLANK('Overall begroting'!I15),"",'Overall begroting'!I15),IF($B$13="Jaar",IF(ISBLANK('Jaar begroting'!J14),"",'Jaar begroting'!J14),IF($B$13="Milestone",IF(ISBLANK(#REF!),"",#REF!),""))),"")</f>
        <v/>
      </c>
      <c r="L19" s="38" t="str">
        <f>IF(ISNUMBER(L18),IF($B$13="Overall",IF(ISBLANK('Overall begroting'!J15),"",'Overall begroting'!J15),IF($B$13="Jaar",IF(ISBLANK('Jaar begroting'!K14),"",'Jaar begroting'!K14),IF($B$13="Milestone",IF(ISBLANK(#REF!),"",#REF!),""))),"")</f>
        <v/>
      </c>
      <c r="M19" s="38" t="str">
        <f>IF(ISNUMBER(M18),IF($B$13="Overall",IF(ISBLANK('Overall begroting'!K15),"",'Overall begroting'!K15),IF($B$13="Jaar",IF(ISBLANK('Jaar begroting'!L14),"",'Jaar begroting'!L14),IF($B$13="Milestone",IF(ISBLANK(#REF!),"",#REF!),""))),"")</f>
        <v/>
      </c>
      <c r="N19" s="38" t="str">
        <f>IF(ISNUMBER(N18),IF($B$13="Overall",IF(ISBLANK('Overall begroting'!L15),"",'Overall begroting'!L15),IF($B$13="Jaar",IF(ISBLANK('Jaar begroting'!M14),"",'Jaar begroting'!M14),IF($B$13="Milestone",IF(ISBLANK(#REF!),"",#REF!),""))),"")</f>
        <v/>
      </c>
      <c r="O19" s="38" t="str">
        <f>IF(ISNUMBER(O18),IF($B$13="Overall",IF(ISBLANK('Overall begroting'!M15),"",'Overall begroting'!M15),IF($B$13="Jaar",IF(ISBLANK('Jaar begroting'!N14),"",'Jaar begroting'!N14),IF($B$13="Milestone",IF(ISBLANK(#REF!),"",#REF!),""))),"")</f>
        <v/>
      </c>
      <c r="P19" s="38" t="str">
        <f>IF(ISNUMBER(P18),IF($B$13="Overall",IF(ISBLANK('Overall begroting'!N15),"",'Overall begroting'!N15),IF($B$13="Jaar",IF(ISBLANK('Jaar begroting'!O14),"",'Jaar begroting'!O14),IF($B$13="Milestone",IF(ISBLANK(#REF!),"",#REF!),""))),"")</f>
        <v/>
      </c>
      <c r="Q19" s="38" t="str">
        <f>IF(ISNUMBER(Q18),IF($B$13="Overall",IF(ISBLANK('Overall begroting'!O15),"",'Overall begroting'!O15),IF($B$13="Jaar",IF(ISBLANK('Jaar begroting'!P14),"",'Jaar begroting'!P14),IF($B$13="Milestone",IF(ISBLANK(#REF!),"",#REF!),""))),"")</f>
        <v/>
      </c>
      <c r="R19" s="38" t="str">
        <f>IF(ISNUMBER(R18),IF($B$13="Overall",IF(ISBLANK('Overall begroting'!P15),"",'Overall begroting'!P15),IF($B$13="Jaar",IF(ISBLANK('Jaar begroting'!Q14),"",'Jaar begroting'!Q14),IF($B$13="Milestone",IF(ISBLANK(#REF!),"",#REF!),""))),"")</f>
        <v/>
      </c>
      <c r="S19" s="38" t="str">
        <f>IF(ISNUMBER(S18),IF($B$13="Overall",IF(ISBLANK('Overall begroting'!Q15),"",'Overall begroting'!Q15),IF($B$13="Jaar",IF(ISBLANK('Jaar begroting'!R14),"",'Jaar begroting'!R14),IF($B$13="Milestone",IF(ISBLANK(#REF!),"",#REF!),""))),"")</f>
        <v/>
      </c>
      <c r="T19" s="38" t="str">
        <f>IF(ISNUMBER(T18),IF($B$13="Overall",IF(ISBLANK('Overall begroting'!R15),"",'Overall begroting'!R15),IF($B$13="Jaar",IF(ISBLANK('Jaar begroting'!S14),"",'Jaar begroting'!S14),IF($B$13="Milestone",IF(ISBLANK(#REF!),"",#REF!),""))),"")</f>
        <v/>
      </c>
      <c r="U19" s="38" t="str">
        <f>IF(ISNUMBER(U18),IF($B$13="Overall",IF(ISBLANK('Overall begroting'!S15),"",'Overall begroting'!S15),IF($B$13="Jaar",IF(ISBLANK('Jaar begroting'!T14),"",'Jaar begroting'!T14),IF($B$13="Milestone",IF(ISBLANK(#REF!),"",#REF!),""))),"")</f>
        <v/>
      </c>
      <c r="V19" s="38" t="str">
        <f>IF(ISNUMBER(V18),IF($B$13="Overall",IF(ISBLANK('Overall begroting'!T15),"",'Overall begroting'!T15),IF($B$13="Jaar",IF(ISBLANK('Jaar begroting'!U14),"",'Jaar begroting'!U14),IF($B$13="Milestone",IF(ISBLANK(#REF!),"",#REF!),""))),"")</f>
        <v/>
      </c>
      <c r="W19" s="38" t="str">
        <f>IF(ISNUMBER(W18),IF($B$13="Overall",IF(ISBLANK('Overall begroting'!W15),"",'Overall begroting'!W15),IF($B$13="Jaar",IF(ISBLANK('Jaar begroting'!W14),"",'Jaar begroting'!W14),IF($B$13="Milestone",IF(ISBLANK(#REF!),"",#REF!),""))),"")</f>
        <v/>
      </c>
    </row>
    <row r="20" spans="1:23" x14ac:dyDescent="0.2">
      <c r="A20" s="26" t="s">
        <v>49</v>
      </c>
      <c r="B20" s="27" t="s">
        <v>47</v>
      </c>
      <c r="C20" s="28" t="s">
        <v>48</v>
      </c>
      <c r="D20" s="23"/>
      <c r="E20" s="23"/>
      <c r="F20" s="23"/>
      <c r="G20" s="23"/>
      <c r="H20" s="23"/>
      <c r="I20" s="23"/>
      <c r="J20" s="23"/>
      <c r="K20" s="23"/>
      <c r="L20" s="23"/>
      <c r="M20" s="23"/>
      <c r="N20" s="23"/>
      <c r="O20" s="23"/>
      <c r="P20" s="23"/>
      <c r="Q20" s="23"/>
      <c r="R20" s="24"/>
      <c r="S20" s="25"/>
      <c r="T20" s="25"/>
      <c r="U20" s="25"/>
      <c r="V20" s="25"/>
      <c r="W20" s="25"/>
    </row>
    <row r="21" spans="1:23" x14ac:dyDescent="0.2">
      <c r="A21" s="3"/>
      <c r="B21" s="36">
        <f>IF($B$13="Overall",B9,IF($B$13="Jaar",B9,IF('Rekenblad 1'!B13="Milestone",#REF!)))</f>
        <v>0</v>
      </c>
      <c r="C21" s="36">
        <f>IF($B$13="Overall",D9,IF($B$13="Jaar",IF(YEAR(B21)=YEAR($D$9),$D$9,DATE(YEAR(B9),12,31)),IF($B$13="Milestone",#REF!)))</f>
        <v>0</v>
      </c>
      <c r="D21" s="37">
        <f>IF($B$13="Overall",IF(ISBLANK('Overall begroting'!B17),IF(AND(ISNUMBER($B21),ISNUMBER(D$18)),0,""),'Overall begroting'!B17),IF($B$13="Jaar",IF(ISBLANK('Jaar begroting'!C16),IF(AND(ISNUMBER($B21),ISNUMBER(D$18)),0,""),'Jaar begroting'!C16),IF($B$13="Milestone",IF(ISBLANK(#REF!),IF(AND(ISNUMBER($B21),ISNUMBER(D$18)),0,""),#REF!),"")))</f>
        <v>0</v>
      </c>
      <c r="E21" s="37">
        <f>IF($B$13="Overall",IF(ISBLANK('Overall begroting'!C17),IF(AND(ISNUMBER($B21),ISNUMBER(E$18)),0,""),'Overall begroting'!C17),IF($B$13="Jaar",IF(ISBLANK('Jaar begroting'!D16),IF(AND(ISNUMBER($B21),ISNUMBER(E$18)),0,""),'Jaar begroting'!D16),IF($B$13="Milestone",IF(ISBLANK(#REF!),IF(AND(ISNUMBER($B21),ISNUMBER(E$18)),0,""),#REF!),"")))</f>
        <v>0</v>
      </c>
      <c r="F21" s="37">
        <f>IF($B$13="Overall",IF(ISBLANK('Overall begroting'!D17),IF(AND(ISNUMBER($B21),ISNUMBER(F$18)),0,""),'Overall begroting'!D17),IF($B$13="Jaar",IF(ISBLANK('Jaar begroting'!E16),IF(AND(ISNUMBER($B21),ISNUMBER(F$18)),0,""),'Jaar begroting'!E16),IF($B$13="Milestone",IF(ISBLANK(#REF!),IF(AND(ISNUMBER($B21),ISNUMBER(F$18)),0,""),#REF!),"")))</f>
        <v>0</v>
      </c>
      <c r="G21" s="37">
        <f>IF($B$13="Overall",IF(ISBLANK('Overall begroting'!E17),IF(AND(ISNUMBER($B21),ISNUMBER(G$18)),0,""),'Overall begroting'!E17),IF($B$13="Jaar",IF(ISBLANK('Jaar begroting'!F16),IF(AND(ISNUMBER($B21),ISNUMBER(G$18)),0,""),'Jaar begroting'!F16),IF($B$13="Milestone",IF(ISBLANK(#REF!),IF(AND(ISNUMBER($B21),ISNUMBER(G$18)),0,""),#REF!),"")))</f>
        <v>0</v>
      </c>
      <c r="H21" s="37">
        <f>IF($B$13="Overall",IF(ISBLANK('Overall begroting'!F17),IF(AND(ISNUMBER($B21),ISNUMBER(H$18)),0,""),'Overall begroting'!F17),IF($B$13="Jaar",IF(ISBLANK('Jaar begroting'!G16),IF(AND(ISNUMBER($B21),ISNUMBER(H$18)),0,""),'Jaar begroting'!G16),IF($B$13="Milestone",IF(ISBLANK(#REF!),IF(AND(ISNUMBER($B21),ISNUMBER(H$18)),0,""),#REF!),"")))</f>
        <v>0</v>
      </c>
      <c r="I21" s="37">
        <f>IF($B$13="Overall",IF(ISBLANK('Overall begroting'!G17),IF(AND(ISNUMBER($B21),ISNUMBER(I$18)),0,""),'Overall begroting'!G17),IF($B$13="Jaar",IF(ISBLANK('Jaar begroting'!H16),IF(AND(ISNUMBER($B21),ISNUMBER(I$18)),0,""),'Jaar begroting'!H16),IF($B$13="Milestone",IF(ISBLANK(#REF!),IF(AND(ISNUMBER($B21),ISNUMBER(I$18)),0,""),#REF!),"")))</f>
        <v>0</v>
      </c>
      <c r="J21" s="37">
        <f>IF($B$13="Overall",IF(ISBLANK('Overall begroting'!H17),IF(AND(ISNUMBER($B21),ISNUMBER(J$18)),0,""),'Overall begroting'!H17),IF($B$13="Jaar",IF(ISBLANK('Jaar begroting'!I16),IF(AND(ISNUMBER($B21),ISNUMBER(J$18)),0,""),'Jaar begroting'!I16),IF($B$13="Milestone",IF(ISBLANK(#REF!),IF(AND(ISNUMBER($B21),ISNUMBER(J$18)),0,""),#REF!),"")))</f>
        <v>0</v>
      </c>
      <c r="K21" s="37">
        <f>IF($B$13="Overall",IF(ISBLANK('Overall begroting'!I17),IF(AND(ISNUMBER($B21),ISNUMBER(K$18)),0,""),'Overall begroting'!I17),IF($B$13="Jaar",IF(ISBLANK('Jaar begroting'!J16),IF(AND(ISNUMBER($B21),ISNUMBER(K$18)),0,""),'Jaar begroting'!J16),IF($B$13="Milestone",IF(ISBLANK(#REF!),IF(AND(ISNUMBER($B21),ISNUMBER(K$18)),0,""),#REF!),"")))</f>
        <v>0</v>
      </c>
      <c r="L21" s="37">
        <f>IF($B$13="Overall",IF(ISBLANK('Overall begroting'!J17),IF(AND(ISNUMBER($B21),ISNUMBER(L$18)),0,""),'Overall begroting'!J17),IF($B$13="Jaar",IF(ISBLANK('Jaar begroting'!K16),IF(AND(ISNUMBER($B21),ISNUMBER(L$18)),0,""),'Jaar begroting'!K16),IF($B$13="Milestone",IF(ISBLANK(#REF!),IF(AND(ISNUMBER($B21),ISNUMBER(L$18)),0,""),#REF!),"")))</f>
        <v>0</v>
      </c>
      <c r="M21" s="37">
        <f>IF($B$13="Overall",IF(ISBLANK('Overall begroting'!K17),IF(AND(ISNUMBER($B21),ISNUMBER(M$18)),0,""),'Overall begroting'!K17),IF($B$13="Jaar",IF(ISBLANK('Jaar begroting'!L16),IF(AND(ISNUMBER($B21),ISNUMBER(M$18)),0,""),'Jaar begroting'!L16),IF($B$13="Milestone",IF(ISBLANK(#REF!),IF(AND(ISNUMBER($B21),ISNUMBER(M$18)),0,""),#REF!),"")))</f>
        <v>0</v>
      </c>
      <c r="N21" s="37">
        <f>IF($B$13="Overall",IF(ISBLANK('Overall begroting'!L17),IF(AND(ISNUMBER($B21),ISNUMBER(N$18)),0,""),'Overall begroting'!L17),IF($B$13="Jaar",IF(ISBLANK('Jaar begroting'!M16),IF(AND(ISNUMBER($B21),ISNUMBER(N$18)),0,""),'Jaar begroting'!M16),IF($B$13="Milestone",IF(ISBLANK(#REF!),IF(AND(ISNUMBER($B21),ISNUMBER(N$18)),0,""),#REF!),"")))</f>
        <v>0</v>
      </c>
      <c r="O21" s="37">
        <f>IF($B$13="Overall",IF(ISBLANK('Overall begroting'!M17),IF(AND(ISNUMBER($B21),ISNUMBER(O$18)),0,""),'Overall begroting'!M17),IF($B$13="Jaar",IF(ISBLANK('Jaar begroting'!N16),IF(AND(ISNUMBER($B21),ISNUMBER(O$18)),0,""),'Jaar begroting'!N16),IF($B$13="Milestone",IF(ISBLANK(#REF!),IF(AND(ISNUMBER($B21),ISNUMBER(O$18)),0,""),#REF!),"")))</f>
        <v>0</v>
      </c>
      <c r="P21" s="37">
        <f>IF($B$13="Overall",IF(ISBLANK('Overall begroting'!N17),IF(AND(ISNUMBER($B21),ISNUMBER(P$18)),0,""),'Overall begroting'!N17),IF($B$13="Jaar",IF(ISBLANK('Jaar begroting'!O16),IF(AND(ISNUMBER($B21),ISNUMBER(P$18)),0,""),'Jaar begroting'!O16),IF($B$13="Milestone",IF(ISBLANK(#REF!),IF(AND(ISNUMBER($B21),ISNUMBER(P$18)),0,""),#REF!),"")))</f>
        <v>0</v>
      </c>
      <c r="Q21" s="37">
        <f>IF($B$13="Overall",IF(ISBLANK('Overall begroting'!O17),IF(AND(ISNUMBER($B21),ISNUMBER(Q$18)),0,""),'Overall begroting'!O17),IF($B$13="Jaar",IF(ISBLANK('Jaar begroting'!P16),IF(AND(ISNUMBER($B21),ISNUMBER(Q$18)),0,""),'Jaar begroting'!P16),IF($B$13="Milestone",IF(ISBLANK(#REF!),IF(AND(ISNUMBER($B21),ISNUMBER(Q$18)),0,""),#REF!),"")))</f>
        <v>0</v>
      </c>
      <c r="R21" s="37">
        <f>IF($B$13="Overall",IF(ISBLANK('Overall begroting'!P17),IF(AND(ISNUMBER($B21),ISNUMBER(R$18)),0,""),'Overall begroting'!P17),IF($B$13="Jaar",IF(ISBLANK('Jaar begroting'!Q16),IF(AND(ISNUMBER($B21),ISNUMBER(R$18)),0,""),'Jaar begroting'!Q16),IF($B$13="Milestone",IF(ISBLANK(#REF!),IF(AND(ISNUMBER($B21),ISNUMBER(R$18)),0,""),#REF!),"")))</f>
        <v>0</v>
      </c>
      <c r="S21" s="37">
        <f>IF($B$13="Overall",IF(ISBLANK('Overall begroting'!Q17),IF(AND(ISNUMBER($B21),ISNUMBER(S$18)),0,""),'Overall begroting'!Q17),IF($B$13="Jaar",IF(ISBLANK('Jaar begroting'!R16),IF(AND(ISNUMBER($B21),ISNUMBER(S$18)),0,""),'Jaar begroting'!R16),IF($B$13="Milestone",IF(ISBLANK(#REF!),IF(AND(ISNUMBER($B21),ISNUMBER(S$18)),0,""),#REF!),"")))</f>
        <v>0</v>
      </c>
      <c r="T21" s="37">
        <f>IF($B$13="Overall",IF(ISBLANK('Overall begroting'!R17),IF(AND(ISNUMBER($B21),ISNUMBER(T$18)),0,""),'Overall begroting'!R17),IF($B$13="Jaar",IF(ISBLANK('Jaar begroting'!S16),IF(AND(ISNUMBER($B21),ISNUMBER(T$18)),0,""),'Jaar begroting'!S16),IF($B$13="Milestone",IF(ISBLANK(#REF!),IF(AND(ISNUMBER($B21),ISNUMBER(T$18)),0,""),#REF!),"")))</f>
        <v>0</v>
      </c>
      <c r="U21" s="37">
        <f>IF($B$13="Overall",IF(ISBLANK('Overall begroting'!S17),IF(AND(ISNUMBER($B21),ISNUMBER(U$18)),0,""),'Overall begroting'!S17),IF($B$13="Jaar",IF(ISBLANK('Jaar begroting'!T16),IF(AND(ISNUMBER($B21),ISNUMBER(U$18)),0,""),'Jaar begroting'!T16),IF($B$13="Milestone",IF(ISBLANK(#REF!),IF(AND(ISNUMBER($B21),ISNUMBER(U$18)),0,""),#REF!),"")))</f>
        <v>0</v>
      </c>
      <c r="V21" s="37">
        <f>IF($B$13="Overall",IF(ISBLANK('Overall begroting'!T17),IF(AND(ISNUMBER($B21),ISNUMBER(V$18)),0,""),'Overall begroting'!T17),IF($B$13="Jaar",IF(ISBLANK('Jaar begroting'!U16),IF(AND(ISNUMBER($B21),ISNUMBER(V$18)),0,""),'Jaar begroting'!U16),IF($B$13="Milestone",IF(ISBLANK(#REF!),IF(AND(ISNUMBER($B21),ISNUMBER(V$18)),0,""),#REF!),"")))</f>
        <v>0</v>
      </c>
      <c r="W21" s="37" t="str">
        <f>IF($B$13="Overall",IF(ISBLANK('Overall begroting'!W17),IF(AND(ISNUMBER($B21),ISNUMBER(W$18)),0,""),'Overall begroting'!W17),IF($B$13="Jaar",IF(ISBLANK('Jaar begroting'!W16),IF(AND(ISNUMBER($B21),ISNUMBER(W$18)),0,""),'Jaar begroting'!W16),IF($B$13="Milestone",IF(ISBLANK(#REF!),IF(AND(ISNUMBER($B21),ISNUMBER(W$18)),0,""),#REF!),"")))</f>
        <v/>
      </c>
    </row>
    <row r="22" spans="1:23" x14ac:dyDescent="0.2">
      <c r="A22" s="3"/>
      <c r="B22" s="36" t="str">
        <f>IF($B$13="Overall","",IF(AND($B$13="Jaar",ISNUMBER('Jaar begroting'!B17)),DATE('Jaar begroting'!B17,1,1),IF(AND($B$13="Milestone",ISNUMBER(#REF!)),#REF!,"")))</f>
        <v/>
      </c>
      <c r="C22" s="36" t="str">
        <f>IF($B$13="Overall","",IF(AND($B$13="Jaar",ISNUMBER('Jaar begroting'!B17)),IF(YEAR(B22)=YEAR($D$9),$D$9,DATE('Jaar begroting'!B17,12,31)),IF(AND($B$13="Milestone",ISNUMBER(#REF!)),#REF!,"")))</f>
        <v/>
      </c>
      <c r="D22" s="37" t="str">
        <f>IF($B$13="Jaar",IF(ISBLANK('Jaar begroting'!C17),IF(AND(ISNUMBER($B22),ISNUMBER(D$18)),0,""),'Jaar begroting'!C17),IF($B$13="Milestone",IF(ISBLANK(#REF!),IF(AND(ISNUMBER($B22),ISNUMBER(D$18)),0,""),#REF!),""))</f>
        <v/>
      </c>
      <c r="E22" s="37" t="str">
        <f>IF($B$13="Jaar",IF(ISBLANK('Jaar begroting'!D17),IF(AND(ISNUMBER($B22),ISNUMBER(E$18)),0,""),'Jaar begroting'!D17),IF($B$13="Milestone",IF(ISBLANK(#REF!),IF(AND(ISNUMBER($B22),ISNUMBER(E$18)),0,""),#REF!),""))</f>
        <v/>
      </c>
      <c r="F22" s="37" t="str">
        <f>IF($B$13="Jaar",IF(ISBLANK('Jaar begroting'!E17),IF(AND(ISNUMBER($B22),ISNUMBER(F$18)),0,""),'Jaar begroting'!E17),IF($B$13="Milestone",IF(ISBLANK(#REF!),IF(AND(ISNUMBER($B22),ISNUMBER(F$18)),0,""),#REF!),""))</f>
        <v/>
      </c>
      <c r="G22" s="37" t="str">
        <f>IF($B$13="Jaar",IF(ISBLANK('Jaar begroting'!F17),IF(AND(ISNUMBER($B22),ISNUMBER(G$18)),0,""),'Jaar begroting'!F17),IF($B$13="Milestone",IF(ISBLANK(#REF!),IF(AND(ISNUMBER($B22),ISNUMBER(G$18)),0,""),#REF!),""))</f>
        <v/>
      </c>
      <c r="H22" s="37" t="str">
        <f>IF($B$13="Jaar",IF(ISBLANK('Jaar begroting'!G17),IF(AND(ISNUMBER($B22),ISNUMBER(H$18)),0,""),'Jaar begroting'!G17),IF($B$13="Milestone",IF(ISBLANK(#REF!),IF(AND(ISNUMBER($B22),ISNUMBER(H$18)),0,""),#REF!),""))</f>
        <v/>
      </c>
      <c r="I22" s="37" t="str">
        <f>IF($B$13="Jaar",IF(ISBLANK('Jaar begroting'!H17),IF(AND(ISNUMBER($B22),ISNUMBER(I$18)),0,""),'Jaar begroting'!H17),IF($B$13="Milestone",IF(ISBLANK(#REF!),IF(AND(ISNUMBER($B22),ISNUMBER(I$18)),0,""),#REF!),""))</f>
        <v/>
      </c>
      <c r="J22" s="37" t="str">
        <f>IF($B$13="Jaar",IF(ISBLANK('Jaar begroting'!I17),IF(AND(ISNUMBER($B22),ISNUMBER(J$18)),0,""),'Jaar begroting'!I17),IF($B$13="Milestone",IF(ISBLANK(#REF!),IF(AND(ISNUMBER($B22),ISNUMBER(J$18)),0,""),#REF!),""))</f>
        <v/>
      </c>
      <c r="K22" s="37" t="str">
        <f>IF($B$13="Jaar",IF(ISBLANK('Jaar begroting'!J17),IF(AND(ISNUMBER($B22),ISNUMBER(K$18)),0,""),'Jaar begroting'!J17),IF($B$13="Milestone",IF(ISBLANK(#REF!),IF(AND(ISNUMBER($B22),ISNUMBER(K$18)),0,""),#REF!),""))</f>
        <v/>
      </c>
      <c r="L22" s="37" t="str">
        <f>IF($B$13="Jaar",IF(ISBLANK('Jaar begroting'!K17),IF(AND(ISNUMBER($B22),ISNUMBER(L$18)),0,""),'Jaar begroting'!K17),IF($B$13="Milestone",IF(ISBLANK(#REF!),IF(AND(ISNUMBER($B22),ISNUMBER(L$18)),0,""),#REF!),""))</f>
        <v/>
      </c>
      <c r="M22" s="37" t="str">
        <f>IF($B$13="Jaar",IF(ISBLANK('Jaar begroting'!L17),IF(AND(ISNUMBER($B22),ISNUMBER(M$18)),0,""),'Jaar begroting'!L17),IF($B$13="Milestone",IF(ISBLANK(#REF!),IF(AND(ISNUMBER($B22),ISNUMBER(M$18)),0,""),#REF!),""))</f>
        <v/>
      </c>
      <c r="N22" s="37" t="str">
        <f>IF($B$13="Jaar",IF(ISBLANK('Jaar begroting'!M17),IF(AND(ISNUMBER($B22),ISNUMBER(N$18)),0,""),'Jaar begroting'!M17),IF($B$13="Milestone",IF(ISBLANK(#REF!),IF(AND(ISNUMBER($B22),ISNUMBER(N$18)),0,""),#REF!),""))</f>
        <v/>
      </c>
      <c r="O22" s="37" t="str">
        <f>IF($B$13="Jaar",IF(ISBLANK('Jaar begroting'!N17),IF(AND(ISNUMBER($B22),ISNUMBER(O$18)),0,""),'Jaar begroting'!N17),IF($B$13="Milestone",IF(ISBLANK(#REF!),IF(AND(ISNUMBER($B22),ISNUMBER(O$18)),0,""),#REF!),""))</f>
        <v/>
      </c>
      <c r="P22" s="37" t="str">
        <f>IF($B$13="Jaar",IF(ISBLANK('Jaar begroting'!O17),IF(AND(ISNUMBER($B22),ISNUMBER(P$18)),0,""),'Jaar begroting'!O17),IF($B$13="Milestone",IF(ISBLANK(#REF!),IF(AND(ISNUMBER($B22),ISNUMBER(P$18)),0,""),#REF!),""))</f>
        <v/>
      </c>
      <c r="Q22" s="37" t="str">
        <f>IF($B$13="Jaar",IF(ISBLANK('Jaar begroting'!P17),IF(AND(ISNUMBER($B22),ISNUMBER(Q$18)),0,""),'Jaar begroting'!P17),IF($B$13="Milestone",IF(ISBLANK(#REF!),IF(AND(ISNUMBER($B22),ISNUMBER(Q$18)),0,""),#REF!),""))</f>
        <v/>
      </c>
      <c r="R22" s="37" t="str">
        <f>IF($B$13="Jaar",IF(ISBLANK('Jaar begroting'!Q17),IF(AND(ISNUMBER($B22),ISNUMBER(R$18)),0,""),'Jaar begroting'!Q17),IF($B$13="Milestone",IF(ISBLANK(#REF!),IF(AND(ISNUMBER($B22),ISNUMBER(R$18)),0,""),#REF!),""))</f>
        <v/>
      </c>
      <c r="S22" s="37" t="str">
        <f>IF($B$13="Jaar",IF(ISBLANK('Jaar begroting'!R17),IF(AND(ISNUMBER($B22),ISNUMBER(S$18)),0,""),'Jaar begroting'!R17),IF($B$13="Milestone",IF(ISBLANK(#REF!),IF(AND(ISNUMBER($B22),ISNUMBER(S$18)),0,""),#REF!),""))</f>
        <v/>
      </c>
      <c r="T22" s="37" t="str">
        <f>IF($B$13="Jaar",IF(ISBLANK('Jaar begroting'!S17),IF(AND(ISNUMBER($B22),ISNUMBER(T$18)),0,""),'Jaar begroting'!S17),IF($B$13="Milestone",IF(ISBLANK(#REF!),IF(AND(ISNUMBER($B22),ISNUMBER(T$18)),0,""),#REF!),""))</f>
        <v/>
      </c>
      <c r="U22" s="37" t="str">
        <f>IF($B$13="Jaar",IF(ISBLANK('Jaar begroting'!T17),IF(AND(ISNUMBER($B22),ISNUMBER(U$18)),0,""),'Jaar begroting'!T17),IF($B$13="Milestone",IF(ISBLANK(#REF!),IF(AND(ISNUMBER($B22),ISNUMBER(U$18)),0,""),#REF!),""))</f>
        <v/>
      </c>
      <c r="V22" s="37" t="str">
        <f>IF($B$13="Jaar",IF(ISBLANK('Jaar begroting'!U17),IF(AND(ISNUMBER($B22),ISNUMBER(V$18)),0,""),'Jaar begroting'!U17),IF($B$13="Milestone",IF(ISBLANK(#REF!),IF(AND(ISNUMBER($B22),ISNUMBER(V$18)),0,""),#REF!),""))</f>
        <v/>
      </c>
      <c r="W22" s="37" t="str">
        <f>IF($B$13="Jaar",IF(ISBLANK('Jaar begroting'!W17),IF(AND(ISNUMBER($B22),ISNUMBER(W$18)),0,""),'Jaar begroting'!W17),IF($B$13="Milestone",IF(ISBLANK(#REF!),IF(AND(ISNUMBER($B22),ISNUMBER(W$18)),0,""),#REF!),""))</f>
        <v/>
      </c>
    </row>
    <row r="23" spans="1:23" x14ac:dyDescent="0.2">
      <c r="A23" s="3"/>
      <c r="B23" s="36" t="str">
        <f>IF($B$13="Overall","",IF(AND($B$13="Jaar",ISNUMBER('Jaar begroting'!B18)),DATE('Jaar begroting'!B18,1,1),IF(AND($B$13="Milestone",ISNUMBER(#REF!)),#REF!,"")))</f>
        <v/>
      </c>
      <c r="C23" s="36" t="str">
        <f>IF($B$13="Overall","",IF(AND($B$13="Jaar",ISNUMBER('Jaar begroting'!B18)),IF(YEAR(B23)=YEAR($D$9),$D$9,DATE('Jaar begroting'!B18,12,31)),IF(AND($B$13="Milestone",ISNUMBER(#REF!)),#REF!,"")))</f>
        <v/>
      </c>
      <c r="D23" s="37" t="str">
        <f>IF($B$13="Jaar",IF(ISBLANK('Jaar begroting'!C18),IF(AND(ISNUMBER($B23),ISNUMBER(D$18)),0,""),'Jaar begroting'!C18),IF($B$13="Milestone",IF(ISBLANK(#REF!),IF(AND(ISNUMBER($B23),ISNUMBER(D$18)),0,""),#REF!),""))</f>
        <v/>
      </c>
      <c r="E23" s="37" t="str">
        <f>IF($B$13="Jaar",IF(ISBLANK('Jaar begroting'!D18),IF(AND(ISNUMBER($B23),ISNUMBER(E$18)),0,""),'Jaar begroting'!D18),IF($B$13="Milestone",IF(ISBLANK(#REF!),IF(AND(ISNUMBER($B23),ISNUMBER(E$18)),0,""),#REF!),""))</f>
        <v/>
      </c>
      <c r="F23" s="37" t="str">
        <f>IF($B$13="Jaar",IF(ISBLANK('Jaar begroting'!E18),IF(AND(ISNUMBER($B23),ISNUMBER(F$18)),0,""),'Jaar begroting'!E18),IF($B$13="Milestone",IF(ISBLANK(#REF!),IF(AND(ISNUMBER($B23),ISNUMBER(F$18)),0,""),#REF!),""))</f>
        <v/>
      </c>
      <c r="G23" s="37" t="str">
        <f>IF($B$13="Jaar",IF(ISBLANK('Jaar begroting'!F18),IF(AND(ISNUMBER($B23),ISNUMBER(G$18)),0,""),'Jaar begroting'!F18),IF($B$13="Milestone",IF(ISBLANK(#REF!),IF(AND(ISNUMBER($B23),ISNUMBER(G$18)),0,""),#REF!),""))</f>
        <v/>
      </c>
      <c r="H23" s="37" t="str">
        <f>IF($B$13="Jaar",IF(ISBLANK('Jaar begroting'!G18),IF(AND(ISNUMBER($B23),ISNUMBER(H$18)),0,""),'Jaar begroting'!G18),IF($B$13="Milestone",IF(ISBLANK(#REF!),IF(AND(ISNUMBER($B23),ISNUMBER(H$18)),0,""),#REF!),""))</f>
        <v/>
      </c>
      <c r="I23" s="37" t="str">
        <f>IF($B$13="Jaar",IF(ISBLANK('Jaar begroting'!H18),IF(AND(ISNUMBER($B23),ISNUMBER(I$18)),0,""),'Jaar begroting'!H18),IF($B$13="Milestone",IF(ISBLANK(#REF!),IF(AND(ISNUMBER($B23),ISNUMBER(I$18)),0,""),#REF!),""))</f>
        <v/>
      </c>
      <c r="J23" s="37" t="str">
        <f>IF($B$13="Jaar",IF(ISBLANK('Jaar begroting'!I18),IF(AND(ISNUMBER($B23),ISNUMBER(J$18)),0,""),'Jaar begroting'!I18),IF($B$13="Milestone",IF(ISBLANK(#REF!),IF(AND(ISNUMBER($B23),ISNUMBER(J$18)),0,""),#REF!),""))</f>
        <v/>
      </c>
      <c r="K23" s="37" t="str">
        <f>IF($B$13="Jaar",IF(ISBLANK('Jaar begroting'!J18),IF(AND(ISNUMBER($B23),ISNUMBER(K$18)),0,""),'Jaar begroting'!J18),IF($B$13="Milestone",IF(ISBLANK(#REF!),IF(AND(ISNUMBER($B23),ISNUMBER(K$18)),0,""),#REF!),""))</f>
        <v/>
      </c>
      <c r="L23" s="37" t="str">
        <f>IF($B$13="Jaar",IF(ISBLANK('Jaar begroting'!K18),IF(AND(ISNUMBER($B23),ISNUMBER(L$18)),0,""),'Jaar begroting'!K18),IF($B$13="Milestone",IF(ISBLANK(#REF!),IF(AND(ISNUMBER($B23),ISNUMBER(L$18)),0,""),#REF!),""))</f>
        <v/>
      </c>
      <c r="M23" s="37" t="str">
        <f>IF($B$13="Jaar",IF(ISBLANK('Jaar begroting'!L18),IF(AND(ISNUMBER($B23),ISNUMBER(M$18)),0,""),'Jaar begroting'!L18),IF($B$13="Milestone",IF(ISBLANK(#REF!),IF(AND(ISNUMBER($B23),ISNUMBER(M$18)),0,""),#REF!),""))</f>
        <v/>
      </c>
      <c r="N23" s="37" t="str">
        <f>IF($B$13="Jaar",IF(ISBLANK('Jaar begroting'!M18),IF(AND(ISNUMBER($B23),ISNUMBER(N$18)),0,""),'Jaar begroting'!M18),IF($B$13="Milestone",IF(ISBLANK(#REF!),IF(AND(ISNUMBER($B23),ISNUMBER(N$18)),0,""),#REF!),""))</f>
        <v/>
      </c>
      <c r="O23" s="37" t="str">
        <f>IF($B$13="Jaar",IF(ISBLANK('Jaar begroting'!N18),IF(AND(ISNUMBER($B23),ISNUMBER(O$18)),0,""),'Jaar begroting'!N18),IF($B$13="Milestone",IF(ISBLANK(#REF!),IF(AND(ISNUMBER($B23),ISNUMBER(O$18)),0,""),#REF!),""))</f>
        <v/>
      </c>
      <c r="P23" s="37" t="str">
        <f>IF($B$13="Jaar",IF(ISBLANK('Jaar begroting'!O18),IF(AND(ISNUMBER($B23),ISNUMBER(P$18)),0,""),'Jaar begroting'!O18),IF($B$13="Milestone",IF(ISBLANK(#REF!),IF(AND(ISNUMBER($B23),ISNUMBER(P$18)),0,""),#REF!),""))</f>
        <v/>
      </c>
      <c r="Q23" s="37" t="str">
        <f>IF($B$13="Jaar",IF(ISBLANK('Jaar begroting'!P18),IF(AND(ISNUMBER($B23),ISNUMBER(Q$18)),0,""),'Jaar begroting'!P18),IF($B$13="Milestone",IF(ISBLANK(#REF!),IF(AND(ISNUMBER($B23),ISNUMBER(Q$18)),0,""),#REF!),""))</f>
        <v/>
      </c>
      <c r="R23" s="37" t="str">
        <f>IF($B$13="Jaar",IF(ISBLANK('Jaar begroting'!Q18),IF(AND(ISNUMBER($B23),ISNUMBER(R$18)),0,""),'Jaar begroting'!Q18),IF($B$13="Milestone",IF(ISBLANK(#REF!),IF(AND(ISNUMBER($B23),ISNUMBER(R$18)),0,""),#REF!),""))</f>
        <v/>
      </c>
      <c r="S23" s="37" t="str">
        <f>IF($B$13="Jaar",IF(ISBLANK('Jaar begroting'!R18),IF(AND(ISNUMBER($B23),ISNUMBER(S$18)),0,""),'Jaar begroting'!R18),IF($B$13="Milestone",IF(ISBLANK(#REF!),IF(AND(ISNUMBER($B23),ISNUMBER(S$18)),0,""),#REF!),""))</f>
        <v/>
      </c>
      <c r="T23" s="37" t="str">
        <f>IF($B$13="Jaar",IF(ISBLANK('Jaar begroting'!S18),IF(AND(ISNUMBER($B23),ISNUMBER(T$18)),0,""),'Jaar begroting'!S18),IF($B$13="Milestone",IF(ISBLANK(#REF!),IF(AND(ISNUMBER($B23),ISNUMBER(T$18)),0,""),#REF!),""))</f>
        <v/>
      </c>
      <c r="U23" s="37" t="str">
        <f>IF($B$13="Jaar",IF(ISBLANK('Jaar begroting'!T18),IF(AND(ISNUMBER($B23),ISNUMBER(U$18)),0,""),'Jaar begroting'!T18),IF($B$13="Milestone",IF(ISBLANK(#REF!),IF(AND(ISNUMBER($B23),ISNUMBER(U$18)),0,""),#REF!),""))</f>
        <v/>
      </c>
      <c r="V23" s="37" t="str">
        <f>IF($B$13="Jaar",IF(ISBLANK('Jaar begroting'!U18),IF(AND(ISNUMBER($B23),ISNUMBER(V$18)),0,""),'Jaar begroting'!U18),IF($B$13="Milestone",IF(ISBLANK(#REF!),IF(AND(ISNUMBER($B23),ISNUMBER(V$18)),0,""),#REF!),""))</f>
        <v/>
      </c>
      <c r="W23" s="37" t="str">
        <f>IF($B$13="Jaar",IF(ISBLANK('Jaar begroting'!W18),IF(AND(ISNUMBER($B23),ISNUMBER(W$18)),0,""),'Jaar begroting'!W18),IF($B$13="Milestone",IF(ISBLANK(#REF!),IF(AND(ISNUMBER($B23),ISNUMBER(W$18)),0,""),#REF!),""))</f>
        <v/>
      </c>
    </row>
    <row r="24" spans="1:23" x14ac:dyDescent="0.2">
      <c r="A24" s="3"/>
      <c r="B24" s="36" t="str">
        <f>IF($B$13="Overall","",IF(AND($B$13="Jaar",ISNUMBER('Jaar begroting'!B19)),DATE('Jaar begroting'!B19,1,1),IF(AND($B$13="Milestone",ISNUMBER(#REF!)),#REF!,"")))</f>
        <v/>
      </c>
      <c r="C24" s="36" t="str">
        <f>IF($B$13="Overall","",IF(AND($B$13="Jaar",ISNUMBER('Jaar begroting'!B19)),IF(YEAR(B24)=YEAR($D$9),$D$9,DATE('Jaar begroting'!B19,12,31)),IF(AND($B$13="Milestone",ISNUMBER(#REF!)),#REF!,"")))</f>
        <v/>
      </c>
      <c r="D24" s="37" t="str">
        <f>IF($B$13="Jaar",IF(ISBLANK('Jaar begroting'!C19),IF(AND(ISNUMBER($B24),ISNUMBER(D$18)),0,""),'Jaar begroting'!C19),IF($B$13="Milestone",IF(ISBLANK(#REF!),IF(AND(ISNUMBER($B24),ISNUMBER(D$18)),0,""),#REF!),""))</f>
        <v/>
      </c>
      <c r="E24" s="37" t="str">
        <f>IF($B$13="Jaar",IF(ISBLANK('Jaar begroting'!D19),IF(AND(ISNUMBER($B24),ISNUMBER(E$18)),0,""),'Jaar begroting'!D19),IF($B$13="Milestone",IF(ISBLANK(#REF!),IF(AND(ISNUMBER($B24),ISNUMBER(E$18)),0,""),#REF!),""))</f>
        <v/>
      </c>
      <c r="F24" s="37" t="str">
        <f>IF($B$13="Jaar",IF(ISBLANK('Jaar begroting'!E19),IF(AND(ISNUMBER($B24),ISNUMBER(F$18)),0,""),'Jaar begroting'!E19),IF($B$13="Milestone",IF(ISBLANK(#REF!),IF(AND(ISNUMBER($B24),ISNUMBER(F$18)),0,""),#REF!),""))</f>
        <v/>
      </c>
      <c r="G24" s="37" t="str">
        <f>IF($B$13="Jaar",IF(ISBLANK('Jaar begroting'!F19),IF(AND(ISNUMBER($B24),ISNUMBER(G$18)),0,""),'Jaar begroting'!F19),IF($B$13="Milestone",IF(ISBLANK(#REF!),IF(AND(ISNUMBER($B24),ISNUMBER(G$18)),0,""),#REF!),""))</f>
        <v/>
      </c>
      <c r="H24" s="37" t="str">
        <f>IF($B$13="Jaar",IF(ISBLANK('Jaar begroting'!G19),IF(AND(ISNUMBER($B24),ISNUMBER(H$18)),0,""),'Jaar begroting'!G19),IF($B$13="Milestone",IF(ISBLANK(#REF!),IF(AND(ISNUMBER($B24),ISNUMBER(H$18)),0,""),#REF!),""))</f>
        <v/>
      </c>
      <c r="I24" s="37" t="str">
        <f>IF($B$13="Jaar",IF(ISBLANK('Jaar begroting'!H19),IF(AND(ISNUMBER($B24),ISNUMBER(I$18)),0,""),'Jaar begroting'!H19),IF($B$13="Milestone",IF(ISBLANK(#REF!),IF(AND(ISNUMBER($B24),ISNUMBER(I$18)),0,""),#REF!),""))</f>
        <v/>
      </c>
      <c r="J24" s="37" t="str">
        <f>IF($B$13="Jaar",IF(ISBLANK('Jaar begroting'!I19),IF(AND(ISNUMBER($B24),ISNUMBER(J$18)),0,""),'Jaar begroting'!I19),IF($B$13="Milestone",IF(ISBLANK(#REF!),IF(AND(ISNUMBER($B24),ISNUMBER(J$18)),0,""),#REF!),""))</f>
        <v/>
      </c>
      <c r="K24" s="37" t="str">
        <f>IF($B$13="Jaar",IF(ISBLANK('Jaar begroting'!J19),IF(AND(ISNUMBER($B24),ISNUMBER(K$18)),0,""),'Jaar begroting'!J19),IF($B$13="Milestone",IF(ISBLANK(#REF!),IF(AND(ISNUMBER($B24),ISNUMBER(K$18)),0,""),#REF!),""))</f>
        <v/>
      </c>
      <c r="L24" s="37" t="str">
        <f>IF($B$13="Jaar",IF(ISBLANK('Jaar begroting'!K19),IF(AND(ISNUMBER($B24),ISNUMBER(L$18)),0,""),'Jaar begroting'!K19),IF($B$13="Milestone",IF(ISBLANK(#REF!),IF(AND(ISNUMBER($B24),ISNUMBER(L$18)),0,""),#REF!),""))</f>
        <v/>
      </c>
      <c r="M24" s="37" t="str">
        <f>IF($B$13="Jaar",IF(ISBLANK('Jaar begroting'!L19),IF(AND(ISNUMBER($B24),ISNUMBER(M$18)),0,""),'Jaar begroting'!L19),IF($B$13="Milestone",IF(ISBLANK(#REF!),IF(AND(ISNUMBER($B24),ISNUMBER(M$18)),0,""),#REF!),""))</f>
        <v/>
      </c>
      <c r="N24" s="37" t="str">
        <f>IF($B$13="Jaar",IF(ISBLANK('Jaar begroting'!M19),IF(AND(ISNUMBER($B24),ISNUMBER(N$18)),0,""),'Jaar begroting'!M19),IF($B$13="Milestone",IF(ISBLANK(#REF!),IF(AND(ISNUMBER($B24),ISNUMBER(N$18)),0,""),#REF!),""))</f>
        <v/>
      </c>
      <c r="O24" s="37" t="str">
        <f>IF($B$13="Jaar",IF(ISBLANK('Jaar begroting'!N19),IF(AND(ISNUMBER($B24),ISNUMBER(O$18)),0,""),'Jaar begroting'!N19),IF($B$13="Milestone",IF(ISBLANK(#REF!),IF(AND(ISNUMBER($B24),ISNUMBER(O$18)),0,""),#REF!),""))</f>
        <v/>
      </c>
      <c r="P24" s="37" t="str">
        <f>IF($B$13="Jaar",IF(ISBLANK('Jaar begroting'!O19),IF(AND(ISNUMBER($B24),ISNUMBER(P$18)),0,""),'Jaar begroting'!O19),IF($B$13="Milestone",IF(ISBLANK(#REF!),IF(AND(ISNUMBER($B24),ISNUMBER(P$18)),0,""),#REF!),""))</f>
        <v/>
      </c>
      <c r="Q24" s="37" t="str">
        <f>IF($B$13="Jaar",IF(ISBLANK('Jaar begroting'!P19),IF(AND(ISNUMBER($B24),ISNUMBER(Q$18)),0,""),'Jaar begroting'!P19),IF($B$13="Milestone",IF(ISBLANK(#REF!),IF(AND(ISNUMBER($B24),ISNUMBER(Q$18)),0,""),#REF!),""))</f>
        <v/>
      </c>
      <c r="R24" s="37" t="str">
        <f>IF($B$13="Jaar",IF(ISBLANK('Jaar begroting'!Q19),IF(AND(ISNUMBER($B24),ISNUMBER(R$18)),0,""),'Jaar begroting'!Q19),IF($B$13="Milestone",IF(ISBLANK(#REF!),IF(AND(ISNUMBER($B24),ISNUMBER(R$18)),0,""),#REF!),""))</f>
        <v/>
      </c>
      <c r="S24" s="37" t="str">
        <f>IF($B$13="Jaar",IF(ISBLANK('Jaar begroting'!R19),IF(AND(ISNUMBER($B24),ISNUMBER(S$18)),0,""),'Jaar begroting'!R19),IF($B$13="Milestone",IF(ISBLANK(#REF!),IF(AND(ISNUMBER($B24),ISNUMBER(S$18)),0,""),#REF!),""))</f>
        <v/>
      </c>
      <c r="T24" s="37" t="str">
        <f>IF($B$13="Jaar",IF(ISBLANK('Jaar begroting'!S19),IF(AND(ISNUMBER($B24),ISNUMBER(T$18)),0,""),'Jaar begroting'!S19),IF($B$13="Milestone",IF(ISBLANK(#REF!),IF(AND(ISNUMBER($B24),ISNUMBER(T$18)),0,""),#REF!),""))</f>
        <v/>
      </c>
      <c r="U24" s="37" t="str">
        <f>IF($B$13="Jaar",IF(ISBLANK('Jaar begroting'!T19),IF(AND(ISNUMBER($B24),ISNUMBER(U$18)),0,""),'Jaar begroting'!T19),IF($B$13="Milestone",IF(ISBLANK(#REF!),IF(AND(ISNUMBER($B24),ISNUMBER(U$18)),0,""),#REF!),""))</f>
        <v/>
      </c>
      <c r="V24" s="37" t="str">
        <f>IF($B$13="Jaar",IF(ISBLANK('Jaar begroting'!U19),IF(AND(ISNUMBER($B24),ISNUMBER(V$18)),0,""),'Jaar begroting'!U19),IF($B$13="Milestone",IF(ISBLANK(#REF!),IF(AND(ISNUMBER($B24),ISNUMBER(V$18)),0,""),#REF!),""))</f>
        <v/>
      </c>
      <c r="W24" s="37" t="str">
        <f>IF($B$13="Jaar",IF(ISBLANK('Jaar begroting'!W19),IF(AND(ISNUMBER($B24),ISNUMBER(W$18)),0,""),'Jaar begroting'!W19),IF($B$13="Milestone",IF(ISBLANK(#REF!),IF(AND(ISNUMBER($B24),ISNUMBER(W$18)),0,""),#REF!),""))</f>
        <v/>
      </c>
    </row>
    <row r="25" spans="1:23" x14ac:dyDescent="0.2">
      <c r="A25" s="3"/>
      <c r="B25" s="36" t="str">
        <f>IF($B$13="Overall","",IF(AND($B$13="Jaar",ISNUMBER('Jaar begroting'!B20)),DATE('Jaar begroting'!B20,1,1),IF(AND($B$13="Milestone",ISNUMBER(#REF!)),#REF!,"")))</f>
        <v/>
      </c>
      <c r="C25" s="36" t="str">
        <f>IF($B$13="Overall","",IF(AND($B$13="Jaar",ISNUMBER('Jaar begroting'!B20)),IF(YEAR(B25)=YEAR($D$9),$D$9,DATE('Jaar begroting'!B20,12,31)),IF(AND($B$13="Milestone",ISNUMBER(#REF!)),#REF!,"")))</f>
        <v/>
      </c>
      <c r="D25" s="37" t="str">
        <f>IF($B$13="Jaar",IF(ISBLANK('Jaar begroting'!C20),IF(AND(ISNUMBER($B25),ISNUMBER(D$18)),0,""),'Jaar begroting'!C20),IF($B$13="Milestone",IF(ISBLANK(#REF!),IF(AND(ISNUMBER($B25),ISNUMBER(D$18)),0,""),#REF!),""))</f>
        <v/>
      </c>
      <c r="E25" s="37" t="str">
        <f>IF($B$13="Jaar",IF(ISBLANK('Jaar begroting'!D20),IF(AND(ISNUMBER($B25),ISNUMBER(E$18)),0,""),'Jaar begroting'!D20),IF($B$13="Milestone",IF(ISBLANK(#REF!),IF(AND(ISNUMBER($B25),ISNUMBER(E$18)),0,""),#REF!),""))</f>
        <v/>
      </c>
      <c r="F25" s="37" t="str">
        <f>IF($B$13="Jaar",IF(ISBLANK('Jaar begroting'!E20),IF(AND(ISNUMBER($B25),ISNUMBER(F$18)),0,""),'Jaar begroting'!E20),IF($B$13="Milestone",IF(ISBLANK(#REF!),IF(AND(ISNUMBER($B25),ISNUMBER(F$18)),0,""),#REF!),""))</f>
        <v/>
      </c>
      <c r="G25" s="37" t="str">
        <f>IF($B$13="Jaar",IF(ISBLANK('Jaar begroting'!F20),IF(AND(ISNUMBER($B25),ISNUMBER(G$18)),0,""),'Jaar begroting'!F20),IF($B$13="Milestone",IF(ISBLANK(#REF!),IF(AND(ISNUMBER($B25),ISNUMBER(G$18)),0,""),#REF!),""))</f>
        <v/>
      </c>
      <c r="H25" s="37" t="str">
        <f>IF($B$13="Jaar",IF(ISBLANK('Jaar begroting'!G20),IF(AND(ISNUMBER($B25),ISNUMBER(H$18)),0,""),'Jaar begroting'!G20),IF($B$13="Milestone",IF(ISBLANK(#REF!),IF(AND(ISNUMBER($B25),ISNUMBER(H$18)),0,""),#REF!),""))</f>
        <v/>
      </c>
      <c r="I25" s="37" t="str">
        <f>IF($B$13="Jaar",IF(ISBLANK('Jaar begroting'!H20),IF(AND(ISNUMBER($B25),ISNUMBER(I$18)),0,""),'Jaar begroting'!H20),IF($B$13="Milestone",IF(ISBLANK(#REF!),IF(AND(ISNUMBER($B25),ISNUMBER(I$18)),0,""),#REF!),""))</f>
        <v/>
      </c>
      <c r="J25" s="37" t="str">
        <f>IF($B$13="Jaar",IF(ISBLANK('Jaar begroting'!I20),IF(AND(ISNUMBER($B25),ISNUMBER(J$18)),0,""),'Jaar begroting'!I20),IF($B$13="Milestone",IF(ISBLANK(#REF!),IF(AND(ISNUMBER($B25),ISNUMBER(J$18)),0,""),#REF!),""))</f>
        <v/>
      </c>
      <c r="K25" s="37" t="str">
        <f>IF($B$13="Jaar",IF(ISBLANK('Jaar begroting'!J20),IF(AND(ISNUMBER($B25),ISNUMBER(K$18)),0,""),'Jaar begroting'!J20),IF($B$13="Milestone",IF(ISBLANK(#REF!),IF(AND(ISNUMBER($B25),ISNUMBER(K$18)),0,""),#REF!),""))</f>
        <v/>
      </c>
      <c r="L25" s="37" t="str">
        <f>IF($B$13="Jaar",IF(ISBLANK('Jaar begroting'!K20),IF(AND(ISNUMBER($B25),ISNUMBER(L$18)),0,""),'Jaar begroting'!K20),IF($B$13="Milestone",IF(ISBLANK(#REF!),IF(AND(ISNUMBER($B25),ISNUMBER(L$18)),0,""),#REF!),""))</f>
        <v/>
      </c>
      <c r="M25" s="37" t="str">
        <f>IF($B$13="Jaar",IF(ISBLANK('Jaar begroting'!L20),IF(AND(ISNUMBER($B25),ISNUMBER(M$18)),0,""),'Jaar begroting'!L20),IF($B$13="Milestone",IF(ISBLANK(#REF!),IF(AND(ISNUMBER($B25),ISNUMBER(M$18)),0,""),#REF!),""))</f>
        <v/>
      </c>
      <c r="N25" s="37" t="str">
        <f>IF($B$13="Jaar",IF(ISBLANK('Jaar begroting'!M20),IF(AND(ISNUMBER($B25),ISNUMBER(N$18)),0,""),'Jaar begroting'!M20),IF($B$13="Milestone",IF(ISBLANK(#REF!),IF(AND(ISNUMBER($B25),ISNUMBER(N$18)),0,""),#REF!),""))</f>
        <v/>
      </c>
      <c r="O25" s="37" t="str">
        <f>IF($B$13="Jaar",IF(ISBLANK('Jaar begroting'!N20),IF(AND(ISNUMBER($B25),ISNUMBER(O$18)),0,""),'Jaar begroting'!N20),IF($B$13="Milestone",IF(ISBLANK(#REF!),IF(AND(ISNUMBER($B25),ISNUMBER(O$18)),0,""),#REF!),""))</f>
        <v/>
      </c>
      <c r="P25" s="37" t="str">
        <f>IF($B$13="Jaar",IF(ISBLANK('Jaar begroting'!O20),IF(AND(ISNUMBER($B25),ISNUMBER(P$18)),0,""),'Jaar begroting'!O20),IF($B$13="Milestone",IF(ISBLANK(#REF!),IF(AND(ISNUMBER($B25),ISNUMBER(P$18)),0,""),#REF!),""))</f>
        <v/>
      </c>
      <c r="Q25" s="37" t="str">
        <f>IF($B$13="Jaar",IF(ISBLANK('Jaar begroting'!P20),IF(AND(ISNUMBER($B25),ISNUMBER(Q$18)),0,""),'Jaar begroting'!P20),IF($B$13="Milestone",IF(ISBLANK(#REF!),IF(AND(ISNUMBER($B25),ISNUMBER(Q$18)),0,""),#REF!),""))</f>
        <v/>
      </c>
      <c r="R25" s="37" t="str">
        <f>IF($B$13="Jaar",IF(ISBLANK('Jaar begroting'!Q20),IF(AND(ISNUMBER($B25),ISNUMBER(R$18)),0,""),'Jaar begroting'!Q20),IF($B$13="Milestone",IF(ISBLANK(#REF!),IF(AND(ISNUMBER($B25),ISNUMBER(R$18)),0,""),#REF!),""))</f>
        <v/>
      </c>
      <c r="S25" s="37" t="str">
        <f>IF($B$13="Jaar",IF(ISBLANK('Jaar begroting'!R20),IF(AND(ISNUMBER($B25),ISNUMBER(S$18)),0,""),'Jaar begroting'!R20),IF($B$13="Milestone",IF(ISBLANK(#REF!),IF(AND(ISNUMBER($B25),ISNUMBER(S$18)),0,""),#REF!),""))</f>
        <v/>
      </c>
      <c r="T25" s="37" t="str">
        <f>IF($B$13="Jaar",IF(ISBLANK('Jaar begroting'!S20),IF(AND(ISNUMBER($B25),ISNUMBER(T$18)),0,""),'Jaar begroting'!S20),IF($B$13="Milestone",IF(ISBLANK(#REF!),IF(AND(ISNUMBER($B25),ISNUMBER(T$18)),0,""),#REF!),""))</f>
        <v/>
      </c>
      <c r="U25" s="37" t="str">
        <f>IF($B$13="Jaar",IF(ISBLANK('Jaar begroting'!T20),IF(AND(ISNUMBER($B25),ISNUMBER(U$18)),0,""),'Jaar begroting'!T20),IF($B$13="Milestone",IF(ISBLANK(#REF!),IF(AND(ISNUMBER($B25),ISNUMBER(U$18)),0,""),#REF!),""))</f>
        <v/>
      </c>
      <c r="V25" s="37" t="str">
        <f>IF($B$13="Jaar",IF(ISBLANK('Jaar begroting'!U20),IF(AND(ISNUMBER($B25),ISNUMBER(V$18)),0,""),'Jaar begroting'!U20),IF($B$13="Milestone",IF(ISBLANK(#REF!),IF(AND(ISNUMBER($B25),ISNUMBER(V$18)),0,""),#REF!),""))</f>
        <v/>
      </c>
      <c r="W25" s="37" t="str">
        <f>IF($B$13="Jaar",IF(ISBLANK('Jaar begroting'!W20),IF(AND(ISNUMBER($B25),ISNUMBER(W$18)),0,""),'Jaar begroting'!W20),IF($B$13="Milestone",IF(ISBLANK(#REF!),IF(AND(ISNUMBER($B25),ISNUMBER(W$18)),0,""),#REF!),""))</f>
        <v/>
      </c>
    </row>
    <row r="26" spans="1:23" x14ac:dyDescent="0.2">
      <c r="A26" s="3"/>
      <c r="B26" s="36" t="str">
        <f>IF($B$13="Overall","",IF(AND($B$13="Jaar",ISNUMBER('Jaar begroting'!B21)),DATE('Jaar begroting'!B21,1,1),IF(AND($B$13="Milestone",ISNUMBER(#REF!)),#REF!,"")))</f>
        <v/>
      </c>
      <c r="C26" s="36" t="str">
        <f>IF($B$13="Overall","",IF(AND($B$13="Jaar",ISNUMBER('Jaar begroting'!B21)),IF(YEAR(B26)=YEAR($D$9),$D$9,DATE('Jaar begroting'!B21,12,31)),IF(AND($B$13="Milestone",ISNUMBER(#REF!)),#REF!,"")))</f>
        <v/>
      </c>
      <c r="D26" s="37" t="str">
        <f>IF($B$13="Jaar",IF(ISBLANK('Jaar begroting'!C21),IF(AND(ISNUMBER($B26),ISNUMBER(D$18)),0,""),'Jaar begroting'!C21),IF($B$13="Milestone",IF(ISBLANK(#REF!),IF(AND(ISNUMBER($B26),ISNUMBER(D$18)),0,""),#REF!),""))</f>
        <v/>
      </c>
      <c r="E26" s="37" t="str">
        <f>IF($B$13="Jaar",IF(ISBLANK('Jaar begroting'!D21),IF(AND(ISNUMBER($B26),ISNUMBER(E$18)),0,""),'Jaar begroting'!D21),IF($B$13="Milestone",IF(ISBLANK(#REF!),IF(AND(ISNUMBER($B26),ISNUMBER(E$18)),0,""),#REF!),""))</f>
        <v/>
      </c>
      <c r="F26" s="37" t="str">
        <f>IF($B$13="Jaar",IF(ISBLANK('Jaar begroting'!E21),IF(AND(ISNUMBER($B26),ISNUMBER(F$18)),0,""),'Jaar begroting'!E21),IF($B$13="Milestone",IF(ISBLANK(#REF!),IF(AND(ISNUMBER($B26),ISNUMBER(F$18)),0,""),#REF!),""))</f>
        <v/>
      </c>
      <c r="G26" s="37" t="str">
        <f>IF($B$13="Jaar",IF(ISBLANK('Jaar begroting'!F21),IF(AND(ISNUMBER($B26),ISNUMBER(G$18)),0,""),'Jaar begroting'!F21),IF($B$13="Milestone",IF(ISBLANK(#REF!),IF(AND(ISNUMBER($B26),ISNUMBER(G$18)),0,""),#REF!),""))</f>
        <v/>
      </c>
      <c r="H26" s="37" t="str">
        <f>IF($B$13="Jaar",IF(ISBLANK('Jaar begroting'!G21),IF(AND(ISNUMBER($B26),ISNUMBER(H$18)),0,""),'Jaar begroting'!G21),IF($B$13="Milestone",IF(ISBLANK(#REF!),IF(AND(ISNUMBER($B26),ISNUMBER(H$18)),0,""),#REF!),""))</f>
        <v/>
      </c>
      <c r="I26" s="37" t="str">
        <f>IF($B$13="Jaar",IF(ISBLANK('Jaar begroting'!H21),IF(AND(ISNUMBER($B26),ISNUMBER(I$18)),0,""),'Jaar begroting'!H21),IF($B$13="Milestone",IF(ISBLANK(#REF!),IF(AND(ISNUMBER($B26),ISNUMBER(I$18)),0,""),#REF!),""))</f>
        <v/>
      </c>
      <c r="J26" s="37" t="str">
        <f>IF($B$13="Jaar",IF(ISBLANK('Jaar begroting'!I21),IF(AND(ISNUMBER($B26),ISNUMBER(J$18)),0,""),'Jaar begroting'!I21),IF($B$13="Milestone",IF(ISBLANK(#REF!),IF(AND(ISNUMBER($B26),ISNUMBER(J$18)),0,""),#REF!),""))</f>
        <v/>
      </c>
      <c r="K26" s="37" t="str">
        <f>IF($B$13="Jaar",IF(ISBLANK('Jaar begroting'!J21),IF(AND(ISNUMBER($B26),ISNUMBER(K$18)),0,""),'Jaar begroting'!J21),IF($B$13="Milestone",IF(ISBLANK(#REF!),IF(AND(ISNUMBER($B26),ISNUMBER(K$18)),0,""),#REF!),""))</f>
        <v/>
      </c>
      <c r="L26" s="37" t="str">
        <f>IF($B$13="Jaar",IF(ISBLANK('Jaar begroting'!K21),IF(AND(ISNUMBER($B26),ISNUMBER(L$18)),0,""),'Jaar begroting'!K21),IF($B$13="Milestone",IF(ISBLANK(#REF!),IF(AND(ISNUMBER($B26),ISNUMBER(L$18)),0,""),#REF!),""))</f>
        <v/>
      </c>
      <c r="M26" s="37" t="str">
        <f>IF($B$13="Jaar",IF(ISBLANK('Jaar begroting'!L21),IF(AND(ISNUMBER($B26),ISNUMBER(M$18)),0,""),'Jaar begroting'!L21),IF($B$13="Milestone",IF(ISBLANK(#REF!),IF(AND(ISNUMBER($B26),ISNUMBER(M$18)),0,""),#REF!),""))</f>
        <v/>
      </c>
      <c r="N26" s="37" t="str">
        <f>IF($B$13="Jaar",IF(ISBLANK('Jaar begroting'!M21),IF(AND(ISNUMBER($B26),ISNUMBER(N$18)),0,""),'Jaar begroting'!M21),IF($B$13="Milestone",IF(ISBLANK(#REF!),IF(AND(ISNUMBER($B26),ISNUMBER(N$18)),0,""),#REF!),""))</f>
        <v/>
      </c>
      <c r="O26" s="37" t="str">
        <f>IF($B$13="Jaar",IF(ISBLANK('Jaar begroting'!N21),IF(AND(ISNUMBER($B26),ISNUMBER(O$18)),0,""),'Jaar begroting'!N21),IF($B$13="Milestone",IF(ISBLANK(#REF!),IF(AND(ISNUMBER($B26),ISNUMBER(O$18)),0,""),#REF!),""))</f>
        <v/>
      </c>
      <c r="P26" s="37" t="str">
        <f>IF($B$13="Jaar",IF(ISBLANK('Jaar begroting'!O21),IF(AND(ISNUMBER($B26),ISNUMBER(P$18)),0,""),'Jaar begroting'!O21),IF($B$13="Milestone",IF(ISBLANK(#REF!),IF(AND(ISNUMBER($B26),ISNUMBER(P$18)),0,""),#REF!),""))</f>
        <v/>
      </c>
      <c r="Q26" s="37" t="str">
        <f>IF($B$13="Jaar",IF(ISBLANK('Jaar begroting'!P21),IF(AND(ISNUMBER($B26),ISNUMBER(Q$18)),0,""),'Jaar begroting'!P21),IF($B$13="Milestone",IF(ISBLANK(#REF!),IF(AND(ISNUMBER($B26),ISNUMBER(Q$18)),0,""),#REF!),""))</f>
        <v/>
      </c>
      <c r="R26" s="37" t="str">
        <f>IF($B$13="Jaar",IF(ISBLANK('Jaar begroting'!Q21),IF(AND(ISNUMBER($B26),ISNUMBER(R$18)),0,""),'Jaar begroting'!Q21),IF($B$13="Milestone",IF(ISBLANK(#REF!),IF(AND(ISNUMBER($B26),ISNUMBER(R$18)),0,""),#REF!),""))</f>
        <v/>
      </c>
      <c r="S26" s="37" t="str">
        <f>IF($B$13="Jaar",IF(ISBLANK('Jaar begroting'!R21),IF(AND(ISNUMBER($B26),ISNUMBER(S$18)),0,""),'Jaar begroting'!R21),IF($B$13="Milestone",IF(ISBLANK(#REF!),IF(AND(ISNUMBER($B26),ISNUMBER(S$18)),0,""),#REF!),""))</f>
        <v/>
      </c>
      <c r="T26" s="37" t="str">
        <f>IF($B$13="Jaar",IF(ISBLANK('Jaar begroting'!S21),IF(AND(ISNUMBER($B26),ISNUMBER(T$18)),0,""),'Jaar begroting'!S21),IF($B$13="Milestone",IF(ISBLANK(#REF!),IF(AND(ISNUMBER($B26),ISNUMBER(T$18)),0,""),#REF!),""))</f>
        <v/>
      </c>
      <c r="U26" s="37" t="str">
        <f>IF($B$13="Jaar",IF(ISBLANK('Jaar begroting'!T21),IF(AND(ISNUMBER($B26),ISNUMBER(U$18)),0,""),'Jaar begroting'!T21),IF($B$13="Milestone",IF(ISBLANK(#REF!),IF(AND(ISNUMBER($B26),ISNUMBER(U$18)),0,""),#REF!),""))</f>
        <v/>
      </c>
      <c r="V26" s="37" t="str">
        <f>IF($B$13="Jaar",IF(ISBLANK('Jaar begroting'!U21),IF(AND(ISNUMBER($B26),ISNUMBER(V$18)),0,""),'Jaar begroting'!U21),IF($B$13="Milestone",IF(ISBLANK(#REF!),IF(AND(ISNUMBER($B26),ISNUMBER(V$18)),0,""),#REF!),""))</f>
        <v/>
      </c>
      <c r="W26" s="37" t="str">
        <f>IF($B$13="Jaar",IF(ISBLANK('Jaar begroting'!W21),IF(AND(ISNUMBER($B26),ISNUMBER(W$18)),0,""),'Jaar begroting'!W21),IF($B$13="Milestone",IF(ISBLANK(#REF!),IF(AND(ISNUMBER($B26),ISNUMBER(W$18)),0,""),#REF!),""))</f>
        <v/>
      </c>
    </row>
    <row r="27" spans="1:23" x14ac:dyDescent="0.2">
      <c r="A27" s="3"/>
      <c r="B27" s="36" t="str">
        <f>IF($B$13="Overall","",IF(AND($B$13="Jaar",ISNUMBER('Jaar begroting'!B22)),DATE('Jaar begroting'!B22,1,1),IF(AND($B$13="Milestone",ISNUMBER(#REF!)),#REF!,"")))</f>
        <v/>
      </c>
      <c r="C27" s="36" t="str">
        <f>IF($B$13="Overall","",IF(AND($B$13="Jaar",ISNUMBER('Jaar begroting'!B22)),IF(YEAR(B27)=YEAR($D$9),$D$9,DATE('Jaar begroting'!B22,12,31)),IF(AND($B$13="Milestone",ISNUMBER(#REF!)),#REF!,"")))</f>
        <v/>
      </c>
      <c r="D27" s="37" t="str">
        <f>IF($B$13="Jaar",IF(ISBLANK('Jaar begroting'!C22),IF(AND(ISNUMBER($B27),ISNUMBER(D$18)),0,""),'Jaar begroting'!C22),IF($B$13="Milestone",IF(ISBLANK(#REF!),IF(AND(ISNUMBER($B27),ISNUMBER(D$18)),0,""),#REF!),""))</f>
        <v/>
      </c>
      <c r="E27" s="37" t="str">
        <f>IF($B$13="Jaar",IF(ISBLANK('Jaar begroting'!D22),IF(AND(ISNUMBER($B27),ISNUMBER(E$18)),0,""),'Jaar begroting'!D22),IF($B$13="Milestone",IF(ISBLANK(#REF!),IF(AND(ISNUMBER($B27),ISNUMBER(E$18)),0,""),#REF!),""))</f>
        <v/>
      </c>
      <c r="F27" s="37" t="str">
        <f>IF($B$13="Jaar",IF(ISBLANK('Jaar begroting'!E22),IF(AND(ISNUMBER($B27),ISNUMBER(F$18)),0,""),'Jaar begroting'!E22),IF($B$13="Milestone",IF(ISBLANK(#REF!),IF(AND(ISNUMBER($B27),ISNUMBER(F$18)),0,""),#REF!),""))</f>
        <v/>
      </c>
      <c r="G27" s="37" t="str">
        <f>IF($B$13="Jaar",IF(ISBLANK('Jaar begroting'!F22),IF(AND(ISNUMBER($B27),ISNUMBER(G$18)),0,""),'Jaar begroting'!F22),IF($B$13="Milestone",IF(ISBLANK(#REF!),IF(AND(ISNUMBER($B27),ISNUMBER(G$18)),0,""),#REF!),""))</f>
        <v/>
      </c>
      <c r="H27" s="37" t="str">
        <f>IF($B$13="Jaar",IF(ISBLANK('Jaar begroting'!G22),IF(AND(ISNUMBER($B27),ISNUMBER(H$18)),0,""),'Jaar begroting'!G22),IF($B$13="Milestone",IF(ISBLANK(#REF!),IF(AND(ISNUMBER($B27),ISNUMBER(H$18)),0,""),#REF!),""))</f>
        <v/>
      </c>
      <c r="I27" s="37" t="str">
        <f>IF($B$13="Jaar",IF(ISBLANK('Jaar begroting'!H22),IF(AND(ISNUMBER($B27),ISNUMBER(I$18)),0,""),'Jaar begroting'!H22),IF($B$13="Milestone",IF(ISBLANK(#REF!),IF(AND(ISNUMBER($B27),ISNUMBER(I$18)),0,""),#REF!),""))</f>
        <v/>
      </c>
      <c r="J27" s="37" t="str">
        <f>IF($B$13="Jaar",IF(ISBLANK('Jaar begroting'!I22),IF(AND(ISNUMBER($B27),ISNUMBER(J$18)),0,""),'Jaar begroting'!I22),IF($B$13="Milestone",IF(ISBLANK(#REF!),IF(AND(ISNUMBER($B27),ISNUMBER(J$18)),0,""),#REF!),""))</f>
        <v/>
      </c>
      <c r="K27" s="37" t="str">
        <f>IF($B$13="Jaar",IF(ISBLANK('Jaar begroting'!J22),IF(AND(ISNUMBER($B27),ISNUMBER(K$18)),0,""),'Jaar begroting'!J22),IF($B$13="Milestone",IF(ISBLANK(#REF!),IF(AND(ISNUMBER($B27),ISNUMBER(K$18)),0,""),#REF!),""))</f>
        <v/>
      </c>
      <c r="L27" s="37" t="str">
        <f>IF($B$13="Jaar",IF(ISBLANK('Jaar begroting'!K22),IF(AND(ISNUMBER($B27),ISNUMBER(L$18)),0,""),'Jaar begroting'!K22),IF($B$13="Milestone",IF(ISBLANK(#REF!),IF(AND(ISNUMBER($B27),ISNUMBER(L$18)),0,""),#REF!),""))</f>
        <v/>
      </c>
      <c r="M27" s="37" t="str">
        <f>IF($B$13="Jaar",IF(ISBLANK('Jaar begroting'!L22),IF(AND(ISNUMBER($B27),ISNUMBER(M$18)),0,""),'Jaar begroting'!L22),IF($B$13="Milestone",IF(ISBLANK(#REF!),IF(AND(ISNUMBER($B27),ISNUMBER(M$18)),0,""),#REF!),""))</f>
        <v/>
      </c>
      <c r="N27" s="37" t="str">
        <f>IF($B$13="Jaar",IF(ISBLANK('Jaar begroting'!M22),IF(AND(ISNUMBER($B27),ISNUMBER(N$18)),0,""),'Jaar begroting'!M22),IF($B$13="Milestone",IF(ISBLANK(#REF!),IF(AND(ISNUMBER($B27),ISNUMBER(N$18)),0,""),#REF!),""))</f>
        <v/>
      </c>
      <c r="O27" s="37" t="str">
        <f>IF($B$13="Jaar",IF(ISBLANK('Jaar begroting'!N22),IF(AND(ISNUMBER($B27),ISNUMBER(O$18)),0,""),'Jaar begroting'!N22),IF($B$13="Milestone",IF(ISBLANK(#REF!),IF(AND(ISNUMBER($B27),ISNUMBER(O$18)),0,""),#REF!),""))</f>
        <v/>
      </c>
      <c r="P27" s="37" t="str">
        <f>IF($B$13="Jaar",IF(ISBLANK('Jaar begroting'!O22),IF(AND(ISNUMBER($B27),ISNUMBER(P$18)),0,""),'Jaar begroting'!O22),IF($B$13="Milestone",IF(ISBLANK(#REF!),IF(AND(ISNUMBER($B27),ISNUMBER(P$18)),0,""),#REF!),""))</f>
        <v/>
      </c>
      <c r="Q27" s="37" t="str">
        <f>IF($B$13="Jaar",IF(ISBLANK('Jaar begroting'!P22),IF(AND(ISNUMBER($B27),ISNUMBER(Q$18)),0,""),'Jaar begroting'!P22),IF($B$13="Milestone",IF(ISBLANK(#REF!),IF(AND(ISNUMBER($B27),ISNUMBER(Q$18)),0,""),#REF!),""))</f>
        <v/>
      </c>
      <c r="R27" s="37" t="str">
        <f>IF($B$13="Jaar",IF(ISBLANK('Jaar begroting'!Q22),IF(AND(ISNUMBER($B27),ISNUMBER(R$18)),0,""),'Jaar begroting'!Q22),IF($B$13="Milestone",IF(ISBLANK(#REF!),IF(AND(ISNUMBER($B27),ISNUMBER(R$18)),0,""),#REF!),""))</f>
        <v/>
      </c>
      <c r="S27" s="37" t="str">
        <f>IF($B$13="Jaar",IF(ISBLANK('Jaar begroting'!R22),IF(AND(ISNUMBER($B27),ISNUMBER(S$18)),0,""),'Jaar begroting'!R22),IF($B$13="Milestone",IF(ISBLANK(#REF!),IF(AND(ISNUMBER($B27),ISNUMBER(S$18)),0,""),#REF!),""))</f>
        <v/>
      </c>
      <c r="T27" s="37" t="str">
        <f>IF($B$13="Jaar",IF(ISBLANK('Jaar begroting'!S22),IF(AND(ISNUMBER($B27),ISNUMBER(T$18)),0,""),'Jaar begroting'!S22),IF($B$13="Milestone",IF(ISBLANK(#REF!),IF(AND(ISNUMBER($B27),ISNUMBER(T$18)),0,""),#REF!),""))</f>
        <v/>
      </c>
      <c r="U27" s="37" t="str">
        <f>IF($B$13="Jaar",IF(ISBLANK('Jaar begroting'!T22),IF(AND(ISNUMBER($B27),ISNUMBER(U$18)),0,""),'Jaar begroting'!T22),IF($B$13="Milestone",IF(ISBLANK(#REF!),IF(AND(ISNUMBER($B27),ISNUMBER(U$18)),0,""),#REF!),""))</f>
        <v/>
      </c>
      <c r="V27" s="37" t="str">
        <f>IF($B$13="Jaar",IF(ISBLANK('Jaar begroting'!U22),IF(AND(ISNUMBER($B27),ISNUMBER(V$18)),0,""),'Jaar begroting'!U22),IF($B$13="Milestone",IF(ISBLANK(#REF!),IF(AND(ISNUMBER($B27),ISNUMBER(V$18)),0,""),#REF!),""))</f>
        <v/>
      </c>
      <c r="W27" s="37" t="str">
        <f>IF($B$13="Jaar",IF(ISBLANK('Jaar begroting'!W22),IF(AND(ISNUMBER($B27),ISNUMBER(W$18)),0,""),'Jaar begroting'!W22),IF($B$13="Milestone",IF(ISBLANK(#REF!),IF(AND(ISNUMBER($B27),ISNUMBER(W$18)),0,""),#REF!),""))</f>
        <v/>
      </c>
    </row>
    <row r="28" spans="1:23" x14ac:dyDescent="0.2">
      <c r="A28" s="3"/>
      <c r="B28" s="36" t="str">
        <f>IF($B$13="Overall","",IF(AND($B$13="Jaar",ISNUMBER('Jaar begroting'!B23)),DATE('Jaar begroting'!B23,1,1),IF(AND($B$13="Milestone",ISNUMBER(#REF!)),#REF!,"")))</f>
        <v/>
      </c>
      <c r="C28" s="36" t="str">
        <f>IF($B$13="Overall","",IF(AND($B$13="Jaar",ISNUMBER('Jaar begroting'!B23)),IF(YEAR(B28)=YEAR($D$9),$D$9,DATE('Jaar begroting'!B23,12,31)),IF(AND($B$13="Milestone",ISNUMBER(#REF!)),#REF!,"")))</f>
        <v/>
      </c>
      <c r="D28" s="37" t="str">
        <f>IF($B$13="Jaar",IF(ISBLANK('Jaar begroting'!C23),IF(AND(ISNUMBER($B28),ISNUMBER(D$18)),0,""),'Jaar begroting'!C23),IF($B$13="Milestone",IF(ISBLANK(#REF!),IF(AND(ISNUMBER($B28),ISNUMBER(D$18)),0,""),#REF!),""))</f>
        <v/>
      </c>
      <c r="E28" s="37" t="str">
        <f>IF($B$13="Jaar",IF(ISBLANK('Jaar begroting'!D23),IF(AND(ISNUMBER($B28),ISNUMBER(E$18)),0,""),'Jaar begroting'!D23),IF($B$13="Milestone",IF(ISBLANK(#REF!),IF(AND(ISNUMBER($B28),ISNUMBER(E$18)),0,""),#REF!),""))</f>
        <v/>
      </c>
      <c r="F28" s="37" t="str">
        <f>IF($B$13="Jaar",IF(ISBLANK('Jaar begroting'!E23),IF(AND(ISNUMBER($B28),ISNUMBER(F$18)),0,""),'Jaar begroting'!E23),IF($B$13="Milestone",IF(ISBLANK(#REF!),IF(AND(ISNUMBER($B28),ISNUMBER(F$18)),0,""),#REF!),""))</f>
        <v/>
      </c>
      <c r="G28" s="37" t="str">
        <f>IF($B$13="Jaar",IF(ISBLANK('Jaar begroting'!F23),IF(AND(ISNUMBER($B28),ISNUMBER(G$18)),0,""),'Jaar begroting'!F23),IF($B$13="Milestone",IF(ISBLANK(#REF!),IF(AND(ISNUMBER($B28),ISNUMBER(G$18)),0,""),#REF!),""))</f>
        <v/>
      </c>
      <c r="H28" s="37" t="str">
        <f>IF($B$13="Jaar",IF(ISBLANK('Jaar begroting'!G23),IF(AND(ISNUMBER($B28),ISNUMBER(H$18)),0,""),'Jaar begroting'!G23),IF($B$13="Milestone",IF(ISBLANK(#REF!),IF(AND(ISNUMBER($B28),ISNUMBER(H$18)),0,""),#REF!),""))</f>
        <v/>
      </c>
      <c r="I28" s="37" t="str">
        <f>IF($B$13="Jaar",IF(ISBLANK('Jaar begroting'!H23),IF(AND(ISNUMBER($B28),ISNUMBER(I$18)),0,""),'Jaar begroting'!H23),IF($B$13="Milestone",IF(ISBLANK(#REF!),IF(AND(ISNUMBER($B28),ISNUMBER(I$18)),0,""),#REF!),""))</f>
        <v/>
      </c>
      <c r="J28" s="37" t="str">
        <f>IF($B$13="Jaar",IF(ISBLANK('Jaar begroting'!I23),IF(AND(ISNUMBER($B28),ISNUMBER(J$18)),0,""),'Jaar begroting'!I23),IF($B$13="Milestone",IF(ISBLANK(#REF!),IF(AND(ISNUMBER($B28),ISNUMBER(J$18)),0,""),#REF!),""))</f>
        <v/>
      </c>
      <c r="K28" s="37" t="str">
        <f>IF($B$13="Jaar",IF(ISBLANK('Jaar begroting'!J23),IF(AND(ISNUMBER($B28),ISNUMBER(K$18)),0,""),'Jaar begroting'!J23),IF($B$13="Milestone",IF(ISBLANK(#REF!),IF(AND(ISNUMBER($B28),ISNUMBER(K$18)),0,""),#REF!),""))</f>
        <v/>
      </c>
      <c r="L28" s="37" t="str">
        <f>IF($B$13="Jaar",IF(ISBLANK('Jaar begroting'!K23),IF(AND(ISNUMBER($B28),ISNUMBER(L$18)),0,""),'Jaar begroting'!K23),IF($B$13="Milestone",IF(ISBLANK(#REF!),IF(AND(ISNUMBER($B28),ISNUMBER(L$18)),0,""),#REF!),""))</f>
        <v/>
      </c>
      <c r="M28" s="37" t="str">
        <f>IF($B$13="Jaar",IF(ISBLANK('Jaar begroting'!L23),IF(AND(ISNUMBER($B28),ISNUMBER(M$18)),0,""),'Jaar begroting'!L23),IF($B$13="Milestone",IF(ISBLANK(#REF!),IF(AND(ISNUMBER($B28),ISNUMBER(M$18)),0,""),#REF!),""))</f>
        <v/>
      </c>
      <c r="N28" s="37" t="str">
        <f>IF($B$13="Jaar",IF(ISBLANK('Jaar begroting'!M23),IF(AND(ISNUMBER($B28),ISNUMBER(N$18)),0,""),'Jaar begroting'!M23),IF($B$13="Milestone",IF(ISBLANK(#REF!),IF(AND(ISNUMBER($B28),ISNUMBER(N$18)),0,""),#REF!),""))</f>
        <v/>
      </c>
      <c r="O28" s="37" t="str">
        <f>IF($B$13="Jaar",IF(ISBLANK('Jaar begroting'!N23),IF(AND(ISNUMBER($B28),ISNUMBER(O$18)),0,""),'Jaar begroting'!N23),IF($B$13="Milestone",IF(ISBLANK(#REF!),IF(AND(ISNUMBER($B28),ISNUMBER(O$18)),0,""),#REF!),""))</f>
        <v/>
      </c>
      <c r="P28" s="37" t="str">
        <f>IF($B$13="Jaar",IF(ISBLANK('Jaar begroting'!O23),IF(AND(ISNUMBER($B28),ISNUMBER(P$18)),0,""),'Jaar begroting'!O23),IF($B$13="Milestone",IF(ISBLANK(#REF!),IF(AND(ISNUMBER($B28),ISNUMBER(P$18)),0,""),#REF!),""))</f>
        <v/>
      </c>
      <c r="Q28" s="37" t="str">
        <f>IF($B$13="Jaar",IF(ISBLANK('Jaar begroting'!P23),IF(AND(ISNUMBER($B28),ISNUMBER(Q$18)),0,""),'Jaar begroting'!P23),IF($B$13="Milestone",IF(ISBLANK(#REF!),IF(AND(ISNUMBER($B28),ISNUMBER(Q$18)),0,""),#REF!),""))</f>
        <v/>
      </c>
      <c r="R28" s="37" t="str">
        <f>IF($B$13="Jaar",IF(ISBLANK('Jaar begroting'!Q23),IF(AND(ISNUMBER($B28),ISNUMBER(R$18)),0,""),'Jaar begroting'!Q23),IF($B$13="Milestone",IF(ISBLANK(#REF!),IF(AND(ISNUMBER($B28),ISNUMBER(R$18)),0,""),#REF!),""))</f>
        <v/>
      </c>
      <c r="S28" s="37" t="str">
        <f>IF($B$13="Jaar",IF(ISBLANK('Jaar begroting'!R23),IF(AND(ISNUMBER($B28),ISNUMBER(S$18)),0,""),'Jaar begroting'!R23),IF($B$13="Milestone",IF(ISBLANK(#REF!),IF(AND(ISNUMBER($B28),ISNUMBER(S$18)),0,""),#REF!),""))</f>
        <v/>
      </c>
      <c r="T28" s="37" t="str">
        <f>IF($B$13="Jaar",IF(ISBLANK('Jaar begroting'!S23),IF(AND(ISNUMBER($B28),ISNUMBER(T$18)),0,""),'Jaar begroting'!S23),IF($B$13="Milestone",IF(ISBLANK(#REF!),IF(AND(ISNUMBER($B28),ISNUMBER(T$18)),0,""),#REF!),""))</f>
        <v/>
      </c>
      <c r="U28" s="37" t="str">
        <f>IF($B$13="Jaar",IF(ISBLANK('Jaar begroting'!T23),IF(AND(ISNUMBER($B28),ISNUMBER(U$18)),0,""),'Jaar begroting'!T23),IF($B$13="Milestone",IF(ISBLANK(#REF!),IF(AND(ISNUMBER($B28),ISNUMBER(U$18)),0,""),#REF!),""))</f>
        <v/>
      </c>
      <c r="V28" s="37" t="str">
        <f>IF($B$13="Jaar",IF(ISBLANK('Jaar begroting'!U23),IF(AND(ISNUMBER($B28),ISNUMBER(V$18)),0,""),'Jaar begroting'!U23),IF($B$13="Milestone",IF(ISBLANK(#REF!),IF(AND(ISNUMBER($B28),ISNUMBER(V$18)),0,""),#REF!),""))</f>
        <v/>
      </c>
      <c r="W28" s="37" t="str">
        <f>IF($B$13="Jaar",IF(ISBLANK('Jaar begroting'!W23),IF(AND(ISNUMBER($B28),ISNUMBER(W$18)),0,""),'Jaar begroting'!W23),IF($B$13="Milestone",IF(ISBLANK(#REF!),IF(AND(ISNUMBER($B28),ISNUMBER(W$18)),0,""),#REF!),""))</f>
        <v/>
      </c>
    </row>
    <row r="29" spans="1:23" s="13" customFormat="1" x14ac:dyDescent="0.2">
      <c r="A29" s="35"/>
      <c r="B29" s="35"/>
      <c r="C29" s="34" t="s">
        <v>45</v>
      </c>
      <c r="D29" s="35">
        <f>IF(ISNUMBER(D18),SUM(D21:D28),"")</f>
        <v>0</v>
      </c>
      <c r="E29" s="35" t="str">
        <f t="shared" ref="E29:W29" si="0">IF(ISNUMBER(E18),SUM(E21:E28),"")</f>
        <v/>
      </c>
      <c r="F29" s="35" t="str">
        <f t="shared" si="0"/>
        <v/>
      </c>
      <c r="G29" s="35" t="str">
        <f t="shared" si="0"/>
        <v/>
      </c>
      <c r="H29" s="35" t="str">
        <f t="shared" si="0"/>
        <v/>
      </c>
      <c r="I29" s="35" t="str">
        <f t="shared" si="0"/>
        <v/>
      </c>
      <c r="J29" s="35" t="str">
        <f t="shared" si="0"/>
        <v/>
      </c>
      <c r="K29" s="35" t="str">
        <f t="shared" si="0"/>
        <v/>
      </c>
      <c r="L29" s="35" t="str">
        <f t="shared" si="0"/>
        <v/>
      </c>
      <c r="M29" s="35" t="str">
        <f t="shared" si="0"/>
        <v/>
      </c>
      <c r="N29" s="35" t="str">
        <f t="shared" si="0"/>
        <v/>
      </c>
      <c r="O29" s="35" t="str">
        <f t="shared" si="0"/>
        <v/>
      </c>
      <c r="P29" s="35" t="str">
        <f t="shared" si="0"/>
        <v/>
      </c>
      <c r="Q29" s="35" t="str">
        <f t="shared" si="0"/>
        <v/>
      </c>
      <c r="R29" s="35" t="str">
        <f t="shared" si="0"/>
        <v/>
      </c>
      <c r="S29" s="35" t="str">
        <f t="shared" si="0"/>
        <v/>
      </c>
      <c r="T29" s="35" t="str">
        <f t="shared" si="0"/>
        <v/>
      </c>
      <c r="U29" s="35" t="str">
        <f t="shared" si="0"/>
        <v/>
      </c>
      <c r="V29" s="35" t="str">
        <f t="shared" si="0"/>
        <v/>
      </c>
      <c r="W29" s="35" t="str">
        <f t="shared" si="0"/>
        <v/>
      </c>
    </row>
    <row r="31" spans="1:23" x14ac:dyDescent="0.2">
      <c r="A31" s="26" t="s">
        <v>53</v>
      </c>
      <c r="B31" s="27" t="s">
        <v>47</v>
      </c>
      <c r="C31" s="28" t="s">
        <v>48</v>
      </c>
      <c r="D31" s="23"/>
      <c r="E31" s="23"/>
      <c r="F31" s="23"/>
      <c r="G31" s="23"/>
      <c r="H31" s="23"/>
      <c r="I31" s="23"/>
      <c r="J31" s="23"/>
      <c r="K31" s="23"/>
      <c r="L31" s="23"/>
      <c r="M31" s="23"/>
      <c r="N31" s="23"/>
      <c r="O31" s="23"/>
      <c r="P31" s="23"/>
      <c r="Q31" s="23"/>
      <c r="R31" s="24"/>
      <c r="S31" s="25"/>
      <c r="T31" s="25"/>
      <c r="U31" s="25"/>
      <c r="V31" s="25"/>
      <c r="W31" s="25"/>
    </row>
    <row r="32" spans="1:23" x14ac:dyDescent="0.2">
      <c r="A32" s="3"/>
      <c r="B32" s="36">
        <f t="shared" ref="B32:C39" si="1">IF(ISBLANK(B21),"",B21)</f>
        <v>0</v>
      </c>
      <c r="C32" s="36">
        <f t="shared" si="1"/>
        <v>0</v>
      </c>
      <c r="D32" s="42">
        <f>IF(ISNUMBER(D21),FLOOR(D21*(IF(D21&gt;25000,$B$8,100%)),1),"")</f>
        <v>0</v>
      </c>
      <c r="E32" s="42">
        <f t="shared" ref="E32:W32" si="2">IF(ISNUMBER(E21),FLOOR(E21*(IF(E21&gt;25000,$B$8,100%)),1),"")</f>
        <v>0</v>
      </c>
      <c r="F32" s="42">
        <f t="shared" si="2"/>
        <v>0</v>
      </c>
      <c r="G32" s="42">
        <f t="shared" si="2"/>
        <v>0</v>
      </c>
      <c r="H32" s="42">
        <f t="shared" si="2"/>
        <v>0</v>
      </c>
      <c r="I32" s="42">
        <f t="shared" si="2"/>
        <v>0</v>
      </c>
      <c r="J32" s="42">
        <f t="shared" si="2"/>
        <v>0</v>
      </c>
      <c r="K32" s="42">
        <f t="shared" si="2"/>
        <v>0</v>
      </c>
      <c r="L32" s="42">
        <f t="shared" si="2"/>
        <v>0</v>
      </c>
      <c r="M32" s="42">
        <f t="shared" si="2"/>
        <v>0</v>
      </c>
      <c r="N32" s="42">
        <f t="shared" si="2"/>
        <v>0</v>
      </c>
      <c r="O32" s="42">
        <f t="shared" si="2"/>
        <v>0</v>
      </c>
      <c r="P32" s="42">
        <f t="shared" si="2"/>
        <v>0</v>
      </c>
      <c r="Q32" s="42">
        <f t="shared" si="2"/>
        <v>0</v>
      </c>
      <c r="R32" s="42">
        <f t="shared" si="2"/>
        <v>0</v>
      </c>
      <c r="S32" s="42">
        <f t="shared" si="2"/>
        <v>0</v>
      </c>
      <c r="T32" s="42">
        <f t="shared" si="2"/>
        <v>0</v>
      </c>
      <c r="U32" s="42">
        <f t="shared" si="2"/>
        <v>0</v>
      </c>
      <c r="V32" s="42">
        <f t="shared" si="2"/>
        <v>0</v>
      </c>
      <c r="W32" s="42" t="str">
        <f t="shared" si="2"/>
        <v/>
      </c>
    </row>
    <row r="33" spans="1:23" x14ac:dyDescent="0.2">
      <c r="A33" s="3"/>
      <c r="B33" s="36" t="str">
        <f t="shared" si="1"/>
        <v/>
      </c>
      <c r="C33" s="36" t="str">
        <f t="shared" si="1"/>
        <v/>
      </c>
      <c r="D33" s="42" t="str">
        <f>IF(ISNUMBER(D22),FLOOR(D22*$B$8,1),"")</f>
        <v/>
      </c>
      <c r="E33" s="42" t="str">
        <f t="shared" ref="E33:W33" si="3">IF(ISNUMBER(E22),FLOOR(E22*$B$8,1),"")</f>
        <v/>
      </c>
      <c r="F33" s="42" t="str">
        <f t="shared" si="3"/>
        <v/>
      </c>
      <c r="G33" s="42" t="str">
        <f t="shared" si="3"/>
        <v/>
      </c>
      <c r="H33" s="42" t="str">
        <f t="shared" si="3"/>
        <v/>
      </c>
      <c r="I33" s="42" t="str">
        <f t="shared" si="3"/>
        <v/>
      </c>
      <c r="J33" s="42" t="str">
        <f t="shared" si="3"/>
        <v/>
      </c>
      <c r="K33" s="42" t="str">
        <f t="shared" si="3"/>
        <v/>
      </c>
      <c r="L33" s="42" t="str">
        <f t="shared" si="3"/>
        <v/>
      </c>
      <c r="M33" s="42" t="str">
        <f t="shared" si="3"/>
        <v/>
      </c>
      <c r="N33" s="42" t="str">
        <f t="shared" si="3"/>
        <v/>
      </c>
      <c r="O33" s="42" t="str">
        <f t="shared" si="3"/>
        <v/>
      </c>
      <c r="P33" s="42" t="str">
        <f t="shared" si="3"/>
        <v/>
      </c>
      <c r="Q33" s="42" t="str">
        <f t="shared" si="3"/>
        <v/>
      </c>
      <c r="R33" s="42" t="str">
        <f t="shared" si="3"/>
        <v/>
      </c>
      <c r="S33" s="42" t="str">
        <f t="shared" si="3"/>
        <v/>
      </c>
      <c r="T33" s="42" t="str">
        <f t="shared" si="3"/>
        <v/>
      </c>
      <c r="U33" s="42" t="str">
        <f t="shared" si="3"/>
        <v/>
      </c>
      <c r="V33" s="42" t="str">
        <f t="shared" si="3"/>
        <v/>
      </c>
      <c r="W33" s="42" t="str">
        <f t="shared" si="3"/>
        <v/>
      </c>
    </row>
    <row r="34" spans="1:23" x14ac:dyDescent="0.2">
      <c r="A34" s="3"/>
      <c r="B34" s="36" t="str">
        <f t="shared" si="1"/>
        <v/>
      </c>
      <c r="C34" s="36" t="str">
        <f t="shared" si="1"/>
        <v/>
      </c>
      <c r="D34" s="42" t="str">
        <f>IF(ISNUMBER(D23),FLOOR(D23*$B$8,1),"")</f>
        <v/>
      </c>
      <c r="E34" s="42" t="str">
        <f t="shared" ref="E34:W34" si="4">IF(ISNUMBER(E23),FLOOR(E23*$B$8,1),"")</f>
        <v/>
      </c>
      <c r="F34" s="42" t="str">
        <f t="shared" si="4"/>
        <v/>
      </c>
      <c r="G34" s="42" t="str">
        <f t="shared" si="4"/>
        <v/>
      </c>
      <c r="H34" s="42" t="str">
        <f t="shared" si="4"/>
        <v/>
      </c>
      <c r="I34" s="42" t="str">
        <f t="shared" si="4"/>
        <v/>
      </c>
      <c r="J34" s="42" t="str">
        <f t="shared" si="4"/>
        <v/>
      </c>
      <c r="K34" s="42" t="str">
        <f t="shared" si="4"/>
        <v/>
      </c>
      <c r="L34" s="42" t="str">
        <f t="shared" si="4"/>
        <v/>
      </c>
      <c r="M34" s="42" t="str">
        <f t="shared" si="4"/>
        <v/>
      </c>
      <c r="N34" s="42" t="str">
        <f t="shared" si="4"/>
        <v/>
      </c>
      <c r="O34" s="42" t="str">
        <f t="shared" si="4"/>
        <v/>
      </c>
      <c r="P34" s="42" t="str">
        <f t="shared" si="4"/>
        <v/>
      </c>
      <c r="Q34" s="42" t="str">
        <f t="shared" si="4"/>
        <v/>
      </c>
      <c r="R34" s="42" t="str">
        <f t="shared" si="4"/>
        <v/>
      </c>
      <c r="S34" s="42" t="str">
        <f t="shared" si="4"/>
        <v/>
      </c>
      <c r="T34" s="42" t="str">
        <f t="shared" si="4"/>
        <v/>
      </c>
      <c r="U34" s="42" t="str">
        <f t="shared" si="4"/>
        <v/>
      </c>
      <c r="V34" s="42" t="str">
        <f t="shared" si="4"/>
        <v/>
      </c>
      <c r="W34" s="42" t="str">
        <f t="shared" si="4"/>
        <v/>
      </c>
    </row>
    <row r="35" spans="1:23" x14ac:dyDescent="0.2">
      <c r="A35" s="3"/>
      <c r="B35" s="36" t="str">
        <f t="shared" si="1"/>
        <v/>
      </c>
      <c r="C35" s="36" t="str">
        <f t="shared" si="1"/>
        <v/>
      </c>
      <c r="D35" s="42" t="str">
        <f>IF(ISNUMBER(D24),FLOOR(D24*$B$8,1),"")</f>
        <v/>
      </c>
      <c r="E35" s="42" t="str">
        <f t="shared" ref="E35:W35" si="5">IF(ISNUMBER(E24),FLOOR(E24*$B$8,1),"")</f>
        <v/>
      </c>
      <c r="F35" s="42" t="str">
        <f t="shared" si="5"/>
        <v/>
      </c>
      <c r="G35" s="42" t="str">
        <f t="shared" si="5"/>
        <v/>
      </c>
      <c r="H35" s="42" t="str">
        <f t="shared" si="5"/>
        <v/>
      </c>
      <c r="I35" s="42" t="str">
        <f t="shared" si="5"/>
        <v/>
      </c>
      <c r="J35" s="42" t="str">
        <f t="shared" si="5"/>
        <v/>
      </c>
      <c r="K35" s="42" t="str">
        <f t="shared" si="5"/>
        <v/>
      </c>
      <c r="L35" s="42" t="str">
        <f t="shared" si="5"/>
        <v/>
      </c>
      <c r="M35" s="42" t="str">
        <f t="shared" si="5"/>
        <v/>
      </c>
      <c r="N35" s="42" t="str">
        <f t="shared" si="5"/>
        <v/>
      </c>
      <c r="O35" s="42" t="str">
        <f t="shared" si="5"/>
        <v/>
      </c>
      <c r="P35" s="42" t="str">
        <f t="shared" si="5"/>
        <v/>
      </c>
      <c r="Q35" s="42" t="str">
        <f t="shared" si="5"/>
        <v/>
      </c>
      <c r="R35" s="42" t="str">
        <f t="shared" si="5"/>
        <v/>
      </c>
      <c r="S35" s="42" t="str">
        <f t="shared" si="5"/>
        <v/>
      </c>
      <c r="T35" s="42" t="str">
        <f t="shared" si="5"/>
        <v/>
      </c>
      <c r="U35" s="42" t="str">
        <f t="shared" si="5"/>
        <v/>
      </c>
      <c r="V35" s="42" t="str">
        <f t="shared" si="5"/>
        <v/>
      </c>
      <c r="W35" s="42" t="str">
        <f t="shared" si="5"/>
        <v/>
      </c>
    </row>
    <row r="36" spans="1:23" x14ac:dyDescent="0.2">
      <c r="A36" s="3"/>
      <c r="B36" s="36" t="str">
        <f t="shared" si="1"/>
        <v/>
      </c>
      <c r="C36" s="36" t="str">
        <f t="shared" si="1"/>
        <v/>
      </c>
      <c r="D36" s="42" t="str">
        <f>IF(ISNUMBER(D25),FLOOR(D25*$B$8,1),"")</f>
        <v/>
      </c>
      <c r="E36" s="42" t="str">
        <f t="shared" ref="E36:W36" si="6">IF(ISNUMBER(E25),FLOOR(E25*$B$8,1),"")</f>
        <v/>
      </c>
      <c r="F36" s="42" t="str">
        <f t="shared" si="6"/>
        <v/>
      </c>
      <c r="G36" s="42" t="str">
        <f t="shared" si="6"/>
        <v/>
      </c>
      <c r="H36" s="42" t="str">
        <f t="shared" si="6"/>
        <v/>
      </c>
      <c r="I36" s="42" t="str">
        <f t="shared" si="6"/>
        <v/>
      </c>
      <c r="J36" s="42" t="str">
        <f t="shared" si="6"/>
        <v/>
      </c>
      <c r="K36" s="42" t="str">
        <f t="shared" si="6"/>
        <v/>
      </c>
      <c r="L36" s="42" t="str">
        <f t="shared" si="6"/>
        <v/>
      </c>
      <c r="M36" s="42" t="str">
        <f t="shared" si="6"/>
        <v/>
      </c>
      <c r="N36" s="42" t="str">
        <f t="shared" si="6"/>
        <v/>
      </c>
      <c r="O36" s="42" t="str">
        <f t="shared" si="6"/>
        <v/>
      </c>
      <c r="P36" s="42" t="str">
        <f t="shared" si="6"/>
        <v/>
      </c>
      <c r="Q36" s="42" t="str">
        <f t="shared" si="6"/>
        <v/>
      </c>
      <c r="R36" s="42" t="str">
        <f t="shared" si="6"/>
        <v/>
      </c>
      <c r="S36" s="42" t="str">
        <f t="shared" si="6"/>
        <v/>
      </c>
      <c r="T36" s="42" t="str">
        <f t="shared" si="6"/>
        <v/>
      </c>
      <c r="U36" s="42" t="str">
        <f t="shared" si="6"/>
        <v/>
      </c>
      <c r="V36" s="42" t="str">
        <f t="shared" si="6"/>
        <v/>
      </c>
      <c r="W36" s="42" t="str">
        <f t="shared" si="6"/>
        <v/>
      </c>
    </row>
    <row r="37" spans="1:23" x14ac:dyDescent="0.2">
      <c r="A37" s="3"/>
      <c r="B37" s="36" t="str">
        <f t="shared" si="1"/>
        <v/>
      </c>
      <c r="C37" s="36" t="str">
        <f t="shared" si="1"/>
        <v/>
      </c>
      <c r="D37" s="42" t="str">
        <f>IF(ISNUMBER(D26),FLOOR(D26*$B$8,1),"")</f>
        <v/>
      </c>
      <c r="E37" s="42" t="str">
        <f t="shared" ref="E37:W37" si="7">IF(ISNUMBER(E26),FLOOR(E26*$B$8,1),"")</f>
        <v/>
      </c>
      <c r="F37" s="42" t="str">
        <f t="shared" si="7"/>
        <v/>
      </c>
      <c r="G37" s="42" t="str">
        <f t="shared" si="7"/>
        <v/>
      </c>
      <c r="H37" s="42" t="str">
        <f t="shared" si="7"/>
        <v/>
      </c>
      <c r="I37" s="42" t="str">
        <f t="shared" si="7"/>
        <v/>
      </c>
      <c r="J37" s="42" t="str">
        <f t="shared" si="7"/>
        <v/>
      </c>
      <c r="K37" s="42" t="str">
        <f t="shared" si="7"/>
        <v/>
      </c>
      <c r="L37" s="42" t="str">
        <f t="shared" si="7"/>
        <v/>
      </c>
      <c r="M37" s="42" t="str">
        <f t="shared" si="7"/>
        <v/>
      </c>
      <c r="N37" s="42" t="str">
        <f t="shared" si="7"/>
        <v/>
      </c>
      <c r="O37" s="42" t="str">
        <f t="shared" si="7"/>
        <v/>
      </c>
      <c r="P37" s="42" t="str">
        <f t="shared" si="7"/>
        <v/>
      </c>
      <c r="Q37" s="42" t="str">
        <f t="shared" si="7"/>
        <v/>
      </c>
      <c r="R37" s="42" t="str">
        <f t="shared" si="7"/>
        <v/>
      </c>
      <c r="S37" s="42" t="str">
        <f t="shared" si="7"/>
        <v/>
      </c>
      <c r="T37" s="42" t="str">
        <f t="shared" si="7"/>
        <v/>
      </c>
      <c r="U37" s="42" t="str">
        <f t="shared" si="7"/>
        <v/>
      </c>
      <c r="V37" s="42" t="str">
        <f t="shared" si="7"/>
        <v/>
      </c>
      <c r="W37" s="42" t="str">
        <f t="shared" si="7"/>
        <v/>
      </c>
    </row>
    <row r="38" spans="1:23" x14ac:dyDescent="0.2">
      <c r="A38" s="3"/>
      <c r="B38" s="36" t="str">
        <f t="shared" si="1"/>
        <v/>
      </c>
      <c r="C38" s="36" t="str">
        <f t="shared" si="1"/>
        <v/>
      </c>
      <c r="D38" s="42" t="str">
        <f t="shared" ref="D38:S38" si="8">IF(ISNUMBER(D27),FLOOR(D27*$B$8,1),"")</f>
        <v/>
      </c>
      <c r="E38" s="42" t="str">
        <f t="shared" si="8"/>
        <v/>
      </c>
      <c r="F38" s="42" t="str">
        <f t="shared" si="8"/>
        <v/>
      </c>
      <c r="G38" s="42" t="str">
        <f t="shared" si="8"/>
        <v/>
      </c>
      <c r="H38" s="42" t="str">
        <f t="shared" si="8"/>
        <v/>
      </c>
      <c r="I38" s="42" t="str">
        <f t="shared" si="8"/>
        <v/>
      </c>
      <c r="J38" s="42" t="str">
        <f t="shared" si="8"/>
        <v/>
      </c>
      <c r="K38" s="42" t="str">
        <f t="shared" si="8"/>
        <v/>
      </c>
      <c r="L38" s="42" t="str">
        <f t="shared" si="8"/>
        <v/>
      </c>
      <c r="M38" s="42" t="str">
        <f t="shared" si="8"/>
        <v/>
      </c>
      <c r="N38" s="42" t="str">
        <f t="shared" si="8"/>
        <v/>
      </c>
      <c r="O38" s="42" t="str">
        <f t="shared" si="8"/>
        <v/>
      </c>
      <c r="P38" s="42" t="str">
        <f t="shared" si="8"/>
        <v/>
      </c>
      <c r="Q38" s="42" t="str">
        <f t="shared" si="8"/>
        <v/>
      </c>
      <c r="R38" s="42" t="str">
        <f t="shared" si="8"/>
        <v/>
      </c>
      <c r="S38" s="42" t="str">
        <f t="shared" si="8"/>
        <v/>
      </c>
      <c r="T38" s="42" t="str">
        <f>IF(ISNUMBER(T27),FLOOR(T27*$B$8,1),"")</f>
        <v/>
      </c>
      <c r="U38" s="42" t="str">
        <f>IF(ISNUMBER(U27),FLOOR(U27*$B$8,1),"")</f>
        <v/>
      </c>
      <c r="V38" s="42" t="str">
        <f>IF(ISNUMBER(V27),FLOOR(V27*$B$8,1),"")</f>
        <v/>
      </c>
      <c r="W38" s="42" t="str">
        <f>IF(ISNUMBER(W27),FLOOR(W27*$B$8,1),"")</f>
        <v/>
      </c>
    </row>
    <row r="39" spans="1:23" x14ac:dyDescent="0.2">
      <c r="A39" s="3"/>
      <c r="B39" s="36" t="str">
        <f t="shared" si="1"/>
        <v/>
      </c>
      <c r="C39" s="36" t="str">
        <f t="shared" si="1"/>
        <v/>
      </c>
      <c r="D39" s="42" t="str">
        <f t="shared" ref="D39:W39" si="9">IF(ISNUMBER(D28),FLOOR(D28*$B$8,1),"")</f>
        <v/>
      </c>
      <c r="E39" s="42" t="str">
        <f t="shared" si="9"/>
        <v/>
      </c>
      <c r="F39" s="42" t="str">
        <f t="shared" si="9"/>
        <v/>
      </c>
      <c r="G39" s="42" t="str">
        <f t="shared" si="9"/>
        <v/>
      </c>
      <c r="H39" s="42" t="str">
        <f t="shared" si="9"/>
        <v/>
      </c>
      <c r="I39" s="42" t="str">
        <f t="shared" si="9"/>
        <v/>
      </c>
      <c r="J39" s="42" t="str">
        <f t="shared" si="9"/>
        <v/>
      </c>
      <c r="K39" s="42" t="str">
        <f t="shared" si="9"/>
        <v/>
      </c>
      <c r="L39" s="42" t="str">
        <f t="shared" si="9"/>
        <v/>
      </c>
      <c r="M39" s="42" t="str">
        <f t="shared" si="9"/>
        <v/>
      </c>
      <c r="N39" s="42" t="str">
        <f t="shared" si="9"/>
        <v/>
      </c>
      <c r="O39" s="42" t="str">
        <f t="shared" si="9"/>
        <v/>
      </c>
      <c r="P39" s="42" t="str">
        <f t="shared" si="9"/>
        <v/>
      </c>
      <c r="Q39" s="42" t="str">
        <f t="shared" si="9"/>
        <v/>
      </c>
      <c r="R39" s="42" t="str">
        <f t="shared" si="9"/>
        <v/>
      </c>
      <c r="S39" s="42" t="str">
        <f t="shared" si="9"/>
        <v/>
      </c>
      <c r="T39" s="42" t="str">
        <f t="shared" si="9"/>
        <v/>
      </c>
      <c r="U39" s="42" t="str">
        <f t="shared" si="9"/>
        <v/>
      </c>
      <c r="V39" s="42" t="str">
        <f t="shared" si="9"/>
        <v/>
      </c>
      <c r="W39" s="42" t="str">
        <f t="shared" si="9"/>
        <v/>
      </c>
    </row>
    <row r="40" spans="1:23" x14ac:dyDescent="0.2">
      <c r="A40" s="35"/>
      <c r="B40" s="35"/>
      <c r="C40" s="34" t="s">
        <v>45</v>
      </c>
      <c r="D40" s="35">
        <f>IF(ISNUMBER(D18),SUM(D32:D39),"")</f>
        <v>0</v>
      </c>
      <c r="E40" s="35" t="str">
        <f t="shared" ref="E40:W40" si="10">IF(ISNUMBER(E18),SUM(E32:E39),"")</f>
        <v/>
      </c>
      <c r="F40" s="35" t="str">
        <f t="shared" si="10"/>
        <v/>
      </c>
      <c r="G40" s="35" t="str">
        <f t="shared" si="10"/>
        <v/>
      </c>
      <c r="H40" s="35" t="str">
        <f t="shared" si="10"/>
        <v/>
      </c>
      <c r="I40" s="35" t="str">
        <f t="shared" si="10"/>
        <v/>
      </c>
      <c r="J40" s="35" t="str">
        <f t="shared" si="10"/>
        <v/>
      </c>
      <c r="K40" s="35" t="str">
        <f t="shared" si="10"/>
        <v/>
      </c>
      <c r="L40" s="35" t="str">
        <f t="shared" si="10"/>
        <v/>
      </c>
      <c r="M40" s="35" t="str">
        <f t="shared" si="10"/>
        <v/>
      </c>
      <c r="N40" s="35" t="str">
        <f t="shared" si="10"/>
        <v/>
      </c>
      <c r="O40" s="35" t="str">
        <f t="shared" si="10"/>
        <v/>
      </c>
      <c r="P40" s="35" t="str">
        <f t="shared" si="10"/>
        <v/>
      </c>
      <c r="Q40" s="35" t="str">
        <f t="shared" si="10"/>
        <v/>
      </c>
      <c r="R40" s="35" t="str">
        <f t="shared" si="10"/>
        <v/>
      </c>
      <c r="S40" s="35" t="str">
        <f t="shared" si="10"/>
        <v/>
      </c>
      <c r="T40" s="35" t="str">
        <f t="shared" si="10"/>
        <v/>
      </c>
      <c r="U40" s="35" t="str">
        <f t="shared" si="10"/>
        <v/>
      </c>
      <c r="V40" s="35" t="str">
        <f t="shared" si="10"/>
        <v/>
      </c>
      <c r="W40" s="35" t="str">
        <f t="shared" si="10"/>
        <v/>
      </c>
    </row>
    <row r="41" spans="1:23" x14ac:dyDescent="0.2">
      <c r="B41" s="9" t="s">
        <v>76</v>
      </c>
      <c r="C41" s="120">
        <f>SUM(D41:W41)</f>
        <v>0</v>
      </c>
      <c r="D41" s="55">
        <f t="shared" ref="D41:W41" si="11">SUM(D181:D220)</f>
        <v>0</v>
      </c>
      <c r="E41" s="55">
        <f t="shared" si="11"/>
        <v>0</v>
      </c>
      <c r="F41" s="55">
        <f t="shared" si="11"/>
        <v>0</v>
      </c>
      <c r="G41" s="55">
        <f t="shared" si="11"/>
        <v>0</v>
      </c>
      <c r="H41" s="55">
        <f t="shared" si="11"/>
        <v>0</v>
      </c>
      <c r="I41" s="55">
        <f t="shared" si="11"/>
        <v>0</v>
      </c>
      <c r="J41" s="55">
        <f t="shared" si="11"/>
        <v>0</v>
      </c>
      <c r="K41" s="55">
        <f t="shared" si="11"/>
        <v>0</v>
      </c>
      <c r="L41" s="55">
        <f t="shared" si="11"/>
        <v>0</v>
      </c>
      <c r="M41" s="55">
        <f t="shared" si="11"/>
        <v>0</v>
      </c>
      <c r="N41" s="55">
        <f t="shared" si="11"/>
        <v>0</v>
      </c>
      <c r="O41" s="55">
        <f t="shared" si="11"/>
        <v>0</v>
      </c>
      <c r="P41" s="55">
        <f t="shared" si="11"/>
        <v>0</v>
      </c>
      <c r="Q41" s="55">
        <f t="shared" si="11"/>
        <v>0</v>
      </c>
      <c r="R41" s="55">
        <f t="shared" si="11"/>
        <v>0</v>
      </c>
      <c r="S41" s="55">
        <f t="shared" si="11"/>
        <v>0</v>
      </c>
      <c r="T41" s="55">
        <f t="shared" si="11"/>
        <v>0</v>
      </c>
      <c r="U41" s="55">
        <f t="shared" si="11"/>
        <v>0</v>
      </c>
      <c r="V41" s="55">
        <f t="shared" si="11"/>
        <v>0</v>
      </c>
      <c r="W41" s="55">
        <f t="shared" si="11"/>
        <v>0</v>
      </c>
    </row>
    <row r="42" spans="1:23" x14ac:dyDescent="0.2">
      <c r="A42" s="26" t="s">
        <v>56</v>
      </c>
      <c r="B42" s="27" t="s">
        <v>47</v>
      </c>
      <c r="C42" s="28" t="s">
        <v>48</v>
      </c>
      <c r="D42" s="23"/>
      <c r="E42" s="23"/>
      <c r="F42" s="23"/>
      <c r="G42" s="23"/>
      <c r="H42" s="23"/>
      <c r="I42" s="23"/>
      <c r="J42" s="23"/>
      <c r="K42" s="23"/>
      <c r="L42" s="23"/>
      <c r="M42" s="23"/>
      <c r="N42" s="23"/>
      <c r="O42" s="23"/>
      <c r="P42" s="23"/>
      <c r="Q42" s="23"/>
      <c r="R42" s="24"/>
      <c r="S42" s="25"/>
      <c r="T42" s="25"/>
      <c r="U42" s="25"/>
      <c r="V42" s="25"/>
      <c r="W42" s="25"/>
    </row>
    <row r="43" spans="1:23" x14ac:dyDescent="0.2">
      <c r="A43" s="3"/>
      <c r="B43" s="36">
        <f t="shared" ref="B43:C50" si="12">IF(ISBLANK(B32),"",B32)</f>
        <v>0</v>
      </c>
      <c r="C43" s="36">
        <f t="shared" si="12"/>
        <v>0</v>
      </c>
      <c r="D43" s="42">
        <f>IF(ISNUMBER(D32),D32,"")</f>
        <v>0</v>
      </c>
      <c r="E43" s="42">
        <f t="shared" ref="E43:W43" si="13">IF(ISNUMBER(E32),E32,"")</f>
        <v>0</v>
      </c>
      <c r="F43" s="42">
        <f t="shared" si="13"/>
        <v>0</v>
      </c>
      <c r="G43" s="42">
        <f t="shared" si="13"/>
        <v>0</v>
      </c>
      <c r="H43" s="42">
        <f t="shared" si="13"/>
        <v>0</v>
      </c>
      <c r="I43" s="42">
        <f t="shared" si="13"/>
        <v>0</v>
      </c>
      <c r="J43" s="42">
        <f t="shared" si="13"/>
        <v>0</v>
      </c>
      <c r="K43" s="42">
        <f t="shared" si="13"/>
        <v>0</v>
      </c>
      <c r="L43" s="42">
        <f t="shared" si="13"/>
        <v>0</v>
      </c>
      <c r="M43" s="42">
        <f t="shared" si="13"/>
        <v>0</v>
      </c>
      <c r="N43" s="42">
        <f t="shared" si="13"/>
        <v>0</v>
      </c>
      <c r="O43" s="42">
        <f t="shared" si="13"/>
        <v>0</v>
      </c>
      <c r="P43" s="42">
        <f t="shared" si="13"/>
        <v>0</v>
      </c>
      <c r="Q43" s="42">
        <f t="shared" si="13"/>
        <v>0</v>
      </c>
      <c r="R43" s="42">
        <f t="shared" si="13"/>
        <v>0</v>
      </c>
      <c r="S43" s="42">
        <f t="shared" si="13"/>
        <v>0</v>
      </c>
      <c r="T43" s="42">
        <f t="shared" si="13"/>
        <v>0</v>
      </c>
      <c r="U43" s="42">
        <f t="shared" si="13"/>
        <v>0</v>
      </c>
      <c r="V43" s="42">
        <f t="shared" si="13"/>
        <v>0</v>
      </c>
      <c r="W43" s="42" t="str">
        <f t="shared" si="13"/>
        <v/>
      </c>
    </row>
    <row r="44" spans="1:23" x14ac:dyDescent="0.2">
      <c r="A44" s="3"/>
      <c r="B44" s="36" t="str">
        <f t="shared" si="12"/>
        <v/>
      </c>
      <c r="C44" s="36" t="str">
        <f t="shared" si="12"/>
        <v/>
      </c>
      <c r="D44" s="42" t="str">
        <f>IF(ISNUMBER(D33),D33+D43,"")</f>
        <v/>
      </c>
      <c r="E44" s="42" t="str">
        <f t="shared" ref="E44:W50" si="14">IF(ISNUMBER(E33),E33+E43,"")</f>
        <v/>
      </c>
      <c r="F44" s="42" t="str">
        <f t="shared" si="14"/>
        <v/>
      </c>
      <c r="G44" s="42" t="str">
        <f t="shared" si="14"/>
        <v/>
      </c>
      <c r="H44" s="42" t="str">
        <f t="shared" si="14"/>
        <v/>
      </c>
      <c r="I44" s="42" t="str">
        <f>IF(ISNUMBER(I33),I33+I43,"")</f>
        <v/>
      </c>
      <c r="J44" s="42" t="str">
        <f t="shared" si="14"/>
        <v/>
      </c>
      <c r="K44" s="42" t="str">
        <f t="shared" si="14"/>
        <v/>
      </c>
      <c r="L44" s="42" t="str">
        <f t="shared" si="14"/>
        <v/>
      </c>
      <c r="M44" s="42" t="str">
        <f t="shared" si="14"/>
        <v/>
      </c>
      <c r="N44" s="42" t="str">
        <f t="shared" si="14"/>
        <v/>
      </c>
      <c r="O44" s="42" t="str">
        <f t="shared" si="14"/>
        <v/>
      </c>
      <c r="P44" s="42" t="str">
        <f t="shared" si="14"/>
        <v/>
      </c>
      <c r="Q44" s="42" t="str">
        <f t="shared" si="14"/>
        <v/>
      </c>
      <c r="R44" s="42" t="str">
        <f t="shared" si="14"/>
        <v/>
      </c>
      <c r="S44" s="42" t="str">
        <f t="shared" si="14"/>
        <v/>
      </c>
      <c r="T44" s="42" t="str">
        <f t="shared" si="14"/>
        <v/>
      </c>
      <c r="U44" s="42" t="str">
        <f t="shared" si="14"/>
        <v/>
      </c>
      <c r="V44" s="42" t="str">
        <f t="shared" si="14"/>
        <v/>
      </c>
      <c r="W44" s="42" t="str">
        <f t="shared" si="14"/>
        <v/>
      </c>
    </row>
    <row r="45" spans="1:23" x14ac:dyDescent="0.2">
      <c r="A45" s="3"/>
      <c r="B45" s="36" t="str">
        <f t="shared" si="12"/>
        <v/>
      </c>
      <c r="C45" s="36" t="str">
        <f t="shared" si="12"/>
        <v/>
      </c>
      <c r="D45" s="42" t="str">
        <f t="shared" ref="D45:D50" si="15">IF(ISNUMBER(D34),D34+D44,"")</f>
        <v/>
      </c>
      <c r="E45" s="42" t="str">
        <f t="shared" si="14"/>
        <v/>
      </c>
      <c r="F45" s="42" t="str">
        <f t="shared" si="14"/>
        <v/>
      </c>
      <c r="G45" s="42" t="str">
        <f t="shared" si="14"/>
        <v/>
      </c>
      <c r="H45" s="42" t="str">
        <f t="shared" si="14"/>
        <v/>
      </c>
      <c r="I45" s="42" t="str">
        <f t="shared" si="14"/>
        <v/>
      </c>
      <c r="J45" s="42" t="str">
        <f t="shared" si="14"/>
        <v/>
      </c>
      <c r="K45" s="42" t="str">
        <f t="shared" si="14"/>
        <v/>
      </c>
      <c r="L45" s="42" t="str">
        <f t="shared" si="14"/>
        <v/>
      </c>
      <c r="M45" s="42" t="str">
        <f t="shared" si="14"/>
        <v/>
      </c>
      <c r="N45" s="42" t="str">
        <f t="shared" si="14"/>
        <v/>
      </c>
      <c r="O45" s="42" t="str">
        <f t="shared" si="14"/>
        <v/>
      </c>
      <c r="P45" s="42" t="str">
        <f t="shared" si="14"/>
        <v/>
      </c>
      <c r="Q45" s="42" t="str">
        <f t="shared" si="14"/>
        <v/>
      </c>
      <c r="R45" s="42" t="str">
        <f t="shared" si="14"/>
        <v/>
      </c>
      <c r="S45" s="42" t="str">
        <f t="shared" si="14"/>
        <v/>
      </c>
      <c r="T45" s="42" t="str">
        <f t="shared" si="14"/>
        <v/>
      </c>
      <c r="U45" s="42" t="str">
        <f t="shared" si="14"/>
        <v/>
      </c>
      <c r="V45" s="42" t="str">
        <f t="shared" si="14"/>
        <v/>
      </c>
      <c r="W45" s="42" t="str">
        <f t="shared" si="14"/>
        <v/>
      </c>
    </row>
    <row r="46" spans="1:23" x14ac:dyDescent="0.2">
      <c r="A46" s="3"/>
      <c r="B46" s="36" t="str">
        <f t="shared" si="12"/>
        <v/>
      </c>
      <c r="C46" s="36" t="str">
        <f t="shared" si="12"/>
        <v/>
      </c>
      <c r="D46" s="42" t="str">
        <f t="shared" si="15"/>
        <v/>
      </c>
      <c r="E46" s="42" t="str">
        <f t="shared" si="14"/>
        <v/>
      </c>
      <c r="F46" s="42" t="str">
        <f t="shared" si="14"/>
        <v/>
      </c>
      <c r="G46" s="42" t="str">
        <f t="shared" si="14"/>
        <v/>
      </c>
      <c r="H46" s="42" t="str">
        <f t="shared" si="14"/>
        <v/>
      </c>
      <c r="I46" s="42" t="str">
        <f t="shared" si="14"/>
        <v/>
      </c>
      <c r="J46" s="42" t="str">
        <f t="shared" si="14"/>
        <v/>
      </c>
      <c r="K46" s="42" t="str">
        <f t="shared" si="14"/>
        <v/>
      </c>
      <c r="L46" s="42" t="str">
        <f t="shared" si="14"/>
        <v/>
      </c>
      <c r="M46" s="42" t="str">
        <f t="shared" si="14"/>
        <v/>
      </c>
      <c r="N46" s="42" t="str">
        <f t="shared" si="14"/>
        <v/>
      </c>
      <c r="O46" s="42" t="str">
        <f t="shared" si="14"/>
        <v/>
      </c>
      <c r="P46" s="42" t="str">
        <f t="shared" si="14"/>
        <v/>
      </c>
      <c r="Q46" s="42" t="str">
        <f t="shared" si="14"/>
        <v/>
      </c>
      <c r="R46" s="42" t="str">
        <f t="shared" si="14"/>
        <v/>
      </c>
      <c r="S46" s="42" t="str">
        <f t="shared" si="14"/>
        <v/>
      </c>
      <c r="T46" s="42" t="str">
        <f t="shared" si="14"/>
        <v/>
      </c>
      <c r="U46" s="42" t="str">
        <f t="shared" si="14"/>
        <v/>
      </c>
      <c r="V46" s="42" t="str">
        <f t="shared" si="14"/>
        <v/>
      </c>
      <c r="W46" s="42" t="str">
        <f t="shared" si="14"/>
        <v/>
      </c>
    </row>
    <row r="47" spans="1:23" x14ac:dyDescent="0.2">
      <c r="A47" s="3"/>
      <c r="B47" s="36" t="str">
        <f t="shared" si="12"/>
        <v/>
      </c>
      <c r="C47" s="36" t="str">
        <f t="shared" si="12"/>
        <v/>
      </c>
      <c r="D47" s="42" t="str">
        <f t="shared" si="15"/>
        <v/>
      </c>
      <c r="E47" s="42" t="str">
        <f t="shared" si="14"/>
        <v/>
      </c>
      <c r="F47" s="42" t="str">
        <f t="shared" si="14"/>
        <v/>
      </c>
      <c r="G47" s="42" t="str">
        <f t="shared" si="14"/>
        <v/>
      </c>
      <c r="H47" s="42" t="str">
        <f t="shared" si="14"/>
        <v/>
      </c>
      <c r="I47" s="42" t="str">
        <f t="shared" si="14"/>
        <v/>
      </c>
      <c r="J47" s="42" t="str">
        <f t="shared" si="14"/>
        <v/>
      </c>
      <c r="K47" s="42" t="str">
        <f t="shared" si="14"/>
        <v/>
      </c>
      <c r="L47" s="42" t="str">
        <f t="shared" si="14"/>
        <v/>
      </c>
      <c r="M47" s="42" t="str">
        <f t="shared" si="14"/>
        <v/>
      </c>
      <c r="N47" s="42" t="str">
        <f t="shared" si="14"/>
        <v/>
      </c>
      <c r="O47" s="42" t="str">
        <f t="shared" si="14"/>
        <v/>
      </c>
      <c r="P47" s="42" t="str">
        <f t="shared" si="14"/>
        <v/>
      </c>
      <c r="Q47" s="42" t="str">
        <f t="shared" si="14"/>
        <v/>
      </c>
      <c r="R47" s="42" t="str">
        <f t="shared" si="14"/>
        <v/>
      </c>
      <c r="S47" s="42" t="str">
        <f t="shared" si="14"/>
        <v/>
      </c>
      <c r="T47" s="42" t="str">
        <f t="shared" si="14"/>
        <v/>
      </c>
      <c r="U47" s="42" t="str">
        <f t="shared" si="14"/>
        <v/>
      </c>
      <c r="V47" s="42" t="str">
        <f t="shared" si="14"/>
        <v/>
      </c>
      <c r="W47" s="42" t="str">
        <f t="shared" si="14"/>
        <v/>
      </c>
    </row>
    <row r="48" spans="1:23" x14ac:dyDescent="0.2">
      <c r="A48" s="3"/>
      <c r="B48" s="36" t="str">
        <f t="shared" si="12"/>
        <v/>
      </c>
      <c r="C48" s="36" t="str">
        <f t="shared" si="12"/>
        <v/>
      </c>
      <c r="D48" s="42" t="str">
        <f t="shared" si="15"/>
        <v/>
      </c>
      <c r="E48" s="42" t="str">
        <f t="shared" si="14"/>
        <v/>
      </c>
      <c r="F48" s="42" t="str">
        <f t="shared" si="14"/>
        <v/>
      </c>
      <c r="G48" s="42" t="str">
        <f t="shared" si="14"/>
        <v/>
      </c>
      <c r="H48" s="42" t="str">
        <f t="shared" si="14"/>
        <v/>
      </c>
      <c r="I48" s="42" t="str">
        <f t="shared" si="14"/>
        <v/>
      </c>
      <c r="J48" s="42" t="str">
        <f t="shared" si="14"/>
        <v/>
      </c>
      <c r="K48" s="42" t="str">
        <f t="shared" si="14"/>
        <v/>
      </c>
      <c r="L48" s="42" t="str">
        <f t="shared" si="14"/>
        <v/>
      </c>
      <c r="M48" s="42" t="str">
        <f t="shared" si="14"/>
        <v/>
      </c>
      <c r="N48" s="42" t="str">
        <f t="shared" si="14"/>
        <v/>
      </c>
      <c r="O48" s="42" t="str">
        <f t="shared" si="14"/>
        <v/>
      </c>
      <c r="P48" s="42" t="str">
        <f t="shared" si="14"/>
        <v/>
      </c>
      <c r="Q48" s="42" t="str">
        <f t="shared" si="14"/>
        <v/>
      </c>
      <c r="R48" s="42" t="str">
        <f t="shared" si="14"/>
        <v/>
      </c>
      <c r="S48" s="42" t="str">
        <f t="shared" si="14"/>
        <v/>
      </c>
      <c r="T48" s="42" t="str">
        <f t="shared" si="14"/>
        <v/>
      </c>
      <c r="U48" s="42" t="str">
        <f t="shared" si="14"/>
        <v/>
      </c>
      <c r="V48" s="42" t="str">
        <f t="shared" si="14"/>
        <v/>
      </c>
      <c r="W48" s="42" t="str">
        <f t="shared" si="14"/>
        <v/>
      </c>
    </row>
    <row r="49" spans="1:23" x14ac:dyDescent="0.2">
      <c r="A49" s="3"/>
      <c r="B49" s="36" t="str">
        <f t="shared" si="12"/>
        <v/>
      </c>
      <c r="C49" s="36" t="str">
        <f t="shared" si="12"/>
        <v/>
      </c>
      <c r="D49" s="42" t="str">
        <f t="shared" si="15"/>
        <v/>
      </c>
      <c r="E49" s="42" t="str">
        <f t="shared" si="14"/>
        <v/>
      </c>
      <c r="F49" s="42" t="str">
        <f t="shared" si="14"/>
        <v/>
      </c>
      <c r="G49" s="42" t="str">
        <f t="shared" si="14"/>
        <v/>
      </c>
      <c r="H49" s="42" t="str">
        <f t="shared" si="14"/>
        <v/>
      </c>
      <c r="I49" s="42" t="str">
        <f t="shared" si="14"/>
        <v/>
      </c>
      <c r="J49" s="42" t="str">
        <f t="shared" si="14"/>
        <v/>
      </c>
      <c r="K49" s="42" t="str">
        <f t="shared" si="14"/>
        <v/>
      </c>
      <c r="L49" s="42" t="str">
        <f t="shared" si="14"/>
        <v/>
      </c>
      <c r="M49" s="42" t="str">
        <f t="shared" si="14"/>
        <v/>
      </c>
      <c r="N49" s="42" t="str">
        <f t="shared" si="14"/>
        <v/>
      </c>
      <c r="O49" s="42" t="str">
        <f t="shared" si="14"/>
        <v/>
      </c>
      <c r="P49" s="42" t="str">
        <f t="shared" si="14"/>
        <v/>
      </c>
      <c r="Q49" s="42" t="str">
        <f t="shared" si="14"/>
        <v/>
      </c>
      <c r="R49" s="42" t="str">
        <f t="shared" si="14"/>
        <v/>
      </c>
      <c r="S49" s="42" t="str">
        <f t="shared" si="14"/>
        <v/>
      </c>
      <c r="T49" s="42" t="str">
        <f t="shared" si="14"/>
        <v/>
      </c>
      <c r="U49" s="42" t="str">
        <f t="shared" si="14"/>
        <v/>
      </c>
      <c r="V49" s="42" t="str">
        <f t="shared" si="14"/>
        <v/>
      </c>
      <c r="W49" s="42" t="str">
        <f t="shared" si="14"/>
        <v/>
      </c>
    </row>
    <row r="50" spans="1:23" x14ac:dyDescent="0.2">
      <c r="A50" s="3"/>
      <c r="B50" s="36" t="str">
        <f t="shared" si="12"/>
        <v/>
      </c>
      <c r="C50" s="36" t="str">
        <f t="shared" si="12"/>
        <v/>
      </c>
      <c r="D50" s="42" t="str">
        <f t="shared" si="15"/>
        <v/>
      </c>
      <c r="E50" s="42" t="str">
        <f t="shared" si="14"/>
        <v/>
      </c>
      <c r="F50" s="42" t="str">
        <f t="shared" si="14"/>
        <v/>
      </c>
      <c r="G50" s="42" t="str">
        <f t="shared" si="14"/>
        <v/>
      </c>
      <c r="H50" s="42" t="str">
        <f t="shared" si="14"/>
        <v/>
      </c>
      <c r="I50" s="42" t="str">
        <f t="shared" si="14"/>
        <v/>
      </c>
      <c r="J50" s="42" t="str">
        <f t="shared" si="14"/>
        <v/>
      </c>
      <c r="K50" s="42" t="str">
        <f t="shared" si="14"/>
        <v/>
      </c>
      <c r="L50" s="42" t="str">
        <f t="shared" si="14"/>
        <v/>
      </c>
      <c r="M50" s="42" t="str">
        <f t="shared" si="14"/>
        <v/>
      </c>
      <c r="N50" s="42" t="str">
        <f t="shared" si="14"/>
        <v/>
      </c>
      <c r="O50" s="42" t="str">
        <f t="shared" si="14"/>
        <v/>
      </c>
      <c r="P50" s="42" t="str">
        <f t="shared" si="14"/>
        <v/>
      </c>
      <c r="Q50" s="42" t="str">
        <f t="shared" si="14"/>
        <v/>
      </c>
      <c r="R50" s="42" t="str">
        <f t="shared" si="14"/>
        <v/>
      </c>
      <c r="S50" s="42" t="str">
        <f t="shared" si="14"/>
        <v/>
      </c>
      <c r="T50" s="42" t="str">
        <f t="shared" si="14"/>
        <v/>
      </c>
      <c r="U50" s="42" t="str">
        <f t="shared" si="14"/>
        <v/>
      </c>
      <c r="V50" s="42" t="str">
        <f t="shared" si="14"/>
        <v/>
      </c>
      <c r="W50" s="42" t="str">
        <f t="shared" si="14"/>
        <v/>
      </c>
    </row>
    <row r="53" spans="1:23" s="40" customFormat="1" x14ac:dyDescent="0.2">
      <c r="A53" s="31" t="s">
        <v>50</v>
      </c>
      <c r="B53" s="39"/>
      <c r="C53" s="39"/>
      <c r="D53" s="39">
        <f>IF(25000&lt;D29,3,1)</f>
        <v>1</v>
      </c>
      <c r="E53" s="39">
        <f t="shared" ref="E53:V53" si="16">IF(25000&lt;E29,3,1)</f>
        <v>3</v>
      </c>
      <c r="F53" s="39">
        <f t="shared" si="16"/>
        <v>3</v>
      </c>
      <c r="G53" s="39">
        <f t="shared" si="16"/>
        <v>3</v>
      </c>
      <c r="H53" s="39">
        <f t="shared" si="16"/>
        <v>3</v>
      </c>
      <c r="I53" s="39">
        <f t="shared" si="16"/>
        <v>3</v>
      </c>
      <c r="J53" s="39">
        <f t="shared" si="16"/>
        <v>3</v>
      </c>
      <c r="K53" s="39">
        <f t="shared" si="16"/>
        <v>3</v>
      </c>
      <c r="L53" s="39">
        <f t="shared" si="16"/>
        <v>3</v>
      </c>
      <c r="M53" s="39">
        <f t="shared" si="16"/>
        <v>3</v>
      </c>
      <c r="N53" s="39">
        <f t="shared" si="16"/>
        <v>3</v>
      </c>
      <c r="O53" s="39">
        <f t="shared" si="16"/>
        <v>3</v>
      </c>
      <c r="P53" s="39">
        <f t="shared" si="16"/>
        <v>3</v>
      </c>
      <c r="Q53" s="39">
        <f t="shared" si="16"/>
        <v>3</v>
      </c>
      <c r="R53" s="39">
        <f t="shared" si="16"/>
        <v>3</v>
      </c>
      <c r="S53" s="39">
        <f t="shared" si="16"/>
        <v>3</v>
      </c>
      <c r="T53" s="39">
        <f t="shared" si="16"/>
        <v>3</v>
      </c>
      <c r="U53" s="39">
        <f t="shared" si="16"/>
        <v>3</v>
      </c>
      <c r="V53" s="39">
        <f t="shared" si="16"/>
        <v>3</v>
      </c>
      <c r="W53" s="39" t="str">
        <f>IF(ISNUMBER(W18),IF(W29&gt;125000,3,IF(OR(W29&lt;=25000,DAYS360($B$9,$D$9)&lt;361),1,2)),"")</f>
        <v/>
      </c>
    </row>
    <row r="55" spans="1:23" s="40" customFormat="1" x14ac:dyDescent="0.2">
      <c r="A55" s="31" t="s">
        <v>51</v>
      </c>
      <c r="B55" s="39"/>
      <c r="C55" s="39"/>
      <c r="D55" s="41">
        <f t="shared" ref="D55:W55" si="17">IF(ISNUMBER(D18),IF(D53=1,$B$11,IF($B$9&lt;$B$11,$B$11,$B$9)),"")</f>
        <v>0</v>
      </c>
      <c r="E55" s="41" t="str">
        <f t="shared" si="17"/>
        <v/>
      </c>
      <c r="F55" s="41" t="str">
        <f t="shared" si="17"/>
        <v/>
      </c>
      <c r="G55" s="41" t="str">
        <f t="shared" si="17"/>
        <v/>
      </c>
      <c r="H55" s="41" t="str">
        <f t="shared" si="17"/>
        <v/>
      </c>
      <c r="I55" s="41" t="str">
        <f t="shared" si="17"/>
        <v/>
      </c>
      <c r="J55" s="41" t="str">
        <f t="shared" si="17"/>
        <v/>
      </c>
      <c r="K55" s="41" t="str">
        <f t="shared" si="17"/>
        <v/>
      </c>
      <c r="L55" s="41" t="str">
        <f t="shared" si="17"/>
        <v/>
      </c>
      <c r="M55" s="41" t="str">
        <f t="shared" si="17"/>
        <v/>
      </c>
      <c r="N55" s="41" t="str">
        <f t="shared" si="17"/>
        <v/>
      </c>
      <c r="O55" s="41" t="str">
        <f t="shared" si="17"/>
        <v/>
      </c>
      <c r="P55" s="41" t="str">
        <f t="shared" si="17"/>
        <v/>
      </c>
      <c r="Q55" s="41" t="str">
        <f t="shared" si="17"/>
        <v/>
      </c>
      <c r="R55" s="41" t="str">
        <f t="shared" si="17"/>
        <v/>
      </c>
      <c r="S55" s="41" t="str">
        <f t="shared" si="17"/>
        <v/>
      </c>
      <c r="T55" s="41" t="str">
        <f t="shared" si="17"/>
        <v/>
      </c>
      <c r="U55" s="41" t="str">
        <f t="shared" si="17"/>
        <v/>
      </c>
      <c r="V55" s="41" t="str">
        <f t="shared" si="17"/>
        <v/>
      </c>
      <c r="W55" s="41" t="str">
        <f t="shared" si="17"/>
        <v/>
      </c>
    </row>
    <row r="57" spans="1:23" x14ac:dyDescent="0.2">
      <c r="A57" s="15" t="s">
        <v>52</v>
      </c>
      <c r="B57" s="3"/>
      <c r="C57" s="3"/>
      <c r="D57" s="41" t="str">
        <f>IF(ISNUMBER(D18),IF(D53=3,IF(D55&lt;DATE(YEAR(D55),MONTH('Betaal data'!$B$3),DAY('Betaal data'!$B$3)),DATE(YEAR(D55),MONTH('Betaal data'!$B$3),DAY('Betaal data'!$B$3)),IF(D55&lt;DATE(YEAR(D55),MONTH('Betaal data'!$B$4),DAY('Betaal data'!$B$4)),DATE(YEAR(D55),MONTH('Betaal data'!$B$4),DAY('Betaal data'!$B$4)),IF(D55&lt;DATE(YEAR(D55),MONTH('Betaal data'!$B$5),DAY('Betaal data'!$B$5)),DATE(YEAR(D55),MONTH('Betaal data'!$B$5),DAY('Betaal data'!$B$5)),DATE(YEAR(D55)+1,MONTH('Betaal data'!$B$2),DAY('Betaal data'!$B$2))))),""),"")</f>
        <v/>
      </c>
      <c r="E57" s="41" t="str">
        <f>IF(ISNUMBER(E18),IF(E53=3,IF(E55&lt;DATE(YEAR(E55),MONTH('Betaal data'!$B$3),DAY('Betaal data'!$B$3)),DATE(YEAR(E55),MONTH('Betaal data'!$B$3),DAY('Betaal data'!$B$3)),IF(E55&lt;DATE(YEAR(E55),MONTH('Betaal data'!$B$4),DAY('Betaal data'!$B$4)),DATE(YEAR(E55),MONTH('Betaal data'!$B$4),DAY('Betaal data'!$B$4)),IF(E55&lt;DATE(YEAR(E55),MONTH('Betaal data'!$B$5),DAY('Betaal data'!$B$5)),DATE(YEAR(E55),MONTH('Betaal data'!$B$5),DAY('Betaal data'!$B$5)),DATE(YEAR(E55)+1,MONTH('Betaal data'!$B$2),DAY('Betaal data'!$B$2))))),""),"")</f>
        <v/>
      </c>
      <c r="F57" s="41" t="str">
        <f>IF(ISNUMBER(F18),IF(F53=3,IF(F55&lt;DATE(YEAR(F55),MONTH('Betaal data'!$B$3),DAY('Betaal data'!$B$3)),DATE(YEAR(F55),MONTH('Betaal data'!$B$3),DAY('Betaal data'!$B$3)),IF(F55&lt;DATE(YEAR(F55),MONTH('Betaal data'!$B$4),DAY('Betaal data'!$B$4)),DATE(YEAR(F55),MONTH('Betaal data'!$B$4),DAY('Betaal data'!$B$4)),IF(F55&lt;DATE(YEAR(F55),MONTH('Betaal data'!$B$5),DAY('Betaal data'!$B$5)),DATE(YEAR(F55),MONTH('Betaal data'!$B$5),DAY('Betaal data'!$B$5)),DATE(YEAR(F55)+1,MONTH('Betaal data'!$B$2),DAY('Betaal data'!$B$2))))),""),"")</f>
        <v/>
      </c>
      <c r="G57" s="41" t="str">
        <f>IF(ISNUMBER(G18),IF(G53=3,IF(G55&lt;DATE(YEAR(G55),MONTH('Betaal data'!$B$3),DAY('Betaal data'!$B$3)),DATE(YEAR(G55),MONTH('Betaal data'!$B$3),DAY('Betaal data'!$B$3)),IF(G55&lt;DATE(YEAR(G55),MONTH('Betaal data'!$B$4),DAY('Betaal data'!$B$4)),DATE(YEAR(G55),MONTH('Betaal data'!$B$4),DAY('Betaal data'!$B$4)),IF(G55&lt;DATE(YEAR(G55),MONTH('Betaal data'!$B$5),DAY('Betaal data'!$B$5)),DATE(YEAR(G55),MONTH('Betaal data'!$B$5),DAY('Betaal data'!$B$5)),DATE(YEAR(G55)+1,MONTH('Betaal data'!$B$2),DAY('Betaal data'!$B$2))))),""),"")</f>
        <v/>
      </c>
      <c r="H57" s="41" t="str">
        <f>IF(ISNUMBER(H18),IF(H53=3,IF(H55&lt;DATE(YEAR(H55),MONTH('Betaal data'!$B$3),DAY('Betaal data'!$B$3)),DATE(YEAR(H55),MONTH('Betaal data'!$B$3),DAY('Betaal data'!$B$3)),IF(H55&lt;DATE(YEAR(H55),MONTH('Betaal data'!$B$4),DAY('Betaal data'!$B$4)),DATE(YEAR(H55),MONTH('Betaal data'!$B$4),DAY('Betaal data'!$B$4)),IF(H55&lt;DATE(YEAR(H55),MONTH('Betaal data'!$B$5),DAY('Betaal data'!$B$5)),DATE(YEAR(H55),MONTH('Betaal data'!$B$5),DAY('Betaal data'!$B$5)),DATE(YEAR(H55)+1,MONTH('Betaal data'!$B$2),DAY('Betaal data'!$B$2))))),""),"")</f>
        <v/>
      </c>
      <c r="I57" s="41" t="str">
        <f>IF(ISNUMBER(I18),IF(I53=3,IF(I55&lt;DATE(YEAR(I55),MONTH('Betaal data'!$B$3),DAY('Betaal data'!$B$3)),DATE(YEAR(I55),MONTH('Betaal data'!$B$3),DAY('Betaal data'!$B$3)),IF(I55&lt;DATE(YEAR(I55),MONTH('Betaal data'!$B$4),DAY('Betaal data'!$B$4)),DATE(YEAR(I55),MONTH('Betaal data'!$B$4),DAY('Betaal data'!$B$4)),IF(I55&lt;DATE(YEAR(I55),MONTH('Betaal data'!$B$5),DAY('Betaal data'!$B$5)),DATE(YEAR(I55),MONTH('Betaal data'!$B$5),DAY('Betaal data'!$B$5)),DATE(YEAR(I55)+1,MONTH('Betaal data'!$B$2),DAY('Betaal data'!$B$2))))),""),"")</f>
        <v/>
      </c>
      <c r="J57" s="41" t="str">
        <f>IF(ISNUMBER(J18),IF(J53=3,IF(J55&lt;DATE(YEAR(J55),MONTH('Betaal data'!$B$3),DAY('Betaal data'!$B$3)),DATE(YEAR(J55),MONTH('Betaal data'!$B$3),DAY('Betaal data'!$B$3)),IF(J55&lt;DATE(YEAR(J55),MONTH('Betaal data'!$B$4),DAY('Betaal data'!$B$4)),DATE(YEAR(J55),MONTH('Betaal data'!$B$4),DAY('Betaal data'!$B$4)),IF(J55&lt;DATE(YEAR(J55),MONTH('Betaal data'!$B$5),DAY('Betaal data'!$B$5)),DATE(YEAR(J55),MONTH('Betaal data'!$B$5),DAY('Betaal data'!$B$5)),DATE(YEAR(J55)+1,MONTH('Betaal data'!$B$2),DAY('Betaal data'!$B$2))))),""),"")</f>
        <v/>
      </c>
      <c r="K57" s="41" t="str">
        <f>IF(ISNUMBER(K18),IF(K53=3,IF(K55&lt;DATE(YEAR(K55),MONTH('Betaal data'!$B$3),DAY('Betaal data'!$B$3)),DATE(YEAR(K55),MONTH('Betaal data'!$B$3),DAY('Betaal data'!$B$3)),IF(K55&lt;DATE(YEAR(K55),MONTH('Betaal data'!$B$4),DAY('Betaal data'!$B$4)),DATE(YEAR(K55),MONTH('Betaal data'!$B$4),DAY('Betaal data'!$B$4)),IF(K55&lt;DATE(YEAR(K55),MONTH('Betaal data'!$B$5),DAY('Betaal data'!$B$5)),DATE(YEAR(K55),MONTH('Betaal data'!$B$5),DAY('Betaal data'!$B$5)),DATE(YEAR(K55)+1,MONTH('Betaal data'!$B$2),DAY('Betaal data'!$B$2))))),""),"")</f>
        <v/>
      </c>
      <c r="L57" s="41" t="str">
        <f>IF(ISNUMBER(L18),IF(L53=3,IF(L55&lt;DATE(YEAR(L55),MONTH('Betaal data'!$B$3),DAY('Betaal data'!$B$3)),DATE(YEAR(L55),MONTH('Betaal data'!$B$3),DAY('Betaal data'!$B$3)),IF(L55&lt;DATE(YEAR(L55),MONTH('Betaal data'!$B$4),DAY('Betaal data'!$B$4)),DATE(YEAR(L55),MONTH('Betaal data'!$B$4),DAY('Betaal data'!$B$4)),IF(L55&lt;DATE(YEAR(L55),MONTH('Betaal data'!$B$5),DAY('Betaal data'!$B$5)),DATE(YEAR(L55),MONTH('Betaal data'!$B$5),DAY('Betaal data'!$B$5)),DATE(YEAR(L55)+1,MONTH('Betaal data'!$B$2),DAY('Betaal data'!$B$2))))),""),"")</f>
        <v/>
      </c>
      <c r="M57" s="41" t="str">
        <f>IF(ISNUMBER(M18),IF(M53=3,IF(M55&lt;DATE(YEAR(M55),MONTH('Betaal data'!$B$3),DAY('Betaal data'!$B$3)),DATE(YEAR(M55),MONTH('Betaal data'!$B$3),DAY('Betaal data'!$B$3)),IF(M55&lt;DATE(YEAR(M55),MONTH('Betaal data'!$B$4),DAY('Betaal data'!$B$4)),DATE(YEAR(M55),MONTH('Betaal data'!$B$4),DAY('Betaal data'!$B$4)),IF(M55&lt;DATE(YEAR(M55),MONTH('Betaal data'!$B$5),DAY('Betaal data'!$B$5)),DATE(YEAR(M55),MONTH('Betaal data'!$B$5),DAY('Betaal data'!$B$5)),DATE(YEAR(M55)+1,MONTH('Betaal data'!$B$2),DAY('Betaal data'!$B$2))))),""),"")</f>
        <v/>
      </c>
      <c r="N57" s="41" t="str">
        <f>IF(ISNUMBER(N18),IF(N53=3,IF(N55&lt;DATE(YEAR(N55),MONTH('Betaal data'!$B$3),DAY('Betaal data'!$B$3)),DATE(YEAR(N55),MONTH('Betaal data'!$B$3),DAY('Betaal data'!$B$3)),IF(N55&lt;DATE(YEAR(N55),MONTH('Betaal data'!$B$4),DAY('Betaal data'!$B$4)),DATE(YEAR(N55),MONTH('Betaal data'!$B$4),DAY('Betaal data'!$B$4)),IF(N55&lt;DATE(YEAR(N55),MONTH('Betaal data'!$B$5),DAY('Betaal data'!$B$5)),DATE(YEAR(N55),MONTH('Betaal data'!$B$5),DAY('Betaal data'!$B$5)),DATE(YEAR(N55)+1,MONTH('Betaal data'!$B$2),DAY('Betaal data'!$B$2))))),""),"")</f>
        <v/>
      </c>
      <c r="O57" s="41" t="str">
        <f>IF(ISNUMBER(O18),IF(O53=3,IF(O55&lt;DATE(YEAR(O55),MONTH('Betaal data'!$B$3),DAY('Betaal data'!$B$3)),DATE(YEAR(O55),MONTH('Betaal data'!$B$3),DAY('Betaal data'!$B$3)),IF(O55&lt;DATE(YEAR(O55),MONTH('Betaal data'!$B$4),DAY('Betaal data'!$B$4)),DATE(YEAR(O55),MONTH('Betaal data'!$B$4),DAY('Betaal data'!$B$4)),IF(O55&lt;DATE(YEAR(O55),MONTH('Betaal data'!$B$5),DAY('Betaal data'!$B$5)),DATE(YEAR(O55),MONTH('Betaal data'!$B$5),DAY('Betaal data'!$B$5)),DATE(YEAR(O55)+1,MONTH('Betaal data'!$B$2),DAY('Betaal data'!$B$2))))),""),"")</f>
        <v/>
      </c>
      <c r="P57" s="41" t="str">
        <f>IF(ISNUMBER(P18),IF(P53=3,IF(P55&lt;DATE(YEAR(P55),MONTH('Betaal data'!$B$3),DAY('Betaal data'!$B$3)),DATE(YEAR(P55),MONTH('Betaal data'!$B$3),DAY('Betaal data'!$B$3)),IF(P55&lt;DATE(YEAR(P55),MONTH('Betaal data'!$B$4),DAY('Betaal data'!$B$4)),DATE(YEAR(P55),MONTH('Betaal data'!$B$4),DAY('Betaal data'!$B$4)),IF(P55&lt;DATE(YEAR(P55),MONTH('Betaal data'!$B$5),DAY('Betaal data'!$B$5)),DATE(YEAR(P55),MONTH('Betaal data'!$B$5),DAY('Betaal data'!$B$5)),DATE(YEAR(P55)+1,MONTH('Betaal data'!$B$2),DAY('Betaal data'!$B$2))))),""),"")</f>
        <v/>
      </c>
      <c r="Q57" s="41" t="str">
        <f>IF(ISNUMBER(Q18),IF(Q53=3,IF(Q55&lt;DATE(YEAR(Q55),MONTH('Betaal data'!$B$3),DAY('Betaal data'!$B$3)),DATE(YEAR(Q55),MONTH('Betaal data'!$B$3),DAY('Betaal data'!$B$3)),IF(Q55&lt;DATE(YEAR(Q55),MONTH('Betaal data'!$B$4),DAY('Betaal data'!$B$4)),DATE(YEAR(Q55),MONTH('Betaal data'!$B$4),DAY('Betaal data'!$B$4)),IF(Q55&lt;DATE(YEAR(Q55),MONTH('Betaal data'!$B$5),DAY('Betaal data'!$B$5)),DATE(YEAR(Q55),MONTH('Betaal data'!$B$5),DAY('Betaal data'!$B$5)),DATE(YEAR(Q55)+1,MONTH('Betaal data'!$B$2),DAY('Betaal data'!$B$2))))),""),"")</f>
        <v/>
      </c>
      <c r="R57" s="41" t="str">
        <f>IF(ISNUMBER(R18),IF(R53=3,IF(R55&lt;DATE(YEAR(R55),MONTH('Betaal data'!$B$3),DAY('Betaal data'!$B$3)),DATE(YEAR(R55),MONTH('Betaal data'!$B$3),DAY('Betaal data'!$B$3)),IF(R55&lt;DATE(YEAR(R55),MONTH('Betaal data'!$B$4),DAY('Betaal data'!$B$4)),DATE(YEAR(R55),MONTH('Betaal data'!$B$4),DAY('Betaal data'!$B$4)),IF(R55&lt;DATE(YEAR(R55),MONTH('Betaal data'!$B$5),DAY('Betaal data'!$B$5)),DATE(YEAR(R55),MONTH('Betaal data'!$B$5),DAY('Betaal data'!$B$5)),DATE(YEAR(R55)+1,MONTH('Betaal data'!$B$2),DAY('Betaal data'!$B$2))))),""),"")</f>
        <v/>
      </c>
      <c r="S57" s="41" t="str">
        <f>IF(ISNUMBER(S18),IF(S53=3,IF(S55&lt;DATE(YEAR(S55),MONTH('Betaal data'!$B$3),DAY('Betaal data'!$B$3)),DATE(YEAR(S55),MONTH('Betaal data'!$B$3),DAY('Betaal data'!$B$3)),IF(S55&lt;DATE(YEAR(S55),MONTH('Betaal data'!$B$4),DAY('Betaal data'!$B$4)),DATE(YEAR(S55),MONTH('Betaal data'!$B$4),DAY('Betaal data'!$B$4)),IF(S55&lt;DATE(YEAR(S55),MONTH('Betaal data'!$B$5),DAY('Betaal data'!$B$5)),DATE(YEAR(S55),MONTH('Betaal data'!$B$5),DAY('Betaal data'!$B$5)),DATE(YEAR(S55)+1,MONTH('Betaal data'!$B$2),DAY('Betaal data'!$B$2))))),""),"")</f>
        <v/>
      </c>
      <c r="T57" s="41" t="str">
        <f>IF(ISNUMBER(T18),IF(T53=3,IF(T55&lt;DATE(YEAR(T55),MONTH('Betaal data'!$B$3),DAY('Betaal data'!$B$3)),DATE(YEAR(T55),MONTH('Betaal data'!$B$3),DAY('Betaal data'!$B$3)),IF(T55&lt;DATE(YEAR(T55),MONTH('Betaal data'!$B$4),DAY('Betaal data'!$B$4)),DATE(YEAR(T55),MONTH('Betaal data'!$B$4),DAY('Betaal data'!$B$4)),IF(T55&lt;DATE(YEAR(T55),MONTH('Betaal data'!$B$5),DAY('Betaal data'!$B$5)),DATE(YEAR(T55),MONTH('Betaal data'!$B$5),DAY('Betaal data'!$B$5)),DATE(YEAR(T55)+1,MONTH('Betaal data'!$B$2),DAY('Betaal data'!$B$2))))),""),"")</f>
        <v/>
      </c>
      <c r="U57" s="41" t="str">
        <f>IF(ISNUMBER(U18),IF(U53=3,IF(U55&lt;DATE(YEAR(U55),MONTH('Betaal data'!$B$3),DAY('Betaal data'!$B$3)),DATE(YEAR(U55),MONTH('Betaal data'!$B$3),DAY('Betaal data'!$B$3)),IF(U55&lt;DATE(YEAR(U55),MONTH('Betaal data'!$B$4),DAY('Betaal data'!$B$4)),DATE(YEAR(U55),MONTH('Betaal data'!$B$4),DAY('Betaal data'!$B$4)),IF(U55&lt;DATE(YEAR(U55),MONTH('Betaal data'!$B$5),DAY('Betaal data'!$B$5)),DATE(YEAR(U55),MONTH('Betaal data'!$B$5),DAY('Betaal data'!$B$5)),DATE(YEAR(U55)+1,MONTH('Betaal data'!$B$2),DAY('Betaal data'!$B$2))))),""),"")</f>
        <v/>
      </c>
      <c r="V57" s="41" t="str">
        <f>IF(ISNUMBER(V18),IF(V53=3,IF(V55&lt;DATE(YEAR(V55),MONTH('Betaal data'!$B$3),DAY('Betaal data'!$B$3)),DATE(YEAR(V55),MONTH('Betaal data'!$B$3),DAY('Betaal data'!$B$3)),IF(V55&lt;DATE(YEAR(V55),MONTH('Betaal data'!$B$4),DAY('Betaal data'!$B$4)),DATE(YEAR(V55),MONTH('Betaal data'!$B$4),DAY('Betaal data'!$B$4)),IF(V55&lt;DATE(YEAR(V55),MONTH('Betaal data'!$B$5),DAY('Betaal data'!$B$5)),DATE(YEAR(V55),MONTH('Betaal data'!$B$5),DAY('Betaal data'!$B$5)),DATE(YEAR(V55)+1,MONTH('Betaal data'!$B$2),DAY('Betaal data'!$B$2))))),""),"")</f>
        <v/>
      </c>
      <c r="W57" s="41" t="str">
        <f>IF(ISNUMBER(W18),IF(W53=3,IF(W55&lt;DATE(YEAR(W55),MONTH('Betaal data'!$B$3),DAY('Betaal data'!$B$3)),DATE(YEAR(W55),MONTH('Betaal data'!$B$3),DAY('Betaal data'!$B$3)),IF(W55&lt;DATE(YEAR(W55),MONTH('Betaal data'!$B$4),DAY('Betaal data'!$B$4)),DATE(YEAR(W55),MONTH('Betaal data'!$B$4),DAY('Betaal data'!$B$4)),IF(W55&lt;DATE(YEAR(W55),MONTH('Betaal data'!$B$5),DAY('Betaal data'!$B$5)),DATE(YEAR(W55),MONTH('Betaal data'!$B$5),DAY('Betaal data'!$B$5)),DATE(YEAR(W55)+1,MONTH('Betaal data'!$B$2),DAY('Betaal data'!$B$2))))),""),"")</f>
        <v/>
      </c>
    </row>
    <row r="58" spans="1:23" x14ac:dyDescent="0.2">
      <c r="A58" s="9"/>
      <c r="D58" s="48"/>
      <c r="E58" s="47"/>
      <c r="F58" s="47"/>
      <c r="G58" s="47"/>
      <c r="H58" s="47"/>
      <c r="I58" s="47"/>
      <c r="J58" s="47"/>
      <c r="K58" s="47"/>
      <c r="L58" s="47"/>
      <c r="M58" s="47"/>
      <c r="N58" s="47"/>
      <c r="O58" s="47"/>
      <c r="P58" s="47"/>
      <c r="Q58" s="47"/>
      <c r="R58" s="47"/>
      <c r="S58" s="47"/>
      <c r="T58" s="47"/>
      <c r="U58" s="47"/>
      <c r="V58" s="47"/>
      <c r="W58" s="47"/>
    </row>
    <row r="59" spans="1:23" x14ac:dyDescent="0.2">
      <c r="A59" s="15" t="s">
        <v>60</v>
      </c>
      <c r="B59" s="3"/>
      <c r="C59" s="3"/>
      <c r="D59" s="49" t="str">
        <f>IF(ISNUMBER(D18),IF(D53=3,IF(D55&lt;DATE(YEAR(D55),MONTH('Betaal data'!$B$3),DAY('Betaal data'!$B$3)),'Betaal data'!$A$3,IF(D55&lt;DATE(YEAR(D55),MONTH('Betaal data'!$B$4),DAY('Betaal data'!$B$4)),'Betaal data'!$A$4,IF(D55&lt;DATE(YEAR(D55),MONTH('Betaal data'!$B$5),DAY('Betaal data'!$B$5)),'Betaal data'!$A$5,'Betaal data'!$A$2))),""),"")</f>
        <v/>
      </c>
      <c r="E59" s="49" t="str">
        <f>IF(ISNUMBER(E18),IF(E53=3,IF(E55&lt;DATE(YEAR(E55),MONTH('Betaal data'!$B$3),DAY('Betaal data'!$B$3)),'Betaal data'!$A$3,IF(E55&lt;DATE(YEAR(E55),MONTH('Betaal data'!$B$4),DAY('Betaal data'!$B$4)),'Betaal data'!$A$4,IF(E55&lt;DATE(YEAR(E55),MONTH('Betaal data'!$B$5),DAY('Betaal data'!$B$5)),'Betaal data'!$A$5,'Betaal data'!$A$2))),""),"")</f>
        <v/>
      </c>
      <c r="F59" s="49" t="str">
        <f>IF(ISNUMBER(F18),IF(F53=3,IF(F55&lt;DATE(YEAR(F55),MONTH('Betaal data'!$B$3),DAY('Betaal data'!$B$3)),'Betaal data'!$A$3,IF(F55&lt;DATE(YEAR(F55),MONTH('Betaal data'!$B$4),DAY('Betaal data'!$B$4)),'Betaal data'!$A$4,IF(F55&lt;DATE(YEAR(F55),MONTH('Betaal data'!$B$5),DAY('Betaal data'!$B$5)),'Betaal data'!$A$5,'Betaal data'!$A$2))),""),"")</f>
        <v/>
      </c>
      <c r="G59" s="49" t="str">
        <f>IF(ISNUMBER(G18),IF(G53=3,IF(G55&lt;DATE(YEAR(G55),MONTH('Betaal data'!$B$3),DAY('Betaal data'!$B$3)),'Betaal data'!$A$3,IF(G55&lt;DATE(YEAR(G55),MONTH('Betaal data'!$B$4),DAY('Betaal data'!$B$4)),'Betaal data'!$A$4,IF(G55&lt;DATE(YEAR(G55),MONTH('Betaal data'!$B$5),DAY('Betaal data'!$B$5)),'Betaal data'!$A$5,'Betaal data'!$A$2))),""),"")</f>
        <v/>
      </c>
      <c r="H59" s="49" t="str">
        <f>IF(ISNUMBER(H18),IF(H53=3,IF(H55&lt;DATE(YEAR(H55),MONTH('Betaal data'!$B$3),DAY('Betaal data'!$B$3)),'Betaal data'!$A$3,IF(H55&lt;DATE(YEAR(H55),MONTH('Betaal data'!$B$4),DAY('Betaal data'!$B$4)),'Betaal data'!$A$4,IF(H55&lt;DATE(YEAR(H55),MONTH('Betaal data'!$B$5),DAY('Betaal data'!$B$5)),'Betaal data'!$A$5,'Betaal data'!$A$2))),""),"")</f>
        <v/>
      </c>
      <c r="I59" s="49" t="str">
        <f>IF(ISNUMBER(I18),IF(I53=3,IF(I55&lt;DATE(YEAR(I55),MONTH('Betaal data'!$B$3),DAY('Betaal data'!$B$3)),'Betaal data'!$A$3,IF(I55&lt;DATE(YEAR(I55),MONTH('Betaal data'!$B$4),DAY('Betaal data'!$B$4)),'Betaal data'!$A$4,IF(I55&lt;DATE(YEAR(I55),MONTH('Betaal data'!$B$5),DAY('Betaal data'!$B$5)),'Betaal data'!$A$5,'Betaal data'!$A$2))),""),"")</f>
        <v/>
      </c>
      <c r="J59" s="49" t="str">
        <f>IF(ISNUMBER(J18),IF(J53=3,IF(J55&lt;DATE(YEAR(J55),MONTH('Betaal data'!$B$3),DAY('Betaal data'!$B$3)),'Betaal data'!$A$3,IF(J55&lt;DATE(YEAR(J55),MONTH('Betaal data'!$B$4),DAY('Betaal data'!$B$4)),'Betaal data'!$A$4,IF(J55&lt;DATE(YEAR(J55),MONTH('Betaal data'!$B$5),DAY('Betaal data'!$B$5)),'Betaal data'!$A$5,'Betaal data'!$A$2))),""),"")</f>
        <v/>
      </c>
      <c r="K59" s="49" t="str">
        <f>IF(ISNUMBER(K18),IF(K53=3,IF(K55&lt;DATE(YEAR(K55),MONTH('Betaal data'!$B$3),DAY('Betaal data'!$B$3)),'Betaal data'!$A$3,IF(K55&lt;DATE(YEAR(K55),MONTH('Betaal data'!$B$4),DAY('Betaal data'!$B$4)),'Betaal data'!$A$4,IF(K55&lt;DATE(YEAR(K55),MONTH('Betaal data'!$B$5),DAY('Betaal data'!$B$5)),'Betaal data'!$A$5,'Betaal data'!$A$2))),""),"")</f>
        <v/>
      </c>
      <c r="L59" s="49" t="str">
        <f>IF(ISNUMBER(L18),IF(L53=3,IF(L55&lt;DATE(YEAR(L55),MONTH('Betaal data'!$B$3),DAY('Betaal data'!$B$3)),'Betaal data'!$A$3,IF(L55&lt;DATE(YEAR(L55),MONTH('Betaal data'!$B$4),DAY('Betaal data'!$B$4)),'Betaal data'!$A$4,IF(L55&lt;DATE(YEAR(L55),MONTH('Betaal data'!$B$5),DAY('Betaal data'!$B$5)),'Betaal data'!$A$5,'Betaal data'!$A$2))),""),"")</f>
        <v/>
      </c>
      <c r="M59" s="49" t="str">
        <f>IF(ISNUMBER(M18),IF(M53=3,IF(M55&lt;DATE(YEAR(M55),MONTH('Betaal data'!$B$3),DAY('Betaal data'!$B$3)),'Betaal data'!$A$3,IF(M55&lt;DATE(YEAR(M55),MONTH('Betaal data'!$B$4),DAY('Betaal data'!$B$4)),'Betaal data'!$A$4,IF(M55&lt;DATE(YEAR(M55),MONTH('Betaal data'!$B$5),DAY('Betaal data'!$B$5)),'Betaal data'!$A$5,'Betaal data'!$A$2))),""),"")</f>
        <v/>
      </c>
      <c r="N59" s="49" t="str">
        <f>IF(ISNUMBER(N18),IF(N53=3,IF(N55&lt;DATE(YEAR(N55),MONTH('Betaal data'!$B$3),DAY('Betaal data'!$B$3)),'Betaal data'!$A$3,IF(N55&lt;DATE(YEAR(N55),MONTH('Betaal data'!$B$4),DAY('Betaal data'!$B$4)),'Betaal data'!$A$4,IF(N55&lt;DATE(YEAR(N55),MONTH('Betaal data'!$B$5),DAY('Betaal data'!$B$5)),'Betaal data'!$A$5,'Betaal data'!$A$2))),""),"")</f>
        <v/>
      </c>
      <c r="O59" s="49" t="str">
        <f>IF(ISNUMBER(O18),IF(O53=3,IF(O55&lt;DATE(YEAR(O55),MONTH('Betaal data'!$B$3),DAY('Betaal data'!$B$3)),'Betaal data'!$A$3,IF(O55&lt;DATE(YEAR(O55),MONTH('Betaal data'!$B$4),DAY('Betaal data'!$B$4)),'Betaal data'!$A$4,IF(O55&lt;DATE(YEAR(O55),MONTH('Betaal data'!$B$5),DAY('Betaal data'!$B$5)),'Betaal data'!$A$5,'Betaal data'!$A$2))),""),"")</f>
        <v/>
      </c>
      <c r="P59" s="49" t="str">
        <f>IF(ISNUMBER(P18),IF(P53=3,IF(P55&lt;DATE(YEAR(P55),MONTH('Betaal data'!$B$3),DAY('Betaal data'!$B$3)),'Betaal data'!$A$3,IF(P55&lt;DATE(YEAR(P55),MONTH('Betaal data'!$B$4),DAY('Betaal data'!$B$4)),'Betaal data'!$A$4,IF(P55&lt;DATE(YEAR(P55),MONTH('Betaal data'!$B$5),DAY('Betaal data'!$B$5)),'Betaal data'!$A$5,'Betaal data'!$A$2))),""),"")</f>
        <v/>
      </c>
      <c r="Q59" s="49" t="str">
        <f>IF(ISNUMBER(Q18),IF(Q53=3,IF(Q55&lt;DATE(YEAR(Q55),MONTH('Betaal data'!$B$3),DAY('Betaal data'!$B$3)),'Betaal data'!$A$3,IF(Q55&lt;DATE(YEAR(Q55),MONTH('Betaal data'!$B$4),DAY('Betaal data'!$B$4)),'Betaal data'!$A$4,IF(Q55&lt;DATE(YEAR(Q55),MONTH('Betaal data'!$B$5),DAY('Betaal data'!$B$5)),'Betaal data'!$A$5,'Betaal data'!$A$2))),""),"")</f>
        <v/>
      </c>
      <c r="R59" s="49" t="str">
        <f>IF(ISNUMBER(R18),IF(R53=3,IF(R55&lt;DATE(YEAR(R55),MONTH('Betaal data'!$B$3),DAY('Betaal data'!$B$3)),'Betaal data'!$A$3,IF(R55&lt;DATE(YEAR(R55),MONTH('Betaal data'!$B$4),DAY('Betaal data'!$B$4)),'Betaal data'!$A$4,IF(R55&lt;DATE(YEAR(R55),MONTH('Betaal data'!$B$5),DAY('Betaal data'!$B$5)),'Betaal data'!$A$5,'Betaal data'!$A$2))),""),"")</f>
        <v/>
      </c>
      <c r="S59" s="49" t="str">
        <f>IF(ISNUMBER(S18),IF(S53=3,IF(S55&lt;DATE(YEAR(S55),MONTH('Betaal data'!$B$3),DAY('Betaal data'!$B$3)),'Betaal data'!$A$3,IF(S55&lt;DATE(YEAR(S55),MONTH('Betaal data'!$B$4),DAY('Betaal data'!$B$4)),'Betaal data'!$A$4,IF(S55&lt;DATE(YEAR(S55),MONTH('Betaal data'!$B$5),DAY('Betaal data'!$B$5)),'Betaal data'!$A$5,'Betaal data'!$A$2))),""),"")</f>
        <v/>
      </c>
      <c r="T59" s="49" t="str">
        <f>IF(ISNUMBER(T18),IF(T53=3,IF(T55&lt;DATE(YEAR(T55),MONTH('Betaal data'!$B$3),DAY('Betaal data'!$B$3)),'Betaal data'!$A$3,IF(T55&lt;DATE(YEAR(T55),MONTH('Betaal data'!$B$4),DAY('Betaal data'!$B$4)),'Betaal data'!$A$4,IF(T55&lt;DATE(YEAR(T55),MONTH('Betaal data'!$B$5),DAY('Betaal data'!$B$5)),'Betaal data'!$A$5,'Betaal data'!$A$2))),""),"")</f>
        <v/>
      </c>
      <c r="U59" s="49" t="str">
        <f>IF(ISNUMBER(U18),IF(U53=3,IF(U55&lt;DATE(YEAR(U55),MONTH('Betaal data'!$B$3),DAY('Betaal data'!$B$3)),'Betaal data'!$A$3,IF(U55&lt;DATE(YEAR(U55),MONTH('Betaal data'!$B$4),DAY('Betaal data'!$B$4)),'Betaal data'!$A$4,IF(U55&lt;DATE(YEAR(U55),MONTH('Betaal data'!$B$5),DAY('Betaal data'!$B$5)),'Betaal data'!$A$5,'Betaal data'!$A$2))),""),"")</f>
        <v/>
      </c>
      <c r="V59" s="49" t="str">
        <f>IF(ISNUMBER(V18),IF(V53=3,IF(V55&lt;DATE(YEAR(V55),MONTH('Betaal data'!$B$3),DAY('Betaal data'!$B$3)),'Betaal data'!$A$3,IF(V55&lt;DATE(YEAR(V55),MONTH('Betaal data'!$B$4),DAY('Betaal data'!$B$4)),'Betaal data'!$A$4,IF(V55&lt;DATE(YEAR(V55),MONTH('Betaal data'!$B$5),DAY('Betaal data'!$B$5)),'Betaal data'!$A$5,'Betaal data'!$A$2))),""),"")</f>
        <v/>
      </c>
      <c r="W59" s="49" t="str">
        <f>IF(ISNUMBER(W18),IF(W53=3,IF(W55&lt;DATE(YEAR(W55),MONTH('Betaal data'!$B$3),DAY('Betaal data'!$B$3)),'Betaal data'!$A$3,IF(W55&lt;DATE(YEAR(W55),MONTH('Betaal data'!$B$4),DAY('Betaal data'!$B$4)),'Betaal data'!$A$4,IF(W55&lt;DATE(YEAR(W55),MONTH('Betaal data'!$B$5),DAY('Betaal data'!$B$5)),'Betaal data'!$A$5,'Betaal data'!$A$2))),""),"")</f>
        <v/>
      </c>
    </row>
    <row r="61" spans="1:23" x14ac:dyDescent="0.2">
      <c r="A61" s="15" t="s">
        <v>54</v>
      </c>
      <c r="B61" s="3"/>
      <c r="C61" s="3"/>
      <c r="D61" s="39" t="str">
        <f>IF(ISNUMBER(D18),IF(D53=3,ROUNDDOWN(1+(DAYS360(D57,$D$9)-1)/90,0),""),"")</f>
        <v/>
      </c>
      <c r="E61" s="39" t="str">
        <f t="shared" ref="E61:W61" si="18">IF(ISNUMBER(E18),IF(E53=3,ROUNDDOWN(1+(DAYS360(E57,$D$9)-1)/90,0),""),"")</f>
        <v/>
      </c>
      <c r="F61" s="39" t="str">
        <f t="shared" si="18"/>
        <v/>
      </c>
      <c r="G61" s="39" t="str">
        <f t="shared" si="18"/>
        <v/>
      </c>
      <c r="H61" s="39" t="str">
        <f t="shared" si="18"/>
        <v/>
      </c>
      <c r="I61" s="39" t="str">
        <f t="shared" si="18"/>
        <v/>
      </c>
      <c r="J61" s="39" t="str">
        <f t="shared" si="18"/>
        <v/>
      </c>
      <c r="K61" s="39" t="str">
        <f t="shared" si="18"/>
        <v/>
      </c>
      <c r="L61" s="39" t="str">
        <f t="shared" si="18"/>
        <v/>
      </c>
      <c r="M61" s="39" t="str">
        <f t="shared" si="18"/>
        <v/>
      </c>
      <c r="N61" s="39" t="str">
        <f t="shared" si="18"/>
        <v/>
      </c>
      <c r="O61" s="39" t="str">
        <f t="shared" si="18"/>
        <v/>
      </c>
      <c r="P61" s="39" t="str">
        <f t="shared" si="18"/>
        <v/>
      </c>
      <c r="Q61" s="39" t="str">
        <f t="shared" si="18"/>
        <v/>
      </c>
      <c r="R61" s="39" t="str">
        <f t="shared" si="18"/>
        <v/>
      </c>
      <c r="S61" s="39" t="str">
        <f t="shared" si="18"/>
        <v/>
      </c>
      <c r="T61" s="39" t="str">
        <f t="shared" si="18"/>
        <v/>
      </c>
      <c r="U61" s="39" t="str">
        <f t="shared" si="18"/>
        <v/>
      </c>
      <c r="V61" s="39" t="str">
        <f t="shared" si="18"/>
        <v/>
      </c>
      <c r="W61" s="39" t="str">
        <f t="shared" si="18"/>
        <v/>
      </c>
    </row>
    <row r="63" spans="1:23" x14ac:dyDescent="0.2">
      <c r="A63" s="15" t="s">
        <v>55</v>
      </c>
      <c r="B63" s="3"/>
      <c r="C63" s="3"/>
      <c r="D63" s="39" t="str">
        <f>IF(ISNUMBER(D18),IF(D53=2,ROUNDDOWN((DAYS360($B$9,$D$9)-14)/360,0),""),"")</f>
        <v/>
      </c>
      <c r="E63" s="39" t="str">
        <f t="shared" ref="E63:W63" si="19">IF(ISNUMBER(E18),IF(E53=2,ROUNDDOWN((DAYS360($B$9,$D$9)-14)/360,0),""),"")</f>
        <v/>
      </c>
      <c r="F63" s="39" t="str">
        <f t="shared" si="19"/>
        <v/>
      </c>
      <c r="G63" s="39" t="str">
        <f t="shared" si="19"/>
        <v/>
      </c>
      <c r="H63" s="39" t="str">
        <f t="shared" si="19"/>
        <v/>
      </c>
      <c r="I63" s="39" t="str">
        <f t="shared" si="19"/>
        <v/>
      </c>
      <c r="J63" s="39" t="str">
        <f t="shared" si="19"/>
        <v/>
      </c>
      <c r="K63" s="39" t="str">
        <f t="shared" si="19"/>
        <v/>
      </c>
      <c r="L63" s="39" t="str">
        <f t="shared" si="19"/>
        <v/>
      </c>
      <c r="M63" s="39" t="str">
        <f t="shared" si="19"/>
        <v/>
      </c>
      <c r="N63" s="39" t="str">
        <f t="shared" si="19"/>
        <v/>
      </c>
      <c r="O63" s="39" t="str">
        <f t="shared" si="19"/>
        <v/>
      </c>
      <c r="P63" s="39" t="str">
        <f t="shared" si="19"/>
        <v/>
      </c>
      <c r="Q63" s="39" t="str">
        <f t="shared" si="19"/>
        <v/>
      </c>
      <c r="R63" s="39" t="str">
        <f t="shared" si="19"/>
        <v/>
      </c>
      <c r="S63" s="39" t="str">
        <f t="shared" si="19"/>
        <v/>
      </c>
      <c r="T63" s="39" t="str">
        <f t="shared" si="19"/>
        <v/>
      </c>
      <c r="U63" s="39" t="str">
        <f t="shared" si="19"/>
        <v/>
      </c>
      <c r="V63" s="39" t="str">
        <f t="shared" si="19"/>
        <v/>
      </c>
      <c r="W63" s="39" t="str">
        <f t="shared" si="19"/>
        <v/>
      </c>
    </row>
    <row r="65" spans="1:23" x14ac:dyDescent="0.2">
      <c r="A65" s="15" t="s">
        <v>29</v>
      </c>
      <c r="B65" s="3"/>
      <c r="C65" s="3"/>
      <c r="D65" s="35">
        <f>IF(ISNUMBER(D18),IF(D53=1,D40,IF(D53=2,ROUND(D40/(D63+1)*(1+FLOOR(DAYS360($B$9,D55)/360,1)),0),IF(D53=3,ROUND(VLOOKUP(D55,$B$43:$W$50,D18+2)+VLOOKUP(D55,$B$32:$W$39,D18+2)*(DAYS360(VLOOKUP(D55,$B$32:$W$39,1),D57)/DAYS360(VLOOKUP(D55,$B$32:$W$39,1),VLOOKUP(D55,$B$32:$W$39,2))-1),0),""))),"")</f>
        <v>0</v>
      </c>
      <c r="E65" s="35" t="str">
        <f t="shared" ref="E65:W65" si="20">IF(ISNUMBER(E18),IF(E53=1,E40,IF(E53=2,ROUND(E40/(E63+1)*(1+FLOOR(DAYS360($B$9,E55)/360,1)),0),IF(E53=3,ROUND(VLOOKUP(E55,$B$43:$W$50,E18+2)+VLOOKUP(E55,$B$32:$W$39,E18+2)*(DAYS360(VLOOKUP(E55,$B$32:$W$39,1),E57)/DAYS360(VLOOKUP(E55,$B$32:$W$39,1),VLOOKUP(E55,$B$32:$W$39,2))-1),0),""))),"")</f>
        <v/>
      </c>
      <c r="F65" s="35" t="str">
        <f t="shared" si="20"/>
        <v/>
      </c>
      <c r="G65" s="35" t="str">
        <f t="shared" si="20"/>
        <v/>
      </c>
      <c r="H65" s="35" t="str">
        <f t="shared" si="20"/>
        <v/>
      </c>
      <c r="I65" s="35" t="str">
        <f t="shared" si="20"/>
        <v/>
      </c>
      <c r="J65" s="35" t="str">
        <f t="shared" si="20"/>
        <v/>
      </c>
      <c r="K65" s="35" t="str">
        <f t="shared" si="20"/>
        <v/>
      </c>
      <c r="L65" s="35" t="str">
        <f t="shared" si="20"/>
        <v/>
      </c>
      <c r="M65" s="35" t="str">
        <f t="shared" si="20"/>
        <v/>
      </c>
      <c r="N65" s="35" t="str">
        <f t="shared" si="20"/>
        <v/>
      </c>
      <c r="O65" s="35" t="str">
        <f t="shared" si="20"/>
        <v/>
      </c>
      <c r="P65" s="35" t="str">
        <f t="shared" si="20"/>
        <v/>
      </c>
      <c r="Q65" s="35" t="str">
        <f t="shared" si="20"/>
        <v/>
      </c>
      <c r="R65" s="35" t="str">
        <f t="shared" si="20"/>
        <v/>
      </c>
      <c r="S65" s="35" t="str">
        <f t="shared" si="20"/>
        <v/>
      </c>
      <c r="T65" s="35" t="str">
        <f t="shared" si="20"/>
        <v/>
      </c>
      <c r="U65" s="35" t="str">
        <f t="shared" si="20"/>
        <v/>
      </c>
      <c r="V65" s="35" t="str">
        <f t="shared" si="20"/>
        <v/>
      </c>
      <c r="W65" s="35" t="str">
        <f t="shared" si="20"/>
        <v/>
      </c>
    </row>
    <row r="66" spans="1:23" x14ac:dyDescent="0.2">
      <c r="E66" s="56"/>
      <c r="G66" s="10"/>
    </row>
    <row r="67" spans="1:23" x14ac:dyDescent="0.2">
      <c r="A67" s="15" t="s">
        <v>57</v>
      </c>
      <c r="B67" s="3"/>
      <c r="C67" s="3"/>
      <c r="D67" s="35" t="str">
        <f>IF(ISNUMBER(D18),IF(D53=2,ROUND(D40/(D63+1),0),""),"")</f>
        <v/>
      </c>
      <c r="E67" s="35" t="str">
        <f t="shared" ref="E67:W67" si="21">IF(ISNUMBER(E18),IF(E53=2,ROUND(E40/(E63+1),0),""),"")</f>
        <v/>
      </c>
      <c r="F67" s="35" t="str">
        <f t="shared" si="21"/>
        <v/>
      </c>
      <c r="G67" s="35" t="str">
        <f t="shared" si="21"/>
        <v/>
      </c>
      <c r="H67" s="35" t="str">
        <f t="shared" si="21"/>
        <v/>
      </c>
      <c r="I67" s="35" t="str">
        <f t="shared" si="21"/>
        <v/>
      </c>
      <c r="J67" s="35" t="str">
        <f t="shared" si="21"/>
        <v/>
      </c>
      <c r="K67" s="35" t="str">
        <f t="shared" si="21"/>
        <v/>
      </c>
      <c r="L67" s="35" t="str">
        <f t="shared" si="21"/>
        <v/>
      </c>
      <c r="M67" s="35" t="str">
        <f t="shared" si="21"/>
        <v/>
      </c>
      <c r="N67" s="35" t="str">
        <f t="shared" si="21"/>
        <v/>
      </c>
      <c r="O67" s="35" t="str">
        <f t="shared" si="21"/>
        <v/>
      </c>
      <c r="P67" s="35" t="str">
        <f t="shared" si="21"/>
        <v/>
      </c>
      <c r="Q67" s="35" t="str">
        <f t="shared" si="21"/>
        <v/>
      </c>
      <c r="R67" s="35" t="str">
        <f t="shared" si="21"/>
        <v/>
      </c>
      <c r="S67" s="35" t="str">
        <f t="shared" si="21"/>
        <v/>
      </c>
      <c r="T67" s="35" t="str">
        <f t="shared" si="21"/>
        <v/>
      </c>
      <c r="U67" s="35" t="str">
        <f t="shared" si="21"/>
        <v/>
      </c>
      <c r="V67" s="35" t="str">
        <f t="shared" si="21"/>
        <v/>
      </c>
      <c r="W67" s="35" t="str">
        <f t="shared" si="21"/>
        <v/>
      </c>
    </row>
    <row r="68" spans="1:23" x14ac:dyDescent="0.2">
      <c r="A68" s="9"/>
      <c r="D68" s="43"/>
      <c r="E68" s="43"/>
      <c r="F68" s="43"/>
      <c r="G68" s="43"/>
      <c r="H68" s="43"/>
      <c r="I68" s="43"/>
    </row>
    <row r="70" spans="1:23" x14ac:dyDescent="0.2">
      <c r="A70" s="26" t="s">
        <v>58</v>
      </c>
      <c r="B70" s="27" t="s">
        <v>47</v>
      </c>
      <c r="C70" s="28" t="s">
        <v>48</v>
      </c>
      <c r="D70" s="23"/>
      <c r="E70" s="23"/>
      <c r="F70" s="23"/>
      <c r="G70" s="23"/>
      <c r="H70" s="23"/>
      <c r="I70" s="23"/>
      <c r="J70" s="23"/>
      <c r="K70" s="23"/>
      <c r="L70" s="23"/>
      <c r="M70" s="23"/>
      <c r="N70" s="23"/>
      <c r="O70" s="23"/>
      <c r="P70" s="23"/>
      <c r="Q70" s="23"/>
      <c r="R70" s="24"/>
      <c r="S70" s="25"/>
      <c r="T70" s="25"/>
      <c r="U70" s="25"/>
      <c r="V70" s="25"/>
      <c r="W70" s="25"/>
    </row>
    <row r="71" spans="1:23" x14ac:dyDescent="0.2">
      <c r="A71" s="3"/>
      <c r="B71" s="36">
        <f t="shared" ref="B71:C78" si="22">IF(ISBLANK(B21),"",B21)</f>
        <v>0</v>
      </c>
      <c r="C71" s="36">
        <f t="shared" si="22"/>
        <v>0</v>
      </c>
      <c r="D71" s="44" t="str">
        <f>IF(ISNUMBER(D$18),IF(D$53=3,IF(ISNUMBER($B71),IF(D$57&lt;$C71,ROUNDDOWN(1+(DAYS360(D$57,$C71)-1)/90,0),0),""),""),"")</f>
        <v/>
      </c>
      <c r="E71" s="44" t="str">
        <f>IF(ISNUMBER(E$18),IF(E$53=3,IF(ISNUMBER($B71),IF(E$57&lt;$C71,ROUNDDOWN(1+(DAYS360(E$57,$C71)-1)/90,0),0),""),""),"")</f>
        <v/>
      </c>
      <c r="F71" s="44" t="str">
        <f t="shared" ref="F71:W71" si="23">IF(ISNUMBER(F$18),IF(F$53=3,IF(ISNUMBER($B71),IF(F$57&lt;$C71,ROUNDDOWN(1+(DAYS360(F$57,$C71)-1)/90,0),0),""),""),"")</f>
        <v/>
      </c>
      <c r="G71" s="44" t="str">
        <f t="shared" si="23"/>
        <v/>
      </c>
      <c r="H71" s="44" t="str">
        <f t="shared" si="23"/>
        <v/>
      </c>
      <c r="I71" s="44" t="str">
        <f t="shared" si="23"/>
        <v/>
      </c>
      <c r="J71" s="44" t="str">
        <f t="shared" si="23"/>
        <v/>
      </c>
      <c r="K71" s="44" t="str">
        <f t="shared" si="23"/>
        <v/>
      </c>
      <c r="L71" s="44" t="str">
        <f t="shared" si="23"/>
        <v/>
      </c>
      <c r="M71" s="44" t="str">
        <f t="shared" si="23"/>
        <v/>
      </c>
      <c r="N71" s="44" t="str">
        <f t="shared" si="23"/>
        <v/>
      </c>
      <c r="O71" s="44" t="str">
        <f t="shared" si="23"/>
        <v/>
      </c>
      <c r="P71" s="44" t="str">
        <f t="shared" si="23"/>
        <v/>
      </c>
      <c r="Q71" s="44" t="str">
        <f t="shared" si="23"/>
        <v/>
      </c>
      <c r="R71" s="44" t="str">
        <f t="shared" si="23"/>
        <v/>
      </c>
      <c r="S71" s="44" t="str">
        <f t="shared" si="23"/>
        <v/>
      </c>
      <c r="T71" s="44" t="str">
        <f t="shared" si="23"/>
        <v/>
      </c>
      <c r="U71" s="44" t="str">
        <f t="shared" si="23"/>
        <v/>
      </c>
      <c r="V71" s="44" t="str">
        <f t="shared" si="23"/>
        <v/>
      </c>
      <c r="W71" s="44" t="str">
        <f t="shared" si="23"/>
        <v/>
      </c>
    </row>
    <row r="72" spans="1:23" x14ac:dyDescent="0.2">
      <c r="A72" s="3"/>
      <c r="B72" s="36" t="str">
        <f t="shared" si="22"/>
        <v/>
      </c>
      <c r="C72" s="36" t="str">
        <f t="shared" si="22"/>
        <v/>
      </c>
      <c r="D72" s="44" t="str">
        <f>IF(ISNUMBER(D$18),IF(D$53=3,IF(ISNUMBER($B72),IF(D$57&lt;$C72,ROUNDDOWN(1+(DAYS360(D$57,$C72)-1)/90,0)-SUM(D$71:D71),0),""),""),"")</f>
        <v/>
      </c>
      <c r="E72" s="44" t="str">
        <f>IF(ISNUMBER(E$18),IF(E$53=3,IF(ISNUMBER($B72),IF(E$57&lt;$C72,ROUNDDOWN(1+(DAYS360(E$57,$C72)-1)/90,0)-SUM(E$71:E71),0),""),""),"")</f>
        <v/>
      </c>
      <c r="F72" s="44" t="str">
        <f>IF(ISNUMBER(F$18),IF(F$53=3,IF(ISNUMBER($B72),IF(F$57&lt;$C72,ROUNDDOWN(1+(DAYS360(F$57,$C72)-1)/90,0)-SUM(F$71:F71),0),""),""),"")</f>
        <v/>
      </c>
      <c r="G72" s="44" t="str">
        <f>IF(ISNUMBER(G$18),IF(G$53=3,IF(ISNUMBER($B72),IF(G$57&lt;$C72,ROUNDDOWN(1+(DAYS360(G$57,$C72)-1)/90,0)-SUM(G$71:G71),0),""),""),"")</f>
        <v/>
      </c>
      <c r="H72" s="44" t="str">
        <f>IF(ISNUMBER(H$18),IF(H$53=3,IF(ISNUMBER($B72),IF(H$57&lt;$C72,ROUNDDOWN(1+(DAYS360(H$57,$C72)-1)/90,0)-SUM(H$71:H71),0),""),""),"")</f>
        <v/>
      </c>
      <c r="I72" s="44" t="str">
        <f>IF(ISNUMBER(I$18),IF(I$53=3,IF(ISNUMBER($B72),IF(I$57&lt;$C72,ROUNDDOWN(1+(DAYS360(I$57,$C72)-1)/90,0)-SUM(I$71:I71),0),""),""),"")</f>
        <v/>
      </c>
      <c r="J72" s="44" t="str">
        <f>IF(ISNUMBER(J$18),IF(J$53=3,IF(ISNUMBER($B72),IF(J$57&lt;$C72,ROUNDDOWN(1+(DAYS360(J$57,$C72)-1)/90,0)-SUM(J$71:J71),0),""),""),"")</f>
        <v/>
      </c>
      <c r="K72" s="44" t="str">
        <f>IF(ISNUMBER(K$18),IF(K$53=3,IF(ISNUMBER($B72),IF(K$57&lt;$C72,ROUNDDOWN(1+(DAYS360(K$57,$C72)-1)/90,0)-SUM(K$71:K71),0),""),""),"")</f>
        <v/>
      </c>
      <c r="L72" s="44" t="str">
        <f>IF(ISNUMBER(L$18),IF(L$53=3,IF(ISNUMBER($B72),IF(L$57&lt;$C72,ROUNDDOWN(1+(DAYS360(L$57,$C72)-1)/90,0)-SUM(L$71:L71),0),""),""),"")</f>
        <v/>
      </c>
      <c r="M72" s="44" t="str">
        <f>IF(ISNUMBER(M$18),IF(M$53=3,IF(ISNUMBER($B72),IF(M$57&lt;$C72,ROUNDDOWN(1+(DAYS360(M$57,$C72)-1)/90,0)-SUM(M$71:M71),0),""),""),"")</f>
        <v/>
      </c>
      <c r="N72" s="44" t="str">
        <f>IF(ISNUMBER(N$18),IF(N$53=3,IF(ISNUMBER($B72),IF(N$57&lt;$C72,ROUNDDOWN(1+(DAYS360(N$57,$C72)-1)/90,0)-SUM(N$71:N71),0),""),""),"")</f>
        <v/>
      </c>
      <c r="O72" s="44" t="str">
        <f>IF(ISNUMBER(O$18),IF(O$53=3,IF(ISNUMBER($B72),IF(O$57&lt;$C72,ROUNDDOWN(1+(DAYS360(O$57,$C72)-1)/90,0)-SUM(O$71:O71),0),""),""),"")</f>
        <v/>
      </c>
      <c r="P72" s="44" t="str">
        <f>IF(ISNUMBER(P$18),IF(P$53=3,IF(ISNUMBER($B72),IF(P$57&lt;$C72,ROUNDDOWN(1+(DAYS360(P$57,$C72)-1)/90,0)-SUM(P$71:P71),0),""),""),"")</f>
        <v/>
      </c>
      <c r="Q72" s="44" t="str">
        <f>IF(ISNUMBER(Q$18),IF(Q$53=3,IF(ISNUMBER($B72),IF(Q$57&lt;$C72,ROUNDDOWN(1+(DAYS360(Q$57,$C72)-1)/90,0)-SUM(Q$71:Q71),0),""),""),"")</f>
        <v/>
      </c>
      <c r="R72" s="44" t="str">
        <f>IF(ISNUMBER(R$18),IF(R$53=3,IF(ISNUMBER($B72),IF(R$57&lt;$C72,ROUNDDOWN(1+(DAYS360(R$57,$C72)-1)/90,0)-SUM(R$71:R71),0),""),""),"")</f>
        <v/>
      </c>
      <c r="S72" s="44" t="str">
        <f>IF(ISNUMBER(S$18),IF(S$53=3,IF(ISNUMBER($B72),IF(S$57&lt;$C72,ROUNDDOWN(1+(DAYS360(S$57,$C72)-1)/90,0)-SUM(S$71:S71),0),""),""),"")</f>
        <v/>
      </c>
      <c r="T72" s="44" t="str">
        <f>IF(ISNUMBER(T$18),IF(T$53=3,IF(ISNUMBER($B72),IF(T$57&lt;$C72,ROUNDDOWN(1+(DAYS360(T$57,$C72)-1)/90,0)-SUM(T$71:T71),0),""),""),"")</f>
        <v/>
      </c>
      <c r="U72" s="44" t="str">
        <f>IF(ISNUMBER(U$18),IF(U$53=3,IF(ISNUMBER($B72),IF(U$57&lt;$C72,ROUNDDOWN(1+(DAYS360(U$57,$C72)-1)/90,0)-SUM(U$71:U71),0),""),""),"")</f>
        <v/>
      </c>
      <c r="V72" s="44" t="str">
        <f>IF(ISNUMBER(V$18),IF(V$53=3,IF(ISNUMBER($B72),IF(V$57&lt;$C72,ROUNDDOWN(1+(DAYS360(V$57,$C72)-1)/90,0)-SUM(V$71:V71),0),""),""),"")</f>
        <v/>
      </c>
      <c r="W72" s="44" t="str">
        <f>IF(ISNUMBER(W$18),IF(W$53=3,IF(ISNUMBER($B72),IF(W$57&lt;$C72,ROUNDDOWN(1+(DAYS360(W$57,$C72)-1)/90,0)-SUM(W$71:W71),0),""),""),"")</f>
        <v/>
      </c>
    </row>
    <row r="73" spans="1:23" x14ac:dyDescent="0.2">
      <c r="A73" s="3"/>
      <c r="B73" s="36" t="str">
        <f t="shared" si="22"/>
        <v/>
      </c>
      <c r="C73" s="36" t="str">
        <f t="shared" si="22"/>
        <v/>
      </c>
      <c r="D73" s="44" t="str">
        <f>IF(ISNUMBER(D$18),IF(D$53=3,IF(ISNUMBER($B73),IF(D$57&lt;$C73,ROUNDDOWN(1+(DAYS360(D$57,$C73)-1)/90,0)-SUM(D$71:D72),0),""),""),"")</f>
        <v/>
      </c>
      <c r="E73" s="44" t="str">
        <f>IF(ISNUMBER(E$18),IF(E$53=3,IF(ISNUMBER($B73),IF(E$57&lt;$C73,ROUNDDOWN(1+(DAYS360(E$57,$C73)-1)/90,0)-SUM(E$71:E72),0),""),""),"")</f>
        <v/>
      </c>
      <c r="F73" s="44" t="str">
        <f>IF(ISNUMBER(F$18),IF(F$53=3,IF(ISNUMBER($B73),IF(F$57&lt;$C73,ROUNDDOWN(1+(DAYS360(F$57,$C73)-1)/90,0)-SUM(F$71:F72),0),""),""),"")</f>
        <v/>
      </c>
      <c r="G73" s="44" t="str">
        <f>IF(ISNUMBER(G$18),IF(G$53=3,IF(ISNUMBER($B73),IF(G$57&lt;$C73,ROUNDDOWN(1+(DAYS360(G$57,$C73)-1)/90,0)-SUM(G$71:G72),0),""),""),"")</f>
        <v/>
      </c>
      <c r="H73" s="44" t="str">
        <f>IF(ISNUMBER(H$18),IF(H$53=3,IF(ISNUMBER($B73),IF(H$57&lt;$C73,ROUNDDOWN(1+(DAYS360(H$57,$C73)-1)/90,0)-SUM(H$71:H72),0),""),""),"")</f>
        <v/>
      </c>
      <c r="I73" s="44" t="str">
        <f>IF(ISNUMBER(I$18),IF(I$53=3,IF(ISNUMBER($B73),IF(I$57&lt;$C73,ROUNDDOWN(1+(DAYS360(I$57,$C73)-1)/90,0)-SUM(I$71:I72),0),""),""),"")</f>
        <v/>
      </c>
      <c r="J73" s="44" t="str">
        <f>IF(ISNUMBER(J$18),IF(J$53=3,IF(ISNUMBER($B73),IF(J$57&lt;$C73,ROUNDDOWN(1+(DAYS360(J$57,$C73)-1)/90,0)-SUM(J$71:J72),0),""),""),"")</f>
        <v/>
      </c>
      <c r="K73" s="44" t="str">
        <f>IF(ISNUMBER(K$18),IF(K$53=3,IF(ISNUMBER($B73),IF(K$57&lt;$C73,ROUNDDOWN(1+(DAYS360(K$57,$C73)-1)/90,0)-SUM(K$71:K72),0),""),""),"")</f>
        <v/>
      </c>
      <c r="L73" s="44" t="str">
        <f>IF(ISNUMBER(L$18),IF(L$53=3,IF(ISNUMBER($B73),IF(L$57&lt;$C73,ROUNDDOWN(1+(DAYS360(L$57,$C73)-1)/90,0)-SUM(L$71:L72),0),""),""),"")</f>
        <v/>
      </c>
      <c r="M73" s="44" t="str">
        <f>IF(ISNUMBER(M$18),IF(M$53=3,IF(ISNUMBER($B73),IF(M$57&lt;$C73,ROUNDDOWN(1+(DAYS360(M$57,$C73)-1)/90,0)-SUM(M$71:M72),0),""),""),"")</f>
        <v/>
      </c>
      <c r="N73" s="44" t="str">
        <f>IF(ISNUMBER(N$18),IF(N$53=3,IF(ISNUMBER($B73),IF(N$57&lt;$C73,ROUNDDOWN(1+(DAYS360(N$57,$C73)-1)/90,0)-SUM(N$71:N72),0),""),""),"")</f>
        <v/>
      </c>
      <c r="O73" s="44" t="str">
        <f>IF(ISNUMBER(O$18),IF(O$53=3,IF(ISNUMBER($B73),IF(O$57&lt;$C73,ROUNDDOWN(1+(DAYS360(O$57,$C73)-1)/90,0)-SUM(O$71:O72),0),""),""),"")</f>
        <v/>
      </c>
      <c r="P73" s="44" t="str">
        <f>IF(ISNUMBER(P$18),IF(P$53=3,IF(ISNUMBER($B73),IF(P$57&lt;$C73,ROUNDDOWN(1+(DAYS360(P$57,$C73)-1)/90,0)-SUM(P$71:P72),0),""),""),"")</f>
        <v/>
      </c>
      <c r="Q73" s="44" t="str">
        <f>IF(ISNUMBER(Q$18),IF(Q$53=3,IF(ISNUMBER($B73),IF(Q$57&lt;$C73,ROUNDDOWN(1+(DAYS360(Q$57,$C73)-1)/90,0)-SUM(Q$71:Q72),0),""),""),"")</f>
        <v/>
      </c>
      <c r="R73" s="44" t="str">
        <f>IF(ISNUMBER(R$18),IF(R$53=3,IF(ISNUMBER($B73),IF(R$57&lt;$C73,ROUNDDOWN(1+(DAYS360(R$57,$C73)-1)/90,0)-SUM(R$71:R72),0),""),""),"")</f>
        <v/>
      </c>
      <c r="S73" s="44" t="str">
        <f>IF(ISNUMBER(S$18),IF(S$53=3,IF(ISNUMBER($B73),IF(S$57&lt;$C73,ROUNDDOWN(1+(DAYS360(S$57,$C73)-1)/90,0)-SUM(S$71:S72),0),""),""),"")</f>
        <v/>
      </c>
      <c r="T73" s="44" t="str">
        <f>IF(ISNUMBER(T$18),IF(T$53=3,IF(ISNUMBER($B73),IF(T$57&lt;$C73,ROUNDDOWN(1+(DAYS360(T$57,$C73)-1)/90,0)-SUM(T$71:T72),0),""),""),"")</f>
        <v/>
      </c>
      <c r="U73" s="44" t="str">
        <f>IF(ISNUMBER(U$18),IF(U$53=3,IF(ISNUMBER($B73),IF(U$57&lt;$C73,ROUNDDOWN(1+(DAYS360(U$57,$C73)-1)/90,0)-SUM(U$71:U72),0),""),""),"")</f>
        <v/>
      </c>
      <c r="V73" s="44" t="str">
        <f>IF(ISNUMBER(V$18),IF(V$53=3,IF(ISNUMBER($B73),IF(V$57&lt;$C73,ROUNDDOWN(1+(DAYS360(V$57,$C73)-1)/90,0)-SUM(V$71:V72),0),""),""),"")</f>
        <v/>
      </c>
      <c r="W73" s="44" t="str">
        <f>IF(ISNUMBER(W$18),IF(W$53=3,IF(ISNUMBER($B73),IF(W$57&lt;$C73,ROUNDDOWN(1+(DAYS360(W$57,$C73)-1)/90,0)-SUM(W$71:W72),0),""),""),"")</f>
        <v/>
      </c>
    </row>
    <row r="74" spans="1:23" x14ac:dyDescent="0.2">
      <c r="A74" s="3"/>
      <c r="B74" s="36" t="str">
        <f t="shared" si="22"/>
        <v/>
      </c>
      <c r="C74" s="36" t="str">
        <f t="shared" si="22"/>
        <v/>
      </c>
      <c r="D74" s="44" t="str">
        <f>IF(ISNUMBER(D$18),IF(D$53=3,IF(ISNUMBER($B74),IF(D$57&lt;$C74,ROUNDDOWN(1+(DAYS360(D$57,$C74)-1)/90,0)-SUM(D$71:D73),0),""),""),"")</f>
        <v/>
      </c>
      <c r="E74" s="44" t="str">
        <f>IF(ISNUMBER(E$18),IF(E$53=3,IF(ISNUMBER($B74),IF(E$57&lt;$C74,ROUNDDOWN(1+(DAYS360(E$57,$C74)-1)/90,0)-SUM(E$71:E73),0),""),""),"")</f>
        <v/>
      </c>
      <c r="F74" s="44" t="str">
        <f>IF(ISNUMBER(F$18),IF(F$53=3,IF(ISNUMBER($B74),IF(F$57&lt;$C74,ROUNDDOWN(1+(DAYS360(F$57,$C74)-1)/90,0)-SUM(F$71:F73),0),""),""),"")</f>
        <v/>
      </c>
      <c r="G74" s="44" t="str">
        <f>IF(ISNUMBER(G$18),IF(G$53=3,IF(ISNUMBER($B74),IF(G$57&lt;$C74,ROUNDDOWN(1+(DAYS360(G$57,$C74)-1)/90,0)-SUM(G$71:G73),0),""),""),"")</f>
        <v/>
      </c>
      <c r="H74" s="44" t="str">
        <f>IF(ISNUMBER(H$18),IF(H$53=3,IF(ISNUMBER($B74),IF(H$57&lt;$C74,ROUNDDOWN(1+(DAYS360(H$57,$C74)-1)/90,0)-SUM(H$71:H73),0),""),""),"")</f>
        <v/>
      </c>
      <c r="I74" s="44" t="str">
        <f>IF(ISNUMBER(I$18),IF(I$53=3,IF(ISNUMBER($B74),IF(I$57&lt;$C74,ROUNDDOWN(1+(DAYS360(I$57,$C74)-1)/90,0)-SUM(I$71:I73),0),""),""),"")</f>
        <v/>
      </c>
      <c r="J74" s="44" t="str">
        <f>IF(ISNUMBER(J$18),IF(J$53=3,IF(ISNUMBER($B74),IF(J$57&lt;$C74,ROUNDDOWN(1+(DAYS360(J$57,$C74)-1)/90,0)-SUM(J$71:J73),0),""),""),"")</f>
        <v/>
      </c>
      <c r="K74" s="44" t="str">
        <f>IF(ISNUMBER(K$18),IF(K$53=3,IF(ISNUMBER($B74),IF(K$57&lt;$C74,ROUNDDOWN(1+(DAYS360(K$57,$C74)-1)/90,0)-SUM(K$71:K73),0),""),""),"")</f>
        <v/>
      </c>
      <c r="L74" s="44" t="str">
        <f>IF(ISNUMBER(L$18),IF(L$53=3,IF(ISNUMBER($B74),IF(L$57&lt;$C74,ROUNDDOWN(1+(DAYS360(L$57,$C74)-1)/90,0)-SUM(L$71:L73),0),""),""),"")</f>
        <v/>
      </c>
      <c r="M74" s="44" t="str">
        <f>IF(ISNUMBER(M$18),IF(M$53=3,IF(ISNUMBER($B74),IF(M$57&lt;$C74,ROUNDDOWN(1+(DAYS360(M$57,$C74)-1)/90,0)-SUM(M$71:M73),0),""),""),"")</f>
        <v/>
      </c>
      <c r="N74" s="44" t="str">
        <f>IF(ISNUMBER(N$18),IF(N$53=3,IF(ISNUMBER($B74),IF(N$57&lt;$C74,ROUNDDOWN(1+(DAYS360(N$57,$C74)-1)/90,0)-SUM(N$71:N73),0),""),""),"")</f>
        <v/>
      </c>
      <c r="O74" s="44" t="str">
        <f>IF(ISNUMBER(O$18),IF(O$53=3,IF(ISNUMBER($B74),IF(O$57&lt;$C74,ROUNDDOWN(1+(DAYS360(O$57,$C74)-1)/90,0)-SUM(O$71:O73),0),""),""),"")</f>
        <v/>
      </c>
      <c r="P74" s="44" t="str">
        <f>IF(ISNUMBER(P$18),IF(P$53=3,IF(ISNUMBER($B74),IF(P$57&lt;$C74,ROUNDDOWN(1+(DAYS360(P$57,$C74)-1)/90,0)-SUM(P$71:P73),0),""),""),"")</f>
        <v/>
      </c>
      <c r="Q74" s="44" t="str">
        <f>IF(ISNUMBER(Q$18),IF(Q$53=3,IF(ISNUMBER($B74),IF(Q$57&lt;$C74,ROUNDDOWN(1+(DAYS360(Q$57,$C74)-1)/90,0)-SUM(Q$71:Q73),0),""),""),"")</f>
        <v/>
      </c>
      <c r="R74" s="44" t="str">
        <f>IF(ISNUMBER(R$18),IF(R$53=3,IF(ISNUMBER($B74),IF(R$57&lt;$C74,ROUNDDOWN(1+(DAYS360(R$57,$C74)-1)/90,0)-SUM(R$71:R73),0),""),""),"")</f>
        <v/>
      </c>
      <c r="S74" s="44" t="str">
        <f>IF(ISNUMBER(S$18),IF(S$53=3,IF(ISNUMBER($B74),IF(S$57&lt;$C74,ROUNDDOWN(1+(DAYS360(S$57,$C74)-1)/90,0)-SUM(S$71:S73),0),""),""),"")</f>
        <v/>
      </c>
      <c r="T74" s="44" t="str">
        <f>IF(ISNUMBER(T$18),IF(T$53=3,IF(ISNUMBER($B74),IF(T$57&lt;$C74,ROUNDDOWN(1+(DAYS360(T$57,$C74)-1)/90,0)-SUM(T$71:T73),0),""),""),"")</f>
        <v/>
      </c>
      <c r="U74" s="44" t="str">
        <f>IF(ISNUMBER(U$18),IF(U$53=3,IF(ISNUMBER($B74),IF(U$57&lt;$C74,ROUNDDOWN(1+(DAYS360(U$57,$C74)-1)/90,0)-SUM(U$71:U73),0),""),""),"")</f>
        <v/>
      </c>
      <c r="V74" s="44" t="str">
        <f>IF(ISNUMBER(V$18),IF(V$53=3,IF(ISNUMBER($B74),IF(V$57&lt;$C74,ROUNDDOWN(1+(DAYS360(V$57,$C74)-1)/90,0)-SUM(V$71:V73),0),""),""),"")</f>
        <v/>
      </c>
      <c r="W74" s="44" t="str">
        <f>IF(ISNUMBER(W$18),IF(W$53=3,IF(ISNUMBER($B74),IF(W$57&lt;$C74,ROUNDDOWN(1+(DAYS360(W$57,$C74)-1)/90,0)-SUM(W$71:W73),0),""),""),"")</f>
        <v/>
      </c>
    </row>
    <row r="75" spans="1:23" x14ac:dyDescent="0.2">
      <c r="A75" s="3"/>
      <c r="B75" s="36" t="str">
        <f t="shared" si="22"/>
        <v/>
      </c>
      <c r="C75" s="36" t="str">
        <f t="shared" si="22"/>
        <v/>
      </c>
      <c r="D75" s="44" t="str">
        <f>IF(ISNUMBER(D$18),IF(D$53=3,IF(ISNUMBER($B75),IF(D$57&lt;$C75,ROUNDDOWN(1+(DAYS360(D$57,$C75)-1)/90,0)-SUM(D$71:D74),0),""),""),"")</f>
        <v/>
      </c>
      <c r="E75" s="44" t="str">
        <f>IF(ISNUMBER(E$18),IF(E$53=3,IF(ISNUMBER($B75),IF(E$57&lt;$C75,ROUNDDOWN(1+(DAYS360(E$57,$C75)-1)/90,0)-SUM(E$71:E74),0),""),""),"")</f>
        <v/>
      </c>
      <c r="F75" s="44" t="str">
        <f>IF(ISNUMBER(F$18),IF(F$53=3,IF(ISNUMBER($B75),IF(F$57&lt;$C75,ROUNDDOWN(1+(DAYS360(F$57,$C75)-1)/90,0)-SUM(F$71:F74),0),""),""),"")</f>
        <v/>
      </c>
      <c r="G75" s="44" t="str">
        <f>IF(ISNUMBER(G$18),IF(G$53=3,IF(ISNUMBER($B75),IF(G$57&lt;$C75,ROUNDDOWN(1+(DAYS360(G$57,$C75)-1)/90,0)-SUM(G$71:G74),0),""),""),"")</f>
        <v/>
      </c>
      <c r="H75" s="44" t="str">
        <f>IF(ISNUMBER(H$18),IF(H$53=3,IF(ISNUMBER($B75),IF(H$57&lt;$C75,ROUNDDOWN(1+(DAYS360(H$57,$C75)-1)/90,0)-SUM(H$71:H74),0),""),""),"")</f>
        <v/>
      </c>
      <c r="I75" s="44" t="str">
        <f>IF(ISNUMBER(I$18),IF(I$53=3,IF(ISNUMBER($B75),IF(I$57&lt;$C75,ROUNDDOWN(1+(DAYS360(I$57,$C75)-1)/90,0)-SUM(I$71:I74),0),""),""),"")</f>
        <v/>
      </c>
      <c r="J75" s="44" t="str">
        <f>IF(ISNUMBER(J$18),IF(J$53=3,IF(ISNUMBER($B75),IF(J$57&lt;$C75,ROUNDDOWN(1+(DAYS360(J$57,$C75)-1)/90,0)-SUM(J$71:J74),0),""),""),"")</f>
        <v/>
      </c>
      <c r="K75" s="44" t="str">
        <f>IF(ISNUMBER(K$18),IF(K$53=3,IF(ISNUMBER($B75),IF(K$57&lt;$C75,ROUNDDOWN(1+(DAYS360(K$57,$C75)-1)/90,0)-SUM(K$71:K74),0),""),""),"")</f>
        <v/>
      </c>
      <c r="L75" s="44" t="str">
        <f>IF(ISNUMBER(L$18),IF(L$53=3,IF(ISNUMBER($B75),IF(L$57&lt;$C75,ROUNDDOWN(1+(DAYS360(L$57,$C75)-1)/90,0)-SUM(L$71:L74),0),""),""),"")</f>
        <v/>
      </c>
      <c r="M75" s="44" t="str">
        <f>IF(ISNUMBER(M$18),IF(M$53=3,IF(ISNUMBER($B75),IF(M$57&lt;$C75,ROUNDDOWN(1+(DAYS360(M$57,$C75)-1)/90,0)-SUM(M$71:M74),0),""),""),"")</f>
        <v/>
      </c>
      <c r="N75" s="44" t="str">
        <f>IF(ISNUMBER(N$18),IF(N$53=3,IF(ISNUMBER($B75),IF(N$57&lt;$C75,ROUNDDOWN(1+(DAYS360(N$57,$C75)-1)/90,0)-SUM(N$71:N74),0),""),""),"")</f>
        <v/>
      </c>
      <c r="O75" s="44" t="str">
        <f>IF(ISNUMBER(O$18),IF(O$53=3,IF(ISNUMBER($B75),IF(O$57&lt;$C75,ROUNDDOWN(1+(DAYS360(O$57,$C75)-1)/90,0)-SUM(O$71:O74),0),""),""),"")</f>
        <v/>
      </c>
      <c r="P75" s="44" t="str">
        <f>IF(ISNUMBER(P$18),IF(P$53=3,IF(ISNUMBER($B75),IF(P$57&lt;$C75,ROUNDDOWN(1+(DAYS360(P$57,$C75)-1)/90,0)-SUM(P$71:P74),0),""),""),"")</f>
        <v/>
      </c>
      <c r="Q75" s="44" t="str">
        <f>IF(ISNUMBER(Q$18),IF(Q$53=3,IF(ISNUMBER($B75),IF(Q$57&lt;$C75,ROUNDDOWN(1+(DAYS360(Q$57,$C75)-1)/90,0)-SUM(Q$71:Q74),0),""),""),"")</f>
        <v/>
      </c>
      <c r="R75" s="44" t="str">
        <f>IF(ISNUMBER(R$18),IF(R$53=3,IF(ISNUMBER($B75),IF(R$57&lt;$C75,ROUNDDOWN(1+(DAYS360(R$57,$C75)-1)/90,0)-SUM(R$71:R74),0),""),""),"")</f>
        <v/>
      </c>
      <c r="S75" s="44" t="str">
        <f>IF(ISNUMBER(S$18),IF(S$53=3,IF(ISNUMBER($B75),IF(S$57&lt;$C75,ROUNDDOWN(1+(DAYS360(S$57,$C75)-1)/90,0)-SUM(S$71:S74),0),""),""),"")</f>
        <v/>
      </c>
      <c r="T75" s="44" t="str">
        <f>IF(ISNUMBER(T$18),IF(T$53=3,IF(ISNUMBER($B75),IF(T$57&lt;$C75,ROUNDDOWN(1+(DAYS360(T$57,$C75)-1)/90,0)-SUM(T$71:T74),0),""),""),"")</f>
        <v/>
      </c>
      <c r="U75" s="44" t="str">
        <f>IF(ISNUMBER(U$18),IF(U$53=3,IF(ISNUMBER($B75),IF(U$57&lt;$C75,ROUNDDOWN(1+(DAYS360(U$57,$C75)-1)/90,0)-SUM(U$71:U74),0),""),""),"")</f>
        <v/>
      </c>
      <c r="V75" s="44" t="str">
        <f>IF(ISNUMBER(V$18),IF(V$53=3,IF(ISNUMBER($B75),IF(V$57&lt;$C75,ROUNDDOWN(1+(DAYS360(V$57,$C75)-1)/90,0)-SUM(V$71:V74),0),""),""),"")</f>
        <v/>
      </c>
      <c r="W75" s="44" t="str">
        <f>IF(ISNUMBER(W$18),IF(W$53=3,IF(ISNUMBER($B75),IF(W$57&lt;$C75,ROUNDDOWN(1+(DAYS360(W$57,$C75)-1)/90,0)-SUM(W$71:W74),0),""),""),"")</f>
        <v/>
      </c>
    </row>
    <row r="76" spans="1:23" x14ac:dyDescent="0.2">
      <c r="A76" s="3"/>
      <c r="B76" s="36" t="str">
        <f t="shared" si="22"/>
        <v/>
      </c>
      <c r="C76" s="36" t="str">
        <f t="shared" si="22"/>
        <v/>
      </c>
      <c r="D76" s="44" t="str">
        <f>IF(ISNUMBER(D$18),IF(D$53=3,IF(ISNUMBER($B76),IF(D$57&lt;$C76,ROUNDDOWN(1+(DAYS360(D$57,$C76)-1)/90,0)-SUM(D$71:D75),0),""),""),"")</f>
        <v/>
      </c>
      <c r="E76" s="44" t="str">
        <f>IF(ISNUMBER(E$18),IF(E$53=3,IF(ISNUMBER($B76),IF(E$57&lt;$C76,ROUNDDOWN(1+(DAYS360(E$57,$C76)-1)/90,0)-SUM(E$71:E75),0),""),""),"")</f>
        <v/>
      </c>
      <c r="F76" s="44" t="str">
        <f>IF(ISNUMBER(F$18),IF(F$53=3,IF(ISNUMBER($B76),IF(F$57&lt;$C76,ROUNDDOWN(1+(DAYS360(F$57,$C76)-1)/90,0)-SUM(F$71:F75),0),""),""),"")</f>
        <v/>
      </c>
      <c r="G76" s="44" t="str">
        <f>IF(ISNUMBER(G$18),IF(G$53=3,IF(ISNUMBER($B76),IF(G$57&lt;$C76,ROUNDDOWN(1+(DAYS360(G$57,$C76)-1)/90,0)-SUM(G$71:G75),0),""),""),"")</f>
        <v/>
      </c>
      <c r="H76" s="44" t="str">
        <f>IF(ISNUMBER(H$18),IF(H$53=3,IF(ISNUMBER($B76),IF(H$57&lt;$C76,ROUNDDOWN(1+(DAYS360(H$57,$C76)-1)/90,0)-SUM(H$71:H75),0),""),""),"")</f>
        <v/>
      </c>
      <c r="I76" s="44" t="str">
        <f>IF(ISNUMBER(I$18),IF(I$53=3,IF(ISNUMBER($B76),IF(I$57&lt;$C76,ROUNDDOWN(1+(DAYS360(I$57,$C76)-1)/90,0)-SUM(I$71:I75),0),""),""),"")</f>
        <v/>
      </c>
      <c r="J76" s="44" t="str">
        <f>IF(ISNUMBER(J$18),IF(J$53=3,IF(ISNUMBER($B76),IF(J$57&lt;$C76,ROUNDDOWN(1+(DAYS360(J$57,$C76)-1)/90,0)-SUM(J$71:J75),0),""),""),"")</f>
        <v/>
      </c>
      <c r="K76" s="44" t="str">
        <f>IF(ISNUMBER(K$18),IF(K$53=3,IF(ISNUMBER($B76),IF(K$57&lt;$C76,ROUNDDOWN(1+(DAYS360(K$57,$C76)-1)/90,0)-SUM(K$71:K75),0),""),""),"")</f>
        <v/>
      </c>
      <c r="L76" s="44" t="str">
        <f>IF(ISNUMBER(L$18),IF(L$53=3,IF(ISNUMBER($B76),IF(L$57&lt;$C76,ROUNDDOWN(1+(DAYS360(L$57,$C76)-1)/90,0)-SUM(L$71:L75),0),""),""),"")</f>
        <v/>
      </c>
      <c r="M76" s="44" t="str">
        <f>IF(ISNUMBER(M$18),IF(M$53=3,IF(ISNUMBER($B76),IF(M$57&lt;$C76,ROUNDDOWN(1+(DAYS360(M$57,$C76)-1)/90,0)-SUM(M$71:M75),0),""),""),"")</f>
        <v/>
      </c>
      <c r="N76" s="44" t="str">
        <f>IF(ISNUMBER(N$18),IF(N$53=3,IF(ISNUMBER($B76),IF(N$57&lt;$C76,ROUNDDOWN(1+(DAYS360(N$57,$C76)-1)/90,0)-SUM(N$71:N75),0),""),""),"")</f>
        <v/>
      </c>
      <c r="O76" s="44" t="str">
        <f>IF(ISNUMBER(O$18),IF(O$53=3,IF(ISNUMBER($B76),IF(O$57&lt;$C76,ROUNDDOWN(1+(DAYS360(O$57,$C76)-1)/90,0)-SUM(O$71:O75),0),""),""),"")</f>
        <v/>
      </c>
      <c r="P76" s="44" t="str">
        <f>IF(ISNUMBER(P$18),IF(P$53=3,IF(ISNUMBER($B76),IF(P$57&lt;$C76,ROUNDDOWN(1+(DAYS360(P$57,$C76)-1)/90,0)-SUM(P$71:P75),0),""),""),"")</f>
        <v/>
      </c>
      <c r="Q76" s="44" t="str">
        <f>IF(ISNUMBER(Q$18),IF(Q$53=3,IF(ISNUMBER($B76),IF(Q$57&lt;$C76,ROUNDDOWN(1+(DAYS360(Q$57,$C76)-1)/90,0)-SUM(Q$71:Q75),0),""),""),"")</f>
        <v/>
      </c>
      <c r="R76" s="44" t="str">
        <f>IF(ISNUMBER(R$18),IF(R$53=3,IF(ISNUMBER($B76),IF(R$57&lt;$C76,ROUNDDOWN(1+(DAYS360(R$57,$C76)-1)/90,0)-SUM(R$71:R75),0),""),""),"")</f>
        <v/>
      </c>
      <c r="S76" s="44" t="str">
        <f>IF(ISNUMBER(S$18),IF(S$53=3,IF(ISNUMBER($B76),IF(S$57&lt;$C76,ROUNDDOWN(1+(DAYS360(S$57,$C76)-1)/90,0)-SUM(S$71:S75),0),""),""),"")</f>
        <v/>
      </c>
      <c r="T76" s="44" t="str">
        <f>IF(ISNUMBER(T$18),IF(T$53=3,IF(ISNUMBER($B76),IF(T$57&lt;$C76,ROUNDDOWN(1+(DAYS360(T$57,$C76)-1)/90,0)-SUM(T$71:T75),0),""),""),"")</f>
        <v/>
      </c>
      <c r="U76" s="44" t="str">
        <f>IF(ISNUMBER(U$18),IF(U$53=3,IF(ISNUMBER($B76),IF(U$57&lt;$C76,ROUNDDOWN(1+(DAYS360(U$57,$C76)-1)/90,0)-SUM(U$71:U75),0),""),""),"")</f>
        <v/>
      </c>
      <c r="V76" s="44" t="str">
        <f>IF(ISNUMBER(V$18),IF(V$53=3,IF(ISNUMBER($B76),IF(V$57&lt;$C76,ROUNDDOWN(1+(DAYS360(V$57,$C76)-1)/90,0)-SUM(V$71:V75),0),""),""),"")</f>
        <v/>
      </c>
      <c r="W76" s="44" t="str">
        <f>IF(ISNUMBER(W$18),IF(W$53=3,IF(ISNUMBER($B76),IF(W$57&lt;$C76,ROUNDDOWN(1+(DAYS360(W$57,$C76)-1)/90,0)-SUM(W$71:W75),0),""),""),"")</f>
        <v/>
      </c>
    </row>
    <row r="77" spans="1:23" x14ac:dyDescent="0.2">
      <c r="A77" s="3"/>
      <c r="B77" s="36" t="str">
        <f t="shared" si="22"/>
        <v/>
      </c>
      <c r="C77" s="36" t="str">
        <f t="shared" si="22"/>
        <v/>
      </c>
      <c r="D77" s="44" t="str">
        <f>IF(ISNUMBER(D$18),IF(D$53=3,IF(ISNUMBER($B77),IF(D$57&lt;$C77,ROUNDDOWN(1+(DAYS360(D$57,$C77)-1)/90,0)-SUM(D$71:D76),0),""),""),"")</f>
        <v/>
      </c>
      <c r="E77" s="44" t="str">
        <f>IF(ISNUMBER(E$18),IF(E$53=3,IF(ISNUMBER($B77),IF(E$57&lt;$C77,ROUNDDOWN(1+(DAYS360(E$57,$C77)-1)/90,0)-SUM(E$71:E76),0),""),""),"")</f>
        <v/>
      </c>
      <c r="F77" s="44" t="str">
        <f>IF(ISNUMBER(F$18),IF(F$53=3,IF(ISNUMBER($B77),IF(F$57&lt;$C77,ROUNDDOWN(1+(DAYS360(F$57,$C77)-1)/90,0)-SUM(F$71:F76),0),""),""),"")</f>
        <v/>
      </c>
      <c r="G77" s="44" t="str">
        <f>IF(ISNUMBER(G$18),IF(G$53=3,IF(ISNUMBER($B77),IF(G$57&lt;$C77,ROUNDDOWN(1+(DAYS360(G$57,$C77)-1)/90,0)-SUM(G$71:G76),0),""),""),"")</f>
        <v/>
      </c>
      <c r="H77" s="44" t="str">
        <f>IF(ISNUMBER(H$18),IF(H$53=3,IF(ISNUMBER($B77),IF(H$57&lt;$C77,ROUNDDOWN(1+(DAYS360(H$57,$C77)-1)/90,0)-SUM(H$71:H76),0),""),""),"")</f>
        <v/>
      </c>
      <c r="I77" s="44" t="str">
        <f>IF(ISNUMBER(I$18),IF(I$53=3,IF(ISNUMBER($B77),IF(I$57&lt;$C77,ROUNDDOWN(1+(DAYS360(I$57,$C77)-1)/90,0)-SUM(I$71:I76),0),""),""),"")</f>
        <v/>
      </c>
      <c r="J77" s="44" t="str">
        <f>IF(ISNUMBER(J$18),IF(J$53=3,IF(ISNUMBER($B77),IF(J$57&lt;$C77,ROUNDDOWN(1+(DAYS360(J$57,$C77)-1)/90,0)-SUM(J$71:J76),0),""),""),"")</f>
        <v/>
      </c>
      <c r="K77" s="44" t="str">
        <f>IF(ISNUMBER(K$18),IF(K$53=3,IF(ISNUMBER($B77),IF(K$57&lt;$C77,ROUNDDOWN(1+(DAYS360(K$57,$C77)-1)/90,0)-SUM(K$71:K76),0),""),""),"")</f>
        <v/>
      </c>
      <c r="L77" s="44" t="str">
        <f>IF(ISNUMBER(L$18),IF(L$53=3,IF(ISNUMBER($B77),IF(L$57&lt;$C77,ROUNDDOWN(1+(DAYS360(L$57,$C77)-1)/90,0)-SUM(L$71:L76),0),""),""),"")</f>
        <v/>
      </c>
      <c r="M77" s="44" t="str">
        <f>IF(ISNUMBER(M$18),IF(M$53=3,IF(ISNUMBER($B77),IF(M$57&lt;$C77,ROUNDDOWN(1+(DAYS360(M$57,$C77)-1)/90,0)-SUM(M$71:M76),0),""),""),"")</f>
        <v/>
      </c>
      <c r="N77" s="44" t="str">
        <f>IF(ISNUMBER(N$18),IF(N$53=3,IF(ISNUMBER($B77),IF(N$57&lt;$C77,ROUNDDOWN(1+(DAYS360(N$57,$C77)-1)/90,0)-SUM(N$71:N76),0),""),""),"")</f>
        <v/>
      </c>
      <c r="O77" s="44" t="str">
        <f>IF(ISNUMBER(O$18),IF(O$53=3,IF(ISNUMBER($B77),IF(O$57&lt;$C77,ROUNDDOWN(1+(DAYS360(O$57,$C77)-1)/90,0)-SUM(O$71:O76),0),""),""),"")</f>
        <v/>
      </c>
      <c r="P77" s="44" t="str">
        <f>IF(ISNUMBER(P$18),IF(P$53=3,IF(ISNUMBER($B77),IF(P$57&lt;$C77,ROUNDDOWN(1+(DAYS360(P$57,$C77)-1)/90,0)-SUM(P$71:P76),0),""),""),"")</f>
        <v/>
      </c>
      <c r="Q77" s="44" t="str">
        <f>IF(ISNUMBER(Q$18),IF(Q$53=3,IF(ISNUMBER($B77),IF(Q$57&lt;$C77,ROUNDDOWN(1+(DAYS360(Q$57,$C77)-1)/90,0)-SUM(Q$71:Q76),0),""),""),"")</f>
        <v/>
      </c>
      <c r="R77" s="44" t="str">
        <f>IF(ISNUMBER(R$18),IF(R$53=3,IF(ISNUMBER($B77),IF(R$57&lt;$C77,ROUNDDOWN(1+(DAYS360(R$57,$C77)-1)/90,0)-SUM(R$71:R76),0),""),""),"")</f>
        <v/>
      </c>
      <c r="S77" s="44" t="str">
        <f>IF(ISNUMBER(S$18),IF(S$53=3,IF(ISNUMBER($B77),IF(S$57&lt;$C77,ROUNDDOWN(1+(DAYS360(S$57,$C77)-1)/90,0)-SUM(S$71:S76),0),""),""),"")</f>
        <v/>
      </c>
      <c r="T77" s="44" t="str">
        <f>IF(ISNUMBER(T$18),IF(T$53=3,IF(ISNUMBER($B77),IF(T$57&lt;$C77,ROUNDDOWN(1+(DAYS360(T$57,$C77)-1)/90,0)-SUM(T$71:T76),0),""),""),"")</f>
        <v/>
      </c>
      <c r="U77" s="44" t="str">
        <f>IF(ISNUMBER(U$18),IF(U$53=3,IF(ISNUMBER($B77),IF(U$57&lt;$C77,ROUNDDOWN(1+(DAYS360(U$57,$C77)-1)/90,0)-SUM(U$71:U76),0),""),""),"")</f>
        <v/>
      </c>
      <c r="V77" s="44" t="str">
        <f>IF(ISNUMBER(V$18),IF(V$53=3,IF(ISNUMBER($B77),IF(V$57&lt;$C77,ROUNDDOWN(1+(DAYS360(V$57,$C77)-1)/90,0)-SUM(V$71:V76),0),""),""),"")</f>
        <v/>
      </c>
      <c r="W77" s="44" t="str">
        <f>IF(ISNUMBER(W$18),IF(W$53=3,IF(ISNUMBER($B77),IF(W$57&lt;$C77,ROUNDDOWN(1+(DAYS360(W$57,$C77)-1)/90,0)-SUM(W$71:W76),0),""),""),"")</f>
        <v/>
      </c>
    </row>
    <row r="78" spans="1:23" x14ac:dyDescent="0.2">
      <c r="A78" s="3"/>
      <c r="B78" s="36" t="str">
        <f t="shared" si="22"/>
        <v/>
      </c>
      <c r="C78" s="36" t="str">
        <f t="shared" si="22"/>
        <v/>
      </c>
      <c r="D78" s="44" t="str">
        <f>IF(ISNUMBER(D$18),IF(D$53=3,IF(ISNUMBER($B78),IF(D$57&lt;$C78,ROUNDDOWN(1+(DAYS360(D$57,$C78)-1)/90,0)-SUM(D$71:D77),0),""),""),"")</f>
        <v/>
      </c>
      <c r="E78" s="44" t="str">
        <f>IF(ISNUMBER(E$18),IF(E$53=3,IF(ISNUMBER($B78),IF(E$57&lt;$C78,ROUNDDOWN(1+(DAYS360(E$57,$C78)-1)/90,0)-SUM(E$71:E77),0),""),""),"")</f>
        <v/>
      </c>
      <c r="F78" s="44" t="str">
        <f>IF(ISNUMBER(F$18),IF(F$53=3,IF(ISNUMBER($B78),IF(F$57&lt;$C78,ROUNDDOWN(1+(DAYS360(F$57,$C78)-1)/90,0)-SUM(F$71:F77),0),""),""),"")</f>
        <v/>
      </c>
      <c r="G78" s="44" t="str">
        <f>IF(ISNUMBER(G$18),IF(G$53=3,IF(ISNUMBER($B78),IF(G$57&lt;$C78,ROUNDDOWN(1+(DAYS360(G$57,$C78)-1)/90,0)-SUM(G$71:G77),0),""),""),"")</f>
        <v/>
      </c>
      <c r="H78" s="44" t="str">
        <f>IF(ISNUMBER(H$18),IF(H$53=3,IF(ISNUMBER($B78),IF(H$57&lt;$C78,ROUNDDOWN(1+(DAYS360(H$57,$C78)-1)/90,0)-SUM(H$71:H77),0),""),""),"")</f>
        <v/>
      </c>
      <c r="I78" s="44" t="str">
        <f>IF(ISNUMBER(I$18),IF(I$53=3,IF(ISNUMBER($B78),IF(I$57&lt;$C78,ROUNDDOWN(1+(DAYS360(I$57,$C78)-1)/90,0)-SUM(I$71:I77),0),""),""),"")</f>
        <v/>
      </c>
      <c r="J78" s="44" t="str">
        <f>IF(ISNUMBER(J$18),IF(J$53=3,IF(ISNUMBER($B78),IF(J$57&lt;$C78,ROUNDDOWN(1+(DAYS360(J$57,$C78)-1)/90,0)-SUM(J$71:J77),0),""),""),"")</f>
        <v/>
      </c>
      <c r="K78" s="44" t="str">
        <f>IF(ISNUMBER(K$18),IF(K$53=3,IF(ISNUMBER($B78),IF(K$57&lt;$C78,ROUNDDOWN(1+(DAYS360(K$57,$C78)-1)/90,0)-SUM(K$71:K77),0),""),""),"")</f>
        <v/>
      </c>
      <c r="L78" s="44" t="str">
        <f>IF(ISNUMBER(L$18),IF(L$53=3,IF(ISNUMBER($B78),IF(L$57&lt;$C78,ROUNDDOWN(1+(DAYS360(L$57,$C78)-1)/90,0)-SUM(L$71:L77),0),""),""),"")</f>
        <v/>
      </c>
      <c r="M78" s="44" t="str">
        <f>IF(ISNUMBER(M$18),IF(M$53=3,IF(ISNUMBER($B78),IF(M$57&lt;$C78,ROUNDDOWN(1+(DAYS360(M$57,$C78)-1)/90,0)-SUM(M$71:M77),0),""),""),"")</f>
        <v/>
      </c>
      <c r="N78" s="44" t="str">
        <f>IF(ISNUMBER(N$18),IF(N$53=3,IF(ISNUMBER($B78),IF(N$57&lt;$C78,ROUNDDOWN(1+(DAYS360(N$57,$C78)-1)/90,0)-SUM(N$71:N77),0),""),""),"")</f>
        <v/>
      </c>
      <c r="O78" s="44" t="str">
        <f>IF(ISNUMBER(O$18),IF(O$53=3,IF(ISNUMBER($B78),IF(O$57&lt;$C78,ROUNDDOWN(1+(DAYS360(O$57,$C78)-1)/90,0)-SUM(O$71:O77),0),""),""),"")</f>
        <v/>
      </c>
      <c r="P78" s="44" t="str">
        <f>IF(ISNUMBER(P$18),IF(P$53=3,IF(ISNUMBER($B78),IF(P$57&lt;$C78,ROUNDDOWN(1+(DAYS360(P$57,$C78)-1)/90,0)-SUM(P$71:P77),0),""),""),"")</f>
        <v/>
      </c>
      <c r="Q78" s="44" t="str">
        <f>IF(ISNUMBER(Q$18),IF(Q$53=3,IF(ISNUMBER($B78),IF(Q$57&lt;$C78,ROUNDDOWN(1+(DAYS360(Q$57,$C78)-1)/90,0)-SUM(Q$71:Q77),0),""),""),"")</f>
        <v/>
      </c>
      <c r="R78" s="44" t="str">
        <f>IF(ISNUMBER(R$18),IF(R$53=3,IF(ISNUMBER($B78),IF(R$57&lt;$C78,ROUNDDOWN(1+(DAYS360(R$57,$C78)-1)/90,0)-SUM(R$71:R77),0),""),""),"")</f>
        <v/>
      </c>
      <c r="S78" s="44" t="str">
        <f>IF(ISNUMBER(S$18),IF(S$53=3,IF(ISNUMBER($B78),IF(S$57&lt;$C78,ROUNDDOWN(1+(DAYS360(S$57,$C78)-1)/90,0)-SUM(S$71:S77),0),""),""),"")</f>
        <v/>
      </c>
      <c r="T78" s="44" t="str">
        <f>IF(ISNUMBER(T$18),IF(T$53=3,IF(ISNUMBER($B78),IF(T$57&lt;$C78,ROUNDDOWN(1+(DAYS360(T$57,$C78)-1)/90,0)-SUM(T$71:T77),0),""),""),"")</f>
        <v/>
      </c>
      <c r="U78" s="44" t="str">
        <f>IF(ISNUMBER(U$18),IF(U$53=3,IF(ISNUMBER($B78),IF(U$57&lt;$C78,ROUNDDOWN(1+(DAYS360(U$57,$C78)-1)/90,0)-SUM(U$71:U77),0),""),""),"")</f>
        <v/>
      </c>
      <c r="V78" s="44" t="str">
        <f>IF(ISNUMBER(V$18),IF(V$53=3,IF(ISNUMBER($B78),IF(V$57&lt;$C78,ROUNDDOWN(1+(DAYS360(V$57,$C78)-1)/90,0)-SUM(V$71:V77),0),""),""),"")</f>
        <v/>
      </c>
      <c r="W78" s="44" t="str">
        <f>IF(ISNUMBER(W$18),IF(W$53=3,IF(ISNUMBER($B78),IF(W$57&lt;$C78,ROUNDDOWN(1+(DAYS360(W$57,$C78)-1)/90,0)-SUM(W$71:W77),0),""),""),"")</f>
        <v/>
      </c>
    </row>
    <row r="81" spans="1:23" x14ac:dyDescent="0.2">
      <c r="A81" s="26" t="s">
        <v>30</v>
      </c>
      <c r="B81" s="27" t="s">
        <v>47</v>
      </c>
      <c r="C81" s="28" t="s">
        <v>48</v>
      </c>
      <c r="D81" s="23"/>
      <c r="E81" s="23"/>
      <c r="F81" s="23"/>
      <c r="G81" s="23"/>
      <c r="H81" s="23"/>
      <c r="I81" s="23"/>
      <c r="J81" s="23"/>
      <c r="K81" s="23"/>
      <c r="L81" s="23"/>
      <c r="M81" s="23"/>
      <c r="N81" s="23"/>
      <c r="O81" s="23"/>
      <c r="P81" s="23"/>
      <c r="Q81" s="23"/>
      <c r="R81" s="24"/>
      <c r="S81" s="25"/>
      <c r="T81" s="25"/>
      <c r="U81" s="25"/>
      <c r="V81" s="25"/>
      <c r="W81" s="25"/>
    </row>
    <row r="82" spans="1:23" x14ac:dyDescent="0.2">
      <c r="A82" s="3"/>
      <c r="B82" s="36">
        <f t="shared" ref="B82:C89" si="24">IF(ISBLANK(B32),"",B32)</f>
        <v>0</v>
      </c>
      <c r="C82" s="36">
        <f t="shared" si="24"/>
        <v>0</v>
      </c>
      <c r="D82" s="137" t="str">
        <f t="shared" ref="D82:D87" si="25">IF(AND(D$53=3,ISNUMBER(D32)),IF(D71=0,0,IF(AND(D$55&gt;=$B82,D$55&lt;=$C82),ROUND((D43-D$65)/D71,0),ROUND(D32/D71,0))),"")</f>
        <v/>
      </c>
      <c r="E82" s="137" t="e">
        <f t="shared" ref="E82:W82" si="26">IF(AND(E$53=3,ISNUMBER(E32)),IF(E71=0,0,IF(AND(E$55&gt;=$B82,E$55&lt;=$C82),ROUND((E43-E$65)/E71,0),ROUND(E32/E71,0))),"")</f>
        <v>#VALUE!</v>
      </c>
      <c r="F82" s="137" t="e">
        <f t="shared" si="26"/>
        <v>#VALUE!</v>
      </c>
      <c r="G82" s="137" t="e">
        <f t="shared" si="26"/>
        <v>#VALUE!</v>
      </c>
      <c r="H82" s="137" t="e">
        <f t="shared" si="26"/>
        <v>#VALUE!</v>
      </c>
      <c r="I82" s="137" t="e">
        <f t="shared" si="26"/>
        <v>#VALUE!</v>
      </c>
      <c r="J82" s="137" t="e">
        <f t="shared" si="26"/>
        <v>#VALUE!</v>
      </c>
      <c r="K82" s="137" t="e">
        <f t="shared" si="26"/>
        <v>#VALUE!</v>
      </c>
      <c r="L82" s="137" t="e">
        <f t="shared" si="26"/>
        <v>#VALUE!</v>
      </c>
      <c r="M82" s="137" t="e">
        <f t="shared" si="26"/>
        <v>#VALUE!</v>
      </c>
      <c r="N82" s="137" t="e">
        <f t="shared" si="26"/>
        <v>#VALUE!</v>
      </c>
      <c r="O82" s="137" t="e">
        <f t="shared" si="26"/>
        <v>#VALUE!</v>
      </c>
      <c r="P82" s="137" t="e">
        <f t="shared" si="26"/>
        <v>#VALUE!</v>
      </c>
      <c r="Q82" s="137" t="e">
        <f t="shared" si="26"/>
        <v>#VALUE!</v>
      </c>
      <c r="R82" s="137" t="e">
        <f t="shared" si="26"/>
        <v>#VALUE!</v>
      </c>
      <c r="S82" s="137" t="e">
        <f t="shared" si="26"/>
        <v>#VALUE!</v>
      </c>
      <c r="T82" s="137" t="e">
        <f t="shared" si="26"/>
        <v>#VALUE!</v>
      </c>
      <c r="U82" s="137" t="e">
        <f t="shared" si="26"/>
        <v>#VALUE!</v>
      </c>
      <c r="V82" s="137" t="e">
        <f t="shared" si="26"/>
        <v>#VALUE!</v>
      </c>
      <c r="W82" s="137" t="str">
        <f t="shared" si="26"/>
        <v/>
      </c>
    </row>
    <row r="83" spans="1:23" x14ac:dyDescent="0.2">
      <c r="A83" s="3"/>
      <c r="B83" s="36" t="str">
        <f t="shared" si="24"/>
        <v/>
      </c>
      <c r="C83" s="36" t="str">
        <f t="shared" si="24"/>
        <v/>
      </c>
      <c r="D83" s="137" t="str">
        <f t="shared" si="25"/>
        <v/>
      </c>
      <c r="E83" s="137" t="str">
        <f t="shared" ref="E83:W83" si="27">IF(AND(E$53=3,ISNUMBER(E33)),IF(E72=0,0,IF(AND(E$55&gt;=$B83,E$55&lt;=$C83),ROUND((E44-E$65)/E72,0),ROUND(E33/E72,0))),"")</f>
        <v/>
      </c>
      <c r="F83" s="137" t="str">
        <f t="shared" si="27"/>
        <v/>
      </c>
      <c r="G83" s="137" t="str">
        <f t="shared" si="27"/>
        <v/>
      </c>
      <c r="H83" s="137" t="str">
        <f t="shared" si="27"/>
        <v/>
      </c>
      <c r="I83" s="137" t="str">
        <f t="shared" si="27"/>
        <v/>
      </c>
      <c r="J83" s="137" t="str">
        <f t="shared" si="27"/>
        <v/>
      </c>
      <c r="K83" s="137" t="str">
        <f t="shared" si="27"/>
        <v/>
      </c>
      <c r="L83" s="137" t="str">
        <f t="shared" si="27"/>
        <v/>
      </c>
      <c r="M83" s="137" t="str">
        <f t="shared" si="27"/>
        <v/>
      </c>
      <c r="N83" s="137" t="str">
        <f t="shared" si="27"/>
        <v/>
      </c>
      <c r="O83" s="137" t="str">
        <f t="shared" si="27"/>
        <v/>
      </c>
      <c r="P83" s="137" t="str">
        <f t="shared" si="27"/>
        <v/>
      </c>
      <c r="Q83" s="137" t="str">
        <f t="shared" si="27"/>
        <v/>
      </c>
      <c r="R83" s="137" t="str">
        <f t="shared" si="27"/>
        <v/>
      </c>
      <c r="S83" s="137" t="str">
        <f t="shared" si="27"/>
        <v/>
      </c>
      <c r="T83" s="137" t="str">
        <f t="shared" si="27"/>
        <v/>
      </c>
      <c r="U83" s="137" t="str">
        <f t="shared" si="27"/>
        <v/>
      </c>
      <c r="V83" s="137" t="str">
        <f t="shared" si="27"/>
        <v/>
      </c>
      <c r="W83" s="137" t="str">
        <f t="shared" si="27"/>
        <v/>
      </c>
    </row>
    <row r="84" spans="1:23" x14ac:dyDescent="0.2">
      <c r="A84" s="3"/>
      <c r="B84" s="36" t="str">
        <f>IF(ISBLANK(B34),"",B34)</f>
        <v/>
      </c>
      <c r="C84" s="36" t="str">
        <f t="shared" si="24"/>
        <v/>
      </c>
      <c r="D84" s="137" t="str">
        <f t="shared" si="25"/>
        <v/>
      </c>
      <c r="E84" s="137" t="str">
        <f t="shared" ref="E84:W84" si="28">IF(AND(E$53=3,ISNUMBER(E34)),IF(E73=0,0,IF(AND(E$55&gt;=$B84,E$55&lt;=$C84),ROUND((E45-E$65)/E73,0),ROUND(E34/E73,0))),"")</f>
        <v/>
      </c>
      <c r="F84" s="137" t="str">
        <f t="shared" si="28"/>
        <v/>
      </c>
      <c r="G84" s="137" t="str">
        <f t="shared" si="28"/>
        <v/>
      </c>
      <c r="H84" s="137" t="str">
        <f t="shared" si="28"/>
        <v/>
      </c>
      <c r="I84" s="137" t="str">
        <f t="shared" si="28"/>
        <v/>
      </c>
      <c r="J84" s="137" t="str">
        <f t="shared" si="28"/>
        <v/>
      </c>
      <c r="K84" s="137" t="str">
        <f t="shared" si="28"/>
        <v/>
      </c>
      <c r="L84" s="137" t="str">
        <f t="shared" si="28"/>
        <v/>
      </c>
      <c r="M84" s="137" t="str">
        <f t="shared" si="28"/>
        <v/>
      </c>
      <c r="N84" s="137" t="str">
        <f t="shared" si="28"/>
        <v/>
      </c>
      <c r="O84" s="137" t="str">
        <f t="shared" si="28"/>
        <v/>
      </c>
      <c r="P84" s="137" t="str">
        <f t="shared" si="28"/>
        <v/>
      </c>
      <c r="Q84" s="137" t="str">
        <f t="shared" si="28"/>
        <v/>
      </c>
      <c r="R84" s="137" t="str">
        <f t="shared" si="28"/>
        <v/>
      </c>
      <c r="S84" s="137" t="str">
        <f t="shared" si="28"/>
        <v/>
      </c>
      <c r="T84" s="137" t="str">
        <f t="shared" si="28"/>
        <v/>
      </c>
      <c r="U84" s="137" t="str">
        <f t="shared" si="28"/>
        <v/>
      </c>
      <c r="V84" s="137" t="str">
        <f t="shared" si="28"/>
        <v/>
      </c>
      <c r="W84" s="137" t="str">
        <f t="shared" si="28"/>
        <v/>
      </c>
    </row>
    <row r="85" spans="1:23" x14ac:dyDescent="0.2">
      <c r="A85" s="3"/>
      <c r="B85" s="36" t="str">
        <f t="shared" si="24"/>
        <v/>
      </c>
      <c r="C85" s="36" t="str">
        <f t="shared" si="24"/>
        <v/>
      </c>
      <c r="D85" s="137" t="str">
        <f t="shared" si="25"/>
        <v/>
      </c>
      <c r="E85" s="137" t="str">
        <f t="shared" ref="E85:W85" si="29">IF(AND(E$53=3,ISNUMBER(E35)),IF(E74=0,0,IF(AND(E$55&gt;=$B85,E$55&lt;=$C85),ROUND((E46-E$65)/E74,0),ROUND(E35/E74,0))),"")</f>
        <v/>
      </c>
      <c r="F85" s="137" t="str">
        <f t="shared" si="29"/>
        <v/>
      </c>
      <c r="G85" s="137" t="str">
        <f t="shared" si="29"/>
        <v/>
      </c>
      <c r="H85" s="137" t="str">
        <f t="shared" si="29"/>
        <v/>
      </c>
      <c r="I85" s="137" t="str">
        <f t="shared" si="29"/>
        <v/>
      </c>
      <c r="J85" s="137" t="str">
        <f t="shared" si="29"/>
        <v/>
      </c>
      <c r="K85" s="137" t="str">
        <f t="shared" si="29"/>
        <v/>
      </c>
      <c r="L85" s="137" t="str">
        <f t="shared" si="29"/>
        <v/>
      </c>
      <c r="M85" s="137" t="str">
        <f t="shared" si="29"/>
        <v/>
      </c>
      <c r="N85" s="137" t="str">
        <f t="shared" si="29"/>
        <v/>
      </c>
      <c r="O85" s="137" t="str">
        <f t="shared" si="29"/>
        <v/>
      </c>
      <c r="P85" s="137" t="str">
        <f t="shared" si="29"/>
        <v/>
      </c>
      <c r="Q85" s="137" t="str">
        <f t="shared" si="29"/>
        <v/>
      </c>
      <c r="R85" s="137" t="str">
        <f t="shared" si="29"/>
        <v/>
      </c>
      <c r="S85" s="137" t="str">
        <f t="shared" si="29"/>
        <v/>
      </c>
      <c r="T85" s="137" t="str">
        <f t="shared" si="29"/>
        <v/>
      </c>
      <c r="U85" s="137" t="str">
        <f t="shared" si="29"/>
        <v/>
      </c>
      <c r="V85" s="137" t="str">
        <f t="shared" si="29"/>
        <v/>
      </c>
      <c r="W85" s="137" t="str">
        <f t="shared" si="29"/>
        <v/>
      </c>
    </row>
    <row r="86" spans="1:23" x14ac:dyDescent="0.2">
      <c r="A86" s="3"/>
      <c r="B86" s="36" t="str">
        <f t="shared" si="24"/>
        <v/>
      </c>
      <c r="C86" s="36" t="str">
        <f t="shared" si="24"/>
        <v/>
      </c>
      <c r="D86" s="137" t="str">
        <f t="shared" si="25"/>
        <v/>
      </c>
      <c r="E86" s="137" t="str">
        <f t="shared" ref="E86:W86" si="30">IF(AND(E$53=3,ISNUMBER(E36)),IF(E75=0,0,IF(AND(E$55&gt;=$B86,E$55&lt;=$C86),ROUND((E47-E$65)/E75,0),ROUND(E36/E75,0))),"")</f>
        <v/>
      </c>
      <c r="F86" s="137" t="str">
        <f t="shared" si="30"/>
        <v/>
      </c>
      <c r="G86" s="137" t="str">
        <f t="shared" si="30"/>
        <v/>
      </c>
      <c r="H86" s="137" t="str">
        <f t="shared" si="30"/>
        <v/>
      </c>
      <c r="I86" s="137" t="str">
        <f t="shared" si="30"/>
        <v/>
      </c>
      <c r="J86" s="137" t="str">
        <f t="shared" si="30"/>
        <v/>
      </c>
      <c r="K86" s="137" t="str">
        <f t="shared" si="30"/>
        <v/>
      </c>
      <c r="L86" s="137" t="str">
        <f t="shared" si="30"/>
        <v/>
      </c>
      <c r="M86" s="137" t="str">
        <f t="shared" si="30"/>
        <v/>
      </c>
      <c r="N86" s="137" t="str">
        <f t="shared" si="30"/>
        <v/>
      </c>
      <c r="O86" s="137" t="str">
        <f t="shared" si="30"/>
        <v/>
      </c>
      <c r="P86" s="137" t="str">
        <f t="shared" si="30"/>
        <v/>
      </c>
      <c r="Q86" s="137" t="str">
        <f t="shared" si="30"/>
        <v/>
      </c>
      <c r="R86" s="137" t="str">
        <f t="shared" si="30"/>
        <v/>
      </c>
      <c r="S86" s="137" t="str">
        <f t="shared" si="30"/>
        <v/>
      </c>
      <c r="T86" s="137" t="str">
        <f t="shared" si="30"/>
        <v/>
      </c>
      <c r="U86" s="137" t="str">
        <f t="shared" si="30"/>
        <v/>
      </c>
      <c r="V86" s="137" t="str">
        <f t="shared" si="30"/>
        <v/>
      </c>
      <c r="W86" s="137" t="str">
        <f t="shared" si="30"/>
        <v/>
      </c>
    </row>
    <row r="87" spans="1:23" x14ac:dyDescent="0.2">
      <c r="A87" s="3"/>
      <c r="B87" s="36" t="str">
        <f t="shared" si="24"/>
        <v/>
      </c>
      <c r="C87" s="36" t="str">
        <f t="shared" si="24"/>
        <v/>
      </c>
      <c r="D87" s="137" t="str">
        <f t="shared" si="25"/>
        <v/>
      </c>
      <c r="E87" s="137" t="str">
        <f t="shared" ref="E87:W87" si="31">IF(AND(E$53=3,ISNUMBER(E37)),IF(E76=0,0,IF(AND(E$55&gt;=$B87,E$55&lt;=$C87),ROUND((E48-E$65)/E76,0),ROUND(E37/E76,0))),"")</f>
        <v/>
      </c>
      <c r="F87" s="137" t="str">
        <f t="shared" si="31"/>
        <v/>
      </c>
      <c r="G87" s="137" t="str">
        <f t="shared" si="31"/>
        <v/>
      </c>
      <c r="H87" s="137" t="str">
        <f t="shared" si="31"/>
        <v/>
      </c>
      <c r="I87" s="137" t="str">
        <f t="shared" si="31"/>
        <v/>
      </c>
      <c r="J87" s="137" t="str">
        <f t="shared" si="31"/>
        <v/>
      </c>
      <c r="K87" s="137" t="str">
        <f t="shared" si="31"/>
        <v/>
      </c>
      <c r="L87" s="137" t="str">
        <f t="shared" si="31"/>
        <v/>
      </c>
      <c r="M87" s="137" t="str">
        <f t="shared" si="31"/>
        <v/>
      </c>
      <c r="N87" s="137" t="str">
        <f t="shared" si="31"/>
        <v/>
      </c>
      <c r="O87" s="137" t="str">
        <f t="shared" si="31"/>
        <v/>
      </c>
      <c r="P87" s="137" t="str">
        <f t="shared" si="31"/>
        <v/>
      </c>
      <c r="Q87" s="137" t="str">
        <f t="shared" si="31"/>
        <v/>
      </c>
      <c r="R87" s="137" t="str">
        <f t="shared" si="31"/>
        <v/>
      </c>
      <c r="S87" s="137" t="str">
        <f t="shared" si="31"/>
        <v/>
      </c>
      <c r="T87" s="137" t="str">
        <f t="shared" si="31"/>
        <v/>
      </c>
      <c r="U87" s="137" t="str">
        <f t="shared" si="31"/>
        <v/>
      </c>
      <c r="V87" s="137" t="str">
        <f t="shared" si="31"/>
        <v/>
      </c>
      <c r="W87" s="137" t="str">
        <f t="shared" si="31"/>
        <v/>
      </c>
    </row>
    <row r="88" spans="1:23" x14ac:dyDescent="0.2">
      <c r="A88" s="3"/>
      <c r="B88" s="36" t="str">
        <f t="shared" si="24"/>
        <v/>
      </c>
      <c r="C88" s="36" t="str">
        <f t="shared" si="24"/>
        <v/>
      </c>
      <c r="D88" s="137" t="str">
        <f t="shared" ref="D88:S88" si="32">IF(AND(D$53=3,ISNUMBER(D38)),IF(D77=0,0,IF(AND(D$55&gt;=$B88,D$55&lt;=$C88),ROUND((D49-D$65)/D77,0),ROUND(D38/D77,0))),"")</f>
        <v/>
      </c>
      <c r="E88" s="137" t="str">
        <f t="shared" si="32"/>
        <v/>
      </c>
      <c r="F88" s="137" t="str">
        <f t="shared" si="32"/>
        <v/>
      </c>
      <c r="G88" s="137" t="str">
        <f t="shared" si="32"/>
        <v/>
      </c>
      <c r="H88" s="137" t="str">
        <f t="shared" si="32"/>
        <v/>
      </c>
      <c r="I88" s="137" t="str">
        <f t="shared" si="32"/>
        <v/>
      </c>
      <c r="J88" s="137" t="str">
        <f t="shared" si="32"/>
        <v/>
      </c>
      <c r="K88" s="137" t="str">
        <f t="shared" si="32"/>
        <v/>
      </c>
      <c r="L88" s="137" t="str">
        <f t="shared" si="32"/>
        <v/>
      </c>
      <c r="M88" s="137" t="str">
        <f t="shared" si="32"/>
        <v/>
      </c>
      <c r="N88" s="137" t="str">
        <f t="shared" si="32"/>
        <v/>
      </c>
      <c r="O88" s="137" t="str">
        <f t="shared" si="32"/>
        <v/>
      </c>
      <c r="P88" s="137" t="str">
        <f t="shared" si="32"/>
        <v/>
      </c>
      <c r="Q88" s="137" t="str">
        <f t="shared" si="32"/>
        <v/>
      </c>
      <c r="R88" s="137" t="str">
        <f t="shared" si="32"/>
        <v/>
      </c>
      <c r="S88" s="137" t="str">
        <f t="shared" si="32"/>
        <v/>
      </c>
      <c r="T88" s="137" t="str">
        <f>IF(AND(T$53=3,ISNUMBER(T38)),IF(T77=0,0,IF(AND(T$55&gt;=$B88,T$55&lt;=$C88),ROUND((T49-T$65)/T77,0),ROUND(T38/T77,0))),"")</f>
        <v/>
      </c>
      <c r="U88" s="137" t="str">
        <f>IF(AND(U$53=3,ISNUMBER(U38)),IF(U77=0,0,IF(AND(U$55&gt;=$B88,U$55&lt;=$C88),ROUND((U49-U$65)/U77,0),ROUND(U38/U77,0))),"")</f>
        <v/>
      </c>
      <c r="V88" s="137" t="str">
        <f>IF(AND(V$53=3,ISNUMBER(V38)),IF(V77=0,0,IF(AND(V$55&gt;=$B88,V$55&lt;=$C88),ROUND((V49-V$65)/V77,0),ROUND(V38/V77,0))),"")</f>
        <v/>
      </c>
      <c r="W88" s="137" t="str">
        <f>IF(AND(W$53=3,ISNUMBER(W38)),IF(W77=0,0,IF(AND(W$55&gt;=$B88,W$55&lt;=$C88),ROUND((W49-W$65)/W77,0),ROUND(W38/W77,0))),"")</f>
        <v/>
      </c>
    </row>
    <row r="89" spans="1:23" x14ac:dyDescent="0.2">
      <c r="A89" s="3"/>
      <c r="B89" s="36" t="str">
        <f t="shared" si="24"/>
        <v/>
      </c>
      <c r="C89" s="36" t="str">
        <f t="shared" si="24"/>
        <v/>
      </c>
      <c r="D89" s="137" t="str">
        <f t="shared" ref="D89:W89" si="33">IF(AND(D$53=3,ISNUMBER(D39)),IF(D78=0,0,IF(AND(D$55&gt;=$B89,D$55&lt;=$C89),ROUND((D50-D$65)/D78,0),ROUND(D39/D78,0))),"")</f>
        <v/>
      </c>
      <c r="E89" s="137" t="str">
        <f t="shared" si="33"/>
        <v/>
      </c>
      <c r="F89" s="137" t="str">
        <f t="shared" si="33"/>
        <v/>
      </c>
      <c r="G89" s="137" t="str">
        <f t="shared" si="33"/>
        <v/>
      </c>
      <c r="H89" s="137" t="str">
        <f t="shared" si="33"/>
        <v/>
      </c>
      <c r="I89" s="137" t="str">
        <f t="shared" si="33"/>
        <v/>
      </c>
      <c r="J89" s="137" t="str">
        <f t="shared" si="33"/>
        <v/>
      </c>
      <c r="K89" s="137" t="str">
        <f t="shared" si="33"/>
        <v/>
      </c>
      <c r="L89" s="137" t="str">
        <f t="shared" si="33"/>
        <v/>
      </c>
      <c r="M89" s="137" t="str">
        <f t="shared" si="33"/>
        <v/>
      </c>
      <c r="N89" s="137" t="str">
        <f t="shared" si="33"/>
        <v/>
      </c>
      <c r="O89" s="137" t="str">
        <f t="shared" si="33"/>
        <v/>
      </c>
      <c r="P89" s="137" t="str">
        <f t="shared" si="33"/>
        <v/>
      </c>
      <c r="Q89" s="137" t="str">
        <f t="shared" si="33"/>
        <v/>
      </c>
      <c r="R89" s="137" t="str">
        <f t="shared" si="33"/>
        <v/>
      </c>
      <c r="S89" s="137" t="str">
        <f t="shared" si="33"/>
        <v/>
      </c>
      <c r="T89" s="137" t="str">
        <f t="shared" si="33"/>
        <v/>
      </c>
      <c r="U89" s="137" t="str">
        <f t="shared" si="33"/>
        <v/>
      </c>
      <c r="V89" s="137" t="str">
        <f t="shared" si="33"/>
        <v/>
      </c>
      <c r="W89" s="137" t="str">
        <f t="shared" si="33"/>
        <v/>
      </c>
    </row>
    <row r="91" spans="1:23" x14ac:dyDescent="0.2">
      <c r="A91" s="15" t="s">
        <v>77</v>
      </c>
      <c r="B91" s="3"/>
      <c r="C91" s="3"/>
      <c r="D91" s="3" t="str">
        <f>IF(ISNUMBER(D18),IF(D53=3,D40-SUMPRODUCT(D71:D78,D82:D89)-D65,IF(D53=2,D40-D63*D67-D65,"")),"")</f>
        <v/>
      </c>
      <c r="E91" s="3" t="str">
        <f t="shared" ref="E91:W91" si="34">IF(ISNUMBER(E18),IF(E53=3,E40-SUMPRODUCT(E71:E78,E82:E89)-E65,IF(E53=2,E40-E63*E67-E65,"")),"")</f>
        <v/>
      </c>
      <c r="F91" s="3" t="str">
        <f t="shared" si="34"/>
        <v/>
      </c>
      <c r="G91" s="3" t="str">
        <f t="shared" si="34"/>
        <v/>
      </c>
      <c r="H91" s="3" t="str">
        <f t="shared" si="34"/>
        <v/>
      </c>
      <c r="I91" s="3" t="str">
        <f t="shared" si="34"/>
        <v/>
      </c>
      <c r="J91" s="3" t="str">
        <f t="shared" si="34"/>
        <v/>
      </c>
      <c r="K91" s="3" t="str">
        <f t="shared" si="34"/>
        <v/>
      </c>
      <c r="L91" s="3" t="str">
        <f t="shared" si="34"/>
        <v/>
      </c>
      <c r="M91" s="3" t="str">
        <f t="shared" si="34"/>
        <v/>
      </c>
      <c r="N91" s="3" t="str">
        <f t="shared" si="34"/>
        <v/>
      </c>
      <c r="O91" s="3" t="str">
        <f t="shared" si="34"/>
        <v/>
      </c>
      <c r="P91" s="3" t="str">
        <f t="shared" si="34"/>
        <v/>
      </c>
      <c r="Q91" s="3" t="str">
        <f t="shared" si="34"/>
        <v/>
      </c>
      <c r="R91" s="3" t="str">
        <f t="shared" si="34"/>
        <v/>
      </c>
      <c r="S91" s="3" t="str">
        <f t="shared" si="34"/>
        <v/>
      </c>
      <c r="T91" s="3" t="str">
        <f t="shared" si="34"/>
        <v/>
      </c>
      <c r="U91" s="3" t="str">
        <f t="shared" si="34"/>
        <v/>
      </c>
      <c r="V91" s="3" t="str">
        <f t="shared" si="34"/>
        <v/>
      </c>
      <c r="W91" s="3" t="str">
        <f t="shared" si="34"/>
        <v/>
      </c>
    </row>
    <row r="93" spans="1:23" x14ac:dyDescent="0.2">
      <c r="D93" s="45"/>
    </row>
    <row r="94" spans="1:23" x14ac:dyDescent="0.2">
      <c r="A94" s="46" t="s">
        <v>59</v>
      </c>
      <c r="B94" s="29"/>
      <c r="C94" s="29"/>
      <c r="D94" s="29"/>
      <c r="E94" s="29"/>
      <c r="F94" s="29"/>
      <c r="G94" s="29"/>
      <c r="H94" s="29"/>
      <c r="I94" s="29"/>
      <c r="J94" s="29"/>
      <c r="K94" s="29"/>
      <c r="L94" s="29"/>
      <c r="M94" s="29"/>
      <c r="N94" s="29"/>
      <c r="O94" s="29"/>
      <c r="P94" s="29"/>
      <c r="Q94" s="29"/>
      <c r="R94" s="29"/>
      <c r="S94" s="29"/>
      <c r="T94" s="29"/>
      <c r="U94" s="29"/>
      <c r="V94" s="29"/>
      <c r="W94" s="29"/>
    </row>
    <row r="95" spans="1:23" x14ac:dyDescent="0.2">
      <c r="A95" s="3"/>
      <c r="B95" s="3"/>
      <c r="C95" s="57">
        <v>1</v>
      </c>
      <c r="D95" s="3"/>
      <c r="E95" s="3"/>
      <c r="F95" s="3"/>
      <c r="G95" s="3"/>
      <c r="H95" s="3"/>
      <c r="I95" s="3"/>
      <c r="J95" s="3"/>
      <c r="K95" s="3"/>
      <c r="L95" s="3"/>
      <c r="M95" s="3"/>
      <c r="N95" s="3"/>
      <c r="O95" s="3"/>
      <c r="P95" s="3"/>
      <c r="Q95" s="3"/>
      <c r="R95" s="3"/>
      <c r="S95" s="3"/>
      <c r="T95" s="3"/>
      <c r="U95" s="3"/>
      <c r="V95" s="3"/>
      <c r="W95" s="3"/>
    </row>
    <row r="96" spans="1:23" x14ac:dyDescent="0.2">
      <c r="A96" s="3"/>
      <c r="B96" s="3"/>
      <c r="C96" s="57">
        <v>2</v>
      </c>
      <c r="D96" s="50" t="str">
        <f>IF(ISNUMBER(D$18),IF(D$53=3,D59,IF(D53=2,IF(D55 &lt; DATE(YEAR(D55),MONTH($B$9),DAY($B$9)),YEAR(D55),YEAR(D55)+1),"")),"")</f>
        <v/>
      </c>
      <c r="E96" s="50" t="str">
        <f t="shared" ref="E96:W96" si="35">IF(ISNUMBER(E$18),IF(E$53=3,E59,IF(E53=2,IF(E55 &lt; DATE(YEAR(E55),MONTH($B$9),DAY($B$9)),YEAR(E55),YEAR(E55)+1),"")),"")</f>
        <v/>
      </c>
      <c r="F96" s="50" t="str">
        <f t="shared" si="35"/>
        <v/>
      </c>
      <c r="G96" s="50" t="str">
        <f>IF(ISNUMBER(G$18),IF(G$53=3,G59,IF(G53=2,IF(G55 &lt; DATE(YEAR(G55),MONTH($B$9),DAY($B$9)),YEAR(G55),YEAR(G55)+1),"")),"")</f>
        <v/>
      </c>
      <c r="H96" s="50" t="str">
        <f t="shared" si="35"/>
        <v/>
      </c>
      <c r="I96" s="50" t="str">
        <f t="shared" si="35"/>
        <v/>
      </c>
      <c r="J96" s="50" t="str">
        <f t="shared" si="35"/>
        <v/>
      </c>
      <c r="K96" s="50" t="str">
        <f t="shared" si="35"/>
        <v/>
      </c>
      <c r="L96" s="50" t="str">
        <f t="shared" si="35"/>
        <v/>
      </c>
      <c r="M96" s="50" t="str">
        <f t="shared" si="35"/>
        <v/>
      </c>
      <c r="N96" s="50" t="str">
        <f t="shared" si="35"/>
        <v/>
      </c>
      <c r="O96" s="50" t="str">
        <f t="shared" si="35"/>
        <v/>
      </c>
      <c r="P96" s="50" t="str">
        <f t="shared" si="35"/>
        <v/>
      </c>
      <c r="Q96" s="50" t="str">
        <f t="shared" si="35"/>
        <v/>
      </c>
      <c r="R96" s="50" t="str">
        <f t="shared" si="35"/>
        <v/>
      </c>
      <c r="S96" s="50" t="str">
        <f t="shared" si="35"/>
        <v/>
      </c>
      <c r="T96" s="50" t="str">
        <f t="shared" si="35"/>
        <v/>
      </c>
      <c r="U96" s="50" t="str">
        <f t="shared" si="35"/>
        <v/>
      </c>
      <c r="V96" s="50" t="str">
        <f t="shared" si="35"/>
        <v/>
      </c>
      <c r="W96" s="50" t="str">
        <f t="shared" si="35"/>
        <v/>
      </c>
    </row>
    <row r="97" spans="1:23" x14ac:dyDescent="0.2">
      <c r="A97" s="3"/>
      <c r="B97" s="3"/>
      <c r="C97" s="57">
        <v>3</v>
      </c>
      <c r="D97" s="39" t="str">
        <f>IF(ISNUMBER(D96),IF((SUM(D$181:D182)+1)&lt;D$40,IF(D$53=3,MOD(D96,4)+1,IF(D$53=2,D96+1,"")),""),"")</f>
        <v/>
      </c>
      <c r="E97" s="39" t="str">
        <f>IF(ISNUMBER(E96),IF((SUM(E$181:E182)+1)&lt;E$40,IF(E$53=3,MOD(E96,4)+1,IF(E$53=2,E96+1,"")),""),"")</f>
        <v/>
      </c>
      <c r="F97" s="39" t="str">
        <f>IF(ISNUMBER(F96),IF((SUM(F$181:F182)+1)&lt;F$40,IF(F$53=3,MOD(F96,4)+1,IF(F$53=2,F96+1,"")),""),"")</f>
        <v/>
      </c>
      <c r="G97" s="39" t="str">
        <f>IF(ISNUMBER(G96),IF((SUM(G$181:G182)+1)&lt;G$40,IF(G$53=3,MOD(G96,4)+1,IF(G$53=2,G96+1,"")),""),"")</f>
        <v/>
      </c>
      <c r="H97" s="39" t="str">
        <f>IF(ISNUMBER(H96),IF((SUM(H$181:H182)+1)&lt;H$40,IF(H$53=3,MOD(H96,4)+1,IF(H$53=2,H96+1,"")),""),"")</f>
        <v/>
      </c>
      <c r="I97" s="39" t="str">
        <f>IF(ISNUMBER(I96),IF((SUM(I$181:I182)+1)&lt;I$40,IF(I$53=3,MOD(I96,4)+1,IF(I$53=2,I96+1,"")),""),"")</f>
        <v/>
      </c>
      <c r="J97" s="39" t="str">
        <f>IF(ISNUMBER(J96),IF((SUM(J$181:J182)+1)&lt;J$40,IF(J$53=3,MOD(J96,4)+1,IF(J$53=2,J96+1,"")),""),"")</f>
        <v/>
      </c>
      <c r="K97" s="39" t="str">
        <f>IF(ISNUMBER(K96),IF((SUM(K$181:K182)+1)&lt;K$40,IF(K$53=3,MOD(K96,4)+1,IF(K$53=2,K96+1,"")),""),"")</f>
        <v/>
      </c>
      <c r="L97" s="39" t="str">
        <f>IF(ISNUMBER(L96),IF((SUM(L$181:L182)+1)&lt;L$40,IF(L$53=3,MOD(L96,4)+1,IF(L$53=2,L96+1,"")),""),"")</f>
        <v/>
      </c>
      <c r="M97" s="39" t="str">
        <f>IF(ISNUMBER(M96),IF((SUM(M$181:M182)+1)&lt;M$40,IF(M$53=3,MOD(M96,4)+1,IF(M$53=2,M96+1,"")),""),"")</f>
        <v/>
      </c>
      <c r="N97" s="39" t="str">
        <f>IF(ISNUMBER(N96),IF((SUM(N$181:N182)+1)&lt;N$40,IF(N$53=3,MOD(N96,4)+1,IF(N$53=2,N96+1,"")),""),"")</f>
        <v/>
      </c>
      <c r="O97" s="39" t="str">
        <f>IF(ISNUMBER(O96),IF((SUM(O$181:O182)+1)&lt;O$40,IF(O$53=3,MOD(O96,4)+1,IF(O$53=2,O96+1,"")),""),"")</f>
        <v/>
      </c>
      <c r="P97" s="39" t="str">
        <f>IF(ISNUMBER(P96),IF((SUM(P$181:P182)+1)&lt;P$40,IF(P$53=3,MOD(P96,4)+1,IF(P$53=2,P96+1,"")),""),"")</f>
        <v/>
      </c>
      <c r="Q97" s="39" t="str">
        <f>IF(ISNUMBER(Q96),IF((SUM(Q$181:Q182)+1)&lt;Q$40,IF(Q$53=3,MOD(Q96,4)+1,IF(Q$53=2,Q96+1,"")),""),"")</f>
        <v/>
      </c>
      <c r="R97" s="39" t="str">
        <f>IF(ISNUMBER(R96),IF((SUM(R$181:R182)+1)&lt;R$40,IF(R$53=3,MOD(R96,4)+1,IF(R$53=2,R96+1,"")),""),"")</f>
        <v/>
      </c>
      <c r="S97" s="39" t="str">
        <f>IF(ISNUMBER(S96),IF((SUM(S$181:S182)+1)&lt;S$40,IF(S$53=3,MOD(S96,4)+1,IF(S$53=2,S96+1,"")),""),"")</f>
        <v/>
      </c>
      <c r="T97" s="39" t="str">
        <f>IF(ISNUMBER(T96),IF((SUM(T$181:T182)+1)&lt;T$40,IF(T$53=3,MOD(T96,4)+1,IF(T$53=2,T96+1,"")),""),"")</f>
        <v/>
      </c>
      <c r="U97" s="39" t="str">
        <f>IF(ISNUMBER(U96),IF((SUM(U$181:U182)+1)&lt;U$40,IF(U$53=3,MOD(U96,4)+1,IF(U$53=2,U96+1,"")),""),"")</f>
        <v/>
      </c>
      <c r="V97" s="39" t="str">
        <f>IF(ISNUMBER(V96),IF((SUM(V$181:V182)+1)&lt;V$40,IF(V$53=3,MOD(V96,4)+1,IF(V$53=2,V96+1,"")),""),"")</f>
        <v/>
      </c>
      <c r="W97" s="39" t="str">
        <f>IF(ISNUMBER(W96),IF((SUM(W$181:W182)+1)&lt;W$40,IF(W$53=3,MOD(W96,4)+1,IF(W$53=2,W96+1,"")),""),"")</f>
        <v/>
      </c>
    </row>
    <row r="98" spans="1:23" x14ac:dyDescent="0.2">
      <c r="A98" s="3"/>
      <c r="B98" s="3"/>
      <c r="C98" s="57">
        <v>4</v>
      </c>
      <c r="D98" s="39" t="str">
        <f>IF(ISNUMBER(D97),IF((SUM(D$181:D183)+1)&lt;D$40,IF(D$53=3,MOD(D97,4)+1,IF(D$53=2,D97+1,"")),""),"")</f>
        <v/>
      </c>
      <c r="E98" s="39" t="str">
        <f>IF(ISNUMBER(E97),IF((SUM(E$181:E183)+1)&lt;E$40,IF(E$53=3,MOD(E97,4)+1,IF(E$53=2,E97+1,"")),""),"")</f>
        <v/>
      </c>
      <c r="F98" s="39" t="str">
        <f>IF(ISNUMBER(F97),IF((SUM(F$181:F183)+1)&lt;F$40,IF(F$53=3,MOD(F97,4)+1,IF(F$53=2,F97+1,"")),""),"")</f>
        <v/>
      </c>
      <c r="G98" s="39" t="str">
        <f>IF(ISNUMBER(G97),IF((SUM(G$181:G183)+1)&lt;G$40,IF(G$53=3,MOD(G97,4)+1,IF(G$53=2,G97+1,"")),""),"")</f>
        <v/>
      </c>
      <c r="H98" s="39" t="str">
        <f>IF(ISNUMBER(H97),IF((SUM(H$181:H183)+1)&lt;H$40,IF(H$53=3,MOD(H97,4)+1,IF(H$53=2,H97+1,"")),""),"")</f>
        <v/>
      </c>
      <c r="I98" s="39" t="str">
        <f>IF(ISNUMBER(I97),IF((SUM(I$181:I183)+1)&lt;I$40,IF(I$53=3,MOD(I97,4)+1,IF(I$53=2,I97+1,"")),""),"")</f>
        <v/>
      </c>
      <c r="J98" s="39" t="str">
        <f>IF(ISNUMBER(J97),IF((SUM(J$181:J183)+1)&lt;J$40,IF(J$53=3,MOD(J97,4)+1,IF(J$53=2,J97+1,"")),""),"")</f>
        <v/>
      </c>
      <c r="K98" s="39" t="str">
        <f>IF(ISNUMBER(K97),IF((SUM(K$181:K183)+1)&lt;K$40,IF(K$53=3,MOD(K97,4)+1,IF(K$53=2,K97+1,"")),""),"")</f>
        <v/>
      </c>
      <c r="L98" s="39" t="str">
        <f>IF(ISNUMBER(L97),IF((SUM(L$181:L183)+1)&lt;L$40,IF(L$53=3,MOD(L97,4)+1,IF(L$53=2,L97+1,"")),""),"")</f>
        <v/>
      </c>
      <c r="M98" s="39" t="str">
        <f>IF(ISNUMBER(M97),IF((SUM(M$181:M183)+1)&lt;M$40,IF(M$53=3,MOD(M97,4)+1,IF(M$53=2,M97+1,"")),""),"")</f>
        <v/>
      </c>
      <c r="N98" s="39" t="str">
        <f>IF(ISNUMBER(N97),IF((SUM(N$181:N183)+1)&lt;N$40,IF(N$53=3,MOD(N97,4)+1,IF(N$53=2,N97+1,"")),""),"")</f>
        <v/>
      </c>
      <c r="O98" s="39" t="str">
        <f>IF(ISNUMBER(O97),IF((SUM(O$181:O183)+1)&lt;O$40,IF(O$53=3,MOD(O97,4)+1,IF(O$53=2,O97+1,"")),""),"")</f>
        <v/>
      </c>
      <c r="P98" s="39" t="str">
        <f>IF(ISNUMBER(P97),IF((SUM(P$181:P183)+1)&lt;P$40,IF(P$53=3,MOD(P97,4)+1,IF(P$53=2,P97+1,"")),""),"")</f>
        <v/>
      </c>
      <c r="Q98" s="39" t="str">
        <f>IF(ISNUMBER(Q97),IF((SUM(Q$181:Q183)+1)&lt;Q$40,IF(Q$53=3,MOD(Q97,4)+1,IF(Q$53=2,Q97+1,"")),""),"")</f>
        <v/>
      </c>
      <c r="R98" s="39" t="str">
        <f>IF(ISNUMBER(R97),IF((SUM(R$181:R183)+1)&lt;R$40,IF(R$53=3,MOD(R97,4)+1,IF(R$53=2,R97+1,"")),""),"")</f>
        <v/>
      </c>
      <c r="S98" s="39" t="str">
        <f>IF(ISNUMBER(S97),IF((SUM(S$181:S183)+1)&lt;S$40,IF(S$53=3,MOD(S97,4)+1,IF(S$53=2,S97+1,"")),""),"")</f>
        <v/>
      </c>
      <c r="T98" s="39" t="str">
        <f>IF(ISNUMBER(T97),IF((SUM(T$181:T183)+1)&lt;T$40,IF(T$53=3,MOD(T97,4)+1,IF(T$53=2,T97+1,"")),""),"")</f>
        <v/>
      </c>
      <c r="U98" s="39" t="str">
        <f>IF(ISNUMBER(U97),IF((SUM(U$181:U183)+1)&lt;U$40,IF(U$53=3,MOD(U97,4)+1,IF(U$53=2,U97+1,"")),""),"")</f>
        <v/>
      </c>
      <c r="V98" s="39" t="str">
        <f>IF(ISNUMBER(V97),IF((SUM(V$181:V183)+1)&lt;V$40,IF(V$53=3,MOD(V97,4)+1,IF(V$53=2,V97+1,"")),""),"")</f>
        <v/>
      </c>
      <c r="W98" s="39" t="str">
        <f>IF(ISNUMBER(W97),IF((SUM(W$181:W183)+1)&lt;W$40,IF(W$53=3,MOD(W97,4)+1,IF(W$53=2,W97+1,"")),""),"")</f>
        <v/>
      </c>
    </row>
    <row r="99" spans="1:23" x14ac:dyDescent="0.2">
      <c r="A99" s="3"/>
      <c r="B99" s="3"/>
      <c r="C99" s="57">
        <v>5</v>
      </c>
      <c r="D99" s="39" t="str">
        <f>IF(ISNUMBER(D98),IF((SUM(D$181:D184)+1)&lt;D$40,IF(D$53=3,MOD(D98,4)+1,IF(D$53=2,D98+1,"")),""),"")</f>
        <v/>
      </c>
      <c r="E99" s="39" t="str">
        <f>IF(ISNUMBER(E98),IF((SUM(E$181:E184)+1)&lt;E$40,IF(E$53=3,MOD(E98,4)+1,IF(E$53=2,E98+1,"")),""),"")</f>
        <v/>
      </c>
      <c r="F99" s="39" t="str">
        <f>IF(ISNUMBER(F98),IF((SUM(F$181:F184)+1)&lt;F$40,IF(F$53=3,MOD(F98,4)+1,IF(F$53=2,F98+1,"")),""),"")</f>
        <v/>
      </c>
      <c r="G99" s="39" t="str">
        <f>IF(ISNUMBER(G98),IF((SUM(G$181:G184)+1)&lt;G$40,IF(G$53=3,MOD(G98,4)+1,IF(G$53=2,G98+1,"")),""),"")</f>
        <v/>
      </c>
      <c r="H99" s="39" t="str">
        <f>IF(ISNUMBER(H98),IF((SUM(H$181:H184)+1)&lt;H$40,IF(H$53=3,MOD(H98,4)+1,IF(H$53=2,H98+1,"")),""),"")</f>
        <v/>
      </c>
      <c r="I99" s="39" t="str">
        <f>IF(ISNUMBER(I98),IF((SUM(I$181:I184)+1)&lt;I$40,IF(I$53=3,MOD(I98,4)+1,IF(I$53=2,I98+1,"")),""),"")</f>
        <v/>
      </c>
      <c r="J99" s="39" t="str">
        <f>IF(ISNUMBER(J98),IF((SUM(J$181:J184)+1)&lt;J$40,IF(J$53=3,MOD(J98,4)+1,IF(J$53=2,J98+1,"")),""),"")</f>
        <v/>
      </c>
      <c r="K99" s="39" t="str">
        <f>IF(ISNUMBER(K98),IF((SUM(K$181:K184)+1)&lt;K$40,IF(K$53=3,MOD(K98,4)+1,IF(K$53=2,K98+1,"")),""),"")</f>
        <v/>
      </c>
      <c r="L99" s="39" t="str">
        <f>IF(ISNUMBER(L98),IF((SUM(L$181:L184)+1)&lt;L$40,IF(L$53=3,MOD(L98,4)+1,IF(L$53=2,L98+1,"")),""),"")</f>
        <v/>
      </c>
      <c r="M99" s="39" t="str">
        <f>IF(ISNUMBER(M98),IF((SUM(M$181:M184)+1)&lt;M$40,IF(M$53=3,MOD(M98,4)+1,IF(M$53=2,M98+1,"")),""),"")</f>
        <v/>
      </c>
      <c r="N99" s="39" t="str">
        <f>IF(ISNUMBER(N98),IF((SUM(N$181:N184)+1)&lt;N$40,IF(N$53=3,MOD(N98,4)+1,IF(N$53=2,N98+1,"")),""),"")</f>
        <v/>
      </c>
      <c r="O99" s="39" t="str">
        <f>IF(ISNUMBER(O98),IF((SUM(O$181:O184)+1)&lt;O$40,IF(O$53=3,MOD(O98,4)+1,IF(O$53=2,O98+1,"")),""),"")</f>
        <v/>
      </c>
      <c r="P99" s="39" t="str">
        <f>IF(ISNUMBER(P98),IF((SUM(P$181:P184)+1)&lt;P$40,IF(P$53=3,MOD(P98,4)+1,IF(P$53=2,P98+1,"")),""),"")</f>
        <v/>
      </c>
      <c r="Q99" s="39" t="str">
        <f>IF(ISNUMBER(Q98),IF((SUM(Q$181:Q184)+1)&lt;Q$40,IF(Q$53=3,MOD(Q98,4)+1,IF(Q$53=2,Q98+1,"")),""),"")</f>
        <v/>
      </c>
      <c r="R99" s="39" t="str">
        <f>IF(ISNUMBER(R98),IF((SUM(R$181:R184)+1)&lt;R$40,IF(R$53=3,MOD(R98,4)+1,IF(R$53=2,R98+1,"")),""),"")</f>
        <v/>
      </c>
      <c r="S99" s="39" t="str">
        <f>IF(ISNUMBER(S98),IF((SUM(S$181:S184)+1)&lt;S$40,IF(S$53=3,MOD(S98,4)+1,IF(S$53=2,S98+1,"")),""),"")</f>
        <v/>
      </c>
      <c r="T99" s="39" t="str">
        <f>IF(ISNUMBER(T98),IF((SUM(T$181:T184)+1)&lt;T$40,IF(T$53=3,MOD(T98,4)+1,IF(T$53=2,T98+1,"")),""),"")</f>
        <v/>
      </c>
      <c r="U99" s="39" t="str">
        <f>IF(ISNUMBER(U98),IF((SUM(U$181:U184)+1)&lt;U$40,IF(U$53=3,MOD(U98,4)+1,IF(U$53=2,U98+1,"")),""),"")</f>
        <v/>
      </c>
      <c r="V99" s="39" t="str">
        <f>IF(ISNUMBER(V98),IF((SUM(V$181:V184)+1)&lt;V$40,IF(V$53=3,MOD(V98,4)+1,IF(V$53=2,V98+1,"")),""),"")</f>
        <v/>
      </c>
      <c r="W99" s="39" t="str">
        <f>IF(ISNUMBER(W98),IF((SUM(W$181:W184)+1)&lt;W$40,IF(W$53=3,MOD(W98,4)+1,IF(W$53=2,W98+1,"")),""),"")</f>
        <v/>
      </c>
    </row>
    <row r="100" spans="1:23" x14ac:dyDescent="0.2">
      <c r="A100" s="3"/>
      <c r="B100" s="3"/>
      <c r="C100" s="57">
        <v>6</v>
      </c>
      <c r="D100" s="39" t="str">
        <f>IF(ISNUMBER(D99),IF((SUM(D$181:D185)+1)&lt;D$40,IF(D$53=3,MOD(D99,4)+1,IF(D$53=2,D99+1,"")),""),"")</f>
        <v/>
      </c>
      <c r="E100" s="39" t="str">
        <f>IF(ISNUMBER(E99),IF((SUM(E$181:E185)+1)&lt;E$40,IF(E$53=3,MOD(E99,4)+1,IF(E$53=2,E99+1,"")),""),"")</f>
        <v/>
      </c>
      <c r="F100" s="39" t="str">
        <f>IF(ISNUMBER(F99),IF((SUM(F$181:F185)+1)&lt;F$40,IF(F$53=3,MOD(F99,4)+1,IF(F$53=2,F99+1,"")),""),"")</f>
        <v/>
      </c>
      <c r="G100" s="39" t="str">
        <f>IF(ISNUMBER(G99),IF((SUM(G$181:G185)+1)&lt;G$40,IF(G$53=3,MOD(G99,4)+1,IF(G$53=2,G99+1,"")),""),"")</f>
        <v/>
      </c>
      <c r="H100" s="39" t="str">
        <f>IF(ISNUMBER(H99),IF((SUM(H$181:H185)+1)&lt;H$40,IF(H$53=3,MOD(H99,4)+1,IF(H$53=2,H99+1,"")),""),"")</f>
        <v/>
      </c>
      <c r="I100" s="39" t="str">
        <f>IF(ISNUMBER(I99),IF((SUM(I$181:I185)+1)&lt;I$40,IF(I$53=3,MOD(I99,4)+1,IF(I$53=2,I99+1,"")),""),"")</f>
        <v/>
      </c>
      <c r="J100" s="39" t="str">
        <f>IF(ISNUMBER(J99),IF((SUM(J$181:J185)+1)&lt;J$40,IF(J$53=3,MOD(J99,4)+1,IF(J$53=2,J99+1,"")),""),"")</f>
        <v/>
      </c>
      <c r="K100" s="39" t="str">
        <f>IF(ISNUMBER(K99),IF((SUM(K$181:K185)+1)&lt;K$40,IF(K$53=3,MOD(K99,4)+1,IF(K$53=2,K99+1,"")),""),"")</f>
        <v/>
      </c>
      <c r="L100" s="39" t="str">
        <f>IF(ISNUMBER(L99),IF((SUM(L$181:L185)+1)&lt;L$40,IF(L$53=3,MOD(L99,4)+1,IF(L$53=2,L99+1,"")),""),"")</f>
        <v/>
      </c>
      <c r="M100" s="39" t="str">
        <f>IF(ISNUMBER(M99),IF((SUM(M$181:M185)+1)&lt;M$40,IF(M$53=3,MOD(M99,4)+1,IF(M$53=2,M99+1,"")),""),"")</f>
        <v/>
      </c>
      <c r="N100" s="39" t="str">
        <f>IF(ISNUMBER(N99),IF((SUM(N$181:N185)+1)&lt;N$40,IF(N$53=3,MOD(N99,4)+1,IF(N$53=2,N99+1,"")),""),"")</f>
        <v/>
      </c>
      <c r="O100" s="39" t="str">
        <f>IF(ISNUMBER(O99),IF((SUM(O$181:O185)+1)&lt;O$40,IF(O$53=3,MOD(O99,4)+1,IF(O$53=2,O99+1,"")),""),"")</f>
        <v/>
      </c>
      <c r="P100" s="39" t="str">
        <f>IF(ISNUMBER(P99),IF((SUM(P$181:P185)+1)&lt;P$40,IF(P$53=3,MOD(P99,4)+1,IF(P$53=2,P99+1,"")),""),"")</f>
        <v/>
      </c>
      <c r="Q100" s="39" t="str">
        <f>IF(ISNUMBER(Q99),IF((SUM(Q$181:Q185)+1)&lt;Q$40,IF(Q$53=3,MOD(Q99,4)+1,IF(Q$53=2,Q99+1,"")),""),"")</f>
        <v/>
      </c>
      <c r="R100" s="39" t="str">
        <f>IF(ISNUMBER(R99),IF((SUM(R$181:R185)+1)&lt;R$40,IF(R$53=3,MOD(R99,4)+1,IF(R$53=2,R99+1,"")),""),"")</f>
        <v/>
      </c>
      <c r="S100" s="39" t="str">
        <f>IF(ISNUMBER(S99),IF((SUM(S$181:S185)+1)&lt;S$40,IF(S$53=3,MOD(S99,4)+1,IF(S$53=2,S99+1,"")),""),"")</f>
        <v/>
      </c>
      <c r="T100" s="39" t="str">
        <f>IF(ISNUMBER(T99),IF((SUM(T$181:T185)+1)&lt;T$40,IF(T$53=3,MOD(T99,4)+1,IF(T$53=2,T99+1,"")),""),"")</f>
        <v/>
      </c>
      <c r="U100" s="39" t="str">
        <f>IF(ISNUMBER(U99),IF((SUM(U$181:U185)+1)&lt;U$40,IF(U$53=3,MOD(U99,4)+1,IF(U$53=2,U99+1,"")),""),"")</f>
        <v/>
      </c>
      <c r="V100" s="39" t="str">
        <f>IF(ISNUMBER(V99),IF((SUM(V$181:V185)+1)&lt;V$40,IF(V$53=3,MOD(V99,4)+1,IF(V$53=2,V99+1,"")),""),"")</f>
        <v/>
      </c>
      <c r="W100" s="39" t="str">
        <f>IF(ISNUMBER(W99),IF((SUM(W$181:W185)+1)&lt;W$40,IF(W$53=3,MOD(W99,4)+1,IF(W$53=2,W99+1,"")),""),"")</f>
        <v/>
      </c>
    </row>
    <row r="101" spans="1:23" x14ac:dyDescent="0.2">
      <c r="A101" s="3"/>
      <c r="B101" s="3"/>
      <c r="C101" s="57">
        <v>7</v>
      </c>
      <c r="D101" s="39" t="str">
        <f>IF(ISNUMBER(D100),IF((SUM(D$181:D186)+1)&lt;D$40,IF(D$53=3,MOD(D100,4)+1,IF(D$53=2,D100+1,"")),""),"")</f>
        <v/>
      </c>
      <c r="E101" s="39" t="str">
        <f>IF(ISNUMBER(E100),IF((SUM(E$181:E186)+1)&lt;E$40,IF(E$53=3,MOD(E100,4)+1,IF(E$53=2,E100+1,"")),""),"")</f>
        <v/>
      </c>
      <c r="F101" s="39" t="str">
        <f>IF(ISNUMBER(F100),IF((SUM(F$181:F186)+1)&lt;F$40,IF(F$53=3,MOD(F100,4)+1,IF(F$53=2,F100+1,"")),""),"")</f>
        <v/>
      </c>
      <c r="G101" s="39" t="str">
        <f>IF(ISNUMBER(G100),IF((SUM(G$181:G186)+1)&lt;G$40,IF(G$53=3,MOD(G100,4)+1,IF(G$53=2,G100+1,"")),""),"")</f>
        <v/>
      </c>
      <c r="H101" s="39" t="str">
        <f>IF(ISNUMBER(H100),IF((SUM(H$181:H186)+1)&lt;H$40,IF(H$53=3,MOD(H100,4)+1,IF(H$53=2,H100+1,"")),""),"")</f>
        <v/>
      </c>
      <c r="I101" s="39" t="str">
        <f>IF(ISNUMBER(I100),IF((SUM(I$181:I186)+1)&lt;I$40,IF(I$53=3,MOD(I100,4)+1,IF(I$53=2,I100+1,"")),""),"")</f>
        <v/>
      </c>
      <c r="J101" s="39" t="str">
        <f>IF(ISNUMBER(J100),IF((SUM(J$181:J186)+1)&lt;J$40,IF(J$53=3,MOD(J100,4)+1,IF(J$53=2,J100+1,"")),""),"")</f>
        <v/>
      </c>
      <c r="K101" s="39" t="str">
        <f>IF(ISNUMBER(K100),IF((SUM(K$181:K186)+1)&lt;K$40,IF(K$53=3,MOD(K100,4)+1,IF(K$53=2,K100+1,"")),""),"")</f>
        <v/>
      </c>
      <c r="L101" s="39" t="str">
        <f>IF(ISNUMBER(L100),IF((SUM(L$181:L186)+1)&lt;L$40,IF(L$53=3,MOD(L100,4)+1,IF(L$53=2,L100+1,"")),""),"")</f>
        <v/>
      </c>
      <c r="M101" s="39" t="str">
        <f>IF(ISNUMBER(M100),IF((SUM(M$181:M186)+1)&lt;M$40,IF(M$53=3,MOD(M100,4)+1,IF(M$53=2,M100+1,"")),""),"")</f>
        <v/>
      </c>
      <c r="N101" s="39" t="str">
        <f>IF(ISNUMBER(N100),IF((SUM(N$181:N186)+1)&lt;N$40,IF(N$53=3,MOD(N100,4)+1,IF(N$53=2,N100+1,"")),""),"")</f>
        <v/>
      </c>
      <c r="O101" s="39" t="str">
        <f>IF(ISNUMBER(O100),IF((SUM(O$181:O186)+1)&lt;O$40,IF(O$53=3,MOD(O100,4)+1,IF(O$53=2,O100+1,"")),""),"")</f>
        <v/>
      </c>
      <c r="P101" s="39" t="str">
        <f>IF(ISNUMBER(P100),IF((SUM(P$181:P186)+1)&lt;P$40,IF(P$53=3,MOD(P100,4)+1,IF(P$53=2,P100+1,"")),""),"")</f>
        <v/>
      </c>
      <c r="Q101" s="39" t="str">
        <f>IF(ISNUMBER(Q100),IF((SUM(Q$181:Q186)+1)&lt;Q$40,IF(Q$53=3,MOD(Q100,4)+1,IF(Q$53=2,Q100+1,"")),""),"")</f>
        <v/>
      </c>
      <c r="R101" s="39" t="str">
        <f>IF(ISNUMBER(R100),IF((SUM(R$181:R186)+1)&lt;R$40,IF(R$53=3,MOD(R100,4)+1,IF(R$53=2,R100+1,"")),""),"")</f>
        <v/>
      </c>
      <c r="S101" s="39" t="str">
        <f>IF(ISNUMBER(S100),IF((SUM(S$181:S186)+1)&lt;S$40,IF(S$53=3,MOD(S100,4)+1,IF(S$53=2,S100+1,"")),""),"")</f>
        <v/>
      </c>
      <c r="T101" s="39" t="str">
        <f>IF(ISNUMBER(T100),IF((SUM(T$181:T186)+1)&lt;T$40,IF(T$53=3,MOD(T100,4)+1,IF(T$53=2,T100+1,"")),""),"")</f>
        <v/>
      </c>
      <c r="U101" s="39" t="str">
        <f>IF(ISNUMBER(U100),IF((SUM(U$181:U186)+1)&lt;U$40,IF(U$53=3,MOD(U100,4)+1,IF(U$53=2,U100+1,"")),""),"")</f>
        <v/>
      </c>
      <c r="V101" s="39" t="str">
        <f>IF(ISNUMBER(V100),IF((SUM(V$181:V186)+1)&lt;V$40,IF(V$53=3,MOD(V100,4)+1,IF(V$53=2,V100+1,"")),""),"")</f>
        <v/>
      </c>
      <c r="W101" s="39" t="str">
        <f>IF(ISNUMBER(W100),IF((SUM(W$181:W186)+1)&lt;W$40,IF(W$53=3,MOD(W100,4)+1,IF(W$53=2,W100+1,"")),""),"")</f>
        <v/>
      </c>
    </row>
    <row r="102" spans="1:23" x14ac:dyDescent="0.2">
      <c r="A102" s="3"/>
      <c r="B102" s="3"/>
      <c r="C102" s="57">
        <v>8</v>
      </c>
      <c r="D102" s="39" t="str">
        <f>IF(ISNUMBER(D101),IF((SUM(D$181:D187)+1)&lt;D$40,IF(D$53=3,MOD(D101,4)+1,IF(D$53=2,D101+1,"")),""),"")</f>
        <v/>
      </c>
      <c r="E102" s="39" t="str">
        <f>IF(ISNUMBER(E101),IF((SUM(E$181:E187)+1)&lt;E$40,IF(E$53=3,MOD(E101,4)+1,IF(E$53=2,E101+1,"")),""),"")</f>
        <v/>
      </c>
      <c r="F102" s="39" t="str">
        <f>IF(ISNUMBER(F101),IF((SUM(F$181:F187)+1)&lt;F$40,IF(F$53=3,MOD(F101,4)+1,IF(F$53=2,F101+1,"")),""),"")</f>
        <v/>
      </c>
      <c r="G102" s="39" t="str">
        <f>IF(ISNUMBER(G101),IF((SUM(G$181:G187)+1)&lt;G$40,IF(G$53=3,MOD(G101,4)+1,IF(G$53=2,G101+1,"")),""),"")</f>
        <v/>
      </c>
      <c r="H102" s="39" t="str">
        <f>IF(ISNUMBER(H101),IF((SUM(H$181:H187)+1)&lt;H$40,IF(H$53=3,MOD(H101,4)+1,IF(H$53=2,H101+1,"")),""),"")</f>
        <v/>
      </c>
      <c r="I102" s="39" t="str">
        <f>IF(ISNUMBER(I101),IF((SUM(I$181:I187)+1)&lt;I$40,IF(I$53=3,MOD(I101,4)+1,IF(I$53=2,I101+1,"")),""),"")</f>
        <v/>
      </c>
      <c r="J102" s="39" t="str">
        <f>IF(ISNUMBER(J101),IF((SUM(J$181:J187)+1)&lt;J$40,IF(J$53=3,MOD(J101,4)+1,IF(J$53=2,J101+1,"")),""),"")</f>
        <v/>
      </c>
      <c r="K102" s="39" t="str">
        <f>IF(ISNUMBER(K101),IF((SUM(K$181:K187)+1)&lt;K$40,IF(K$53=3,MOD(K101,4)+1,IF(K$53=2,K101+1,"")),""),"")</f>
        <v/>
      </c>
      <c r="L102" s="39" t="str">
        <f>IF(ISNUMBER(L101),IF((SUM(L$181:L187)+1)&lt;L$40,IF(L$53=3,MOD(L101,4)+1,IF(L$53=2,L101+1,"")),""),"")</f>
        <v/>
      </c>
      <c r="M102" s="39" t="str">
        <f>IF(ISNUMBER(M101),IF((SUM(M$181:M187)+1)&lt;M$40,IF(M$53=3,MOD(M101,4)+1,IF(M$53=2,M101+1,"")),""),"")</f>
        <v/>
      </c>
      <c r="N102" s="39" t="str">
        <f>IF(ISNUMBER(N101),IF((SUM(N$181:N187)+1)&lt;N$40,IF(N$53=3,MOD(N101,4)+1,IF(N$53=2,N101+1,"")),""),"")</f>
        <v/>
      </c>
      <c r="O102" s="39" t="str">
        <f>IF(ISNUMBER(O101),IF((SUM(O$181:O187)+1)&lt;O$40,IF(O$53=3,MOD(O101,4)+1,IF(O$53=2,O101+1,"")),""),"")</f>
        <v/>
      </c>
      <c r="P102" s="39" t="str">
        <f>IF(ISNUMBER(P101),IF((SUM(P$181:P187)+1)&lt;P$40,IF(P$53=3,MOD(P101,4)+1,IF(P$53=2,P101+1,"")),""),"")</f>
        <v/>
      </c>
      <c r="Q102" s="39" t="str">
        <f>IF(ISNUMBER(Q101),IF((SUM(Q$181:Q187)+1)&lt;Q$40,IF(Q$53=3,MOD(Q101,4)+1,IF(Q$53=2,Q101+1,"")),""),"")</f>
        <v/>
      </c>
      <c r="R102" s="39" t="str">
        <f>IF(ISNUMBER(R101),IF((SUM(R$181:R187)+1)&lt;R$40,IF(R$53=3,MOD(R101,4)+1,IF(R$53=2,R101+1,"")),""),"")</f>
        <v/>
      </c>
      <c r="S102" s="39" t="str">
        <f>IF(ISNUMBER(S101),IF((SUM(S$181:S187)+1)&lt;S$40,IF(S$53=3,MOD(S101,4)+1,IF(S$53=2,S101+1,"")),""),"")</f>
        <v/>
      </c>
      <c r="T102" s="39" t="str">
        <f>IF(ISNUMBER(T101),IF((SUM(T$181:T187)+1)&lt;T$40,IF(T$53=3,MOD(T101,4)+1,IF(T$53=2,T101+1,"")),""),"")</f>
        <v/>
      </c>
      <c r="U102" s="39" t="str">
        <f>IF(ISNUMBER(U101),IF((SUM(U$181:U187)+1)&lt;U$40,IF(U$53=3,MOD(U101,4)+1,IF(U$53=2,U101+1,"")),""),"")</f>
        <v/>
      </c>
      <c r="V102" s="39" t="str">
        <f>IF(ISNUMBER(V101),IF((SUM(V$181:V187)+1)&lt;V$40,IF(V$53=3,MOD(V101,4)+1,IF(V$53=2,V101+1,"")),""),"")</f>
        <v/>
      </c>
      <c r="W102" s="39" t="str">
        <f>IF(ISNUMBER(W101),IF((SUM(W$181:W187)+1)&lt;W$40,IF(W$53=3,MOD(W101,4)+1,IF(W$53=2,W101+1,"")),""),"")</f>
        <v/>
      </c>
    </row>
    <row r="103" spans="1:23" x14ac:dyDescent="0.2">
      <c r="A103" s="3"/>
      <c r="B103" s="3"/>
      <c r="C103" s="57">
        <v>9</v>
      </c>
      <c r="D103" s="39" t="str">
        <f>IF(ISNUMBER(D102),IF((SUM(D$181:D188)+1)&lt;D$40,IF(D$53=3,MOD(D102,4)+1,IF(D$53=2,D102+1,"")),""),"")</f>
        <v/>
      </c>
      <c r="E103" s="39" t="str">
        <f>IF(ISNUMBER(E102),IF((SUM(E$181:E188)+1)&lt;E$40,IF(E$53=3,MOD(E102,4)+1,IF(E$53=2,E102+1,"")),""),"")</f>
        <v/>
      </c>
      <c r="F103" s="39" t="str">
        <f>IF(ISNUMBER(F102),IF((SUM(F$181:F188)+1)&lt;F$40,IF(F$53=3,MOD(F102,4)+1,IF(F$53=2,F102+1,"")),""),"")</f>
        <v/>
      </c>
      <c r="G103" s="39" t="str">
        <f>IF(ISNUMBER(G102),IF((SUM(G$181:G188)+1)&lt;G$40,IF(G$53=3,MOD(G102,4)+1,IF(G$53=2,G102+1,"")),""),"")</f>
        <v/>
      </c>
      <c r="H103" s="39" t="str">
        <f>IF(ISNUMBER(H102),IF((SUM(H$181:H188)+1)&lt;H$40,IF(H$53=3,MOD(H102,4)+1,IF(H$53=2,H102+1,"")),""),"")</f>
        <v/>
      </c>
      <c r="I103" s="39" t="str">
        <f>IF(ISNUMBER(I102),IF((SUM(I$181:I188)+1)&lt;I$40,IF(I$53=3,MOD(I102,4)+1,IF(I$53=2,I102+1,"")),""),"")</f>
        <v/>
      </c>
      <c r="J103" s="39" t="str">
        <f>IF(ISNUMBER(J102),IF((SUM(J$181:J188)+1)&lt;J$40,IF(J$53=3,MOD(J102,4)+1,IF(J$53=2,J102+1,"")),""),"")</f>
        <v/>
      </c>
      <c r="K103" s="39" t="str">
        <f>IF(ISNUMBER(K102),IF((SUM(K$181:K188)+1)&lt;K$40,IF(K$53=3,MOD(K102,4)+1,IF(K$53=2,K102+1,"")),""),"")</f>
        <v/>
      </c>
      <c r="L103" s="39" t="str">
        <f>IF(ISNUMBER(L102),IF((SUM(L$181:L188)+1)&lt;L$40,IF(L$53=3,MOD(L102,4)+1,IF(L$53=2,L102+1,"")),""),"")</f>
        <v/>
      </c>
      <c r="M103" s="39" t="str">
        <f>IF(ISNUMBER(M102),IF((SUM(M$181:M188)+1)&lt;M$40,IF(M$53=3,MOD(M102,4)+1,IF(M$53=2,M102+1,"")),""),"")</f>
        <v/>
      </c>
      <c r="N103" s="39" t="str">
        <f>IF(ISNUMBER(N102),IF((SUM(N$181:N188)+1)&lt;N$40,IF(N$53=3,MOD(N102,4)+1,IF(N$53=2,N102+1,"")),""),"")</f>
        <v/>
      </c>
      <c r="O103" s="39" t="str">
        <f>IF(ISNUMBER(O102),IF((SUM(O$181:O188)+1)&lt;O$40,IF(O$53=3,MOD(O102,4)+1,IF(O$53=2,O102+1,"")),""),"")</f>
        <v/>
      </c>
      <c r="P103" s="39" t="str">
        <f>IF(ISNUMBER(P102),IF((SUM(P$181:P188)+1)&lt;P$40,IF(P$53=3,MOD(P102,4)+1,IF(P$53=2,P102+1,"")),""),"")</f>
        <v/>
      </c>
      <c r="Q103" s="39" t="str">
        <f>IF(ISNUMBER(Q102),IF((SUM(Q$181:Q188)+1)&lt;Q$40,IF(Q$53=3,MOD(Q102,4)+1,IF(Q$53=2,Q102+1,"")),""),"")</f>
        <v/>
      </c>
      <c r="R103" s="39" t="str">
        <f>IF(ISNUMBER(R102),IF((SUM(R$181:R188)+1)&lt;R$40,IF(R$53=3,MOD(R102,4)+1,IF(R$53=2,R102+1,"")),""),"")</f>
        <v/>
      </c>
      <c r="S103" s="39" t="str">
        <f>IF(ISNUMBER(S102),IF((SUM(S$181:S188)+1)&lt;S$40,IF(S$53=3,MOD(S102,4)+1,IF(S$53=2,S102+1,"")),""),"")</f>
        <v/>
      </c>
      <c r="T103" s="39" t="str">
        <f>IF(ISNUMBER(T102),IF((SUM(T$181:T188)+1)&lt;T$40,IF(T$53=3,MOD(T102,4)+1,IF(T$53=2,T102+1,"")),""),"")</f>
        <v/>
      </c>
      <c r="U103" s="39" t="str">
        <f>IF(ISNUMBER(U102),IF((SUM(U$181:U188)+1)&lt;U$40,IF(U$53=3,MOD(U102,4)+1,IF(U$53=2,U102+1,"")),""),"")</f>
        <v/>
      </c>
      <c r="V103" s="39" t="str">
        <f>IF(ISNUMBER(V102),IF((SUM(V$181:V188)+1)&lt;V$40,IF(V$53=3,MOD(V102,4)+1,IF(V$53=2,V102+1,"")),""),"")</f>
        <v/>
      </c>
      <c r="W103" s="39" t="str">
        <f>IF(ISNUMBER(W102),IF((SUM(W$181:W188)+1)&lt;W$40,IF(W$53=3,MOD(W102,4)+1,IF(W$53=2,W102+1,"")),""),"")</f>
        <v/>
      </c>
    </row>
    <row r="104" spans="1:23" x14ac:dyDescent="0.2">
      <c r="A104" s="3"/>
      <c r="B104" s="3"/>
      <c r="C104" s="57">
        <v>10</v>
      </c>
      <c r="D104" s="39" t="str">
        <f>IF(ISNUMBER(D103),IF((SUM(D$181:D189)+1)&lt;D$40,IF(D$53=3,MOD(D103,4)+1,IF(D$53=2,D103+1,"")),""),"")</f>
        <v/>
      </c>
      <c r="E104" s="39" t="str">
        <f>IF(ISNUMBER(E103),IF((SUM(E$181:E189)+1)&lt;E$40,IF(E$53=3,MOD(E103,4)+1,IF(E$53=2,E103+1,"")),""),"")</f>
        <v/>
      </c>
      <c r="F104" s="39" t="str">
        <f>IF(ISNUMBER(F103),IF((SUM(F$181:F189)+1)&lt;F$40,IF(F$53=3,MOD(F103,4)+1,IF(F$53=2,F103+1,"")),""),"")</f>
        <v/>
      </c>
      <c r="G104" s="39" t="str">
        <f>IF(ISNUMBER(G103),IF((SUM(G$181:G189)+1)&lt;G$40,IF(G$53=3,MOD(G103,4)+1,IF(G$53=2,G103+1,"")),""),"")</f>
        <v/>
      </c>
      <c r="H104" s="39" t="str">
        <f>IF(ISNUMBER(H103),IF((SUM(H$181:H189)+1)&lt;H$40,IF(H$53=3,MOD(H103,4)+1,IF(H$53=2,H103+1,"")),""),"")</f>
        <v/>
      </c>
      <c r="I104" s="39" t="str">
        <f>IF(ISNUMBER(I103),IF((SUM(I$181:I189)+1)&lt;I$40,IF(I$53=3,MOD(I103,4)+1,IF(I$53=2,I103+1,"")),""),"")</f>
        <v/>
      </c>
      <c r="J104" s="39" t="str">
        <f>IF(ISNUMBER(J103),IF((SUM(J$181:J189)+1)&lt;J$40,IF(J$53=3,MOD(J103,4)+1,IF(J$53=2,J103+1,"")),""),"")</f>
        <v/>
      </c>
      <c r="K104" s="39" t="str">
        <f>IF(ISNUMBER(K103),IF((SUM(K$181:K189)+1)&lt;K$40,IF(K$53=3,MOD(K103,4)+1,IF(K$53=2,K103+1,"")),""),"")</f>
        <v/>
      </c>
      <c r="L104" s="39" t="str">
        <f>IF(ISNUMBER(L103),IF((SUM(L$181:L189)+1)&lt;L$40,IF(L$53=3,MOD(L103,4)+1,IF(L$53=2,L103+1,"")),""),"")</f>
        <v/>
      </c>
      <c r="M104" s="39" t="str">
        <f>IF(ISNUMBER(M103),IF((SUM(M$181:M189)+1)&lt;M$40,IF(M$53=3,MOD(M103,4)+1,IF(M$53=2,M103+1,"")),""),"")</f>
        <v/>
      </c>
      <c r="N104" s="39" t="str">
        <f>IF(ISNUMBER(N103),IF((SUM(N$181:N189)+1)&lt;N$40,IF(N$53=3,MOD(N103,4)+1,IF(N$53=2,N103+1,"")),""),"")</f>
        <v/>
      </c>
      <c r="O104" s="39" t="str">
        <f>IF(ISNUMBER(O103),IF((SUM(O$181:O189)+1)&lt;O$40,IF(O$53=3,MOD(O103,4)+1,IF(O$53=2,O103+1,"")),""),"")</f>
        <v/>
      </c>
      <c r="P104" s="39" t="str">
        <f>IF(ISNUMBER(P103),IF((SUM(P$181:P189)+1)&lt;P$40,IF(P$53=3,MOD(P103,4)+1,IF(P$53=2,P103+1,"")),""),"")</f>
        <v/>
      </c>
      <c r="Q104" s="39" t="str">
        <f>IF(ISNUMBER(Q103),IF((SUM(Q$181:Q189)+1)&lt;Q$40,IF(Q$53=3,MOD(Q103,4)+1,IF(Q$53=2,Q103+1,"")),""),"")</f>
        <v/>
      </c>
      <c r="R104" s="39" t="str">
        <f>IF(ISNUMBER(R103),IF((SUM(R$181:R189)+1)&lt;R$40,IF(R$53=3,MOD(R103,4)+1,IF(R$53=2,R103+1,"")),""),"")</f>
        <v/>
      </c>
      <c r="S104" s="39" t="str">
        <f>IF(ISNUMBER(S103),IF((SUM(S$181:S189)+1)&lt;S$40,IF(S$53=3,MOD(S103,4)+1,IF(S$53=2,S103+1,"")),""),"")</f>
        <v/>
      </c>
      <c r="T104" s="39" t="str">
        <f>IF(ISNUMBER(T103),IF((SUM(T$181:T189)+1)&lt;T$40,IF(T$53=3,MOD(T103,4)+1,IF(T$53=2,T103+1,"")),""),"")</f>
        <v/>
      </c>
      <c r="U104" s="39" t="str">
        <f>IF(ISNUMBER(U103),IF((SUM(U$181:U189)+1)&lt;U$40,IF(U$53=3,MOD(U103,4)+1,IF(U$53=2,U103+1,"")),""),"")</f>
        <v/>
      </c>
      <c r="V104" s="39" t="str">
        <f>IF(ISNUMBER(V103),IF((SUM(V$181:V189)+1)&lt;V$40,IF(V$53=3,MOD(V103,4)+1,IF(V$53=2,V103+1,"")),""),"")</f>
        <v/>
      </c>
      <c r="W104" s="39" t="str">
        <f>IF(ISNUMBER(W103),IF((SUM(W$181:W189)+1)&lt;W$40,IF(W$53=3,MOD(W103,4)+1,IF(W$53=2,W103+1,"")),""),"")</f>
        <v/>
      </c>
    </row>
    <row r="105" spans="1:23" x14ac:dyDescent="0.2">
      <c r="A105" s="3"/>
      <c r="B105" s="3"/>
      <c r="C105" s="57">
        <v>11</v>
      </c>
      <c r="D105" s="39" t="str">
        <f>IF(ISNUMBER(D104),IF((SUM(D$181:D190)+1)&lt;D$40,IF(D$53=3,MOD(D104,4)+1,IF(D$53=2,D104+1,"")),""),"")</f>
        <v/>
      </c>
      <c r="E105" s="39" t="str">
        <f>IF(ISNUMBER(E104),IF((SUM(E$181:E190)+1)&lt;E$40,IF(E$53=3,MOD(E104,4)+1,IF(E$53=2,E104+1,"")),""),"")</f>
        <v/>
      </c>
      <c r="F105" s="39" t="str">
        <f>IF(ISNUMBER(F104),IF((SUM(F$181:F190)+1)&lt;F$40,IF(F$53=3,MOD(F104,4)+1,IF(F$53=2,F104+1,"")),""),"")</f>
        <v/>
      </c>
      <c r="G105" s="39" t="str">
        <f>IF(ISNUMBER(G104),IF((SUM(G$181:G190)+1)&lt;G$40,IF(G$53=3,MOD(G104,4)+1,IF(G$53=2,G104+1,"")),""),"")</f>
        <v/>
      </c>
      <c r="H105" s="39" t="str">
        <f>IF(ISNUMBER(H104),IF((SUM(H$181:H190)+1)&lt;H$40,IF(H$53=3,MOD(H104,4)+1,IF(H$53=2,H104+1,"")),""),"")</f>
        <v/>
      </c>
      <c r="I105" s="39" t="str">
        <f>IF(ISNUMBER(I104),IF((SUM(I$181:I190)+1)&lt;I$40,IF(I$53=3,MOD(I104,4)+1,IF(I$53=2,I104+1,"")),""),"")</f>
        <v/>
      </c>
      <c r="J105" s="39" t="str">
        <f>IF(ISNUMBER(J104),IF((SUM(J$181:J190)+1)&lt;J$40,IF(J$53=3,MOD(J104,4)+1,IF(J$53=2,J104+1,"")),""),"")</f>
        <v/>
      </c>
      <c r="K105" s="39" t="str">
        <f>IF(ISNUMBER(K104),IF((SUM(K$181:K190)+1)&lt;K$40,IF(K$53=3,MOD(K104,4)+1,IF(K$53=2,K104+1,"")),""),"")</f>
        <v/>
      </c>
      <c r="L105" s="39" t="str">
        <f>IF(ISNUMBER(L104),IF((SUM(L$181:L190)+1)&lt;L$40,IF(L$53=3,MOD(L104,4)+1,IF(L$53=2,L104+1,"")),""),"")</f>
        <v/>
      </c>
      <c r="M105" s="39" t="str">
        <f>IF(ISNUMBER(M104),IF((SUM(M$181:M190)+1)&lt;M$40,IF(M$53=3,MOD(M104,4)+1,IF(M$53=2,M104+1,"")),""),"")</f>
        <v/>
      </c>
      <c r="N105" s="39" t="str">
        <f>IF(ISNUMBER(N104),IF((SUM(N$181:N190)+1)&lt;N$40,IF(N$53=3,MOD(N104,4)+1,IF(N$53=2,N104+1,"")),""),"")</f>
        <v/>
      </c>
      <c r="O105" s="39" t="str">
        <f>IF(ISNUMBER(O104),IF((SUM(O$181:O190)+1)&lt;O$40,IF(O$53=3,MOD(O104,4)+1,IF(O$53=2,O104+1,"")),""),"")</f>
        <v/>
      </c>
      <c r="P105" s="39" t="str">
        <f>IF(ISNUMBER(P104),IF((SUM(P$181:P190)+1)&lt;P$40,IF(P$53=3,MOD(P104,4)+1,IF(P$53=2,P104+1,"")),""),"")</f>
        <v/>
      </c>
      <c r="Q105" s="39" t="str">
        <f>IF(ISNUMBER(Q104),IF((SUM(Q$181:Q190)+1)&lt;Q$40,IF(Q$53=3,MOD(Q104,4)+1,IF(Q$53=2,Q104+1,"")),""),"")</f>
        <v/>
      </c>
      <c r="R105" s="39" t="str">
        <f>IF(ISNUMBER(R104),IF((SUM(R$181:R190)+1)&lt;R$40,IF(R$53=3,MOD(R104,4)+1,IF(R$53=2,R104+1,"")),""),"")</f>
        <v/>
      </c>
      <c r="S105" s="39" t="str">
        <f>IF(ISNUMBER(S104),IF((SUM(S$181:S190)+1)&lt;S$40,IF(S$53=3,MOD(S104,4)+1,IF(S$53=2,S104+1,"")),""),"")</f>
        <v/>
      </c>
      <c r="T105" s="39" t="str">
        <f>IF(ISNUMBER(T104),IF((SUM(T$181:T190)+1)&lt;T$40,IF(T$53=3,MOD(T104,4)+1,IF(T$53=2,T104+1,"")),""),"")</f>
        <v/>
      </c>
      <c r="U105" s="39" t="str">
        <f>IF(ISNUMBER(U104),IF((SUM(U$181:U190)+1)&lt;U$40,IF(U$53=3,MOD(U104,4)+1,IF(U$53=2,U104+1,"")),""),"")</f>
        <v/>
      </c>
      <c r="V105" s="39" t="str">
        <f>IF(ISNUMBER(V104),IF((SUM(V$181:V190)+1)&lt;V$40,IF(V$53=3,MOD(V104,4)+1,IF(V$53=2,V104+1,"")),""),"")</f>
        <v/>
      </c>
      <c r="W105" s="39" t="str">
        <f>IF(ISNUMBER(W104),IF((SUM(W$181:W190)+1)&lt;W$40,IF(W$53=3,MOD(W104,4)+1,IF(W$53=2,W104+1,"")),""),"")</f>
        <v/>
      </c>
    </row>
    <row r="106" spans="1:23" x14ac:dyDescent="0.2">
      <c r="A106" s="3"/>
      <c r="B106" s="3"/>
      <c r="C106" s="57">
        <v>12</v>
      </c>
      <c r="D106" s="39" t="str">
        <f>IF(ISNUMBER(D105),IF((SUM(D$181:D191)+1)&lt;D$40,IF(D$53=3,MOD(D105,4)+1,IF(D$53=2,D105+1,"")),""),"")</f>
        <v/>
      </c>
      <c r="E106" s="39" t="str">
        <f>IF(ISNUMBER(E105),IF((SUM(E$181:E191)+1)&lt;E$40,IF(E$53=3,MOD(E105,4)+1,IF(E$53=2,E105+1,"")),""),"")</f>
        <v/>
      </c>
      <c r="F106" s="39" t="str">
        <f>IF(ISNUMBER(F105),IF((SUM(F$181:F191)+1)&lt;F$40,IF(F$53=3,MOD(F105,4)+1,IF(F$53=2,F105+1,"")),""),"")</f>
        <v/>
      </c>
      <c r="G106" s="39" t="str">
        <f>IF(ISNUMBER(G105),IF((SUM(G$181:G191)+1)&lt;G$40,IF(G$53=3,MOD(G105,4)+1,IF(G$53=2,G105+1,"")),""),"")</f>
        <v/>
      </c>
      <c r="H106" s="39" t="str">
        <f>IF(ISNUMBER(H105),IF((SUM(H$181:H191)+1)&lt;H$40,IF(H$53=3,MOD(H105,4)+1,IF(H$53=2,H105+1,"")),""),"")</f>
        <v/>
      </c>
      <c r="I106" s="39" t="str">
        <f>IF(ISNUMBER(I105),IF((SUM(I$181:I191)+1)&lt;I$40,IF(I$53=3,MOD(I105,4)+1,IF(I$53=2,I105+1,"")),""),"")</f>
        <v/>
      </c>
      <c r="J106" s="39" t="str">
        <f>IF(ISNUMBER(J105),IF((SUM(J$181:J191)+1)&lt;J$40,IF(J$53=3,MOD(J105,4)+1,IF(J$53=2,J105+1,"")),""),"")</f>
        <v/>
      </c>
      <c r="K106" s="39" t="str">
        <f>IF(ISNUMBER(K105),IF((SUM(K$181:K191)+1)&lt;K$40,IF(K$53=3,MOD(K105,4)+1,IF(K$53=2,K105+1,"")),""),"")</f>
        <v/>
      </c>
      <c r="L106" s="39" t="str">
        <f>IF(ISNUMBER(L105),IF((SUM(L$181:L191)+1)&lt;L$40,IF(L$53=3,MOD(L105,4)+1,IF(L$53=2,L105+1,"")),""),"")</f>
        <v/>
      </c>
      <c r="M106" s="39" t="str">
        <f>IF(ISNUMBER(M105),IF((SUM(M$181:M191)+1)&lt;M$40,IF(M$53=3,MOD(M105,4)+1,IF(M$53=2,M105+1,"")),""),"")</f>
        <v/>
      </c>
      <c r="N106" s="39" t="str">
        <f>IF(ISNUMBER(N105),IF((SUM(N$181:N191)+1)&lt;N$40,IF(N$53=3,MOD(N105,4)+1,IF(N$53=2,N105+1,"")),""),"")</f>
        <v/>
      </c>
      <c r="O106" s="39" t="str">
        <f>IF(ISNUMBER(O105),IF((SUM(O$181:O191)+1)&lt;O$40,IF(O$53=3,MOD(O105,4)+1,IF(O$53=2,O105+1,"")),""),"")</f>
        <v/>
      </c>
      <c r="P106" s="39" t="str">
        <f>IF(ISNUMBER(P105),IF((SUM(P$181:P191)+1)&lt;P$40,IF(P$53=3,MOD(P105,4)+1,IF(P$53=2,P105+1,"")),""),"")</f>
        <v/>
      </c>
      <c r="Q106" s="39" t="str">
        <f>IF(ISNUMBER(Q105),IF((SUM(Q$181:Q191)+1)&lt;Q$40,IF(Q$53=3,MOD(Q105,4)+1,IF(Q$53=2,Q105+1,"")),""),"")</f>
        <v/>
      </c>
      <c r="R106" s="39" t="str">
        <f>IF(ISNUMBER(R105),IF((SUM(R$181:R191)+1)&lt;R$40,IF(R$53=3,MOD(R105,4)+1,IF(R$53=2,R105+1,"")),""),"")</f>
        <v/>
      </c>
      <c r="S106" s="39" t="str">
        <f>IF(ISNUMBER(S105),IF((SUM(S$181:S191)+1)&lt;S$40,IF(S$53=3,MOD(S105,4)+1,IF(S$53=2,S105+1,"")),""),"")</f>
        <v/>
      </c>
      <c r="T106" s="39" t="str">
        <f>IF(ISNUMBER(T105),IF((SUM(T$181:T191)+1)&lt;T$40,IF(T$53=3,MOD(T105,4)+1,IF(T$53=2,T105+1,"")),""),"")</f>
        <v/>
      </c>
      <c r="U106" s="39" t="str">
        <f>IF(ISNUMBER(U105),IF((SUM(U$181:U191)+1)&lt;U$40,IF(U$53=3,MOD(U105,4)+1,IF(U$53=2,U105+1,"")),""),"")</f>
        <v/>
      </c>
      <c r="V106" s="39" t="str">
        <f>IF(ISNUMBER(V105),IF((SUM(V$181:V191)+1)&lt;V$40,IF(V$53=3,MOD(V105,4)+1,IF(V$53=2,V105+1,"")),""),"")</f>
        <v/>
      </c>
      <c r="W106" s="39" t="str">
        <f>IF(ISNUMBER(W105),IF((SUM(W$181:W191)+1)&lt;W$40,IF(W$53=3,MOD(W105,4)+1,IF(W$53=2,W105+1,"")),""),"")</f>
        <v/>
      </c>
    </row>
    <row r="107" spans="1:23" x14ac:dyDescent="0.2">
      <c r="A107" s="3"/>
      <c r="B107" s="3"/>
      <c r="C107" s="57">
        <v>13</v>
      </c>
      <c r="D107" s="39" t="str">
        <f>IF(ISNUMBER(D106),IF((SUM(D$181:D192)+1)&lt;D$40,IF(D$53=3,MOD(D106,4)+1,IF(D$53=2,D106+1,"")),""),"")</f>
        <v/>
      </c>
      <c r="E107" s="39" t="str">
        <f>IF(ISNUMBER(E106),IF((SUM(E$181:E192)+1)&lt;E$40,IF(E$53=3,MOD(E106,4)+1,IF(E$53=2,E106+1,"")),""),"")</f>
        <v/>
      </c>
      <c r="F107" s="39" t="str">
        <f>IF(ISNUMBER(F106),IF((SUM(F$181:F192)+1)&lt;F$40,IF(F$53=3,MOD(F106,4)+1,IF(F$53=2,F106+1,"")),""),"")</f>
        <v/>
      </c>
      <c r="G107" s="39" t="str">
        <f>IF(ISNUMBER(G106),IF((SUM(G$181:G192)+1)&lt;G$40,IF(G$53=3,MOD(G106,4)+1,IF(G$53=2,G106+1,"")),""),"")</f>
        <v/>
      </c>
      <c r="H107" s="39" t="str">
        <f>IF(ISNUMBER(H106),IF((SUM(H$181:H192)+1)&lt;H$40,IF(H$53=3,MOD(H106,4)+1,IF(H$53=2,H106+1,"")),""),"")</f>
        <v/>
      </c>
      <c r="I107" s="39" t="str">
        <f>IF(ISNUMBER(I106),IF((SUM(I$181:I192)+1)&lt;I$40,IF(I$53=3,MOD(I106,4)+1,IF(I$53=2,I106+1,"")),""),"")</f>
        <v/>
      </c>
      <c r="J107" s="39" t="str">
        <f>IF(ISNUMBER(J106),IF((SUM(J$181:J192)+1)&lt;J$40,IF(J$53=3,MOD(J106,4)+1,IF(J$53=2,J106+1,"")),""),"")</f>
        <v/>
      </c>
      <c r="K107" s="39" t="str">
        <f>IF(ISNUMBER(K106),IF((SUM(K$181:K192)+1)&lt;K$40,IF(K$53=3,MOD(K106,4)+1,IF(K$53=2,K106+1,"")),""),"")</f>
        <v/>
      </c>
      <c r="L107" s="39" t="str">
        <f>IF(ISNUMBER(L106),IF((SUM(L$181:L192)+1)&lt;L$40,IF(L$53=3,MOD(L106,4)+1,IF(L$53=2,L106+1,"")),""),"")</f>
        <v/>
      </c>
      <c r="M107" s="39" t="str">
        <f>IF(ISNUMBER(M106),IF((SUM(M$181:M192)+1)&lt;M$40,IF(M$53=3,MOD(M106,4)+1,IF(M$53=2,M106+1,"")),""),"")</f>
        <v/>
      </c>
      <c r="N107" s="39" t="str">
        <f>IF(ISNUMBER(N106),IF((SUM(N$181:N192)+1)&lt;N$40,IF(N$53=3,MOD(N106,4)+1,IF(N$53=2,N106+1,"")),""),"")</f>
        <v/>
      </c>
      <c r="O107" s="39" t="str">
        <f>IF(ISNUMBER(O106),IF((SUM(O$181:O192)+1)&lt;O$40,IF(O$53=3,MOD(O106,4)+1,IF(O$53=2,O106+1,"")),""),"")</f>
        <v/>
      </c>
      <c r="P107" s="39" t="str">
        <f>IF(ISNUMBER(P106),IF((SUM(P$181:P192)+1)&lt;P$40,IF(P$53=3,MOD(P106,4)+1,IF(P$53=2,P106+1,"")),""),"")</f>
        <v/>
      </c>
      <c r="Q107" s="39" t="str">
        <f>IF(ISNUMBER(Q106),IF((SUM(Q$181:Q192)+1)&lt;Q$40,IF(Q$53=3,MOD(Q106,4)+1,IF(Q$53=2,Q106+1,"")),""),"")</f>
        <v/>
      </c>
      <c r="R107" s="39" t="str">
        <f>IF(ISNUMBER(R106),IF((SUM(R$181:R192)+1)&lt;R$40,IF(R$53=3,MOD(R106,4)+1,IF(R$53=2,R106+1,"")),""),"")</f>
        <v/>
      </c>
      <c r="S107" s="39" t="str">
        <f>IF(ISNUMBER(S106),IF((SUM(S$181:S192)+1)&lt;S$40,IF(S$53=3,MOD(S106,4)+1,IF(S$53=2,S106+1,"")),""),"")</f>
        <v/>
      </c>
      <c r="T107" s="39" t="str">
        <f>IF(ISNUMBER(T106),IF((SUM(T$181:T192)+1)&lt;T$40,IF(T$53=3,MOD(T106,4)+1,IF(T$53=2,T106+1,"")),""),"")</f>
        <v/>
      </c>
      <c r="U107" s="39" t="str">
        <f>IF(ISNUMBER(U106),IF((SUM(U$181:U192)+1)&lt;U$40,IF(U$53=3,MOD(U106,4)+1,IF(U$53=2,U106+1,"")),""),"")</f>
        <v/>
      </c>
      <c r="V107" s="39" t="str">
        <f>IF(ISNUMBER(V106),IF((SUM(V$181:V192)+1)&lt;V$40,IF(V$53=3,MOD(V106,4)+1,IF(V$53=2,V106+1,"")),""),"")</f>
        <v/>
      </c>
      <c r="W107" s="39" t="str">
        <f>IF(ISNUMBER(W106),IF((SUM(W$181:W192)+1)&lt;W$40,IF(W$53=3,MOD(W106,4)+1,IF(W$53=2,W106+1,"")),""),"")</f>
        <v/>
      </c>
    </row>
    <row r="108" spans="1:23" x14ac:dyDescent="0.2">
      <c r="A108" s="3"/>
      <c r="B108" s="3"/>
      <c r="C108" s="57">
        <v>14</v>
      </c>
      <c r="D108" s="39" t="str">
        <f>IF(ISNUMBER(D107),IF((SUM(D$181:D193)+1)&lt;D$40,IF(D$53=3,MOD(D107,4)+1,IF(D$53=2,D107+1,"")),""),"")</f>
        <v/>
      </c>
      <c r="E108" s="39" t="str">
        <f>IF(ISNUMBER(E107),IF((SUM(E$181:E193)+1)&lt;E$40,IF(E$53=3,MOD(E107,4)+1,IF(E$53=2,E107+1,"")),""),"")</f>
        <v/>
      </c>
      <c r="F108" s="39" t="str">
        <f>IF(ISNUMBER(F107),IF((SUM(F$181:F193)+1)&lt;F$40,IF(F$53=3,MOD(F107,4)+1,IF(F$53=2,F107+1,"")),""),"")</f>
        <v/>
      </c>
      <c r="G108" s="39" t="str">
        <f>IF(ISNUMBER(G107),IF((SUM(G$181:G193)+1)&lt;G$40,IF(G$53=3,MOD(G107,4)+1,IF(G$53=2,G107+1,"")),""),"")</f>
        <v/>
      </c>
      <c r="H108" s="39" t="str">
        <f>IF(ISNUMBER(H107),IF((SUM(H$181:H193)+1)&lt;H$40,IF(H$53=3,MOD(H107,4)+1,IF(H$53=2,H107+1,"")),""),"")</f>
        <v/>
      </c>
      <c r="I108" s="39" t="str">
        <f>IF(ISNUMBER(I107),IF((SUM(I$181:I193)+1)&lt;I$40,IF(I$53=3,MOD(I107,4)+1,IF(I$53=2,I107+1,"")),""),"")</f>
        <v/>
      </c>
      <c r="J108" s="39" t="str">
        <f>IF(ISNUMBER(J107),IF((SUM(J$181:J193)+1)&lt;J$40,IF(J$53=3,MOD(J107,4)+1,IF(J$53=2,J107+1,"")),""),"")</f>
        <v/>
      </c>
      <c r="K108" s="39" t="str">
        <f>IF(ISNUMBER(K107),IF((SUM(K$181:K193)+1)&lt;K$40,IF(K$53=3,MOD(K107,4)+1,IF(K$53=2,K107+1,"")),""),"")</f>
        <v/>
      </c>
      <c r="L108" s="39" t="str">
        <f>IF(ISNUMBER(L107),IF((SUM(L$181:L193)+1)&lt;L$40,IF(L$53=3,MOD(L107,4)+1,IF(L$53=2,L107+1,"")),""),"")</f>
        <v/>
      </c>
      <c r="M108" s="39" t="str">
        <f>IF(ISNUMBER(M107),IF((SUM(M$181:M193)+1)&lt;M$40,IF(M$53=3,MOD(M107,4)+1,IF(M$53=2,M107+1,"")),""),"")</f>
        <v/>
      </c>
      <c r="N108" s="39" t="str">
        <f>IF(ISNUMBER(N107),IF((SUM(N$181:N193)+1)&lt;N$40,IF(N$53=3,MOD(N107,4)+1,IF(N$53=2,N107+1,"")),""),"")</f>
        <v/>
      </c>
      <c r="O108" s="39" t="str">
        <f>IF(ISNUMBER(O107),IF((SUM(O$181:O193)+1)&lt;O$40,IF(O$53=3,MOD(O107,4)+1,IF(O$53=2,O107+1,"")),""),"")</f>
        <v/>
      </c>
      <c r="P108" s="39" t="str">
        <f>IF(ISNUMBER(P107),IF((SUM(P$181:P193)+1)&lt;P$40,IF(P$53=3,MOD(P107,4)+1,IF(P$53=2,P107+1,"")),""),"")</f>
        <v/>
      </c>
      <c r="Q108" s="39" t="str">
        <f>IF(ISNUMBER(Q107),IF((SUM(Q$181:Q193)+1)&lt;Q$40,IF(Q$53=3,MOD(Q107,4)+1,IF(Q$53=2,Q107+1,"")),""),"")</f>
        <v/>
      </c>
      <c r="R108" s="39" t="str">
        <f>IF(ISNUMBER(R107),IF((SUM(R$181:R193)+1)&lt;R$40,IF(R$53=3,MOD(R107,4)+1,IF(R$53=2,R107+1,"")),""),"")</f>
        <v/>
      </c>
      <c r="S108" s="39" t="str">
        <f>IF(ISNUMBER(S107),IF((SUM(S$181:S193)+1)&lt;S$40,IF(S$53=3,MOD(S107,4)+1,IF(S$53=2,S107+1,"")),""),"")</f>
        <v/>
      </c>
      <c r="T108" s="39" t="str">
        <f>IF(ISNUMBER(T107),IF((SUM(T$181:T193)+1)&lt;T$40,IF(T$53=3,MOD(T107,4)+1,IF(T$53=2,T107+1,"")),""),"")</f>
        <v/>
      </c>
      <c r="U108" s="39" t="str">
        <f>IF(ISNUMBER(U107),IF((SUM(U$181:U193)+1)&lt;U$40,IF(U$53=3,MOD(U107,4)+1,IF(U$53=2,U107+1,"")),""),"")</f>
        <v/>
      </c>
      <c r="V108" s="39" t="str">
        <f>IF(ISNUMBER(V107),IF((SUM(V$181:V193)+1)&lt;V$40,IF(V$53=3,MOD(V107,4)+1,IF(V$53=2,V107+1,"")),""),"")</f>
        <v/>
      </c>
      <c r="W108" s="39" t="str">
        <f>IF(ISNUMBER(W107),IF((SUM(W$181:W193)+1)&lt;W$40,IF(W$53=3,MOD(W107,4)+1,IF(W$53=2,W107+1,"")),""),"")</f>
        <v/>
      </c>
    </row>
    <row r="109" spans="1:23" x14ac:dyDescent="0.2">
      <c r="A109" s="3"/>
      <c r="B109" s="3"/>
      <c r="C109" s="57">
        <v>15</v>
      </c>
      <c r="D109" s="39" t="str">
        <f>IF(ISNUMBER(D108),IF((SUM(D$181:D194)+1)&lt;D$40,IF(D$53=3,MOD(D108,4)+1,IF(D$53=2,D108+1,"")),""),"")</f>
        <v/>
      </c>
      <c r="E109" s="39" t="str">
        <f>IF(ISNUMBER(E108),IF((SUM(E$181:E194)+1)&lt;E$40,IF(E$53=3,MOD(E108,4)+1,IF(E$53=2,E108+1,"")),""),"")</f>
        <v/>
      </c>
      <c r="F109" s="39" t="str">
        <f>IF(ISNUMBER(F108),IF((SUM(F$181:F194)+1)&lt;F$40,IF(F$53=3,MOD(F108,4)+1,IF(F$53=2,F108+1,"")),""),"")</f>
        <v/>
      </c>
      <c r="G109" s="39" t="str">
        <f>IF(ISNUMBER(G108),IF((SUM(G$181:G194)+1)&lt;G$40,IF(G$53=3,MOD(G108,4)+1,IF(G$53=2,G108+1,"")),""),"")</f>
        <v/>
      </c>
      <c r="H109" s="39" t="str">
        <f>IF(ISNUMBER(H108),IF((SUM(H$181:H194)+1)&lt;H$40,IF(H$53=3,MOD(H108,4)+1,IF(H$53=2,H108+1,"")),""),"")</f>
        <v/>
      </c>
      <c r="I109" s="39" t="str">
        <f>IF(ISNUMBER(I108),IF((SUM(I$181:I194)+1)&lt;I$40,IF(I$53=3,MOD(I108,4)+1,IF(I$53=2,I108+1,"")),""),"")</f>
        <v/>
      </c>
      <c r="J109" s="39" t="str">
        <f>IF(ISNUMBER(J108),IF((SUM(J$181:J194)+1)&lt;J$40,IF(J$53=3,MOD(J108,4)+1,IF(J$53=2,J108+1,"")),""),"")</f>
        <v/>
      </c>
      <c r="K109" s="39" t="str">
        <f>IF(ISNUMBER(K108),IF((SUM(K$181:K194)+1)&lt;K$40,IF(K$53=3,MOD(K108,4)+1,IF(K$53=2,K108+1,"")),""),"")</f>
        <v/>
      </c>
      <c r="L109" s="39" t="str">
        <f>IF(ISNUMBER(L108),IF((SUM(L$181:L194)+1)&lt;L$40,IF(L$53=3,MOD(L108,4)+1,IF(L$53=2,L108+1,"")),""),"")</f>
        <v/>
      </c>
      <c r="M109" s="39" t="str">
        <f>IF(ISNUMBER(M108),IF((SUM(M$181:M194)+1)&lt;M$40,IF(M$53=3,MOD(M108,4)+1,IF(M$53=2,M108+1,"")),""),"")</f>
        <v/>
      </c>
      <c r="N109" s="39" t="str">
        <f>IF(ISNUMBER(N108),IF((SUM(N$181:N194)+1)&lt;N$40,IF(N$53=3,MOD(N108,4)+1,IF(N$53=2,N108+1,"")),""),"")</f>
        <v/>
      </c>
      <c r="O109" s="39" t="str">
        <f>IF(ISNUMBER(O108),IF((SUM(O$181:O194)+1)&lt;O$40,IF(O$53=3,MOD(O108,4)+1,IF(O$53=2,O108+1,"")),""),"")</f>
        <v/>
      </c>
      <c r="P109" s="39" t="str">
        <f>IF(ISNUMBER(P108),IF((SUM(P$181:P194)+1)&lt;P$40,IF(P$53=3,MOD(P108,4)+1,IF(P$53=2,P108+1,"")),""),"")</f>
        <v/>
      </c>
      <c r="Q109" s="39" t="str">
        <f>IF(ISNUMBER(Q108),IF((SUM(Q$181:Q194)+1)&lt;Q$40,IF(Q$53=3,MOD(Q108,4)+1,IF(Q$53=2,Q108+1,"")),""),"")</f>
        <v/>
      </c>
      <c r="R109" s="39" t="str">
        <f>IF(ISNUMBER(R108),IF((SUM(R$181:R194)+1)&lt;R$40,IF(R$53=3,MOD(R108,4)+1,IF(R$53=2,R108+1,"")),""),"")</f>
        <v/>
      </c>
      <c r="S109" s="39" t="str">
        <f>IF(ISNUMBER(S108),IF((SUM(S$181:S194)+1)&lt;S$40,IF(S$53=3,MOD(S108,4)+1,IF(S$53=2,S108+1,"")),""),"")</f>
        <v/>
      </c>
      <c r="T109" s="39" t="str">
        <f>IF(ISNUMBER(T108),IF((SUM(T$181:T194)+1)&lt;T$40,IF(T$53=3,MOD(T108,4)+1,IF(T$53=2,T108+1,"")),""),"")</f>
        <v/>
      </c>
      <c r="U109" s="39" t="str">
        <f>IF(ISNUMBER(U108),IF((SUM(U$181:U194)+1)&lt;U$40,IF(U$53=3,MOD(U108,4)+1,IF(U$53=2,U108+1,"")),""),"")</f>
        <v/>
      </c>
      <c r="V109" s="39" t="str">
        <f>IF(ISNUMBER(V108),IF((SUM(V$181:V194)+1)&lt;V$40,IF(V$53=3,MOD(V108,4)+1,IF(V$53=2,V108+1,"")),""),"")</f>
        <v/>
      </c>
      <c r="W109" s="39" t="str">
        <f>IF(ISNUMBER(W108),IF((SUM(W$181:W194)+1)&lt;W$40,IF(W$53=3,MOD(W108,4)+1,IF(W$53=2,W108+1,"")),""),"")</f>
        <v/>
      </c>
    </row>
    <row r="110" spans="1:23" x14ac:dyDescent="0.2">
      <c r="A110" s="3"/>
      <c r="B110" s="3"/>
      <c r="C110" s="57">
        <v>16</v>
      </c>
      <c r="D110" s="39" t="str">
        <f>IF(ISNUMBER(D109),IF((SUM(D$181:D195)+1)&lt;D$40,IF(D$53=3,MOD(D109,4)+1,IF(D$53=2,D109+1,"")),""),"")</f>
        <v/>
      </c>
      <c r="E110" s="39" t="str">
        <f>IF(ISNUMBER(E109),IF((SUM(E$181:E195)+1)&lt;E$40,IF(E$53=3,MOD(E109,4)+1,IF(E$53=2,E109+1,"")),""),"")</f>
        <v/>
      </c>
      <c r="F110" s="39" t="str">
        <f>IF(ISNUMBER(F109),IF((SUM(F$181:F195)+1)&lt;F$40,IF(F$53=3,MOD(F109,4)+1,IF(F$53=2,F109+1,"")),""),"")</f>
        <v/>
      </c>
      <c r="G110" s="39" t="str">
        <f>IF(ISNUMBER(G109),IF((SUM(G$181:G195)+1)&lt;G$40,IF(G$53=3,MOD(G109,4)+1,IF(G$53=2,G109+1,"")),""),"")</f>
        <v/>
      </c>
      <c r="H110" s="39" t="str">
        <f>IF(ISNUMBER(H109),IF((SUM(H$181:H195)+1)&lt;H$40,IF(H$53=3,MOD(H109,4)+1,IF(H$53=2,H109+1,"")),""),"")</f>
        <v/>
      </c>
      <c r="I110" s="39" t="str">
        <f>IF(ISNUMBER(I109),IF((SUM(I$181:I195)+1)&lt;I$40,IF(I$53=3,MOD(I109,4)+1,IF(I$53=2,I109+1,"")),""),"")</f>
        <v/>
      </c>
      <c r="J110" s="39" t="str">
        <f>IF(ISNUMBER(J109),IF((SUM(J$181:J195)+1)&lt;J$40,IF(J$53=3,MOD(J109,4)+1,IF(J$53=2,J109+1,"")),""),"")</f>
        <v/>
      </c>
      <c r="K110" s="39" t="str">
        <f>IF(ISNUMBER(K109),IF((SUM(K$181:K195)+1)&lt;K$40,IF(K$53=3,MOD(K109,4)+1,IF(K$53=2,K109+1,"")),""),"")</f>
        <v/>
      </c>
      <c r="L110" s="39" t="str">
        <f>IF(ISNUMBER(L109),IF((SUM(L$181:L195)+1)&lt;L$40,IF(L$53=3,MOD(L109,4)+1,IF(L$53=2,L109+1,"")),""),"")</f>
        <v/>
      </c>
      <c r="M110" s="39" t="str">
        <f>IF(ISNUMBER(M109),IF((SUM(M$181:M195)+1)&lt;M$40,IF(M$53=3,MOD(M109,4)+1,IF(M$53=2,M109+1,"")),""),"")</f>
        <v/>
      </c>
      <c r="N110" s="39" t="str">
        <f>IF(ISNUMBER(N109),IF((SUM(N$181:N195)+1)&lt;N$40,IF(N$53=3,MOD(N109,4)+1,IF(N$53=2,N109+1,"")),""),"")</f>
        <v/>
      </c>
      <c r="O110" s="39" t="str">
        <f>IF(ISNUMBER(O109),IF((SUM(O$181:O195)+1)&lt;O$40,IF(O$53=3,MOD(O109,4)+1,IF(O$53=2,O109+1,"")),""),"")</f>
        <v/>
      </c>
      <c r="P110" s="39" t="str">
        <f>IF(ISNUMBER(P109),IF((SUM(P$181:P195)+1)&lt;P$40,IF(P$53=3,MOD(P109,4)+1,IF(P$53=2,P109+1,"")),""),"")</f>
        <v/>
      </c>
      <c r="Q110" s="39" t="str">
        <f>IF(ISNUMBER(Q109),IF((SUM(Q$181:Q195)+1)&lt;Q$40,IF(Q$53=3,MOD(Q109,4)+1,IF(Q$53=2,Q109+1,"")),""),"")</f>
        <v/>
      </c>
      <c r="R110" s="39" t="str">
        <f>IF(ISNUMBER(R109),IF((SUM(R$181:R195)+1)&lt;R$40,IF(R$53=3,MOD(R109,4)+1,IF(R$53=2,R109+1,"")),""),"")</f>
        <v/>
      </c>
      <c r="S110" s="39" t="str">
        <f>IF(ISNUMBER(S109),IF((SUM(S$181:S195)+1)&lt;S$40,IF(S$53=3,MOD(S109,4)+1,IF(S$53=2,S109+1,"")),""),"")</f>
        <v/>
      </c>
      <c r="T110" s="39" t="str">
        <f>IF(ISNUMBER(T109),IF((SUM(T$181:T195)+1)&lt;T$40,IF(T$53=3,MOD(T109,4)+1,IF(T$53=2,T109+1,"")),""),"")</f>
        <v/>
      </c>
      <c r="U110" s="39" t="str">
        <f>IF(ISNUMBER(U109),IF((SUM(U$181:U195)+1)&lt;U$40,IF(U$53=3,MOD(U109,4)+1,IF(U$53=2,U109+1,"")),""),"")</f>
        <v/>
      </c>
      <c r="V110" s="39" t="str">
        <f>IF(ISNUMBER(V109),IF((SUM(V$181:V195)+1)&lt;V$40,IF(V$53=3,MOD(V109,4)+1,IF(V$53=2,V109+1,"")),""),"")</f>
        <v/>
      </c>
      <c r="W110" s="39" t="str">
        <f>IF(ISNUMBER(W109),IF((SUM(W$181:W195)+1)&lt;W$40,IF(W$53=3,MOD(W109,4)+1,IF(W$53=2,W109+1,"")),""),"")</f>
        <v/>
      </c>
    </row>
    <row r="111" spans="1:23" x14ac:dyDescent="0.2">
      <c r="A111" s="3"/>
      <c r="B111" s="3"/>
      <c r="C111" s="57">
        <v>17</v>
      </c>
      <c r="D111" s="39" t="str">
        <f>IF(ISNUMBER(D110),IF((SUM(D$181:D196)+1)&lt;D$40,IF(D$53=3,MOD(D110,4)+1,IF(D$53=2,D110+1,"")),""),"")</f>
        <v/>
      </c>
      <c r="E111" s="39" t="str">
        <f>IF(ISNUMBER(E110),IF((SUM(E$181:E196)+1)&lt;E$40,IF(E$53=3,MOD(E110,4)+1,IF(E$53=2,E110+1,"")),""),"")</f>
        <v/>
      </c>
      <c r="F111" s="39" t="str">
        <f>IF(ISNUMBER(F110),IF((SUM(F$181:F196)+1)&lt;F$40,IF(F$53=3,MOD(F110,4)+1,IF(F$53=2,F110+1,"")),""),"")</f>
        <v/>
      </c>
      <c r="G111" s="39" t="str">
        <f>IF(ISNUMBER(G110),IF((SUM(G$181:G196)+1)&lt;G$40,IF(G$53=3,MOD(G110,4)+1,IF(G$53=2,G110+1,"")),""),"")</f>
        <v/>
      </c>
      <c r="H111" s="39" t="str">
        <f>IF(ISNUMBER(H110),IF((SUM(H$181:H196)+1)&lt;H$40,IF(H$53=3,MOD(H110,4)+1,IF(H$53=2,H110+1,"")),""),"")</f>
        <v/>
      </c>
      <c r="I111" s="39" t="str">
        <f>IF(ISNUMBER(I110),IF((SUM(I$181:I196)+1)&lt;I$40,IF(I$53=3,MOD(I110,4)+1,IF(I$53=2,I110+1,"")),""),"")</f>
        <v/>
      </c>
      <c r="J111" s="39" t="str">
        <f>IF(ISNUMBER(J110),IF((SUM(J$181:J196)+1)&lt;J$40,IF(J$53=3,MOD(J110,4)+1,IF(J$53=2,J110+1,"")),""),"")</f>
        <v/>
      </c>
      <c r="K111" s="39" t="str">
        <f>IF(ISNUMBER(K110),IF((SUM(K$181:K196)+1)&lt;K$40,IF(K$53=3,MOD(K110,4)+1,IF(K$53=2,K110+1,"")),""),"")</f>
        <v/>
      </c>
      <c r="L111" s="39" t="str">
        <f>IF(ISNUMBER(L110),IF((SUM(L$181:L196)+1)&lt;L$40,IF(L$53=3,MOD(L110,4)+1,IF(L$53=2,L110+1,"")),""),"")</f>
        <v/>
      </c>
      <c r="M111" s="39" t="str">
        <f>IF(ISNUMBER(M110),IF((SUM(M$181:M196)+1)&lt;M$40,IF(M$53=3,MOD(M110,4)+1,IF(M$53=2,M110+1,"")),""),"")</f>
        <v/>
      </c>
      <c r="N111" s="39" t="str">
        <f>IF(ISNUMBER(N110),IF((SUM(N$181:N196)+1)&lt;N$40,IF(N$53=3,MOD(N110,4)+1,IF(N$53=2,N110+1,"")),""),"")</f>
        <v/>
      </c>
      <c r="O111" s="39" t="str">
        <f>IF(ISNUMBER(O110),IF((SUM(O$181:O196)+1)&lt;O$40,IF(O$53=3,MOD(O110,4)+1,IF(O$53=2,O110+1,"")),""),"")</f>
        <v/>
      </c>
      <c r="P111" s="39" t="str">
        <f>IF(ISNUMBER(P110),IF((SUM(P$181:P196)+1)&lt;P$40,IF(P$53=3,MOD(P110,4)+1,IF(P$53=2,P110+1,"")),""),"")</f>
        <v/>
      </c>
      <c r="Q111" s="39" t="str">
        <f>IF(ISNUMBER(Q110),IF((SUM(Q$181:Q196)+1)&lt;Q$40,IF(Q$53=3,MOD(Q110,4)+1,IF(Q$53=2,Q110+1,"")),""),"")</f>
        <v/>
      </c>
      <c r="R111" s="39" t="str">
        <f>IF(ISNUMBER(R110),IF((SUM(R$181:R196)+1)&lt;R$40,IF(R$53=3,MOD(R110,4)+1,IF(R$53=2,R110+1,"")),""),"")</f>
        <v/>
      </c>
      <c r="S111" s="39" t="str">
        <f>IF(ISNUMBER(S110),IF((SUM(S$181:S196)+1)&lt;S$40,IF(S$53=3,MOD(S110,4)+1,IF(S$53=2,S110+1,"")),""),"")</f>
        <v/>
      </c>
      <c r="T111" s="39" t="str">
        <f>IF(ISNUMBER(T110),IF((SUM(T$181:T196)+1)&lt;T$40,IF(T$53=3,MOD(T110,4)+1,IF(T$53=2,T110+1,"")),""),"")</f>
        <v/>
      </c>
      <c r="U111" s="39" t="str">
        <f>IF(ISNUMBER(U110),IF((SUM(U$181:U196)+1)&lt;U$40,IF(U$53=3,MOD(U110,4)+1,IF(U$53=2,U110+1,"")),""),"")</f>
        <v/>
      </c>
      <c r="V111" s="39" t="str">
        <f>IF(ISNUMBER(V110),IF((SUM(V$181:V196)+1)&lt;V$40,IF(V$53=3,MOD(V110,4)+1,IF(V$53=2,V110+1,"")),""),"")</f>
        <v/>
      </c>
      <c r="W111" s="39" t="str">
        <f>IF(ISNUMBER(W110),IF((SUM(W$181:W196)+1)&lt;W$40,IF(W$53=3,MOD(W110,4)+1,IF(W$53=2,W110+1,"")),""),"")</f>
        <v/>
      </c>
    </row>
    <row r="112" spans="1:23" x14ac:dyDescent="0.2">
      <c r="A112" s="3"/>
      <c r="B112" s="3"/>
      <c r="C112" s="57">
        <v>18</v>
      </c>
      <c r="D112" s="39" t="str">
        <f>IF(ISNUMBER(D111),IF((SUM(D$181:D197)+1)&lt;D$40,IF(D$53=3,MOD(D111,4)+1,IF(D$53=2,D111+1,"")),""),"")</f>
        <v/>
      </c>
      <c r="E112" s="39" t="str">
        <f>IF(ISNUMBER(E111),IF((SUM(E$181:E197)+1)&lt;E$40,IF(E$53=3,MOD(E111,4)+1,IF(E$53=2,E111+1,"")),""),"")</f>
        <v/>
      </c>
      <c r="F112" s="39" t="str">
        <f>IF(ISNUMBER(F111),IF((SUM(F$181:F197)+1)&lt;F$40,IF(F$53=3,MOD(F111,4)+1,IF(F$53=2,F111+1,"")),""),"")</f>
        <v/>
      </c>
      <c r="G112" s="39" t="str">
        <f>IF(ISNUMBER(G111),IF((SUM(G$181:G197)+1)&lt;G$40,IF(G$53=3,MOD(G111,4)+1,IF(G$53=2,G111+1,"")),""),"")</f>
        <v/>
      </c>
      <c r="H112" s="39" t="str">
        <f>IF(ISNUMBER(H111),IF((SUM(H$181:H197)+1)&lt;H$40,IF(H$53=3,MOD(H111,4)+1,IF(H$53=2,H111+1,"")),""),"")</f>
        <v/>
      </c>
      <c r="I112" s="39" t="str">
        <f>IF(ISNUMBER(I111),IF((SUM(I$181:I197)+1)&lt;I$40,IF(I$53=3,MOD(I111,4)+1,IF(I$53=2,I111+1,"")),""),"")</f>
        <v/>
      </c>
      <c r="J112" s="39" t="str">
        <f>IF(ISNUMBER(J111),IF((SUM(J$181:J197)+1)&lt;J$40,IF(J$53=3,MOD(J111,4)+1,IF(J$53=2,J111+1,"")),""),"")</f>
        <v/>
      </c>
      <c r="K112" s="39" t="str">
        <f>IF(ISNUMBER(K111),IF((SUM(K$181:K197)+1)&lt;K$40,IF(K$53=3,MOD(K111,4)+1,IF(K$53=2,K111+1,"")),""),"")</f>
        <v/>
      </c>
      <c r="L112" s="39" t="str">
        <f>IF(ISNUMBER(L111),IF((SUM(L$181:L197)+1)&lt;L$40,IF(L$53=3,MOD(L111,4)+1,IF(L$53=2,L111+1,"")),""),"")</f>
        <v/>
      </c>
      <c r="M112" s="39" t="str">
        <f>IF(ISNUMBER(M111),IF((SUM(M$181:M197)+1)&lt;M$40,IF(M$53=3,MOD(M111,4)+1,IF(M$53=2,M111+1,"")),""),"")</f>
        <v/>
      </c>
      <c r="N112" s="39" t="str">
        <f>IF(ISNUMBER(N111),IF((SUM(N$181:N197)+1)&lt;N$40,IF(N$53=3,MOD(N111,4)+1,IF(N$53=2,N111+1,"")),""),"")</f>
        <v/>
      </c>
      <c r="O112" s="39" t="str">
        <f>IF(ISNUMBER(O111),IF((SUM(O$181:O197)+1)&lt;O$40,IF(O$53=3,MOD(O111,4)+1,IF(O$53=2,O111+1,"")),""),"")</f>
        <v/>
      </c>
      <c r="P112" s="39" t="str">
        <f>IF(ISNUMBER(P111),IF((SUM(P$181:P197)+1)&lt;P$40,IF(P$53=3,MOD(P111,4)+1,IF(P$53=2,P111+1,"")),""),"")</f>
        <v/>
      </c>
      <c r="Q112" s="39" t="str">
        <f>IF(ISNUMBER(Q111),IF((SUM(Q$181:Q197)+1)&lt;Q$40,IF(Q$53=3,MOD(Q111,4)+1,IF(Q$53=2,Q111+1,"")),""),"")</f>
        <v/>
      </c>
      <c r="R112" s="39" t="str">
        <f>IF(ISNUMBER(R111),IF((SUM(R$181:R197)+1)&lt;R$40,IF(R$53=3,MOD(R111,4)+1,IF(R$53=2,R111+1,"")),""),"")</f>
        <v/>
      </c>
      <c r="S112" s="39" t="str">
        <f>IF(ISNUMBER(S111),IF((SUM(S$181:S197)+1)&lt;S$40,IF(S$53=3,MOD(S111,4)+1,IF(S$53=2,S111+1,"")),""),"")</f>
        <v/>
      </c>
      <c r="T112" s="39" t="str">
        <f>IF(ISNUMBER(T111),IF((SUM(T$181:T197)+1)&lt;T$40,IF(T$53=3,MOD(T111,4)+1,IF(T$53=2,T111+1,"")),""),"")</f>
        <v/>
      </c>
      <c r="U112" s="39" t="str">
        <f>IF(ISNUMBER(U111),IF((SUM(U$181:U197)+1)&lt;U$40,IF(U$53=3,MOD(U111,4)+1,IF(U$53=2,U111+1,"")),""),"")</f>
        <v/>
      </c>
      <c r="V112" s="39" t="str">
        <f>IF(ISNUMBER(V111),IF((SUM(V$181:V197)+1)&lt;V$40,IF(V$53=3,MOD(V111,4)+1,IF(V$53=2,V111+1,"")),""),"")</f>
        <v/>
      </c>
      <c r="W112" s="39" t="str">
        <f>IF(ISNUMBER(W111),IF((SUM(W$181:W197)+1)&lt;W$40,IF(W$53=3,MOD(W111,4)+1,IF(W$53=2,W111+1,"")),""),"")</f>
        <v/>
      </c>
    </row>
    <row r="113" spans="1:23" x14ac:dyDescent="0.2">
      <c r="A113" s="3"/>
      <c r="B113" s="3"/>
      <c r="C113" s="57">
        <v>19</v>
      </c>
      <c r="D113" s="39" t="str">
        <f>IF(ISNUMBER(D112),IF((SUM(D$181:D198)+1)&lt;D$40,IF(D$53=3,MOD(D112,4)+1,IF(D$53=2,D112+1,"")),""),"")</f>
        <v/>
      </c>
      <c r="E113" s="39" t="str">
        <f>IF(ISNUMBER(E112),IF((SUM(E$181:E198)+1)&lt;E$40,IF(E$53=3,MOD(E112,4)+1,IF(E$53=2,E112+1,"")),""),"")</f>
        <v/>
      </c>
      <c r="F113" s="39" t="str">
        <f>IF(ISNUMBER(F112),IF((SUM(F$181:F198)+1)&lt;F$40,IF(F$53=3,MOD(F112,4)+1,IF(F$53=2,F112+1,"")),""),"")</f>
        <v/>
      </c>
      <c r="G113" s="39" t="str">
        <f>IF(ISNUMBER(G112),IF((SUM(G$181:G198)+1)&lt;G$40,IF(G$53=3,MOD(G112,4)+1,IF(G$53=2,G112+1,"")),""),"")</f>
        <v/>
      </c>
      <c r="H113" s="39" t="str">
        <f>IF(ISNUMBER(H112),IF((SUM(H$181:H198)+1)&lt;H$40,IF(H$53=3,MOD(H112,4)+1,IF(H$53=2,H112+1,"")),""),"")</f>
        <v/>
      </c>
      <c r="I113" s="39" t="str">
        <f>IF(ISNUMBER(I112),IF((SUM(I$181:I198)+1)&lt;I$40,IF(I$53=3,MOD(I112,4)+1,IF(I$53=2,I112+1,"")),""),"")</f>
        <v/>
      </c>
      <c r="J113" s="39" t="str">
        <f>IF(ISNUMBER(J112),IF((SUM(J$181:J198)+1)&lt;J$40,IF(J$53=3,MOD(J112,4)+1,IF(J$53=2,J112+1,"")),""),"")</f>
        <v/>
      </c>
      <c r="K113" s="39" t="str">
        <f>IF(ISNUMBER(K112),IF((SUM(K$181:K198)+1)&lt;K$40,IF(K$53=3,MOD(K112,4)+1,IF(K$53=2,K112+1,"")),""),"")</f>
        <v/>
      </c>
      <c r="L113" s="39" t="str">
        <f>IF(ISNUMBER(L112),IF((SUM(L$181:L198)+1)&lt;L$40,IF(L$53=3,MOD(L112,4)+1,IF(L$53=2,L112+1,"")),""),"")</f>
        <v/>
      </c>
      <c r="M113" s="39" t="str">
        <f>IF(ISNUMBER(M112),IF((SUM(M$181:M198)+1)&lt;M$40,IF(M$53=3,MOD(M112,4)+1,IF(M$53=2,M112+1,"")),""),"")</f>
        <v/>
      </c>
      <c r="N113" s="39" t="str">
        <f>IF(ISNUMBER(N112),IF((SUM(N$181:N198)+1)&lt;N$40,IF(N$53=3,MOD(N112,4)+1,IF(N$53=2,N112+1,"")),""),"")</f>
        <v/>
      </c>
      <c r="O113" s="39" t="str">
        <f>IF(ISNUMBER(O112),IF((SUM(O$181:O198)+1)&lt;O$40,IF(O$53=3,MOD(O112,4)+1,IF(O$53=2,O112+1,"")),""),"")</f>
        <v/>
      </c>
      <c r="P113" s="39" t="str">
        <f>IF(ISNUMBER(P112),IF((SUM(P$181:P198)+1)&lt;P$40,IF(P$53=3,MOD(P112,4)+1,IF(P$53=2,P112+1,"")),""),"")</f>
        <v/>
      </c>
      <c r="Q113" s="39" t="str">
        <f>IF(ISNUMBER(Q112),IF((SUM(Q$181:Q198)+1)&lt;Q$40,IF(Q$53=3,MOD(Q112,4)+1,IF(Q$53=2,Q112+1,"")),""),"")</f>
        <v/>
      </c>
      <c r="R113" s="39" t="str">
        <f>IF(ISNUMBER(R112),IF((SUM(R$181:R198)+1)&lt;R$40,IF(R$53=3,MOD(R112,4)+1,IF(R$53=2,R112+1,"")),""),"")</f>
        <v/>
      </c>
      <c r="S113" s="39" t="str">
        <f>IF(ISNUMBER(S112),IF((SUM(S$181:S198)+1)&lt;S$40,IF(S$53=3,MOD(S112,4)+1,IF(S$53=2,S112+1,"")),""),"")</f>
        <v/>
      </c>
      <c r="T113" s="39" t="str">
        <f>IF(ISNUMBER(T112),IF((SUM(T$181:T198)+1)&lt;T$40,IF(T$53=3,MOD(T112,4)+1,IF(T$53=2,T112+1,"")),""),"")</f>
        <v/>
      </c>
      <c r="U113" s="39" t="str">
        <f>IF(ISNUMBER(U112),IF((SUM(U$181:U198)+1)&lt;U$40,IF(U$53=3,MOD(U112,4)+1,IF(U$53=2,U112+1,"")),""),"")</f>
        <v/>
      </c>
      <c r="V113" s="39" t="str">
        <f>IF(ISNUMBER(V112),IF((SUM(V$181:V198)+1)&lt;V$40,IF(V$53=3,MOD(V112,4)+1,IF(V$53=2,V112+1,"")),""),"")</f>
        <v/>
      </c>
      <c r="W113" s="39" t="str">
        <f>IF(ISNUMBER(W112),IF((SUM(W$181:W198)+1)&lt;W$40,IF(W$53=3,MOD(W112,4)+1,IF(W$53=2,W112+1,"")),""),"")</f>
        <v/>
      </c>
    </row>
    <row r="114" spans="1:23" x14ac:dyDescent="0.2">
      <c r="A114" s="3"/>
      <c r="B114" s="3"/>
      <c r="C114" s="57">
        <v>20</v>
      </c>
      <c r="D114" s="39" t="str">
        <f>IF(ISNUMBER(D113),IF((SUM(D$181:D199)+1)&lt;D$40,IF(D$53=3,MOD(D113,4)+1,IF(D$53=2,D113+1,"")),""),"")</f>
        <v/>
      </c>
      <c r="E114" s="39" t="str">
        <f>IF(ISNUMBER(E113),IF((SUM(E$181:E199)+1)&lt;E$40,IF(E$53=3,MOD(E113,4)+1,IF(E$53=2,E113+1,"")),""),"")</f>
        <v/>
      </c>
      <c r="F114" s="39" t="str">
        <f>IF(ISNUMBER(F113),IF((SUM(F$181:F199)+1)&lt;F$40,IF(F$53=3,MOD(F113,4)+1,IF(F$53=2,F113+1,"")),""),"")</f>
        <v/>
      </c>
      <c r="G114" s="39" t="str">
        <f>IF(ISNUMBER(G113),IF((SUM(G$181:G199)+1)&lt;G$40,IF(G$53=3,MOD(G113,4)+1,IF(G$53=2,G113+1,"")),""),"")</f>
        <v/>
      </c>
      <c r="H114" s="39" t="str">
        <f>IF(ISNUMBER(H113),IF((SUM(H$181:H199)+1)&lt;H$40,IF(H$53=3,MOD(H113,4)+1,IF(H$53=2,H113+1,"")),""),"")</f>
        <v/>
      </c>
      <c r="I114" s="39" t="str">
        <f>IF(ISNUMBER(I113),IF((SUM(I$181:I199)+1)&lt;I$40,IF(I$53=3,MOD(I113,4)+1,IF(I$53=2,I113+1,"")),""),"")</f>
        <v/>
      </c>
      <c r="J114" s="39" t="str">
        <f>IF(ISNUMBER(J113),IF((SUM(J$181:J199)+1)&lt;J$40,IF(J$53=3,MOD(J113,4)+1,IF(J$53=2,J113+1,"")),""),"")</f>
        <v/>
      </c>
      <c r="K114" s="39" t="str">
        <f>IF(ISNUMBER(K113),IF((SUM(K$181:K199)+1)&lt;K$40,IF(K$53=3,MOD(K113,4)+1,IF(K$53=2,K113+1,"")),""),"")</f>
        <v/>
      </c>
      <c r="L114" s="39" t="str">
        <f>IF(ISNUMBER(L113),IF((SUM(L$181:L199)+1)&lt;L$40,IF(L$53=3,MOD(L113,4)+1,IF(L$53=2,L113+1,"")),""),"")</f>
        <v/>
      </c>
      <c r="M114" s="39" t="str">
        <f>IF(ISNUMBER(M113),IF((SUM(M$181:M199)+1)&lt;M$40,IF(M$53=3,MOD(M113,4)+1,IF(M$53=2,M113+1,"")),""),"")</f>
        <v/>
      </c>
      <c r="N114" s="39" t="str">
        <f>IF(ISNUMBER(N113),IF((SUM(N$181:N199)+1)&lt;N$40,IF(N$53=3,MOD(N113,4)+1,IF(N$53=2,N113+1,"")),""),"")</f>
        <v/>
      </c>
      <c r="O114" s="39" t="str">
        <f>IF(ISNUMBER(O113),IF((SUM(O$181:O199)+1)&lt;O$40,IF(O$53=3,MOD(O113,4)+1,IF(O$53=2,O113+1,"")),""),"")</f>
        <v/>
      </c>
      <c r="P114" s="39" t="str">
        <f>IF(ISNUMBER(P113),IF((SUM(P$181:P199)+1)&lt;P$40,IF(P$53=3,MOD(P113,4)+1,IF(P$53=2,P113+1,"")),""),"")</f>
        <v/>
      </c>
      <c r="Q114" s="39" t="str">
        <f>IF(ISNUMBER(Q113),IF((SUM(Q$181:Q199)+1)&lt;Q$40,IF(Q$53=3,MOD(Q113,4)+1,IF(Q$53=2,Q113+1,"")),""),"")</f>
        <v/>
      </c>
      <c r="R114" s="39" t="str">
        <f>IF(ISNUMBER(R113),IF((SUM(R$181:R199)+1)&lt;R$40,IF(R$53=3,MOD(R113,4)+1,IF(R$53=2,R113+1,"")),""),"")</f>
        <v/>
      </c>
      <c r="S114" s="39" t="str">
        <f>IF(ISNUMBER(S113),IF((SUM(S$181:S199)+1)&lt;S$40,IF(S$53=3,MOD(S113,4)+1,IF(S$53=2,S113+1,"")),""),"")</f>
        <v/>
      </c>
      <c r="T114" s="39" t="str">
        <f>IF(ISNUMBER(T113),IF((SUM(T$181:T199)+1)&lt;T$40,IF(T$53=3,MOD(T113,4)+1,IF(T$53=2,T113+1,"")),""),"")</f>
        <v/>
      </c>
      <c r="U114" s="39" t="str">
        <f>IF(ISNUMBER(U113),IF((SUM(U$181:U199)+1)&lt;U$40,IF(U$53=3,MOD(U113,4)+1,IF(U$53=2,U113+1,"")),""),"")</f>
        <v/>
      </c>
      <c r="V114" s="39" t="str">
        <f>IF(ISNUMBER(V113),IF((SUM(V$181:V199)+1)&lt;V$40,IF(V$53=3,MOD(V113,4)+1,IF(V$53=2,V113+1,"")),""),"")</f>
        <v/>
      </c>
      <c r="W114" s="39" t="str">
        <f>IF(ISNUMBER(W113),IF((SUM(W$181:W199)+1)&lt;W$40,IF(W$53=3,MOD(W113,4)+1,IF(W$53=2,W113+1,"")),""),"")</f>
        <v/>
      </c>
    </row>
    <row r="115" spans="1:23" x14ac:dyDescent="0.2">
      <c r="A115" s="3"/>
      <c r="B115" s="3"/>
      <c r="C115" s="57">
        <v>21</v>
      </c>
      <c r="D115" s="39" t="str">
        <f>IF(ISNUMBER(D114),IF((SUM(D$181:D200)+1)&lt;D$40,IF(D$53=3,MOD(D114,4)+1,IF(D$53=2,D114+1,"")),""),"")</f>
        <v/>
      </c>
      <c r="E115" s="39" t="str">
        <f>IF(ISNUMBER(E114),IF((SUM(E$181:E200)+1)&lt;E$40,IF(E$53=3,MOD(E114,4)+1,IF(E$53=2,E114+1,"")),""),"")</f>
        <v/>
      </c>
      <c r="F115" s="39" t="str">
        <f>IF(ISNUMBER(F114),IF((SUM(F$181:F200)+1)&lt;F$40,IF(F$53=3,MOD(F114,4)+1,IF(F$53=2,F114+1,"")),""),"")</f>
        <v/>
      </c>
      <c r="G115" s="39" t="str">
        <f>IF(ISNUMBER(G114),IF((SUM(G$181:G200)+1)&lt;G$40,IF(G$53=3,MOD(G114,4)+1,IF(G$53=2,G114+1,"")),""),"")</f>
        <v/>
      </c>
      <c r="H115" s="39" t="str">
        <f>IF(ISNUMBER(H114),IF((SUM(H$181:H200)+1)&lt;H$40,IF(H$53=3,MOD(H114,4)+1,IF(H$53=2,H114+1,"")),""),"")</f>
        <v/>
      </c>
      <c r="I115" s="39" t="str">
        <f>IF(ISNUMBER(I114),IF((SUM(I$181:I200)+1)&lt;I$40,IF(I$53=3,MOD(I114,4)+1,IF(I$53=2,I114+1,"")),""),"")</f>
        <v/>
      </c>
      <c r="J115" s="39" t="str">
        <f>IF(ISNUMBER(J114),IF((SUM(J$181:J200)+1)&lt;J$40,IF(J$53=3,MOD(J114,4)+1,IF(J$53=2,J114+1,"")),""),"")</f>
        <v/>
      </c>
      <c r="K115" s="39" t="str">
        <f>IF(ISNUMBER(K114),IF((SUM(K$181:K200)+1)&lt;K$40,IF(K$53=3,MOD(K114,4)+1,IF(K$53=2,K114+1,"")),""),"")</f>
        <v/>
      </c>
      <c r="L115" s="39" t="str">
        <f>IF(ISNUMBER(L114),IF((SUM(L$181:L200)+1)&lt;L$40,IF(L$53=3,MOD(L114,4)+1,IF(L$53=2,L114+1,"")),""),"")</f>
        <v/>
      </c>
      <c r="M115" s="39" t="str">
        <f>IF(ISNUMBER(M114),IF((SUM(M$181:M200)+1)&lt;M$40,IF(M$53=3,MOD(M114,4)+1,IF(M$53=2,M114+1,"")),""),"")</f>
        <v/>
      </c>
      <c r="N115" s="39" t="str">
        <f>IF(ISNUMBER(N114),IF((SUM(N$181:N200)+1)&lt;N$40,IF(N$53=3,MOD(N114,4)+1,IF(N$53=2,N114+1,"")),""),"")</f>
        <v/>
      </c>
      <c r="O115" s="39" t="str">
        <f>IF(ISNUMBER(O114),IF((SUM(O$181:O200)+1)&lt;O$40,IF(O$53=3,MOD(O114,4)+1,IF(O$53=2,O114+1,"")),""),"")</f>
        <v/>
      </c>
      <c r="P115" s="39" t="str">
        <f>IF(ISNUMBER(P114),IF((SUM(P$181:P200)+1)&lt;P$40,IF(P$53=3,MOD(P114,4)+1,IF(P$53=2,P114+1,"")),""),"")</f>
        <v/>
      </c>
      <c r="Q115" s="39" t="str">
        <f>IF(ISNUMBER(Q114),IF((SUM(Q$181:Q200)+1)&lt;Q$40,IF(Q$53=3,MOD(Q114,4)+1,IF(Q$53=2,Q114+1,"")),""),"")</f>
        <v/>
      </c>
      <c r="R115" s="39" t="str">
        <f>IF(ISNUMBER(R114),IF((SUM(R$181:R200)+1)&lt;R$40,IF(R$53=3,MOD(R114,4)+1,IF(R$53=2,R114+1,"")),""),"")</f>
        <v/>
      </c>
      <c r="S115" s="39" t="str">
        <f>IF(ISNUMBER(S114),IF((SUM(S$181:S200)+1)&lt;S$40,IF(S$53=3,MOD(S114,4)+1,IF(S$53=2,S114+1,"")),""),"")</f>
        <v/>
      </c>
      <c r="T115" s="39" t="str">
        <f>IF(ISNUMBER(T114),IF((SUM(T$181:T200)+1)&lt;T$40,IF(T$53=3,MOD(T114,4)+1,IF(T$53=2,T114+1,"")),""),"")</f>
        <v/>
      </c>
      <c r="U115" s="39" t="str">
        <f>IF(ISNUMBER(U114),IF((SUM(U$181:U200)+1)&lt;U$40,IF(U$53=3,MOD(U114,4)+1,IF(U$53=2,U114+1,"")),""),"")</f>
        <v/>
      </c>
      <c r="V115" s="39" t="str">
        <f>IF(ISNUMBER(V114),IF((SUM(V$181:V200)+1)&lt;V$40,IF(V$53=3,MOD(V114,4)+1,IF(V$53=2,V114+1,"")),""),"")</f>
        <v/>
      </c>
      <c r="W115" s="39" t="str">
        <f>IF(ISNUMBER(W114),IF((SUM(W$181:W200)+1)&lt;W$40,IF(W$53=3,MOD(W114,4)+1,IF(W$53=2,W114+1,"")),""),"")</f>
        <v/>
      </c>
    </row>
    <row r="116" spans="1:23" x14ac:dyDescent="0.2">
      <c r="A116" s="3"/>
      <c r="B116" s="3"/>
      <c r="C116" s="57">
        <v>22</v>
      </c>
      <c r="D116" s="39" t="str">
        <f>IF(ISNUMBER(D115),IF((SUM(D$181:D201)+1)&lt;D$40,IF(D$53=3,MOD(D115,4)+1,IF(D$53=2,D115+1,"")),""),"")</f>
        <v/>
      </c>
      <c r="E116" s="39" t="str">
        <f>IF(ISNUMBER(E115),IF((SUM(E$181:E201)+1)&lt;E$40,IF(E$53=3,MOD(E115,4)+1,IF(E$53=2,E115+1,"")),""),"")</f>
        <v/>
      </c>
      <c r="F116" s="39" t="str">
        <f>IF(ISNUMBER(F115),IF((SUM(F$181:F201)+1)&lt;F$40,IF(F$53=3,MOD(F115,4)+1,IF(F$53=2,F115+1,"")),""),"")</f>
        <v/>
      </c>
      <c r="G116" s="39" t="str">
        <f>IF(ISNUMBER(G115),IF((SUM(G$181:G201)+1)&lt;G$40,IF(G$53=3,MOD(G115,4)+1,IF(G$53=2,G115+1,"")),""),"")</f>
        <v/>
      </c>
      <c r="H116" s="39" t="str">
        <f>IF(ISNUMBER(H115),IF((SUM(H$181:H201)+1)&lt;H$40,IF(H$53=3,MOD(H115,4)+1,IF(H$53=2,H115+1,"")),""),"")</f>
        <v/>
      </c>
      <c r="I116" s="39" t="str">
        <f>IF(ISNUMBER(I115),IF((SUM(I$181:I201)+1)&lt;I$40,IF(I$53=3,MOD(I115,4)+1,IF(I$53=2,I115+1,"")),""),"")</f>
        <v/>
      </c>
      <c r="J116" s="39" t="str">
        <f>IF(ISNUMBER(J115),IF((SUM(J$181:J201)+1)&lt;J$40,IF(J$53=3,MOD(J115,4)+1,IF(J$53=2,J115+1,"")),""),"")</f>
        <v/>
      </c>
      <c r="K116" s="39" t="str">
        <f>IF(ISNUMBER(K115),IF((SUM(K$181:K201)+1)&lt;K$40,IF(K$53=3,MOD(K115,4)+1,IF(K$53=2,K115+1,"")),""),"")</f>
        <v/>
      </c>
      <c r="L116" s="39" t="str">
        <f>IF(ISNUMBER(L115),IF((SUM(L$181:L201)+1)&lt;L$40,IF(L$53=3,MOD(L115,4)+1,IF(L$53=2,L115+1,"")),""),"")</f>
        <v/>
      </c>
      <c r="M116" s="39" t="str">
        <f>IF(ISNUMBER(M115),IF((SUM(M$181:M201)+1)&lt;M$40,IF(M$53=3,MOD(M115,4)+1,IF(M$53=2,M115+1,"")),""),"")</f>
        <v/>
      </c>
      <c r="N116" s="39" t="str">
        <f>IF(ISNUMBER(N115),IF((SUM(N$181:N201)+1)&lt;N$40,IF(N$53=3,MOD(N115,4)+1,IF(N$53=2,N115+1,"")),""),"")</f>
        <v/>
      </c>
      <c r="O116" s="39" t="str">
        <f>IF(ISNUMBER(O115),IF((SUM(O$181:O201)+1)&lt;O$40,IF(O$53=3,MOD(O115,4)+1,IF(O$53=2,O115+1,"")),""),"")</f>
        <v/>
      </c>
      <c r="P116" s="39" t="str">
        <f>IF(ISNUMBER(P115),IF((SUM(P$181:P201)+1)&lt;P$40,IF(P$53=3,MOD(P115,4)+1,IF(P$53=2,P115+1,"")),""),"")</f>
        <v/>
      </c>
      <c r="Q116" s="39" t="str">
        <f>IF(ISNUMBER(Q115),IF((SUM(Q$181:Q201)+1)&lt;Q$40,IF(Q$53=3,MOD(Q115,4)+1,IF(Q$53=2,Q115+1,"")),""),"")</f>
        <v/>
      </c>
      <c r="R116" s="39" t="str">
        <f>IF(ISNUMBER(R115),IF((SUM(R$181:R201)+1)&lt;R$40,IF(R$53=3,MOD(R115,4)+1,IF(R$53=2,R115+1,"")),""),"")</f>
        <v/>
      </c>
      <c r="S116" s="39" t="str">
        <f>IF(ISNUMBER(S115),IF((SUM(S$181:S201)+1)&lt;S$40,IF(S$53=3,MOD(S115,4)+1,IF(S$53=2,S115+1,"")),""),"")</f>
        <v/>
      </c>
      <c r="T116" s="39" t="str">
        <f>IF(ISNUMBER(T115),IF((SUM(T$181:T201)+1)&lt;T$40,IF(T$53=3,MOD(T115,4)+1,IF(T$53=2,T115+1,"")),""),"")</f>
        <v/>
      </c>
      <c r="U116" s="39" t="str">
        <f>IF(ISNUMBER(U115),IF((SUM(U$181:U201)+1)&lt;U$40,IF(U$53=3,MOD(U115,4)+1,IF(U$53=2,U115+1,"")),""),"")</f>
        <v/>
      </c>
      <c r="V116" s="39" t="str">
        <f>IF(ISNUMBER(V115),IF((SUM(V$181:V201)+1)&lt;V$40,IF(V$53=3,MOD(V115,4)+1,IF(V$53=2,V115+1,"")),""),"")</f>
        <v/>
      </c>
      <c r="W116" s="39" t="str">
        <f>IF(ISNUMBER(W115),IF((SUM(W$181:W201)+1)&lt;W$40,IF(W$53=3,MOD(W115,4)+1,IF(W$53=2,W115+1,"")),""),"")</f>
        <v/>
      </c>
    </row>
    <row r="117" spans="1:23" x14ac:dyDescent="0.2">
      <c r="A117" s="3"/>
      <c r="B117" s="3"/>
      <c r="C117" s="57">
        <v>23</v>
      </c>
      <c r="D117" s="39" t="str">
        <f>IF(ISNUMBER(D116),IF((SUM(D$181:D202)+1)&lt;D$40,IF(D$53=3,MOD(D116,4)+1,IF(D$53=2,D116+1,"")),""),"")</f>
        <v/>
      </c>
      <c r="E117" s="39" t="str">
        <f>IF(ISNUMBER(E116),IF((SUM(E$181:E202)+1)&lt;E$40,IF(E$53=3,MOD(E116,4)+1,IF(E$53=2,E116+1,"")),""),"")</f>
        <v/>
      </c>
      <c r="F117" s="39" t="str">
        <f>IF(ISNUMBER(F116),IF((SUM(F$181:F202)+1)&lt;F$40,IF(F$53=3,MOD(F116,4)+1,IF(F$53=2,F116+1,"")),""),"")</f>
        <v/>
      </c>
      <c r="G117" s="39" t="str">
        <f>IF(ISNUMBER(G116),IF((SUM(G$181:G202)+1)&lt;G$40,IF(G$53=3,MOD(G116,4)+1,IF(G$53=2,G116+1,"")),""),"")</f>
        <v/>
      </c>
      <c r="H117" s="39" t="str">
        <f>IF(ISNUMBER(H116),IF((SUM(H$181:H202)+1)&lt;H$40,IF(H$53=3,MOD(H116,4)+1,IF(H$53=2,H116+1,"")),""),"")</f>
        <v/>
      </c>
      <c r="I117" s="39" t="str">
        <f>IF(ISNUMBER(I116),IF((SUM(I$181:I202)+1)&lt;I$40,IF(I$53=3,MOD(I116,4)+1,IF(I$53=2,I116+1,"")),""),"")</f>
        <v/>
      </c>
      <c r="J117" s="39" t="str">
        <f>IF(ISNUMBER(J116),IF((SUM(J$181:J202)+1)&lt;J$40,IF(J$53=3,MOD(J116,4)+1,IF(J$53=2,J116+1,"")),""),"")</f>
        <v/>
      </c>
      <c r="K117" s="39" t="str">
        <f>IF(ISNUMBER(K116),IF((SUM(K$181:K202)+1)&lt;K$40,IF(K$53=3,MOD(K116,4)+1,IF(K$53=2,K116+1,"")),""),"")</f>
        <v/>
      </c>
      <c r="L117" s="39" t="str">
        <f>IF(ISNUMBER(L116),IF((SUM(L$181:L202)+1)&lt;L$40,IF(L$53=3,MOD(L116,4)+1,IF(L$53=2,L116+1,"")),""),"")</f>
        <v/>
      </c>
      <c r="M117" s="39" t="str">
        <f>IF(ISNUMBER(M116),IF((SUM(M$181:M202)+1)&lt;M$40,IF(M$53=3,MOD(M116,4)+1,IF(M$53=2,M116+1,"")),""),"")</f>
        <v/>
      </c>
      <c r="N117" s="39" t="str">
        <f>IF(ISNUMBER(N116),IF((SUM(N$181:N202)+1)&lt;N$40,IF(N$53=3,MOD(N116,4)+1,IF(N$53=2,N116+1,"")),""),"")</f>
        <v/>
      </c>
      <c r="O117" s="39" t="str">
        <f>IF(ISNUMBER(O116),IF((SUM(O$181:O202)+1)&lt;O$40,IF(O$53=3,MOD(O116,4)+1,IF(O$53=2,O116+1,"")),""),"")</f>
        <v/>
      </c>
      <c r="P117" s="39" t="str">
        <f>IF(ISNUMBER(P116),IF((SUM(P$181:P202)+1)&lt;P$40,IF(P$53=3,MOD(P116,4)+1,IF(P$53=2,P116+1,"")),""),"")</f>
        <v/>
      </c>
      <c r="Q117" s="39" t="str">
        <f>IF(ISNUMBER(Q116),IF((SUM(Q$181:Q202)+1)&lt;Q$40,IF(Q$53=3,MOD(Q116,4)+1,IF(Q$53=2,Q116+1,"")),""),"")</f>
        <v/>
      </c>
      <c r="R117" s="39" t="str">
        <f>IF(ISNUMBER(R116),IF((SUM(R$181:R202)+1)&lt;R$40,IF(R$53=3,MOD(R116,4)+1,IF(R$53=2,R116+1,"")),""),"")</f>
        <v/>
      </c>
      <c r="S117" s="39" t="str">
        <f>IF(ISNUMBER(S116),IF((SUM(S$181:S202)+1)&lt;S$40,IF(S$53=3,MOD(S116,4)+1,IF(S$53=2,S116+1,"")),""),"")</f>
        <v/>
      </c>
      <c r="T117" s="39" t="str">
        <f>IF(ISNUMBER(T116),IF((SUM(T$181:T202)+1)&lt;T$40,IF(T$53=3,MOD(T116,4)+1,IF(T$53=2,T116+1,"")),""),"")</f>
        <v/>
      </c>
      <c r="U117" s="39" t="str">
        <f>IF(ISNUMBER(U116),IF((SUM(U$181:U202)+1)&lt;U$40,IF(U$53=3,MOD(U116,4)+1,IF(U$53=2,U116+1,"")),""),"")</f>
        <v/>
      </c>
      <c r="V117" s="39" t="str">
        <f>IF(ISNUMBER(V116),IF((SUM(V$181:V202)+1)&lt;V$40,IF(V$53=3,MOD(V116,4)+1,IF(V$53=2,V116+1,"")),""),"")</f>
        <v/>
      </c>
      <c r="W117" s="39" t="str">
        <f>IF(ISNUMBER(W116),IF((SUM(W$181:W202)+1)&lt;W$40,IF(W$53=3,MOD(W116,4)+1,IF(W$53=2,W116+1,"")),""),"")</f>
        <v/>
      </c>
    </row>
    <row r="118" spans="1:23" x14ac:dyDescent="0.2">
      <c r="A118" s="3"/>
      <c r="B118" s="3"/>
      <c r="C118" s="57">
        <v>24</v>
      </c>
      <c r="D118" s="39" t="str">
        <f>IF(ISNUMBER(D117),IF((SUM(D$181:D203)+1)&lt;D$40,IF(D$53=3,MOD(D117,4)+1,IF(D$53=2,D117+1,"")),""),"")</f>
        <v/>
      </c>
      <c r="E118" s="39" t="str">
        <f>IF(ISNUMBER(E117),IF((SUM(E$181:E203)+1)&lt;E$40,IF(E$53=3,MOD(E117,4)+1,IF(E$53=2,E117+1,"")),""),"")</f>
        <v/>
      </c>
      <c r="F118" s="39" t="str">
        <f>IF(ISNUMBER(F117),IF((SUM(F$181:F203)+1)&lt;F$40,IF(F$53=3,MOD(F117,4)+1,IF(F$53=2,F117+1,"")),""),"")</f>
        <v/>
      </c>
      <c r="G118" s="39" t="str">
        <f>IF(ISNUMBER(G117),IF((SUM(G$181:G203)+1)&lt;G$40,IF(G$53=3,MOD(G117,4)+1,IF(G$53=2,G117+1,"")),""),"")</f>
        <v/>
      </c>
      <c r="H118" s="39" t="str">
        <f>IF(ISNUMBER(H117),IF((SUM(H$181:H203)+1)&lt;H$40,IF(H$53=3,MOD(H117,4)+1,IF(H$53=2,H117+1,"")),""),"")</f>
        <v/>
      </c>
      <c r="I118" s="39" t="str">
        <f>IF(ISNUMBER(I117),IF((SUM(I$181:I203)+1)&lt;I$40,IF(I$53=3,MOD(I117,4)+1,IF(I$53=2,I117+1,"")),""),"")</f>
        <v/>
      </c>
      <c r="J118" s="39" t="str">
        <f>IF(ISNUMBER(J117),IF((SUM(J$181:J203)+1)&lt;J$40,IF(J$53=3,MOD(J117,4)+1,IF(J$53=2,J117+1,"")),""),"")</f>
        <v/>
      </c>
      <c r="K118" s="39" t="str">
        <f>IF(ISNUMBER(K117),IF((SUM(K$181:K203)+1)&lt;K$40,IF(K$53=3,MOD(K117,4)+1,IF(K$53=2,K117+1,"")),""),"")</f>
        <v/>
      </c>
      <c r="L118" s="39" t="str">
        <f>IF(ISNUMBER(L117),IF((SUM(L$181:L203)+1)&lt;L$40,IF(L$53=3,MOD(L117,4)+1,IF(L$53=2,L117+1,"")),""),"")</f>
        <v/>
      </c>
      <c r="M118" s="39" t="str">
        <f>IF(ISNUMBER(M117),IF((SUM(M$181:M203)+1)&lt;M$40,IF(M$53=3,MOD(M117,4)+1,IF(M$53=2,M117+1,"")),""),"")</f>
        <v/>
      </c>
      <c r="N118" s="39" t="str">
        <f>IF(ISNUMBER(N117),IF((SUM(N$181:N203)+1)&lt;N$40,IF(N$53=3,MOD(N117,4)+1,IF(N$53=2,N117+1,"")),""),"")</f>
        <v/>
      </c>
      <c r="O118" s="39" t="str">
        <f>IF(ISNUMBER(O117),IF((SUM(O$181:O203)+1)&lt;O$40,IF(O$53=3,MOD(O117,4)+1,IF(O$53=2,O117+1,"")),""),"")</f>
        <v/>
      </c>
      <c r="P118" s="39" t="str">
        <f>IF(ISNUMBER(P117),IF((SUM(P$181:P203)+1)&lt;P$40,IF(P$53=3,MOD(P117,4)+1,IF(P$53=2,P117+1,"")),""),"")</f>
        <v/>
      </c>
      <c r="Q118" s="39" t="str">
        <f>IF(ISNUMBER(Q117),IF((SUM(Q$181:Q203)+1)&lt;Q$40,IF(Q$53=3,MOD(Q117,4)+1,IF(Q$53=2,Q117+1,"")),""),"")</f>
        <v/>
      </c>
      <c r="R118" s="39" t="str">
        <f>IF(ISNUMBER(R117),IF((SUM(R$181:R203)+1)&lt;R$40,IF(R$53=3,MOD(R117,4)+1,IF(R$53=2,R117+1,"")),""),"")</f>
        <v/>
      </c>
      <c r="S118" s="39" t="str">
        <f>IF(ISNUMBER(S117),IF((SUM(S$181:S203)+1)&lt;S$40,IF(S$53=3,MOD(S117,4)+1,IF(S$53=2,S117+1,"")),""),"")</f>
        <v/>
      </c>
      <c r="T118" s="39" t="str">
        <f>IF(ISNUMBER(T117),IF((SUM(T$181:T203)+1)&lt;T$40,IF(T$53=3,MOD(T117,4)+1,IF(T$53=2,T117+1,"")),""),"")</f>
        <v/>
      </c>
      <c r="U118" s="39" t="str">
        <f>IF(ISNUMBER(U117),IF((SUM(U$181:U203)+1)&lt;U$40,IF(U$53=3,MOD(U117,4)+1,IF(U$53=2,U117+1,"")),""),"")</f>
        <v/>
      </c>
      <c r="V118" s="39" t="str">
        <f>IF(ISNUMBER(V117),IF((SUM(V$181:V203)+1)&lt;V$40,IF(V$53=3,MOD(V117,4)+1,IF(V$53=2,V117+1,"")),""),"")</f>
        <v/>
      </c>
      <c r="W118" s="39" t="str">
        <f>IF(ISNUMBER(W117),IF((SUM(W$181:W203)+1)&lt;W$40,IF(W$53=3,MOD(W117,4)+1,IF(W$53=2,W117+1,"")),""),"")</f>
        <v/>
      </c>
    </row>
    <row r="119" spans="1:23" x14ac:dyDescent="0.2">
      <c r="A119" s="3"/>
      <c r="B119" s="3"/>
      <c r="C119" s="57">
        <v>25</v>
      </c>
      <c r="D119" s="39" t="str">
        <f>IF(ISNUMBER(D118),IF((SUM(D$181:D204)+1)&lt;D$40,IF(D$53=3,MOD(D118,4)+1,IF(D$53=2,D118+1,"")),""),"")</f>
        <v/>
      </c>
      <c r="E119" s="39" t="str">
        <f>IF(ISNUMBER(E118),IF((SUM(E$181:E204)+1)&lt;E$40,IF(E$53=3,MOD(E118,4)+1,IF(E$53=2,E118+1,"")),""),"")</f>
        <v/>
      </c>
      <c r="F119" s="39" t="str">
        <f>IF(ISNUMBER(F118),IF((SUM(F$181:F204)+1)&lt;F$40,IF(F$53=3,MOD(F118,4)+1,IF(F$53=2,F118+1,"")),""),"")</f>
        <v/>
      </c>
      <c r="G119" s="39" t="str">
        <f>IF(ISNUMBER(G118),IF((SUM(G$181:G204)+1)&lt;G$40,IF(G$53=3,MOD(G118,4)+1,IF(G$53=2,G118+1,"")),""),"")</f>
        <v/>
      </c>
      <c r="H119" s="39" t="str">
        <f>IF(ISNUMBER(H118),IF((SUM(H$181:H204)+1)&lt;H$40,IF(H$53=3,MOD(H118,4)+1,IF(H$53=2,H118+1,"")),""),"")</f>
        <v/>
      </c>
      <c r="I119" s="39" t="str">
        <f>IF(ISNUMBER(I118),IF((SUM(I$181:I204)+1)&lt;I$40,IF(I$53=3,MOD(I118,4)+1,IF(I$53=2,I118+1,"")),""),"")</f>
        <v/>
      </c>
      <c r="J119" s="39" t="str">
        <f>IF(ISNUMBER(J118),IF((SUM(J$181:J204)+1)&lt;J$40,IF(J$53=3,MOD(J118,4)+1,IF(J$53=2,J118+1,"")),""),"")</f>
        <v/>
      </c>
      <c r="K119" s="39" t="str">
        <f>IF(ISNUMBER(K118),IF((SUM(K$181:K204)+1)&lt;K$40,IF(K$53=3,MOD(K118,4)+1,IF(K$53=2,K118+1,"")),""),"")</f>
        <v/>
      </c>
      <c r="L119" s="39" t="str">
        <f>IF(ISNUMBER(L118),IF((SUM(L$181:L204)+1)&lt;L$40,IF(L$53=3,MOD(L118,4)+1,IF(L$53=2,L118+1,"")),""),"")</f>
        <v/>
      </c>
      <c r="M119" s="39" t="str">
        <f>IF(ISNUMBER(M118),IF((SUM(M$181:M204)+1)&lt;M$40,IF(M$53=3,MOD(M118,4)+1,IF(M$53=2,M118+1,"")),""),"")</f>
        <v/>
      </c>
      <c r="N119" s="39" t="str">
        <f>IF(ISNUMBER(N118),IF((SUM(N$181:N204)+1)&lt;N$40,IF(N$53=3,MOD(N118,4)+1,IF(N$53=2,N118+1,"")),""),"")</f>
        <v/>
      </c>
      <c r="O119" s="39" t="str">
        <f>IF(ISNUMBER(O118),IF((SUM(O$181:O204)+1)&lt;O$40,IF(O$53=3,MOD(O118,4)+1,IF(O$53=2,O118+1,"")),""),"")</f>
        <v/>
      </c>
      <c r="P119" s="39" t="str">
        <f>IF(ISNUMBER(P118),IF((SUM(P$181:P204)+1)&lt;P$40,IF(P$53=3,MOD(P118,4)+1,IF(P$53=2,P118+1,"")),""),"")</f>
        <v/>
      </c>
      <c r="Q119" s="39" t="str">
        <f>IF(ISNUMBER(Q118),IF((SUM(Q$181:Q204)+1)&lt;Q$40,IF(Q$53=3,MOD(Q118,4)+1,IF(Q$53=2,Q118+1,"")),""),"")</f>
        <v/>
      </c>
      <c r="R119" s="39" t="str">
        <f>IF(ISNUMBER(R118),IF((SUM(R$181:R204)+1)&lt;R$40,IF(R$53=3,MOD(R118,4)+1,IF(R$53=2,R118+1,"")),""),"")</f>
        <v/>
      </c>
      <c r="S119" s="39" t="str">
        <f>IF(ISNUMBER(S118),IF((SUM(S$181:S204)+1)&lt;S$40,IF(S$53=3,MOD(S118,4)+1,IF(S$53=2,S118+1,"")),""),"")</f>
        <v/>
      </c>
      <c r="T119" s="39" t="str">
        <f>IF(ISNUMBER(T118),IF((SUM(T$181:T204)+1)&lt;T$40,IF(T$53=3,MOD(T118,4)+1,IF(T$53=2,T118+1,"")),""),"")</f>
        <v/>
      </c>
      <c r="U119" s="39" t="str">
        <f>IF(ISNUMBER(U118),IF((SUM(U$181:U204)+1)&lt;U$40,IF(U$53=3,MOD(U118,4)+1,IF(U$53=2,U118+1,"")),""),"")</f>
        <v/>
      </c>
      <c r="V119" s="39" t="str">
        <f>IF(ISNUMBER(V118),IF((SUM(V$181:V204)+1)&lt;V$40,IF(V$53=3,MOD(V118,4)+1,IF(V$53=2,V118+1,"")),""),"")</f>
        <v/>
      </c>
      <c r="W119" s="39" t="str">
        <f>IF(ISNUMBER(W118),IF((SUM(W$181:W204)+1)&lt;W$40,IF(W$53=3,MOD(W118,4)+1,IF(W$53=2,W118+1,"")),""),"")</f>
        <v/>
      </c>
    </row>
    <row r="120" spans="1:23" x14ac:dyDescent="0.2">
      <c r="A120" s="3"/>
      <c r="B120" s="132"/>
      <c r="C120" s="57">
        <v>26</v>
      </c>
      <c r="D120" s="39" t="str">
        <f>IF(ISNUMBER(D119),IF((SUM(D$181:D205)+1)&lt;D$40,IF(D$53=3,MOD(D119,4)+1,IF(D$53=2,D119+1,"")),""),"")</f>
        <v/>
      </c>
      <c r="E120" s="39" t="str">
        <f>IF(ISNUMBER(E119),IF((SUM(E$181:E205)+1)&lt;E$40,IF(E$53=3,MOD(E119,4)+1,IF(E$53=2,E119+1,"")),""),"")</f>
        <v/>
      </c>
      <c r="F120" s="39" t="str">
        <f>IF(ISNUMBER(F119),IF((SUM(F$181:F205)+1)&lt;F$40,IF(F$53=3,MOD(F119,4)+1,IF(F$53=2,F119+1,"")),""),"")</f>
        <v/>
      </c>
      <c r="G120" s="39" t="str">
        <f>IF(ISNUMBER(G119),IF((SUM(G$181:G205)+1)&lt;G$40,IF(G$53=3,MOD(G119,4)+1,IF(G$53=2,G119+1,"")),""),"")</f>
        <v/>
      </c>
      <c r="H120" s="39" t="str">
        <f>IF(ISNUMBER(H119),IF((SUM(H$181:H205)+1)&lt;H$40,IF(H$53=3,MOD(H119,4)+1,IF(H$53=2,H119+1,"")),""),"")</f>
        <v/>
      </c>
      <c r="I120" s="39" t="str">
        <f>IF(ISNUMBER(I119),IF((SUM(I$181:I205)+1)&lt;I$40,IF(I$53=3,MOD(I119,4)+1,IF(I$53=2,I119+1,"")),""),"")</f>
        <v/>
      </c>
      <c r="J120" s="39" t="str">
        <f>IF(ISNUMBER(J119),IF((SUM(J$181:J205)+1)&lt;J$40,IF(J$53=3,MOD(J119,4)+1,IF(J$53=2,J119+1,"")),""),"")</f>
        <v/>
      </c>
      <c r="K120" s="39" t="str">
        <f>IF(ISNUMBER(K119),IF((SUM(K$181:K205)+1)&lt;K$40,IF(K$53=3,MOD(K119,4)+1,IF(K$53=2,K119+1,"")),""),"")</f>
        <v/>
      </c>
      <c r="L120" s="39" t="str">
        <f>IF(ISNUMBER(L119),IF((SUM(L$181:L205)+1)&lt;L$40,IF(L$53=3,MOD(L119,4)+1,IF(L$53=2,L119+1,"")),""),"")</f>
        <v/>
      </c>
      <c r="M120" s="39" t="str">
        <f>IF(ISNUMBER(M119),IF((SUM(M$181:M205)+1)&lt;M$40,IF(M$53=3,MOD(M119,4)+1,IF(M$53=2,M119+1,"")),""),"")</f>
        <v/>
      </c>
      <c r="N120" s="39" t="str">
        <f>IF(ISNUMBER(N119),IF((SUM(N$181:N205)+1)&lt;N$40,IF(N$53=3,MOD(N119,4)+1,IF(N$53=2,N119+1,"")),""),"")</f>
        <v/>
      </c>
      <c r="O120" s="39" t="str">
        <f>IF(ISNUMBER(O119),IF((SUM(O$181:O205)+1)&lt;O$40,IF(O$53=3,MOD(O119,4)+1,IF(O$53=2,O119+1,"")),""),"")</f>
        <v/>
      </c>
      <c r="P120" s="39" t="str">
        <f>IF(ISNUMBER(P119),IF((SUM(P$181:P205)+1)&lt;P$40,IF(P$53=3,MOD(P119,4)+1,IF(P$53=2,P119+1,"")),""),"")</f>
        <v/>
      </c>
      <c r="Q120" s="39" t="str">
        <f>IF(ISNUMBER(Q119),IF((SUM(Q$181:Q205)+1)&lt;Q$40,IF(Q$53=3,MOD(Q119,4)+1,IF(Q$53=2,Q119+1,"")),""),"")</f>
        <v/>
      </c>
      <c r="R120" s="39" t="str">
        <f>IF(ISNUMBER(R119),IF((SUM(R$181:R205)+1)&lt;R$40,IF(R$53=3,MOD(R119,4)+1,IF(R$53=2,R119+1,"")),""),"")</f>
        <v/>
      </c>
      <c r="S120" s="39" t="str">
        <f>IF(ISNUMBER(S119),IF((SUM(S$181:S205)+1)&lt;S$40,IF(S$53=3,MOD(S119,4)+1,IF(S$53=2,S119+1,"")),""),"")</f>
        <v/>
      </c>
      <c r="T120" s="39" t="str">
        <f>IF(ISNUMBER(T119),IF((SUM(T$181:T205)+1)&lt;T$40,IF(T$53=3,MOD(T119,4)+1,IF(T$53=2,T119+1,"")),""),"")</f>
        <v/>
      </c>
      <c r="U120" s="39" t="str">
        <f>IF(ISNUMBER(U119),IF((SUM(U$181:U205)+1)&lt;U$40,IF(U$53=3,MOD(U119,4)+1,IF(U$53=2,U119+1,"")),""),"")</f>
        <v/>
      </c>
      <c r="V120" s="39" t="str">
        <f>IF(ISNUMBER(V119),IF((SUM(V$181:V205)+1)&lt;V$40,IF(V$53=3,MOD(V119,4)+1,IF(V$53=2,V119+1,"")),""),"")</f>
        <v/>
      </c>
      <c r="W120" s="39" t="str">
        <f>IF(ISNUMBER(W119),IF((SUM(W$181:W205)+1)&lt;W$40,IF(W$53=3,MOD(W119,4)+1,IF(W$53=2,W119+1,"")),""),"")</f>
        <v/>
      </c>
    </row>
    <row r="121" spans="1:23" x14ac:dyDescent="0.2">
      <c r="A121" s="3"/>
      <c r="B121" s="132"/>
      <c r="C121" s="57">
        <v>27</v>
      </c>
      <c r="D121" s="39" t="str">
        <f>IF(ISNUMBER(D120),IF((SUM(D$181:D206)+1)&lt;D$40,IF(D$53=3,MOD(D120,4)+1,IF(D$53=2,D120+1,"")),""),"")</f>
        <v/>
      </c>
      <c r="E121" s="39" t="str">
        <f>IF(ISNUMBER(E120),IF((SUM(E$181:E206)+1)&lt;E$40,IF(E$53=3,MOD(E120,4)+1,IF(E$53=2,E120+1,"")),""),"")</f>
        <v/>
      </c>
      <c r="F121" s="39" t="str">
        <f>IF(ISNUMBER(F120),IF((SUM(F$181:F206)+1)&lt;F$40,IF(F$53=3,MOD(F120,4)+1,IF(F$53=2,F120+1,"")),""),"")</f>
        <v/>
      </c>
      <c r="G121" s="39" t="str">
        <f>IF(ISNUMBER(G120),IF((SUM(G$181:G206)+1)&lt;G$40,IF(G$53=3,MOD(G120,4)+1,IF(G$53=2,G120+1,"")),""),"")</f>
        <v/>
      </c>
      <c r="H121" s="39" t="str">
        <f>IF(ISNUMBER(H120),IF((SUM(H$181:H206)+1)&lt;H$40,IF(H$53=3,MOD(H120,4)+1,IF(H$53=2,H120+1,"")),""),"")</f>
        <v/>
      </c>
      <c r="I121" s="39" t="str">
        <f>IF(ISNUMBER(I120),IF((SUM(I$181:I206)+1)&lt;I$40,IF(I$53=3,MOD(I120,4)+1,IF(I$53=2,I120+1,"")),""),"")</f>
        <v/>
      </c>
      <c r="J121" s="39" t="str">
        <f>IF(ISNUMBER(J120),IF((SUM(J$181:J206)+1)&lt;J$40,IF(J$53=3,MOD(J120,4)+1,IF(J$53=2,J120+1,"")),""),"")</f>
        <v/>
      </c>
      <c r="K121" s="39" t="str">
        <f>IF(ISNUMBER(K120),IF((SUM(K$181:K206)+1)&lt;K$40,IF(K$53=3,MOD(K120,4)+1,IF(K$53=2,K120+1,"")),""),"")</f>
        <v/>
      </c>
      <c r="L121" s="39" t="str">
        <f>IF(ISNUMBER(L120),IF((SUM(L$181:L206)+1)&lt;L$40,IF(L$53=3,MOD(L120,4)+1,IF(L$53=2,L120+1,"")),""),"")</f>
        <v/>
      </c>
      <c r="M121" s="39" t="str">
        <f>IF(ISNUMBER(M120),IF((SUM(M$181:M206)+1)&lt;M$40,IF(M$53=3,MOD(M120,4)+1,IF(M$53=2,M120+1,"")),""),"")</f>
        <v/>
      </c>
      <c r="N121" s="39" t="str">
        <f>IF(ISNUMBER(N120),IF((SUM(N$181:N206)+1)&lt;N$40,IF(N$53=3,MOD(N120,4)+1,IF(N$53=2,N120+1,"")),""),"")</f>
        <v/>
      </c>
      <c r="O121" s="39" t="str">
        <f>IF(ISNUMBER(O120),IF((SUM(O$181:O206)+1)&lt;O$40,IF(O$53=3,MOD(O120,4)+1,IF(O$53=2,O120+1,"")),""),"")</f>
        <v/>
      </c>
      <c r="P121" s="39" t="str">
        <f>IF(ISNUMBER(P120),IF((SUM(P$181:P206)+1)&lt;P$40,IF(P$53=3,MOD(P120,4)+1,IF(P$53=2,P120+1,"")),""),"")</f>
        <v/>
      </c>
      <c r="Q121" s="39" t="str">
        <f>IF(ISNUMBER(Q120),IF((SUM(Q$181:Q206)+1)&lt;Q$40,IF(Q$53=3,MOD(Q120,4)+1,IF(Q$53=2,Q120+1,"")),""),"")</f>
        <v/>
      </c>
      <c r="R121" s="39" t="str">
        <f>IF(ISNUMBER(R120),IF((SUM(R$181:R206)+1)&lt;R$40,IF(R$53=3,MOD(R120,4)+1,IF(R$53=2,R120+1,"")),""),"")</f>
        <v/>
      </c>
      <c r="S121" s="39" t="str">
        <f>IF(ISNUMBER(S120),IF((SUM(S$181:S206)+1)&lt;S$40,IF(S$53=3,MOD(S120,4)+1,IF(S$53=2,S120+1,"")),""),"")</f>
        <v/>
      </c>
      <c r="T121" s="39" t="str">
        <f>IF(ISNUMBER(T120),IF((SUM(T$181:T206)+1)&lt;T$40,IF(T$53=3,MOD(T120,4)+1,IF(T$53=2,T120+1,"")),""),"")</f>
        <v/>
      </c>
      <c r="U121" s="39" t="str">
        <f>IF(ISNUMBER(U120),IF((SUM(U$181:U206)+1)&lt;U$40,IF(U$53=3,MOD(U120,4)+1,IF(U$53=2,U120+1,"")),""),"")</f>
        <v/>
      </c>
      <c r="V121" s="39" t="str">
        <f>IF(ISNUMBER(V120),IF((SUM(V$181:V206)+1)&lt;V$40,IF(V$53=3,MOD(V120,4)+1,IF(V$53=2,V120+1,"")),""),"")</f>
        <v/>
      </c>
      <c r="W121" s="39" t="str">
        <f>IF(ISNUMBER(W120),IF((SUM(W$181:W206)+1)&lt;W$40,IF(W$53=3,MOD(W120,4)+1,IF(W$53=2,W120+1,"")),""),"")</f>
        <v/>
      </c>
    </row>
    <row r="122" spans="1:23" x14ac:dyDescent="0.2">
      <c r="A122" s="3"/>
      <c r="B122" s="133">
        <f>B120-B121</f>
        <v>0</v>
      </c>
      <c r="C122" s="57">
        <v>28</v>
      </c>
      <c r="D122" s="39" t="str">
        <f>IF(ISNUMBER(D121),IF((SUM(D$181:D207)+1)&lt;D$40,IF(D$53=3,MOD(D121,4)+1,IF(D$53=2,D121+1,"")),""),"")</f>
        <v/>
      </c>
      <c r="E122" s="39" t="str">
        <f>IF(ISNUMBER(E121),IF((SUM(E$181:E207)+1)&lt;E$40,IF(E$53=3,MOD(E121,4)+1,IF(E$53=2,E121+1,"")),""),"")</f>
        <v/>
      </c>
      <c r="F122" s="39" t="str">
        <f>IF(ISNUMBER(F121),IF((SUM(F$181:F207)+1)&lt;F$40,IF(F$53=3,MOD(F121,4)+1,IF(F$53=2,F121+1,"")),""),"")</f>
        <v/>
      </c>
      <c r="G122" s="39" t="str">
        <f>IF(ISNUMBER(G121),IF((SUM(G$181:G207)+1)&lt;G$40,IF(G$53=3,MOD(G121,4)+1,IF(G$53=2,G121+1,"")),""),"")</f>
        <v/>
      </c>
      <c r="H122" s="39" t="str">
        <f>IF(ISNUMBER(H121),IF((SUM(H$181:H207)+1)&lt;H$40,IF(H$53=3,MOD(H121,4)+1,IF(H$53=2,H121+1,"")),""),"")</f>
        <v/>
      </c>
      <c r="I122" s="39" t="str">
        <f>IF(ISNUMBER(I121),IF((SUM(I$181:I207)+1)&lt;I$40,IF(I$53=3,MOD(I121,4)+1,IF(I$53=2,I121+1,"")),""),"")</f>
        <v/>
      </c>
      <c r="J122" s="39" t="str">
        <f>IF(ISNUMBER(J121),IF((SUM(J$181:J207)+1)&lt;J$40,IF(J$53=3,MOD(J121,4)+1,IF(J$53=2,J121+1,"")),""),"")</f>
        <v/>
      </c>
      <c r="K122" s="39" t="str">
        <f>IF(ISNUMBER(K121),IF((SUM(K$181:K207)+1)&lt;K$40,IF(K$53=3,MOD(K121,4)+1,IF(K$53=2,K121+1,"")),""),"")</f>
        <v/>
      </c>
      <c r="L122" s="39" t="str">
        <f>IF(ISNUMBER(L121),IF((SUM(L$181:L207)+1)&lt;L$40,IF(L$53=3,MOD(L121,4)+1,IF(L$53=2,L121+1,"")),""),"")</f>
        <v/>
      </c>
      <c r="M122" s="39" t="str">
        <f>IF(ISNUMBER(M121),IF((SUM(M$181:M207)+1)&lt;M$40,IF(M$53=3,MOD(M121,4)+1,IF(M$53=2,M121+1,"")),""),"")</f>
        <v/>
      </c>
      <c r="N122" s="39" t="str">
        <f>IF(ISNUMBER(N121),IF((SUM(N$181:N207)+1)&lt;N$40,IF(N$53=3,MOD(N121,4)+1,IF(N$53=2,N121+1,"")),""),"")</f>
        <v/>
      </c>
      <c r="O122" s="39" t="str">
        <f>IF(ISNUMBER(O121),IF((SUM(O$181:O207)+1)&lt;O$40,IF(O$53=3,MOD(O121,4)+1,IF(O$53=2,O121+1,"")),""),"")</f>
        <v/>
      </c>
      <c r="P122" s="39" t="str">
        <f>IF(ISNUMBER(P121),IF((SUM(P$181:P207)+1)&lt;P$40,IF(P$53=3,MOD(P121,4)+1,IF(P$53=2,P121+1,"")),""),"")</f>
        <v/>
      </c>
      <c r="Q122" s="39" t="str">
        <f>IF(ISNUMBER(Q121),IF((SUM(Q$181:Q207)+1)&lt;Q$40,IF(Q$53=3,MOD(Q121,4)+1,IF(Q$53=2,Q121+1,"")),""),"")</f>
        <v/>
      </c>
      <c r="R122" s="39" t="str">
        <f>IF(ISNUMBER(R121),IF((SUM(R$181:R207)+1)&lt;R$40,IF(R$53=3,MOD(R121,4)+1,IF(R$53=2,R121+1,"")),""),"")</f>
        <v/>
      </c>
      <c r="S122" s="39" t="str">
        <f>IF(ISNUMBER(S121),IF((SUM(S$181:S207)+1)&lt;S$40,IF(S$53=3,MOD(S121,4)+1,IF(S$53=2,S121+1,"")),""),"")</f>
        <v/>
      </c>
      <c r="T122" s="39" t="str">
        <f>IF(ISNUMBER(T121),IF((SUM(T$181:T207)+1)&lt;T$40,IF(T$53=3,MOD(T121,4)+1,IF(T$53=2,T121+1,"")),""),"")</f>
        <v/>
      </c>
      <c r="U122" s="39" t="str">
        <f>IF(ISNUMBER(U121),IF((SUM(U$181:U207)+1)&lt;U$40,IF(U$53=3,MOD(U121,4)+1,IF(U$53=2,U121+1,"")),""),"")</f>
        <v/>
      </c>
      <c r="V122" s="39" t="str">
        <f>IF(ISNUMBER(V121),IF((SUM(V$181:V207)+1)&lt;V$40,IF(V$53=3,MOD(V121,4)+1,IF(V$53=2,V121+1,"")),""),"")</f>
        <v/>
      </c>
      <c r="W122" s="39" t="str">
        <f>IF(ISNUMBER(W121),IF((SUM(W$181:W207)+1)&lt;W$40,IF(W$53=3,MOD(W121,4)+1,IF(W$53=2,W121+1,"")),""),"")</f>
        <v/>
      </c>
    </row>
    <row r="123" spans="1:23" x14ac:dyDescent="0.2">
      <c r="A123" s="3"/>
      <c r="B123" s="3"/>
      <c r="C123" s="57">
        <v>29</v>
      </c>
      <c r="D123" s="39" t="str">
        <f>IF(ISNUMBER(D122),IF((SUM(D$181:D208)+1)&lt;D$40,IF(D$53=3,MOD(D122,4)+1,IF(D$53=2,D122+1,"")),""),"")</f>
        <v/>
      </c>
      <c r="E123" s="39" t="str">
        <f>IF(ISNUMBER(E122),IF((SUM(E$181:E208)+1)&lt;E$40,IF(E$53=3,MOD(E122,4)+1,IF(E$53=2,E122+1,"")),""),"")</f>
        <v/>
      </c>
      <c r="F123" s="39" t="str">
        <f>IF(ISNUMBER(F122),IF((SUM(F$181:F208)+1)&lt;F$40,IF(F$53=3,MOD(F122,4)+1,IF(F$53=2,F122+1,"")),""),"")</f>
        <v/>
      </c>
      <c r="G123" s="39" t="str">
        <f>IF(ISNUMBER(G122),IF((SUM(G$181:G208)+1)&lt;G$40,IF(G$53=3,MOD(G122,4)+1,IF(G$53=2,G122+1,"")),""),"")</f>
        <v/>
      </c>
      <c r="H123" s="39" t="str">
        <f>IF(ISNUMBER(H122),IF((SUM(H$181:H208)+1)&lt;H$40,IF(H$53=3,MOD(H122,4)+1,IF(H$53=2,H122+1,"")),""),"")</f>
        <v/>
      </c>
      <c r="I123" s="39" t="str">
        <f>IF(ISNUMBER(I122),IF((SUM(I$181:I208)+1)&lt;I$40,IF(I$53=3,MOD(I122,4)+1,IF(I$53=2,I122+1,"")),""),"")</f>
        <v/>
      </c>
      <c r="J123" s="39" t="str">
        <f>IF(ISNUMBER(J122),IF((SUM(J$181:J208)+1)&lt;J$40,IF(J$53=3,MOD(J122,4)+1,IF(J$53=2,J122+1,"")),""),"")</f>
        <v/>
      </c>
      <c r="K123" s="39" t="str">
        <f>IF(ISNUMBER(K122),IF((SUM(K$181:K208)+1)&lt;K$40,IF(K$53=3,MOD(K122,4)+1,IF(K$53=2,K122+1,"")),""),"")</f>
        <v/>
      </c>
      <c r="L123" s="39" t="str">
        <f>IF(ISNUMBER(L122),IF((SUM(L$181:L208)+1)&lt;L$40,IF(L$53=3,MOD(L122,4)+1,IF(L$53=2,L122+1,"")),""),"")</f>
        <v/>
      </c>
      <c r="M123" s="39" t="str">
        <f>IF(ISNUMBER(M122),IF((SUM(M$181:M208)+1)&lt;M$40,IF(M$53=3,MOD(M122,4)+1,IF(M$53=2,M122+1,"")),""),"")</f>
        <v/>
      </c>
      <c r="N123" s="39" t="str">
        <f>IF(ISNUMBER(N122),IF((SUM(N$181:N208)+1)&lt;N$40,IF(N$53=3,MOD(N122,4)+1,IF(N$53=2,N122+1,"")),""),"")</f>
        <v/>
      </c>
      <c r="O123" s="39" t="str">
        <f>IF(ISNUMBER(O122),IF((SUM(O$181:O208)+1)&lt;O$40,IF(O$53=3,MOD(O122,4)+1,IF(O$53=2,O122+1,"")),""),"")</f>
        <v/>
      </c>
      <c r="P123" s="39" t="str">
        <f>IF(ISNUMBER(P122),IF((SUM(P$181:P208)+1)&lt;P$40,IF(P$53=3,MOD(P122,4)+1,IF(P$53=2,P122+1,"")),""),"")</f>
        <v/>
      </c>
      <c r="Q123" s="39" t="str">
        <f>IF(ISNUMBER(Q122),IF((SUM(Q$181:Q208)+1)&lt;Q$40,IF(Q$53=3,MOD(Q122,4)+1,IF(Q$53=2,Q122+1,"")),""),"")</f>
        <v/>
      </c>
      <c r="R123" s="39" t="str">
        <f>IF(ISNUMBER(R122),IF((SUM(R$181:R208)+1)&lt;R$40,IF(R$53=3,MOD(R122,4)+1,IF(R$53=2,R122+1,"")),""),"")</f>
        <v/>
      </c>
      <c r="S123" s="39" t="str">
        <f>IF(ISNUMBER(S122),IF((SUM(S$181:S208)+1)&lt;S$40,IF(S$53=3,MOD(S122,4)+1,IF(S$53=2,S122+1,"")),""),"")</f>
        <v/>
      </c>
      <c r="T123" s="39" t="str">
        <f>IF(ISNUMBER(T122),IF((SUM(T$181:T208)+1)&lt;T$40,IF(T$53=3,MOD(T122,4)+1,IF(T$53=2,T122+1,"")),""),"")</f>
        <v/>
      </c>
      <c r="U123" s="39" t="str">
        <f>IF(ISNUMBER(U122),IF((SUM(U$181:U208)+1)&lt;U$40,IF(U$53=3,MOD(U122,4)+1,IF(U$53=2,U122+1,"")),""),"")</f>
        <v/>
      </c>
      <c r="V123" s="39" t="str">
        <f>IF(ISNUMBER(V122),IF((SUM(V$181:V208)+1)&lt;V$40,IF(V$53=3,MOD(V122,4)+1,IF(V$53=2,V122+1,"")),""),"")</f>
        <v/>
      </c>
      <c r="W123" s="39" t="str">
        <f>IF(ISNUMBER(W122),IF((SUM(W$181:W208)+1)&lt;W$40,IF(W$53=3,MOD(W122,4)+1,IF(W$53=2,W122+1,"")),""),"")</f>
        <v/>
      </c>
    </row>
    <row r="124" spans="1:23" x14ac:dyDescent="0.2">
      <c r="A124" s="3"/>
      <c r="B124" s="3"/>
      <c r="C124" s="57">
        <v>30</v>
      </c>
      <c r="D124" s="39" t="str">
        <f>IF(ISNUMBER(D123),IF((SUM(D$181:D209)+1)&lt;D$40,IF(D$53=3,MOD(D123,4)+1,IF(D$53=2,D123+1,"")),""),"")</f>
        <v/>
      </c>
      <c r="E124" s="39" t="str">
        <f>IF(ISNUMBER(E123),IF((SUM(E$181:E209)+1)&lt;E$40,IF(E$53=3,MOD(E123,4)+1,IF(E$53=2,E123+1,"")),""),"")</f>
        <v/>
      </c>
      <c r="F124" s="39" t="str">
        <f>IF(ISNUMBER(F123),IF((SUM(F$181:F209)+1)&lt;F$40,IF(F$53=3,MOD(F123,4)+1,IF(F$53=2,F123+1,"")),""),"")</f>
        <v/>
      </c>
      <c r="G124" s="39" t="str">
        <f>IF(ISNUMBER(G123),IF((SUM(G$181:G209)+1)&lt;G$40,IF(G$53=3,MOD(G123,4)+1,IF(G$53=2,G123+1,"")),""),"")</f>
        <v/>
      </c>
      <c r="H124" s="39" t="str">
        <f>IF(ISNUMBER(H123),IF((SUM(H$181:H209)+1)&lt;H$40,IF(H$53=3,MOD(H123,4)+1,IF(H$53=2,H123+1,"")),""),"")</f>
        <v/>
      </c>
      <c r="I124" s="39" t="str">
        <f>IF(ISNUMBER(I123),IF((SUM(I$181:I209)+1)&lt;I$40,IF(I$53=3,MOD(I123,4)+1,IF(I$53=2,I123+1,"")),""),"")</f>
        <v/>
      </c>
      <c r="J124" s="39" t="str">
        <f>IF(ISNUMBER(J123),IF((SUM(J$181:J209)+1)&lt;J$40,IF(J$53=3,MOD(J123,4)+1,IF(J$53=2,J123+1,"")),""),"")</f>
        <v/>
      </c>
      <c r="K124" s="39" t="str">
        <f>IF(ISNUMBER(K123),IF((SUM(K$181:K209)+1)&lt;K$40,IF(K$53=3,MOD(K123,4)+1,IF(K$53=2,K123+1,"")),""),"")</f>
        <v/>
      </c>
      <c r="L124" s="39" t="str">
        <f>IF(ISNUMBER(L123),IF((SUM(L$181:L209)+1)&lt;L$40,IF(L$53=3,MOD(L123,4)+1,IF(L$53=2,L123+1,"")),""),"")</f>
        <v/>
      </c>
      <c r="M124" s="39" t="str">
        <f>IF(ISNUMBER(M123),IF((SUM(M$181:M209)+1)&lt;M$40,IF(M$53=3,MOD(M123,4)+1,IF(M$53=2,M123+1,"")),""),"")</f>
        <v/>
      </c>
      <c r="N124" s="39" t="str">
        <f>IF(ISNUMBER(N123),IF((SUM(N$181:N209)+1)&lt;N$40,IF(N$53=3,MOD(N123,4)+1,IF(N$53=2,N123+1,"")),""),"")</f>
        <v/>
      </c>
      <c r="O124" s="39" t="str">
        <f>IF(ISNUMBER(O123),IF((SUM(O$181:O209)+1)&lt;O$40,IF(O$53=3,MOD(O123,4)+1,IF(O$53=2,O123+1,"")),""),"")</f>
        <v/>
      </c>
      <c r="P124" s="39" t="str">
        <f>IF(ISNUMBER(P123),IF((SUM(P$181:P209)+1)&lt;P$40,IF(P$53=3,MOD(P123,4)+1,IF(P$53=2,P123+1,"")),""),"")</f>
        <v/>
      </c>
      <c r="Q124" s="39" t="str">
        <f>IF(ISNUMBER(Q123),IF((SUM(Q$181:Q209)+1)&lt;Q$40,IF(Q$53=3,MOD(Q123,4)+1,IF(Q$53=2,Q123+1,"")),""),"")</f>
        <v/>
      </c>
      <c r="R124" s="39" t="str">
        <f>IF(ISNUMBER(R123),IF((SUM(R$181:R209)+1)&lt;R$40,IF(R$53=3,MOD(R123,4)+1,IF(R$53=2,R123+1,"")),""),"")</f>
        <v/>
      </c>
      <c r="S124" s="39" t="str">
        <f>IF(ISNUMBER(S123),IF((SUM(S$181:S209)+1)&lt;S$40,IF(S$53=3,MOD(S123,4)+1,IF(S$53=2,S123+1,"")),""),"")</f>
        <v/>
      </c>
      <c r="T124" s="39" t="str">
        <f>IF(ISNUMBER(T123),IF((SUM(T$181:T209)+1)&lt;T$40,IF(T$53=3,MOD(T123,4)+1,IF(T$53=2,T123+1,"")),""),"")</f>
        <v/>
      </c>
      <c r="U124" s="39" t="str">
        <f>IF(ISNUMBER(U123),IF((SUM(U$181:U209)+1)&lt;U$40,IF(U$53=3,MOD(U123,4)+1,IF(U$53=2,U123+1,"")),""),"")</f>
        <v/>
      </c>
      <c r="V124" s="39" t="str">
        <f>IF(ISNUMBER(V123),IF((SUM(V$181:V209)+1)&lt;V$40,IF(V$53=3,MOD(V123,4)+1,IF(V$53=2,V123+1,"")),""),"")</f>
        <v/>
      </c>
      <c r="W124" s="39" t="str">
        <f>IF(ISNUMBER(W123),IF((SUM(W$181:W209)+1)&lt;W$40,IF(W$53=3,MOD(W123,4)+1,IF(W$53=2,W123+1,"")),""),"")</f>
        <v/>
      </c>
    </row>
    <row r="125" spans="1:23" x14ac:dyDescent="0.2">
      <c r="A125" s="3"/>
      <c r="B125" s="3"/>
      <c r="C125" s="57">
        <v>31</v>
      </c>
      <c r="D125" s="39" t="str">
        <f>IF(ISNUMBER(D124),IF((SUM(D$181:D210)+1)&lt;D$40,IF(D$53=3,MOD(D124,4)+1,IF(D$53=2,D124+1,"")),""),"")</f>
        <v/>
      </c>
      <c r="E125" s="39" t="str">
        <f>IF(ISNUMBER(E124),IF((SUM(E$181:E210)+1)&lt;E$40,IF(E$53=3,MOD(E124,4)+1,IF(E$53=2,E124+1,"")),""),"")</f>
        <v/>
      </c>
      <c r="F125" s="39" t="str">
        <f>IF(ISNUMBER(F124),IF((SUM(F$181:F210)+1)&lt;F$40,IF(F$53=3,MOD(F124,4)+1,IF(F$53=2,F124+1,"")),""),"")</f>
        <v/>
      </c>
      <c r="G125" s="39" t="str">
        <f>IF(ISNUMBER(G124),IF((SUM(G$181:G210)+1)&lt;G$40,IF(G$53=3,MOD(G124,4)+1,IF(G$53=2,G124+1,"")),""),"")</f>
        <v/>
      </c>
      <c r="H125" s="39" t="str">
        <f>IF(ISNUMBER(H124),IF((SUM(H$181:H210)+1)&lt;H$40,IF(H$53=3,MOD(H124,4)+1,IF(H$53=2,H124+1,"")),""),"")</f>
        <v/>
      </c>
      <c r="I125" s="39" t="str">
        <f>IF(ISNUMBER(I124),IF((SUM(I$181:I210)+1)&lt;I$40,IF(I$53=3,MOD(I124,4)+1,IF(I$53=2,I124+1,"")),""),"")</f>
        <v/>
      </c>
      <c r="J125" s="39" t="str">
        <f>IF(ISNUMBER(J124),IF((SUM(J$181:J210)+1)&lt;J$40,IF(J$53=3,MOD(J124,4)+1,IF(J$53=2,J124+1,"")),""),"")</f>
        <v/>
      </c>
      <c r="K125" s="39" t="str">
        <f>IF(ISNUMBER(K124),IF((SUM(K$181:K210)+1)&lt;K$40,IF(K$53=3,MOD(K124,4)+1,IF(K$53=2,K124+1,"")),""),"")</f>
        <v/>
      </c>
      <c r="L125" s="39" t="str">
        <f>IF(ISNUMBER(L124),IF((SUM(L$181:L210)+1)&lt;L$40,IF(L$53=3,MOD(L124,4)+1,IF(L$53=2,L124+1,"")),""),"")</f>
        <v/>
      </c>
      <c r="M125" s="39" t="str">
        <f>IF(ISNUMBER(M124),IF((SUM(M$181:M210)+1)&lt;M$40,IF(M$53=3,MOD(M124,4)+1,IF(M$53=2,M124+1,"")),""),"")</f>
        <v/>
      </c>
      <c r="N125" s="39" t="str">
        <f>IF(ISNUMBER(N124),IF((SUM(N$181:N210)+1)&lt;N$40,IF(N$53=3,MOD(N124,4)+1,IF(N$53=2,N124+1,"")),""),"")</f>
        <v/>
      </c>
      <c r="O125" s="39" t="str">
        <f>IF(ISNUMBER(O124),IF((SUM(O$181:O210)+1)&lt;O$40,IF(O$53=3,MOD(O124,4)+1,IF(O$53=2,O124+1,"")),""),"")</f>
        <v/>
      </c>
      <c r="P125" s="39" t="str">
        <f>IF(ISNUMBER(P124),IF((SUM(P$181:P210)+1)&lt;P$40,IF(P$53=3,MOD(P124,4)+1,IF(P$53=2,P124+1,"")),""),"")</f>
        <v/>
      </c>
      <c r="Q125" s="39" t="str">
        <f>IF(ISNUMBER(Q124),IF((SUM(Q$181:Q210)+1)&lt;Q$40,IF(Q$53=3,MOD(Q124,4)+1,IF(Q$53=2,Q124+1,"")),""),"")</f>
        <v/>
      </c>
      <c r="R125" s="39" t="str">
        <f>IF(ISNUMBER(R124),IF((SUM(R$181:R210)+1)&lt;R$40,IF(R$53=3,MOD(R124,4)+1,IF(R$53=2,R124+1,"")),""),"")</f>
        <v/>
      </c>
      <c r="S125" s="39" t="str">
        <f>IF(ISNUMBER(S124),IF((SUM(S$181:S210)+1)&lt;S$40,IF(S$53=3,MOD(S124,4)+1,IF(S$53=2,S124+1,"")),""),"")</f>
        <v/>
      </c>
      <c r="T125" s="39" t="str">
        <f>IF(ISNUMBER(T124),IF((SUM(T$181:T210)+1)&lt;T$40,IF(T$53=3,MOD(T124,4)+1,IF(T$53=2,T124+1,"")),""),"")</f>
        <v/>
      </c>
      <c r="U125" s="39" t="str">
        <f>IF(ISNUMBER(U124),IF((SUM(U$181:U210)+1)&lt;U$40,IF(U$53=3,MOD(U124,4)+1,IF(U$53=2,U124+1,"")),""),"")</f>
        <v/>
      </c>
      <c r="V125" s="39" t="str">
        <f>IF(ISNUMBER(V124),IF((SUM(V$181:V210)+1)&lt;V$40,IF(V$53=3,MOD(V124,4)+1,IF(V$53=2,V124+1,"")),""),"")</f>
        <v/>
      </c>
      <c r="W125" s="39" t="str">
        <f>IF(ISNUMBER(W124),IF((SUM(W$181:W210)+1)&lt;W$40,IF(W$53=3,MOD(W124,4)+1,IF(W$53=2,W124+1,"")),""),"")</f>
        <v/>
      </c>
    </row>
    <row r="126" spans="1:23" x14ac:dyDescent="0.2">
      <c r="A126" s="3"/>
      <c r="B126" s="3"/>
      <c r="C126" s="57">
        <v>32</v>
      </c>
      <c r="D126" s="39" t="str">
        <f>IF(ISNUMBER(D125),IF((SUM(D$181:D211)+1)&lt;D$40,IF(D$53=3,MOD(D125,4)+1,IF(D$53=2,D125+1,"")),""),"")</f>
        <v/>
      </c>
      <c r="E126" s="39" t="str">
        <f>IF(ISNUMBER(E125),IF((SUM(E$181:E211)+1)&lt;E$40,IF(E$53=3,MOD(E125,4)+1,IF(E$53=2,E125+1,"")),""),"")</f>
        <v/>
      </c>
      <c r="F126" s="39" t="str">
        <f>IF(ISNUMBER(F125),IF((SUM(F$181:F211)+1)&lt;F$40,IF(F$53=3,MOD(F125,4)+1,IF(F$53=2,F125+1,"")),""),"")</f>
        <v/>
      </c>
      <c r="G126" s="39" t="str">
        <f>IF(ISNUMBER(G125),IF((SUM(G$181:G211)+1)&lt;G$40,IF(G$53=3,MOD(G125,4)+1,IF(G$53=2,G125+1,"")),""),"")</f>
        <v/>
      </c>
      <c r="H126" s="39" t="str">
        <f>IF(ISNUMBER(H125),IF((SUM(H$181:H211)+1)&lt;H$40,IF(H$53=3,MOD(H125,4)+1,IF(H$53=2,H125+1,"")),""),"")</f>
        <v/>
      </c>
      <c r="I126" s="39" t="str">
        <f>IF(ISNUMBER(I125),IF((SUM(I$181:I211)+1)&lt;I$40,IF(I$53=3,MOD(I125,4)+1,IF(I$53=2,I125+1,"")),""),"")</f>
        <v/>
      </c>
      <c r="J126" s="39" t="str">
        <f>IF(ISNUMBER(J125),IF((SUM(J$181:J211)+1)&lt;J$40,IF(J$53=3,MOD(J125,4)+1,IF(J$53=2,J125+1,"")),""),"")</f>
        <v/>
      </c>
      <c r="K126" s="39" t="str">
        <f>IF(ISNUMBER(K125),IF((SUM(K$181:K211)+1)&lt;K$40,IF(K$53=3,MOD(K125,4)+1,IF(K$53=2,K125+1,"")),""),"")</f>
        <v/>
      </c>
      <c r="L126" s="39" t="str">
        <f>IF(ISNUMBER(L125),IF((SUM(L$181:L211)+1)&lt;L$40,IF(L$53=3,MOD(L125,4)+1,IF(L$53=2,L125+1,"")),""),"")</f>
        <v/>
      </c>
      <c r="M126" s="39" t="str">
        <f>IF(ISNUMBER(M125),IF((SUM(M$181:M211)+1)&lt;M$40,IF(M$53=3,MOD(M125,4)+1,IF(M$53=2,M125+1,"")),""),"")</f>
        <v/>
      </c>
      <c r="N126" s="39" t="str">
        <f>IF(ISNUMBER(N125),IF((SUM(N$181:N211)+1)&lt;N$40,IF(N$53=3,MOD(N125,4)+1,IF(N$53=2,N125+1,"")),""),"")</f>
        <v/>
      </c>
      <c r="O126" s="39" t="str">
        <f>IF(ISNUMBER(O125),IF((SUM(O$181:O211)+1)&lt;O$40,IF(O$53=3,MOD(O125,4)+1,IF(O$53=2,O125+1,"")),""),"")</f>
        <v/>
      </c>
      <c r="P126" s="39" t="str">
        <f>IF(ISNUMBER(P125),IF((SUM(P$181:P211)+1)&lt;P$40,IF(P$53=3,MOD(P125,4)+1,IF(P$53=2,P125+1,"")),""),"")</f>
        <v/>
      </c>
      <c r="Q126" s="39" t="str">
        <f>IF(ISNUMBER(Q125),IF((SUM(Q$181:Q211)+1)&lt;Q$40,IF(Q$53=3,MOD(Q125,4)+1,IF(Q$53=2,Q125+1,"")),""),"")</f>
        <v/>
      </c>
      <c r="R126" s="39" t="str">
        <f>IF(ISNUMBER(R125),IF((SUM(R$181:R211)+1)&lt;R$40,IF(R$53=3,MOD(R125,4)+1,IF(R$53=2,R125+1,"")),""),"")</f>
        <v/>
      </c>
      <c r="S126" s="39" t="str">
        <f>IF(ISNUMBER(S125),IF((SUM(S$181:S211)+1)&lt;S$40,IF(S$53=3,MOD(S125,4)+1,IF(S$53=2,S125+1,"")),""),"")</f>
        <v/>
      </c>
      <c r="T126" s="39" t="str">
        <f>IF(ISNUMBER(T125),IF((SUM(T$181:T211)+1)&lt;T$40,IF(T$53=3,MOD(T125,4)+1,IF(T$53=2,T125+1,"")),""),"")</f>
        <v/>
      </c>
      <c r="U126" s="39" t="str">
        <f>IF(ISNUMBER(U125),IF((SUM(U$181:U211)+1)&lt;U$40,IF(U$53=3,MOD(U125,4)+1,IF(U$53=2,U125+1,"")),""),"")</f>
        <v/>
      </c>
      <c r="V126" s="39" t="str">
        <f>IF(ISNUMBER(V125),IF((SUM(V$181:V211)+1)&lt;V$40,IF(V$53=3,MOD(V125,4)+1,IF(V$53=2,V125+1,"")),""),"")</f>
        <v/>
      </c>
      <c r="W126" s="39" t="str">
        <f>IF(ISNUMBER(W125),IF((SUM(W$181:W211)+1)&lt;W$40,IF(W$53=3,MOD(W125,4)+1,IF(W$53=2,W125+1,"")),""),"")</f>
        <v/>
      </c>
    </row>
    <row r="127" spans="1:23" x14ac:dyDescent="0.2">
      <c r="A127" s="3"/>
      <c r="B127" s="3"/>
      <c r="C127" s="57">
        <v>33</v>
      </c>
      <c r="D127" s="39" t="str">
        <f>IF(ISNUMBER(D126),IF((SUM(D$181:D212)+1)&lt;D$40,IF(D$53=3,MOD(D126,4)+1,IF(D$53=2,D126+1,"")),""),"")</f>
        <v/>
      </c>
      <c r="E127" s="39" t="str">
        <f>IF(ISNUMBER(E126),IF((SUM(E$181:E212)+1)&lt;E$40,IF(E$53=3,MOD(E126,4)+1,IF(E$53=2,E126+1,"")),""),"")</f>
        <v/>
      </c>
      <c r="F127" s="39" t="str">
        <f>IF(ISNUMBER(F126),IF((SUM(F$181:F212)+1)&lt;F$40,IF(F$53=3,MOD(F126,4)+1,IF(F$53=2,F126+1,"")),""),"")</f>
        <v/>
      </c>
      <c r="G127" s="39" t="str">
        <f>IF(ISNUMBER(G126),IF((SUM(G$181:G212)+1)&lt;G$40,IF(G$53=3,MOD(G126,4)+1,IF(G$53=2,G126+1,"")),""),"")</f>
        <v/>
      </c>
      <c r="H127" s="39" t="str">
        <f>IF(ISNUMBER(H126),IF((SUM(H$181:H212)+1)&lt;H$40,IF(H$53=3,MOD(H126,4)+1,IF(H$53=2,H126+1,"")),""),"")</f>
        <v/>
      </c>
      <c r="I127" s="39" t="str">
        <f>IF(ISNUMBER(I126),IF((SUM(I$181:I212)+1)&lt;I$40,IF(I$53=3,MOD(I126,4)+1,IF(I$53=2,I126+1,"")),""),"")</f>
        <v/>
      </c>
      <c r="J127" s="39" t="str">
        <f>IF(ISNUMBER(J126),IF((SUM(J$181:J212)+1)&lt;J$40,IF(J$53=3,MOD(J126,4)+1,IF(J$53=2,J126+1,"")),""),"")</f>
        <v/>
      </c>
      <c r="K127" s="39" t="str">
        <f>IF(ISNUMBER(K126),IF((SUM(K$181:K212)+1)&lt;K$40,IF(K$53=3,MOD(K126,4)+1,IF(K$53=2,K126+1,"")),""),"")</f>
        <v/>
      </c>
      <c r="L127" s="39" t="str">
        <f>IF(ISNUMBER(L126),IF((SUM(L$181:L212)+1)&lt;L$40,IF(L$53=3,MOD(L126,4)+1,IF(L$53=2,L126+1,"")),""),"")</f>
        <v/>
      </c>
      <c r="M127" s="39" t="str">
        <f>IF(ISNUMBER(M126),IF((SUM(M$181:M212)+1)&lt;M$40,IF(M$53=3,MOD(M126,4)+1,IF(M$53=2,M126+1,"")),""),"")</f>
        <v/>
      </c>
      <c r="N127" s="39" t="str">
        <f>IF(ISNUMBER(N126),IF((SUM(N$181:N212)+1)&lt;N$40,IF(N$53=3,MOD(N126,4)+1,IF(N$53=2,N126+1,"")),""),"")</f>
        <v/>
      </c>
      <c r="O127" s="39" t="str">
        <f>IF(ISNUMBER(O126),IF((SUM(O$181:O212)+1)&lt;O$40,IF(O$53=3,MOD(O126,4)+1,IF(O$53=2,O126+1,"")),""),"")</f>
        <v/>
      </c>
      <c r="P127" s="39" t="str">
        <f>IF(ISNUMBER(P126),IF((SUM(P$181:P212)+1)&lt;P$40,IF(P$53=3,MOD(P126,4)+1,IF(P$53=2,P126+1,"")),""),"")</f>
        <v/>
      </c>
      <c r="Q127" s="39" t="str">
        <f>IF(ISNUMBER(Q126),IF((SUM(Q$181:Q212)+1)&lt;Q$40,IF(Q$53=3,MOD(Q126,4)+1,IF(Q$53=2,Q126+1,"")),""),"")</f>
        <v/>
      </c>
      <c r="R127" s="39" t="str">
        <f>IF(ISNUMBER(R126),IF((SUM(R$181:R212)+1)&lt;R$40,IF(R$53=3,MOD(R126,4)+1,IF(R$53=2,R126+1,"")),""),"")</f>
        <v/>
      </c>
      <c r="S127" s="39" t="str">
        <f>IF(ISNUMBER(S126),IF((SUM(S$181:S212)+1)&lt;S$40,IF(S$53=3,MOD(S126,4)+1,IF(S$53=2,S126+1,"")),""),"")</f>
        <v/>
      </c>
      <c r="T127" s="39" t="str">
        <f>IF(ISNUMBER(T126),IF((SUM(T$181:T212)+1)&lt;T$40,IF(T$53=3,MOD(T126,4)+1,IF(T$53=2,T126+1,"")),""),"")</f>
        <v/>
      </c>
      <c r="U127" s="39" t="str">
        <f>IF(ISNUMBER(U126),IF((SUM(U$181:U212)+1)&lt;U$40,IF(U$53=3,MOD(U126,4)+1,IF(U$53=2,U126+1,"")),""),"")</f>
        <v/>
      </c>
      <c r="V127" s="39" t="str">
        <f>IF(ISNUMBER(V126),IF((SUM(V$181:V212)+1)&lt;V$40,IF(V$53=3,MOD(V126,4)+1,IF(V$53=2,V126+1,"")),""),"")</f>
        <v/>
      </c>
      <c r="W127" s="39" t="str">
        <f>IF(ISNUMBER(W126),IF((SUM(W$181:W212)+1)&lt;W$40,IF(W$53=3,MOD(W126,4)+1,IF(W$53=2,W126+1,"")),""),"")</f>
        <v/>
      </c>
    </row>
    <row r="128" spans="1:23" x14ac:dyDescent="0.2">
      <c r="A128" s="3"/>
      <c r="B128" s="3"/>
      <c r="C128" s="57">
        <v>34</v>
      </c>
      <c r="D128" s="39" t="str">
        <f>IF(ISNUMBER(D127),IF((SUM(D$181:D213)+1)&lt;D$40,IF(D$53=3,MOD(D127,4)+1,IF(D$53=2,D127+1,"")),""),"")</f>
        <v/>
      </c>
      <c r="E128" s="39" t="str">
        <f>IF(ISNUMBER(E127),IF((SUM(E$181:E213)+1)&lt;E$40,IF(E$53=3,MOD(E127,4)+1,IF(E$53=2,E127+1,"")),""),"")</f>
        <v/>
      </c>
      <c r="F128" s="39" t="str">
        <f>IF(ISNUMBER(F127),IF((SUM(F$181:F213)+1)&lt;F$40,IF(F$53=3,MOD(F127,4)+1,IF(F$53=2,F127+1,"")),""),"")</f>
        <v/>
      </c>
      <c r="G128" s="39" t="str">
        <f>IF(ISNUMBER(G127),IF((SUM(G$181:G213)+1)&lt;G$40,IF(G$53=3,MOD(G127,4)+1,IF(G$53=2,G127+1,"")),""),"")</f>
        <v/>
      </c>
      <c r="H128" s="39" t="str">
        <f>IF(ISNUMBER(H127),IF((SUM(H$181:H213)+1)&lt;H$40,IF(H$53=3,MOD(H127,4)+1,IF(H$53=2,H127+1,"")),""),"")</f>
        <v/>
      </c>
      <c r="I128" s="39" t="str">
        <f>IF(ISNUMBER(I127),IF((SUM(I$181:I213)+1)&lt;I$40,IF(I$53=3,MOD(I127,4)+1,IF(I$53=2,I127+1,"")),""),"")</f>
        <v/>
      </c>
      <c r="J128" s="39" t="str">
        <f>IF(ISNUMBER(J127),IF((SUM(J$181:J213)+1)&lt;J$40,IF(J$53=3,MOD(J127,4)+1,IF(J$53=2,J127+1,"")),""),"")</f>
        <v/>
      </c>
      <c r="K128" s="39" t="str">
        <f>IF(ISNUMBER(K127),IF((SUM(K$181:K213)+1)&lt;K$40,IF(K$53=3,MOD(K127,4)+1,IF(K$53=2,K127+1,"")),""),"")</f>
        <v/>
      </c>
      <c r="L128" s="39" t="str">
        <f>IF(ISNUMBER(L127),IF((SUM(L$181:L213)+1)&lt;L$40,IF(L$53=3,MOD(L127,4)+1,IF(L$53=2,L127+1,"")),""),"")</f>
        <v/>
      </c>
      <c r="M128" s="39" t="str">
        <f>IF(ISNUMBER(M127),IF((SUM(M$181:M213)+1)&lt;M$40,IF(M$53=3,MOD(M127,4)+1,IF(M$53=2,M127+1,"")),""),"")</f>
        <v/>
      </c>
      <c r="N128" s="39" t="str">
        <f>IF(ISNUMBER(N127),IF((SUM(N$181:N213)+1)&lt;N$40,IF(N$53=3,MOD(N127,4)+1,IF(N$53=2,N127+1,"")),""),"")</f>
        <v/>
      </c>
      <c r="O128" s="39" t="str">
        <f>IF(ISNUMBER(O127),IF((SUM(O$181:O213)+1)&lt;O$40,IF(O$53=3,MOD(O127,4)+1,IF(O$53=2,O127+1,"")),""),"")</f>
        <v/>
      </c>
      <c r="P128" s="39" t="str">
        <f>IF(ISNUMBER(P127),IF((SUM(P$181:P213)+1)&lt;P$40,IF(P$53=3,MOD(P127,4)+1,IF(P$53=2,P127+1,"")),""),"")</f>
        <v/>
      </c>
      <c r="Q128" s="39" t="str">
        <f>IF(ISNUMBER(Q127),IF((SUM(Q$181:Q213)+1)&lt;Q$40,IF(Q$53=3,MOD(Q127,4)+1,IF(Q$53=2,Q127+1,"")),""),"")</f>
        <v/>
      </c>
      <c r="R128" s="39" t="str">
        <f>IF(ISNUMBER(R127),IF((SUM(R$181:R213)+1)&lt;R$40,IF(R$53=3,MOD(R127,4)+1,IF(R$53=2,R127+1,"")),""),"")</f>
        <v/>
      </c>
      <c r="S128" s="39" t="str">
        <f>IF(ISNUMBER(S127),IF((SUM(S$181:S213)+1)&lt;S$40,IF(S$53=3,MOD(S127,4)+1,IF(S$53=2,S127+1,"")),""),"")</f>
        <v/>
      </c>
      <c r="T128" s="39" t="str">
        <f>IF(ISNUMBER(T127),IF((SUM(T$181:T213)+1)&lt;T$40,IF(T$53=3,MOD(T127,4)+1,IF(T$53=2,T127+1,"")),""),"")</f>
        <v/>
      </c>
      <c r="U128" s="39" t="str">
        <f>IF(ISNUMBER(U127),IF((SUM(U$181:U213)+1)&lt;U$40,IF(U$53=3,MOD(U127,4)+1,IF(U$53=2,U127+1,"")),""),"")</f>
        <v/>
      </c>
      <c r="V128" s="39" t="str">
        <f>IF(ISNUMBER(V127),IF((SUM(V$181:V213)+1)&lt;V$40,IF(V$53=3,MOD(V127,4)+1,IF(V$53=2,V127+1,"")),""),"")</f>
        <v/>
      </c>
      <c r="W128" s="39" t="str">
        <f>IF(ISNUMBER(W127),IF((SUM(W$181:W213)+1)&lt;W$40,IF(W$53=3,MOD(W127,4)+1,IF(W$53=2,W127+1,"")),""),"")</f>
        <v/>
      </c>
    </row>
    <row r="129" spans="1:23" x14ac:dyDescent="0.2">
      <c r="A129" s="3"/>
      <c r="B129" s="3"/>
      <c r="C129" s="57">
        <v>35</v>
      </c>
      <c r="D129" s="39" t="str">
        <f>IF(ISNUMBER(D128),IF((SUM(D$181:D214)+1)&lt;D$40,IF(D$53=3,MOD(D128,4)+1,IF(D$53=2,D128+1,"")),""),"")</f>
        <v/>
      </c>
      <c r="E129" s="39" t="str">
        <f>IF(ISNUMBER(E128),IF((SUM(E$181:E214)+1)&lt;E$40,IF(E$53=3,MOD(E128,4)+1,IF(E$53=2,E128+1,"")),""),"")</f>
        <v/>
      </c>
      <c r="F129" s="39" t="str">
        <f>IF(ISNUMBER(F128),IF((SUM(F$181:F214)+1)&lt;F$40,IF(F$53=3,MOD(F128,4)+1,IF(F$53=2,F128+1,"")),""),"")</f>
        <v/>
      </c>
      <c r="G129" s="39" t="str">
        <f>IF(ISNUMBER(G128),IF((SUM(G$181:G214)+1)&lt;G$40,IF(G$53=3,MOD(G128,4)+1,IF(G$53=2,G128+1,"")),""),"")</f>
        <v/>
      </c>
      <c r="H129" s="39" t="str">
        <f>IF(ISNUMBER(H128),IF((SUM(H$181:H214)+1)&lt;H$40,IF(H$53=3,MOD(H128,4)+1,IF(H$53=2,H128+1,"")),""),"")</f>
        <v/>
      </c>
      <c r="I129" s="39" t="str">
        <f>IF(ISNUMBER(I128),IF((SUM(I$181:I214)+1)&lt;I$40,IF(I$53=3,MOD(I128,4)+1,IF(I$53=2,I128+1,"")),""),"")</f>
        <v/>
      </c>
      <c r="J129" s="39" t="str">
        <f>IF(ISNUMBER(J128),IF((SUM(J$181:J214)+1)&lt;J$40,IF(J$53=3,MOD(J128,4)+1,IF(J$53=2,J128+1,"")),""),"")</f>
        <v/>
      </c>
      <c r="K129" s="39" t="str">
        <f>IF(ISNUMBER(K128),IF((SUM(K$181:K214)+1)&lt;K$40,IF(K$53=3,MOD(K128,4)+1,IF(K$53=2,K128+1,"")),""),"")</f>
        <v/>
      </c>
      <c r="L129" s="39" t="str">
        <f>IF(ISNUMBER(L128),IF((SUM(L$181:L214)+1)&lt;L$40,IF(L$53=3,MOD(L128,4)+1,IF(L$53=2,L128+1,"")),""),"")</f>
        <v/>
      </c>
      <c r="M129" s="39" t="str">
        <f>IF(ISNUMBER(M128),IF((SUM(M$181:M214)+1)&lt;M$40,IF(M$53=3,MOD(M128,4)+1,IF(M$53=2,M128+1,"")),""),"")</f>
        <v/>
      </c>
      <c r="N129" s="39" t="str">
        <f>IF(ISNUMBER(N128),IF((SUM(N$181:N214)+1)&lt;N$40,IF(N$53=3,MOD(N128,4)+1,IF(N$53=2,N128+1,"")),""),"")</f>
        <v/>
      </c>
      <c r="O129" s="39" t="str">
        <f>IF(ISNUMBER(O128),IF((SUM(O$181:O214)+1)&lt;O$40,IF(O$53=3,MOD(O128,4)+1,IF(O$53=2,O128+1,"")),""),"")</f>
        <v/>
      </c>
      <c r="P129" s="39" t="str">
        <f>IF(ISNUMBER(P128),IF((SUM(P$181:P214)+1)&lt;P$40,IF(P$53=3,MOD(P128,4)+1,IF(P$53=2,P128+1,"")),""),"")</f>
        <v/>
      </c>
      <c r="Q129" s="39" t="str">
        <f>IF(ISNUMBER(Q128),IF((SUM(Q$181:Q214)+1)&lt;Q$40,IF(Q$53=3,MOD(Q128,4)+1,IF(Q$53=2,Q128+1,"")),""),"")</f>
        <v/>
      </c>
      <c r="R129" s="39" t="str">
        <f>IF(ISNUMBER(R128),IF((SUM(R$181:R214)+1)&lt;R$40,IF(R$53=3,MOD(R128,4)+1,IF(R$53=2,R128+1,"")),""),"")</f>
        <v/>
      </c>
      <c r="S129" s="39" t="str">
        <f>IF(ISNUMBER(S128),IF((SUM(S$181:S214)+1)&lt;S$40,IF(S$53=3,MOD(S128,4)+1,IF(S$53=2,S128+1,"")),""),"")</f>
        <v/>
      </c>
      <c r="T129" s="39" t="str">
        <f>IF(ISNUMBER(T128),IF((SUM(T$181:T214)+1)&lt;T$40,IF(T$53=3,MOD(T128,4)+1,IF(T$53=2,T128+1,"")),""),"")</f>
        <v/>
      </c>
      <c r="U129" s="39" t="str">
        <f>IF(ISNUMBER(U128),IF((SUM(U$181:U214)+1)&lt;U$40,IF(U$53=3,MOD(U128,4)+1,IF(U$53=2,U128+1,"")),""),"")</f>
        <v/>
      </c>
      <c r="V129" s="39" t="str">
        <f>IF(ISNUMBER(V128),IF((SUM(V$181:V214)+1)&lt;V$40,IF(V$53=3,MOD(V128,4)+1,IF(V$53=2,V128+1,"")),""),"")</f>
        <v/>
      </c>
      <c r="W129" s="39" t="str">
        <f>IF(ISNUMBER(W128),IF((SUM(W$181:W214)+1)&lt;W$40,IF(W$53=3,MOD(W128,4)+1,IF(W$53=2,W128+1,"")),""),"")</f>
        <v/>
      </c>
    </row>
    <row r="130" spans="1:23" x14ac:dyDescent="0.2">
      <c r="A130" s="3"/>
      <c r="B130" s="3"/>
      <c r="C130" s="57">
        <v>36</v>
      </c>
      <c r="D130" s="39" t="str">
        <f>IF(ISNUMBER(D129),IF((SUM(D$181:D215)+1)&lt;D$40,IF(D$53=3,MOD(D129,4)+1,IF(D$53=2,D129+1,"")),""),"")</f>
        <v/>
      </c>
      <c r="E130" s="39" t="str">
        <f>IF(ISNUMBER(E129),IF((SUM(E$181:E215)+1)&lt;E$40,IF(E$53=3,MOD(E129,4)+1,IF(E$53=2,E129+1,"")),""),"")</f>
        <v/>
      </c>
      <c r="F130" s="39" t="str">
        <f>IF(ISNUMBER(F129),IF((SUM(F$181:F215)+1)&lt;F$40,IF(F$53=3,MOD(F129,4)+1,IF(F$53=2,F129+1,"")),""),"")</f>
        <v/>
      </c>
      <c r="G130" s="39" t="str">
        <f>IF(ISNUMBER(G129),IF((SUM(G$181:G215)+1)&lt;G$40,IF(G$53=3,MOD(G129,4)+1,IF(G$53=2,G129+1,"")),""),"")</f>
        <v/>
      </c>
      <c r="H130" s="39" t="str">
        <f>IF(ISNUMBER(H129),IF((SUM(H$181:H215)+1)&lt;H$40,IF(H$53=3,MOD(H129,4)+1,IF(H$53=2,H129+1,"")),""),"")</f>
        <v/>
      </c>
      <c r="I130" s="39" t="str">
        <f>IF(ISNUMBER(I129),IF((SUM(I$181:I215)+1)&lt;I$40,IF(I$53=3,MOD(I129,4)+1,IF(I$53=2,I129+1,"")),""),"")</f>
        <v/>
      </c>
      <c r="J130" s="39" t="str">
        <f>IF(ISNUMBER(J129),IF((SUM(J$181:J215)+1)&lt;J$40,IF(J$53=3,MOD(J129,4)+1,IF(J$53=2,J129+1,"")),""),"")</f>
        <v/>
      </c>
      <c r="K130" s="39" t="str">
        <f>IF(ISNUMBER(K129),IF((SUM(K$181:K215)+1)&lt;K$40,IF(K$53=3,MOD(K129,4)+1,IF(K$53=2,K129+1,"")),""),"")</f>
        <v/>
      </c>
      <c r="L130" s="39" t="str">
        <f>IF(ISNUMBER(L129),IF((SUM(L$181:L215)+1)&lt;L$40,IF(L$53=3,MOD(L129,4)+1,IF(L$53=2,L129+1,"")),""),"")</f>
        <v/>
      </c>
      <c r="M130" s="39" t="str">
        <f>IF(ISNUMBER(M129),IF((SUM(M$181:M215)+1)&lt;M$40,IF(M$53=3,MOD(M129,4)+1,IF(M$53=2,M129+1,"")),""),"")</f>
        <v/>
      </c>
      <c r="N130" s="39" t="str">
        <f>IF(ISNUMBER(N129),IF((SUM(N$181:N215)+1)&lt;N$40,IF(N$53=3,MOD(N129,4)+1,IF(N$53=2,N129+1,"")),""),"")</f>
        <v/>
      </c>
      <c r="O130" s="39" t="str">
        <f>IF(ISNUMBER(O129),IF((SUM(O$181:O215)+1)&lt;O$40,IF(O$53=3,MOD(O129,4)+1,IF(O$53=2,O129+1,"")),""),"")</f>
        <v/>
      </c>
      <c r="P130" s="39" t="str">
        <f>IF(ISNUMBER(P129),IF((SUM(P$181:P215)+1)&lt;P$40,IF(P$53=3,MOD(P129,4)+1,IF(P$53=2,P129+1,"")),""),"")</f>
        <v/>
      </c>
      <c r="Q130" s="39" t="str">
        <f>IF(ISNUMBER(Q129),IF((SUM(Q$181:Q215)+1)&lt;Q$40,IF(Q$53=3,MOD(Q129,4)+1,IF(Q$53=2,Q129+1,"")),""),"")</f>
        <v/>
      </c>
      <c r="R130" s="39" t="str">
        <f>IF(ISNUMBER(R129),IF((SUM(R$181:R215)+1)&lt;R$40,IF(R$53=3,MOD(R129,4)+1,IF(R$53=2,R129+1,"")),""),"")</f>
        <v/>
      </c>
      <c r="S130" s="39" t="str">
        <f>IF(ISNUMBER(S129),IF((SUM(S$181:S215)+1)&lt;S$40,IF(S$53=3,MOD(S129,4)+1,IF(S$53=2,S129+1,"")),""),"")</f>
        <v/>
      </c>
      <c r="T130" s="39" t="str">
        <f>IF(ISNUMBER(T129),IF((SUM(T$181:T215)+1)&lt;T$40,IF(T$53=3,MOD(T129,4)+1,IF(T$53=2,T129+1,"")),""),"")</f>
        <v/>
      </c>
      <c r="U130" s="39" t="str">
        <f>IF(ISNUMBER(U129),IF((SUM(U$181:U215)+1)&lt;U$40,IF(U$53=3,MOD(U129,4)+1,IF(U$53=2,U129+1,"")),""),"")</f>
        <v/>
      </c>
      <c r="V130" s="39" t="str">
        <f>IF(ISNUMBER(V129),IF((SUM(V$181:V215)+1)&lt;V$40,IF(V$53=3,MOD(V129,4)+1,IF(V$53=2,V129+1,"")),""),"")</f>
        <v/>
      </c>
      <c r="W130" s="39" t="str">
        <f>IF(ISNUMBER(W129),IF((SUM(W$181:W215)+1)&lt;W$40,IF(W$53=3,MOD(W129,4)+1,IF(W$53=2,W129+1,"")),""),"")</f>
        <v/>
      </c>
    </row>
    <row r="131" spans="1:23" x14ac:dyDescent="0.2">
      <c r="A131" s="3"/>
      <c r="B131" s="3"/>
      <c r="C131" s="57">
        <v>37</v>
      </c>
      <c r="D131" s="39" t="str">
        <f>IF(ISNUMBER(D130),IF((SUM(D$181:D216)+1)&lt;D$40,IF(D$53=3,MOD(D130,4)+1,IF(D$53=2,D130+1,"")),""),"")</f>
        <v/>
      </c>
      <c r="E131" s="39" t="str">
        <f>IF(ISNUMBER(E130),IF((SUM(E$181:E216)+1)&lt;E$40,IF(E$53=3,MOD(E130,4)+1,IF(E$53=2,E130+1,"")),""),"")</f>
        <v/>
      </c>
      <c r="F131" s="39" t="str">
        <f>IF(ISNUMBER(F130),IF((SUM(F$181:F216)+1)&lt;F$40,IF(F$53=3,MOD(F130,4)+1,IF(F$53=2,F130+1,"")),""),"")</f>
        <v/>
      </c>
      <c r="G131" s="39" t="str">
        <f>IF(ISNUMBER(G130),IF((SUM(G$181:G216)+1)&lt;G$40,IF(G$53=3,MOD(G130,4)+1,IF(G$53=2,G130+1,"")),""),"")</f>
        <v/>
      </c>
      <c r="H131" s="39" t="str">
        <f>IF(ISNUMBER(H130),IF((SUM(H$181:H216)+1)&lt;H$40,IF(H$53=3,MOD(H130,4)+1,IF(H$53=2,H130+1,"")),""),"")</f>
        <v/>
      </c>
      <c r="I131" s="39" t="str">
        <f>IF(ISNUMBER(I130),IF((SUM(I$181:I216)+1)&lt;I$40,IF(I$53=3,MOD(I130,4)+1,IF(I$53=2,I130+1,"")),""),"")</f>
        <v/>
      </c>
      <c r="J131" s="39" t="str">
        <f>IF(ISNUMBER(J130),IF((SUM(J$181:J216)+1)&lt;J$40,IF(J$53=3,MOD(J130,4)+1,IF(J$53=2,J130+1,"")),""),"")</f>
        <v/>
      </c>
      <c r="K131" s="39" t="str">
        <f>IF(ISNUMBER(K130),IF((SUM(K$181:K216)+1)&lt;K$40,IF(K$53=3,MOD(K130,4)+1,IF(K$53=2,K130+1,"")),""),"")</f>
        <v/>
      </c>
      <c r="L131" s="39" t="str">
        <f>IF(ISNUMBER(L130),IF((SUM(L$181:L216)+1)&lt;L$40,IF(L$53=3,MOD(L130,4)+1,IF(L$53=2,L130+1,"")),""),"")</f>
        <v/>
      </c>
      <c r="M131" s="39" t="str">
        <f>IF(ISNUMBER(M130),IF((SUM(M$181:M216)+1)&lt;M$40,IF(M$53=3,MOD(M130,4)+1,IF(M$53=2,M130+1,"")),""),"")</f>
        <v/>
      </c>
      <c r="N131" s="39" t="str">
        <f>IF(ISNUMBER(N130),IF((SUM(N$181:N216)+1)&lt;N$40,IF(N$53=3,MOD(N130,4)+1,IF(N$53=2,N130+1,"")),""),"")</f>
        <v/>
      </c>
      <c r="O131" s="39" t="str">
        <f>IF(ISNUMBER(O130),IF((SUM(O$181:O216)+1)&lt;O$40,IF(O$53=3,MOD(O130,4)+1,IF(O$53=2,O130+1,"")),""),"")</f>
        <v/>
      </c>
      <c r="P131" s="39" t="str">
        <f>IF(ISNUMBER(P130),IF((SUM(P$181:P216)+1)&lt;P$40,IF(P$53=3,MOD(P130,4)+1,IF(P$53=2,P130+1,"")),""),"")</f>
        <v/>
      </c>
      <c r="Q131" s="39" t="str">
        <f>IF(ISNUMBER(Q130),IF((SUM(Q$181:Q216)+1)&lt;Q$40,IF(Q$53=3,MOD(Q130,4)+1,IF(Q$53=2,Q130+1,"")),""),"")</f>
        <v/>
      </c>
      <c r="R131" s="39" t="str">
        <f>IF(ISNUMBER(R130),IF((SUM(R$181:R216)+1)&lt;R$40,IF(R$53=3,MOD(R130,4)+1,IF(R$53=2,R130+1,"")),""),"")</f>
        <v/>
      </c>
      <c r="S131" s="39" t="str">
        <f>IF(ISNUMBER(S130),IF((SUM(S$181:S216)+1)&lt;S$40,IF(S$53=3,MOD(S130,4)+1,IF(S$53=2,S130+1,"")),""),"")</f>
        <v/>
      </c>
      <c r="T131" s="39" t="str">
        <f>IF(ISNUMBER(T130),IF((SUM(T$181:T216)+1)&lt;T$40,IF(T$53=3,MOD(T130,4)+1,IF(T$53=2,T130+1,"")),""),"")</f>
        <v/>
      </c>
      <c r="U131" s="39" t="str">
        <f>IF(ISNUMBER(U130),IF((SUM(U$181:U216)+1)&lt;U$40,IF(U$53=3,MOD(U130,4)+1,IF(U$53=2,U130+1,"")),""),"")</f>
        <v/>
      </c>
      <c r="V131" s="39" t="str">
        <f>IF(ISNUMBER(V130),IF((SUM(V$181:V216)+1)&lt;V$40,IF(V$53=3,MOD(V130,4)+1,IF(V$53=2,V130+1,"")),""),"")</f>
        <v/>
      </c>
      <c r="W131" s="39" t="str">
        <f>IF(ISNUMBER(W130),IF((SUM(W$181:W216)+1)&lt;W$40,IF(W$53=3,MOD(W130,4)+1,IF(W$53=2,W130+1,"")),""),"")</f>
        <v/>
      </c>
    </row>
    <row r="132" spans="1:23" x14ac:dyDescent="0.2">
      <c r="A132" s="3"/>
      <c r="B132" s="3"/>
      <c r="C132" s="57">
        <v>38</v>
      </c>
      <c r="D132" s="39" t="str">
        <f>IF(ISNUMBER(D131),IF((SUM(D$181:D217)+1)&lt;D$40,IF(D$53=3,MOD(D131,4)+1,IF(D$53=2,D131+1,"")),""),"")</f>
        <v/>
      </c>
      <c r="E132" s="39" t="str">
        <f>IF(ISNUMBER(E131),IF((SUM(E$181:E217)+1)&lt;E$40,IF(E$53=3,MOD(E131,4)+1,IF(E$53=2,E131+1,"")),""),"")</f>
        <v/>
      </c>
      <c r="F132" s="39" t="str">
        <f>IF(ISNUMBER(F131),IF((SUM(F$181:F217)+1)&lt;F$40,IF(F$53=3,MOD(F131,4)+1,IF(F$53=2,F131+1,"")),""),"")</f>
        <v/>
      </c>
      <c r="G132" s="39" t="str">
        <f>IF(ISNUMBER(G131),IF((SUM(G$181:G217)+1)&lt;G$40,IF(G$53=3,MOD(G131,4)+1,IF(G$53=2,G131+1,"")),""),"")</f>
        <v/>
      </c>
      <c r="H132" s="39" t="str">
        <f>IF(ISNUMBER(H131),IF((SUM(H$181:H217)+1)&lt;H$40,IF(H$53=3,MOD(H131,4)+1,IF(H$53=2,H131+1,"")),""),"")</f>
        <v/>
      </c>
      <c r="I132" s="39" t="str">
        <f>IF(ISNUMBER(I131),IF((SUM(I$181:I217)+1)&lt;I$40,IF(I$53=3,MOD(I131,4)+1,IF(I$53=2,I131+1,"")),""),"")</f>
        <v/>
      </c>
      <c r="J132" s="39" t="str">
        <f>IF(ISNUMBER(J131),IF((SUM(J$181:J217)+1)&lt;J$40,IF(J$53=3,MOD(J131,4)+1,IF(J$53=2,J131+1,"")),""),"")</f>
        <v/>
      </c>
      <c r="K132" s="39" t="str">
        <f>IF(ISNUMBER(K131),IF((SUM(K$181:K217)+1)&lt;K$40,IF(K$53=3,MOD(K131,4)+1,IF(K$53=2,K131+1,"")),""),"")</f>
        <v/>
      </c>
      <c r="L132" s="39" t="str">
        <f>IF(ISNUMBER(L131),IF((SUM(L$181:L217)+1)&lt;L$40,IF(L$53=3,MOD(L131,4)+1,IF(L$53=2,L131+1,"")),""),"")</f>
        <v/>
      </c>
      <c r="M132" s="39" t="str">
        <f>IF(ISNUMBER(M131),IF((SUM(M$181:M217)+1)&lt;M$40,IF(M$53=3,MOD(M131,4)+1,IF(M$53=2,M131+1,"")),""),"")</f>
        <v/>
      </c>
      <c r="N132" s="39" t="str">
        <f>IF(ISNUMBER(N131),IF((SUM(N$181:N217)+1)&lt;N$40,IF(N$53=3,MOD(N131,4)+1,IF(N$53=2,N131+1,"")),""),"")</f>
        <v/>
      </c>
      <c r="O132" s="39" t="str">
        <f>IF(ISNUMBER(O131),IF((SUM(O$181:O217)+1)&lt;O$40,IF(O$53=3,MOD(O131,4)+1,IF(O$53=2,O131+1,"")),""),"")</f>
        <v/>
      </c>
      <c r="P132" s="39" t="str">
        <f>IF(ISNUMBER(P131),IF((SUM(P$181:P217)+1)&lt;P$40,IF(P$53=3,MOD(P131,4)+1,IF(P$53=2,P131+1,"")),""),"")</f>
        <v/>
      </c>
      <c r="Q132" s="39" t="str">
        <f>IF(ISNUMBER(Q131),IF((SUM(Q$181:Q217)+1)&lt;Q$40,IF(Q$53=3,MOD(Q131,4)+1,IF(Q$53=2,Q131+1,"")),""),"")</f>
        <v/>
      </c>
      <c r="R132" s="39" t="str">
        <f>IF(ISNUMBER(R131),IF((SUM(R$181:R217)+1)&lt;R$40,IF(R$53=3,MOD(R131,4)+1,IF(R$53=2,R131+1,"")),""),"")</f>
        <v/>
      </c>
      <c r="S132" s="39" t="str">
        <f>IF(ISNUMBER(S131),IF((SUM(S$181:S217)+1)&lt;S$40,IF(S$53=3,MOD(S131,4)+1,IF(S$53=2,S131+1,"")),""),"")</f>
        <v/>
      </c>
      <c r="T132" s="39" t="str">
        <f>IF(ISNUMBER(T131),IF((SUM(T$181:T217)+1)&lt;T$40,IF(T$53=3,MOD(T131,4)+1,IF(T$53=2,T131+1,"")),""),"")</f>
        <v/>
      </c>
      <c r="U132" s="39" t="str">
        <f>IF(ISNUMBER(U131),IF((SUM(U$181:U217)+1)&lt;U$40,IF(U$53=3,MOD(U131,4)+1,IF(U$53=2,U131+1,"")),""),"")</f>
        <v/>
      </c>
      <c r="V132" s="39" t="str">
        <f>IF(ISNUMBER(V131),IF((SUM(V$181:V217)+1)&lt;V$40,IF(V$53=3,MOD(V131,4)+1,IF(V$53=2,V131+1,"")),""),"")</f>
        <v/>
      </c>
      <c r="W132" s="39" t="str">
        <f>IF(ISNUMBER(W131),IF((SUM(W$181:W217)+1)&lt;W$40,IF(W$53=3,MOD(W131,4)+1,IF(W$53=2,W131+1,"")),""),"")</f>
        <v/>
      </c>
    </row>
    <row r="133" spans="1:23" x14ac:dyDescent="0.2">
      <c r="A133" s="3"/>
      <c r="B133" s="3"/>
      <c r="C133" s="57">
        <v>39</v>
      </c>
      <c r="D133" s="39" t="str">
        <f>IF(ISNUMBER(D132),IF((SUM(D$181:D218)+1)&lt;D$40,IF(D$53=3,MOD(D132,4)+1,IF(D$53=2,D132+1,"")),""),"")</f>
        <v/>
      </c>
      <c r="E133" s="39" t="str">
        <f>IF(ISNUMBER(E132),IF((SUM(E$181:E218)+1)&lt;E$40,IF(E$53=3,MOD(E132,4)+1,IF(E$53=2,E132+1,"")),""),"")</f>
        <v/>
      </c>
      <c r="F133" s="39" t="str">
        <f>IF(ISNUMBER(F132),IF((SUM(F$181:F218)+1)&lt;F$40,IF(F$53=3,MOD(F132,4)+1,IF(F$53=2,F132+1,"")),""),"")</f>
        <v/>
      </c>
      <c r="G133" s="39" t="str">
        <f>IF(ISNUMBER(G132),IF((SUM(G$181:G218)+1)&lt;G$40,IF(G$53=3,MOD(G132,4)+1,IF(G$53=2,G132+1,"")),""),"")</f>
        <v/>
      </c>
      <c r="H133" s="39" t="str">
        <f>IF(ISNUMBER(H132),IF((SUM(H$181:H218)+1)&lt;H$40,IF(H$53=3,MOD(H132,4)+1,IF(H$53=2,H132+1,"")),""),"")</f>
        <v/>
      </c>
      <c r="I133" s="39" t="str">
        <f>IF(ISNUMBER(I132),IF((SUM(I$181:I218)+1)&lt;I$40,IF(I$53=3,MOD(I132,4)+1,IF(I$53=2,I132+1,"")),""),"")</f>
        <v/>
      </c>
      <c r="J133" s="39" t="str">
        <f>IF(ISNUMBER(J132),IF((SUM(J$181:J218)+1)&lt;J$40,IF(J$53=3,MOD(J132,4)+1,IF(J$53=2,J132+1,"")),""),"")</f>
        <v/>
      </c>
      <c r="K133" s="39" t="str">
        <f>IF(ISNUMBER(K132),IF((SUM(K$181:K218)+1)&lt;K$40,IF(K$53=3,MOD(K132,4)+1,IF(K$53=2,K132+1,"")),""),"")</f>
        <v/>
      </c>
      <c r="L133" s="39" t="str">
        <f>IF(ISNUMBER(L132),IF((SUM(L$181:L218)+1)&lt;L$40,IF(L$53=3,MOD(L132,4)+1,IF(L$53=2,L132+1,"")),""),"")</f>
        <v/>
      </c>
      <c r="M133" s="39" t="str">
        <f>IF(ISNUMBER(M132),IF((SUM(M$181:M218)+1)&lt;M$40,IF(M$53=3,MOD(M132,4)+1,IF(M$53=2,M132+1,"")),""),"")</f>
        <v/>
      </c>
      <c r="N133" s="39" t="str">
        <f>IF(ISNUMBER(N132),IF((SUM(N$181:N218)+1)&lt;N$40,IF(N$53=3,MOD(N132,4)+1,IF(N$53=2,N132+1,"")),""),"")</f>
        <v/>
      </c>
      <c r="O133" s="39" t="str">
        <f>IF(ISNUMBER(O132),IF((SUM(O$181:O218)+1)&lt;O$40,IF(O$53=3,MOD(O132,4)+1,IF(O$53=2,O132+1,"")),""),"")</f>
        <v/>
      </c>
      <c r="P133" s="39" t="str">
        <f>IF(ISNUMBER(P132),IF((SUM(P$181:P218)+1)&lt;P$40,IF(P$53=3,MOD(P132,4)+1,IF(P$53=2,P132+1,"")),""),"")</f>
        <v/>
      </c>
      <c r="Q133" s="39" t="str">
        <f>IF(ISNUMBER(Q132),IF((SUM(Q$181:Q218)+1)&lt;Q$40,IF(Q$53=3,MOD(Q132,4)+1,IF(Q$53=2,Q132+1,"")),""),"")</f>
        <v/>
      </c>
      <c r="R133" s="39" t="str">
        <f>IF(ISNUMBER(R132),IF((SUM(R$181:R218)+1)&lt;R$40,IF(R$53=3,MOD(R132,4)+1,IF(R$53=2,R132+1,"")),""),"")</f>
        <v/>
      </c>
      <c r="S133" s="39" t="str">
        <f>IF(ISNUMBER(S132),IF((SUM(S$181:S218)+1)&lt;S$40,IF(S$53=3,MOD(S132,4)+1,IF(S$53=2,S132+1,"")),""),"")</f>
        <v/>
      </c>
      <c r="T133" s="39" t="str">
        <f>IF(ISNUMBER(T132),IF((SUM(T$181:T218)+1)&lt;T$40,IF(T$53=3,MOD(T132,4)+1,IF(T$53=2,T132+1,"")),""),"")</f>
        <v/>
      </c>
      <c r="U133" s="39" t="str">
        <f>IF(ISNUMBER(U132),IF((SUM(U$181:U218)+1)&lt;U$40,IF(U$53=3,MOD(U132,4)+1,IF(U$53=2,U132+1,"")),""),"")</f>
        <v/>
      </c>
      <c r="V133" s="39" t="str">
        <f>IF(ISNUMBER(V132),IF((SUM(V$181:V218)+1)&lt;V$40,IF(V$53=3,MOD(V132,4)+1,IF(V$53=2,V132+1,"")),""),"")</f>
        <v/>
      </c>
      <c r="W133" s="39" t="str">
        <f>IF(ISNUMBER(W132),IF((SUM(W$181:W218)+1)&lt;W$40,IF(W$53=3,MOD(W132,4)+1,IF(W$53=2,W132+1,"")),""),"")</f>
        <v/>
      </c>
    </row>
    <row r="134" spans="1:23" x14ac:dyDescent="0.2">
      <c r="A134" s="3"/>
      <c r="B134" s="3"/>
      <c r="C134" s="57">
        <v>40</v>
      </c>
      <c r="D134" s="39" t="str">
        <f>IF(ISNUMBER(D133),IF((SUM(D$181:D219)+1)&lt;D$40,IF(D$53=3,MOD(D133,4)+1,IF(D$53=2,D133+1,"")),""),"")</f>
        <v/>
      </c>
      <c r="E134" s="39" t="str">
        <f>IF(ISNUMBER(E133),IF((SUM(E$181:E219)+1)&lt;E$40,IF(E$53=3,MOD(E133,4)+1,IF(E$53=2,E133+1,"")),""),"")</f>
        <v/>
      </c>
      <c r="F134" s="39" t="str">
        <f>IF(ISNUMBER(F133),IF((SUM(F$181:F219)+1)&lt;F$40,IF(F$53=3,MOD(F133,4)+1,IF(F$53=2,F133+1,"")),""),"")</f>
        <v/>
      </c>
      <c r="G134" s="39" t="str">
        <f>IF(ISNUMBER(G133),IF((SUM(G$181:G219)+1)&lt;G$40,IF(G$53=3,MOD(G133,4)+1,IF(G$53=2,G133+1,"")),""),"")</f>
        <v/>
      </c>
      <c r="H134" s="39" t="str">
        <f>IF(ISNUMBER(H133),IF((SUM(H$181:H219)+1)&lt;H$40,IF(H$53=3,MOD(H133,4)+1,IF(H$53=2,H133+1,"")),""),"")</f>
        <v/>
      </c>
      <c r="I134" s="39" t="str">
        <f>IF(ISNUMBER(I133),IF((SUM(I$181:I219)+1)&lt;I$40,IF(I$53=3,MOD(I133,4)+1,IF(I$53=2,I133+1,"")),""),"")</f>
        <v/>
      </c>
      <c r="J134" s="39" t="str">
        <f>IF(ISNUMBER(J133),IF((SUM(J$181:J219)+1)&lt;J$40,IF(J$53=3,MOD(J133,4)+1,IF(J$53=2,J133+1,"")),""),"")</f>
        <v/>
      </c>
      <c r="K134" s="39" t="str">
        <f>IF(ISNUMBER(K133),IF((SUM(K$181:K219)+1)&lt;K$40,IF(K$53=3,MOD(K133,4)+1,IF(K$53=2,K133+1,"")),""),"")</f>
        <v/>
      </c>
      <c r="L134" s="39" t="str">
        <f>IF(ISNUMBER(L133),IF((SUM(L$181:L219)+1)&lt;L$40,IF(L$53=3,MOD(L133,4)+1,IF(L$53=2,L133+1,"")),""),"")</f>
        <v/>
      </c>
      <c r="M134" s="39" t="str">
        <f>IF(ISNUMBER(M133),IF((SUM(M$181:M219)+1)&lt;M$40,IF(M$53=3,MOD(M133,4)+1,IF(M$53=2,M133+1,"")),""),"")</f>
        <v/>
      </c>
      <c r="N134" s="39" t="str">
        <f>IF(ISNUMBER(N133),IF((SUM(N$181:N219)+1)&lt;N$40,IF(N$53=3,MOD(N133,4)+1,IF(N$53=2,N133+1,"")),""),"")</f>
        <v/>
      </c>
      <c r="O134" s="39" t="str">
        <f>IF(ISNUMBER(O133),IF((SUM(O$181:O219)+1)&lt;O$40,IF(O$53=3,MOD(O133,4)+1,IF(O$53=2,O133+1,"")),""),"")</f>
        <v/>
      </c>
      <c r="P134" s="39" t="str">
        <f>IF(ISNUMBER(P133),IF((SUM(P$181:P219)+1)&lt;P$40,IF(P$53=3,MOD(P133,4)+1,IF(P$53=2,P133+1,"")),""),"")</f>
        <v/>
      </c>
      <c r="Q134" s="39" t="str">
        <f>IF(ISNUMBER(Q133),IF((SUM(Q$181:Q219)+1)&lt;Q$40,IF(Q$53=3,MOD(Q133,4)+1,IF(Q$53=2,Q133+1,"")),""),"")</f>
        <v/>
      </c>
      <c r="R134" s="39" t="str">
        <f>IF(ISNUMBER(R133),IF((SUM(R$181:R219)+1)&lt;R$40,IF(R$53=3,MOD(R133,4)+1,IF(R$53=2,R133+1,"")),""),"")</f>
        <v/>
      </c>
      <c r="S134" s="39" t="str">
        <f>IF(ISNUMBER(S133),IF((SUM(S$181:S219)+1)&lt;S$40,IF(S$53=3,MOD(S133,4)+1,IF(S$53=2,S133+1,"")),""),"")</f>
        <v/>
      </c>
      <c r="T134" s="39" t="str">
        <f>IF(ISNUMBER(T133),IF((SUM(T$181:T219)+1)&lt;T$40,IF(T$53=3,MOD(T133,4)+1,IF(T$53=2,T133+1,"")),""),"")</f>
        <v/>
      </c>
      <c r="U134" s="39" t="str">
        <f>IF(ISNUMBER(U133),IF((SUM(U$181:U219)+1)&lt;U$40,IF(U$53=3,MOD(U133,4)+1,IF(U$53=2,U133+1,"")),""),"")</f>
        <v/>
      </c>
      <c r="V134" s="39" t="str">
        <f>IF(ISNUMBER(V133),IF((SUM(V$181:V219)+1)&lt;V$40,IF(V$53=3,MOD(V133,4)+1,IF(V$53=2,V133+1,"")),""),"")</f>
        <v/>
      </c>
      <c r="W134" s="39" t="str">
        <f>IF(ISNUMBER(W133),IF((SUM(W$181:W219)+1)&lt;W$40,IF(W$53=3,MOD(W133,4)+1,IF(W$53=2,W133+1,"")),""),"")</f>
        <v/>
      </c>
    </row>
    <row r="137" spans="1:23" x14ac:dyDescent="0.2">
      <c r="A137" s="46" t="s">
        <v>62</v>
      </c>
      <c r="B137" s="29"/>
      <c r="C137" s="29"/>
      <c r="D137" s="29"/>
      <c r="E137" s="29"/>
      <c r="F137" s="29"/>
      <c r="G137" s="29"/>
      <c r="H137" s="29"/>
      <c r="I137" s="29"/>
      <c r="J137" s="29"/>
      <c r="K137" s="29"/>
      <c r="L137" s="29"/>
      <c r="M137" s="29"/>
      <c r="N137" s="29"/>
      <c r="O137" s="29"/>
      <c r="P137" s="29"/>
      <c r="Q137" s="29"/>
      <c r="R137" s="29"/>
      <c r="S137" s="29"/>
      <c r="T137" s="29"/>
      <c r="U137" s="29"/>
      <c r="V137" s="29"/>
      <c r="W137" s="29"/>
    </row>
    <row r="138" spans="1:23" x14ac:dyDescent="0.2">
      <c r="A138" s="3"/>
      <c r="B138" s="3"/>
      <c r="C138" s="57">
        <v>1</v>
      </c>
      <c r="D138" s="52">
        <f t="shared" ref="D138:I138" si="36">D55</f>
        <v>0</v>
      </c>
      <c r="E138" s="51" t="str">
        <f t="shared" si="36"/>
        <v/>
      </c>
      <c r="F138" s="51" t="str">
        <f t="shared" si="36"/>
        <v/>
      </c>
      <c r="G138" s="51" t="str">
        <f t="shared" si="36"/>
        <v/>
      </c>
      <c r="H138" s="51" t="str">
        <f t="shared" si="36"/>
        <v/>
      </c>
      <c r="I138" s="51" t="str">
        <f t="shared" si="36"/>
        <v/>
      </c>
      <c r="J138" s="51" t="str">
        <f t="shared" ref="J138:W138" si="37">J55</f>
        <v/>
      </c>
      <c r="K138" s="51" t="str">
        <f t="shared" si="37"/>
        <v/>
      </c>
      <c r="L138" s="51" t="str">
        <f t="shared" si="37"/>
        <v/>
      </c>
      <c r="M138" s="51" t="str">
        <f t="shared" si="37"/>
        <v/>
      </c>
      <c r="N138" s="51" t="str">
        <f t="shared" si="37"/>
        <v/>
      </c>
      <c r="O138" s="51" t="str">
        <f t="shared" si="37"/>
        <v/>
      </c>
      <c r="P138" s="51" t="str">
        <f t="shared" si="37"/>
        <v/>
      </c>
      <c r="Q138" s="51" t="str">
        <f t="shared" si="37"/>
        <v/>
      </c>
      <c r="R138" s="51" t="str">
        <f t="shared" si="37"/>
        <v/>
      </c>
      <c r="S138" s="51" t="str">
        <f t="shared" si="37"/>
        <v/>
      </c>
      <c r="T138" s="51" t="str">
        <f t="shared" si="37"/>
        <v/>
      </c>
      <c r="U138" s="51" t="str">
        <f t="shared" si="37"/>
        <v/>
      </c>
      <c r="V138" s="51" t="str">
        <f t="shared" si="37"/>
        <v/>
      </c>
      <c r="W138" s="51" t="str">
        <f t="shared" si="37"/>
        <v/>
      </c>
    </row>
    <row r="139" spans="1:23" x14ac:dyDescent="0.2">
      <c r="A139" s="3"/>
      <c r="B139" s="3"/>
      <c r="C139" s="57">
        <v>2</v>
      </c>
      <c r="D139" s="52" t="str">
        <f>IF(ISNUMBER(D96),IF(D$53=3,DATE(YEAR(D138)+IF(D96=1,1,0),MONTH(VLOOKUP(D96,'Betaal data'!$A$2:$B$5,2)),DAY(VLOOKUP(D96,'Betaal data'!$A$2:$B$5,2))),IF(D$53=2,DATE(D96,MONTH($B$9),DAY($B$9)),"")),"")</f>
        <v/>
      </c>
      <c r="E139" s="52" t="str">
        <f>IF(ISNUMBER(E96),IF(E$53=3,DATE(YEAR(E138)+IF(E96=1,1,0),MONTH(VLOOKUP(E96,'Betaal data'!$A$2:$B$5,2)),DAY(VLOOKUP(E96,'Betaal data'!$A$2:$B$5,2))),IF(E$53=2,DATE(E96,MONTH($B$9),DAY($B$9)),"")),"")</f>
        <v/>
      </c>
      <c r="F139" s="52" t="str">
        <f>IF(ISNUMBER(F96),IF(F$53=3,DATE(YEAR(F138)+IF(F96=1,1,0),MONTH(VLOOKUP(F96,'Betaal data'!$A$2:$B$5,2)),DAY(VLOOKUP(F96,'Betaal data'!$A$2:$B$5,2))),IF(F$53=2,DATE(F96,MONTH($B$9),DAY($B$9)),"")),"")</f>
        <v/>
      </c>
      <c r="G139" s="52" t="str">
        <f>IF(ISNUMBER(G96),IF(G$53=3,DATE(YEAR(G138)+IF(G96=1,1,0),MONTH(VLOOKUP(G96,'Betaal data'!$A$2:$B$5,2)),DAY(VLOOKUP(G96,'Betaal data'!$A$2:$B$5,2))),IF(G$53=2,DATE(G96,MONTH($B$9),DAY($B$9)),"")),"")</f>
        <v/>
      </c>
      <c r="H139" s="52" t="str">
        <f>IF(ISNUMBER(H96),IF(H$53=3,DATE(YEAR(H138)+IF(H96=1,1,0),MONTH(VLOOKUP(H96,'Betaal data'!$A$2:$B$5,2)),DAY(VLOOKUP(H96,'Betaal data'!$A$2:$B$5,2))),IF(H$53=2,DATE(H96,MONTH($B$9),DAY($B$9)),"")),"")</f>
        <v/>
      </c>
      <c r="I139" s="52" t="str">
        <f>IF(ISNUMBER(I96),IF(I$53=3,DATE(YEAR(I138)+IF(I96=1,1,0),MONTH(VLOOKUP(I96,'Betaal data'!$A$2:$B$5,2)),DAY(VLOOKUP(I96,'Betaal data'!$A$2:$B$5,2))),IF(I$53=2,DATE(I96,MONTH($B$9),DAY($B$9)),"")),"")</f>
        <v/>
      </c>
      <c r="J139" s="52" t="str">
        <f>IF(ISNUMBER(J96),IF(J$53=3,DATE(YEAR(J138)+IF(J96=1,1,0),MONTH(VLOOKUP(J96,'Betaal data'!$A$2:$B$5,2)),DAY(VLOOKUP(J96,'Betaal data'!$A$2:$B$5,2))),IF(J$53=2,DATE(J96,MONTH($B$9),DAY($B$9)),"")),"")</f>
        <v/>
      </c>
      <c r="K139" s="52" t="str">
        <f>IF(ISNUMBER(K96),IF(K$53=3,DATE(YEAR(K138)+IF(K96=1,1,0),MONTH(VLOOKUP(K96,'Betaal data'!$A$2:$B$5,2)),DAY(VLOOKUP(K96,'Betaal data'!$A$2:$B$5,2))),IF(K$53=2,DATE(K96,MONTH($B$9),DAY($B$9)),"")),"")</f>
        <v/>
      </c>
      <c r="L139" s="52" t="str">
        <f>IF(ISNUMBER(L96),IF(L$53=3,DATE(YEAR(L138)+IF(L96=1,1,0),MONTH(VLOOKUP(L96,'Betaal data'!$A$2:$B$5,2)),DAY(VLOOKUP(L96,'Betaal data'!$A$2:$B$5,2))),IF(L$53=2,DATE(L96,MONTH($B$9),DAY($B$9)),"")),"")</f>
        <v/>
      </c>
      <c r="M139" s="52" t="str">
        <f>IF(ISNUMBER(M96),IF(M$53=3,DATE(YEAR(M138)+IF(M96=1,1,0),MONTH(VLOOKUP(M96,'Betaal data'!$A$2:$B$5,2)),DAY(VLOOKUP(M96,'Betaal data'!$A$2:$B$5,2))),IF(M$53=2,DATE(M96,MONTH($B$9),DAY($B$9)),"")),"")</f>
        <v/>
      </c>
      <c r="N139" s="52" t="str">
        <f>IF(ISNUMBER(N96),IF(N$53=3,DATE(YEAR(N138)+IF(N96=1,1,0),MONTH(VLOOKUP(N96,'Betaal data'!$A$2:$B$5,2)),DAY(VLOOKUP(N96,'Betaal data'!$A$2:$B$5,2))),IF(N$53=2,DATE(N96,MONTH($B$9),DAY($B$9)),"")),"")</f>
        <v/>
      </c>
      <c r="O139" s="52" t="str">
        <f>IF(ISNUMBER(O96),IF(O$53=3,DATE(YEAR(O138)+IF(O96=1,1,0),MONTH(VLOOKUP(O96,'Betaal data'!$A$2:$B$5,2)),DAY(VLOOKUP(O96,'Betaal data'!$A$2:$B$5,2))),IF(O$53=2,DATE(O96,MONTH($B$9),DAY($B$9)),"")),"")</f>
        <v/>
      </c>
      <c r="P139" s="52" t="str">
        <f>IF(ISNUMBER(P96),IF(P$53=3,DATE(YEAR(P138)+IF(P96=1,1,0),MONTH(VLOOKUP(P96,'Betaal data'!$A$2:$B$5,2)),DAY(VLOOKUP(P96,'Betaal data'!$A$2:$B$5,2))),IF(P$53=2,DATE(P96,MONTH($B$9),DAY($B$9)),"")),"")</f>
        <v/>
      </c>
      <c r="Q139" s="52" t="str">
        <f>IF(ISNUMBER(Q96),IF(Q$53=3,DATE(YEAR(Q138)+IF(Q96=1,1,0),MONTH(VLOOKUP(Q96,'Betaal data'!$A$2:$B$5,2)),DAY(VLOOKUP(Q96,'Betaal data'!$A$2:$B$5,2))),IF(Q$53=2,DATE(Q96,MONTH($B$9),DAY($B$9)),"")),"")</f>
        <v/>
      </c>
      <c r="R139" s="52" t="str">
        <f>IF(ISNUMBER(R96),IF(R$53=3,DATE(YEAR(R138)+IF(R96=1,1,0),MONTH(VLOOKUP(R96,'Betaal data'!$A$2:$B$5,2)),DAY(VLOOKUP(R96,'Betaal data'!$A$2:$B$5,2))),IF(R$53=2,DATE(R96,MONTH($B$9),DAY($B$9)),"")),"")</f>
        <v/>
      </c>
      <c r="S139" s="52" t="str">
        <f>IF(ISNUMBER(S96),IF(S$53=3,DATE(YEAR(S138)+IF(S96=1,1,0),MONTH(VLOOKUP(S96,'Betaal data'!$A$2:$B$5,2)),DAY(VLOOKUP(S96,'Betaal data'!$A$2:$B$5,2))),IF(S$53=2,DATE(S96,MONTH($B$9),DAY($B$9)),"")),"")</f>
        <v/>
      </c>
      <c r="T139" s="52" t="str">
        <f>IF(ISNUMBER(T96),IF(T$53=3,DATE(YEAR(T138)+IF(T96=1,1,0),MONTH(VLOOKUP(T96,'Betaal data'!$A$2:$B$5,2)),DAY(VLOOKUP(T96,'Betaal data'!$A$2:$B$5,2))),IF(T$53=2,DATE(T96,MONTH($B$9),DAY($B$9)),"")),"")</f>
        <v/>
      </c>
      <c r="U139" s="52" t="str">
        <f>IF(ISNUMBER(U96),IF(U$53=3,DATE(YEAR(U138)+IF(U96=1,1,0),MONTH(VLOOKUP(U96,'Betaal data'!$A$2:$B$5,2)),DAY(VLOOKUP(U96,'Betaal data'!$A$2:$B$5,2))),IF(U$53=2,DATE(U96,MONTH($B$9),DAY($B$9)),"")),"")</f>
        <v/>
      </c>
      <c r="V139" s="52" t="str">
        <f>IF(ISNUMBER(V96),IF(V$53=3,DATE(YEAR(V138)+IF(V96=1,1,0),MONTH(VLOOKUP(V96,'Betaal data'!$A$2:$B$5,2)),DAY(VLOOKUP(V96,'Betaal data'!$A$2:$B$5,2))),IF(V$53=2,DATE(V96,MONTH($B$9),DAY($B$9)),"")),"")</f>
        <v/>
      </c>
      <c r="W139" s="52" t="str">
        <f>IF(ISNUMBER(W96),IF(W$53=3,DATE(YEAR(W138)+IF(W96=1,1,0),MONTH(VLOOKUP(W96,'Betaal data'!$A$2:$B$5,2)),DAY(VLOOKUP(W96,'Betaal data'!$A$2:$B$5,2))),IF(W$53=2,DATE(W96,MONTH($B$9),DAY($B$9)),"")),"")</f>
        <v/>
      </c>
    </row>
    <row r="140" spans="1:23" x14ac:dyDescent="0.2">
      <c r="A140" s="3"/>
      <c r="B140" s="3"/>
      <c r="C140" s="57">
        <v>3</v>
      </c>
      <c r="D140" s="52" t="str">
        <f>IF(ISNUMBER(D97),IF(D$53=3,DATE(YEAR(D139)+IF(D97=1,1,0),MONTH(VLOOKUP(D97,'Betaal data'!$A$2:$B$5,2)),DAY(VLOOKUP(D97,'Betaal data'!$A$2:$B$5,2))),IF(D$53=2,DATE(D97,MONTH($B$9),DAY($B$9)),"")),"")</f>
        <v/>
      </c>
      <c r="E140" s="52" t="str">
        <f>IF(ISNUMBER(E97),IF(E$53=3,DATE(YEAR(E139)+IF(E97=1,1,0),MONTH(VLOOKUP(E97,'Betaal data'!$A$2:$B$5,2)),DAY(VLOOKUP(E97,'Betaal data'!$A$2:$B$5,2))),IF(E$53=2,DATE(E97,MONTH($B$9),DAY($B$9)),"")),"")</f>
        <v/>
      </c>
      <c r="F140" s="52" t="str">
        <f>IF(ISNUMBER(F97),IF(F$53=3,DATE(YEAR(F139)+IF(F97=1,1,0),MONTH(VLOOKUP(F97,'Betaal data'!$A$2:$B$5,2)),DAY(VLOOKUP(F97,'Betaal data'!$A$2:$B$5,2))),IF(F$53=2,DATE(F97,MONTH($B$9),DAY($B$9)),"")),"")</f>
        <v/>
      </c>
      <c r="G140" s="52" t="str">
        <f>IF(ISNUMBER(G97),IF(G$53=3,DATE(YEAR(G139)+IF(G97=1,1,0),MONTH(VLOOKUP(G97,'Betaal data'!$A$2:$B$5,2)),DAY(VLOOKUP(G97,'Betaal data'!$A$2:$B$5,2))),IF(G$53=2,DATE(G97,MONTH($B$9),DAY($B$9)),"")),"")</f>
        <v/>
      </c>
      <c r="H140" s="52" t="str">
        <f>IF(ISNUMBER(H97),IF(H$53=3,DATE(YEAR(H139)+IF(H97=1,1,0),MONTH(VLOOKUP(H97,'Betaal data'!$A$2:$B$5,2)),DAY(VLOOKUP(H97,'Betaal data'!$A$2:$B$5,2))),IF(H$53=2,DATE(H97,MONTH($B$9),DAY($B$9)),"")),"")</f>
        <v/>
      </c>
      <c r="I140" s="52" t="str">
        <f>IF(ISNUMBER(I97),IF(I$53=3,DATE(YEAR(I139)+IF(I97=1,1,0),MONTH(VLOOKUP(I97,'Betaal data'!$A$2:$B$5,2)),DAY(VLOOKUP(I97,'Betaal data'!$A$2:$B$5,2))),IF(I$53=2,DATE(I97,MONTH($B$9),DAY($B$9)),"")),"")</f>
        <v/>
      </c>
      <c r="J140" s="52" t="str">
        <f>IF(ISNUMBER(J97),IF(J$53=3,DATE(YEAR(J139)+IF(J97=1,1,0),MONTH(VLOOKUP(J97,'Betaal data'!$A$2:$B$5,2)),DAY(VLOOKUP(J97,'Betaal data'!$A$2:$B$5,2))),IF(J$53=2,DATE(J97,MONTH($B$9),DAY($B$9)),"")),"")</f>
        <v/>
      </c>
      <c r="K140" s="52" t="str">
        <f>IF(ISNUMBER(K97),IF(K$53=3,DATE(YEAR(K139)+IF(K97=1,1,0),MONTH(VLOOKUP(K97,'Betaal data'!$A$2:$B$5,2)),DAY(VLOOKUP(K97,'Betaal data'!$A$2:$B$5,2))),IF(K$53=2,DATE(K97,MONTH($B$9),DAY($B$9)),"")),"")</f>
        <v/>
      </c>
      <c r="L140" s="52" t="str">
        <f>IF(ISNUMBER(L97),IF(L$53=3,DATE(YEAR(L139)+IF(L97=1,1,0),MONTH(VLOOKUP(L97,'Betaal data'!$A$2:$B$5,2)),DAY(VLOOKUP(L97,'Betaal data'!$A$2:$B$5,2))),IF(L$53=2,DATE(L97,MONTH($B$9),DAY($B$9)),"")),"")</f>
        <v/>
      </c>
      <c r="M140" s="52" t="str">
        <f>IF(ISNUMBER(M97),IF(M$53=3,DATE(YEAR(M139)+IF(M97=1,1,0),MONTH(VLOOKUP(M97,'Betaal data'!$A$2:$B$5,2)),DAY(VLOOKUP(M97,'Betaal data'!$A$2:$B$5,2))),IF(M$53=2,DATE(M97,MONTH($B$9),DAY($B$9)),"")),"")</f>
        <v/>
      </c>
      <c r="N140" s="52" t="str">
        <f>IF(ISNUMBER(N97),IF(N$53=3,DATE(YEAR(N139)+IF(N97=1,1,0),MONTH(VLOOKUP(N97,'Betaal data'!$A$2:$B$5,2)),DAY(VLOOKUP(N97,'Betaal data'!$A$2:$B$5,2))),IF(N$53=2,DATE(N97,MONTH($B$9),DAY($B$9)),"")),"")</f>
        <v/>
      </c>
      <c r="O140" s="52" t="str">
        <f>IF(ISNUMBER(O97),IF(O$53=3,DATE(YEAR(O139)+IF(O97=1,1,0),MONTH(VLOOKUP(O97,'Betaal data'!$A$2:$B$5,2)),DAY(VLOOKUP(O97,'Betaal data'!$A$2:$B$5,2))),IF(O$53=2,DATE(O97,MONTH($B$9),DAY($B$9)),"")),"")</f>
        <v/>
      </c>
      <c r="P140" s="52" t="str">
        <f>IF(ISNUMBER(P97),IF(P$53=3,DATE(YEAR(P139)+IF(P97=1,1,0),MONTH(VLOOKUP(P97,'Betaal data'!$A$2:$B$5,2)),DAY(VLOOKUP(P97,'Betaal data'!$A$2:$B$5,2))),IF(P$53=2,DATE(P97,MONTH($B$9),DAY($B$9)),"")),"")</f>
        <v/>
      </c>
      <c r="Q140" s="52" t="str">
        <f>IF(ISNUMBER(Q97),IF(Q$53=3,DATE(YEAR(Q139)+IF(Q97=1,1,0),MONTH(VLOOKUP(Q97,'Betaal data'!$A$2:$B$5,2)),DAY(VLOOKUP(Q97,'Betaal data'!$A$2:$B$5,2))),IF(Q$53=2,DATE(Q97,MONTH($B$9),DAY($B$9)),"")),"")</f>
        <v/>
      </c>
      <c r="R140" s="52" t="str">
        <f>IF(ISNUMBER(R97),IF(R$53=3,DATE(YEAR(R139)+IF(R97=1,1,0),MONTH(VLOOKUP(R97,'Betaal data'!$A$2:$B$5,2)),DAY(VLOOKUP(R97,'Betaal data'!$A$2:$B$5,2))),IF(R$53=2,DATE(R97,MONTH($B$9),DAY($B$9)),"")),"")</f>
        <v/>
      </c>
      <c r="S140" s="52" t="str">
        <f>IF(ISNUMBER(S97),IF(S$53=3,DATE(YEAR(S139)+IF(S97=1,1,0),MONTH(VLOOKUP(S97,'Betaal data'!$A$2:$B$5,2)),DAY(VLOOKUP(S97,'Betaal data'!$A$2:$B$5,2))),IF(S$53=2,DATE(S97,MONTH($B$9),DAY($B$9)),"")),"")</f>
        <v/>
      </c>
      <c r="T140" s="52" t="str">
        <f>IF(ISNUMBER(T97),IF(T$53=3,DATE(YEAR(T139)+IF(T97=1,1,0),MONTH(VLOOKUP(T97,'Betaal data'!$A$2:$B$5,2)),DAY(VLOOKUP(T97,'Betaal data'!$A$2:$B$5,2))),IF(T$53=2,DATE(T97,MONTH($B$9),DAY($B$9)),"")),"")</f>
        <v/>
      </c>
      <c r="U140" s="52" t="str">
        <f>IF(ISNUMBER(U97),IF(U$53=3,DATE(YEAR(U139)+IF(U97=1,1,0),MONTH(VLOOKUP(U97,'Betaal data'!$A$2:$B$5,2)),DAY(VLOOKUP(U97,'Betaal data'!$A$2:$B$5,2))),IF(U$53=2,DATE(U97,MONTH($B$9),DAY($B$9)),"")),"")</f>
        <v/>
      </c>
      <c r="V140" s="52" t="str">
        <f>IF(ISNUMBER(V97),IF(V$53=3,DATE(YEAR(V139)+IF(V97=1,1,0),MONTH(VLOOKUP(V97,'Betaal data'!$A$2:$B$5,2)),DAY(VLOOKUP(V97,'Betaal data'!$A$2:$B$5,2))),IF(V$53=2,DATE(V97,MONTH($B$9),DAY($B$9)),"")),"")</f>
        <v/>
      </c>
      <c r="W140" s="52" t="str">
        <f>IF(ISNUMBER(W97),IF(W$53=3,DATE(YEAR(W139)+IF(W97=1,1,0),MONTH(VLOOKUP(W97,'Betaal data'!$A$2:$B$5,2)),DAY(VLOOKUP(W97,'Betaal data'!$A$2:$B$5,2))),IF(W$53=2,DATE(W97,MONTH($B$9),DAY($B$9)),"")),"")</f>
        <v/>
      </c>
    </row>
    <row r="141" spans="1:23" x14ac:dyDescent="0.2">
      <c r="A141" s="135"/>
      <c r="B141" s="3"/>
      <c r="C141" s="57">
        <v>4</v>
      </c>
      <c r="D141" s="52" t="str">
        <f>IF(ISNUMBER(D98),IF(D$53=3,DATE(YEAR(D140)+IF(D98=1,1,0),MONTH(VLOOKUP(D98,'Betaal data'!$A$2:$B$5,2)),DAY(VLOOKUP(D98,'Betaal data'!$A$2:$B$5,2))),IF(D$53=2,DATE(D98,MONTH($B$9),DAY($B$9)),"")),"")</f>
        <v/>
      </c>
      <c r="E141" s="52" t="str">
        <f>IF(ISNUMBER(E98),IF(E$53=3,DATE(YEAR(E140)+IF(E98=1,1,0),MONTH(VLOOKUP(E98,'Betaal data'!$A$2:$B$5,2)),DAY(VLOOKUP(E98,'Betaal data'!$A$2:$B$5,2))),IF(E$53=2,DATE(E98,MONTH($B$9),DAY($B$9)),"")),"")</f>
        <v/>
      </c>
      <c r="F141" s="52" t="str">
        <f>IF(ISNUMBER(F98),IF(F$53=3,DATE(YEAR(F140)+IF(F98=1,1,0),MONTH(VLOOKUP(F98,'Betaal data'!$A$2:$B$5,2)),DAY(VLOOKUP(F98,'Betaal data'!$A$2:$B$5,2))),IF(F$53=2,DATE(F98,MONTH($B$9),DAY($B$9)),"")),"")</f>
        <v/>
      </c>
      <c r="G141" s="52" t="str">
        <f>IF(ISNUMBER(G98),IF(G$53=3,DATE(YEAR(G140)+IF(G98=1,1,0),MONTH(VLOOKUP(G98,'Betaal data'!$A$2:$B$5,2)),DAY(VLOOKUP(G98,'Betaal data'!$A$2:$B$5,2))),IF(G$53=2,DATE(G98,MONTH($B$9),DAY($B$9)),"")),"")</f>
        <v/>
      </c>
      <c r="H141" s="52" t="str">
        <f>IF(ISNUMBER(H98),IF(H$53=3,DATE(YEAR(H140)+IF(H98=1,1,0),MONTH(VLOOKUP(H98,'Betaal data'!$A$2:$B$5,2)),DAY(VLOOKUP(H98,'Betaal data'!$A$2:$B$5,2))),IF(H$53=2,DATE(H98,MONTH($B$9),DAY($B$9)),"")),"")</f>
        <v/>
      </c>
      <c r="I141" s="52" t="str">
        <f>IF(ISNUMBER(I98),IF(I$53=3,DATE(YEAR(I140)+IF(I98=1,1,0),MONTH(VLOOKUP(I98,'Betaal data'!$A$2:$B$5,2)),DAY(VLOOKUP(I98,'Betaal data'!$A$2:$B$5,2))),IF(I$53=2,DATE(I98,MONTH($B$9),DAY($B$9)),"")),"")</f>
        <v/>
      </c>
      <c r="J141" s="52" t="str">
        <f>IF(ISNUMBER(J98),IF(J$53=3,DATE(YEAR(J140)+IF(J98=1,1,0),MONTH(VLOOKUP(J98,'Betaal data'!$A$2:$B$5,2)),DAY(VLOOKUP(J98,'Betaal data'!$A$2:$B$5,2))),IF(J$53=2,DATE(J98,MONTH($B$9),DAY($B$9)),"")),"")</f>
        <v/>
      </c>
      <c r="K141" s="52" t="str">
        <f>IF(ISNUMBER(K98),IF(K$53=3,DATE(YEAR(K140)+IF(K98=1,1,0),MONTH(VLOOKUP(K98,'Betaal data'!$A$2:$B$5,2)),DAY(VLOOKUP(K98,'Betaal data'!$A$2:$B$5,2))),IF(K$53=2,DATE(K98,MONTH($B$9),DAY($B$9)),"")),"")</f>
        <v/>
      </c>
      <c r="L141" s="52" t="str">
        <f>IF(ISNUMBER(L98),IF(L$53=3,DATE(YEAR(L140)+IF(L98=1,1,0),MONTH(VLOOKUP(L98,'Betaal data'!$A$2:$B$5,2)),DAY(VLOOKUP(L98,'Betaal data'!$A$2:$B$5,2))),IF(L$53=2,DATE(L98,MONTH($B$9),DAY($B$9)),"")),"")</f>
        <v/>
      </c>
      <c r="M141" s="52" t="str">
        <f>IF(ISNUMBER(M98),IF(M$53=3,DATE(YEAR(M140)+IF(M98=1,1,0),MONTH(VLOOKUP(M98,'Betaal data'!$A$2:$B$5,2)),DAY(VLOOKUP(M98,'Betaal data'!$A$2:$B$5,2))),IF(M$53=2,DATE(M98,MONTH($B$9),DAY($B$9)),"")),"")</f>
        <v/>
      </c>
      <c r="N141" s="52" t="str">
        <f>IF(ISNUMBER(N98),IF(N$53=3,DATE(YEAR(N140)+IF(N98=1,1,0),MONTH(VLOOKUP(N98,'Betaal data'!$A$2:$B$5,2)),DAY(VLOOKUP(N98,'Betaal data'!$A$2:$B$5,2))),IF(N$53=2,DATE(N98,MONTH($B$9),DAY($B$9)),"")),"")</f>
        <v/>
      </c>
      <c r="O141" s="52" t="str">
        <f>IF(ISNUMBER(O98),IF(O$53=3,DATE(YEAR(O140)+IF(O98=1,1,0),MONTH(VLOOKUP(O98,'Betaal data'!$A$2:$B$5,2)),DAY(VLOOKUP(O98,'Betaal data'!$A$2:$B$5,2))),IF(O$53=2,DATE(O98,MONTH($B$9),DAY($B$9)),"")),"")</f>
        <v/>
      </c>
      <c r="P141" s="52" t="str">
        <f>IF(ISNUMBER(P98),IF(P$53=3,DATE(YEAR(P140)+IF(P98=1,1,0),MONTH(VLOOKUP(P98,'Betaal data'!$A$2:$B$5,2)),DAY(VLOOKUP(P98,'Betaal data'!$A$2:$B$5,2))),IF(P$53=2,DATE(P98,MONTH($B$9),DAY($B$9)),"")),"")</f>
        <v/>
      </c>
      <c r="Q141" s="52" t="str">
        <f>IF(ISNUMBER(Q98),IF(Q$53=3,DATE(YEAR(Q140)+IF(Q98=1,1,0),MONTH(VLOOKUP(Q98,'Betaal data'!$A$2:$B$5,2)),DAY(VLOOKUP(Q98,'Betaal data'!$A$2:$B$5,2))),IF(Q$53=2,DATE(Q98,MONTH($B$9),DAY($B$9)),"")),"")</f>
        <v/>
      </c>
      <c r="R141" s="52" t="str">
        <f>IF(ISNUMBER(R98),IF(R$53=3,DATE(YEAR(R140)+IF(R98=1,1,0),MONTH(VLOOKUP(R98,'Betaal data'!$A$2:$B$5,2)),DAY(VLOOKUP(R98,'Betaal data'!$A$2:$B$5,2))),IF(R$53=2,DATE(R98,MONTH($B$9),DAY($B$9)),"")),"")</f>
        <v/>
      </c>
      <c r="S141" s="52" t="str">
        <f>IF(ISNUMBER(S98),IF(S$53=3,DATE(YEAR(S140)+IF(S98=1,1,0),MONTH(VLOOKUP(S98,'Betaal data'!$A$2:$B$5,2)),DAY(VLOOKUP(S98,'Betaal data'!$A$2:$B$5,2))),IF(S$53=2,DATE(S98,MONTH($B$9),DAY($B$9)),"")),"")</f>
        <v/>
      </c>
      <c r="T141" s="52" t="str">
        <f>IF(ISNUMBER(T98),IF(T$53=3,DATE(YEAR(T140)+IF(T98=1,1,0),MONTH(VLOOKUP(T98,'Betaal data'!$A$2:$B$5,2)),DAY(VLOOKUP(T98,'Betaal data'!$A$2:$B$5,2))),IF(T$53=2,DATE(T98,MONTH($B$9),DAY($B$9)),"")),"")</f>
        <v/>
      </c>
      <c r="U141" s="52" t="str">
        <f>IF(ISNUMBER(U98),IF(U$53=3,DATE(YEAR(U140)+IF(U98=1,1,0),MONTH(VLOOKUP(U98,'Betaal data'!$A$2:$B$5,2)),DAY(VLOOKUP(U98,'Betaal data'!$A$2:$B$5,2))),IF(U$53=2,DATE(U98,MONTH($B$9),DAY($B$9)),"")),"")</f>
        <v/>
      </c>
      <c r="V141" s="52" t="str">
        <f>IF(ISNUMBER(V98),IF(V$53=3,DATE(YEAR(V140)+IF(V98=1,1,0),MONTH(VLOOKUP(V98,'Betaal data'!$A$2:$B$5,2)),DAY(VLOOKUP(V98,'Betaal data'!$A$2:$B$5,2))),IF(V$53=2,DATE(V98,MONTH($B$9),DAY($B$9)),"")),"")</f>
        <v/>
      </c>
      <c r="W141" s="52" t="str">
        <f>IF(ISNUMBER(W98),IF(W$53=3,DATE(YEAR(W140)+IF(W98=1,1,0),MONTH(VLOOKUP(W98,'Betaal data'!$A$2:$B$5,2)),DAY(VLOOKUP(W98,'Betaal data'!$A$2:$B$5,2))),IF(W$53=2,DATE(W98,MONTH($B$9),DAY($B$9)),"")),"")</f>
        <v/>
      </c>
    </row>
    <row r="142" spans="1:23" x14ac:dyDescent="0.2">
      <c r="A142" s="3"/>
      <c r="B142" s="3"/>
      <c r="C142" s="57">
        <v>5</v>
      </c>
      <c r="D142" s="52" t="str">
        <f>IF(ISNUMBER(D99),IF(D$53=3,DATE(YEAR(D141)+IF(D99=1,1,0),MONTH(VLOOKUP(D99,'Betaal data'!$A$2:$B$5,2)),DAY(VLOOKUP(D99,'Betaal data'!$A$2:$B$5,2))),IF(D$53=2,DATE(D99,MONTH($B$9),DAY($B$9)),"")),"")</f>
        <v/>
      </c>
      <c r="E142" s="52" t="str">
        <f>IF(ISNUMBER(E99),IF(E$53=3,DATE(YEAR(E141)+IF(E99=1,1,0),MONTH(VLOOKUP(E99,'Betaal data'!$A$2:$B$5,2)),DAY(VLOOKUP(E99,'Betaal data'!$A$2:$B$5,2))),IF(E$53=2,DATE(E99,MONTH($B$9),DAY($B$9)),"")),"")</f>
        <v/>
      </c>
      <c r="F142" s="52" t="str">
        <f>IF(ISNUMBER(F99),IF(F$53=3,DATE(YEAR(F141)+IF(F99=1,1,0),MONTH(VLOOKUP(F99,'Betaal data'!$A$2:$B$5,2)),DAY(VLOOKUP(F99,'Betaal data'!$A$2:$B$5,2))),IF(F$53=2,DATE(F99,MONTH($B$9),DAY($B$9)),"")),"")</f>
        <v/>
      </c>
      <c r="G142" s="52" t="str">
        <f>IF(ISNUMBER(G99),IF(G$53=3,DATE(YEAR(G141)+IF(G99=1,1,0),MONTH(VLOOKUP(G99,'Betaal data'!$A$2:$B$5,2)),DAY(VLOOKUP(G99,'Betaal data'!$A$2:$B$5,2))),IF(G$53=2,DATE(G99,MONTH($B$9),DAY($B$9)),"")),"")</f>
        <v/>
      </c>
      <c r="H142" s="52" t="str">
        <f>IF(ISNUMBER(H99),IF(H$53=3,DATE(YEAR(H141)+IF(H99=1,1,0),MONTH(VLOOKUP(H99,'Betaal data'!$A$2:$B$5,2)),DAY(VLOOKUP(H99,'Betaal data'!$A$2:$B$5,2))),IF(H$53=2,DATE(H99,MONTH($B$9),DAY($B$9)),"")),"")</f>
        <v/>
      </c>
      <c r="I142" s="52" t="str">
        <f>IF(ISNUMBER(I99),IF(I$53=3,DATE(YEAR(I141)+IF(I99=1,1,0),MONTH(VLOOKUP(I99,'Betaal data'!$A$2:$B$5,2)),DAY(VLOOKUP(I99,'Betaal data'!$A$2:$B$5,2))),IF(I$53=2,DATE(I99,MONTH($B$9),DAY($B$9)),"")),"")</f>
        <v/>
      </c>
      <c r="J142" s="52" t="str">
        <f>IF(ISNUMBER(J99),IF(J$53=3,DATE(YEAR(J141)+IF(J99=1,1,0),MONTH(VLOOKUP(J99,'Betaal data'!$A$2:$B$5,2)),DAY(VLOOKUP(J99,'Betaal data'!$A$2:$B$5,2))),IF(J$53=2,DATE(J99,MONTH($B$9),DAY($B$9)),"")),"")</f>
        <v/>
      </c>
      <c r="K142" s="52" t="str">
        <f>IF(ISNUMBER(K99),IF(K$53=3,DATE(YEAR(K141)+IF(K99=1,1,0),MONTH(VLOOKUP(K99,'Betaal data'!$A$2:$B$5,2)),DAY(VLOOKUP(K99,'Betaal data'!$A$2:$B$5,2))),IF(K$53=2,DATE(K99,MONTH($B$9),DAY($B$9)),"")),"")</f>
        <v/>
      </c>
      <c r="L142" s="52" t="str">
        <f>IF(ISNUMBER(L99),IF(L$53=3,DATE(YEAR(L141)+IF(L99=1,1,0),MONTH(VLOOKUP(L99,'Betaal data'!$A$2:$B$5,2)),DAY(VLOOKUP(L99,'Betaal data'!$A$2:$B$5,2))),IF(L$53=2,DATE(L99,MONTH($B$9),DAY($B$9)),"")),"")</f>
        <v/>
      </c>
      <c r="M142" s="52" t="str">
        <f>IF(ISNUMBER(M99),IF(M$53=3,DATE(YEAR(M141)+IF(M99=1,1,0),MONTH(VLOOKUP(M99,'Betaal data'!$A$2:$B$5,2)),DAY(VLOOKUP(M99,'Betaal data'!$A$2:$B$5,2))),IF(M$53=2,DATE(M99,MONTH($B$9),DAY($B$9)),"")),"")</f>
        <v/>
      </c>
      <c r="N142" s="52" t="str">
        <f>IF(ISNUMBER(N99),IF(N$53=3,DATE(YEAR(N141)+IF(N99=1,1,0),MONTH(VLOOKUP(N99,'Betaal data'!$A$2:$B$5,2)),DAY(VLOOKUP(N99,'Betaal data'!$A$2:$B$5,2))),IF(N$53=2,DATE(N99,MONTH($B$9),DAY($B$9)),"")),"")</f>
        <v/>
      </c>
      <c r="O142" s="52" t="str">
        <f>IF(ISNUMBER(O99),IF(O$53=3,DATE(YEAR(O141)+IF(O99=1,1,0),MONTH(VLOOKUP(O99,'Betaal data'!$A$2:$B$5,2)),DAY(VLOOKUP(O99,'Betaal data'!$A$2:$B$5,2))),IF(O$53=2,DATE(O99,MONTH($B$9),DAY($B$9)),"")),"")</f>
        <v/>
      </c>
      <c r="P142" s="52" t="str">
        <f>IF(ISNUMBER(P99),IF(P$53=3,DATE(YEAR(P141)+IF(P99=1,1,0),MONTH(VLOOKUP(P99,'Betaal data'!$A$2:$B$5,2)),DAY(VLOOKUP(P99,'Betaal data'!$A$2:$B$5,2))),IF(P$53=2,DATE(P99,MONTH($B$9),DAY($B$9)),"")),"")</f>
        <v/>
      </c>
      <c r="Q142" s="52" t="str">
        <f>IF(ISNUMBER(Q99),IF(Q$53=3,DATE(YEAR(Q141)+IF(Q99=1,1,0),MONTH(VLOOKUP(Q99,'Betaal data'!$A$2:$B$5,2)),DAY(VLOOKUP(Q99,'Betaal data'!$A$2:$B$5,2))),IF(Q$53=2,DATE(Q99,MONTH($B$9),DAY($B$9)),"")),"")</f>
        <v/>
      </c>
      <c r="R142" s="52" t="str">
        <f>IF(ISNUMBER(R99),IF(R$53=3,DATE(YEAR(R141)+IF(R99=1,1,0),MONTH(VLOOKUP(R99,'Betaal data'!$A$2:$B$5,2)),DAY(VLOOKUP(R99,'Betaal data'!$A$2:$B$5,2))),IF(R$53=2,DATE(R99,MONTH($B$9),DAY($B$9)),"")),"")</f>
        <v/>
      </c>
      <c r="S142" s="52" t="str">
        <f>IF(ISNUMBER(S99),IF(S$53=3,DATE(YEAR(S141)+IF(S99=1,1,0),MONTH(VLOOKUP(S99,'Betaal data'!$A$2:$B$5,2)),DAY(VLOOKUP(S99,'Betaal data'!$A$2:$B$5,2))),IF(S$53=2,DATE(S99,MONTH($B$9),DAY($B$9)),"")),"")</f>
        <v/>
      </c>
      <c r="T142" s="52" t="str">
        <f>IF(ISNUMBER(T99),IF(T$53=3,DATE(YEAR(T141)+IF(T99=1,1,0),MONTH(VLOOKUP(T99,'Betaal data'!$A$2:$B$5,2)),DAY(VLOOKUP(T99,'Betaal data'!$A$2:$B$5,2))),IF(T$53=2,DATE(T99,MONTH($B$9),DAY($B$9)),"")),"")</f>
        <v/>
      </c>
      <c r="U142" s="52" t="str">
        <f>IF(ISNUMBER(U99),IF(U$53=3,DATE(YEAR(U141)+IF(U99=1,1,0),MONTH(VLOOKUP(U99,'Betaal data'!$A$2:$B$5,2)),DAY(VLOOKUP(U99,'Betaal data'!$A$2:$B$5,2))),IF(U$53=2,DATE(U99,MONTH($B$9),DAY($B$9)),"")),"")</f>
        <v/>
      </c>
      <c r="V142" s="52" t="str">
        <f>IF(ISNUMBER(V99),IF(V$53=3,DATE(YEAR(V141)+IF(V99=1,1,0),MONTH(VLOOKUP(V99,'Betaal data'!$A$2:$B$5,2)),DAY(VLOOKUP(V99,'Betaal data'!$A$2:$B$5,2))),IF(V$53=2,DATE(V99,MONTH($B$9),DAY($B$9)),"")),"")</f>
        <v/>
      </c>
      <c r="W142" s="52" t="str">
        <f>IF(ISNUMBER(W99),IF(W$53=3,DATE(YEAR(W141)+IF(W99=1,1,0),MONTH(VLOOKUP(W99,'Betaal data'!$A$2:$B$5,2)),DAY(VLOOKUP(W99,'Betaal data'!$A$2:$B$5,2))),IF(W$53=2,DATE(W99,MONTH($B$9),DAY($B$9)),"")),"")</f>
        <v/>
      </c>
    </row>
    <row r="143" spans="1:23" x14ac:dyDescent="0.2">
      <c r="A143" s="136"/>
      <c r="B143" s="3"/>
      <c r="C143" s="57">
        <v>6</v>
      </c>
      <c r="D143" s="52" t="str">
        <f>IF(ISNUMBER(D100),IF(D$53=3,DATE(YEAR(D142)+IF(D100=1,1,0),MONTH(VLOOKUP(D100,'Betaal data'!$A$2:$B$5,2)),DAY(VLOOKUP(D100,'Betaal data'!$A$2:$B$5,2))),IF(D$53=2,DATE(D100,MONTH($B$9),DAY($B$9)),"")),"")</f>
        <v/>
      </c>
      <c r="E143" s="52" t="str">
        <f>IF(ISNUMBER(E100),IF(E$53=3,DATE(YEAR(E142)+IF(E100=1,1,0),MONTH(VLOOKUP(E100,'Betaal data'!$A$2:$B$5,2)),DAY(VLOOKUP(E100,'Betaal data'!$A$2:$B$5,2))),IF(E$53=2,DATE(E100,MONTH($B$9),DAY($B$9)),"")),"")</f>
        <v/>
      </c>
      <c r="F143" s="52" t="str">
        <f>IF(ISNUMBER(F100),IF(F$53=3,DATE(YEAR(F142)+IF(F100=1,1,0),MONTH(VLOOKUP(F100,'Betaal data'!$A$2:$B$5,2)),DAY(VLOOKUP(F100,'Betaal data'!$A$2:$B$5,2))),IF(F$53=2,DATE(F100,MONTH($B$9),DAY($B$9)),"")),"")</f>
        <v/>
      </c>
      <c r="G143" s="52" t="str">
        <f>IF(ISNUMBER(G100),IF(G$53=3,DATE(YEAR(G142)+IF(G100=1,1,0),MONTH(VLOOKUP(G100,'Betaal data'!$A$2:$B$5,2)),DAY(VLOOKUP(G100,'Betaal data'!$A$2:$B$5,2))),IF(G$53=2,DATE(G100,MONTH($B$9),DAY($B$9)),"")),"")</f>
        <v/>
      </c>
      <c r="H143" s="52" t="str">
        <f>IF(ISNUMBER(H100),IF(H$53=3,DATE(YEAR(H142)+IF(H100=1,1,0),MONTH(VLOOKUP(H100,'Betaal data'!$A$2:$B$5,2)),DAY(VLOOKUP(H100,'Betaal data'!$A$2:$B$5,2))),IF(H$53=2,DATE(H100,MONTH($B$9),DAY($B$9)),"")),"")</f>
        <v/>
      </c>
      <c r="I143" s="52" t="str">
        <f>IF(ISNUMBER(I100),IF(I$53=3,DATE(YEAR(I142)+IF(I100=1,1,0),MONTH(VLOOKUP(I100,'Betaal data'!$A$2:$B$5,2)),DAY(VLOOKUP(I100,'Betaal data'!$A$2:$B$5,2))),IF(I$53=2,DATE(I100,MONTH($B$9),DAY($B$9)),"")),"")</f>
        <v/>
      </c>
      <c r="J143" s="52" t="str">
        <f>IF(ISNUMBER(J100),IF(J$53=3,DATE(YEAR(J142)+IF(J100=1,1,0),MONTH(VLOOKUP(J100,'Betaal data'!$A$2:$B$5,2)),DAY(VLOOKUP(J100,'Betaal data'!$A$2:$B$5,2))),IF(J$53=2,DATE(J100,MONTH($B$9),DAY($B$9)),"")),"")</f>
        <v/>
      </c>
      <c r="K143" s="52" t="str">
        <f>IF(ISNUMBER(K100),IF(K$53=3,DATE(YEAR(K142)+IF(K100=1,1,0),MONTH(VLOOKUP(K100,'Betaal data'!$A$2:$B$5,2)),DAY(VLOOKUP(K100,'Betaal data'!$A$2:$B$5,2))),IF(K$53=2,DATE(K100,MONTH($B$9),DAY($B$9)),"")),"")</f>
        <v/>
      </c>
      <c r="L143" s="52" t="str">
        <f>IF(ISNUMBER(L100),IF(L$53=3,DATE(YEAR(L142)+IF(L100=1,1,0),MONTH(VLOOKUP(L100,'Betaal data'!$A$2:$B$5,2)),DAY(VLOOKUP(L100,'Betaal data'!$A$2:$B$5,2))),IF(L$53=2,DATE(L100,MONTH($B$9),DAY($B$9)),"")),"")</f>
        <v/>
      </c>
      <c r="M143" s="52" t="str">
        <f>IF(ISNUMBER(M100),IF(M$53=3,DATE(YEAR(M142)+IF(M100=1,1,0),MONTH(VLOOKUP(M100,'Betaal data'!$A$2:$B$5,2)),DAY(VLOOKUP(M100,'Betaal data'!$A$2:$B$5,2))),IF(M$53=2,DATE(M100,MONTH($B$9),DAY($B$9)),"")),"")</f>
        <v/>
      </c>
      <c r="N143" s="52" t="str">
        <f>IF(ISNUMBER(N100),IF(N$53=3,DATE(YEAR(N142)+IF(N100=1,1,0),MONTH(VLOOKUP(N100,'Betaal data'!$A$2:$B$5,2)),DAY(VLOOKUP(N100,'Betaal data'!$A$2:$B$5,2))),IF(N$53=2,DATE(N100,MONTH($B$9),DAY($B$9)),"")),"")</f>
        <v/>
      </c>
      <c r="O143" s="52" t="str">
        <f>IF(ISNUMBER(O100),IF(O$53=3,DATE(YEAR(O142)+IF(O100=1,1,0),MONTH(VLOOKUP(O100,'Betaal data'!$A$2:$B$5,2)),DAY(VLOOKUP(O100,'Betaal data'!$A$2:$B$5,2))),IF(O$53=2,DATE(O100,MONTH($B$9),DAY($B$9)),"")),"")</f>
        <v/>
      </c>
      <c r="P143" s="52" t="str">
        <f>IF(ISNUMBER(P100),IF(P$53=3,DATE(YEAR(P142)+IF(P100=1,1,0),MONTH(VLOOKUP(P100,'Betaal data'!$A$2:$B$5,2)),DAY(VLOOKUP(P100,'Betaal data'!$A$2:$B$5,2))),IF(P$53=2,DATE(P100,MONTH($B$9),DAY($B$9)),"")),"")</f>
        <v/>
      </c>
      <c r="Q143" s="52" t="str">
        <f>IF(ISNUMBER(Q100),IF(Q$53=3,DATE(YEAR(Q142)+IF(Q100=1,1,0),MONTH(VLOOKUP(Q100,'Betaal data'!$A$2:$B$5,2)),DAY(VLOOKUP(Q100,'Betaal data'!$A$2:$B$5,2))),IF(Q$53=2,DATE(Q100,MONTH($B$9),DAY($B$9)),"")),"")</f>
        <v/>
      </c>
      <c r="R143" s="52" t="str">
        <f>IF(ISNUMBER(R100),IF(R$53=3,DATE(YEAR(R142)+IF(R100=1,1,0),MONTH(VLOOKUP(R100,'Betaal data'!$A$2:$B$5,2)),DAY(VLOOKUP(R100,'Betaal data'!$A$2:$B$5,2))),IF(R$53=2,DATE(R100,MONTH($B$9),DAY($B$9)),"")),"")</f>
        <v/>
      </c>
      <c r="S143" s="52" t="str">
        <f>IF(ISNUMBER(S100),IF(S$53=3,DATE(YEAR(S142)+IF(S100=1,1,0),MONTH(VLOOKUP(S100,'Betaal data'!$A$2:$B$5,2)),DAY(VLOOKUP(S100,'Betaal data'!$A$2:$B$5,2))),IF(S$53=2,DATE(S100,MONTH($B$9),DAY($B$9)),"")),"")</f>
        <v/>
      </c>
      <c r="T143" s="52" t="str">
        <f>IF(ISNUMBER(T100),IF(T$53=3,DATE(YEAR(T142)+IF(T100=1,1,0),MONTH(VLOOKUP(T100,'Betaal data'!$A$2:$B$5,2)),DAY(VLOOKUP(T100,'Betaal data'!$A$2:$B$5,2))),IF(T$53=2,DATE(T100,MONTH($B$9),DAY($B$9)),"")),"")</f>
        <v/>
      </c>
      <c r="U143" s="52" t="str">
        <f>IF(ISNUMBER(U100),IF(U$53=3,DATE(YEAR(U142)+IF(U100=1,1,0),MONTH(VLOOKUP(U100,'Betaal data'!$A$2:$B$5,2)),DAY(VLOOKUP(U100,'Betaal data'!$A$2:$B$5,2))),IF(U$53=2,DATE(U100,MONTH($B$9),DAY($B$9)),"")),"")</f>
        <v/>
      </c>
      <c r="V143" s="52" t="str">
        <f>IF(ISNUMBER(V100),IF(V$53=3,DATE(YEAR(V142)+IF(V100=1,1,0),MONTH(VLOOKUP(V100,'Betaal data'!$A$2:$B$5,2)),DAY(VLOOKUP(V100,'Betaal data'!$A$2:$B$5,2))),IF(V$53=2,DATE(V100,MONTH($B$9),DAY($B$9)),"")),"")</f>
        <v/>
      </c>
      <c r="W143" s="52" t="str">
        <f>IF(ISNUMBER(W100),IF(W$53=3,DATE(YEAR(W142)+IF(W100=1,1,0),MONTH(VLOOKUP(W100,'Betaal data'!$A$2:$B$5,2)),DAY(VLOOKUP(W100,'Betaal data'!$A$2:$B$5,2))),IF(W$53=2,DATE(W100,MONTH($B$9),DAY($B$9)),"")),"")</f>
        <v/>
      </c>
    </row>
    <row r="144" spans="1:23" x14ac:dyDescent="0.2">
      <c r="A144" s="3"/>
      <c r="B144" s="3"/>
      <c r="C144" s="57">
        <v>7</v>
      </c>
      <c r="D144" s="52" t="str">
        <f>IF(ISNUMBER(D101),IF(D$53=3,DATE(YEAR(D143)+IF(D101=1,1,0),MONTH(VLOOKUP(D101,'Betaal data'!$A$2:$B$5,2)),DAY(VLOOKUP(D101,'Betaal data'!$A$2:$B$5,2))),IF(D$53=2,DATE(D101,MONTH($B$9),DAY($B$9)),"")),"")</f>
        <v/>
      </c>
      <c r="E144" s="52" t="str">
        <f>IF(ISNUMBER(E101),IF(E$53=3,DATE(YEAR(E143)+IF(E101=1,1,0),MONTH(VLOOKUP(E101,'Betaal data'!$A$2:$B$5,2)),DAY(VLOOKUP(E101,'Betaal data'!$A$2:$B$5,2))),IF(E$53=2,DATE(E101,MONTH($B$9),DAY($B$9)),"")),"")</f>
        <v/>
      </c>
      <c r="F144" s="52" t="str">
        <f>IF(ISNUMBER(F101),IF(F$53=3,DATE(YEAR(F143)+IF(F101=1,1,0),MONTH(VLOOKUP(F101,'Betaal data'!$A$2:$B$5,2)),DAY(VLOOKUP(F101,'Betaal data'!$A$2:$B$5,2))),IF(F$53=2,DATE(F101,MONTH($B$9),DAY($B$9)),"")),"")</f>
        <v/>
      </c>
      <c r="G144" s="52" t="str">
        <f>IF(ISNUMBER(G101),IF(G$53=3,DATE(YEAR(G143)+IF(G101=1,1,0),MONTH(VLOOKUP(G101,'Betaal data'!$A$2:$B$5,2)),DAY(VLOOKUP(G101,'Betaal data'!$A$2:$B$5,2))),IF(G$53=2,DATE(G101,MONTH($B$9),DAY($B$9)),"")),"")</f>
        <v/>
      </c>
      <c r="H144" s="52" t="str">
        <f>IF(ISNUMBER(H101),IF(H$53=3,DATE(YEAR(H143)+IF(H101=1,1,0),MONTH(VLOOKUP(H101,'Betaal data'!$A$2:$B$5,2)),DAY(VLOOKUP(H101,'Betaal data'!$A$2:$B$5,2))),IF(H$53=2,DATE(H101,MONTH($B$9),DAY($B$9)),"")),"")</f>
        <v/>
      </c>
      <c r="I144" s="52" t="str">
        <f>IF(ISNUMBER(I101),IF(I$53=3,DATE(YEAR(I143)+IF(I101=1,1,0),MONTH(VLOOKUP(I101,'Betaal data'!$A$2:$B$5,2)),DAY(VLOOKUP(I101,'Betaal data'!$A$2:$B$5,2))),IF(I$53=2,DATE(I101,MONTH($B$9),DAY($B$9)),"")),"")</f>
        <v/>
      </c>
      <c r="J144" s="52" t="str">
        <f>IF(ISNUMBER(J101),IF(J$53=3,DATE(YEAR(J143)+IF(J101=1,1,0),MONTH(VLOOKUP(J101,'Betaal data'!$A$2:$B$5,2)),DAY(VLOOKUP(J101,'Betaal data'!$A$2:$B$5,2))),IF(J$53=2,DATE(J101,MONTH($B$9),DAY($B$9)),"")),"")</f>
        <v/>
      </c>
      <c r="K144" s="52" t="str">
        <f>IF(ISNUMBER(K101),IF(K$53=3,DATE(YEAR(K143)+IF(K101=1,1,0),MONTH(VLOOKUP(K101,'Betaal data'!$A$2:$B$5,2)),DAY(VLOOKUP(K101,'Betaal data'!$A$2:$B$5,2))),IF(K$53=2,DATE(K101,MONTH($B$9),DAY($B$9)),"")),"")</f>
        <v/>
      </c>
      <c r="L144" s="52" t="str">
        <f>IF(ISNUMBER(L101),IF(L$53=3,DATE(YEAR(L143)+IF(L101=1,1,0),MONTH(VLOOKUP(L101,'Betaal data'!$A$2:$B$5,2)),DAY(VLOOKUP(L101,'Betaal data'!$A$2:$B$5,2))),IF(L$53=2,DATE(L101,MONTH($B$9),DAY($B$9)),"")),"")</f>
        <v/>
      </c>
      <c r="M144" s="52" t="str">
        <f>IF(ISNUMBER(M101),IF(M$53=3,DATE(YEAR(M143)+IF(M101=1,1,0),MONTH(VLOOKUP(M101,'Betaal data'!$A$2:$B$5,2)),DAY(VLOOKUP(M101,'Betaal data'!$A$2:$B$5,2))),IF(M$53=2,DATE(M101,MONTH($B$9),DAY($B$9)),"")),"")</f>
        <v/>
      </c>
      <c r="N144" s="52" t="str">
        <f>IF(ISNUMBER(N101),IF(N$53=3,DATE(YEAR(N143)+IF(N101=1,1,0),MONTH(VLOOKUP(N101,'Betaal data'!$A$2:$B$5,2)),DAY(VLOOKUP(N101,'Betaal data'!$A$2:$B$5,2))),IF(N$53=2,DATE(N101,MONTH($B$9),DAY($B$9)),"")),"")</f>
        <v/>
      </c>
      <c r="O144" s="52" t="str">
        <f>IF(ISNUMBER(O101),IF(O$53=3,DATE(YEAR(O143)+IF(O101=1,1,0),MONTH(VLOOKUP(O101,'Betaal data'!$A$2:$B$5,2)),DAY(VLOOKUP(O101,'Betaal data'!$A$2:$B$5,2))),IF(O$53=2,DATE(O101,MONTH($B$9),DAY($B$9)),"")),"")</f>
        <v/>
      </c>
      <c r="P144" s="52" t="str">
        <f>IF(ISNUMBER(P101),IF(P$53=3,DATE(YEAR(P143)+IF(P101=1,1,0),MONTH(VLOOKUP(P101,'Betaal data'!$A$2:$B$5,2)),DAY(VLOOKUP(P101,'Betaal data'!$A$2:$B$5,2))),IF(P$53=2,DATE(P101,MONTH($B$9),DAY($B$9)),"")),"")</f>
        <v/>
      </c>
      <c r="Q144" s="52" t="str">
        <f>IF(ISNUMBER(Q101),IF(Q$53=3,DATE(YEAR(Q143)+IF(Q101=1,1,0),MONTH(VLOOKUP(Q101,'Betaal data'!$A$2:$B$5,2)),DAY(VLOOKUP(Q101,'Betaal data'!$A$2:$B$5,2))),IF(Q$53=2,DATE(Q101,MONTH($B$9),DAY($B$9)),"")),"")</f>
        <v/>
      </c>
      <c r="R144" s="52" t="str">
        <f>IF(ISNUMBER(R101),IF(R$53=3,DATE(YEAR(R143)+IF(R101=1,1,0),MONTH(VLOOKUP(R101,'Betaal data'!$A$2:$B$5,2)),DAY(VLOOKUP(R101,'Betaal data'!$A$2:$B$5,2))),IF(R$53=2,DATE(R101,MONTH($B$9),DAY($B$9)),"")),"")</f>
        <v/>
      </c>
      <c r="S144" s="52" t="str">
        <f>IF(ISNUMBER(S101),IF(S$53=3,DATE(YEAR(S143)+IF(S101=1,1,0),MONTH(VLOOKUP(S101,'Betaal data'!$A$2:$B$5,2)),DAY(VLOOKUP(S101,'Betaal data'!$A$2:$B$5,2))),IF(S$53=2,DATE(S101,MONTH($B$9),DAY($B$9)),"")),"")</f>
        <v/>
      </c>
      <c r="T144" s="52" t="str">
        <f>IF(ISNUMBER(T101),IF(T$53=3,DATE(YEAR(T143)+IF(T101=1,1,0),MONTH(VLOOKUP(T101,'Betaal data'!$A$2:$B$5,2)),DAY(VLOOKUP(T101,'Betaal data'!$A$2:$B$5,2))),IF(T$53=2,DATE(T101,MONTH($B$9),DAY($B$9)),"")),"")</f>
        <v/>
      </c>
      <c r="U144" s="52" t="str">
        <f>IF(ISNUMBER(U101),IF(U$53=3,DATE(YEAR(U143)+IF(U101=1,1,0),MONTH(VLOOKUP(U101,'Betaal data'!$A$2:$B$5,2)),DAY(VLOOKUP(U101,'Betaal data'!$A$2:$B$5,2))),IF(U$53=2,DATE(U101,MONTH($B$9),DAY($B$9)),"")),"")</f>
        <v/>
      </c>
      <c r="V144" s="52" t="str">
        <f>IF(ISNUMBER(V101),IF(V$53=3,DATE(YEAR(V143)+IF(V101=1,1,0),MONTH(VLOOKUP(V101,'Betaal data'!$A$2:$B$5,2)),DAY(VLOOKUP(V101,'Betaal data'!$A$2:$B$5,2))),IF(V$53=2,DATE(V101,MONTH($B$9),DAY($B$9)),"")),"")</f>
        <v/>
      </c>
      <c r="W144" s="52" t="str">
        <f>IF(ISNUMBER(W101),IF(W$53=3,DATE(YEAR(W143)+IF(W101=1,1,0),MONTH(VLOOKUP(W101,'Betaal data'!$A$2:$B$5,2)),DAY(VLOOKUP(W101,'Betaal data'!$A$2:$B$5,2))),IF(W$53=2,DATE(W101,MONTH($B$9),DAY($B$9)),"")),"")</f>
        <v/>
      </c>
    </row>
    <row r="145" spans="1:23" x14ac:dyDescent="0.2">
      <c r="A145" s="3"/>
      <c r="B145" s="3"/>
      <c r="C145" s="57">
        <v>8</v>
      </c>
      <c r="D145" s="52" t="str">
        <f>IF(ISNUMBER(D102),IF(D$53=3,DATE(YEAR(D144)+IF(D102=1,1,0),MONTH(VLOOKUP(D102,'Betaal data'!$A$2:$B$5,2)),DAY(VLOOKUP(D102,'Betaal data'!$A$2:$B$5,2))),IF(D$53=2,DATE(D102,MONTH($B$9),DAY($B$9)),"")),"")</f>
        <v/>
      </c>
      <c r="E145" s="52" t="str">
        <f>IF(ISNUMBER(E102),IF(E$53=3,DATE(YEAR(E144)+IF(E102=1,1,0),MONTH(VLOOKUP(E102,'Betaal data'!$A$2:$B$5,2)),DAY(VLOOKUP(E102,'Betaal data'!$A$2:$B$5,2))),IF(E$53=2,DATE(E102,MONTH($B$9),DAY($B$9)),"")),"")</f>
        <v/>
      </c>
      <c r="F145" s="52" t="str">
        <f>IF(ISNUMBER(F102),IF(F$53=3,DATE(YEAR(F144)+IF(F102=1,1,0),MONTH(VLOOKUP(F102,'Betaal data'!$A$2:$B$5,2)),DAY(VLOOKUP(F102,'Betaal data'!$A$2:$B$5,2))),IF(F$53=2,DATE(F102,MONTH($B$9),DAY($B$9)),"")),"")</f>
        <v/>
      </c>
      <c r="G145" s="52" t="str">
        <f>IF(ISNUMBER(G102),IF(G$53=3,DATE(YEAR(G144)+IF(G102=1,1,0),MONTH(VLOOKUP(G102,'Betaal data'!$A$2:$B$5,2)),DAY(VLOOKUP(G102,'Betaal data'!$A$2:$B$5,2))),IF(G$53=2,DATE(G102,MONTH($B$9),DAY($B$9)),"")),"")</f>
        <v/>
      </c>
      <c r="H145" s="52" t="str">
        <f>IF(ISNUMBER(H102),IF(H$53=3,DATE(YEAR(H144)+IF(H102=1,1,0),MONTH(VLOOKUP(H102,'Betaal data'!$A$2:$B$5,2)),DAY(VLOOKUP(H102,'Betaal data'!$A$2:$B$5,2))),IF(H$53=2,DATE(H102,MONTH($B$9),DAY($B$9)),"")),"")</f>
        <v/>
      </c>
      <c r="I145" s="52" t="str">
        <f>IF(ISNUMBER(I102),IF(I$53=3,DATE(YEAR(I144)+IF(I102=1,1,0),MONTH(VLOOKUP(I102,'Betaal data'!$A$2:$B$5,2)),DAY(VLOOKUP(I102,'Betaal data'!$A$2:$B$5,2))),IF(I$53=2,DATE(I102,MONTH($B$9),DAY($B$9)),"")),"")</f>
        <v/>
      </c>
      <c r="J145" s="52" t="str">
        <f>IF(ISNUMBER(J102),IF(J$53=3,DATE(YEAR(J144)+IF(J102=1,1,0),MONTH(VLOOKUP(J102,'Betaal data'!$A$2:$B$5,2)),DAY(VLOOKUP(J102,'Betaal data'!$A$2:$B$5,2))),IF(J$53=2,DATE(J102,MONTH($B$9),DAY($B$9)),"")),"")</f>
        <v/>
      </c>
      <c r="K145" s="52" t="str">
        <f>IF(ISNUMBER(K102),IF(K$53=3,DATE(YEAR(K144)+IF(K102=1,1,0),MONTH(VLOOKUP(K102,'Betaal data'!$A$2:$B$5,2)),DAY(VLOOKUP(K102,'Betaal data'!$A$2:$B$5,2))),IF(K$53=2,DATE(K102,MONTH($B$9),DAY($B$9)),"")),"")</f>
        <v/>
      </c>
      <c r="L145" s="52" t="str">
        <f>IF(ISNUMBER(L102),IF(L$53=3,DATE(YEAR(L144)+IF(L102=1,1,0),MONTH(VLOOKUP(L102,'Betaal data'!$A$2:$B$5,2)),DAY(VLOOKUP(L102,'Betaal data'!$A$2:$B$5,2))),IF(L$53=2,DATE(L102,MONTH($B$9),DAY($B$9)),"")),"")</f>
        <v/>
      </c>
      <c r="M145" s="52" t="str">
        <f>IF(ISNUMBER(M102),IF(M$53=3,DATE(YEAR(M144)+IF(M102=1,1,0),MONTH(VLOOKUP(M102,'Betaal data'!$A$2:$B$5,2)),DAY(VLOOKUP(M102,'Betaal data'!$A$2:$B$5,2))),IF(M$53=2,DATE(M102,MONTH($B$9),DAY($B$9)),"")),"")</f>
        <v/>
      </c>
      <c r="N145" s="52" t="str">
        <f>IF(ISNUMBER(N102),IF(N$53=3,DATE(YEAR(N144)+IF(N102=1,1,0),MONTH(VLOOKUP(N102,'Betaal data'!$A$2:$B$5,2)),DAY(VLOOKUP(N102,'Betaal data'!$A$2:$B$5,2))),IF(N$53=2,DATE(N102,MONTH($B$9),DAY($B$9)),"")),"")</f>
        <v/>
      </c>
      <c r="O145" s="52" t="str">
        <f>IF(ISNUMBER(O102),IF(O$53=3,DATE(YEAR(O144)+IF(O102=1,1,0),MONTH(VLOOKUP(O102,'Betaal data'!$A$2:$B$5,2)),DAY(VLOOKUP(O102,'Betaal data'!$A$2:$B$5,2))),IF(O$53=2,DATE(O102,MONTH($B$9),DAY($B$9)),"")),"")</f>
        <v/>
      </c>
      <c r="P145" s="52" t="str">
        <f>IF(ISNUMBER(P102),IF(P$53=3,DATE(YEAR(P144)+IF(P102=1,1,0),MONTH(VLOOKUP(P102,'Betaal data'!$A$2:$B$5,2)),DAY(VLOOKUP(P102,'Betaal data'!$A$2:$B$5,2))),IF(P$53=2,DATE(P102,MONTH($B$9),DAY($B$9)),"")),"")</f>
        <v/>
      </c>
      <c r="Q145" s="52" t="str">
        <f>IF(ISNUMBER(Q102),IF(Q$53=3,DATE(YEAR(Q144)+IF(Q102=1,1,0),MONTH(VLOOKUP(Q102,'Betaal data'!$A$2:$B$5,2)),DAY(VLOOKUP(Q102,'Betaal data'!$A$2:$B$5,2))),IF(Q$53=2,DATE(Q102,MONTH($B$9),DAY($B$9)),"")),"")</f>
        <v/>
      </c>
      <c r="R145" s="52" t="str">
        <f>IF(ISNUMBER(R102),IF(R$53=3,DATE(YEAR(R144)+IF(R102=1,1,0),MONTH(VLOOKUP(R102,'Betaal data'!$A$2:$B$5,2)),DAY(VLOOKUP(R102,'Betaal data'!$A$2:$B$5,2))),IF(R$53=2,DATE(R102,MONTH($B$9),DAY($B$9)),"")),"")</f>
        <v/>
      </c>
      <c r="S145" s="52" t="str">
        <f>IF(ISNUMBER(S102),IF(S$53=3,DATE(YEAR(S144)+IF(S102=1,1,0),MONTH(VLOOKUP(S102,'Betaal data'!$A$2:$B$5,2)),DAY(VLOOKUP(S102,'Betaal data'!$A$2:$B$5,2))),IF(S$53=2,DATE(S102,MONTH($B$9),DAY($B$9)),"")),"")</f>
        <v/>
      </c>
      <c r="T145" s="52" t="str">
        <f>IF(ISNUMBER(T102),IF(T$53=3,DATE(YEAR(T144)+IF(T102=1,1,0),MONTH(VLOOKUP(T102,'Betaal data'!$A$2:$B$5,2)),DAY(VLOOKUP(T102,'Betaal data'!$A$2:$B$5,2))),IF(T$53=2,DATE(T102,MONTH($B$9),DAY($B$9)),"")),"")</f>
        <v/>
      </c>
      <c r="U145" s="52" t="str">
        <f>IF(ISNUMBER(U102),IF(U$53=3,DATE(YEAR(U144)+IF(U102=1,1,0),MONTH(VLOOKUP(U102,'Betaal data'!$A$2:$B$5,2)),DAY(VLOOKUP(U102,'Betaal data'!$A$2:$B$5,2))),IF(U$53=2,DATE(U102,MONTH($B$9),DAY($B$9)),"")),"")</f>
        <v/>
      </c>
      <c r="V145" s="52" t="str">
        <f>IF(ISNUMBER(V102),IF(V$53=3,DATE(YEAR(V144)+IF(V102=1,1,0),MONTH(VLOOKUP(V102,'Betaal data'!$A$2:$B$5,2)),DAY(VLOOKUP(V102,'Betaal data'!$A$2:$B$5,2))),IF(V$53=2,DATE(V102,MONTH($B$9),DAY($B$9)),"")),"")</f>
        <v/>
      </c>
      <c r="W145" s="52" t="str">
        <f>IF(ISNUMBER(W102),IF(W$53=3,DATE(YEAR(W144)+IF(W102=1,1,0),MONTH(VLOOKUP(W102,'Betaal data'!$A$2:$B$5,2)),DAY(VLOOKUP(W102,'Betaal data'!$A$2:$B$5,2))),IF(W$53=2,DATE(W102,MONTH($B$9),DAY($B$9)),"")),"")</f>
        <v/>
      </c>
    </row>
    <row r="146" spans="1:23" x14ac:dyDescent="0.2">
      <c r="A146" s="3"/>
      <c r="B146" s="3"/>
      <c r="C146" s="57">
        <v>9</v>
      </c>
      <c r="D146" s="52" t="str">
        <f>IF(ISNUMBER(D103),IF(D$53=3,DATE(YEAR(D145)+IF(D103=1,1,0),MONTH(VLOOKUP(D103,'Betaal data'!$A$2:$B$5,2)),DAY(VLOOKUP(D103,'Betaal data'!$A$2:$B$5,2))),IF(D$53=2,DATE(D103,MONTH($B$9),DAY($B$9)),"")),"")</f>
        <v/>
      </c>
      <c r="E146" s="52" t="str">
        <f>IF(ISNUMBER(E103),IF(E$53=3,DATE(YEAR(E145)+IF(E103=1,1,0),MONTH(VLOOKUP(E103,'Betaal data'!$A$2:$B$5,2)),DAY(VLOOKUP(E103,'Betaal data'!$A$2:$B$5,2))),IF(E$53=2,DATE(E103,MONTH($B$9),DAY($B$9)),"")),"")</f>
        <v/>
      </c>
      <c r="F146" s="52" t="str">
        <f>IF(ISNUMBER(F103),IF(F$53=3,DATE(YEAR(F145)+IF(F103=1,1,0),MONTH(VLOOKUP(F103,'Betaal data'!$A$2:$B$5,2)),DAY(VLOOKUP(F103,'Betaal data'!$A$2:$B$5,2))),IF(F$53=2,DATE(F103,MONTH($B$9),DAY($B$9)),"")),"")</f>
        <v/>
      </c>
      <c r="G146" s="52" t="str">
        <f>IF(ISNUMBER(G103),IF(G$53=3,DATE(YEAR(G145)+IF(G103=1,1,0),MONTH(VLOOKUP(G103,'Betaal data'!$A$2:$B$5,2)),DAY(VLOOKUP(G103,'Betaal data'!$A$2:$B$5,2))),IF(G$53=2,DATE(G103,MONTH($B$9),DAY($B$9)),"")),"")</f>
        <v/>
      </c>
      <c r="H146" s="52" t="str">
        <f>IF(ISNUMBER(H103),IF(H$53=3,DATE(YEAR(H145)+IF(H103=1,1,0),MONTH(VLOOKUP(H103,'Betaal data'!$A$2:$B$5,2)),DAY(VLOOKUP(H103,'Betaal data'!$A$2:$B$5,2))),IF(H$53=2,DATE(H103,MONTH($B$9),DAY($B$9)),"")),"")</f>
        <v/>
      </c>
      <c r="I146" s="52" t="str">
        <f>IF(ISNUMBER(I103),IF(I$53=3,DATE(YEAR(I145)+IF(I103=1,1,0),MONTH(VLOOKUP(I103,'Betaal data'!$A$2:$B$5,2)),DAY(VLOOKUP(I103,'Betaal data'!$A$2:$B$5,2))),IF(I$53=2,DATE(I103,MONTH($B$9),DAY($B$9)),"")),"")</f>
        <v/>
      </c>
      <c r="J146" s="52" t="str">
        <f>IF(ISNUMBER(J103),IF(J$53=3,DATE(YEAR(J145)+IF(J103=1,1,0),MONTH(VLOOKUP(J103,'Betaal data'!$A$2:$B$5,2)),DAY(VLOOKUP(J103,'Betaal data'!$A$2:$B$5,2))),IF(J$53=2,DATE(J103,MONTH($B$9),DAY($B$9)),"")),"")</f>
        <v/>
      </c>
      <c r="K146" s="52" t="str">
        <f>IF(ISNUMBER(K103),IF(K$53=3,DATE(YEAR(K145)+IF(K103=1,1,0),MONTH(VLOOKUP(K103,'Betaal data'!$A$2:$B$5,2)),DAY(VLOOKUP(K103,'Betaal data'!$A$2:$B$5,2))),IF(K$53=2,DATE(K103,MONTH($B$9),DAY($B$9)),"")),"")</f>
        <v/>
      </c>
      <c r="L146" s="52" t="str">
        <f>IF(ISNUMBER(L103),IF(L$53=3,DATE(YEAR(L145)+IF(L103=1,1,0),MONTH(VLOOKUP(L103,'Betaal data'!$A$2:$B$5,2)),DAY(VLOOKUP(L103,'Betaal data'!$A$2:$B$5,2))),IF(L$53=2,DATE(L103,MONTH($B$9),DAY($B$9)),"")),"")</f>
        <v/>
      </c>
      <c r="M146" s="52" t="str">
        <f>IF(ISNUMBER(M103),IF(M$53=3,DATE(YEAR(M145)+IF(M103=1,1,0),MONTH(VLOOKUP(M103,'Betaal data'!$A$2:$B$5,2)),DAY(VLOOKUP(M103,'Betaal data'!$A$2:$B$5,2))),IF(M$53=2,DATE(M103,MONTH($B$9),DAY($B$9)),"")),"")</f>
        <v/>
      </c>
      <c r="N146" s="52" t="str">
        <f>IF(ISNUMBER(N103),IF(N$53=3,DATE(YEAR(N145)+IF(N103=1,1,0),MONTH(VLOOKUP(N103,'Betaal data'!$A$2:$B$5,2)),DAY(VLOOKUP(N103,'Betaal data'!$A$2:$B$5,2))),IF(N$53=2,DATE(N103,MONTH($B$9),DAY($B$9)),"")),"")</f>
        <v/>
      </c>
      <c r="O146" s="52" t="str">
        <f>IF(ISNUMBER(O103),IF(O$53=3,DATE(YEAR(O145)+IF(O103=1,1,0),MONTH(VLOOKUP(O103,'Betaal data'!$A$2:$B$5,2)),DAY(VLOOKUP(O103,'Betaal data'!$A$2:$B$5,2))),IF(O$53=2,DATE(O103,MONTH($B$9),DAY($B$9)),"")),"")</f>
        <v/>
      </c>
      <c r="P146" s="52" t="str">
        <f>IF(ISNUMBER(P103),IF(P$53=3,DATE(YEAR(P145)+IF(P103=1,1,0),MONTH(VLOOKUP(P103,'Betaal data'!$A$2:$B$5,2)),DAY(VLOOKUP(P103,'Betaal data'!$A$2:$B$5,2))),IF(P$53=2,DATE(P103,MONTH($B$9),DAY($B$9)),"")),"")</f>
        <v/>
      </c>
      <c r="Q146" s="52" t="str">
        <f>IF(ISNUMBER(Q103),IF(Q$53=3,DATE(YEAR(Q145)+IF(Q103=1,1,0),MONTH(VLOOKUP(Q103,'Betaal data'!$A$2:$B$5,2)),DAY(VLOOKUP(Q103,'Betaal data'!$A$2:$B$5,2))),IF(Q$53=2,DATE(Q103,MONTH($B$9),DAY($B$9)),"")),"")</f>
        <v/>
      </c>
      <c r="R146" s="52" t="str">
        <f>IF(ISNUMBER(R103),IF(R$53=3,DATE(YEAR(R145)+IF(R103=1,1,0),MONTH(VLOOKUP(R103,'Betaal data'!$A$2:$B$5,2)),DAY(VLOOKUP(R103,'Betaal data'!$A$2:$B$5,2))),IF(R$53=2,DATE(R103,MONTH($B$9),DAY($B$9)),"")),"")</f>
        <v/>
      </c>
      <c r="S146" s="52" t="str">
        <f>IF(ISNUMBER(S103),IF(S$53=3,DATE(YEAR(S145)+IF(S103=1,1,0),MONTH(VLOOKUP(S103,'Betaal data'!$A$2:$B$5,2)),DAY(VLOOKUP(S103,'Betaal data'!$A$2:$B$5,2))),IF(S$53=2,DATE(S103,MONTH($B$9),DAY($B$9)),"")),"")</f>
        <v/>
      </c>
      <c r="T146" s="52" t="str">
        <f>IF(ISNUMBER(T103),IF(T$53=3,DATE(YEAR(T145)+IF(T103=1,1,0),MONTH(VLOOKUP(T103,'Betaal data'!$A$2:$B$5,2)),DAY(VLOOKUP(T103,'Betaal data'!$A$2:$B$5,2))),IF(T$53=2,DATE(T103,MONTH($B$9),DAY($B$9)),"")),"")</f>
        <v/>
      </c>
      <c r="U146" s="52" t="str">
        <f>IF(ISNUMBER(U103),IF(U$53=3,DATE(YEAR(U145)+IF(U103=1,1,0),MONTH(VLOOKUP(U103,'Betaal data'!$A$2:$B$5,2)),DAY(VLOOKUP(U103,'Betaal data'!$A$2:$B$5,2))),IF(U$53=2,DATE(U103,MONTH($B$9),DAY($B$9)),"")),"")</f>
        <v/>
      </c>
      <c r="V146" s="52" t="str">
        <f>IF(ISNUMBER(V103),IF(V$53=3,DATE(YEAR(V145)+IF(V103=1,1,0),MONTH(VLOOKUP(V103,'Betaal data'!$A$2:$B$5,2)),DAY(VLOOKUP(V103,'Betaal data'!$A$2:$B$5,2))),IF(V$53=2,DATE(V103,MONTH($B$9),DAY($B$9)),"")),"")</f>
        <v/>
      </c>
      <c r="W146" s="52" t="str">
        <f>IF(ISNUMBER(W103),IF(W$53=3,DATE(YEAR(W145)+IF(W103=1,1,0),MONTH(VLOOKUP(W103,'Betaal data'!$A$2:$B$5,2)),DAY(VLOOKUP(W103,'Betaal data'!$A$2:$B$5,2))),IF(W$53=2,DATE(W103,MONTH($B$9),DAY($B$9)),"")),"")</f>
        <v/>
      </c>
    </row>
    <row r="147" spans="1:23" x14ac:dyDescent="0.2">
      <c r="A147" s="3"/>
      <c r="B147" s="3"/>
      <c r="C147" s="57">
        <v>10</v>
      </c>
      <c r="D147" s="52" t="str">
        <f>IF(ISNUMBER(D104),IF(D$53=3,DATE(YEAR(D146)+IF(D104=1,1,0),MONTH(VLOOKUP(D104,'Betaal data'!$A$2:$B$5,2)),DAY(VLOOKUP(D104,'Betaal data'!$A$2:$B$5,2))),IF(D$53=2,DATE(D104,MONTH($B$9),DAY($B$9)),"")),"")</f>
        <v/>
      </c>
      <c r="E147" s="52" t="str">
        <f>IF(ISNUMBER(E104),IF(E$53=3,DATE(YEAR(E146)+IF(E104=1,1,0),MONTH(VLOOKUP(E104,'Betaal data'!$A$2:$B$5,2)),DAY(VLOOKUP(E104,'Betaal data'!$A$2:$B$5,2))),IF(E$53=2,DATE(E104,MONTH($B$9),DAY($B$9)),"")),"")</f>
        <v/>
      </c>
      <c r="F147" s="52" t="str">
        <f>IF(ISNUMBER(F104),IF(F$53=3,DATE(YEAR(F146)+IF(F104=1,1,0),MONTH(VLOOKUP(F104,'Betaal data'!$A$2:$B$5,2)),DAY(VLOOKUP(F104,'Betaal data'!$A$2:$B$5,2))),IF(F$53=2,DATE(F104,MONTH($B$9),DAY($B$9)),"")),"")</f>
        <v/>
      </c>
      <c r="G147" s="52" t="str">
        <f>IF(ISNUMBER(G104),IF(G$53=3,DATE(YEAR(G146)+IF(G104=1,1,0),MONTH(VLOOKUP(G104,'Betaal data'!$A$2:$B$5,2)),DAY(VLOOKUP(G104,'Betaal data'!$A$2:$B$5,2))),IF(G$53=2,DATE(G104,MONTH($B$9),DAY($B$9)),"")),"")</f>
        <v/>
      </c>
      <c r="H147" s="52" t="str">
        <f>IF(ISNUMBER(H104),IF(H$53=3,DATE(YEAR(H146)+IF(H104=1,1,0),MONTH(VLOOKUP(H104,'Betaal data'!$A$2:$B$5,2)),DAY(VLOOKUP(H104,'Betaal data'!$A$2:$B$5,2))),IF(H$53=2,DATE(H104,MONTH($B$9),DAY($B$9)),"")),"")</f>
        <v/>
      </c>
      <c r="I147" s="52" t="str">
        <f>IF(ISNUMBER(I104),IF(I$53=3,DATE(YEAR(I146)+IF(I104=1,1,0),MONTH(VLOOKUP(I104,'Betaal data'!$A$2:$B$5,2)),DAY(VLOOKUP(I104,'Betaal data'!$A$2:$B$5,2))),IF(I$53=2,DATE(I104,MONTH($B$9),DAY($B$9)),"")),"")</f>
        <v/>
      </c>
      <c r="J147" s="52" t="str">
        <f>IF(ISNUMBER(J104),IF(J$53=3,DATE(YEAR(J146)+IF(J104=1,1,0),MONTH(VLOOKUP(J104,'Betaal data'!$A$2:$B$5,2)),DAY(VLOOKUP(J104,'Betaal data'!$A$2:$B$5,2))),IF(J$53=2,DATE(J104,MONTH($B$9),DAY($B$9)),"")),"")</f>
        <v/>
      </c>
      <c r="K147" s="52" t="str">
        <f>IF(ISNUMBER(K104),IF(K$53=3,DATE(YEAR(K146)+IF(K104=1,1,0),MONTH(VLOOKUP(K104,'Betaal data'!$A$2:$B$5,2)),DAY(VLOOKUP(K104,'Betaal data'!$A$2:$B$5,2))),IF(K$53=2,DATE(K104,MONTH($B$9),DAY($B$9)),"")),"")</f>
        <v/>
      </c>
      <c r="L147" s="52" t="str">
        <f>IF(ISNUMBER(L104),IF(L$53=3,DATE(YEAR(L146)+IF(L104=1,1,0),MONTH(VLOOKUP(L104,'Betaal data'!$A$2:$B$5,2)),DAY(VLOOKUP(L104,'Betaal data'!$A$2:$B$5,2))),IF(L$53=2,DATE(L104,MONTH($B$9),DAY($B$9)),"")),"")</f>
        <v/>
      </c>
      <c r="M147" s="52" t="str">
        <f>IF(ISNUMBER(M104),IF(M$53=3,DATE(YEAR(M146)+IF(M104=1,1,0),MONTH(VLOOKUP(M104,'Betaal data'!$A$2:$B$5,2)),DAY(VLOOKUP(M104,'Betaal data'!$A$2:$B$5,2))),IF(M$53=2,DATE(M104,MONTH($B$9),DAY($B$9)),"")),"")</f>
        <v/>
      </c>
      <c r="N147" s="52" t="str">
        <f>IF(ISNUMBER(N104),IF(N$53=3,DATE(YEAR(N146)+IF(N104=1,1,0),MONTH(VLOOKUP(N104,'Betaal data'!$A$2:$B$5,2)),DAY(VLOOKUP(N104,'Betaal data'!$A$2:$B$5,2))),IF(N$53=2,DATE(N104,MONTH($B$9),DAY($B$9)),"")),"")</f>
        <v/>
      </c>
      <c r="O147" s="52" t="str">
        <f>IF(ISNUMBER(O104),IF(O$53=3,DATE(YEAR(O146)+IF(O104=1,1,0),MONTH(VLOOKUP(O104,'Betaal data'!$A$2:$B$5,2)),DAY(VLOOKUP(O104,'Betaal data'!$A$2:$B$5,2))),IF(O$53=2,DATE(O104,MONTH($B$9),DAY($B$9)),"")),"")</f>
        <v/>
      </c>
      <c r="P147" s="52" t="str">
        <f>IF(ISNUMBER(P104),IF(P$53=3,DATE(YEAR(P146)+IF(P104=1,1,0),MONTH(VLOOKUP(P104,'Betaal data'!$A$2:$B$5,2)),DAY(VLOOKUP(P104,'Betaal data'!$A$2:$B$5,2))),IF(P$53=2,DATE(P104,MONTH($B$9),DAY($B$9)),"")),"")</f>
        <v/>
      </c>
      <c r="Q147" s="52" t="str">
        <f>IF(ISNUMBER(Q104),IF(Q$53=3,DATE(YEAR(Q146)+IF(Q104=1,1,0),MONTH(VLOOKUP(Q104,'Betaal data'!$A$2:$B$5,2)),DAY(VLOOKUP(Q104,'Betaal data'!$A$2:$B$5,2))),IF(Q$53=2,DATE(Q104,MONTH($B$9),DAY($B$9)),"")),"")</f>
        <v/>
      </c>
      <c r="R147" s="52" t="str">
        <f>IF(ISNUMBER(R104),IF(R$53=3,DATE(YEAR(R146)+IF(R104=1,1,0),MONTH(VLOOKUP(R104,'Betaal data'!$A$2:$B$5,2)),DAY(VLOOKUP(R104,'Betaal data'!$A$2:$B$5,2))),IF(R$53=2,DATE(R104,MONTH($B$9),DAY($B$9)),"")),"")</f>
        <v/>
      </c>
      <c r="S147" s="52" t="str">
        <f>IF(ISNUMBER(S104),IF(S$53=3,DATE(YEAR(S146)+IF(S104=1,1,0),MONTH(VLOOKUP(S104,'Betaal data'!$A$2:$B$5,2)),DAY(VLOOKUP(S104,'Betaal data'!$A$2:$B$5,2))),IF(S$53=2,DATE(S104,MONTH($B$9),DAY($B$9)),"")),"")</f>
        <v/>
      </c>
      <c r="T147" s="52" t="str">
        <f>IF(ISNUMBER(T104),IF(T$53=3,DATE(YEAR(T146)+IF(T104=1,1,0),MONTH(VLOOKUP(T104,'Betaal data'!$A$2:$B$5,2)),DAY(VLOOKUP(T104,'Betaal data'!$A$2:$B$5,2))),IF(T$53=2,DATE(T104,MONTH($B$9),DAY($B$9)),"")),"")</f>
        <v/>
      </c>
      <c r="U147" s="52" t="str">
        <f>IF(ISNUMBER(U104),IF(U$53=3,DATE(YEAR(U146)+IF(U104=1,1,0),MONTH(VLOOKUP(U104,'Betaal data'!$A$2:$B$5,2)),DAY(VLOOKUP(U104,'Betaal data'!$A$2:$B$5,2))),IF(U$53=2,DATE(U104,MONTH($B$9),DAY($B$9)),"")),"")</f>
        <v/>
      </c>
      <c r="V147" s="52" t="str">
        <f>IF(ISNUMBER(V104),IF(V$53=3,DATE(YEAR(V146)+IF(V104=1,1,0),MONTH(VLOOKUP(V104,'Betaal data'!$A$2:$B$5,2)),DAY(VLOOKUP(V104,'Betaal data'!$A$2:$B$5,2))),IF(V$53=2,DATE(V104,MONTH($B$9),DAY($B$9)),"")),"")</f>
        <v/>
      </c>
      <c r="W147" s="52" t="str">
        <f>IF(ISNUMBER(W104),IF(W$53=3,DATE(YEAR(W146)+IF(W104=1,1,0),MONTH(VLOOKUP(W104,'Betaal data'!$A$2:$B$5,2)),DAY(VLOOKUP(W104,'Betaal data'!$A$2:$B$5,2))),IF(W$53=2,DATE(W104,MONTH($B$9),DAY($B$9)),"")),"")</f>
        <v/>
      </c>
    </row>
    <row r="148" spans="1:23" x14ac:dyDescent="0.2">
      <c r="A148" s="3"/>
      <c r="B148" s="3"/>
      <c r="C148" s="57">
        <v>11</v>
      </c>
      <c r="D148" s="52" t="str">
        <f>IF(ISNUMBER(D105),IF(D$53=3,DATE(YEAR(D147)+IF(D105=1,1,0),MONTH(VLOOKUP(D105,'Betaal data'!$A$2:$B$5,2)),DAY(VLOOKUP(D105,'Betaal data'!$A$2:$B$5,2))),IF(D$53=2,DATE(D105,MONTH($B$9),DAY($B$9)),"")),"")</f>
        <v/>
      </c>
      <c r="E148" s="52" t="str">
        <f>IF(ISNUMBER(E105),IF(E$53=3,DATE(YEAR(E147)+IF(E105=1,1,0),MONTH(VLOOKUP(E105,'Betaal data'!$A$2:$B$5,2)),DAY(VLOOKUP(E105,'Betaal data'!$A$2:$B$5,2))),IF(E$53=2,DATE(E105,MONTH($B$9),DAY($B$9)),"")),"")</f>
        <v/>
      </c>
      <c r="F148" s="52" t="str">
        <f>IF(ISNUMBER(F105),IF(F$53=3,DATE(YEAR(F147)+IF(F105=1,1,0),MONTH(VLOOKUP(F105,'Betaal data'!$A$2:$B$5,2)),DAY(VLOOKUP(F105,'Betaal data'!$A$2:$B$5,2))),IF(F$53=2,DATE(F105,MONTH($B$9),DAY($B$9)),"")),"")</f>
        <v/>
      </c>
      <c r="G148" s="52" t="str">
        <f>IF(ISNUMBER(G105),IF(G$53=3,DATE(YEAR(G147)+IF(G105=1,1,0),MONTH(VLOOKUP(G105,'Betaal data'!$A$2:$B$5,2)),DAY(VLOOKUP(G105,'Betaal data'!$A$2:$B$5,2))),IF(G$53=2,DATE(G105,MONTH($B$9),DAY($B$9)),"")),"")</f>
        <v/>
      </c>
      <c r="H148" s="52" t="str">
        <f>IF(ISNUMBER(H105),IF(H$53=3,DATE(YEAR(H147)+IF(H105=1,1,0),MONTH(VLOOKUP(H105,'Betaal data'!$A$2:$B$5,2)),DAY(VLOOKUP(H105,'Betaal data'!$A$2:$B$5,2))),IF(H$53=2,DATE(H105,MONTH($B$9),DAY($B$9)),"")),"")</f>
        <v/>
      </c>
      <c r="I148" s="52" t="str">
        <f>IF(ISNUMBER(I105),IF(I$53=3,DATE(YEAR(I147)+IF(I105=1,1,0),MONTH(VLOOKUP(I105,'Betaal data'!$A$2:$B$5,2)),DAY(VLOOKUP(I105,'Betaal data'!$A$2:$B$5,2))),IF(I$53=2,DATE(I105,MONTH($B$9),DAY($B$9)),"")),"")</f>
        <v/>
      </c>
      <c r="J148" s="52" t="str">
        <f>IF(ISNUMBER(J105),IF(J$53=3,DATE(YEAR(J147)+IF(J105=1,1,0),MONTH(VLOOKUP(J105,'Betaal data'!$A$2:$B$5,2)),DAY(VLOOKUP(J105,'Betaal data'!$A$2:$B$5,2))),IF(J$53=2,DATE(J105,MONTH($B$9),DAY($B$9)),"")),"")</f>
        <v/>
      </c>
      <c r="K148" s="52" t="str">
        <f>IF(ISNUMBER(K105),IF(K$53=3,DATE(YEAR(K147)+IF(K105=1,1,0),MONTH(VLOOKUP(K105,'Betaal data'!$A$2:$B$5,2)),DAY(VLOOKUP(K105,'Betaal data'!$A$2:$B$5,2))),IF(K$53=2,DATE(K105,MONTH($B$9),DAY($B$9)),"")),"")</f>
        <v/>
      </c>
      <c r="L148" s="52" t="str">
        <f>IF(ISNUMBER(L105),IF(L$53=3,DATE(YEAR(L147)+IF(L105=1,1,0),MONTH(VLOOKUP(L105,'Betaal data'!$A$2:$B$5,2)),DAY(VLOOKUP(L105,'Betaal data'!$A$2:$B$5,2))),IF(L$53=2,DATE(L105,MONTH($B$9),DAY($B$9)),"")),"")</f>
        <v/>
      </c>
      <c r="M148" s="52" t="str">
        <f>IF(ISNUMBER(M105),IF(M$53=3,DATE(YEAR(M147)+IF(M105=1,1,0),MONTH(VLOOKUP(M105,'Betaal data'!$A$2:$B$5,2)),DAY(VLOOKUP(M105,'Betaal data'!$A$2:$B$5,2))),IF(M$53=2,DATE(M105,MONTH($B$9),DAY($B$9)),"")),"")</f>
        <v/>
      </c>
      <c r="N148" s="52" t="str">
        <f>IF(ISNUMBER(N105),IF(N$53=3,DATE(YEAR(N147)+IF(N105=1,1,0),MONTH(VLOOKUP(N105,'Betaal data'!$A$2:$B$5,2)),DAY(VLOOKUP(N105,'Betaal data'!$A$2:$B$5,2))),IF(N$53=2,DATE(N105,MONTH($B$9),DAY($B$9)),"")),"")</f>
        <v/>
      </c>
      <c r="O148" s="52" t="str">
        <f>IF(ISNUMBER(O105),IF(O$53=3,DATE(YEAR(O147)+IF(O105=1,1,0),MONTH(VLOOKUP(O105,'Betaal data'!$A$2:$B$5,2)),DAY(VLOOKUP(O105,'Betaal data'!$A$2:$B$5,2))),IF(O$53=2,DATE(O105,MONTH($B$9),DAY($B$9)),"")),"")</f>
        <v/>
      </c>
      <c r="P148" s="52" t="str">
        <f>IF(ISNUMBER(P105),IF(P$53=3,DATE(YEAR(P147)+IF(P105=1,1,0),MONTH(VLOOKUP(P105,'Betaal data'!$A$2:$B$5,2)),DAY(VLOOKUP(P105,'Betaal data'!$A$2:$B$5,2))),IF(P$53=2,DATE(P105,MONTH($B$9),DAY($B$9)),"")),"")</f>
        <v/>
      </c>
      <c r="Q148" s="52" t="str">
        <f>IF(ISNUMBER(Q105),IF(Q$53=3,DATE(YEAR(Q147)+IF(Q105=1,1,0),MONTH(VLOOKUP(Q105,'Betaal data'!$A$2:$B$5,2)),DAY(VLOOKUP(Q105,'Betaal data'!$A$2:$B$5,2))),IF(Q$53=2,DATE(Q105,MONTH($B$9),DAY($B$9)),"")),"")</f>
        <v/>
      </c>
      <c r="R148" s="52" t="str">
        <f>IF(ISNUMBER(R105),IF(R$53=3,DATE(YEAR(R147)+IF(R105=1,1,0),MONTH(VLOOKUP(R105,'Betaal data'!$A$2:$B$5,2)),DAY(VLOOKUP(R105,'Betaal data'!$A$2:$B$5,2))),IF(R$53=2,DATE(R105,MONTH($B$9),DAY($B$9)),"")),"")</f>
        <v/>
      </c>
      <c r="S148" s="52" t="str">
        <f>IF(ISNUMBER(S105),IF(S$53=3,DATE(YEAR(S147)+IF(S105=1,1,0),MONTH(VLOOKUP(S105,'Betaal data'!$A$2:$B$5,2)),DAY(VLOOKUP(S105,'Betaal data'!$A$2:$B$5,2))),IF(S$53=2,DATE(S105,MONTH($B$9),DAY($B$9)),"")),"")</f>
        <v/>
      </c>
      <c r="T148" s="52" t="str">
        <f>IF(ISNUMBER(T105),IF(T$53=3,DATE(YEAR(T147)+IF(T105=1,1,0),MONTH(VLOOKUP(T105,'Betaal data'!$A$2:$B$5,2)),DAY(VLOOKUP(T105,'Betaal data'!$A$2:$B$5,2))),IF(T$53=2,DATE(T105,MONTH($B$9),DAY($B$9)),"")),"")</f>
        <v/>
      </c>
      <c r="U148" s="52" t="str">
        <f>IF(ISNUMBER(U105),IF(U$53=3,DATE(YEAR(U147)+IF(U105=1,1,0),MONTH(VLOOKUP(U105,'Betaal data'!$A$2:$B$5,2)),DAY(VLOOKUP(U105,'Betaal data'!$A$2:$B$5,2))),IF(U$53=2,DATE(U105,MONTH($B$9),DAY($B$9)),"")),"")</f>
        <v/>
      </c>
      <c r="V148" s="52" t="str">
        <f>IF(ISNUMBER(V105),IF(V$53=3,DATE(YEAR(V147)+IF(V105=1,1,0),MONTH(VLOOKUP(V105,'Betaal data'!$A$2:$B$5,2)),DAY(VLOOKUP(V105,'Betaal data'!$A$2:$B$5,2))),IF(V$53=2,DATE(V105,MONTH($B$9),DAY($B$9)),"")),"")</f>
        <v/>
      </c>
      <c r="W148" s="52" t="str">
        <f>IF(ISNUMBER(W105),IF(W$53=3,DATE(YEAR(W147)+IF(W105=1,1,0),MONTH(VLOOKUP(W105,'Betaal data'!$A$2:$B$5,2)),DAY(VLOOKUP(W105,'Betaal data'!$A$2:$B$5,2))),IF(W$53=2,DATE(W105,MONTH($B$9),DAY($B$9)),"")),"")</f>
        <v/>
      </c>
    </row>
    <row r="149" spans="1:23" x14ac:dyDescent="0.2">
      <c r="A149" s="3"/>
      <c r="B149" s="3"/>
      <c r="C149" s="57">
        <v>12</v>
      </c>
      <c r="D149" s="52" t="str">
        <f>IF(ISNUMBER(D106),IF(D$53=3,DATE(YEAR(D148)+IF(D106=1,1,0),MONTH(VLOOKUP(D106,'Betaal data'!$A$2:$B$5,2)),DAY(VLOOKUP(D106,'Betaal data'!$A$2:$B$5,2))),IF(D$53=2,DATE(D106,MONTH($B$9),DAY($B$9)),"")),"")</f>
        <v/>
      </c>
      <c r="E149" s="52" t="str">
        <f>IF(ISNUMBER(E106),IF(E$53=3,DATE(YEAR(E148)+IF(E106=1,1,0),MONTH(VLOOKUP(E106,'Betaal data'!$A$2:$B$5,2)),DAY(VLOOKUP(E106,'Betaal data'!$A$2:$B$5,2))),IF(E$53=2,DATE(E106,MONTH($B$9),DAY($B$9)),"")),"")</f>
        <v/>
      </c>
      <c r="F149" s="52" t="str">
        <f>IF(ISNUMBER(F106),IF(F$53=3,DATE(YEAR(F148)+IF(F106=1,1,0),MONTH(VLOOKUP(F106,'Betaal data'!$A$2:$B$5,2)),DAY(VLOOKUP(F106,'Betaal data'!$A$2:$B$5,2))),IF(F$53=2,DATE(F106,MONTH($B$9),DAY($B$9)),"")),"")</f>
        <v/>
      </c>
      <c r="G149" s="52" t="str">
        <f>IF(ISNUMBER(G106),IF(G$53=3,DATE(YEAR(G148)+IF(G106=1,1,0),MONTH(VLOOKUP(G106,'Betaal data'!$A$2:$B$5,2)),DAY(VLOOKUP(G106,'Betaal data'!$A$2:$B$5,2))),IF(G$53=2,DATE(G106,MONTH($B$9),DAY($B$9)),"")),"")</f>
        <v/>
      </c>
      <c r="H149" s="52" t="str">
        <f>IF(ISNUMBER(H106),IF(H$53=3,DATE(YEAR(H148)+IF(H106=1,1,0),MONTH(VLOOKUP(H106,'Betaal data'!$A$2:$B$5,2)),DAY(VLOOKUP(H106,'Betaal data'!$A$2:$B$5,2))),IF(H$53=2,DATE(H106,MONTH($B$9),DAY($B$9)),"")),"")</f>
        <v/>
      </c>
      <c r="I149" s="52" t="str">
        <f>IF(ISNUMBER(I106),IF(I$53=3,DATE(YEAR(I148)+IF(I106=1,1,0),MONTH(VLOOKUP(I106,'Betaal data'!$A$2:$B$5,2)),DAY(VLOOKUP(I106,'Betaal data'!$A$2:$B$5,2))),IF(I$53=2,DATE(I106,MONTH($B$9),DAY($B$9)),"")),"")</f>
        <v/>
      </c>
      <c r="J149" s="52" t="str">
        <f>IF(ISNUMBER(J106),IF(J$53=3,DATE(YEAR(J148)+IF(J106=1,1,0),MONTH(VLOOKUP(J106,'Betaal data'!$A$2:$B$5,2)),DAY(VLOOKUP(J106,'Betaal data'!$A$2:$B$5,2))),IF(J$53=2,DATE(J106,MONTH($B$9),DAY($B$9)),"")),"")</f>
        <v/>
      </c>
      <c r="K149" s="52" t="str">
        <f>IF(ISNUMBER(K106),IF(K$53=3,DATE(YEAR(K148)+IF(K106=1,1,0),MONTH(VLOOKUP(K106,'Betaal data'!$A$2:$B$5,2)),DAY(VLOOKUP(K106,'Betaal data'!$A$2:$B$5,2))),IF(K$53=2,DATE(K106,MONTH($B$9),DAY($B$9)),"")),"")</f>
        <v/>
      </c>
      <c r="L149" s="52" t="str">
        <f>IF(ISNUMBER(L106),IF(L$53=3,DATE(YEAR(L148)+IF(L106=1,1,0),MONTH(VLOOKUP(L106,'Betaal data'!$A$2:$B$5,2)),DAY(VLOOKUP(L106,'Betaal data'!$A$2:$B$5,2))),IF(L$53=2,DATE(L106,MONTH($B$9),DAY($B$9)),"")),"")</f>
        <v/>
      </c>
      <c r="M149" s="52" t="str">
        <f>IF(ISNUMBER(M106),IF(M$53=3,DATE(YEAR(M148)+IF(M106=1,1,0),MONTH(VLOOKUP(M106,'Betaal data'!$A$2:$B$5,2)),DAY(VLOOKUP(M106,'Betaal data'!$A$2:$B$5,2))),IF(M$53=2,DATE(M106,MONTH($B$9),DAY($B$9)),"")),"")</f>
        <v/>
      </c>
      <c r="N149" s="52" t="str">
        <f>IF(ISNUMBER(N106),IF(N$53=3,DATE(YEAR(N148)+IF(N106=1,1,0),MONTH(VLOOKUP(N106,'Betaal data'!$A$2:$B$5,2)),DAY(VLOOKUP(N106,'Betaal data'!$A$2:$B$5,2))),IF(N$53=2,DATE(N106,MONTH($B$9),DAY($B$9)),"")),"")</f>
        <v/>
      </c>
      <c r="O149" s="52" t="str">
        <f>IF(ISNUMBER(O106),IF(O$53=3,DATE(YEAR(O148)+IF(O106=1,1,0),MONTH(VLOOKUP(O106,'Betaal data'!$A$2:$B$5,2)),DAY(VLOOKUP(O106,'Betaal data'!$A$2:$B$5,2))),IF(O$53=2,DATE(O106,MONTH($B$9),DAY($B$9)),"")),"")</f>
        <v/>
      </c>
      <c r="P149" s="52" t="str">
        <f>IF(ISNUMBER(P106),IF(P$53=3,DATE(YEAR(P148)+IF(P106=1,1,0),MONTH(VLOOKUP(P106,'Betaal data'!$A$2:$B$5,2)),DAY(VLOOKUP(P106,'Betaal data'!$A$2:$B$5,2))),IF(P$53=2,DATE(P106,MONTH($B$9),DAY($B$9)),"")),"")</f>
        <v/>
      </c>
      <c r="Q149" s="52" t="str">
        <f>IF(ISNUMBER(Q106),IF(Q$53=3,DATE(YEAR(Q148)+IF(Q106=1,1,0),MONTH(VLOOKUP(Q106,'Betaal data'!$A$2:$B$5,2)),DAY(VLOOKUP(Q106,'Betaal data'!$A$2:$B$5,2))),IF(Q$53=2,DATE(Q106,MONTH($B$9),DAY($B$9)),"")),"")</f>
        <v/>
      </c>
      <c r="R149" s="52" t="str">
        <f>IF(ISNUMBER(R106),IF(R$53=3,DATE(YEAR(R148)+IF(R106=1,1,0),MONTH(VLOOKUP(R106,'Betaal data'!$A$2:$B$5,2)),DAY(VLOOKUP(R106,'Betaal data'!$A$2:$B$5,2))),IF(R$53=2,DATE(R106,MONTH($B$9),DAY($B$9)),"")),"")</f>
        <v/>
      </c>
      <c r="S149" s="52" t="str">
        <f>IF(ISNUMBER(S106),IF(S$53=3,DATE(YEAR(S148)+IF(S106=1,1,0),MONTH(VLOOKUP(S106,'Betaal data'!$A$2:$B$5,2)),DAY(VLOOKUP(S106,'Betaal data'!$A$2:$B$5,2))),IF(S$53=2,DATE(S106,MONTH($B$9),DAY($B$9)),"")),"")</f>
        <v/>
      </c>
      <c r="T149" s="52" t="str">
        <f>IF(ISNUMBER(T106),IF(T$53=3,DATE(YEAR(T148)+IF(T106=1,1,0),MONTH(VLOOKUP(T106,'Betaal data'!$A$2:$B$5,2)),DAY(VLOOKUP(T106,'Betaal data'!$A$2:$B$5,2))),IF(T$53=2,DATE(T106,MONTH($B$9),DAY($B$9)),"")),"")</f>
        <v/>
      </c>
      <c r="U149" s="52" t="str">
        <f>IF(ISNUMBER(U106),IF(U$53=3,DATE(YEAR(U148)+IF(U106=1,1,0),MONTH(VLOOKUP(U106,'Betaal data'!$A$2:$B$5,2)),DAY(VLOOKUP(U106,'Betaal data'!$A$2:$B$5,2))),IF(U$53=2,DATE(U106,MONTH($B$9),DAY($B$9)),"")),"")</f>
        <v/>
      </c>
      <c r="V149" s="52" t="str">
        <f>IF(ISNUMBER(V106),IF(V$53=3,DATE(YEAR(V148)+IF(V106=1,1,0),MONTH(VLOOKUP(V106,'Betaal data'!$A$2:$B$5,2)),DAY(VLOOKUP(V106,'Betaal data'!$A$2:$B$5,2))),IF(V$53=2,DATE(V106,MONTH($B$9),DAY($B$9)),"")),"")</f>
        <v/>
      </c>
      <c r="W149" s="52" t="str">
        <f>IF(ISNUMBER(W106),IF(W$53=3,DATE(YEAR(W148)+IF(W106=1,1,0),MONTH(VLOOKUP(W106,'Betaal data'!$A$2:$B$5,2)),DAY(VLOOKUP(W106,'Betaal data'!$A$2:$B$5,2))),IF(W$53=2,DATE(W106,MONTH($B$9),DAY($B$9)),"")),"")</f>
        <v/>
      </c>
    </row>
    <row r="150" spans="1:23" x14ac:dyDescent="0.2">
      <c r="A150" s="3"/>
      <c r="B150" s="3"/>
      <c r="C150" s="57">
        <v>13</v>
      </c>
      <c r="D150" s="52" t="str">
        <f>IF(ISNUMBER(D107),IF(D$53=3,DATE(YEAR(D149)+IF(D107=1,1,0),MONTH(VLOOKUP(D107,'Betaal data'!$A$2:$B$5,2)),DAY(VLOOKUP(D107,'Betaal data'!$A$2:$B$5,2))),IF(D$53=2,DATE(D107,MONTH($B$9),DAY($B$9)),"")),"")</f>
        <v/>
      </c>
      <c r="E150" s="52" t="str">
        <f>IF(ISNUMBER(E107),IF(E$53=3,DATE(YEAR(E149)+IF(E107=1,1,0),MONTH(VLOOKUP(E107,'Betaal data'!$A$2:$B$5,2)),DAY(VLOOKUP(E107,'Betaal data'!$A$2:$B$5,2))),IF(E$53=2,DATE(E107,MONTH($B$9),DAY($B$9)),"")),"")</f>
        <v/>
      </c>
      <c r="F150" s="52" t="str">
        <f>IF(ISNUMBER(F107),IF(F$53=3,DATE(YEAR(F149)+IF(F107=1,1,0),MONTH(VLOOKUP(F107,'Betaal data'!$A$2:$B$5,2)),DAY(VLOOKUP(F107,'Betaal data'!$A$2:$B$5,2))),IF(F$53=2,DATE(F107,MONTH($B$9),DAY($B$9)),"")),"")</f>
        <v/>
      </c>
      <c r="G150" s="52" t="str">
        <f>IF(ISNUMBER(G107),IF(G$53=3,DATE(YEAR(G149)+IF(G107=1,1,0),MONTH(VLOOKUP(G107,'Betaal data'!$A$2:$B$5,2)),DAY(VLOOKUP(G107,'Betaal data'!$A$2:$B$5,2))),IF(G$53=2,DATE(G107,MONTH($B$9),DAY($B$9)),"")),"")</f>
        <v/>
      </c>
      <c r="H150" s="52" t="str">
        <f>IF(ISNUMBER(H107),IF(H$53=3,DATE(YEAR(H149)+IF(H107=1,1,0),MONTH(VLOOKUP(H107,'Betaal data'!$A$2:$B$5,2)),DAY(VLOOKUP(H107,'Betaal data'!$A$2:$B$5,2))),IF(H$53=2,DATE(H107,MONTH($B$9),DAY($B$9)),"")),"")</f>
        <v/>
      </c>
      <c r="I150" s="52" t="str">
        <f>IF(ISNUMBER(I107),IF(I$53=3,DATE(YEAR(I149)+IF(I107=1,1,0),MONTH(VLOOKUP(I107,'Betaal data'!$A$2:$B$5,2)),DAY(VLOOKUP(I107,'Betaal data'!$A$2:$B$5,2))),IF(I$53=2,DATE(I107,MONTH($B$9),DAY($B$9)),"")),"")</f>
        <v/>
      </c>
      <c r="J150" s="52" t="str">
        <f>IF(ISNUMBER(J107),IF(J$53=3,DATE(YEAR(J149)+IF(J107=1,1,0),MONTH(VLOOKUP(J107,'Betaal data'!$A$2:$B$5,2)),DAY(VLOOKUP(J107,'Betaal data'!$A$2:$B$5,2))),IF(J$53=2,DATE(J107,MONTH($B$9),DAY($B$9)),"")),"")</f>
        <v/>
      </c>
      <c r="K150" s="52" t="str">
        <f>IF(ISNUMBER(K107),IF(K$53=3,DATE(YEAR(K149)+IF(K107=1,1,0),MONTH(VLOOKUP(K107,'Betaal data'!$A$2:$B$5,2)),DAY(VLOOKUP(K107,'Betaal data'!$A$2:$B$5,2))),IF(K$53=2,DATE(K107,MONTH($B$9),DAY($B$9)),"")),"")</f>
        <v/>
      </c>
      <c r="L150" s="52" t="str">
        <f>IF(ISNUMBER(L107),IF(L$53=3,DATE(YEAR(L149)+IF(L107=1,1,0),MONTH(VLOOKUP(L107,'Betaal data'!$A$2:$B$5,2)),DAY(VLOOKUP(L107,'Betaal data'!$A$2:$B$5,2))),IF(L$53=2,DATE(L107,MONTH($B$9),DAY($B$9)),"")),"")</f>
        <v/>
      </c>
      <c r="M150" s="52" t="str">
        <f>IF(ISNUMBER(M107),IF(M$53=3,DATE(YEAR(M149)+IF(M107=1,1,0),MONTH(VLOOKUP(M107,'Betaal data'!$A$2:$B$5,2)),DAY(VLOOKUP(M107,'Betaal data'!$A$2:$B$5,2))),IF(M$53=2,DATE(M107,MONTH($B$9),DAY($B$9)),"")),"")</f>
        <v/>
      </c>
      <c r="N150" s="52" t="str">
        <f>IF(ISNUMBER(N107),IF(N$53=3,DATE(YEAR(N149)+IF(N107=1,1,0),MONTH(VLOOKUP(N107,'Betaal data'!$A$2:$B$5,2)),DAY(VLOOKUP(N107,'Betaal data'!$A$2:$B$5,2))),IF(N$53=2,DATE(N107,MONTH($B$9),DAY($B$9)),"")),"")</f>
        <v/>
      </c>
      <c r="O150" s="52" t="str">
        <f>IF(ISNUMBER(O107),IF(O$53=3,DATE(YEAR(O149)+IF(O107=1,1,0),MONTH(VLOOKUP(O107,'Betaal data'!$A$2:$B$5,2)),DAY(VLOOKUP(O107,'Betaal data'!$A$2:$B$5,2))),IF(O$53=2,DATE(O107,MONTH($B$9),DAY($B$9)),"")),"")</f>
        <v/>
      </c>
      <c r="P150" s="52" t="str">
        <f>IF(ISNUMBER(P107),IF(P$53=3,DATE(YEAR(P149)+IF(P107=1,1,0),MONTH(VLOOKUP(P107,'Betaal data'!$A$2:$B$5,2)),DAY(VLOOKUP(P107,'Betaal data'!$A$2:$B$5,2))),IF(P$53=2,DATE(P107,MONTH($B$9),DAY($B$9)),"")),"")</f>
        <v/>
      </c>
      <c r="Q150" s="52" t="str">
        <f>IF(ISNUMBER(Q107),IF(Q$53=3,DATE(YEAR(Q149)+IF(Q107=1,1,0),MONTH(VLOOKUP(Q107,'Betaal data'!$A$2:$B$5,2)),DAY(VLOOKUP(Q107,'Betaal data'!$A$2:$B$5,2))),IF(Q$53=2,DATE(Q107,MONTH($B$9),DAY($B$9)),"")),"")</f>
        <v/>
      </c>
      <c r="R150" s="52" t="str">
        <f>IF(ISNUMBER(R107),IF(R$53=3,DATE(YEAR(R149)+IF(R107=1,1,0),MONTH(VLOOKUP(R107,'Betaal data'!$A$2:$B$5,2)),DAY(VLOOKUP(R107,'Betaal data'!$A$2:$B$5,2))),IF(R$53=2,DATE(R107,MONTH($B$9),DAY($B$9)),"")),"")</f>
        <v/>
      </c>
      <c r="S150" s="52" t="str">
        <f>IF(ISNUMBER(S107),IF(S$53=3,DATE(YEAR(S149)+IF(S107=1,1,0),MONTH(VLOOKUP(S107,'Betaal data'!$A$2:$B$5,2)),DAY(VLOOKUP(S107,'Betaal data'!$A$2:$B$5,2))),IF(S$53=2,DATE(S107,MONTH($B$9),DAY($B$9)),"")),"")</f>
        <v/>
      </c>
      <c r="T150" s="52" t="str">
        <f>IF(ISNUMBER(T107),IF(T$53=3,DATE(YEAR(T149)+IF(T107=1,1,0),MONTH(VLOOKUP(T107,'Betaal data'!$A$2:$B$5,2)),DAY(VLOOKUP(T107,'Betaal data'!$A$2:$B$5,2))),IF(T$53=2,DATE(T107,MONTH($B$9),DAY($B$9)),"")),"")</f>
        <v/>
      </c>
      <c r="U150" s="52" t="str">
        <f>IF(ISNUMBER(U107),IF(U$53=3,DATE(YEAR(U149)+IF(U107=1,1,0),MONTH(VLOOKUP(U107,'Betaal data'!$A$2:$B$5,2)),DAY(VLOOKUP(U107,'Betaal data'!$A$2:$B$5,2))),IF(U$53=2,DATE(U107,MONTH($B$9),DAY($B$9)),"")),"")</f>
        <v/>
      </c>
      <c r="V150" s="52" t="str">
        <f>IF(ISNUMBER(V107),IF(V$53=3,DATE(YEAR(V149)+IF(V107=1,1,0),MONTH(VLOOKUP(V107,'Betaal data'!$A$2:$B$5,2)),DAY(VLOOKUP(V107,'Betaal data'!$A$2:$B$5,2))),IF(V$53=2,DATE(V107,MONTH($B$9),DAY($B$9)),"")),"")</f>
        <v/>
      </c>
      <c r="W150" s="52" t="str">
        <f>IF(ISNUMBER(W107),IF(W$53=3,DATE(YEAR(W149)+IF(W107=1,1,0),MONTH(VLOOKUP(W107,'Betaal data'!$A$2:$B$5,2)),DAY(VLOOKUP(W107,'Betaal data'!$A$2:$B$5,2))),IF(W$53=2,DATE(W107,MONTH($B$9),DAY($B$9)),"")),"")</f>
        <v/>
      </c>
    </row>
    <row r="151" spans="1:23" x14ac:dyDescent="0.2">
      <c r="A151" s="3"/>
      <c r="B151" s="3"/>
      <c r="C151" s="57">
        <v>14</v>
      </c>
      <c r="D151" s="52" t="str">
        <f>IF(ISNUMBER(D108),IF(D$53=3,DATE(YEAR(D150)+IF(D108=1,1,0),MONTH(VLOOKUP(D108,'Betaal data'!$A$2:$B$5,2)),DAY(VLOOKUP(D108,'Betaal data'!$A$2:$B$5,2))),IF(D$53=2,DATE(D108,MONTH($B$9),DAY($B$9)),"")),"")</f>
        <v/>
      </c>
      <c r="E151" s="52" t="str">
        <f>IF(ISNUMBER(E108),IF(E$53=3,DATE(YEAR(E150)+IF(E108=1,1,0),MONTH(VLOOKUP(E108,'Betaal data'!$A$2:$B$5,2)),DAY(VLOOKUP(E108,'Betaal data'!$A$2:$B$5,2))),IF(E$53=2,DATE(E108,MONTH($B$9),DAY($B$9)),"")),"")</f>
        <v/>
      </c>
      <c r="F151" s="52" t="str">
        <f>IF(ISNUMBER(F108),IF(F$53=3,DATE(YEAR(F150)+IF(F108=1,1,0),MONTH(VLOOKUP(F108,'Betaal data'!$A$2:$B$5,2)),DAY(VLOOKUP(F108,'Betaal data'!$A$2:$B$5,2))),IF(F$53=2,DATE(F108,MONTH($B$9),DAY($B$9)),"")),"")</f>
        <v/>
      </c>
      <c r="G151" s="52" t="str">
        <f>IF(ISNUMBER(G108),IF(G$53=3,DATE(YEAR(G150)+IF(G108=1,1,0),MONTH(VLOOKUP(G108,'Betaal data'!$A$2:$B$5,2)),DAY(VLOOKUP(G108,'Betaal data'!$A$2:$B$5,2))),IF(G$53=2,DATE(G108,MONTH($B$9),DAY($B$9)),"")),"")</f>
        <v/>
      </c>
      <c r="H151" s="52" t="str">
        <f>IF(ISNUMBER(H108),IF(H$53=3,DATE(YEAR(H150)+IF(H108=1,1,0),MONTH(VLOOKUP(H108,'Betaal data'!$A$2:$B$5,2)),DAY(VLOOKUP(H108,'Betaal data'!$A$2:$B$5,2))),IF(H$53=2,DATE(H108,MONTH($B$9),DAY($B$9)),"")),"")</f>
        <v/>
      </c>
      <c r="I151" s="52" t="str">
        <f>IF(ISNUMBER(I108),IF(I$53=3,DATE(YEAR(I150)+IF(I108=1,1,0),MONTH(VLOOKUP(I108,'Betaal data'!$A$2:$B$5,2)),DAY(VLOOKUP(I108,'Betaal data'!$A$2:$B$5,2))),IF(I$53=2,DATE(I108,MONTH($B$9),DAY($B$9)),"")),"")</f>
        <v/>
      </c>
      <c r="J151" s="52" t="str">
        <f>IF(ISNUMBER(J108),IF(J$53=3,DATE(YEAR(J150)+IF(J108=1,1,0),MONTH(VLOOKUP(J108,'Betaal data'!$A$2:$B$5,2)),DAY(VLOOKUP(J108,'Betaal data'!$A$2:$B$5,2))),IF(J$53=2,DATE(J108,MONTH($B$9),DAY($B$9)),"")),"")</f>
        <v/>
      </c>
      <c r="K151" s="52" t="str">
        <f>IF(ISNUMBER(K108),IF(K$53=3,DATE(YEAR(K150)+IF(K108=1,1,0),MONTH(VLOOKUP(K108,'Betaal data'!$A$2:$B$5,2)),DAY(VLOOKUP(K108,'Betaal data'!$A$2:$B$5,2))),IF(K$53=2,DATE(K108,MONTH($B$9),DAY($B$9)),"")),"")</f>
        <v/>
      </c>
      <c r="L151" s="52" t="str">
        <f>IF(ISNUMBER(L108),IF(L$53=3,DATE(YEAR(L150)+IF(L108=1,1,0),MONTH(VLOOKUP(L108,'Betaal data'!$A$2:$B$5,2)),DAY(VLOOKUP(L108,'Betaal data'!$A$2:$B$5,2))),IF(L$53=2,DATE(L108,MONTH($B$9),DAY($B$9)),"")),"")</f>
        <v/>
      </c>
      <c r="M151" s="52" t="str">
        <f>IF(ISNUMBER(M108),IF(M$53=3,DATE(YEAR(M150)+IF(M108=1,1,0),MONTH(VLOOKUP(M108,'Betaal data'!$A$2:$B$5,2)),DAY(VLOOKUP(M108,'Betaal data'!$A$2:$B$5,2))),IF(M$53=2,DATE(M108,MONTH($B$9),DAY($B$9)),"")),"")</f>
        <v/>
      </c>
      <c r="N151" s="52" t="str">
        <f>IF(ISNUMBER(N108),IF(N$53=3,DATE(YEAR(N150)+IF(N108=1,1,0),MONTH(VLOOKUP(N108,'Betaal data'!$A$2:$B$5,2)),DAY(VLOOKUP(N108,'Betaal data'!$A$2:$B$5,2))),IF(N$53=2,DATE(N108,MONTH($B$9),DAY($B$9)),"")),"")</f>
        <v/>
      </c>
      <c r="O151" s="52" t="str">
        <f>IF(ISNUMBER(O108),IF(O$53=3,DATE(YEAR(O150)+IF(O108=1,1,0),MONTH(VLOOKUP(O108,'Betaal data'!$A$2:$B$5,2)),DAY(VLOOKUP(O108,'Betaal data'!$A$2:$B$5,2))),IF(O$53=2,DATE(O108,MONTH($B$9),DAY($B$9)),"")),"")</f>
        <v/>
      </c>
      <c r="P151" s="52" t="str">
        <f>IF(ISNUMBER(P108),IF(P$53=3,DATE(YEAR(P150)+IF(P108=1,1,0),MONTH(VLOOKUP(P108,'Betaal data'!$A$2:$B$5,2)),DAY(VLOOKUP(P108,'Betaal data'!$A$2:$B$5,2))),IF(P$53=2,DATE(P108,MONTH($B$9),DAY($B$9)),"")),"")</f>
        <v/>
      </c>
      <c r="Q151" s="52" t="str">
        <f>IF(ISNUMBER(Q108),IF(Q$53=3,DATE(YEAR(Q150)+IF(Q108=1,1,0),MONTH(VLOOKUP(Q108,'Betaal data'!$A$2:$B$5,2)),DAY(VLOOKUP(Q108,'Betaal data'!$A$2:$B$5,2))),IF(Q$53=2,DATE(Q108,MONTH($B$9),DAY($B$9)),"")),"")</f>
        <v/>
      </c>
      <c r="R151" s="52" t="str">
        <f>IF(ISNUMBER(R108),IF(R$53=3,DATE(YEAR(R150)+IF(R108=1,1,0),MONTH(VLOOKUP(R108,'Betaal data'!$A$2:$B$5,2)),DAY(VLOOKUP(R108,'Betaal data'!$A$2:$B$5,2))),IF(R$53=2,DATE(R108,MONTH($B$9),DAY($B$9)),"")),"")</f>
        <v/>
      </c>
      <c r="S151" s="52" t="str">
        <f>IF(ISNUMBER(S108),IF(S$53=3,DATE(YEAR(S150)+IF(S108=1,1,0),MONTH(VLOOKUP(S108,'Betaal data'!$A$2:$B$5,2)),DAY(VLOOKUP(S108,'Betaal data'!$A$2:$B$5,2))),IF(S$53=2,DATE(S108,MONTH($B$9),DAY($B$9)),"")),"")</f>
        <v/>
      </c>
      <c r="T151" s="52" t="str">
        <f>IF(ISNUMBER(T108),IF(T$53=3,DATE(YEAR(T150)+IF(T108=1,1,0),MONTH(VLOOKUP(T108,'Betaal data'!$A$2:$B$5,2)),DAY(VLOOKUP(T108,'Betaal data'!$A$2:$B$5,2))),IF(T$53=2,DATE(T108,MONTH($B$9),DAY($B$9)),"")),"")</f>
        <v/>
      </c>
      <c r="U151" s="52" t="str">
        <f>IF(ISNUMBER(U108),IF(U$53=3,DATE(YEAR(U150)+IF(U108=1,1,0),MONTH(VLOOKUP(U108,'Betaal data'!$A$2:$B$5,2)),DAY(VLOOKUP(U108,'Betaal data'!$A$2:$B$5,2))),IF(U$53=2,DATE(U108,MONTH($B$9),DAY($B$9)),"")),"")</f>
        <v/>
      </c>
      <c r="V151" s="52" t="str">
        <f>IF(ISNUMBER(V108),IF(V$53=3,DATE(YEAR(V150)+IF(V108=1,1,0),MONTH(VLOOKUP(V108,'Betaal data'!$A$2:$B$5,2)),DAY(VLOOKUP(V108,'Betaal data'!$A$2:$B$5,2))),IF(V$53=2,DATE(V108,MONTH($B$9),DAY($B$9)),"")),"")</f>
        <v/>
      </c>
      <c r="W151" s="52" t="str">
        <f>IF(ISNUMBER(W108),IF(W$53=3,DATE(YEAR(W150)+IF(W108=1,1,0),MONTH(VLOOKUP(W108,'Betaal data'!$A$2:$B$5,2)),DAY(VLOOKUP(W108,'Betaal data'!$A$2:$B$5,2))),IF(W$53=2,DATE(W108,MONTH($B$9),DAY($B$9)),"")),"")</f>
        <v/>
      </c>
    </row>
    <row r="152" spans="1:23" x14ac:dyDescent="0.2">
      <c r="A152" s="3"/>
      <c r="B152" s="3"/>
      <c r="C152" s="57">
        <v>15</v>
      </c>
      <c r="D152" s="52" t="str">
        <f>IF(ISNUMBER(D109),IF(D$53=3,DATE(YEAR(D151)+IF(D109=1,1,0),MONTH(VLOOKUP(D109,'Betaal data'!$A$2:$B$5,2)),DAY(VLOOKUP(D109,'Betaal data'!$A$2:$B$5,2))),IF(D$53=2,DATE(D109,MONTH($B$9),DAY($B$9)),"")),"")</f>
        <v/>
      </c>
      <c r="E152" s="52" t="str">
        <f>IF(ISNUMBER(E109),IF(E$53=3,DATE(YEAR(E151)+IF(E109=1,1,0),MONTH(VLOOKUP(E109,'Betaal data'!$A$2:$B$5,2)),DAY(VLOOKUP(E109,'Betaal data'!$A$2:$B$5,2))),IF(E$53=2,DATE(E109,MONTH($B$9),DAY($B$9)),"")),"")</f>
        <v/>
      </c>
      <c r="F152" s="52" t="str">
        <f>IF(ISNUMBER(F109),IF(F$53=3,DATE(YEAR(F151)+IF(F109=1,1,0),MONTH(VLOOKUP(F109,'Betaal data'!$A$2:$B$5,2)),DAY(VLOOKUP(F109,'Betaal data'!$A$2:$B$5,2))),IF(F$53=2,DATE(F109,MONTH($B$9),DAY($B$9)),"")),"")</f>
        <v/>
      </c>
      <c r="G152" s="52" t="str">
        <f>IF(ISNUMBER(G109),IF(G$53=3,DATE(YEAR(G151)+IF(G109=1,1,0),MONTH(VLOOKUP(G109,'Betaal data'!$A$2:$B$5,2)),DAY(VLOOKUP(G109,'Betaal data'!$A$2:$B$5,2))),IF(G$53=2,DATE(G109,MONTH($B$9),DAY($B$9)),"")),"")</f>
        <v/>
      </c>
      <c r="H152" s="52" t="str">
        <f>IF(ISNUMBER(H109),IF(H$53=3,DATE(YEAR(H151)+IF(H109=1,1,0),MONTH(VLOOKUP(H109,'Betaal data'!$A$2:$B$5,2)),DAY(VLOOKUP(H109,'Betaal data'!$A$2:$B$5,2))),IF(H$53=2,DATE(H109,MONTH($B$9),DAY($B$9)),"")),"")</f>
        <v/>
      </c>
      <c r="I152" s="52" t="str">
        <f>IF(ISNUMBER(I109),IF(I$53=3,DATE(YEAR(I151)+IF(I109=1,1,0),MONTH(VLOOKUP(I109,'Betaal data'!$A$2:$B$5,2)),DAY(VLOOKUP(I109,'Betaal data'!$A$2:$B$5,2))),IF(I$53=2,DATE(I109,MONTH($B$9),DAY($B$9)),"")),"")</f>
        <v/>
      </c>
      <c r="J152" s="52" t="str">
        <f>IF(ISNUMBER(J109),IF(J$53=3,DATE(YEAR(J151)+IF(J109=1,1,0),MONTH(VLOOKUP(J109,'Betaal data'!$A$2:$B$5,2)),DAY(VLOOKUP(J109,'Betaal data'!$A$2:$B$5,2))),IF(J$53=2,DATE(J109,MONTH($B$9),DAY($B$9)),"")),"")</f>
        <v/>
      </c>
      <c r="K152" s="52" t="str">
        <f>IF(ISNUMBER(K109),IF(K$53=3,DATE(YEAR(K151)+IF(K109=1,1,0),MONTH(VLOOKUP(K109,'Betaal data'!$A$2:$B$5,2)),DAY(VLOOKUP(K109,'Betaal data'!$A$2:$B$5,2))),IF(K$53=2,DATE(K109,MONTH($B$9),DAY($B$9)),"")),"")</f>
        <v/>
      </c>
      <c r="L152" s="52" t="str">
        <f>IF(ISNUMBER(L109),IF(L$53=3,DATE(YEAR(L151)+IF(L109=1,1,0),MONTH(VLOOKUP(L109,'Betaal data'!$A$2:$B$5,2)),DAY(VLOOKUP(L109,'Betaal data'!$A$2:$B$5,2))),IF(L$53=2,DATE(L109,MONTH($B$9),DAY($B$9)),"")),"")</f>
        <v/>
      </c>
      <c r="M152" s="52" t="str">
        <f>IF(ISNUMBER(M109),IF(M$53=3,DATE(YEAR(M151)+IF(M109=1,1,0),MONTH(VLOOKUP(M109,'Betaal data'!$A$2:$B$5,2)),DAY(VLOOKUP(M109,'Betaal data'!$A$2:$B$5,2))),IF(M$53=2,DATE(M109,MONTH($B$9),DAY($B$9)),"")),"")</f>
        <v/>
      </c>
      <c r="N152" s="52" t="str">
        <f>IF(ISNUMBER(N109),IF(N$53=3,DATE(YEAR(N151)+IF(N109=1,1,0),MONTH(VLOOKUP(N109,'Betaal data'!$A$2:$B$5,2)),DAY(VLOOKUP(N109,'Betaal data'!$A$2:$B$5,2))),IF(N$53=2,DATE(N109,MONTH($B$9),DAY($B$9)),"")),"")</f>
        <v/>
      </c>
      <c r="O152" s="52" t="str">
        <f>IF(ISNUMBER(O109),IF(O$53=3,DATE(YEAR(O151)+IF(O109=1,1,0),MONTH(VLOOKUP(O109,'Betaal data'!$A$2:$B$5,2)),DAY(VLOOKUP(O109,'Betaal data'!$A$2:$B$5,2))),IF(O$53=2,DATE(O109,MONTH($B$9),DAY($B$9)),"")),"")</f>
        <v/>
      </c>
      <c r="P152" s="52" t="str">
        <f>IF(ISNUMBER(P109),IF(P$53=3,DATE(YEAR(P151)+IF(P109=1,1,0),MONTH(VLOOKUP(P109,'Betaal data'!$A$2:$B$5,2)),DAY(VLOOKUP(P109,'Betaal data'!$A$2:$B$5,2))),IF(P$53=2,DATE(P109,MONTH($B$9),DAY($B$9)),"")),"")</f>
        <v/>
      </c>
      <c r="Q152" s="52" t="str">
        <f>IF(ISNUMBER(Q109),IF(Q$53=3,DATE(YEAR(Q151)+IF(Q109=1,1,0),MONTH(VLOOKUP(Q109,'Betaal data'!$A$2:$B$5,2)),DAY(VLOOKUP(Q109,'Betaal data'!$A$2:$B$5,2))),IF(Q$53=2,DATE(Q109,MONTH($B$9),DAY($B$9)),"")),"")</f>
        <v/>
      </c>
      <c r="R152" s="52" t="str">
        <f>IF(ISNUMBER(R109),IF(R$53=3,DATE(YEAR(R151)+IF(R109=1,1,0),MONTH(VLOOKUP(R109,'Betaal data'!$A$2:$B$5,2)),DAY(VLOOKUP(R109,'Betaal data'!$A$2:$B$5,2))),IF(R$53=2,DATE(R109,MONTH($B$9),DAY($B$9)),"")),"")</f>
        <v/>
      </c>
      <c r="S152" s="52" t="str">
        <f>IF(ISNUMBER(S109),IF(S$53=3,DATE(YEAR(S151)+IF(S109=1,1,0),MONTH(VLOOKUP(S109,'Betaal data'!$A$2:$B$5,2)),DAY(VLOOKUP(S109,'Betaal data'!$A$2:$B$5,2))),IF(S$53=2,DATE(S109,MONTH($B$9),DAY($B$9)),"")),"")</f>
        <v/>
      </c>
      <c r="T152" s="52" t="str">
        <f>IF(ISNUMBER(T109),IF(T$53=3,DATE(YEAR(T151)+IF(T109=1,1,0),MONTH(VLOOKUP(T109,'Betaal data'!$A$2:$B$5,2)),DAY(VLOOKUP(T109,'Betaal data'!$A$2:$B$5,2))),IF(T$53=2,DATE(T109,MONTH($B$9),DAY($B$9)),"")),"")</f>
        <v/>
      </c>
      <c r="U152" s="52" t="str">
        <f>IF(ISNUMBER(U109),IF(U$53=3,DATE(YEAR(U151)+IF(U109=1,1,0),MONTH(VLOOKUP(U109,'Betaal data'!$A$2:$B$5,2)),DAY(VLOOKUP(U109,'Betaal data'!$A$2:$B$5,2))),IF(U$53=2,DATE(U109,MONTH($B$9),DAY($B$9)),"")),"")</f>
        <v/>
      </c>
      <c r="V152" s="52" t="str">
        <f>IF(ISNUMBER(V109),IF(V$53=3,DATE(YEAR(V151)+IF(V109=1,1,0),MONTH(VLOOKUP(V109,'Betaal data'!$A$2:$B$5,2)),DAY(VLOOKUP(V109,'Betaal data'!$A$2:$B$5,2))),IF(V$53=2,DATE(V109,MONTH($B$9),DAY($B$9)),"")),"")</f>
        <v/>
      </c>
      <c r="W152" s="52" t="str">
        <f>IF(ISNUMBER(W109),IF(W$53=3,DATE(YEAR(W151)+IF(W109=1,1,0),MONTH(VLOOKUP(W109,'Betaal data'!$A$2:$B$5,2)),DAY(VLOOKUP(W109,'Betaal data'!$A$2:$B$5,2))),IF(W$53=2,DATE(W109,MONTH($B$9),DAY($B$9)),"")),"")</f>
        <v/>
      </c>
    </row>
    <row r="153" spans="1:23" x14ac:dyDescent="0.2">
      <c r="A153" s="3"/>
      <c r="B153" s="3"/>
      <c r="C153" s="57">
        <v>16</v>
      </c>
      <c r="D153" s="52" t="str">
        <f>IF(ISNUMBER(D110),IF(D$53=3,DATE(YEAR(D152)+IF(D110=1,1,0),MONTH(VLOOKUP(D110,'Betaal data'!$A$2:$B$5,2)),DAY(VLOOKUP(D110,'Betaal data'!$A$2:$B$5,2))),IF(D$53=2,DATE(D110,MONTH($B$9),DAY($B$9)),"")),"")</f>
        <v/>
      </c>
      <c r="E153" s="52" t="str">
        <f>IF(ISNUMBER(E110),IF(E$53=3,DATE(YEAR(E152)+IF(E110=1,1,0),MONTH(VLOOKUP(E110,'Betaal data'!$A$2:$B$5,2)),DAY(VLOOKUP(E110,'Betaal data'!$A$2:$B$5,2))),IF(E$53=2,DATE(E110,MONTH($B$9),DAY($B$9)),"")),"")</f>
        <v/>
      </c>
      <c r="F153" s="52" t="str">
        <f>IF(ISNUMBER(F110),IF(F$53=3,DATE(YEAR(F152)+IF(F110=1,1,0),MONTH(VLOOKUP(F110,'Betaal data'!$A$2:$B$5,2)),DAY(VLOOKUP(F110,'Betaal data'!$A$2:$B$5,2))),IF(F$53=2,DATE(F110,MONTH($B$9),DAY($B$9)),"")),"")</f>
        <v/>
      </c>
      <c r="G153" s="52" t="str">
        <f>IF(ISNUMBER(G110),IF(G$53=3,DATE(YEAR(G152)+IF(G110=1,1,0),MONTH(VLOOKUP(G110,'Betaal data'!$A$2:$B$5,2)),DAY(VLOOKUP(G110,'Betaal data'!$A$2:$B$5,2))),IF(G$53=2,DATE(G110,MONTH($B$9),DAY($B$9)),"")),"")</f>
        <v/>
      </c>
      <c r="H153" s="52" t="str">
        <f>IF(ISNUMBER(H110),IF(H$53=3,DATE(YEAR(H152)+IF(H110=1,1,0),MONTH(VLOOKUP(H110,'Betaal data'!$A$2:$B$5,2)),DAY(VLOOKUP(H110,'Betaal data'!$A$2:$B$5,2))),IF(H$53=2,DATE(H110,MONTH($B$9),DAY($B$9)),"")),"")</f>
        <v/>
      </c>
      <c r="I153" s="52" t="str">
        <f>IF(ISNUMBER(I110),IF(I$53=3,DATE(YEAR(I152)+IF(I110=1,1,0),MONTH(VLOOKUP(I110,'Betaal data'!$A$2:$B$5,2)),DAY(VLOOKUP(I110,'Betaal data'!$A$2:$B$5,2))),IF(I$53=2,DATE(I110,MONTH($B$9),DAY($B$9)),"")),"")</f>
        <v/>
      </c>
      <c r="J153" s="52" t="str">
        <f>IF(ISNUMBER(J110),IF(J$53=3,DATE(YEAR(J152)+IF(J110=1,1,0),MONTH(VLOOKUP(J110,'Betaal data'!$A$2:$B$5,2)),DAY(VLOOKUP(J110,'Betaal data'!$A$2:$B$5,2))),IF(J$53=2,DATE(J110,MONTH($B$9),DAY($B$9)),"")),"")</f>
        <v/>
      </c>
      <c r="K153" s="52" t="str">
        <f>IF(ISNUMBER(K110),IF(K$53=3,DATE(YEAR(K152)+IF(K110=1,1,0),MONTH(VLOOKUP(K110,'Betaal data'!$A$2:$B$5,2)),DAY(VLOOKUP(K110,'Betaal data'!$A$2:$B$5,2))),IF(K$53=2,DATE(K110,MONTH($B$9),DAY($B$9)),"")),"")</f>
        <v/>
      </c>
      <c r="L153" s="52" t="str">
        <f>IF(ISNUMBER(L110),IF(L$53=3,DATE(YEAR(L152)+IF(L110=1,1,0),MONTH(VLOOKUP(L110,'Betaal data'!$A$2:$B$5,2)),DAY(VLOOKUP(L110,'Betaal data'!$A$2:$B$5,2))),IF(L$53=2,DATE(L110,MONTH($B$9),DAY($B$9)),"")),"")</f>
        <v/>
      </c>
      <c r="M153" s="52" t="str">
        <f>IF(ISNUMBER(M110),IF(M$53=3,DATE(YEAR(M152)+IF(M110=1,1,0),MONTH(VLOOKUP(M110,'Betaal data'!$A$2:$B$5,2)),DAY(VLOOKUP(M110,'Betaal data'!$A$2:$B$5,2))),IF(M$53=2,DATE(M110,MONTH($B$9),DAY($B$9)),"")),"")</f>
        <v/>
      </c>
      <c r="N153" s="52" t="str">
        <f>IF(ISNUMBER(N110),IF(N$53=3,DATE(YEAR(N152)+IF(N110=1,1,0),MONTH(VLOOKUP(N110,'Betaal data'!$A$2:$B$5,2)),DAY(VLOOKUP(N110,'Betaal data'!$A$2:$B$5,2))),IF(N$53=2,DATE(N110,MONTH($B$9),DAY($B$9)),"")),"")</f>
        <v/>
      </c>
      <c r="O153" s="52" t="str">
        <f>IF(ISNUMBER(O110),IF(O$53=3,DATE(YEAR(O152)+IF(O110=1,1,0),MONTH(VLOOKUP(O110,'Betaal data'!$A$2:$B$5,2)),DAY(VLOOKUP(O110,'Betaal data'!$A$2:$B$5,2))),IF(O$53=2,DATE(O110,MONTH($B$9),DAY($B$9)),"")),"")</f>
        <v/>
      </c>
      <c r="P153" s="52" t="str">
        <f>IF(ISNUMBER(P110),IF(P$53=3,DATE(YEAR(P152)+IF(P110=1,1,0),MONTH(VLOOKUP(P110,'Betaal data'!$A$2:$B$5,2)),DAY(VLOOKUP(P110,'Betaal data'!$A$2:$B$5,2))),IF(P$53=2,DATE(P110,MONTH($B$9),DAY($B$9)),"")),"")</f>
        <v/>
      </c>
      <c r="Q153" s="52" t="str">
        <f>IF(ISNUMBER(Q110),IF(Q$53=3,DATE(YEAR(Q152)+IF(Q110=1,1,0),MONTH(VLOOKUP(Q110,'Betaal data'!$A$2:$B$5,2)),DAY(VLOOKUP(Q110,'Betaal data'!$A$2:$B$5,2))),IF(Q$53=2,DATE(Q110,MONTH($B$9),DAY($B$9)),"")),"")</f>
        <v/>
      </c>
      <c r="R153" s="52" t="str">
        <f>IF(ISNUMBER(R110),IF(R$53=3,DATE(YEAR(R152)+IF(R110=1,1,0),MONTH(VLOOKUP(R110,'Betaal data'!$A$2:$B$5,2)),DAY(VLOOKUP(R110,'Betaal data'!$A$2:$B$5,2))),IF(R$53=2,DATE(R110,MONTH($B$9),DAY($B$9)),"")),"")</f>
        <v/>
      </c>
      <c r="S153" s="52" t="str">
        <f>IF(ISNUMBER(S110),IF(S$53=3,DATE(YEAR(S152)+IF(S110=1,1,0),MONTH(VLOOKUP(S110,'Betaal data'!$A$2:$B$5,2)),DAY(VLOOKUP(S110,'Betaal data'!$A$2:$B$5,2))),IF(S$53=2,DATE(S110,MONTH($B$9),DAY($B$9)),"")),"")</f>
        <v/>
      </c>
      <c r="T153" s="52" t="str">
        <f>IF(ISNUMBER(T110),IF(T$53=3,DATE(YEAR(T152)+IF(T110=1,1,0),MONTH(VLOOKUP(T110,'Betaal data'!$A$2:$B$5,2)),DAY(VLOOKUP(T110,'Betaal data'!$A$2:$B$5,2))),IF(T$53=2,DATE(T110,MONTH($B$9),DAY($B$9)),"")),"")</f>
        <v/>
      </c>
      <c r="U153" s="52" t="str">
        <f>IF(ISNUMBER(U110),IF(U$53=3,DATE(YEAR(U152)+IF(U110=1,1,0),MONTH(VLOOKUP(U110,'Betaal data'!$A$2:$B$5,2)),DAY(VLOOKUP(U110,'Betaal data'!$A$2:$B$5,2))),IF(U$53=2,DATE(U110,MONTH($B$9),DAY($B$9)),"")),"")</f>
        <v/>
      </c>
      <c r="V153" s="52" t="str">
        <f>IF(ISNUMBER(V110),IF(V$53=3,DATE(YEAR(V152)+IF(V110=1,1,0),MONTH(VLOOKUP(V110,'Betaal data'!$A$2:$B$5,2)),DAY(VLOOKUP(V110,'Betaal data'!$A$2:$B$5,2))),IF(V$53=2,DATE(V110,MONTH($B$9),DAY($B$9)),"")),"")</f>
        <v/>
      </c>
      <c r="W153" s="52" t="str">
        <f>IF(ISNUMBER(W110),IF(W$53=3,DATE(YEAR(W152)+IF(W110=1,1,0),MONTH(VLOOKUP(W110,'Betaal data'!$A$2:$B$5,2)),DAY(VLOOKUP(W110,'Betaal data'!$A$2:$B$5,2))),IF(W$53=2,DATE(W110,MONTH($B$9),DAY($B$9)),"")),"")</f>
        <v/>
      </c>
    </row>
    <row r="154" spans="1:23" x14ac:dyDescent="0.2">
      <c r="A154" s="3"/>
      <c r="B154" s="3"/>
      <c r="C154" s="57">
        <v>17</v>
      </c>
      <c r="D154" s="52" t="str">
        <f>IF(ISNUMBER(D111),IF(D$53=3,DATE(YEAR(D153)+IF(D111=1,1,0),MONTH(VLOOKUP(D111,'Betaal data'!$A$2:$B$5,2)),DAY(VLOOKUP(D111,'Betaal data'!$A$2:$B$5,2))),IF(D$53=2,DATE(D111,MONTH($B$9),DAY($B$9)),"")),"")</f>
        <v/>
      </c>
      <c r="E154" s="52" t="str">
        <f>IF(ISNUMBER(E111),IF(E$53=3,DATE(YEAR(E153)+IF(E111=1,1,0),MONTH(VLOOKUP(E111,'Betaal data'!$A$2:$B$5,2)),DAY(VLOOKUP(E111,'Betaal data'!$A$2:$B$5,2))),IF(E$53=2,DATE(E111,MONTH($B$9),DAY($B$9)),"")),"")</f>
        <v/>
      </c>
      <c r="F154" s="52" t="str">
        <f>IF(ISNUMBER(F111),IF(F$53=3,DATE(YEAR(F153)+IF(F111=1,1,0),MONTH(VLOOKUP(F111,'Betaal data'!$A$2:$B$5,2)),DAY(VLOOKUP(F111,'Betaal data'!$A$2:$B$5,2))),IF(F$53=2,DATE(F111,MONTH($B$9),DAY($B$9)),"")),"")</f>
        <v/>
      </c>
      <c r="G154" s="52" t="str">
        <f>IF(ISNUMBER(G111),IF(G$53=3,DATE(YEAR(G153)+IF(G111=1,1,0),MONTH(VLOOKUP(G111,'Betaal data'!$A$2:$B$5,2)),DAY(VLOOKUP(G111,'Betaal data'!$A$2:$B$5,2))),IF(G$53=2,DATE(G111,MONTH($B$9),DAY($B$9)),"")),"")</f>
        <v/>
      </c>
      <c r="H154" s="52" t="str">
        <f>IF(ISNUMBER(H111),IF(H$53=3,DATE(YEAR(H153)+IF(H111=1,1,0),MONTH(VLOOKUP(H111,'Betaal data'!$A$2:$B$5,2)),DAY(VLOOKUP(H111,'Betaal data'!$A$2:$B$5,2))),IF(H$53=2,DATE(H111,MONTH($B$9),DAY($B$9)),"")),"")</f>
        <v/>
      </c>
      <c r="I154" s="52" t="str">
        <f>IF(ISNUMBER(I111),IF(I$53=3,DATE(YEAR(I153)+IF(I111=1,1,0),MONTH(VLOOKUP(I111,'Betaal data'!$A$2:$B$5,2)),DAY(VLOOKUP(I111,'Betaal data'!$A$2:$B$5,2))),IF(I$53=2,DATE(I111,MONTH($B$9),DAY($B$9)),"")),"")</f>
        <v/>
      </c>
      <c r="J154" s="52" t="str">
        <f>IF(ISNUMBER(J111),IF(J$53=3,DATE(YEAR(J153)+IF(J111=1,1,0),MONTH(VLOOKUP(J111,'Betaal data'!$A$2:$B$5,2)),DAY(VLOOKUP(J111,'Betaal data'!$A$2:$B$5,2))),IF(J$53=2,DATE(J111,MONTH($B$9),DAY($B$9)),"")),"")</f>
        <v/>
      </c>
      <c r="K154" s="52" t="str">
        <f>IF(ISNUMBER(K111),IF(K$53=3,DATE(YEAR(K153)+IF(K111=1,1,0),MONTH(VLOOKUP(K111,'Betaal data'!$A$2:$B$5,2)),DAY(VLOOKUP(K111,'Betaal data'!$A$2:$B$5,2))),IF(K$53=2,DATE(K111,MONTH($B$9),DAY($B$9)),"")),"")</f>
        <v/>
      </c>
      <c r="L154" s="52" t="str">
        <f>IF(ISNUMBER(L111),IF(L$53=3,DATE(YEAR(L153)+IF(L111=1,1,0),MONTH(VLOOKUP(L111,'Betaal data'!$A$2:$B$5,2)),DAY(VLOOKUP(L111,'Betaal data'!$A$2:$B$5,2))),IF(L$53=2,DATE(L111,MONTH($B$9),DAY($B$9)),"")),"")</f>
        <v/>
      </c>
      <c r="M154" s="52" t="str">
        <f>IF(ISNUMBER(M111),IF(M$53=3,DATE(YEAR(M153)+IF(M111=1,1,0),MONTH(VLOOKUP(M111,'Betaal data'!$A$2:$B$5,2)),DAY(VLOOKUP(M111,'Betaal data'!$A$2:$B$5,2))),IF(M$53=2,DATE(M111,MONTH($B$9),DAY($B$9)),"")),"")</f>
        <v/>
      </c>
      <c r="N154" s="52" t="str">
        <f>IF(ISNUMBER(N111),IF(N$53=3,DATE(YEAR(N153)+IF(N111=1,1,0),MONTH(VLOOKUP(N111,'Betaal data'!$A$2:$B$5,2)),DAY(VLOOKUP(N111,'Betaal data'!$A$2:$B$5,2))),IF(N$53=2,DATE(N111,MONTH($B$9),DAY($B$9)),"")),"")</f>
        <v/>
      </c>
      <c r="O154" s="52" t="str">
        <f>IF(ISNUMBER(O111),IF(O$53=3,DATE(YEAR(O153)+IF(O111=1,1,0),MONTH(VLOOKUP(O111,'Betaal data'!$A$2:$B$5,2)),DAY(VLOOKUP(O111,'Betaal data'!$A$2:$B$5,2))),IF(O$53=2,DATE(O111,MONTH($B$9),DAY($B$9)),"")),"")</f>
        <v/>
      </c>
      <c r="P154" s="52" t="str">
        <f>IF(ISNUMBER(P111),IF(P$53=3,DATE(YEAR(P153)+IF(P111=1,1,0),MONTH(VLOOKUP(P111,'Betaal data'!$A$2:$B$5,2)),DAY(VLOOKUP(P111,'Betaal data'!$A$2:$B$5,2))),IF(P$53=2,DATE(P111,MONTH($B$9),DAY($B$9)),"")),"")</f>
        <v/>
      </c>
      <c r="Q154" s="52" t="str">
        <f>IF(ISNUMBER(Q111),IF(Q$53=3,DATE(YEAR(Q153)+IF(Q111=1,1,0),MONTH(VLOOKUP(Q111,'Betaal data'!$A$2:$B$5,2)),DAY(VLOOKUP(Q111,'Betaal data'!$A$2:$B$5,2))),IF(Q$53=2,DATE(Q111,MONTH($B$9),DAY($B$9)),"")),"")</f>
        <v/>
      </c>
      <c r="R154" s="52" t="str">
        <f>IF(ISNUMBER(R111),IF(R$53=3,DATE(YEAR(R153)+IF(R111=1,1,0),MONTH(VLOOKUP(R111,'Betaal data'!$A$2:$B$5,2)),DAY(VLOOKUP(R111,'Betaal data'!$A$2:$B$5,2))),IF(R$53=2,DATE(R111,MONTH($B$9),DAY($B$9)),"")),"")</f>
        <v/>
      </c>
      <c r="S154" s="52" t="str">
        <f>IF(ISNUMBER(S111),IF(S$53=3,DATE(YEAR(S153)+IF(S111=1,1,0),MONTH(VLOOKUP(S111,'Betaal data'!$A$2:$B$5,2)),DAY(VLOOKUP(S111,'Betaal data'!$A$2:$B$5,2))),IF(S$53=2,DATE(S111,MONTH($B$9),DAY($B$9)),"")),"")</f>
        <v/>
      </c>
      <c r="T154" s="52" t="str">
        <f>IF(ISNUMBER(T111),IF(T$53=3,DATE(YEAR(T153)+IF(T111=1,1,0),MONTH(VLOOKUP(T111,'Betaal data'!$A$2:$B$5,2)),DAY(VLOOKUP(T111,'Betaal data'!$A$2:$B$5,2))),IF(T$53=2,DATE(T111,MONTH($B$9),DAY($B$9)),"")),"")</f>
        <v/>
      </c>
      <c r="U154" s="52" t="str">
        <f>IF(ISNUMBER(U111),IF(U$53=3,DATE(YEAR(U153)+IF(U111=1,1,0),MONTH(VLOOKUP(U111,'Betaal data'!$A$2:$B$5,2)),DAY(VLOOKUP(U111,'Betaal data'!$A$2:$B$5,2))),IF(U$53=2,DATE(U111,MONTH($B$9),DAY($B$9)),"")),"")</f>
        <v/>
      </c>
      <c r="V154" s="52" t="str">
        <f>IF(ISNUMBER(V111),IF(V$53=3,DATE(YEAR(V153)+IF(V111=1,1,0),MONTH(VLOOKUP(V111,'Betaal data'!$A$2:$B$5,2)),DAY(VLOOKUP(V111,'Betaal data'!$A$2:$B$5,2))),IF(V$53=2,DATE(V111,MONTH($B$9),DAY($B$9)),"")),"")</f>
        <v/>
      </c>
      <c r="W154" s="52" t="str">
        <f>IF(ISNUMBER(W111),IF(W$53=3,DATE(YEAR(W153)+IF(W111=1,1,0),MONTH(VLOOKUP(W111,'Betaal data'!$A$2:$B$5,2)),DAY(VLOOKUP(W111,'Betaal data'!$A$2:$B$5,2))),IF(W$53=2,DATE(W111,MONTH($B$9),DAY($B$9)),"")),"")</f>
        <v/>
      </c>
    </row>
    <row r="155" spans="1:23" x14ac:dyDescent="0.2">
      <c r="A155" s="3"/>
      <c r="B155" s="3"/>
      <c r="C155" s="57">
        <v>18</v>
      </c>
      <c r="D155" s="52" t="str">
        <f>IF(ISNUMBER(D112),IF(D$53=3,DATE(YEAR(D154)+IF(D112=1,1,0),MONTH(VLOOKUP(D112,'Betaal data'!$A$2:$B$5,2)),DAY(VLOOKUP(D112,'Betaal data'!$A$2:$B$5,2))),IF(D$53=2,DATE(D112,MONTH($B$9),DAY($B$9)),"")),"")</f>
        <v/>
      </c>
      <c r="E155" s="52" t="str">
        <f>IF(ISNUMBER(E112),IF(E$53=3,DATE(YEAR(E154)+IF(E112=1,1,0),MONTH(VLOOKUP(E112,'Betaal data'!$A$2:$B$5,2)),DAY(VLOOKUP(E112,'Betaal data'!$A$2:$B$5,2))),IF(E$53=2,DATE(E112,MONTH($B$9),DAY($B$9)),"")),"")</f>
        <v/>
      </c>
      <c r="F155" s="52" t="str">
        <f>IF(ISNUMBER(F112),IF(F$53=3,DATE(YEAR(F154)+IF(F112=1,1,0),MONTH(VLOOKUP(F112,'Betaal data'!$A$2:$B$5,2)),DAY(VLOOKUP(F112,'Betaal data'!$A$2:$B$5,2))),IF(F$53=2,DATE(F112,MONTH($B$9),DAY($B$9)),"")),"")</f>
        <v/>
      </c>
      <c r="G155" s="52" t="str">
        <f>IF(ISNUMBER(G112),IF(G$53=3,DATE(YEAR(G154)+IF(G112=1,1,0),MONTH(VLOOKUP(G112,'Betaal data'!$A$2:$B$5,2)),DAY(VLOOKUP(G112,'Betaal data'!$A$2:$B$5,2))),IF(G$53=2,DATE(G112,MONTH($B$9),DAY($B$9)),"")),"")</f>
        <v/>
      </c>
      <c r="H155" s="52" t="str">
        <f>IF(ISNUMBER(H112),IF(H$53=3,DATE(YEAR(H154)+IF(H112=1,1,0),MONTH(VLOOKUP(H112,'Betaal data'!$A$2:$B$5,2)),DAY(VLOOKUP(H112,'Betaal data'!$A$2:$B$5,2))),IF(H$53=2,DATE(H112,MONTH($B$9),DAY($B$9)),"")),"")</f>
        <v/>
      </c>
      <c r="I155" s="52" t="str">
        <f>IF(ISNUMBER(I112),IF(I$53=3,DATE(YEAR(I154)+IF(I112=1,1,0),MONTH(VLOOKUP(I112,'Betaal data'!$A$2:$B$5,2)),DAY(VLOOKUP(I112,'Betaal data'!$A$2:$B$5,2))),IF(I$53=2,DATE(I112,MONTH($B$9),DAY($B$9)),"")),"")</f>
        <v/>
      </c>
      <c r="J155" s="52" t="str">
        <f>IF(ISNUMBER(J112),IF(J$53=3,DATE(YEAR(J154)+IF(J112=1,1,0),MONTH(VLOOKUP(J112,'Betaal data'!$A$2:$B$5,2)),DAY(VLOOKUP(J112,'Betaal data'!$A$2:$B$5,2))),IF(J$53=2,DATE(J112,MONTH($B$9),DAY($B$9)),"")),"")</f>
        <v/>
      </c>
      <c r="K155" s="52" t="str">
        <f>IF(ISNUMBER(K112),IF(K$53=3,DATE(YEAR(K154)+IF(K112=1,1,0),MONTH(VLOOKUP(K112,'Betaal data'!$A$2:$B$5,2)),DAY(VLOOKUP(K112,'Betaal data'!$A$2:$B$5,2))),IF(K$53=2,DATE(K112,MONTH($B$9),DAY($B$9)),"")),"")</f>
        <v/>
      </c>
      <c r="L155" s="52" t="str">
        <f>IF(ISNUMBER(L112),IF(L$53=3,DATE(YEAR(L154)+IF(L112=1,1,0),MONTH(VLOOKUP(L112,'Betaal data'!$A$2:$B$5,2)),DAY(VLOOKUP(L112,'Betaal data'!$A$2:$B$5,2))),IF(L$53=2,DATE(L112,MONTH($B$9),DAY($B$9)),"")),"")</f>
        <v/>
      </c>
      <c r="M155" s="52" t="str">
        <f>IF(ISNUMBER(M112),IF(M$53=3,DATE(YEAR(M154)+IF(M112=1,1,0),MONTH(VLOOKUP(M112,'Betaal data'!$A$2:$B$5,2)),DAY(VLOOKUP(M112,'Betaal data'!$A$2:$B$5,2))),IF(M$53=2,DATE(M112,MONTH($B$9),DAY($B$9)),"")),"")</f>
        <v/>
      </c>
      <c r="N155" s="52" t="str">
        <f>IF(ISNUMBER(N112),IF(N$53=3,DATE(YEAR(N154)+IF(N112=1,1,0),MONTH(VLOOKUP(N112,'Betaal data'!$A$2:$B$5,2)),DAY(VLOOKUP(N112,'Betaal data'!$A$2:$B$5,2))),IF(N$53=2,DATE(N112,MONTH($B$9),DAY($B$9)),"")),"")</f>
        <v/>
      </c>
      <c r="O155" s="52" t="str">
        <f>IF(ISNUMBER(O112),IF(O$53=3,DATE(YEAR(O154)+IF(O112=1,1,0),MONTH(VLOOKUP(O112,'Betaal data'!$A$2:$B$5,2)),DAY(VLOOKUP(O112,'Betaal data'!$A$2:$B$5,2))),IF(O$53=2,DATE(O112,MONTH($B$9),DAY($B$9)),"")),"")</f>
        <v/>
      </c>
      <c r="P155" s="52" t="str">
        <f>IF(ISNUMBER(P112),IF(P$53=3,DATE(YEAR(P154)+IF(P112=1,1,0),MONTH(VLOOKUP(P112,'Betaal data'!$A$2:$B$5,2)),DAY(VLOOKUP(P112,'Betaal data'!$A$2:$B$5,2))),IF(P$53=2,DATE(P112,MONTH($B$9),DAY($B$9)),"")),"")</f>
        <v/>
      </c>
      <c r="Q155" s="52" t="str">
        <f>IF(ISNUMBER(Q112),IF(Q$53=3,DATE(YEAR(Q154)+IF(Q112=1,1,0),MONTH(VLOOKUP(Q112,'Betaal data'!$A$2:$B$5,2)),DAY(VLOOKUP(Q112,'Betaal data'!$A$2:$B$5,2))),IF(Q$53=2,DATE(Q112,MONTH($B$9),DAY($B$9)),"")),"")</f>
        <v/>
      </c>
      <c r="R155" s="52" t="str">
        <f>IF(ISNUMBER(R112),IF(R$53=3,DATE(YEAR(R154)+IF(R112=1,1,0),MONTH(VLOOKUP(R112,'Betaal data'!$A$2:$B$5,2)),DAY(VLOOKUP(R112,'Betaal data'!$A$2:$B$5,2))),IF(R$53=2,DATE(R112,MONTH($B$9),DAY($B$9)),"")),"")</f>
        <v/>
      </c>
      <c r="S155" s="52" t="str">
        <f>IF(ISNUMBER(S112),IF(S$53=3,DATE(YEAR(S154)+IF(S112=1,1,0),MONTH(VLOOKUP(S112,'Betaal data'!$A$2:$B$5,2)),DAY(VLOOKUP(S112,'Betaal data'!$A$2:$B$5,2))),IF(S$53=2,DATE(S112,MONTH($B$9),DAY($B$9)),"")),"")</f>
        <v/>
      </c>
      <c r="T155" s="52" t="str">
        <f>IF(ISNUMBER(T112),IF(T$53=3,DATE(YEAR(T154)+IF(T112=1,1,0),MONTH(VLOOKUP(T112,'Betaal data'!$A$2:$B$5,2)),DAY(VLOOKUP(T112,'Betaal data'!$A$2:$B$5,2))),IF(T$53=2,DATE(T112,MONTH($B$9),DAY($B$9)),"")),"")</f>
        <v/>
      </c>
      <c r="U155" s="52" t="str">
        <f>IF(ISNUMBER(U112),IF(U$53=3,DATE(YEAR(U154)+IF(U112=1,1,0),MONTH(VLOOKUP(U112,'Betaal data'!$A$2:$B$5,2)),DAY(VLOOKUP(U112,'Betaal data'!$A$2:$B$5,2))),IF(U$53=2,DATE(U112,MONTH($B$9),DAY($B$9)),"")),"")</f>
        <v/>
      </c>
      <c r="V155" s="52" t="str">
        <f>IF(ISNUMBER(V112),IF(V$53=3,DATE(YEAR(V154)+IF(V112=1,1,0),MONTH(VLOOKUP(V112,'Betaal data'!$A$2:$B$5,2)),DAY(VLOOKUP(V112,'Betaal data'!$A$2:$B$5,2))),IF(V$53=2,DATE(V112,MONTH($B$9),DAY($B$9)),"")),"")</f>
        <v/>
      </c>
      <c r="W155" s="52" t="str">
        <f>IF(ISNUMBER(W112),IF(W$53=3,DATE(YEAR(W154)+IF(W112=1,1,0),MONTH(VLOOKUP(W112,'Betaal data'!$A$2:$B$5,2)),DAY(VLOOKUP(W112,'Betaal data'!$A$2:$B$5,2))),IF(W$53=2,DATE(W112,MONTH($B$9),DAY($B$9)),"")),"")</f>
        <v/>
      </c>
    </row>
    <row r="156" spans="1:23" x14ac:dyDescent="0.2">
      <c r="A156" s="3"/>
      <c r="B156" s="3"/>
      <c r="C156" s="57">
        <v>19</v>
      </c>
      <c r="D156" s="52" t="str">
        <f>IF(ISNUMBER(D113),IF(D$53=3,DATE(YEAR(D155)+IF(D113=1,1,0),MONTH(VLOOKUP(D113,'Betaal data'!$A$2:$B$5,2)),DAY(VLOOKUP(D113,'Betaal data'!$A$2:$B$5,2))),IF(D$53=2,DATE(D113,MONTH($B$9),DAY($B$9)),"")),"")</f>
        <v/>
      </c>
      <c r="E156" s="52" t="str">
        <f>IF(ISNUMBER(E113),IF(E$53=3,DATE(YEAR(E155)+IF(E113=1,1,0),MONTH(VLOOKUP(E113,'Betaal data'!$A$2:$B$5,2)),DAY(VLOOKUP(E113,'Betaal data'!$A$2:$B$5,2))),IF(E$53=2,DATE(E113,MONTH($B$9),DAY($B$9)),"")),"")</f>
        <v/>
      </c>
      <c r="F156" s="52" t="str">
        <f>IF(ISNUMBER(F113),IF(F$53=3,DATE(YEAR(F155)+IF(F113=1,1,0),MONTH(VLOOKUP(F113,'Betaal data'!$A$2:$B$5,2)),DAY(VLOOKUP(F113,'Betaal data'!$A$2:$B$5,2))),IF(F$53=2,DATE(F113,MONTH($B$9),DAY($B$9)),"")),"")</f>
        <v/>
      </c>
      <c r="G156" s="52" t="str">
        <f>IF(ISNUMBER(G113),IF(G$53=3,DATE(YEAR(G155)+IF(G113=1,1,0),MONTH(VLOOKUP(G113,'Betaal data'!$A$2:$B$5,2)),DAY(VLOOKUP(G113,'Betaal data'!$A$2:$B$5,2))),IF(G$53=2,DATE(G113,MONTH($B$9),DAY($B$9)),"")),"")</f>
        <v/>
      </c>
      <c r="H156" s="52" t="str">
        <f>IF(ISNUMBER(H113),IF(H$53=3,DATE(YEAR(H155)+IF(H113=1,1,0),MONTH(VLOOKUP(H113,'Betaal data'!$A$2:$B$5,2)),DAY(VLOOKUP(H113,'Betaal data'!$A$2:$B$5,2))),IF(H$53=2,DATE(H113,MONTH($B$9),DAY($B$9)),"")),"")</f>
        <v/>
      </c>
      <c r="I156" s="52" t="str">
        <f>IF(ISNUMBER(I113),IF(I$53=3,DATE(YEAR(I155)+IF(I113=1,1,0),MONTH(VLOOKUP(I113,'Betaal data'!$A$2:$B$5,2)),DAY(VLOOKUP(I113,'Betaal data'!$A$2:$B$5,2))),IF(I$53=2,DATE(I113,MONTH($B$9),DAY($B$9)),"")),"")</f>
        <v/>
      </c>
      <c r="J156" s="52" t="str">
        <f>IF(ISNUMBER(J113),IF(J$53=3,DATE(YEAR(J155)+IF(J113=1,1,0),MONTH(VLOOKUP(J113,'Betaal data'!$A$2:$B$5,2)),DAY(VLOOKUP(J113,'Betaal data'!$A$2:$B$5,2))),IF(J$53=2,DATE(J113,MONTH($B$9),DAY($B$9)),"")),"")</f>
        <v/>
      </c>
      <c r="K156" s="52" t="str">
        <f>IF(ISNUMBER(K113),IF(K$53=3,DATE(YEAR(K155)+IF(K113=1,1,0),MONTH(VLOOKUP(K113,'Betaal data'!$A$2:$B$5,2)),DAY(VLOOKUP(K113,'Betaal data'!$A$2:$B$5,2))),IF(K$53=2,DATE(K113,MONTH($B$9),DAY($B$9)),"")),"")</f>
        <v/>
      </c>
      <c r="L156" s="52" t="str">
        <f>IF(ISNUMBER(L113),IF(L$53=3,DATE(YEAR(L155)+IF(L113=1,1,0),MONTH(VLOOKUP(L113,'Betaal data'!$A$2:$B$5,2)),DAY(VLOOKUP(L113,'Betaal data'!$A$2:$B$5,2))),IF(L$53=2,DATE(L113,MONTH($B$9),DAY($B$9)),"")),"")</f>
        <v/>
      </c>
      <c r="M156" s="52" t="str">
        <f>IF(ISNUMBER(M113),IF(M$53=3,DATE(YEAR(M155)+IF(M113=1,1,0),MONTH(VLOOKUP(M113,'Betaal data'!$A$2:$B$5,2)),DAY(VLOOKUP(M113,'Betaal data'!$A$2:$B$5,2))),IF(M$53=2,DATE(M113,MONTH($B$9),DAY($B$9)),"")),"")</f>
        <v/>
      </c>
      <c r="N156" s="52" t="str">
        <f>IF(ISNUMBER(N113),IF(N$53=3,DATE(YEAR(N155)+IF(N113=1,1,0),MONTH(VLOOKUP(N113,'Betaal data'!$A$2:$B$5,2)),DAY(VLOOKUP(N113,'Betaal data'!$A$2:$B$5,2))),IF(N$53=2,DATE(N113,MONTH($B$9),DAY($B$9)),"")),"")</f>
        <v/>
      </c>
      <c r="O156" s="52" t="str">
        <f>IF(ISNUMBER(O113),IF(O$53=3,DATE(YEAR(O155)+IF(O113=1,1,0),MONTH(VLOOKUP(O113,'Betaal data'!$A$2:$B$5,2)),DAY(VLOOKUP(O113,'Betaal data'!$A$2:$B$5,2))),IF(O$53=2,DATE(O113,MONTH($B$9),DAY($B$9)),"")),"")</f>
        <v/>
      </c>
      <c r="P156" s="52" t="str">
        <f>IF(ISNUMBER(P113),IF(P$53=3,DATE(YEAR(P155)+IF(P113=1,1,0),MONTH(VLOOKUP(P113,'Betaal data'!$A$2:$B$5,2)),DAY(VLOOKUP(P113,'Betaal data'!$A$2:$B$5,2))),IF(P$53=2,DATE(P113,MONTH($B$9),DAY($B$9)),"")),"")</f>
        <v/>
      </c>
      <c r="Q156" s="52" t="str">
        <f>IF(ISNUMBER(Q113),IF(Q$53=3,DATE(YEAR(Q155)+IF(Q113=1,1,0),MONTH(VLOOKUP(Q113,'Betaal data'!$A$2:$B$5,2)),DAY(VLOOKUP(Q113,'Betaal data'!$A$2:$B$5,2))),IF(Q$53=2,DATE(Q113,MONTH($B$9),DAY($B$9)),"")),"")</f>
        <v/>
      </c>
      <c r="R156" s="52" t="str">
        <f>IF(ISNUMBER(R113),IF(R$53=3,DATE(YEAR(R155)+IF(R113=1,1,0),MONTH(VLOOKUP(R113,'Betaal data'!$A$2:$B$5,2)),DAY(VLOOKUP(R113,'Betaal data'!$A$2:$B$5,2))),IF(R$53=2,DATE(R113,MONTH($B$9),DAY($B$9)),"")),"")</f>
        <v/>
      </c>
      <c r="S156" s="52" t="str">
        <f>IF(ISNUMBER(S113),IF(S$53=3,DATE(YEAR(S155)+IF(S113=1,1,0),MONTH(VLOOKUP(S113,'Betaal data'!$A$2:$B$5,2)),DAY(VLOOKUP(S113,'Betaal data'!$A$2:$B$5,2))),IF(S$53=2,DATE(S113,MONTH($B$9),DAY($B$9)),"")),"")</f>
        <v/>
      </c>
      <c r="T156" s="52" t="str">
        <f>IF(ISNUMBER(T113),IF(T$53=3,DATE(YEAR(T155)+IF(T113=1,1,0),MONTH(VLOOKUP(T113,'Betaal data'!$A$2:$B$5,2)),DAY(VLOOKUP(T113,'Betaal data'!$A$2:$B$5,2))),IF(T$53=2,DATE(T113,MONTH($B$9),DAY($B$9)),"")),"")</f>
        <v/>
      </c>
      <c r="U156" s="52" t="str">
        <f>IF(ISNUMBER(U113),IF(U$53=3,DATE(YEAR(U155)+IF(U113=1,1,0),MONTH(VLOOKUP(U113,'Betaal data'!$A$2:$B$5,2)),DAY(VLOOKUP(U113,'Betaal data'!$A$2:$B$5,2))),IF(U$53=2,DATE(U113,MONTH($B$9),DAY($B$9)),"")),"")</f>
        <v/>
      </c>
      <c r="V156" s="52" t="str">
        <f>IF(ISNUMBER(V113),IF(V$53=3,DATE(YEAR(V155)+IF(V113=1,1,0),MONTH(VLOOKUP(V113,'Betaal data'!$A$2:$B$5,2)),DAY(VLOOKUP(V113,'Betaal data'!$A$2:$B$5,2))),IF(V$53=2,DATE(V113,MONTH($B$9),DAY($B$9)),"")),"")</f>
        <v/>
      </c>
      <c r="W156" s="52" t="str">
        <f>IF(ISNUMBER(W113),IF(W$53=3,DATE(YEAR(W155)+IF(W113=1,1,0),MONTH(VLOOKUP(W113,'Betaal data'!$A$2:$B$5,2)),DAY(VLOOKUP(W113,'Betaal data'!$A$2:$B$5,2))),IF(W$53=2,DATE(W113,MONTH($B$9),DAY($B$9)),"")),"")</f>
        <v/>
      </c>
    </row>
    <row r="157" spans="1:23" x14ac:dyDescent="0.2">
      <c r="A157" s="3"/>
      <c r="B157" s="3"/>
      <c r="C157" s="57">
        <v>20</v>
      </c>
      <c r="D157" s="52" t="str">
        <f>IF(ISNUMBER(D114),IF(D$53=3,DATE(YEAR(D156)+IF(D114=1,1,0),MONTH(VLOOKUP(D114,'Betaal data'!$A$2:$B$5,2)),DAY(VLOOKUP(D114,'Betaal data'!$A$2:$B$5,2))),IF(D$53=2,DATE(D114,MONTH($B$9),DAY($B$9)),"")),"")</f>
        <v/>
      </c>
      <c r="E157" s="52" t="str">
        <f>IF(ISNUMBER(E114),IF(E$53=3,DATE(YEAR(E156)+IF(E114=1,1,0),MONTH(VLOOKUP(E114,'Betaal data'!$A$2:$B$5,2)),DAY(VLOOKUP(E114,'Betaal data'!$A$2:$B$5,2))),IF(E$53=2,DATE(E114,MONTH($B$9),DAY($B$9)),"")),"")</f>
        <v/>
      </c>
      <c r="F157" s="52" t="str">
        <f>IF(ISNUMBER(F114),IF(F$53=3,DATE(YEAR(F156)+IF(F114=1,1,0),MONTH(VLOOKUP(F114,'Betaal data'!$A$2:$B$5,2)),DAY(VLOOKUP(F114,'Betaal data'!$A$2:$B$5,2))),IF(F$53=2,DATE(F114,MONTH($B$9),DAY($B$9)),"")),"")</f>
        <v/>
      </c>
      <c r="G157" s="52" t="str">
        <f>IF(ISNUMBER(G114),IF(G$53=3,DATE(YEAR(G156)+IF(G114=1,1,0),MONTH(VLOOKUP(G114,'Betaal data'!$A$2:$B$5,2)),DAY(VLOOKUP(G114,'Betaal data'!$A$2:$B$5,2))),IF(G$53=2,DATE(G114,MONTH($B$9),DAY($B$9)),"")),"")</f>
        <v/>
      </c>
      <c r="H157" s="52" t="str">
        <f>IF(ISNUMBER(H114),IF(H$53=3,DATE(YEAR(H156)+IF(H114=1,1,0),MONTH(VLOOKUP(H114,'Betaal data'!$A$2:$B$5,2)),DAY(VLOOKUP(H114,'Betaal data'!$A$2:$B$5,2))),IF(H$53=2,DATE(H114,MONTH($B$9),DAY($B$9)),"")),"")</f>
        <v/>
      </c>
      <c r="I157" s="52" t="str">
        <f>IF(ISNUMBER(I114),IF(I$53=3,DATE(YEAR(I156)+IF(I114=1,1,0),MONTH(VLOOKUP(I114,'Betaal data'!$A$2:$B$5,2)),DAY(VLOOKUP(I114,'Betaal data'!$A$2:$B$5,2))),IF(I$53=2,DATE(I114,MONTH($B$9),DAY($B$9)),"")),"")</f>
        <v/>
      </c>
      <c r="J157" s="52" t="str">
        <f>IF(ISNUMBER(J114),IF(J$53=3,DATE(YEAR(J156)+IF(J114=1,1,0),MONTH(VLOOKUP(J114,'Betaal data'!$A$2:$B$5,2)),DAY(VLOOKUP(J114,'Betaal data'!$A$2:$B$5,2))),IF(J$53=2,DATE(J114,MONTH($B$9),DAY($B$9)),"")),"")</f>
        <v/>
      </c>
      <c r="K157" s="52" t="str">
        <f>IF(ISNUMBER(K114),IF(K$53=3,DATE(YEAR(K156)+IF(K114=1,1,0),MONTH(VLOOKUP(K114,'Betaal data'!$A$2:$B$5,2)),DAY(VLOOKUP(K114,'Betaal data'!$A$2:$B$5,2))),IF(K$53=2,DATE(K114,MONTH($B$9),DAY($B$9)),"")),"")</f>
        <v/>
      </c>
      <c r="L157" s="52" t="str">
        <f>IF(ISNUMBER(L114),IF(L$53=3,DATE(YEAR(L156)+IF(L114=1,1,0),MONTH(VLOOKUP(L114,'Betaal data'!$A$2:$B$5,2)),DAY(VLOOKUP(L114,'Betaal data'!$A$2:$B$5,2))),IF(L$53=2,DATE(L114,MONTH($B$9),DAY($B$9)),"")),"")</f>
        <v/>
      </c>
      <c r="M157" s="52" t="str">
        <f>IF(ISNUMBER(M114),IF(M$53=3,DATE(YEAR(M156)+IF(M114=1,1,0),MONTH(VLOOKUP(M114,'Betaal data'!$A$2:$B$5,2)),DAY(VLOOKUP(M114,'Betaal data'!$A$2:$B$5,2))),IF(M$53=2,DATE(M114,MONTH($B$9),DAY($B$9)),"")),"")</f>
        <v/>
      </c>
      <c r="N157" s="52" t="str">
        <f>IF(ISNUMBER(N114),IF(N$53=3,DATE(YEAR(N156)+IF(N114=1,1,0),MONTH(VLOOKUP(N114,'Betaal data'!$A$2:$B$5,2)),DAY(VLOOKUP(N114,'Betaal data'!$A$2:$B$5,2))),IF(N$53=2,DATE(N114,MONTH($B$9),DAY($B$9)),"")),"")</f>
        <v/>
      </c>
      <c r="O157" s="52" t="str">
        <f>IF(ISNUMBER(O114),IF(O$53=3,DATE(YEAR(O156)+IF(O114=1,1,0),MONTH(VLOOKUP(O114,'Betaal data'!$A$2:$B$5,2)),DAY(VLOOKUP(O114,'Betaal data'!$A$2:$B$5,2))),IF(O$53=2,DATE(O114,MONTH($B$9),DAY($B$9)),"")),"")</f>
        <v/>
      </c>
      <c r="P157" s="52" t="str">
        <f>IF(ISNUMBER(P114),IF(P$53=3,DATE(YEAR(P156)+IF(P114=1,1,0),MONTH(VLOOKUP(P114,'Betaal data'!$A$2:$B$5,2)),DAY(VLOOKUP(P114,'Betaal data'!$A$2:$B$5,2))),IF(P$53=2,DATE(P114,MONTH($B$9),DAY($B$9)),"")),"")</f>
        <v/>
      </c>
      <c r="Q157" s="52" t="str">
        <f>IF(ISNUMBER(Q114),IF(Q$53=3,DATE(YEAR(Q156)+IF(Q114=1,1,0),MONTH(VLOOKUP(Q114,'Betaal data'!$A$2:$B$5,2)),DAY(VLOOKUP(Q114,'Betaal data'!$A$2:$B$5,2))),IF(Q$53=2,DATE(Q114,MONTH($B$9),DAY($B$9)),"")),"")</f>
        <v/>
      </c>
      <c r="R157" s="52" t="str">
        <f>IF(ISNUMBER(R114),IF(R$53=3,DATE(YEAR(R156)+IF(R114=1,1,0),MONTH(VLOOKUP(R114,'Betaal data'!$A$2:$B$5,2)),DAY(VLOOKUP(R114,'Betaal data'!$A$2:$B$5,2))),IF(R$53=2,DATE(R114,MONTH($B$9),DAY($B$9)),"")),"")</f>
        <v/>
      </c>
      <c r="S157" s="52" t="str">
        <f>IF(ISNUMBER(S114),IF(S$53=3,DATE(YEAR(S156)+IF(S114=1,1,0),MONTH(VLOOKUP(S114,'Betaal data'!$A$2:$B$5,2)),DAY(VLOOKUP(S114,'Betaal data'!$A$2:$B$5,2))),IF(S$53=2,DATE(S114,MONTH($B$9),DAY($B$9)),"")),"")</f>
        <v/>
      </c>
      <c r="T157" s="52" t="str">
        <f>IF(ISNUMBER(T114),IF(T$53=3,DATE(YEAR(T156)+IF(T114=1,1,0),MONTH(VLOOKUP(T114,'Betaal data'!$A$2:$B$5,2)),DAY(VLOOKUP(T114,'Betaal data'!$A$2:$B$5,2))),IF(T$53=2,DATE(T114,MONTH($B$9),DAY($B$9)),"")),"")</f>
        <v/>
      </c>
      <c r="U157" s="52" t="str">
        <f>IF(ISNUMBER(U114),IF(U$53=3,DATE(YEAR(U156)+IF(U114=1,1,0),MONTH(VLOOKUP(U114,'Betaal data'!$A$2:$B$5,2)),DAY(VLOOKUP(U114,'Betaal data'!$A$2:$B$5,2))),IF(U$53=2,DATE(U114,MONTH($B$9),DAY($B$9)),"")),"")</f>
        <v/>
      </c>
      <c r="V157" s="52" t="str">
        <f>IF(ISNUMBER(V114),IF(V$53=3,DATE(YEAR(V156)+IF(V114=1,1,0),MONTH(VLOOKUP(V114,'Betaal data'!$A$2:$B$5,2)),DAY(VLOOKUP(V114,'Betaal data'!$A$2:$B$5,2))),IF(V$53=2,DATE(V114,MONTH($B$9),DAY($B$9)),"")),"")</f>
        <v/>
      </c>
      <c r="W157" s="52" t="str">
        <f>IF(ISNUMBER(W114),IF(W$53=3,DATE(YEAR(W156)+IF(W114=1,1,0),MONTH(VLOOKUP(W114,'Betaal data'!$A$2:$B$5,2)),DAY(VLOOKUP(W114,'Betaal data'!$A$2:$B$5,2))),IF(W$53=2,DATE(W114,MONTH($B$9),DAY($B$9)),"")),"")</f>
        <v/>
      </c>
    </row>
    <row r="158" spans="1:23" x14ac:dyDescent="0.2">
      <c r="A158" s="3"/>
      <c r="B158" s="3"/>
      <c r="C158" s="57">
        <v>21</v>
      </c>
      <c r="D158" s="52" t="str">
        <f>IF(ISNUMBER(D115),IF(D$53=3,DATE(YEAR(D157)+IF(D115=1,1,0),MONTH(VLOOKUP(D115,'Betaal data'!$A$2:$B$5,2)),DAY(VLOOKUP(D115,'Betaal data'!$A$2:$B$5,2))),IF(D$53=2,DATE(D115,MONTH($B$9),DAY($B$9)),"")),"")</f>
        <v/>
      </c>
      <c r="E158" s="52" t="str">
        <f>IF(ISNUMBER(E115),IF(E$53=3,DATE(YEAR(E157)+IF(E115=1,1,0),MONTH(VLOOKUP(E115,'Betaal data'!$A$2:$B$5,2)),DAY(VLOOKUP(E115,'Betaal data'!$A$2:$B$5,2))),IF(E$53=2,DATE(E115,MONTH($B$9),DAY($B$9)),"")),"")</f>
        <v/>
      </c>
      <c r="F158" s="52" t="str">
        <f>IF(ISNUMBER(F115),IF(F$53=3,DATE(YEAR(F157)+IF(F115=1,1,0),MONTH(VLOOKUP(F115,'Betaal data'!$A$2:$B$5,2)),DAY(VLOOKUP(F115,'Betaal data'!$A$2:$B$5,2))),IF(F$53=2,DATE(F115,MONTH($B$9),DAY($B$9)),"")),"")</f>
        <v/>
      </c>
      <c r="G158" s="52" t="str">
        <f>IF(ISNUMBER(G115),IF(G$53=3,DATE(YEAR(G157)+IF(G115=1,1,0),MONTH(VLOOKUP(G115,'Betaal data'!$A$2:$B$5,2)),DAY(VLOOKUP(G115,'Betaal data'!$A$2:$B$5,2))),IF(G$53=2,DATE(G115,MONTH($B$9),DAY($B$9)),"")),"")</f>
        <v/>
      </c>
      <c r="H158" s="52" t="str">
        <f>IF(ISNUMBER(H115),IF(H$53=3,DATE(YEAR(H157)+IF(H115=1,1,0),MONTH(VLOOKUP(H115,'Betaal data'!$A$2:$B$5,2)),DAY(VLOOKUP(H115,'Betaal data'!$A$2:$B$5,2))),IF(H$53=2,DATE(H115,MONTH($B$9),DAY($B$9)),"")),"")</f>
        <v/>
      </c>
      <c r="I158" s="52" t="str">
        <f>IF(ISNUMBER(I115),IF(I$53=3,DATE(YEAR(I157)+IF(I115=1,1,0),MONTH(VLOOKUP(I115,'Betaal data'!$A$2:$B$5,2)),DAY(VLOOKUP(I115,'Betaal data'!$A$2:$B$5,2))),IF(I$53=2,DATE(I115,MONTH($B$9),DAY($B$9)),"")),"")</f>
        <v/>
      </c>
      <c r="J158" s="52" t="str">
        <f>IF(ISNUMBER(J115),IF(J$53=3,DATE(YEAR(J157)+IF(J115=1,1,0),MONTH(VLOOKUP(J115,'Betaal data'!$A$2:$B$5,2)),DAY(VLOOKUP(J115,'Betaal data'!$A$2:$B$5,2))),IF(J$53=2,DATE(J115,MONTH($B$9),DAY($B$9)),"")),"")</f>
        <v/>
      </c>
      <c r="K158" s="52" t="str">
        <f>IF(ISNUMBER(K115),IF(K$53=3,DATE(YEAR(K157)+IF(K115=1,1,0),MONTH(VLOOKUP(K115,'Betaal data'!$A$2:$B$5,2)),DAY(VLOOKUP(K115,'Betaal data'!$A$2:$B$5,2))),IF(K$53=2,DATE(K115,MONTH($B$9),DAY($B$9)),"")),"")</f>
        <v/>
      </c>
      <c r="L158" s="52" t="str">
        <f>IF(ISNUMBER(L115),IF(L$53=3,DATE(YEAR(L157)+IF(L115=1,1,0),MONTH(VLOOKUP(L115,'Betaal data'!$A$2:$B$5,2)),DAY(VLOOKUP(L115,'Betaal data'!$A$2:$B$5,2))),IF(L$53=2,DATE(L115,MONTH($B$9),DAY($B$9)),"")),"")</f>
        <v/>
      </c>
      <c r="M158" s="52" t="str">
        <f>IF(ISNUMBER(M115),IF(M$53=3,DATE(YEAR(M157)+IF(M115=1,1,0),MONTH(VLOOKUP(M115,'Betaal data'!$A$2:$B$5,2)),DAY(VLOOKUP(M115,'Betaal data'!$A$2:$B$5,2))),IF(M$53=2,DATE(M115,MONTH($B$9),DAY($B$9)),"")),"")</f>
        <v/>
      </c>
      <c r="N158" s="52" t="str">
        <f>IF(ISNUMBER(N115),IF(N$53=3,DATE(YEAR(N157)+IF(N115=1,1,0),MONTH(VLOOKUP(N115,'Betaal data'!$A$2:$B$5,2)),DAY(VLOOKUP(N115,'Betaal data'!$A$2:$B$5,2))),IF(N$53=2,DATE(N115,MONTH($B$9),DAY($B$9)),"")),"")</f>
        <v/>
      </c>
      <c r="O158" s="52" t="str">
        <f>IF(ISNUMBER(O115),IF(O$53=3,DATE(YEAR(O157)+IF(O115=1,1,0),MONTH(VLOOKUP(O115,'Betaal data'!$A$2:$B$5,2)),DAY(VLOOKUP(O115,'Betaal data'!$A$2:$B$5,2))),IF(O$53=2,DATE(O115,MONTH($B$9),DAY($B$9)),"")),"")</f>
        <v/>
      </c>
      <c r="P158" s="52" t="str">
        <f>IF(ISNUMBER(P115),IF(P$53=3,DATE(YEAR(P157)+IF(P115=1,1,0),MONTH(VLOOKUP(P115,'Betaal data'!$A$2:$B$5,2)),DAY(VLOOKUP(P115,'Betaal data'!$A$2:$B$5,2))),IF(P$53=2,DATE(P115,MONTH($B$9),DAY($B$9)),"")),"")</f>
        <v/>
      </c>
      <c r="Q158" s="52" t="str">
        <f>IF(ISNUMBER(Q115),IF(Q$53=3,DATE(YEAR(Q157)+IF(Q115=1,1,0),MONTH(VLOOKUP(Q115,'Betaal data'!$A$2:$B$5,2)),DAY(VLOOKUP(Q115,'Betaal data'!$A$2:$B$5,2))),IF(Q$53=2,DATE(Q115,MONTH($B$9),DAY($B$9)),"")),"")</f>
        <v/>
      </c>
      <c r="R158" s="52" t="str">
        <f>IF(ISNUMBER(R115),IF(R$53=3,DATE(YEAR(R157)+IF(R115=1,1,0),MONTH(VLOOKUP(R115,'Betaal data'!$A$2:$B$5,2)),DAY(VLOOKUP(R115,'Betaal data'!$A$2:$B$5,2))),IF(R$53=2,DATE(R115,MONTH($B$9),DAY($B$9)),"")),"")</f>
        <v/>
      </c>
      <c r="S158" s="52" t="str">
        <f>IF(ISNUMBER(S115),IF(S$53=3,DATE(YEAR(S157)+IF(S115=1,1,0),MONTH(VLOOKUP(S115,'Betaal data'!$A$2:$B$5,2)),DAY(VLOOKUP(S115,'Betaal data'!$A$2:$B$5,2))),IF(S$53=2,DATE(S115,MONTH($B$9),DAY($B$9)),"")),"")</f>
        <v/>
      </c>
      <c r="T158" s="52" t="str">
        <f>IF(ISNUMBER(T115),IF(T$53=3,DATE(YEAR(T157)+IF(T115=1,1,0),MONTH(VLOOKUP(T115,'Betaal data'!$A$2:$B$5,2)),DAY(VLOOKUP(T115,'Betaal data'!$A$2:$B$5,2))),IF(T$53=2,DATE(T115,MONTH($B$9),DAY($B$9)),"")),"")</f>
        <v/>
      </c>
      <c r="U158" s="52" t="str">
        <f>IF(ISNUMBER(U115),IF(U$53=3,DATE(YEAR(U157)+IF(U115=1,1,0),MONTH(VLOOKUP(U115,'Betaal data'!$A$2:$B$5,2)),DAY(VLOOKUP(U115,'Betaal data'!$A$2:$B$5,2))),IF(U$53=2,DATE(U115,MONTH($B$9),DAY($B$9)),"")),"")</f>
        <v/>
      </c>
      <c r="V158" s="52" t="str">
        <f>IF(ISNUMBER(V115),IF(V$53=3,DATE(YEAR(V157)+IF(V115=1,1,0),MONTH(VLOOKUP(V115,'Betaal data'!$A$2:$B$5,2)),DAY(VLOOKUP(V115,'Betaal data'!$A$2:$B$5,2))),IF(V$53=2,DATE(V115,MONTH($B$9),DAY($B$9)),"")),"")</f>
        <v/>
      </c>
      <c r="W158" s="52" t="str">
        <f>IF(ISNUMBER(W115),IF(W$53=3,DATE(YEAR(W157)+IF(W115=1,1,0),MONTH(VLOOKUP(W115,'Betaal data'!$A$2:$B$5,2)),DAY(VLOOKUP(W115,'Betaal data'!$A$2:$B$5,2))),IF(W$53=2,DATE(W115,MONTH($B$9),DAY($B$9)),"")),"")</f>
        <v/>
      </c>
    </row>
    <row r="159" spans="1:23" x14ac:dyDescent="0.2">
      <c r="A159" s="3"/>
      <c r="B159" s="3"/>
      <c r="C159" s="57">
        <v>22</v>
      </c>
      <c r="D159" s="52" t="str">
        <f>IF(ISNUMBER(D116),IF(D$53=3,DATE(YEAR(D158)+IF(D116=1,1,0),MONTH(VLOOKUP(D116,'Betaal data'!$A$2:$B$5,2)),DAY(VLOOKUP(D116,'Betaal data'!$A$2:$B$5,2))),IF(D$53=2,DATE(D116,MONTH($B$9),DAY($B$9)),"")),"")</f>
        <v/>
      </c>
      <c r="E159" s="52" t="str">
        <f>IF(ISNUMBER(E116),IF(E$53=3,DATE(YEAR(E158)+IF(E116=1,1,0),MONTH(VLOOKUP(E116,'Betaal data'!$A$2:$B$5,2)),DAY(VLOOKUP(E116,'Betaal data'!$A$2:$B$5,2))),IF(E$53=2,DATE(E116,MONTH($B$9),DAY($B$9)),"")),"")</f>
        <v/>
      </c>
      <c r="F159" s="52" t="str">
        <f>IF(ISNUMBER(F116),IF(F$53=3,DATE(YEAR(F158)+IF(F116=1,1,0),MONTH(VLOOKUP(F116,'Betaal data'!$A$2:$B$5,2)),DAY(VLOOKUP(F116,'Betaal data'!$A$2:$B$5,2))),IF(F$53=2,DATE(F116,MONTH($B$9),DAY($B$9)),"")),"")</f>
        <v/>
      </c>
      <c r="G159" s="52" t="str">
        <f>IF(ISNUMBER(G116),IF(G$53=3,DATE(YEAR(G158)+IF(G116=1,1,0),MONTH(VLOOKUP(G116,'Betaal data'!$A$2:$B$5,2)),DAY(VLOOKUP(G116,'Betaal data'!$A$2:$B$5,2))),IF(G$53=2,DATE(G116,MONTH($B$9),DAY($B$9)),"")),"")</f>
        <v/>
      </c>
      <c r="H159" s="52" t="str">
        <f>IF(ISNUMBER(H116),IF(H$53=3,DATE(YEAR(H158)+IF(H116=1,1,0),MONTH(VLOOKUP(H116,'Betaal data'!$A$2:$B$5,2)),DAY(VLOOKUP(H116,'Betaal data'!$A$2:$B$5,2))),IF(H$53=2,DATE(H116,MONTH($B$9),DAY($B$9)),"")),"")</f>
        <v/>
      </c>
      <c r="I159" s="52" t="str">
        <f>IF(ISNUMBER(I116),IF(I$53=3,DATE(YEAR(I158)+IF(I116=1,1,0),MONTH(VLOOKUP(I116,'Betaal data'!$A$2:$B$5,2)),DAY(VLOOKUP(I116,'Betaal data'!$A$2:$B$5,2))),IF(I$53=2,DATE(I116,MONTH($B$9),DAY($B$9)),"")),"")</f>
        <v/>
      </c>
      <c r="J159" s="52" t="str">
        <f>IF(ISNUMBER(J116),IF(J$53=3,DATE(YEAR(J158)+IF(J116=1,1,0),MONTH(VLOOKUP(J116,'Betaal data'!$A$2:$B$5,2)),DAY(VLOOKUP(J116,'Betaal data'!$A$2:$B$5,2))),IF(J$53=2,DATE(J116,MONTH($B$9),DAY($B$9)),"")),"")</f>
        <v/>
      </c>
      <c r="K159" s="52" t="str">
        <f>IF(ISNUMBER(K116),IF(K$53=3,DATE(YEAR(K158)+IF(K116=1,1,0),MONTH(VLOOKUP(K116,'Betaal data'!$A$2:$B$5,2)),DAY(VLOOKUP(K116,'Betaal data'!$A$2:$B$5,2))),IF(K$53=2,DATE(K116,MONTH($B$9),DAY($B$9)),"")),"")</f>
        <v/>
      </c>
      <c r="L159" s="52" t="str">
        <f>IF(ISNUMBER(L116),IF(L$53=3,DATE(YEAR(L158)+IF(L116=1,1,0),MONTH(VLOOKUP(L116,'Betaal data'!$A$2:$B$5,2)),DAY(VLOOKUP(L116,'Betaal data'!$A$2:$B$5,2))),IF(L$53=2,DATE(L116,MONTH($B$9),DAY($B$9)),"")),"")</f>
        <v/>
      </c>
      <c r="M159" s="52" t="str">
        <f>IF(ISNUMBER(M116),IF(M$53=3,DATE(YEAR(M158)+IF(M116=1,1,0),MONTH(VLOOKUP(M116,'Betaal data'!$A$2:$B$5,2)),DAY(VLOOKUP(M116,'Betaal data'!$A$2:$B$5,2))),IF(M$53=2,DATE(M116,MONTH($B$9),DAY($B$9)),"")),"")</f>
        <v/>
      </c>
      <c r="N159" s="52" t="str">
        <f>IF(ISNUMBER(N116),IF(N$53=3,DATE(YEAR(N158)+IF(N116=1,1,0),MONTH(VLOOKUP(N116,'Betaal data'!$A$2:$B$5,2)),DAY(VLOOKUP(N116,'Betaal data'!$A$2:$B$5,2))),IF(N$53=2,DATE(N116,MONTH($B$9),DAY($B$9)),"")),"")</f>
        <v/>
      </c>
      <c r="O159" s="52" t="str">
        <f>IF(ISNUMBER(O116),IF(O$53=3,DATE(YEAR(O158)+IF(O116=1,1,0),MONTH(VLOOKUP(O116,'Betaal data'!$A$2:$B$5,2)),DAY(VLOOKUP(O116,'Betaal data'!$A$2:$B$5,2))),IF(O$53=2,DATE(O116,MONTH($B$9),DAY($B$9)),"")),"")</f>
        <v/>
      </c>
      <c r="P159" s="52" t="str">
        <f>IF(ISNUMBER(P116),IF(P$53=3,DATE(YEAR(P158)+IF(P116=1,1,0),MONTH(VLOOKUP(P116,'Betaal data'!$A$2:$B$5,2)),DAY(VLOOKUP(P116,'Betaal data'!$A$2:$B$5,2))),IF(P$53=2,DATE(P116,MONTH($B$9),DAY($B$9)),"")),"")</f>
        <v/>
      </c>
      <c r="Q159" s="52" t="str">
        <f>IF(ISNUMBER(Q116),IF(Q$53=3,DATE(YEAR(Q158)+IF(Q116=1,1,0),MONTH(VLOOKUP(Q116,'Betaal data'!$A$2:$B$5,2)),DAY(VLOOKUP(Q116,'Betaal data'!$A$2:$B$5,2))),IF(Q$53=2,DATE(Q116,MONTH($B$9),DAY($B$9)),"")),"")</f>
        <v/>
      </c>
      <c r="R159" s="52" t="str">
        <f>IF(ISNUMBER(R116),IF(R$53=3,DATE(YEAR(R158)+IF(R116=1,1,0),MONTH(VLOOKUP(R116,'Betaal data'!$A$2:$B$5,2)),DAY(VLOOKUP(R116,'Betaal data'!$A$2:$B$5,2))),IF(R$53=2,DATE(R116,MONTH($B$9),DAY($B$9)),"")),"")</f>
        <v/>
      </c>
      <c r="S159" s="52" t="str">
        <f>IF(ISNUMBER(S116),IF(S$53=3,DATE(YEAR(S158)+IF(S116=1,1,0),MONTH(VLOOKUP(S116,'Betaal data'!$A$2:$B$5,2)),DAY(VLOOKUP(S116,'Betaal data'!$A$2:$B$5,2))),IF(S$53=2,DATE(S116,MONTH($B$9),DAY($B$9)),"")),"")</f>
        <v/>
      </c>
      <c r="T159" s="52" t="str">
        <f>IF(ISNUMBER(T116),IF(T$53=3,DATE(YEAR(T158)+IF(T116=1,1,0),MONTH(VLOOKUP(T116,'Betaal data'!$A$2:$B$5,2)),DAY(VLOOKUP(T116,'Betaal data'!$A$2:$B$5,2))),IF(T$53=2,DATE(T116,MONTH($B$9),DAY($B$9)),"")),"")</f>
        <v/>
      </c>
      <c r="U159" s="52" t="str">
        <f>IF(ISNUMBER(U116),IF(U$53=3,DATE(YEAR(U158)+IF(U116=1,1,0),MONTH(VLOOKUP(U116,'Betaal data'!$A$2:$B$5,2)),DAY(VLOOKUP(U116,'Betaal data'!$A$2:$B$5,2))),IF(U$53=2,DATE(U116,MONTH($B$9),DAY($B$9)),"")),"")</f>
        <v/>
      </c>
      <c r="V159" s="52" t="str">
        <f>IF(ISNUMBER(V116),IF(V$53=3,DATE(YEAR(V158)+IF(V116=1,1,0),MONTH(VLOOKUP(V116,'Betaal data'!$A$2:$B$5,2)),DAY(VLOOKUP(V116,'Betaal data'!$A$2:$B$5,2))),IF(V$53=2,DATE(V116,MONTH($B$9),DAY($B$9)),"")),"")</f>
        <v/>
      </c>
      <c r="W159" s="52" t="str">
        <f>IF(ISNUMBER(W116),IF(W$53=3,DATE(YEAR(W158)+IF(W116=1,1,0),MONTH(VLOOKUP(W116,'Betaal data'!$A$2:$B$5,2)),DAY(VLOOKUP(W116,'Betaal data'!$A$2:$B$5,2))),IF(W$53=2,DATE(W116,MONTH($B$9),DAY($B$9)),"")),"")</f>
        <v/>
      </c>
    </row>
    <row r="160" spans="1:23" x14ac:dyDescent="0.2">
      <c r="A160" s="3"/>
      <c r="B160" s="3"/>
      <c r="C160" s="57">
        <v>23</v>
      </c>
      <c r="D160" s="52" t="str">
        <f>IF(ISNUMBER(D117),IF(D$53=3,DATE(YEAR(D159)+IF(D117=1,1,0),MONTH(VLOOKUP(D117,'Betaal data'!$A$2:$B$5,2)),DAY(VLOOKUP(D117,'Betaal data'!$A$2:$B$5,2))),IF(D$53=2,DATE(D117,MONTH($B$9),DAY($B$9)),"")),"")</f>
        <v/>
      </c>
      <c r="E160" s="52" t="str">
        <f>IF(ISNUMBER(E117),IF(E$53=3,DATE(YEAR(E159)+IF(E117=1,1,0),MONTH(VLOOKUP(E117,'Betaal data'!$A$2:$B$5,2)),DAY(VLOOKUP(E117,'Betaal data'!$A$2:$B$5,2))),IF(E$53=2,DATE(E117,MONTH($B$9),DAY($B$9)),"")),"")</f>
        <v/>
      </c>
      <c r="F160" s="52" t="str">
        <f>IF(ISNUMBER(F117),IF(F$53=3,DATE(YEAR(F159)+IF(F117=1,1,0),MONTH(VLOOKUP(F117,'Betaal data'!$A$2:$B$5,2)),DAY(VLOOKUP(F117,'Betaal data'!$A$2:$B$5,2))),IF(F$53=2,DATE(F117,MONTH($B$9),DAY($B$9)),"")),"")</f>
        <v/>
      </c>
      <c r="G160" s="52" t="str">
        <f>IF(ISNUMBER(G117),IF(G$53=3,DATE(YEAR(G159)+IF(G117=1,1,0),MONTH(VLOOKUP(G117,'Betaal data'!$A$2:$B$5,2)),DAY(VLOOKUP(G117,'Betaal data'!$A$2:$B$5,2))),IF(G$53=2,DATE(G117,MONTH($B$9),DAY($B$9)),"")),"")</f>
        <v/>
      </c>
      <c r="H160" s="52" t="str">
        <f>IF(ISNUMBER(H117),IF(H$53=3,DATE(YEAR(H159)+IF(H117=1,1,0),MONTH(VLOOKUP(H117,'Betaal data'!$A$2:$B$5,2)),DAY(VLOOKUP(H117,'Betaal data'!$A$2:$B$5,2))),IF(H$53=2,DATE(H117,MONTH($B$9),DAY($B$9)),"")),"")</f>
        <v/>
      </c>
      <c r="I160" s="52" t="str">
        <f>IF(ISNUMBER(I117),IF(I$53=3,DATE(YEAR(I159)+IF(I117=1,1,0),MONTH(VLOOKUP(I117,'Betaal data'!$A$2:$B$5,2)),DAY(VLOOKUP(I117,'Betaal data'!$A$2:$B$5,2))),IF(I$53=2,DATE(I117,MONTH($B$9),DAY($B$9)),"")),"")</f>
        <v/>
      </c>
      <c r="J160" s="52" t="str">
        <f>IF(ISNUMBER(J117),IF(J$53=3,DATE(YEAR(J159)+IF(J117=1,1,0),MONTH(VLOOKUP(J117,'Betaal data'!$A$2:$B$5,2)),DAY(VLOOKUP(J117,'Betaal data'!$A$2:$B$5,2))),IF(J$53=2,DATE(J117,MONTH($B$9),DAY($B$9)),"")),"")</f>
        <v/>
      </c>
      <c r="K160" s="52" t="str">
        <f>IF(ISNUMBER(K117),IF(K$53=3,DATE(YEAR(K159)+IF(K117=1,1,0),MONTH(VLOOKUP(K117,'Betaal data'!$A$2:$B$5,2)),DAY(VLOOKUP(K117,'Betaal data'!$A$2:$B$5,2))),IF(K$53=2,DATE(K117,MONTH($B$9),DAY($B$9)),"")),"")</f>
        <v/>
      </c>
      <c r="L160" s="52" t="str">
        <f>IF(ISNUMBER(L117),IF(L$53=3,DATE(YEAR(L159)+IF(L117=1,1,0),MONTH(VLOOKUP(L117,'Betaal data'!$A$2:$B$5,2)),DAY(VLOOKUP(L117,'Betaal data'!$A$2:$B$5,2))),IF(L$53=2,DATE(L117,MONTH($B$9),DAY($B$9)),"")),"")</f>
        <v/>
      </c>
      <c r="M160" s="52" t="str">
        <f>IF(ISNUMBER(M117),IF(M$53=3,DATE(YEAR(M159)+IF(M117=1,1,0),MONTH(VLOOKUP(M117,'Betaal data'!$A$2:$B$5,2)),DAY(VLOOKUP(M117,'Betaal data'!$A$2:$B$5,2))),IF(M$53=2,DATE(M117,MONTH($B$9),DAY($B$9)),"")),"")</f>
        <v/>
      </c>
      <c r="N160" s="52" t="str">
        <f>IF(ISNUMBER(N117),IF(N$53=3,DATE(YEAR(N159)+IF(N117=1,1,0),MONTH(VLOOKUP(N117,'Betaal data'!$A$2:$B$5,2)),DAY(VLOOKUP(N117,'Betaal data'!$A$2:$B$5,2))),IF(N$53=2,DATE(N117,MONTH($B$9),DAY($B$9)),"")),"")</f>
        <v/>
      </c>
      <c r="O160" s="52" t="str">
        <f>IF(ISNUMBER(O117),IF(O$53=3,DATE(YEAR(O159)+IF(O117=1,1,0),MONTH(VLOOKUP(O117,'Betaal data'!$A$2:$B$5,2)),DAY(VLOOKUP(O117,'Betaal data'!$A$2:$B$5,2))),IF(O$53=2,DATE(O117,MONTH($B$9),DAY($B$9)),"")),"")</f>
        <v/>
      </c>
      <c r="P160" s="52" t="str">
        <f>IF(ISNUMBER(P117),IF(P$53=3,DATE(YEAR(P159)+IF(P117=1,1,0),MONTH(VLOOKUP(P117,'Betaal data'!$A$2:$B$5,2)),DAY(VLOOKUP(P117,'Betaal data'!$A$2:$B$5,2))),IF(P$53=2,DATE(P117,MONTH($B$9),DAY($B$9)),"")),"")</f>
        <v/>
      </c>
      <c r="Q160" s="52" t="str">
        <f>IF(ISNUMBER(Q117),IF(Q$53=3,DATE(YEAR(Q159)+IF(Q117=1,1,0),MONTH(VLOOKUP(Q117,'Betaal data'!$A$2:$B$5,2)),DAY(VLOOKUP(Q117,'Betaal data'!$A$2:$B$5,2))),IF(Q$53=2,DATE(Q117,MONTH($B$9),DAY($B$9)),"")),"")</f>
        <v/>
      </c>
      <c r="R160" s="52" t="str">
        <f>IF(ISNUMBER(R117),IF(R$53=3,DATE(YEAR(R159)+IF(R117=1,1,0),MONTH(VLOOKUP(R117,'Betaal data'!$A$2:$B$5,2)),DAY(VLOOKUP(R117,'Betaal data'!$A$2:$B$5,2))),IF(R$53=2,DATE(R117,MONTH($B$9),DAY($B$9)),"")),"")</f>
        <v/>
      </c>
      <c r="S160" s="52" t="str">
        <f>IF(ISNUMBER(S117),IF(S$53=3,DATE(YEAR(S159)+IF(S117=1,1,0),MONTH(VLOOKUP(S117,'Betaal data'!$A$2:$B$5,2)),DAY(VLOOKUP(S117,'Betaal data'!$A$2:$B$5,2))),IF(S$53=2,DATE(S117,MONTH($B$9),DAY($B$9)),"")),"")</f>
        <v/>
      </c>
      <c r="T160" s="52" t="str">
        <f>IF(ISNUMBER(T117),IF(T$53=3,DATE(YEAR(T159)+IF(T117=1,1,0),MONTH(VLOOKUP(T117,'Betaal data'!$A$2:$B$5,2)),DAY(VLOOKUP(T117,'Betaal data'!$A$2:$B$5,2))),IF(T$53=2,DATE(T117,MONTH($B$9),DAY($B$9)),"")),"")</f>
        <v/>
      </c>
      <c r="U160" s="52" t="str">
        <f>IF(ISNUMBER(U117),IF(U$53=3,DATE(YEAR(U159)+IF(U117=1,1,0),MONTH(VLOOKUP(U117,'Betaal data'!$A$2:$B$5,2)),DAY(VLOOKUP(U117,'Betaal data'!$A$2:$B$5,2))),IF(U$53=2,DATE(U117,MONTH($B$9),DAY($B$9)),"")),"")</f>
        <v/>
      </c>
      <c r="V160" s="52" t="str">
        <f>IF(ISNUMBER(V117),IF(V$53=3,DATE(YEAR(V159)+IF(V117=1,1,0),MONTH(VLOOKUP(V117,'Betaal data'!$A$2:$B$5,2)),DAY(VLOOKUP(V117,'Betaal data'!$A$2:$B$5,2))),IF(V$53=2,DATE(V117,MONTH($B$9),DAY($B$9)),"")),"")</f>
        <v/>
      </c>
      <c r="W160" s="52" t="str">
        <f>IF(ISNUMBER(W117),IF(W$53=3,DATE(YEAR(W159)+IF(W117=1,1,0),MONTH(VLOOKUP(W117,'Betaal data'!$A$2:$B$5,2)),DAY(VLOOKUP(W117,'Betaal data'!$A$2:$B$5,2))),IF(W$53=2,DATE(W117,MONTH($B$9),DAY($B$9)),"")),"")</f>
        <v/>
      </c>
    </row>
    <row r="161" spans="1:23" x14ac:dyDescent="0.2">
      <c r="A161" s="3"/>
      <c r="B161" s="3"/>
      <c r="C161" s="57">
        <v>24</v>
      </c>
      <c r="D161" s="52" t="str">
        <f>IF(ISNUMBER(D118),IF(D$53=3,DATE(YEAR(D160)+IF(D118=1,1,0),MONTH(VLOOKUP(D118,'Betaal data'!$A$2:$B$5,2)),DAY(VLOOKUP(D118,'Betaal data'!$A$2:$B$5,2))),IF(D$53=2,DATE(D118,MONTH($B$9),DAY($B$9)),"")),"")</f>
        <v/>
      </c>
      <c r="E161" s="52" t="str">
        <f>IF(ISNUMBER(E118),IF(E$53=3,DATE(YEAR(E160)+IF(E118=1,1,0),MONTH(VLOOKUP(E118,'Betaal data'!$A$2:$B$5,2)),DAY(VLOOKUP(E118,'Betaal data'!$A$2:$B$5,2))),IF(E$53=2,DATE(E118,MONTH($B$9),DAY($B$9)),"")),"")</f>
        <v/>
      </c>
      <c r="F161" s="52" t="str">
        <f>IF(ISNUMBER(F118),IF(F$53=3,DATE(YEAR(F160)+IF(F118=1,1,0),MONTH(VLOOKUP(F118,'Betaal data'!$A$2:$B$5,2)),DAY(VLOOKUP(F118,'Betaal data'!$A$2:$B$5,2))),IF(F$53=2,DATE(F118,MONTH($B$9),DAY($B$9)),"")),"")</f>
        <v/>
      </c>
      <c r="G161" s="52" t="str">
        <f>IF(ISNUMBER(G118),IF(G$53=3,DATE(YEAR(G160)+IF(G118=1,1,0),MONTH(VLOOKUP(G118,'Betaal data'!$A$2:$B$5,2)),DAY(VLOOKUP(G118,'Betaal data'!$A$2:$B$5,2))),IF(G$53=2,DATE(G118,MONTH($B$9),DAY($B$9)),"")),"")</f>
        <v/>
      </c>
      <c r="H161" s="52" t="str">
        <f>IF(ISNUMBER(H118),IF(H$53=3,DATE(YEAR(H160)+IF(H118=1,1,0),MONTH(VLOOKUP(H118,'Betaal data'!$A$2:$B$5,2)),DAY(VLOOKUP(H118,'Betaal data'!$A$2:$B$5,2))),IF(H$53=2,DATE(H118,MONTH($B$9),DAY($B$9)),"")),"")</f>
        <v/>
      </c>
      <c r="I161" s="52" t="str">
        <f>IF(ISNUMBER(I118),IF(I$53=3,DATE(YEAR(I160)+IF(I118=1,1,0),MONTH(VLOOKUP(I118,'Betaal data'!$A$2:$B$5,2)),DAY(VLOOKUP(I118,'Betaal data'!$A$2:$B$5,2))),IF(I$53=2,DATE(I118,MONTH($B$9),DAY($B$9)),"")),"")</f>
        <v/>
      </c>
      <c r="J161" s="52" t="str">
        <f>IF(ISNUMBER(J118),IF(J$53=3,DATE(YEAR(J160)+IF(J118=1,1,0),MONTH(VLOOKUP(J118,'Betaal data'!$A$2:$B$5,2)),DAY(VLOOKUP(J118,'Betaal data'!$A$2:$B$5,2))),IF(J$53=2,DATE(J118,MONTH($B$9),DAY($B$9)),"")),"")</f>
        <v/>
      </c>
      <c r="K161" s="52" t="str">
        <f>IF(ISNUMBER(K118),IF(K$53=3,DATE(YEAR(K160)+IF(K118=1,1,0),MONTH(VLOOKUP(K118,'Betaal data'!$A$2:$B$5,2)),DAY(VLOOKUP(K118,'Betaal data'!$A$2:$B$5,2))),IF(K$53=2,DATE(K118,MONTH($B$9),DAY($B$9)),"")),"")</f>
        <v/>
      </c>
      <c r="L161" s="52" t="str">
        <f>IF(ISNUMBER(L118),IF(L$53=3,DATE(YEAR(L160)+IF(L118=1,1,0),MONTH(VLOOKUP(L118,'Betaal data'!$A$2:$B$5,2)),DAY(VLOOKUP(L118,'Betaal data'!$A$2:$B$5,2))),IF(L$53=2,DATE(L118,MONTH($B$9),DAY($B$9)),"")),"")</f>
        <v/>
      </c>
      <c r="M161" s="52" t="str">
        <f>IF(ISNUMBER(M118),IF(M$53=3,DATE(YEAR(M160)+IF(M118=1,1,0),MONTH(VLOOKUP(M118,'Betaal data'!$A$2:$B$5,2)),DAY(VLOOKUP(M118,'Betaal data'!$A$2:$B$5,2))),IF(M$53=2,DATE(M118,MONTH($B$9),DAY($B$9)),"")),"")</f>
        <v/>
      </c>
      <c r="N161" s="52" t="str">
        <f>IF(ISNUMBER(N118),IF(N$53=3,DATE(YEAR(N160)+IF(N118=1,1,0),MONTH(VLOOKUP(N118,'Betaal data'!$A$2:$B$5,2)),DAY(VLOOKUP(N118,'Betaal data'!$A$2:$B$5,2))),IF(N$53=2,DATE(N118,MONTH($B$9),DAY($B$9)),"")),"")</f>
        <v/>
      </c>
      <c r="O161" s="52" t="str">
        <f>IF(ISNUMBER(O118),IF(O$53=3,DATE(YEAR(O160)+IF(O118=1,1,0),MONTH(VLOOKUP(O118,'Betaal data'!$A$2:$B$5,2)),DAY(VLOOKUP(O118,'Betaal data'!$A$2:$B$5,2))),IF(O$53=2,DATE(O118,MONTH($B$9),DAY($B$9)),"")),"")</f>
        <v/>
      </c>
      <c r="P161" s="52" t="str">
        <f>IF(ISNUMBER(P118),IF(P$53=3,DATE(YEAR(P160)+IF(P118=1,1,0),MONTH(VLOOKUP(P118,'Betaal data'!$A$2:$B$5,2)),DAY(VLOOKUP(P118,'Betaal data'!$A$2:$B$5,2))),IF(P$53=2,DATE(P118,MONTH($B$9),DAY($B$9)),"")),"")</f>
        <v/>
      </c>
      <c r="Q161" s="52" t="str">
        <f>IF(ISNUMBER(Q118),IF(Q$53=3,DATE(YEAR(Q160)+IF(Q118=1,1,0),MONTH(VLOOKUP(Q118,'Betaal data'!$A$2:$B$5,2)),DAY(VLOOKUP(Q118,'Betaal data'!$A$2:$B$5,2))),IF(Q$53=2,DATE(Q118,MONTH($B$9),DAY($B$9)),"")),"")</f>
        <v/>
      </c>
      <c r="R161" s="52" t="str">
        <f>IF(ISNUMBER(R118),IF(R$53=3,DATE(YEAR(R160)+IF(R118=1,1,0),MONTH(VLOOKUP(R118,'Betaal data'!$A$2:$B$5,2)),DAY(VLOOKUP(R118,'Betaal data'!$A$2:$B$5,2))),IF(R$53=2,DATE(R118,MONTH($B$9),DAY($B$9)),"")),"")</f>
        <v/>
      </c>
      <c r="S161" s="52" t="str">
        <f>IF(ISNUMBER(S118),IF(S$53=3,DATE(YEAR(S160)+IF(S118=1,1,0),MONTH(VLOOKUP(S118,'Betaal data'!$A$2:$B$5,2)),DAY(VLOOKUP(S118,'Betaal data'!$A$2:$B$5,2))),IF(S$53=2,DATE(S118,MONTH($B$9),DAY($B$9)),"")),"")</f>
        <v/>
      </c>
      <c r="T161" s="52" t="str">
        <f>IF(ISNUMBER(T118),IF(T$53=3,DATE(YEAR(T160)+IF(T118=1,1,0),MONTH(VLOOKUP(T118,'Betaal data'!$A$2:$B$5,2)),DAY(VLOOKUP(T118,'Betaal data'!$A$2:$B$5,2))),IF(T$53=2,DATE(T118,MONTH($B$9),DAY($B$9)),"")),"")</f>
        <v/>
      </c>
      <c r="U161" s="52" t="str">
        <f>IF(ISNUMBER(U118),IF(U$53=3,DATE(YEAR(U160)+IF(U118=1,1,0),MONTH(VLOOKUP(U118,'Betaal data'!$A$2:$B$5,2)),DAY(VLOOKUP(U118,'Betaal data'!$A$2:$B$5,2))),IF(U$53=2,DATE(U118,MONTH($B$9),DAY($B$9)),"")),"")</f>
        <v/>
      </c>
      <c r="V161" s="52" t="str">
        <f>IF(ISNUMBER(V118),IF(V$53=3,DATE(YEAR(V160)+IF(V118=1,1,0),MONTH(VLOOKUP(V118,'Betaal data'!$A$2:$B$5,2)),DAY(VLOOKUP(V118,'Betaal data'!$A$2:$B$5,2))),IF(V$53=2,DATE(V118,MONTH($B$9),DAY($B$9)),"")),"")</f>
        <v/>
      </c>
      <c r="W161" s="52" t="str">
        <f>IF(ISNUMBER(W118),IF(W$53=3,DATE(YEAR(W160)+IF(W118=1,1,0),MONTH(VLOOKUP(W118,'Betaal data'!$A$2:$B$5,2)),DAY(VLOOKUP(W118,'Betaal data'!$A$2:$B$5,2))),IF(W$53=2,DATE(W118,MONTH($B$9),DAY($B$9)),"")),"")</f>
        <v/>
      </c>
    </row>
    <row r="162" spans="1:23" x14ac:dyDescent="0.2">
      <c r="A162" s="3"/>
      <c r="B162" s="3"/>
      <c r="C162" s="57">
        <v>25</v>
      </c>
      <c r="D162" s="52" t="str">
        <f>IF(ISNUMBER(D119),IF(D$53=3,DATE(YEAR(D161)+IF(D119=1,1,0),MONTH(VLOOKUP(D119,'Betaal data'!$A$2:$B$5,2)),DAY(VLOOKUP(D119,'Betaal data'!$A$2:$B$5,2))),IF(D$53=2,DATE(D119,MONTH($B$9),DAY($B$9)),"")),"")</f>
        <v/>
      </c>
      <c r="E162" s="52" t="str">
        <f>IF(ISNUMBER(E119),IF(E$53=3,DATE(YEAR(E161)+IF(E119=1,1,0),MONTH(VLOOKUP(E119,'Betaal data'!$A$2:$B$5,2)),DAY(VLOOKUP(E119,'Betaal data'!$A$2:$B$5,2))),IF(E$53=2,DATE(E119,MONTH($B$9),DAY($B$9)),"")),"")</f>
        <v/>
      </c>
      <c r="F162" s="52" t="str">
        <f>IF(ISNUMBER(F119),IF(F$53=3,DATE(YEAR(F161)+IF(F119=1,1,0),MONTH(VLOOKUP(F119,'Betaal data'!$A$2:$B$5,2)),DAY(VLOOKUP(F119,'Betaal data'!$A$2:$B$5,2))),IF(F$53=2,DATE(F119,MONTH($B$9),DAY($B$9)),"")),"")</f>
        <v/>
      </c>
      <c r="G162" s="52" t="str">
        <f>IF(ISNUMBER(G119),IF(G$53=3,DATE(YEAR(G161)+IF(G119=1,1,0),MONTH(VLOOKUP(G119,'Betaal data'!$A$2:$B$5,2)),DAY(VLOOKUP(G119,'Betaal data'!$A$2:$B$5,2))),IF(G$53=2,DATE(G119,MONTH($B$9),DAY($B$9)),"")),"")</f>
        <v/>
      </c>
      <c r="H162" s="52" t="str">
        <f>IF(ISNUMBER(H119),IF(H$53=3,DATE(YEAR(H161)+IF(H119=1,1,0),MONTH(VLOOKUP(H119,'Betaal data'!$A$2:$B$5,2)),DAY(VLOOKUP(H119,'Betaal data'!$A$2:$B$5,2))),IF(H$53=2,DATE(H119,MONTH($B$9),DAY($B$9)),"")),"")</f>
        <v/>
      </c>
      <c r="I162" s="52" t="str">
        <f>IF(ISNUMBER(I119),IF(I$53=3,DATE(YEAR(I161)+IF(I119=1,1,0),MONTH(VLOOKUP(I119,'Betaal data'!$A$2:$B$5,2)),DAY(VLOOKUP(I119,'Betaal data'!$A$2:$B$5,2))),IF(I$53=2,DATE(I119,MONTH($B$9),DAY($B$9)),"")),"")</f>
        <v/>
      </c>
      <c r="J162" s="52" t="str">
        <f>IF(ISNUMBER(J119),IF(J$53=3,DATE(YEAR(J161)+IF(J119=1,1,0),MONTH(VLOOKUP(J119,'Betaal data'!$A$2:$B$5,2)),DAY(VLOOKUP(J119,'Betaal data'!$A$2:$B$5,2))),IF(J$53=2,DATE(J119,MONTH($B$9),DAY($B$9)),"")),"")</f>
        <v/>
      </c>
      <c r="K162" s="52" t="str">
        <f>IF(ISNUMBER(K119),IF(K$53=3,DATE(YEAR(K161)+IF(K119=1,1,0),MONTH(VLOOKUP(K119,'Betaal data'!$A$2:$B$5,2)),DAY(VLOOKUP(K119,'Betaal data'!$A$2:$B$5,2))),IF(K$53=2,DATE(K119,MONTH($B$9),DAY($B$9)),"")),"")</f>
        <v/>
      </c>
      <c r="L162" s="52" t="str">
        <f>IF(ISNUMBER(L119),IF(L$53=3,DATE(YEAR(L161)+IF(L119=1,1,0),MONTH(VLOOKUP(L119,'Betaal data'!$A$2:$B$5,2)),DAY(VLOOKUP(L119,'Betaal data'!$A$2:$B$5,2))),IF(L$53=2,DATE(L119,MONTH($B$9),DAY($B$9)),"")),"")</f>
        <v/>
      </c>
      <c r="M162" s="52" t="str">
        <f>IF(ISNUMBER(M119),IF(M$53=3,DATE(YEAR(M161)+IF(M119=1,1,0),MONTH(VLOOKUP(M119,'Betaal data'!$A$2:$B$5,2)),DAY(VLOOKUP(M119,'Betaal data'!$A$2:$B$5,2))),IF(M$53=2,DATE(M119,MONTH($B$9),DAY($B$9)),"")),"")</f>
        <v/>
      </c>
      <c r="N162" s="52" t="str">
        <f>IF(ISNUMBER(N119),IF(N$53=3,DATE(YEAR(N161)+IF(N119=1,1,0),MONTH(VLOOKUP(N119,'Betaal data'!$A$2:$B$5,2)),DAY(VLOOKUP(N119,'Betaal data'!$A$2:$B$5,2))),IF(N$53=2,DATE(N119,MONTH($B$9),DAY($B$9)),"")),"")</f>
        <v/>
      </c>
      <c r="O162" s="52" t="str">
        <f>IF(ISNUMBER(O119),IF(O$53=3,DATE(YEAR(O161)+IF(O119=1,1,0),MONTH(VLOOKUP(O119,'Betaal data'!$A$2:$B$5,2)),DAY(VLOOKUP(O119,'Betaal data'!$A$2:$B$5,2))),IF(O$53=2,DATE(O119,MONTH($B$9),DAY($B$9)),"")),"")</f>
        <v/>
      </c>
      <c r="P162" s="52" t="str">
        <f>IF(ISNUMBER(P119),IF(P$53=3,DATE(YEAR(P161)+IF(P119=1,1,0),MONTH(VLOOKUP(P119,'Betaal data'!$A$2:$B$5,2)),DAY(VLOOKUP(P119,'Betaal data'!$A$2:$B$5,2))),IF(P$53=2,DATE(P119,MONTH($B$9),DAY($B$9)),"")),"")</f>
        <v/>
      </c>
      <c r="Q162" s="52" t="str">
        <f>IF(ISNUMBER(Q119),IF(Q$53=3,DATE(YEAR(Q161)+IF(Q119=1,1,0),MONTH(VLOOKUP(Q119,'Betaal data'!$A$2:$B$5,2)),DAY(VLOOKUP(Q119,'Betaal data'!$A$2:$B$5,2))),IF(Q$53=2,DATE(Q119,MONTH($B$9),DAY($B$9)),"")),"")</f>
        <v/>
      </c>
      <c r="R162" s="52" t="str">
        <f>IF(ISNUMBER(R119),IF(R$53=3,DATE(YEAR(R161)+IF(R119=1,1,0),MONTH(VLOOKUP(R119,'Betaal data'!$A$2:$B$5,2)),DAY(VLOOKUP(R119,'Betaal data'!$A$2:$B$5,2))),IF(R$53=2,DATE(R119,MONTH($B$9),DAY($B$9)),"")),"")</f>
        <v/>
      </c>
      <c r="S162" s="52" t="str">
        <f>IF(ISNUMBER(S119),IF(S$53=3,DATE(YEAR(S161)+IF(S119=1,1,0),MONTH(VLOOKUP(S119,'Betaal data'!$A$2:$B$5,2)),DAY(VLOOKUP(S119,'Betaal data'!$A$2:$B$5,2))),IF(S$53=2,DATE(S119,MONTH($B$9),DAY($B$9)),"")),"")</f>
        <v/>
      </c>
      <c r="T162" s="52" t="str">
        <f>IF(ISNUMBER(T119),IF(T$53=3,DATE(YEAR(T161)+IF(T119=1,1,0),MONTH(VLOOKUP(T119,'Betaal data'!$A$2:$B$5,2)),DAY(VLOOKUP(T119,'Betaal data'!$A$2:$B$5,2))),IF(T$53=2,DATE(T119,MONTH($B$9),DAY($B$9)),"")),"")</f>
        <v/>
      </c>
      <c r="U162" s="52" t="str">
        <f>IF(ISNUMBER(U119),IF(U$53=3,DATE(YEAR(U161)+IF(U119=1,1,0),MONTH(VLOOKUP(U119,'Betaal data'!$A$2:$B$5,2)),DAY(VLOOKUP(U119,'Betaal data'!$A$2:$B$5,2))),IF(U$53=2,DATE(U119,MONTH($B$9),DAY($B$9)),"")),"")</f>
        <v/>
      </c>
      <c r="V162" s="52" t="str">
        <f>IF(ISNUMBER(V119),IF(V$53=3,DATE(YEAR(V161)+IF(V119=1,1,0),MONTH(VLOOKUP(V119,'Betaal data'!$A$2:$B$5,2)),DAY(VLOOKUP(V119,'Betaal data'!$A$2:$B$5,2))),IF(V$53=2,DATE(V119,MONTH($B$9),DAY($B$9)),"")),"")</f>
        <v/>
      </c>
      <c r="W162" s="52" t="str">
        <f>IF(ISNUMBER(W119),IF(W$53=3,DATE(YEAR(W161)+IF(W119=1,1,0),MONTH(VLOOKUP(W119,'Betaal data'!$A$2:$B$5,2)),DAY(VLOOKUP(W119,'Betaal data'!$A$2:$B$5,2))),IF(W$53=2,DATE(W119,MONTH($B$9),DAY($B$9)),"")),"")</f>
        <v/>
      </c>
    </row>
    <row r="163" spans="1:23" x14ac:dyDescent="0.2">
      <c r="A163" s="3"/>
      <c r="B163" s="3"/>
      <c r="C163" s="57">
        <v>26</v>
      </c>
      <c r="D163" s="52" t="str">
        <f>IF(ISNUMBER(D120),IF(D$53=3,DATE(YEAR(D162)+IF(D120=1,1,0),MONTH(VLOOKUP(D120,'Betaal data'!$A$2:$B$5,2)),DAY(VLOOKUP(D120,'Betaal data'!$A$2:$B$5,2))),IF(D$53=2,DATE(D120,MONTH($B$9),DAY($B$9)),"")),"")</f>
        <v/>
      </c>
      <c r="E163" s="52" t="str">
        <f>IF(ISNUMBER(E120),IF(E$53=3,DATE(YEAR(E162)+IF(E120=1,1,0),MONTH(VLOOKUP(E120,'Betaal data'!$A$2:$B$5,2)),DAY(VLOOKUP(E120,'Betaal data'!$A$2:$B$5,2))),IF(E$53=2,DATE(E120,MONTH($B$9),DAY($B$9)),"")),"")</f>
        <v/>
      </c>
      <c r="F163" s="52" t="str">
        <f>IF(ISNUMBER(F120),IF(F$53=3,DATE(YEAR(F162)+IF(F120=1,1,0),MONTH(VLOOKUP(F120,'Betaal data'!$A$2:$B$5,2)),DAY(VLOOKUP(F120,'Betaal data'!$A$2:$B$5,2))),IF(F$53=2,DATE(F120,MONTH($B$9),DAY($B$9)),"")),"")</f>
        <v/>
      </c>
      <c r="G163" s="52" t="str">
        <f>IF(ISNUMBER(G120),IF(G$53=3,DATE(YEAR(G162)+IF(G120=1,1,0),MONTH(VLOOKUP(G120,'Betaal data'!$A$2:$B$5,2)),DAY(VLOOKUP(G120,'Betaal data'!$A$2:$B$5,2))),IF(G$53=2,DATE(G120,MONTH($B$9),DAY($B$9)),"")),"")</f>
        <v/>
      </c>
      <c r="H163" s="52" t="str">
        <f>IF(ISNUMBER(H120),IF(H$53=3,DATE(YEAR(H162)+IF(H120=1,1,0),MONTH(VLOOKUP(H120,'Betaal data'!$A$2:$B$5,2)),DAY(VLOOKUP(H120,'Betaal data'!$A$2:$B$5,2))),IF(H$53=2,DATE(H120,MONTH($B$9),DAY($B$9)),"")),"")</f>
        <v/>
      </c>
      <c r="I163" s="52" t="str">
        <f>IF(ISNUMBER(I120),IF(I$53=3,DATE(YEAR(I162)+IF(I120=1,1,0),MONTH(VLOOKUP(I120,'Betaal data'!$A$2:$B$5,2)),DAY(VLOOKUP(I120,'Betaal data'!$A$2:$B$5,2))),IF(I$53=2,DATE(I120,MONTH($B$9),DAY($B$9)),"")),"")</f>
        <v/>
      </c>
      <c r="J163" s="52" t="str">
        <f>IF(ISNUMBER(J120),IF(J$53=3,DATE(YEAR(J162)+IF(J120=1,1,0),MONTH(VLOOKUP(J120,'Betaal data'!$A$2:$B$5,2)),DAY(VLOOKUP(J120,'Betaal data'!$A$2:$B$5,2))),IF(J$53=2,DATE(J120,MONTH($B$9),DAY($B$9)),"")),"")</f>
        <v/>
      </c>
      <c r="K163" s="52" t="str">
        <f>IF(ISNUMBER(K120),IF(K$53=3,DATE(YEAR(K162)+IF(K120=1,1,0),MONTH(VLOOKUP(K120,'Betaal data'!$A$2:$B$5,2)),DAY(VLOOKUP(K120,'Betaal data'!$A$2:$B$5,2))),IF(K$53=2,DATE(K120,MONTH($B$9),DAY($B$9)),"")),"")</f>
        <v/>
      </c>
      <c r="L163" s="52" t="str">
        <f>IF(ISNUMBER(L120),IF(L$53=3,DATE(YEAR(L162)+IF(L120=1,1,0),MONTH(VLOOKUP(L120,'Betaal data'!$A$2:$B$5,2)),DAY(VLOOKUP(L120,'Betaal data'!$A$2:$B$5,2))),IF(L$53=2,DATE(L120,MONTH($B$9),DAY($B$9)),"")),"")</f>
        <v/>
      </c>
      <c r="M163" s="52" t="str">
        <f>IF(ISNUMBER(M120),IF(M$53=3,DATE(YEAR(M162)+IF(M120=1,1,0),MONTH(VLOOKUP(M120,'Betaal data'!$A$2:$B$5,2)),DAY(VLOOKUP(M120,'Betaal data'!$A$2:$B$5,2))),IF(M$53=2,DATE(M120,MONTH($B$9),DAY($B$9)),"")),"")</f>
        <v/>
      </c>
      <c r="N163" s="52" t="str">
        <f>IF(ISNUMBER(N120),IF(N$53=3,DATE(YEAR(N162)+IF(N120=1,1,0),MONTH(VLOOKUP(N120,'Betaal data'!$A$2:$B$5,2)),DAY(VLOOKUP(N120,'Betaal data'!$A$2:$B$5,2))),IF(N$53=2,DATE(N120,MONTH($B$9),DAY($B$9)),"")),"")</f>
        <v/>
      </c>
      <c r="O163" s="52" t="str">
        <f>IF(ISNUMBER(O120),IF(O$53=3,DATE(YEAR(O162)+IF(O120=1,1,0),MONTH(VLOOKUP(O120,'Betaal data'!$A$2:$B$5,2)),DAY(VLOOKUP(O120,'Betaal data'!$A$2:$B$5,2))),IF(O$53=2,DATE(O120,MONTH($B$9),DAY($B$9)),"")),"")</f>
        <v/>
      </c>
      <c r="P163" s="52" t="str">
        <f>IF(ISNUMBER(P120),IF(P$53=3,DATE(YEAR(P162)+IF(P120=1,1,0),MONTH(VLOOKUP(P120,'Betaal data'!$A$2:$B$5,2)),DAY(VLOOKUP(P120,'Betaal data'!$A$2:$B$5,2))),IF(P$53=2,DATE(P120,MONTH($B$9),DAY($B$9)),"")),"")</f>
        <v/>
      </c>
      <c r="Q163" s="52" t="str">
        <f>IF(ISNUMBER(Q120),IF(Q$53=3,DATE(YEAR(Q162)+IF(Q120=1,1,0),MONTH(VLOOKUP(Q120,'Betaal data'!$A$2:$B$5,2)),DAY(VLOOKUP(Q120,'Betaal data'!$A$2:$B$5,2))),IF(Q$53=2,DATE(Q120,MONTH($B$9),DAY($B$9)),"")),"")</f>
        <v/>
      </c>
      <c r="R163" s="52" t="str">
        <f>IF(ISNUMBER(R120),IF(R$53=3,DATE(YEAR(R162)+IF(R120=1,1,0),MONTH(VLOOKUP(R120,'Betaal data'!$A$2:$B$5,2)),DAY(VLOOKUP(R120,'Betaal data'!$A$2:$B$5,2))),IF(R$53=2,DATE(R120,MONTH($B$9),DAY($B$9)),"")),"")</f>
        <v/>
      </c>
      <c r="S163" s="52" t="str">
        <f>IF(ISNUMBER(S120),IF(S$53=3,DATE(YEAR(S162)+IF(S120=1,1,0),MONTH(VLOOKUP(S120,'Betaal data'!$A$2:$B$5,2)),DAY(VLOOKUP(S120,'Betaal data'!$A$2:$B$5,2))),IF(S$53=2,DATE(S120,MONTH($B$9),DAY($B$9)),"")),"")</f>
        <v/>
      </c>
      <c r="T163" s="52" t="str">
        <f>IF(ISNUMBER(T120),IF(T$53=3,DATE(YEAR(T162)+IF(T120=1,1,0),MONTH(VLOOKUP(T120,'Betaal data'!$A$2:$B$5,2)),DAY(VLOOKUP(T120,'Betaal data'!$A$2:$B$5,2))),IF(T$53=2,DATE(T120,MONTH($B$9),DAY($B$9)),"")),"")</f>
        <v/>
      </c>
      <c r="U163" s="52" t="str">
        <f>IF(ISNUMBER(U120),IF(U$53=3,DATE(YEAR(U162)+IF(U120=1,1,0),MONTH(VLOOKUP(U120,'Betaal data'!$A$2:$B$5,2)),DAY(VLOOKUP(U120,'Betaal data'!$A$2:$B$5,2))),IF(U$53=2,DATE(U120,MONTH($B$9),DAY($B$9)),"")),"")</f>
        <v/>
      </c>
      <c r="V163" s="52" t="str">
        <f>IF(ISNUMBER(V120),IF(V$53=3,DATE(YEAR(V162)+IF(V120=1,1,0),MONTH(VLOOKUP(V120,'Betaal data'!$A$2:$B$5,2)),DAY(VLOOKUP(V120,'Betaal data'!$A$2:$B$5,2))),IF(V$53=2,DATE(V120,MONTH($B$9),DAY($B$9)),"")),"")</f>
        <v/>
      </c>
      <c r="W163" s="52" t="str">
        <f>IF(ISNUMBER(W120),IF(W$53=3,DATE(YEAR(W162)+IF(W120=1,1,0),MONTH(VLOOKUP(W120,'Betaal data'!$A$2:$B$5,2)),DAY(VLOOKUP(W120,'Betaal data'!$A$2:$B$5,2))),IF(W$53=2,DATE(W120,MONTH($B$9),DAY($B$9)),"")),"")</f>
        <v/>
      </c>
    </row>
    <row r="164" spans="1:23" x14ac:dyDescent="0.2">
      <c r="A164" s="3"/>
      <c r="B164" s="3"/>
      <c r="C164" s="57">
        <v>27</v>
      </c>
      <c r="D164" s="52" t="str">
        <f>IF(ISNUMBER(D121),IF(D$53=3,DATE(YEAR(D163)+IF(D121=1,1,0),MONTH(VLOOKUP(D121,'Betaal data'!$A$2:$B$5,2)),DAY(VLOOKUP(D121,'Betaal data'!$A$2:$B$5,2))),IF(D$53=2,DATE(D121,MONTH($B$9),DAY($B$9)),"")),"")</f>
        <v/>
      </c>
      <c r="E164" s="52" t="str">
        <f>IF(ISNUMBER(E121),IF(E$53=3,DATE(YEAR(E163)+IF(E121=1,1,0),MONTH(VLOOKUP(E121,'Betaal data'!$A$2:$B$5,2)),DAY(VLOOKUP(E121,'Betaal data'!$A$2:$B$5,2))),IF(E$53=2,DATE(E121,MONTH($B$9),DAY($B$9)),"")),"")</f>
        <v/>
      </c>
      <c r="F164" s="52" t="str">
        <f>IF(ISNUMBER(F121),IF(F$53=3,DATE(YEAR(F163)+IF(F121=1,1,0),MONTH(VLOOKUP(F121,'Betaal data'!$A$2:$B$5,2)),DAY(VLOOKUP(F121,'Betaal data'!$A$2:$B$5,2))),IF(F$53=2,DATE(F121,MONTH($B$9),DAY($B$9)),"")),"")</f>
        <v/>
      </c>
      <c r="G164" s="52" t="str">
        <f>IF(ISNUMBER(G121),IF(G$53=3,DATE(YEAR(G163)+IF(G121=1,1,0),MONTH(VLOOKUP(G121,'Betaal data'!$A$2:$B$5,2)),DAY(VLOOKUP(G121,'Betaal data'!$A$2:$B$5,2))),IF(G$53=2,DATE(G121,MONTH($B$9),DAY($B$9)),"")),"")</f>
        <v/>
      </c>
      <c r="H164" s="52" t="str">
        <f>IF(ISNUMBER(H121),IF(H$53=3,DATE(YEAR(H163)+IF(H121=1,1,0),MONTH(VLOOKUP(H121,'Betaal data'!$A$2:$B$5,2)),DAY(VLOOKUP(H121,'Betaal data'!$A$2:$B$5,2))),IF(H$53=2,DATE(H121,MONTH($B$9),DAY($B$9)),"")),"")</f>
        <v/>
      </c>
      <c r="I164" s="52" t="str">
        <f>IF(ISNUMBER(I121),IF(I$53=3,DATE(YEAR(I163)+IF(I121=1,1,0),MONTH(VLOOKUP(I121,'Betaal data'!$A$2:$B$5,2)),DAY(VLOOKUP(I121,'Betaal data'!$A$2:$B$5,2))),IF(I$53=2,DATE(I121,MONTH($B$9),DAY($B$9)),"")),"")</f>
        <v/>
      </c>
      <c r="J164" s="52" t="str">
        <f>IF(ISNUMBER(J121),IF(J$53=3,DATE(YEAR(J163)+IF(J121=1,1,0),MONTH(VLOOKUP(J121,'Betaal data'!$A$2:$B$5,2)),DAY(VLOOKUP(J121,'Betaal data'!$A$2:$B$5,2))),IF(J$53=2,DATE(J121,MONTH($B$9),DAY($B$9)),"")),"")</f>
        <v/>
      </c>
      <c r="K164" s="52" t="str">
        <f>IF(ISNUMBER(K121),IF(K$53=3,DATE(YEAR(K163)+IF(K121=1,1,0),MONTH(VLOOKUP(K121,'Betaal data'!$A$2:$B$5,2)),DAY(VLOOKUP(K121,'Betaal data'!$A$2:$B$5,2))),IF(K$53=2,DATE(K121,MONTH($B$9),DAY($B$9)),"")),"")</f>
        <v/>
      </c>
      <c r="L164" s="52" t="str">
        <f>IF(ISNUMBER(L121),IF(L$53=3,DATE(YEAR(L163)+IF(L121=1,1,0),MONTH(VLOOKUP(L121,'Betaal data'!$A$2:$B$5,2)),DAY(VLOOKUP(L121,'Betaal data'!$A$2:$B$5,2))),IF(L$53=2,DATE(L121,MONTH($B$9),DAY($B$9)),"")),"")</f>
        <v/>
      </c>
      <c r="M164" s="52" t="str">
        <f>IF(ISNUMBER(M121),IF(M$53=3,DATE(YEAR(M163)+IF(M121=1,1,0),MONTH(VLOOKUP(M121,'Betaal data'!$A$2:$B$5,2)),DAY(VLOOKUP(M121,'Betaal data'!$A$2:$B$5,2))),IF(M$53=2,DATE(M121,MONTH($B$9),DAY($B$9)),"")),"")</f>
        <v/>
      </c>
      <c r="N164" s="52" t="str">
        <f>IF(ISNUMBER(N121),IF(N$53=3,DATE(YEAR(N163)+IF(N121=1,1,0),MONTH(VLOOKUP(N121,'Betaal data'!$A$2:$B$5,2)),DAY(VLOOKUP(N121,'Betaal data'!$A$2:$B$5,2))),IF(N$53=2,DATE(N121,MONTH($B$9),DAY($B$9)),"")),"")</f>
        <v/>
      </c>
      <c r="O164" s="52" t="str">
        <f>IF(ISNUMBER(O121),IF(O$53=3,DATE(YEAR(O163)+IF(O121=1,1,0),MONTH(VLOOKUP(O121,'Betaal data'!$A$2:$B$5,2)),DAY(VLOOKUP(O121,'Betaal data'!$A$2:$B$5,2))),IF(O$53=2,DATE(O121,MONTH($B$9),DAY($B$9)),"")),"")</f>
        <v/>
      </c>
      <c r="P164" s="52" t="str">
        <f>IF(ISNUMBER(P121),IF(P$53=3,DATE(YEAR(P163)+IF(P121=1,1,0),MONTH(VLOOKUP(P121,'Betaal data'!$A$2:$B$5,2)),DAY(VLOOKUP(P121,'Betaal data'!$A$2:$B$5,2))),IF(P$53=2,DATE(P121,MONTH($B$9),DAY($B$9)),"")),"")</f>
        <v/>
      </c>
      <c r="Q164" s="52" t="str">
        <f>IF(ISNUMBER(Q121),IF(Q$53=3,DATE(YEAR(Q163)+IF(Q121=1,1,0),MONTH(VLOOKUP(Q121,'Betaal data'!$A$2:$B$5,2)),DAY(VLOOKUP(Q121,'Betaal data'!$A$2:$B$5,2))),IF(Q$53=2,DATE(Q121,MONTH($B$9),DAY($B$9)),"")),"")</f>
        <v/>
      </c>
      <c r="R164" s="52" t="str">
        <f>IF(ISNUMBER(R121),IF(R$53=3,DATE(YEAR(R163)+IF(R121=1,1,0),MONTH(VLOOKUP(R121,'Betaal data'!$A$2:$B$5,2)),DAY(VLOOKUP(R121,'Betaal data'!$A$2:$B$5,2))),IF(R$53=2,DATE(R121,MONTH($B$9),DAY($B$9)),"")),"")</f>
        <v/>
      </c>
      <c r="S164" s="52" t="str">
        <f>IF(ISNUMBER(S121),IF(S$53=3,DATE(YEAR(S163)+IF(S121=1,1,0),MONTH(VLOOKUP(S121,'Betaal data'!$A$2:$B$5,2)),DAY(VLOOKUP(S121,'Betaal data'!$A$2:$B$5,2))),IF(S$53=2,DATE(S121,MONTH($B$9),DAY($B$9)),"")),"")</f>
        <v/>
      </c>
      <c r="T164" s="52" t="str">
        <f>IF(ISNUMBER(T121),IF(T$53=3,DATE(YEAR(T163)+IF(T121=1,1,0),MONTH(VLOOKUP(T121,'Betaal data'!$A$2:$B$5,2)),DAY(VLOOKUP(T121,'Betaal data'!$A$2:$B$5,2))),IF(T$53=2,DATE(T121,MONTH($B$9),DAY($B$9)),"")),"")</f>
        <v/>
      </c>
      <c r="U164" s="52" t="str">
        <f>IF(ISNUMBER(U121),IF(U$53=3,DATE(YEAR(U163)+IF(U121=1,1,0),MONTH(VLOOKUP(U121,'Betaal data'!$A$2:$B$5,2)),DAY(VLOOKUP(U121,'Betaal data'!$A$2:$B$5,2))),IF(U$53=2,DATE(U121,MONTH($B$9),DAY($B$9)),"")),"")</f>
        <v/>
      </c>
      <c r="V164" s="52" t="str">
        <f>IF(ISNUMBER(V121),IF(V$53=3,DATE(YEAR(V163)+IF(V121=1,1,0),MONTH(VLOOKUP(V121,'Betaal data'!$A$2:$B$5,2)),DAY(VLOOKUP(V121,'Betaal data'!$A$2:$B$5,2))),IF(V$53=2,DATE(V121,MONTH($B$9),DAY($B$9)),"")),"")</f>
        <v/>
      </c>
      <c r="W164" s="52" t="str">
        <f>IF(ISNUMBER(W121),IF(W$53=3,DATE(YEAR(W163)+IF(W121=1,1,0),MONTH(VLOOKUP(W121,'Betaal data'!$A$2:$B$5,2)),DAY(VLOOKUP(W121,'Betaal data'!$A$2:$B$5,2))),IF(W$53=2,DATE(W121,MONTH($B$9),DAY($B$9)),"")),"")</f>
        <v/>
      </c>
    </row>
    <row r="165" spans="1:23" x14ac:dyDescent="0.2">
      <c r="A165" s="3"/>
      <c r="B165" s="3"/>
      <c r="C165" s="57">
        <v>28</v>
      </c>
      <c r="D165" s="52" t="str">
        <f>IF(ISNUMBER(D122),IF(D$53=3,DATE(YEAR(D164)+IF(D122=1,1,0),MONTH(VLOOKUP(D122,'Betaal data'!$A$2:$B$5,2)),DAY(VLOOKUP(D122,'Betaal data'!$A$2:$B$5,2))),IF(D$53=2,DATE(D122,MONTH($B$9),DAY($B$9)),"")),"")</f>
        <v/>
      </c>
      <c r="E165" s="52" t="str">
        <f>IF(ISNUMBER(E122),IF(E$53=3,DATE(YEAR(E164)+IF(E122=1,1,0),MONTH(VLOOKUP(E122,'Betaal data'!$A$2:$B$5,2)),DAY(VLOOKUP(E122,'Betaal data'!$A$2:$B$5,2))),IF(E$53=2,DATE(E122,MONTH($B$9),DAY($B$9)),"")),"")</f>
        <v/>
      </c>
      <c r="F165" s="52" t="str">
        <f>IF(ISNUMBER(F122),IF(F$53=3,DATE(YEAR(F164)+IF(F122=1,1,0),MONTH(VLOOKUP(F122,'Betaal data'!$A$2:$B$5,2)),DAY(VLOOKUP(F122,'Betaal data'!$A$2:$B$5,2))),IF(F$53=2,DATE(F122,MONTH($B$9),DAY($B$9)),"")),"")</f>
        <v/>
      </c>
      <c r="G165" s="52" t="str">
        <f>IF(ISNUMBER(G122),IF(G$53=3,DATE(YEAR(G164)+IF(G122=1,1,0),MONTH(VLOOKUP(G122,'Betaal data'!$A$2:$B$5,2)),DAY(VLOOKUP(G122,'Betaal data'!$A$2:$B$5,2))),IF(G$53=2,DATE(G122,MONTH($B$9),DAY($B$9)),"")),"")</f>
        <v/>
      </c>
      <c r="H165" s="52" t="str">
        <f>IF(ISNUMBER(H122),IF(H$53=3,DATE(YEAR(H164)+IF(H122=1,1,0),MONTH(VLOOKUP(H122,'Betaal data'!$A$2:$B$5,2)),DAY(VLOOKUP(H122,'Betaal data'!$A$2:$B$5,2))),IF(H$53=2,DATE(H122,MONTH($B$9),DAY($B$9)),"")),"")</f>
        <v/>
      </c>
      <c r="I165" s="52" t="str">
        <f>IF(ISNUMBER(I122),IF(I$53=3,DATE(YEAR(I164)+IF(I122=1,1,0),MONTH(VLOOKUP(I122,'Betaal data'!$A$2:$B$5,2)),DAY(VLOOKUP(I122,'Betaal data'!$A$2:$B$5,2))),IF(I$53=2,DATE(I122,MONTH($B$9),DAY($B$9)),"")),"")</f>
        <v/>
      </c>
      <c r="J165" s="52" t="str">
        <f>IF(ISNUMBER(J122),IF(J$53=3,DATE(YEAR(J164)+IF(J122=1,1,0),MONTH(VLOOKUP(J122,'Betaal data'!$A$2:$B$5,2)),DAY(VLOOKUP(J122,'Betaal data'!$A$2:$B$5,2))),IF(J$53=2,DATE(J122,MONTH($B$9),DAY($B$9)),"")),"")</f>
        <v/>
      </c>
      <c r="K165" s="52" t="str">
        <f>IF(ISNUMBER(K122),IF(K$53=3,DATE(YEAR(K164)+IF(K122=1,1,0),MONTH(VLOOKUP(K122,'Betaal data'!$A$2:$B$5,2)),DAY(VLOOKUP(K122,'Betaal data'!$A$2:$B$5,2))),IF(K$53=2,DATE(K122,MONTH($B$9),DAY($B$9)),"")),"")</f>
        <v/>
      </c>
      <c r="L165" s="52" t="str">
        <f>IF(ISNUMBER(L122),IF(L$53=3,DATE(YEAR(L164)+IF(L122=1,1,0),MONTH(VLOOKUP(L122,'Betaal data'!$A$2:$B$5,2)),DAY(VLOOKUP(L122,'Betaal data'!$A$2:$B$5,2))),IF(L$53=2,DATE(L122,MONTH($B$9),DAY($B$9)),"")),"")</f>
        <v/>
      </c>
      <c r="M165" s="52" t="str">
        <f>IF(ISNUMBER(M122),IF(M$53=3,DATE(YEAR(M164)+IF(M122=1,1,0),MONTH(VLOOKUP(M122,'Betaal data'!$A$2:$B$5,2)),DAY(VLOOKUP(M122,'Betaal data'!$A$2:$B$5,2))),IF(M$53=2,DATE(M122,MONTH($B$9),DAY($B$9)),"")),"")</f>
        <v/>
      </c>
      <c r="N165" s="52" t="str">
        <f>IF(ISNUMBER(N122),IF(N$53=3,DATE(YEAR(N164)+IF(N122=1,1,0),MONTH(VLOOKUP(N122,'Betaal data'!$A$2:$B$5,2)),DAY(VLOOKUP(N122,'Betaal data'!$A$2:$B$5,2))),IF(N$53=2,DATE(N122,MONTH($B$9),DAY($B$9)),"")),"")</f>
        <v/>
      </c>
      <c r="O165" s="52" t="str">
        <f>IF(ISNUMBER(O122),IF(O$53=3,DATE(YEAR(O164)+IF(O122=1,1,0),MONTH(VLOOKUP(O122,'Betaal data'!$A$2:$B$5,2)),DAY(VLOOKUP(O122,'Betaal data'!$A$2:$B$5,2))),IF(O$53=2,DATE(O122,MONTH($B$9),DAY($B$9)),"")),"")</f>
        <v/>
      </c>
      <c r="P165" s="52" t="str">
        <f>IF(ISNUMBER(P122),IF(P$53=3,DATE(YEAR(P164)+IF(P122=1,1,0),MONTH(VLOOKUP(P122,'Betaal data'!$A$2:$B$5,2)),DAY(VLOOKUP(P122,'Betaal data'!$A$2:$B$5,2))),IF(P$53=2,DATE(P122,MONTH($B$9),DAY($B$9)),"")),"")</f>
        <v/>
      </c>
      <c r="Q165" s="52" t="str">
        <f>IF(ISNUMBER(Q122),IF(Q$53=3,DATE(YEAR(Q164)+IF(Q122=1,1,0),MONTH(VLOOKUP(Q122,'Betaal data'!$A$2:$B$5,2)),DAY(VLOOKUP(Q122,'Betaal data'!$A$2:$B$5,2))),IF(Q$53=2,DATE(Q122,MONTH($B$9),DAY($B$9)),"")),"")</f>
        <v/>
      </c>
      <c r="R165" s="52" t="str">
        <f>IF(ISNUMBER(R122),IF(R$53=3,DATE(YEAR(R164)+IF(R122=1,1,0),MONTH(VLOOKUP(R122,'Betaal data'!$A$2:$B$5,2)),DAY(VLOOKUP(R122,'Betaal data'!$A$2:$B$5,2))),IF(R$53=2,DATE(R122,MONTH($B$9),DAY($B$9)),"")),"")</f>
        <v/>
      </c>
      <c r="S165" s="52" t="str">
        <f>IF(ISNUMBER(S122),IF(S$53=3,DATE(YEAR(S164)+IF(S122=1,1,0),MONTH(VLOOKUP(S122,'Betaal data'!$A$2:$B$5,2)),DAY(VLOOKUP(S122,'Betaal data'!$A$2:$B$5,2))),IF(S$53=2,DATE(S122,MONTH($B$9),DAY($B$9)),"")),"")</f>
        <v/>
      </c>
      <c r="T165" s="52" t="str">
        <f>IF(ISNUMBER(T122),IF(T$53=3,DATE(YEAR(T164)+IF(T122=1,1,0),MONTH(VLOOKUP(T122,'Betaal data'!$A$2:$B$5,2)),DAY(VLOOKUP(T122,'Betaal data'!$A$2:$B$5,2))),IF(T$53=2,DATE(T122,MONTH($B$9),DAY($B$9)),"")),"")</f>
        <v/>
      </c>
      <c r="U165" s="52" t="str">
        <f>IF(ISNUMBER(U122),IF(U$53=3,DATE(YEAR(U164)+IF(U122=1,1,0),MONTH(VLOOKUP(U122,'Betaal data'!$A$2:$B$5,2)),DAY(VLOOKUP(U122,'Betaal data'!$A$2:$B$5,2))),IF(U$53=2,DATE(U122,MONTH($B$9),DAY($B$9)),"")),"")</f>
        <v/>
      </c>
      <c r="V165" s="52" t="str">
        <f>IF(ISNUMBER(V122),IF(V$53=3,DATE(YEAR(V164)+IF(V122=1,1,0),MONTH(VLOOKUP(V122,'Betaal data'!$A$2:$B$5,2)),DAY(VLOOKUP(V122,'Betaal data'!$A$2:$B$5,2))),IF(V$53=2,DATE(V122,MONTH($B$9),DAY($B$9)),"")),"")</f>
        <v/>
      </c>
      <c r="W165" s="52" t="str">
        <f>IF(ISNUMBER(W122),IF(W$53=3,DATE(YEAR(W164)+IF(W122=1,1,0),MONTH(VLOOKUP(W122,'Betaal data'!$A$2:$B$5,2)),DAY(VLOOKUP(W122,'Betaal data'!$A$2:$B$5,2))),IF(W$53=2,DATE(W122,MONTH($B$9),DAY($B$9)),"")),"")</f>
        <v/>
      </c>
    </row>
    <row r="166" spans="1:23" x14ac:dyDescent="0.2">
      <c r="A166" s="3"/>
      <c r="B166" s="3"/>
      <c r="C166" s="57">
        <v>29</v>
      </c>
      <c r="D166" s="52" t="str">
        <f>IF(ISNUMBER(D123),IF(D$53=3,DATE(YEAR(D165)+IF(D123=1,1,0),MONTH(VLOOKUP(D123,'Betaal data'!$A$2:$B$5,2)),DAY(VLOOKUP(D123,'Betaal data'!$A$2:$B$5,2))),IF(D$53=2,DATE(D123,MONTH($B$9),DAY($B$9)),"")),"")</f>
        <v/>
      </c>
      <c r="E166" s="52" t="str">
        <f>IF(ISNUMBER(E123),IF(E$53=3,DATE(YEAR(E165)+IF(E123=1,1,0),MONTH(VLOOKUP(E123,'Betaal data'!$A$2:$B$5,2)),DAY(VLOOKUP(E123,'Betaal data'!$A$2:$B$5,2))),IF(E$53=2,DATE(E123,MONTH($B$9),DAY($B$9)),"")),"")</f>
        <v/>
      </c>
      <c r="F166" s="52" t="str">
        <f>IF(ISNUMBER(F123),IF(F$53=3,DATE(YEAR(F165)+IF(F123=1,1,0),MONTH(VLOOKUP(F123,'Betaal data'!$A$2:$B$5,2)),DAY(VLOOKUP(F123,'Betaal data'!$A$2:$B$5,2))),IF(F$53=2,DATE(F123,MONTH($B$9),DAY($B$9)),"")),"")</f>
        <v/>
      </c>
      <c r="G166" s="52" t="str">
        <f>IF(ISNUMBER(G123),IF(G$53=3,DATE(YEAR(G165)+IF(G123=1,1,0),MONTH(VLOOKUP(G123,'Betaal data'!$A$2:$B$5,2)),DAY(VLOOKUP(G123,'Betaal data'!$A$2:$B$5,2))),IF(G$53=2,DATE(G123,MONTH($B$9),DAY($B$9)),"")),"")</f>
        <v/>
      </c>
      <c r="H166" s="52" t="str">
        <f>IF(ISNUMBER(H123),IF(H$53=3,DATE(YEAR(H165)+IF(H123=1,1,0),MONTH(VLOOKUP(H123,'Betaal data'!$A$2:$B$5,2)),DAY(VLOOKUP(H123,'Betaal data'!$A$2:$B$5,2))),IF(H$53=2,DATE(H123,MONTH($B$9),DAY($B$9)),"")),"")</f>
        <v/>
      </c>
      <c r="I166" s="52" t="str">
        <f>IF(ISNUMBER(I123),IF(I$53=3,DATE(YEAR(I165)+IF(I123=1,1,0),MONTH(VLOOKUP(I123,'Betaal data'!$A$2:$B$5,2)),DAY(VLOOKUP(I123,'Betaal data'!$A$2:$B$5,2))),IF(I$53=2,DATE(I123,MONTH($B$9),DAY($B$9)),"")),"")</f>
        <v/>
      </c>
      <c r="J166" s="52" t="str">
        <f>IF(ISNUMBER(J123),IF(J$53=3,DATE(YEAR(J165)+IF(J123=1,1,0),MONTH(VLOOKUP(J123,'Betaal data'!$A$2:$B$5,2)),DAY(VLOOKUP(J123,'Betaal data'!$A$2:$B$5,2))),IF(J$53=2,DATE(J123,MONTH($B$9),DAY($B$9)),"")),"")</f>
        <v/>
      </c>
      <c r="K166" s="52" t="str">
        <f>IF(ISNUMBER(K123),IF(K$53=3,DATE(YEAR(K165)+IF(K123=1,1,0),MONTH(VLOOKUP(K123,'Betaal data'!$A$2:$B$5,2)),DAY(VLOOKUP(K123,'Betaal data'!$A$2:$B$5,2))),IF(K$53=2,DATE(K123,MONTH($B$9),DAY($B$9)),"")),"")</f>
        <v/>
      </c>
      <c r="L166" s="52" t="str">
        <f>IF(ISNUMBER(L123),IF(L$53=3,DATE(YEAR(L165)+IF(L123=1,1,0),MONTH(VLOOKUP(L123,'Betaal data'!$A$2:$B$5,2)),DAY(VLOOKUP(L123,'Betaal data'!$A$2:$B$5,2))),IF(L$53=2,DATE(L123,MONTH($B$9),DAY($B$9)),"")),"")</f>
        <v/>
      </c>
      <c r="M166" s="52" t="str">
        <f>IF(ISNUMBER(M123),IF(M$53=3,DATE(YEAR(M165)+IF(M123=1,1,0),MONTH(VLOOKUP(M123,'Betaal data'!$A$2:$B$5,2)),DAY(VLOOKUP(M123,'Betaal data'!$A$2:$B$5,2))),IF(M$53=2,DATE(M123,MONTH($B$9),DAY($B$9)),"")),"")</f>
        <v/>
      </c>
      <c r="N166" s="52" t="str">
        <f>IF(ISNUMBER(N123),IF(N$53=3,DATE(YEAR(N165)+IF(N123=1,1,0),MONTH(VLOOKUP(N123,'Betaal data'!$A$2:$B$5,2)),DAY(VLOOKUP(N123,'Betaal data'!$A$2:$B$5,2))),IF(N$53=2,DATE(N123,MONTH($B$9),DAY($B$9)),"")),"")</f>
        <v/>
      </c>
      <c r="O166" s="52" t="str">
        <f>IF(ISNUMBER(O123),IF(O$53=3,DATE(YEAR(O165)+IF(O123=1,1,0),MONTH(VLOOKUP(O123,'Betaal data'!$A$2:$B$5,2)),DAY(VLOOKUP(O123,'Betaal data'!$A$2:$B$5,2))),IF(O$53=2,DATE(O123,MONTH($B$9),DAY($B$9)),"")),"")</f>
        <v/>
      </c>
      <c r="P166" s="52" t="str">
        <f>IF(ISNUMBER(P123),IF(P$53=3,DATE(YEAR(P165)+IF(P123=1,1,0),MONTH(VLOOKUP(P123,'Betaal data'!$A$2:$B$5,2)),DAY(VLOOKUP(P123,'Betaal data'!$A$2:$B$5,2))),IF(P$53=2,DATE(P123,MONTH($B$9),DAY($B$9)),"")),"")</f>
        <v/>
      </c>
      <c r="Q166" s="52" t="str">
        <f>IF(ISNUMBER(Q123),IF(Q$53=3,DATE(YEAR(Q165)+IF(Q123=1,1,0),MONTH(VLOOKUP(Q123,'Betaal data'!$A$2:$B$5,2)),DAY(VLOOKUP(Q123,'Betaal data'!$A$2:$B$5,2))),IF(Q$53=2,DATE(Q123,MONTH($B$9),DAY($B$9)),"")),"")</f>
        <v/>
      </c>
      <c r="R166" s="52" t="str">
        <f>IF(ISNUMBER(R123),IF(R$53=3,DATE(YEAR(R165)+IF(R123=1,1,0),MONTH(VLOOKUP(R123,'Betaal data'!$A$2:$B$5,2)),DAY(VLOOKUP(R123,'Betaal data'!$A$2:$B$5,2))),IF(R$53=2,DATE(R123,MONTH($B$9),DAY($B$9)),"")),"")</f>
        <v/>
      </c>
      <c r="S166" s="52" t="str">
        <f>IF(ISNUMBER(S123),IF(S$53=3,DATE(YEAR(S165)+IF(S123=1,1,0),MONTH(VLOOKUP(S123,'Betaal data'!$A$2:$B$5,2)),DAY(VLOOKUP(S123,'Betaal data'!$A$2:$B$5,2))),IF(S$53=2,DATE(S123,MONTH($B$9),DAY($B$9)),"")),"")</f>
        <v/>
      </c>
      <c r="T166" s="52" t="str">
        <f>IF(ISNUMBER(T123),IF(T$53=3,DATE(YEAR(T165)+IF(T123=1,1,0),MONTH(VLOOKUP(T123,'Betaal data'!$A$2:$B$5,2)),DAY(VLOOKUP(T123,'Betaal data'!$A$2:$B$5,2))),IF(T$53=2,DATE(T123,MONTH($B$9),DAY($B$9)),"")),"")</f>
        <v/>
      </c>
      <c r="U166" s="52" t="str">
        <f>IF(ISNUMBER(U123),IF(U$53=3,DATE(YEAR(U165)+IF(U123=1,1,0),MONTH(VLOOKUP(U123,'Betaal data'!$A$2:$B$5,2)),DAY(VLOOKUP(U123,'Betaal data'!$A$2:$B$5,2))),IF(U$53=2,DATE(U123,MONTH($B$9),DAY($B$9)),"")),"")</f>
        <v/>
      </c>
      <c r="V166" s="52" t="str">
        <f>IF(ISNUMBER(V123),IF(V$53=3,DATE(YEAR(V165)+IF(V123=1,1,0),MONTH(VLOOKUP(V123,'Betaal data'!$A$2:$B$5,2)),DAY(VLOOKUP(V123,'Betaal data'!$A$2:$B$5,2))),IF(V$53=2,DATE(V123,MONTH($B$9),DAY($B$9)),"")),"")</f>
        <v/>
      </c>
      <c r="W166" s="52" t="str">
        <f>IF(ISNUMBER(W123),IF(W$53=3,DATE(YEAR(W165)+IF(W123=1,1,0),MONTH(VLOOKUP(W123,'Betaal data'!$A$2:$B$5,2)),DAY(VLOOKUP(W123,'Betaal data'!$A$2:$B$5,2))),IF(W$53=2,DATE(W123,MONTH($B$9),DAY($B$9)),"")),"")</f>
        <v/>
      </c>
    </row>
    <row r="167" spans="1:23" x14ac:dyDescent="0.2">
      <c r="A167" s="3"/>
      <c r="B167" s="3"/>
      <c r="C167" s="57">
        <v>30</v>
      </c>
      <c r="D167" s="52" t="str">
        <f>IF(ISNUMBER(D124),IF(D$53=3,DATE(YEAR(D166)+IF(D124=1,1,0),MONTH(VLOOKUP(D124,'Betaal data'!$A$2:$B$5,2)),DAY(VLOOKUP(D124,'Betaal data'!$A$2:$B$5,2))),IF(D$53=2,DATE(D124,MONTH($B$9),DAY($B$9)),"")),"")</f>
        <v/>
      </c>
      <c r="E167" s="52" t="str">
        <f>IF(ISNUMBER(E124),IF(E$53=3,DATE(YEAR(E166)+IF(E124=1,1,0),MONTH(VLOOKUP(E124,'Betaal data'!$A$2:$B$5,2)),DAY(VLOOKUP(E124,'Betaal data'!$A$2:$B$5,2))),IF(E$53=2,DATE(E124,MONTH($B$9),DAY($B$9)),"")),"")</f>
        <v/>
      </c>
      <c r="F167" s="52" t="str">
        <f>IF(ISNUMBER(F124),IF(F$53=3,DATE(YEAR(F166)+IF(F124=1,1,0),MONTH(VLOOKUP(F124,'Betaal data'!$A$2:$B$5,2)),DAY(VLOOKUP(F124,'Betaal data'!$A$2:$B$5,2))),IF(F$53=2,DATE(F124,MONTH($B$9),DAY($B$9)),"")),"")</f>
        <v/>
      </c>
      <c r="G167" s="52" t="str">
        <f>IF(ISNUMBER(G124),IF(G$53=3,DATE(YEAR(G166)+IF(G124=1,1,0),MONTH(VLOOKUP(G124,'Betaal data'!$A$2:$B$5,2)),DAY(VLOOKUP(G124,'Betaal data'!$A$2:$B$5,2))),IF(G$53=2,DATE(G124,MONTH($B$9),DAY($B$9)),"")),"")</f>
        <v/>
      </c>
      <c r="H167" s="52" t="str">
        <f>IF(ISNUMBER(H124),IF(H$53=3,DATE(YEAR(H166)+IF(H124=1,1,0),MONTH(VLOOKUP(H124,'Betaal data'!$A$2:$B$5,2)),DAY(VLOOKUP(H124,'Betaal data'!$A$2:$B$5,2))),IF(H$53=2,DATE(H124,MONTH($B$9),DAY($B$9)),"")),"")</f>
        <v/>
      </c>
      <c r="I167" s="52" t="str">
        <f>IF(ISNUMBER(I124),IF(I$53=3,DATE(YEAR(I166)+IF(I124=1,1,0),MONTH(VLOOKUP(I124,'Betaal data'!$A$2:$B$5,2)),DAY(VLOOKUP(I124,'Betaal data'!$A$2:$B$5,2))),IF(I$53=2,DATE(I124,MONTH($B$9),DAY($B$9)),"")),"")</f>
        <v/>
      </c>
      <c r="J167" s="52" t="str">
        <f>IF(ISNUMBER(J124),IF(J$53=3,DATE(YEAR(J166)+IF(J124=1,1,0),MONTH(VLOOKUP(J124,'Betaal data'!$A$2:$B$5,2)),DAY(VLOOKUP(J124,'Betaal data'!$A$2:$B$5,2))),IF(J$53=2,DATE(J124,MONTH($B$9),DAY($B$9)),"")),"")</f>
        <v/>
      </c>
      <c r="K167" s="52" t="str">
        <f>IF(ISNUMBER(K124),IF(K$53=3,DATE(YEAR(K166)+IF(K124=1,1,0),MONTH(VLOOKUP(K124,'Betaal data'!$A$2:$B$5,2)),DAY(VLOOKUP(K124,'Betaal data'!$A$2:$B$5,2))),IF(K$53=2,DATE(K124,MONTH($B$9),DAY($B$9)),"")),"")</f>
        <v/>
      </c>
      <c r="L167" s="52" t="str">
        <f>IF(ISNUMBER(L124),IF(L$53=3,DATE(YEAR(L166)+IF(L124=1,1,0),MONTH(VLOOKUP(L124,'Betaal data'!$A$2:$B$5,2)),DAY(VLOOKUP(L124,'Betaal data'!$A$2:$B$5,2))),IF(L$53=2,DATE(L124,MONTH($B$9),DAY($B$9)),"")),"")</f>
        <v/>
      </c>
      <c r="M167" s="52" t="str">
        <f>IF(ISNUMBER(M124),IF(M$53=3,DATE(YEAR(M166)+IF(M124=1,1,0),MONTH(VLOOKUP(M124,'Betaal data'!$A$2:$B$5,2)),DAY(VLOOKUP(M124,'Betaal data'!$A$2:$B$5,2))),IF(M$53=2,DATE(M124,MONTH($B$9),DAY($B$9)),"")),"")</f>
        <v/>
      </c>
      <c r="N167" s="52" t="str">
        <f>IF(ISNUMBER(N124),IF(N$53=3,DATE(YEAR(N166)+IF(N124=1,1,0),MONTH(VLOOKUP(N124,'Betaal data'!$A$2:$B$5,2)),DAY(VLOOKUP(N124,'Betaal data'!$A$2:$B$5,2))),IF(N$53=2,DATE(N124,MONTH($B$9),DAY($B$9)),"")),"")</f>
        <v/>
      </c>
      <c r="O167" s="52" t="str">
        <f>IF(ISNUMBER(O124),IF(O$53=3,DATE(YEAR(O166)+IF(O124=1,1,0),MONTH(VLOOKUP(O124,'Betaal data'!$A$2:$B$5,2)),DAY(VLOOKUP(O124,'Betaal data'!$A$2:$B$5,2))),IF(O$53=2,DATE(O124,MONTH($B$9),DAY($B$9)),"")),"")</f>
        <v/>
      </c>
      <c r="P167" s="52" t="str">
        <f>IF(ISNUMBER(P124),IF(P$53=3,DATE(YEAR(P166)+IF(P124=1,1,0),MONTH(VLOOKUP(P124,'Betaal data'!$A$2:$B$5,2)),DAY(VLOOKUP(P124,'Betaal data'!$A$2:$B$5,2))),IF(P$53=2,DATE(P124,MONTH($B$9),DAY($B$9)),"")),"")</f>
        <v/>
      </c>
      <c r="Q167" s="52" t="str">
        <f>IF(ISNUMBER(Q124),IF(Q$53=3,DATE(YEAR(Q166)+IF(Q124=1,1,0),MONTH(VLOOKUP(Q124,'Betaal data'!$A$2:$B$5,2)),DAY(VLOOKUP(Q124,'Betaal data'!$A$2:$B$5,2))),IF(Q$53=2,DATE(Q124,MONTH($B$9),DAY($B$9)),"")),"")</f>
        <v/>
      </c>
      <c r="R167" s="52" t="str">
        <f>IF(ISNUMBER(R124),IF(R$53=3,DATE(YEAR(R166)+IF(R124=1,1,0),MONTH(VLOOKUP(R124,'Betaal data'!$A$2:$B$5,2)),DAY(VLOOKUP(R124,'Betaal data'!$A$2:$B$5,2))),IF(R$53=2,DATE(R124,MONTH($B$9),DAY($B$9)),"")),"")</f>
        <v/>
      </c>
      <c r="S167" s="52" t="str">
        <f>IF(ISNUMBER(S124),IF(S$53=3,DATE(YEAR(S166)+IF(S124=1,1,0),MONTH(VLOOKUP(S124,'Betaal data'!$A$2:$B$5,2)),DAY(VLOOKUP(S124,'Betaal data'!$A$2:$B$5,2))),IF(S$53=2,DATE(S124,MONTH($B$9),DAY($B$9)),"")),"")</f>
        <v/>
      </c>
      <c r="T167" s="52" t="str">
        <f>IF(ISNUMBER(T124),IF(T$53=3,DATE(YEAR(T166)+IF(T124=1,1,0),MONTH(VLOOKUP(T124,'Betaal data'!$A$2:$B$5,2)),DAY(VLOOKUP(T124,'Betaal data'!$A$2:$B$5,2))),IF(T$53=2,DATE(T124,MONTH($B$9),DAY($B$9)),"")),"")</f>
        <v/>
      </c>
      <c r="U167" s="52" t="str">
        <f>IF(ISNUMBER(U124),IF(U$53=3,DATE(YEAR(U166)+IF(U124=1,1,0),MONTH(VLOOKUP(U124,'Betaal data'!$A$2:$B$5,2)),DAY(VLOOKUP(U124,'Betaal data'!$A$2:$B$5,2))),IF(U$53=2,DATE(U124,MONTH($B$9),DAY($B$9)),"")),"")</f>
        <v/>
      </c>
      <c r="V167" s="52" t="str">
        <f>IF(ISNUMBER(V124),IF(V$53=3,DATE(YEAR(V166)+IF(V124=1,1,0),MONTH(VLOOKUP(V124,'Betaal data'!$A$2:$B$5,2)),DAY(VLOOKUP(V124,'Betaal data'!$A$2:$B$5,2))),IF(V$53=2,DATE(V124,MONTH($B$9),DAY($B$9)),"")),"")</f>
        <v/>
      </c>
      <c r="W167" s="52" t="str">
        <f>IF(ISNUMBER(W124),IF(W$53=3,DATE(YEAR(W166)+IF(W124=1,1,0),MONTH(VLOOKUP(W124,'Betaal data'!$A$2:$B$5,2)),DAY(VLOOKUP(W124,'Betaal data'!$A$2:$B$5,2))),IF(W$53=2,DATE(W124,MONTH($B$9),DAY($B$9)),"")),"")</f>
        <v/>
      </c>
    </row>
    <row r="168" spans="1:23" x14ac:dyDescent="0.2">
      <c r="A168" s="3"/>
      <c r="B168" s="3"/>
      <c r="C168" s="57">
        <v>31</v>
      </c>
      <c r="D168" s="52" t="str">
        <f>IF(ISNUMBER(D125),IF(D$53=3,DATE(YEAR(D167)+IF(D125=1,1,0),MONTH(VLOOKUP(D125,'Betaal data'!$A$2:$B$5,2)),DAY(VLOOKUP(D125,'Betaal data'!$A$2:$B$5,2))),IF(D$53=2,DATE(D125,MONTH($B$9),DAY($B$9)),"")),"")</f>
        <v/>
      </c>
      <c r="E168" s="52" t="str">
        <f>IF(ISNUMBER(E125),IF(E$53=3,DATE(YEAR(E167)+IF(E125=1,1,0),MONTH(VLOOKUP(E125,'Betaal data'!$A$2:$B$5,2)),DAY(VLOOKUP(E125,'Betaal data'!$A$2:$B$5,2))),IF(E$53=2,DATE(E125,MONTH($B$9),DAY($B$9)),"")),"")</f>
        <v/>
      </c>
      <c r="F168" s="52" t="str">
        <f>IF(ISNUMBER(F125),IF(F$53=3,DATE(YEAR(F167)+IF(F125=1,1,0),MONTH(VLOOKUP(F125,'Betaal data'!$A$2:$B$5,2)),DAY(VLOOKUP(F125,'Betaal data'!$A$2:$B$5,2))),IF(F$53=2,DATE(F125,MONTH($B$9),DAY($B$9)),"")),"")</f>
        <v/>
      </c>
      <c r="G168" s="52" t="str">
        <f>IF(ISNUMBER(G125),IF(G$53=3,DATE(YEAR(G167)+IF(G125=1,1,0),MONTH(VLOOKUP(G125,'Betaal data'!$A$2:$B$5,2)),DAY(VLOOKUP(G125,'Betaal data'!$A$2:$B$5,2))),IF(G$53=2,DATE(G125,MONTH($B$9),DAY($B$9)),"")),"")</f>
        <v/>
      </c>
      <c r="H168" s="52" t="str">
        <f>IF(ISNUMBER(H125),IF(H$53=3,DATE(YEAR(H167)+IF(H125=1,1,0),MONTH(VLOOKUP(H125,'Betaal data'!$A$2:$B$5,2)),DAY(VLOOKUP(H125,'Betaal data'!$A$2:$B$5,2))),IF(H$53=2,DATE(H125,MONTH($B$9),DAY($B$9)),"")),"")</f>
        <v/>
      </c>
      <c r="I168" s="52" t="str">
        <f>IF(ISNUMBER(I125),IF(I$53=3,DATE(YEAR(I167)+IF(I125=1,1,0),MONTH(VLOOKUP(I125,'Betaal data'!$A$2:$B$5,2)),DAY(VLOOKUP(I125,'Betaal data'!$A$2:$B$5,2))),IF(I$53=2,DATE(I125,MONTH($B$9),DAY($B$9)),"")),"")</f>
        <v/>
      </c>
      <c r="J168" s="52" t="str">
        <f>IF(ISNUMBER(J125),IF(J$53=3,DATE(YEAR(J167)+IF(J125=1,1,0),MONTH(VLOOKUP(J125,'Betaal data'!$A$2:$B$5,2)),DAY(VLOOKUP(J125,'Betaal data'!$A$2:$B$5,2))),IF(J$53=2,DATE(J125,MONTH($B$9),DAY($B$9)),"")),"")</f>
        <v/>
      </c>
      <c r="K168" s="52" t="str">
        <f>IF(ISNUMBER(K125),IF(K$53=3,DATE(YEAR(K167)+IF(K125=1,1,0),MONTH(VLOOKUP(K125,'Betaal data'!$A$2:$B$5,2)),DAY(VLOOKUP(K125,'Betaal data'!$A$2:$B$5,2))),IF(K$53=2,DATE(K125,MONTH($B$9),DAY($B$9)),"")),"")</f>
        <v/>
      </c>
      <c r="L168" s="52" t="str">
        <f>IF(ISNUMBER(L125),IF(L$53=3,DATE(YEAR(L167)+IF(L125=1,1,0),MONTH(VLOOKUP(L125,'Betaal data'!$A$2:$B$5,2)),DAY(VLOOKUP(L125,'Betaal data'!$A$2:$B$5,2))),IF(L$53=2,DATE(L125,MONTH($B$9),DAY($B$9)),"")),"")</f>
        <v/>
      </c>
      <c r="M168" s="52" t="str">
        <f>IF(ISNUMBER(M125),IF(M$53=3,DATE(YEAR(M167)+IF(M125=1,1,0),MONTH(VLOOKUP(M125,'Betaal data'!$A$2:$B$5,2)),DAY(VLOOKUP(M125,'Betaal data'!$A$2:$B$5,2))),IF(M$53=2,DATE(M125,MONTH($B$9),DAY($B$9)),"")),"")</f>
        <v/>
      </c>
      <c r="N168" s="52" t="str">
        <f>IF(ISNUMBER(N125),IF(N$53=3,DATE(YEAR(N167)+IF(N125=1,1,0),MONTH(VLOOKUP(N125,'Betaal data'!$A$2:$B$5,2)),DAY(VLOOKUP(N125,'Betaal data'!$A$2:$B$5,2))),IF(N$53=2,DATE(N125,MONTH($B$9),DAY($B$9)),"")),"")</f>
        <v/>
      </c>
      <c r="O168" s="52" t="str">
        <f>IF(ISNUMBER(O125),IF(O$53=3,DATE(YEAR(O167)+IF(O125=1,1,0),MONTH(VLOOKUP(O125,'Betaal data'!$A$2:$B$5,2)),DAY(VLOOKUP(O125,'Betaal data'!$A$2:$B$5,2))),IF(O$53=2,DATE(O125,MONTH($B$9),DAY($B$9)),"")),"")</f>
        <v/>
      </c>
      <c r="P168" s="52" t="str">
        <f>IF(ISNUMBER(P125),IF(P$53=3,DATE(YEAR(P167)+IF(P125=1,1,0),MONTH(VLOOKUP(P125,'Betaal data'!$A$2:$B$5,2)),DAY(VLOOKUP(P125,'Betaal data'!$A$2:$B$5,2))),IF(P$53=2,DATE(P125,MONTH($B$9),DAY($B$9)),"")),"")</f>
        <v/>
      </c>
      <c r="Q168" s="52" t="str">
        <f>IF(ISNUMBER(Q125),IF(Q$53=3,DATE(YEAR(Q167)+IF(Q125=1,1,0),MONTH(VLOOKUP(Q125,'Betaal data'!$A$2:$B$5,2)),DAY(VLOOKUP(Q125,'Betaal data'!$A$2:$B$5,2))),IF(Q$53=2,DATE(Q125,MONTH($B$9),DAY($B$9)),"")),"")</f>
        <v/>
      </c>
      <c r="R168" s="52" t="str">
        <f>IF(ISNUMBER(R125),IF(R$53=3,DATE(YEAR(R167)+IF(R125=1,1,0),MONTH(VLOOKUP(R125,'Betaal data'!$A$2:$B$5,2)),DAY(VLOOKUP(R125,'Betaal data'!$A$2:$B$5,2))),IF(R$53=2,DATE(R125,MONTH($B$9),DAY($B$9)),"")),"")</f>
        <v/>
      </c>
      <c r="S168" s="52" t="str">
        <f>IF(ISNUMBER(S125),IF(S$53=3,DATE(YEAR(S167)+IF(S125=1,1,0),MONTH(VLOOKUP(S125,'Betaal data'!$A$2:$B$5,2)),DAY(VLOOKUP(S125,'Betaal data'!$A$2:$B$5,2))),IF(S$53=2,DATE(S125,MONTH($B$9),DAY($B$9)),"")),"")</f>
        <v/>
      </c>
      <c r="T168" s="52" t="str">
        <f>IF(ISNUMBER(T125),IF(T$53=3,DATE(YEAR(T167)+IF(T125=1,1,0),MONTH(VLOOKUP(T125,'Betaal data'!$A$2:$B$5,2)),DAY(VLOOKUP(T125,'Betaal data'!$A$2:$B$5,2))),IF(T$53=2,DATE(T125,MONTH($B$9),DAY($B$9)),"")),"")</f>
        <v/>
      </c>
      <c r="U168" s="52" t="str">
        <f>IF(ISNUMBER(U125),IF(U$53=3,DATE(YEAR(U167)+IF(U125=1,1,0),MONTH(VLOOKUP(U125,'Betaal data'!$A$2:$B$5,2)),DAY(VLOOKUP(U125,'Betaal data'!$A$2:$B$5,2))),IF(U$53=2,DATE(U125,MONTH($B$9),DAY($B$9)),"")),"")</f>
        <v/>
      </c>
      <c r="V168" s="52" t="str">
        <f>IF(ISNUMBER(V125),IF(V$53=3,DATE(YEAR(V167)+IF(V125=1,1,0),MONTH(VLOOKUP(V125,'Betaal data'!$A$2:$B$5,2)),DAY(VLOOKUP(V125,'Betaal data'!$A$2:$B$5,2))),IF(V$53=2,DATE(V125,MONTH($B$9),DAY($B$9)),"")),"")</f>
        <v/>
      </c>
      <c r="W168" s="52" t="str">
        <f>IF(ISNUMBER(W125),IF(W$53=3,DATE(YEAR(W167)+IF(W125=1,1,0),MONTH(VLOOKUP(W125,'Betaal data'!$A$2:$B$5,2)),DAY(VLOOKUP(W125,'Betaal data'!$A$2:$B$5,2))),IF(W$53=2,DATE(W125,MONTH($B$9),DAY($B$9)),"")),"")</f>
        <v/>
      </c>
    </row>
    <row r="169" spans="1:23" x14ac:dyDescent="0.2">
      <c r="A169" s="3"/>
      <c r="B169" s="3"/>
      <c r="C169" s="57">
        <v>32</v>
      </c>
      <c r="D169" s="52" t="str">
        <f>IF(ISNUMBER(D126),IF(D$53=3,DATE(YEAR(D168)+IF(D126=1,1,0),MONTH(VLOOKUP(D126,'Betaal data'!$A$2:$B$5,2)),DAY(VLOOKUP(D126,'Betaal data'!$A$2:$B$5,2))),IF(D$53=2,DATE(D126,MONTH($B$9),DAY($B$9)),"")),"")</f>
        <v/>
      </c>
      <c r="E169" s="52" t="str">
        <f>IF(ISNUMBER(E126),IF(E$53=3,DATE(YEAR(E168)+IF(E126=1,1,0),MONTH(VLOOKUP(E126,'Betaal data'!$A$2:$B$5,2)),DAY(VLOOKUP(E126,'Betaal data'!$A$2:$B$5,2))),IF(E$53=2,DATE(E126,MONTH($B$9),DAY($B$9)),"")),"")</f>
        <v/>
      </c>
      <c r="F169" s="52" t="str">
        <f>IF(ISNUMBER(F126),IF(F$53=3,DATE(YEAR(F168)+IF(F126=1,1,0),MONTH(VLOOKUP(F126,'Betaal data'!$A$2:$B$5,2)),DAY(VLOOKUP(F126,'Betaal data'!$A$2:$B$5,2))),IF(F$53=2,DATE(F126,MONTH($B$9),DAY($B$9)),"")),"")</f>
        <v/>
      </c>
      <c r="G169" s="52" t="str">
        <f>IF(ISNUMBER(G126),IF(G$53=3,DATE(YEAR(G168)+IF(G126=1,1,0),MONTH(VLOOKUP(G126,'Betaal data'!$A$2:$B$5,2)),DAY(VLOOKUP(G126,'Betaal data'!$A$2:$B$5,2))),IF(G$53=2,DATE(G126,MONTH($B$9),DAY($B$9)),"")),"")</f>
        <v/>
      </c>
      <c r="H169" s="52" t="str">
        <f>IF(ISNUMBER(H126),IF(H$53=3,DATE(YEAR(H168)+IF(H126=1,1,0),MONTH(VLOOKUP(H126,'Betaal data'!$A$2:$B$5,2)),DAY(VLOOKUP(H126,'Betaal data'!$A$2:$B$5,2))),IF(H$53=2,DATE(H126,MONTH($B$9),DAY($B$9)),"")),"")</f>
        <v/>
      </c>
      <c r="I169" s="52" t="str">
        <f>IF(ISNUMBER(I126),IF(I$53=3,DATE(YEAR(I168)+IF(I126=1,1,0),MONTH(VLOOKUP(I126,'Betaal data'!$A$2:$B$5,2)),DAY(VLOOKUP(I126,'Betaal data'!$A$2:$B$5,2))),IF(I$53=2,DATE(I126,MONTH($B$9),DAY($B$9)),"")),"")</f>
        <v/>
      </c>
      <c r="J169" s="52" t="str">
        <f>IF(ISNUMBER(J126),IF(J$53=3,DATE(YEAR(J168)+IF(J126=1,1,0),MONTH(VLOOKUP(J126,'Betaal data'!$A$2:$B$5,2)),DAY(VLOOKUP(J126,'Betaal data'!$A$2:$B$5,2))),IF(J$53=2,DATE(J126,MONTH($B$9),DAY($B$9)),"")),"")</f>
        <v/>
      </c>
      <c r="K169" s="52" t="str">
        <f>IF(ISNUMBER(K126),IF(K$53=3,DATE(YEAR(K168)+IF(K126=1,1,0),MONTH(VLOOKUP(K126,'Betaal data'!$A$2:$B$5,2)),DAY(VLOOKUP(K126,'Betaal data'!$A$2:$B$5,2))),IF(K$53=2,DATE(K126,MONTH($B$9),DAY($B$9)),"")),"")</f>
        <v/>
      </c>
      <c r="L169" s="52" t="str">
        <f>IF(ISNUMBER(L126),IF(L$53=3,DATE(YEAR(L168)+IF(L126=1,1,0),MONTH(VLOOKUP(L126,'Betaal data'!$A$2:$B$5,2)),DAY(VLOOKUP(L126,'Betaal data'!$A$2:$B$5,2))),IF(L$53=2,DATE(L126,MONTH($B$9),DAY($B$9)),"")),"")</f>
        <v/>
      </c>
      <c r="M169" s="52" t="str">
        <f>IF(ISNUMBER(M126),IF(M$53=3,DATE(YEAR(M168)+IF(M126=1,1,0),MONTH(VLOOKUP(M126,'Betaal data'!$A$2:$B$5,2)),DAY(VLOOKUP(M126,'Betaal data'!$A$2:$B$5,2))),IF(M$53=2,DATE(M126,MONTH($B$9),DAY($B$9)),"")),"")</f>
        <v/>
      </c>
      <c r="N169" s="52" t="str">
        <f>IF(ISNUMBER(N126),IF(N$53=3,DATE(YEAR(N168)+IF(N126=1,1,0),MONTH(VLOOKUP(N126,'Betaal data'!$A$2:$B$5,2)),DAY(VLOOKUP(N126,'Betaal data'!$A$2:$B$5,2))),IF(N$53=2,DATE(N126,MONTH($B$9),DAY($B$9)),"")),"")</f>
        <v/>
      </c>
      <c r="O169" s="52" t="str">
        <f>IF(ISNUMBER(O126),IF(O$53=3,DATE(YEAR(O168)+IF(O126=1,1,0),MONTH(VLOOKUP(O126,'Betaal data'!$A$2:$B$5,2)),DAY(VLOOKUP(O126,'Betaal data'!$A$2:$B$5,2))),IF(O$53=2,DATE(O126,MONTH($B$9),DAY($B$9)),"")),"")</f>
        <v/>
      </c>
      <c r="P169" s="52" t="str">
        <f>IF(ISNUMBER(P126),IF(P$53=3,DATE(YEAR(P168)+IF(P126=1,1,0),MONTH(VLOOKUP(P126,'Betaal data'!$A$2:$B$5,2)),DAY(VLOOKUP(P126,'Betaal data'!$A$2:$B$5,2))),IF(P$53=2,DATE(P126,MONTH($B$9),DAY($B$9)),"")),"")</f>
        <v/>
      </c>
      <c r="Q169" s="52" t="str">
        <f>IF(ISNUMBER(Q126),IF(Q$53=3,DATE(YEAR(Q168)+IF(Q126=1,1,0),MONTH(VLOOKUP(Q126,'Betaal data'!$A$2:$B$5,2)),DAY(VLOOKUP(Q126,'Betaal data'!$A$2:$B$5,2))),IF(Q$53=2,DATE(Q126,MONTH($B$9),DAY($B$9)),"")),"")</f>
        <v/>
      </c>
      <c r="R169" s="52" t="str">
        <f>IF(ISNUMBER(R126),IF(R$53=3,DATE(YEAR(R168)+IF(R126=1,1,0),MONTH(VLOOKUP(R126,'Betaal data'!$A$2:$B$5,2)),DAY(VLOOKUP(R126,'Betaal data'!$A$2:$B$5,2))),IF(R$53=2,DATE(R126,MONTH($B$9),DAY($B$9)),"")),"")</f>
        <v/>
      </c>
      <c r="S169" s="52" t="str">
        <f>IF(ISNUMBER(S126),IF(S$53=3,DATE(YEAR(S168)+IF(S126=1,1,0),MONTH(VLOOKUP(S126,'Betaal data'!$A$2:$B$5,2)),DAY(VLOOKUP(S126,'Betaal data'!$A$2:$B$5,2))),IF(S$53=2,DATE(S126,MONTH($B$9),DAY($B$9)),"")),"")</f>
        <v/>
      </c>
      <c r="T169" s="52" t="str">
        <f>IF(ISNUMBER(T126),IF(T$53=3,DATE(YEAR(T168)+IF(T126=1,1,0),MONTH(VLOOKUP(T126,'Betaal data'!$A$2:$B$5,2)),DAY(VLOOKUP(T126,'Betaal data'!$A$2:$B$5,2))),IF(T$53=2,DATE(T126,MONTH($B$9),DAY($B$9)),"")),"")</f>
        <v/>
      </c>
      <c r="U169" s="52" t="str">
        <f>IF(ISNUMBER(U126),IF(U$53=3,DATE(YEAR(U168)+IF(U126=1,1,0),MONTH(VLOOKUP(U126,'Betaal data'!$A$2:$B$5,2)),DAY(VLOOKUP(U126,'Betaal data'!$A$2:$B$5,2))),IF(U$53=2,DATE(U126,MONTH($B$9),DAY($B$9)),"")),"")</f>
        <v/>
      </c>
      <c r="V169" s="52" t="str">
        <f>IF(ISNUMBER(V126),IF(V$53=3,DATE(YEAR(V168)+IF(V126=1,1,0),MONTH(VLOOKUP(V126,'Betaal data'!$A$2:$B$5,2)),DAY(VLOOKUP(V126,'Betaal data'!$A$2:$B$5,2))),IF(V$53=2,DATE(V126,MONTH($B$9),DAY($B$9)),"")),"")</f>
        <v/>
      </c>
      <c r="W169" s="52" t="str">
        <f>IF(ISNUMBER(W126),IF(W$53=3,DATE(YEAR(W168)+IF(W126=1,1,0),MONTH(VLOOKUP(W126,'Betaal data'!$A$2:$B$5,2)),DAY(VLOOKUP(W126,'Betaal data'!$A$2:$B$5,2))),IF(W$53=2,DATE(W126,MONTH($B$9),DAY($B$9)),"")),"")</f>
        <v/>
      </c>
    </row>
    <row r="170" spans="1:23" x14ac:dyDescent="0.2">
      <c r="A170" s="3"/>
      <c r="B170" s="3"/>
      <c r="C170" s="57">
        <v>33</v>
      </c>
      <c r="D170" s="52" t="str">
        <f>IF(ISNUMBER(D127),IF(D$53=3,DATE(YEAR(D169)+IF(D127=1,1,0),MONTH(VLOOKUP(D127,'Betaal data'!$A$2:$B$5,2)),DAY(VLOOKUP(D127,'Betaal data'!$A$2:$B$5,2))),IF(D$53=2,DATE(D127,MONTH($B$9),DAY($B$9)),"")),"")</f>
        <v/>
      </c>
      <c r="E170" s="52" t="str">
        <f>IF(ISNUMBER(E127),IF(E$53=3,DATE(YEAR(E169)+IF(E127=1,1,0),MONTH(VLOOKUP(E127,'Betaal data'!$A$2:$B$5,2)),DAY(VLOOKUP(E127,'Betaal data'!$A$2:$B$5,2))),IF(E$53=2,DATE(E127,MONTH($B$9),DAY($B$9)),"")),"")</f>
        <v/>
      </c>
      <c r="F170" s="52" t="str">
        <f>IF(ISNUMBER(F127),IF(F$53=3,DATE(YEAR(F169)+IF(F127=1,1,0),MONTH(VLOOKUP(F127,'Betaal data'!$A$2:$B$5,2)),DAY(VLOOKUP(F127,'Betaal data'!$A$2:$B$5,2))),IF(F$53=2,DATE(F127,MONTH($B$9),DAY($B$9)),"")),"")</f>
        <v/>
      </c>
      <c r="G170" s="52" t="str">
        <f>IF(ISNUMBER(G127),IF(G$53=3,DATE(YEAR(G169)+IF(G127=1,1,0),MONTH(VLOOKUP(G127,'Betaal data'!$A$2:$B$5,2)),DAY(VLOOKUP(G127,'Betaal data'!$A$2:$B$5,2))),IF(G$53=2,DATE(G127,MONTH($B$9),DAY($B$9)),"")),"")</f>
        <v/>
      </c>
      <c r="H170" s="52" t="str">
        <f>IF(ISNUMBER(H127),IF(H$53=3,DATE(YEAR(H169)+IF(H127=1,1,0),MONTH(VLOOKUP(H127,'Betaal data'!$A$2:$B$5,2)),DAY(VLOOKUP(H127,'Betaal data'!$A$2:$B$5,2))),IF(H$53=2,DATE(H127,MONTH($B$9),DAY($B$9)),"")),"")</f>
        <v/>
      </c>
      <c r="I170" s="52" t="str">
        <f>IF(ISNUMBER(I127),IF(I$53=3,DATE(YEAR(I169)+IF(I127=1,1,0),MONTH(VLOOKUP(I127,'Betaal data'!$A$2:$B$5,2)),DAY(VLOOKUP(I127,'Betaal data'!$A$2:$B$5,2))),IF(I$53=2,DATE(I127,MONTH($B$9),DAY($B$9)),"")),"")</f>
        <v/>
      </c>
      <c r="J170" s="52" t="str">
        <f>IF(ISNUMBER(J127),IF(J$53=3,DATE(YEAR(J169)+IF(J127=1,1,0),MONTH(VLOOKUP(J127,'Betaal data'!$A$2:$B$5,2)),DAY(VLOOKUP(J127,'Betaal data'!$A$2:$B$5,2))),IF(J$53=2,DATE(J127,MONTH($B$9),DAY($B$9)),"")),"")</f>
        <v/>
      </c>
      <c r="K170" s="52" t="str">
        <f>IF(ISNUMBER(K127),IF(K$53=3,DATE(YEAR(K169)+IF(K127=1,1,0),MONTH(VLOOKUP(K127,'Betaal data'!$A$2:$B$5,2)),DAY(VLOOKUP(K127,'Betaal data'!$A$2:$B$5,2))),IF(K$53=2,DATE(K127,MONTH($B$9),DAY($B$9)),"")),"")</f>
        <v/>
      </c>
      <c r="L170" s="52" t="str">
        <f>IF(ISNUMBER(L127),IF(L$53=3,DATE(YEAR(L169)+IF(L127=1,1,0),MONTH(VLOOKUP(L127,'Betaal data'!$A$2:$B$5,2)),DAY(VLOOKUP(L127,'Betaal data'!$A$2:$B$5,2))),IF(L$53=2,DATE(L127,MONTH($B$9),DAY($B$9)),"")),"")</f>
        <v/>
      </c>
      <c r="M170" s="52" t="str">
        <f>IF(ISNUMBER(M127),IF(M$53=3,DATE(YEAR(M169)+IF(M127=1,1,0),MONTH(VLOOKUP(M127,'Betaal data'!$A$2:$B$5,2)),DAY(VLOOKUP(M127,'Betaal data'!$A$2:$B$5,2))),IF(M$53=2,DATE(M127,MONTH($B$9),DAY($B$9)),"")),"")</f>
        <v/>
      </c>
      <c r="N170" s="52" t="str">
        <f>IF(ISNUMBER(N127),IF(N$53=3,DATE(YEAR(N169)+IF(N127=1,1,0),MONTH(VLOOKUP(N127,'Betaal data'!$A$2:$B$5,2)),DAY(VLOOKUP(N127,'Betaal data'!$A$2:$B$5,2))),IF(N$53=2,DATE(N127,MONTH($B$9),DAY($B$9)),"")),"")</f>
        <v/>
      </c>
      <c r="O170" s="52" t="str">
        <f>IF(ISNUMBER(O127),IF(O$53=3,DATE(YEAR(O169)+IF(O127=1,1,0),MONTH(VLOOKUP(O127,'Betaal data'!$A$2:$B$5,2)),DAY(VLOOKUP(O127,'Betaal data'!$A$2:$B$5,2))),IF(O$53=2,DATE(O127,MONTH($B$9),DAY($B$9)),"")),"")</f>
        <v/>
      </c>
      <c r="P170" s="52" t="str">
        <f>IF(ISNUMBER(P127),IF(P$53=3,DATE(YEAR(P169)+IF(P127=1,1,0),MONTH(VLOOKUP(P127,'Betaal data'!$A$2:$B$5,2)),DAY(VLOOKUP(P127,'Betaal data'!$A$2:$B$5,2))),IF(P$53=2,DATE(P127,MONTH($B$9),DAY($B$9)),"")),"")</f>
        <v/>
      </c>
      <c r="Q170" s="52" t="str">
        <f>IF(ISNUMBER(Q127),IF(Q$53=3,DATE(YEAR(Q169)+IF(Q127=1,1,0),MONTH(VLOOKUP(Q127,'Betaal data'!$A$2:$B$5,2)),DAY(VLOOKUP(Q127,'Betaal data'!$A$2:$B$5,2))),IF(Q$53=2,DATE(Q127,MONTH($B$9),DAY($B$9)),"")),"")</f>
        <v/>
      </c>
      <c r="R170" s="52" t="str">
        <f>IF(ISNUMBER(R127),IF(R$53=3,DATE(YEAR(R169)+IF(R127=1,1,0),MONTH(VLOOKUP(R127,'Betaal data'!$A$2:$B$5,2)),DAY(VLOOKUP(R127,'Betaal data'!$A$2:$B$5,2))),IF(R$53=2,DATE(R127,MONTH($B$9),DAY($B$9)),"")),"")</f>
        <v/>
      </c>
      <c r="S170" s="52" t="str">
        <f>IF(ISNUMBER(S127),IF(S$53=3,DATE(YEAR(S169)+IF(S127=1,1,0),MONTH(VLOOKUP(S127,'Betaal data'!$A$2:$B$5,2)),DAY(VLOOKUP(S127,'Betaal data'!$A$2:$B$5,2))),IF(S$53=2,DATE(S127,MONTH($B$9),DAY($B$9)),"")),"")</f>
        <v/>
      </c>
      <c r="T170" s="52" t="str">
        <f>IF(ISNUMBER(T127),IF(T$53=3,DATE(YEAR(T169)+IF(T127=1,1,0),MONTH(VLOOKUP(T127,'Betaal data'!$A$2:$B$5,2)),DAY(VLOOKUP(T127,'Betaal data'!$A$2:$B$5,2))),IF(T$53=2,DATE(T127,MONTH($B$9),DAY($B$9)),"")),"")</f>
        <v/>
      </c>
      <c r="U170" s="52" t="str">
        <f>IF(ISNUMBER(U127),IF(U$53=3,DATE(YEAR(U169)+IF(U127=1,1,0),MONTH(VLOOKUP(U127,'Betaal data'!$A$2:$B$5,2)),DAY(VLOOKUP(U127,'Betaal data'!$A$2:$B$5,2))),IF(U$53=2,DATE(U127,MONTH($B$9),DAY($B$9)),"")),"")</f>
        <v/>
      </c>
      <c r="V170" s="52" t="str">
        <f>IF(ISNUMBER(V127),IF(V$53=3,DATE(YEAR(V169)+IF(V127=1,1,0),MONTH(VLOOKUP(V127,'Betaal data'!$A$2:$B$5,2)),DAY(VLOOKUP(V127,'Betaal data'!$A$2:$B$5,2))),IF(V$53=2,DATE(V127,MONTH($B$9),DAY($B$9)),"")),"")</f>
        <v/>
      </c>
      <c r="W170" s="52" t="str">
        <f>IF(ISNUMBER(W127),IF(W$53=3,DATE(YEAR(W169)+IF(W127=1,1,0),MONTH(VLOOKUP(W127,'Betaal data'!$A$2:$B$5,2)),DAY(VLOOKUP(W127,'Betaal data'!$A$2:$B$5,2))),IF(W$53=2,DATE(W127,MONTH($B$9),DAY($B$9)),"")),"")</f>
        <v/>
      </c>
    </row>
    <row r="171" spans="1:23" x14ac:dyDescent="0.2">
      <c r="A171" s="3"/>
      <c r="B171" s="3"/>
      <c r="C171" s="57">
        <v>34</v>
      </c>
      <c r="D171" s="52" t="str">
        <f>IF(ISNUMBER(D128),IF(D$53=3,DATE(YEAR(D170)+IF(D128=1,1,0),MONTH(VLOOKUP(D128,'Betaal data'!$A$2:$B$5,2)),DAY(VLOOKUP(D128,'Betaal data'!$A$2:$B$5,2))),IF(D$53=2,DATE(D128,MONTH($B$9),DAY($B$9)),"")),"")</f>
        <v/>
      </c>
      <c r="E171" s="52" t="str">
        <f>IF(ISNUMBER(E128),IF(E$53=3,DATE(YEAR(E170)+IF(E128=1,1,0),MONTH(VLOOKUP(E128,'Betaal data'!$A$2:$B$5,2)),DAY(VLOOKUP(E128,'Betaal data'!$A$2:$B$5,2))),IF(E$53=2,DATE(E128,MONTH($B$9),DAY($B$9)),"")),"")</f>
        <v/>
      </c>
      <c r="F171" s="52" t="str">
        <f>IF(ISNUMBER(F128),IF(F$53=3,DATE(YEAR(F170)+IF(F128=1,1,0),MONTH(VLOOKUP(F128,'Betaal data'!$A$2:$B$5,2)),DAY(VLOOKUP(F128,'Betaal data'!$A$2:$B$5,2))),IF(F$53=2,DATE(F128,MONTH($B$9),DAY($B$9)),"")),"")</f>
        <v/>
      </c>
      <c r="G171" s="52" t="str">
        <f>IF(ISNUMBER(G128),IF(G$53=3,DATE(YEAR(G170)+IF(G128=1,1,0),MONTH(VLOOKUP(G128,'Betaal data'!$A$2:$B$5,2)),DAY(VLOOKUP(G128,'Betaal data'!$A$2:$B$5,2))),IF(G$53=2,DATE(G128,MONTH($B$9),DAY($B$9)),"")),"")</f>
        <v/>
      </c>
      <c r="H171" s="52" t="str">
        <f>IF(ISNUMBER(H128),IF(H$53=3,DATE(YEAR(H170)+IF(H128=1,1,0),MONTH(VLOOKUP(H128,'Betaal data'!$A$2:$B$5,2)),DAY(VLOOKUP(H128,'Betaal data'!$A$2:$B$5,2))),IF(H$53=2,DATE(H128,MONTH($B$9),DAY($B$9)),"")),"")</f>
        <v/>
      </c>
      <c r="I171" s="52" t="str">
        <f>IF(ISNUMBER(I128),IF(I$53=3,DATE(YEAR(I170)+IF(I128=1,1,0),MONTH(VLOOKUP(I128,'Betaal data'!$A$2:$B$5,2)),DAY(VLOOKUP(I128,'Betaal data'!$A$2:$B$5,2))),IF(I$53=2,DATE(I128,MONTH($B$9),DAY($B$9)),"")),"")</f>
        <v/>
      </c>
      <c r="J171" s="52" t="str">
        <f>IF(ISNUMBER(J128),IF(J$53=3,DATE(YEAR(J170)+IF(J128=1,1,0),MONTH(VLOOKUP(J128,'Betaal data'!$A$2:$B$5,2)),DAY(VLOOKUP(J128,'Betaal data'!$A$2:$B$5,2))),IF(J$53=2,DATE(J128,MONTH($B$9),DAY($B$9)),"")),"")</f>
        <v/>
      </c>
      <c r="K171" s="52" t="str">
        <f>IF(ISNUMBER(K128),IF(K$53=3,DATE(YEAR(K170)+IF(K128=1,1,0),MONTH(VLOOKUP(K128,'Betaal data'!$A$2:$B$5,2)),DAY(VLOOKUP(K128,'Betaal data'!$A$2:$B$5,2))),IF(K$53=2,DATE(K128,MONTH($B$9),DAY($B$9)),"")),"")</f>
        <v/>
      </c>
      <c r="L171" s="52" t="str">
        <f>IF(ISNUMBER(L128),IF(L$53=3,DATE(YEAR(L170)+IF(L128=1,1,0),MONTH(VLOOKUP(L128,'Betaal data'!$A$2:$B$5,2)),DAY(VLOOKUP(L128,'Betaal data'!$A$2:$B$5,2))),IF(L$53=2,DATE(L128,MONTH($B$9),DAY($B$9)),"")),"")</f>
        <v/>
      </c>
      <c r="M171" s="52" t="str">
        <f>IF(ISNUMBER(M128),IF(M$53=3,DATE(YEAR(M170)+IF(M128=1,1,0),MONTH(VLOOKUP(M128,'Betaal data'!$A$2:$B$5,2)),DAY(VLOOKUP(M128,'Betaal data'!$A$2:$B$5,2))),IF(M$53=2,DATE(M128,MONTH($B$9),DAY($B$9)),"")),"")</f>
        <v/>
      </c>
      <c r="N171" s="52" t="str">
        <f>IF(ISNUMBER(N128),IF(N$53=3,DATE(YEAR(N170)+IF(N128=1,1,0),MONTH(VLOOKUP(N128,'Betaal data'!$A$2:$B$5,2)),DAY(VLOOKUP(N128,'Betaal data'!$A$2:$B$5,2))),IF(N$53=2,DATE(N128,MONTH($B$9),DAY($B$9)),"")),"")</f>
        <v/>
      </c>
      <c r="O171" s="52" t="str">
        <f>IF(ISNUMBER(O128),IF(O$53=3,DATE(YEAR(O170)+IF(O128=1,1,0),MONTH(VLOOKUP(O128,'Betaal data'!$A$2:$B$5,2)),DAY(VLOOKUP(O128,'Betaal data'!$A$2:$B$5,2))),IF(O$53=2,DATE(O128,MONTH($B$9),DAY($B$9)),"")),"")</f>
        <v/>
      </c>
      <c r="P171" s="52" t="str">
        <f>IF(ISNUMBER(P128),IF(P$53=3,DATE(YEAR(P170)+IF(P128=1,1,0),MONTH(VLOOKUP(P128,'Betaal data'!$A$2:$B$5,2)),DAY(VLOOKUP(P128,'Betaal data'!$A$2:$B$5,2))),IF(P$53=2,DATE(P128,MONTH($B$9),DAY($B$9)),"")),"")</f>
        <v/>
      </c>
      <c r="Q171" s="52" t="str">
        <f>IF(ISNUMBER(Q128),IF(Q$53=3,DATE(YEAR(Q170)+IF(Q128=1,1,0),MONTH(VLOOKUP(Q128,'Betaal data'!$A$2:$B$5,2)),DAY(VLOOKUP(Q128,'Betaal data'!$A$2:$B$5,2))),IF(Q$53=2,DATE(Q128,MONTH($B$9),DAY($B$9)),"")),"")</f>
        <v/>
      </c>
      <c r="R171" s="52" t="str">
        <f>IF(ISNUMBER(R128),IF(R$53=3,DATE(YEAR(R170)+IF(R128=1,1,0),MONTH(VLOOKUP(R128,'Betaal data'!$A$2:$B$5,2)),DAY(VLOOKUP(R128,'Betaal data'!$A$2:$B$5,2))),IF(R$53=2,DATE(R128,MONTH($B$9),DAY($B$9)),"")),"")</f>
        <v/>
      </c>
      <c r="S171" s="52" t="str">
        <f>IF(ISNUMBER(S128),IF(S$53=3,DATE(YEAR(S170)+IF(S128=1,1,0),MONTH(VLOOKUP(S128,'Betaal data'!$A$2:$B$5,2)),DAY(VLOOKUP(S128,'Betaal data'!$A$2:$B$5,2))),IF(S$53=2,DATE(S128,MONTH($B$9),DAY($B$9)),"")),"")</f>
        <v/>
      </c>
      <c r="T171" s="52" t="str">
        <f>IF(ISNUMBER(T128),IF(T$53=3,DATE(YEAR(T170)+IF(T128=1,1,0),MONTH(VLOOKUP(T128,'Betaal data'!$A$2:$B$5,2)),DAY(VLOOKUP(T128,'Betaal data'!$A$2:$B$5,2))),IF(T$53=2,DATE(T128,MONTH($B$9),DAY($B$9)),"")),"")</f>
        <v/>
      </c>
      <c r="U171" s="52" t="str">
        <f>IF(ISNUMBER(U128),IF(U$53=3,DATE(YEAR(U170)+IF(U128=1,1,0),MONTH(VLOOKUP(U128,'Betaal data'!$A$2:$B$5,2)),DAY(VLOOKUP(U128,'Betaal data'!$A$2:$B$5,2))),IF(U$53=2,DATE(U128,MONTH($B$9),DAY($B$9)),"")),"")</f>
        <v/>
      </c>
      <c r="V171" s="52" t="str">
        <f>IF(ISNUMBER(V128),IF(V$53=3,DATE(YEAR(V170)+IF(V128=1,1,0),MONTH(VLOOKUP(V128,'Betaal data'!$A$2:$B$5,2)),DAY(VLOOKUP(V128,'Betaal data'!$A$2:$B$5,2))),IF(V$53=2,DATE(V128,MONTH($B$9),DAY($B$9)),"")),"")</f>
        <v/>
      </c>
      <c r="W171" s="52" t="str">
        <f>IF(ISNUMBER(W128),IF(W$53=3,DATE(YEAR(W170)+IF(W128=1,1,0),MONTH(VLOOKUP(W128,'Betaal data'!$A$2:$B$5,2)),DAY(VLOOKUP(W128,'Betaal data'!$A$2:$B$5,2))),IF(W$53=2,DATE(W128,MONTH($B$9),DAY($B$9)),"")),"")</f>
        <v/>
      </c>
    </row>
    <row r="172" spans="1:23" x14ac:dyDescent="0.2">
      <c r="A172" s="3"/>
      <c r="B172" s="3"/>
      <c r="C172" s="57">
        <v>35</v>
      </c>
      <c r="D172" s="52" t="str">
        <f>IF(ISNUMBER(D129),IF(D$53=3,DATE(YEAR(D171)+IF(D129=1,1,0),MONTH(VLOOKUP(D129,'Betaal data'!$A$2:$B$5,2)),DAY(VLOOKUP(D129,'Betaal data'!$A$2:$B$5,2))),IF(D$53=2,DATE(D129,MONTH($B$9),DAY($B$9)),"")),"")</f>
        <v/>
      </c>
      <c r="E172" s="52" t="str">
        <f>IF(ISNUMBER(E129),IF(E$53=3,DATE(YEAR(E171)+IF(E129=1,1,0),MONTH(VLOOKUP(E129,'Betaal data'!$A$2:$B$5,2)),DAY(VLOOKUP(E129,'Betaal data'!$A$2:$B$5,2))),IF(E$53=2,DATE(E129,MONTH($B$9),DAY($B$9)),"")),"")</f>
        <v/>
      </c>
      <c r="F172" s="52" t="str">
        <f>IF(ISNUMBER(F129),IF(F$53=3,DATE(YEAR(F171)+IF(F129=1,1,0),MONTH(VLOOKUP(F129,'Betaal data'!$A$2:$B$5,2)),DAY(VLOOKUP(F129,'Betaal data'!$A$2:$B$5,2))),IF(F$53=2,DATE(F129,MONTH($B$9),DAY($B$9)),"")),"")</f>
        <v/>
      </c>
      <c r="G172" s="52" t="str">
        <f>IF(ISNUMBER(G129),IF(G$53=3,DATE(YEAR(G171)+IF(G129=1,1,0),MONTH(VLOOKUP(G129,'Betaal data'!$A$2:$B$5,2)),DAY(VLOOKUP(G129,'Betaal data'!$A$2:$B$5,2))),IF(G$53=2,DATE(G129,MONTH($B$9),DAY($B$9)),"")),"")</f>
        <v/>
      </c>
      <c r="H172" s="52" t="str">
        <f>IF(ISNUMBER(H129),IF(H$53=3,DATE(YEAR(H171)+IF(H129=1,1,0),MONTH(VLOOKUP(H129,'Betaal data'!$A$2:$B$5,2)),DAY(VLOOKUP(H129,'Betaal data'!$A$2:$B$5,2))),IF(H$53=2,DATE(H129,MONTH($B$9),DAY($B$9)),"")),"")</f>
        <v/>
      </c>
      <c r="I172" s="52" t="str">
        <f>IF(ISNUMBER(I129),IF(I$53=3,DATE(YEAR(I171)+IF(I129=1,1,0),MONTH(VLOOKUP(I129,'Betaal data'!$A$2:$B$5,2)),DAY(VLOOKUP(I129,'Betaal data'!$A$2:$B$5,2))),IF(I$53=2,DATE(I129,MONTH($B$9),DAY($B$9)),"")),"")</f>
        <v/>
      </c>
      <c r="J172" s="52" t="str">
        <f>IF(ISNUMBER(J129),IF(J$53=3,DATE(YEAR(J171)+IF(J129=1,1,0),MONTH(VLOOKUP(J129,'Betaal data'!$A$2:$B$5,2)),DAY(VLOOKUP(J129,'Betaal data'!$A$2:$B$5,2))),IF(J$53=2,DATE(J129,MONTH($B$9),DAY($B$9)),"")),"")</f>
        <v/>
      </c>
      <c r="K172" s="52" t="str">
        <f>IF(ISNUMBER(K129),IF(K$53=3,DATE(YEAR(K171)+IF(K129=1,1,0),MONTH(VLOOKUP(K129,'Betaal data'!$A$2:$B$5,2)),DAY(VLOOKUP(K129,'Betaal data'!$A$2:$B$5,2))),IF(K$53=2,DATE(K129,MONTH($B$9),DAY($B$9)),"")),"")</f>
        <v/>
      </c>
      <c r="L172" s="52" t="str">
        <f>IF(ISNUMBER(L129),IF(L$53=3,DATE(YEAR(L171)+IF(L129=1,1,0),MONTH(VLOOKUP(L129,'Betaal data'!$A$2:$B$5,2)),DAY(VLOOKUP(L129,'Betaal data'!$A$2:$B$5,2))),IF(L$53=2,DATE(L129,MONTH($B$9),DAY($B$9)),"")),"")</f>
        <v/>
      </c>
      <c r="M172" s="52" t="str">
        <f>IF(ISNUMBER(M129),IF(M$53=3,DATE(YEAR(M171)+IF(M129=1,1,0),MONTH(VLOOKUP(M129,'Betaal data'!$A$2:$B$5,2)),DAY(VLOOKUP(M129,'Betaal data'!$A$2:$B$5,2))),IF(M$53=2,DATE(M129,MONTH($B$9),DAY($B$9)),"")),"")</f>
        <v/>
      </c>
      <c r="N172" s="52" t="str">
        <f>IF(ISNUMBER(N129),IF(N$53=3,DATE(YEAR(N171)+IF(N129=1,1,0),MONTH(VLOOKUP(N129,'Betaal data'!$A$2:$B$5,2)),DAY(VLOOKUP(N129,'Betaal data'!$A$2:$B$5,2))),IF(N$53=2,DATE(N129,MONTH($B$9),DAY($B$9)),"")),"")</f>
        <v/>
      </c>
      <c r="O172" s="52" t="str">
        <f>IF(ISNUMBER(O129),IF(O$53=3,DATE(YEAR(O171)+IF(O129=1,1,0),MONTH(VLOOKUP(O129,'Betaal data'!$A$2:$B$5,2)),DAY(VLOOKUP(O129,'Betaal data'!$A$2:$B$5,2))),IF(O$53=2,DATE(O129,MONTH($B$9),DAY($B$9)),"")),"")</f>
        <v/>
      </c>
      <c r="P172" s="52" t="str">
        <f>IF(ISNUMBER(P129),IF(P$53=3,DATE(YEAR(P171)+IF(P129=1,1,0),MONTH(VLOOKUP(P129,'Betaal data'!$A$2:$B$5,2)),DAY(VLOOKUP(P129,'Betaal data'!$A$2:$B$5,2))),IF(P$53=2,DATE(P129,MONTH($B$9),DAY($B$9)),"")),"")</f>
        <v/>
      </c>
      <c r="Q172" s="52" t="str">
        <f>IF(ISNUMBER(Q129),IF(Q$53=3,DATE(YEAR(Q171)+IF(Q129=1,1,0),MONTH(VLOOKUP(Q129,'Betaal data'!$A$2:$B$5,2)),DAY(VLOOKUP(Q129,'Betaal data'!$A$2:$B$5,2))),IF(Q$53=2,DATE(Q129,MONTH($B$9),DAY($B$9)),"")),"")</f>
        <v/>
      </c>
      <c r="R172" s="52" t="str">
        <f>IF(ISNUMBER(R129),IF(R$53=3,DATE(YEAR(R171)+IF(R129=1,1,0),MONTH(VLOOKUP(R129,'Betaal data'!$A$2:$B$5,2)),DAY(VLOOKUP(R129,'Betaal data'!$A$2:$B$5,2))),IF(R$53=2,DATE(R129,MONTH($B$9),DAY($B$9)),"")),"")</f>
        <v/>
      </c>
      <c r="S172" s="52" t="str">
        <f>IF(ISNUMBER(S129),IF(S$53=3,DATE(YEAR(S171)+IF(S129=1,1,0),MONTH(VLOOKUP(S129,'Betaal data'!$A$2:$B$5,2)),DAY(VLOOKUP(S129,'Betaal data'!$A$2:$B$5,2))),IF(S$53=2,DATE(S129,MONTH($B$9),DAY($B$9)),"")),"")</f>
        <v/>
      </c>
      <c r="T172" s="52" t="str">
        <f>IF(ISNUMBER(T129),IF(T$53=3,DATE(YEAR(T171)+IF(T129=1,1,0),MONTH(VLOOKUP(T129,'Betaal data'!$A$2:$B$5,2)),DAY(VLOOKUP(T129,'Betaal data'!$A$2:$B$5,2))),IF(T$53=2,DATE(T129,MONTH($B$9),DAY($B$9)),"")),"")</f>
        <v/>
      </c>
      <c r="U172" s="52" t="str">
        <f>IF(ISNUMBER(U129),IF(U$53=3,DATE(YEAR(U171)+IF(U129=1,1,0),MONTH(VLOOKUP(U129,'Betaal data'!$A$2:$B$5,2)),DAY(VLOOKUP(U129,'Betaal data'!$A$2:$B$5,2))),IF(U$53=2,DATE(U129,MONTH($B$9),DAY($B$9)),"")),"")</f>
        <v/>
      </c>
      <c r="V172" s="52" t="str">
        <f>IF(ISNUMBER(V129),IF(V$53=3,DATE(YEAR(V171)+IF(V129=1,1,0),MONTH(VLOOKUP(V129,'Betaal data'!$A$2:$B$5,2)),DAY(VLOOKUP(V129,'Betaal data'!$A$2:$B$5,2))),IF(V$53=2,DATE(V129,MONTH($B$9),DAY($B$9)),"")),"")</f>
        <v/>
      </c>
      <c r="W172" s="52" t="str">
        <f>IF(ISNUMBER(W129),IF(W$53=3,DATE(YEAR(W171)+IF(W129=1,1,0),MONTH(VLOOKUP(W129,'Betaal data'!$A$2:$B$5,2)),DAY(VLOOKUP(W129,'Betaal data'!$A$2:$B$5,2))),IF(W$53=2,DATE(W129,MONTH($B$9),DAY($B$9)),"")),"")</f>
        <v/>
      </c>
    </row>
    <row r="173" spans="1:23" x14ac:dyDescent="0.2">
      <c r="A173" s="3"/>
      <c r="B173" s="3"/>
      <c r="C173" s="57">
        <v>36</v>
      </c>
      <c r="D173" s="52" t="str">
        <f>IF(ISNUMBER(D130),IF(D$53=3,DATE(YEAR(D172)+IF(D130=1,1,0),MONTH(VLOOKUP(D130,'Betaal data'!$A$2:$B$5,2)),DAY(VLOOKUP(D130,'Betaal data'!$A$2:$B$5,2))),IF(D$53=2,DATE(D130,MONTH($B$9),DAY($B$9)),"")),"")</f>
        <v/>
      </c>
      <c r="E173" s="52" t="str">
        <f>IF(ISNUMBER(E130),IF(E$53=3,DATE(YEAR(E172)+IF(E130=1,1,0),MONTH(VLOOKUP(E130,'Betaal data'!$A$2:$B$5,2)),DAY(VLOOKUP(E130,'Betaal data'!$A$2:$B$5,2))),IF(E$53=2,DATE(E130,MONTH($B$9),DAY($B$9)),"")),"")</f>
        <v/>
      </c>
      <c r="F173" s="52" t="str">
        <f>IF(ISNUMBER(F130),IF(F$53=3,DATE(YEAR(F172)+IF(F130=1,1,0),MONTH(VLOOKUP(F130,'Betaal data'!$A$2:$B$5,2)),DAY(VLOOKUP(F130,'Betaal data'!$A$2:$B$5,2))),IF(F$53=2,DATE(F130,MONTH($B$9),DAY($B$9)),"")),"")</f>
        <v/>
      </c>
      <c r="G173" s="52" t="str">
        <f>IF(ISNUMBER(G130),IF(G$53=3,DATE(YEAR(G172)+IF(G130=1,1,0),MONTH(VLOOKUP(G130,'Betaal data'!$A$2:$B$5,2)),DAY(VLOOKUP(G130,'Betaal data'!$A$2:$B$5,2))),IF(G$53=2,DATE(G130,MONTH($B$9),DAY($B$9)),"")),"")</f>
        <v/>
      </c>
      <c r="H173" s="52" t="str">
        <f>IF(ISNUMBER(H130),IF(H$53=3,DATE(YEAR(H172)+IF(H130=1,1,0),MONTH(VLOOKUP(H130,'Betaal data'!$A$2:$B$5,2)),DAY(VLOOKUP(H130,'Betaal data'!$A$2:$B$5,2))),IF(H$53=2,DATE(H130,MONTH($B$9),DAY($B$9)),"")),"")</f>
        <v/>
      </c>
      <c r="I173" s="52" t="str">
        <f>IF(ISNUMBER(I130),IF(I$53=3,DATE(YEAR(I172)+IF(I130=1,1,0),MONTH(VLOOKUP(I130,'Betaal data'!$A$2:$B$5,2)),DAY(VLOOKUP(I130,'Betaal data'!$A$2:$B$5,2))),IF(I$53=2,DATE(I130,MONTH($B$9),DAY($B$9)),"")),"")</f>
        <v/>
      </c>
      <c r="J173" s="52" t="str">
        <f>IF(ISNUMBER(J130),IF(J$53=3,DATE(YEAR(J172)+IF(J130=1,1,0),MONTH(VLOOKUP(J130,'Betaal data'!$A$2:$B$5,2)),DAY(VLOOKUP(J130,'Betaal data'!$A$2:$B$5,2))),IF(J$53=2,DATE(J130,MONTH($B$9),DAY($B$9)),"")),"")</f>
        <v/>
      </c>
      <c r="K173" s="52" t="str">
        <f>IF(ISNUMBER(K130),IF(K$53=3,DATE(YEAR(K172)+IF(K130=1,1,0),MONTH(VLOOKUP(K130,'Betaal data'!$A$2:$B$5,2)),DAY(VLOOKUP(K130,'Betaal data'!$A$2:$B$5,2))),IF(K$53=2,DATE(K130,MONTH($B$9),DAY($B$9)),"")),"")</f>
        <v/>
      </c>
      <c r="L173" s="52" t="str">
        <f>IF(ISNUMBER(L130),IF(L$53=3,DATE(YEAR(L172)+IF(L130=1,1,0),MONTH(VLOOKUP(L130,'Betaal data'!$A$2:$B$5,2)),DAY(VLOOKUP(L130,'Betaal data'!$A$2:$B$5,2))),IF(L$53=2,DATE(L130,MONTH($B$9),DAY($B$9)),"")),"")</f>
        <v/>
      </c>
      <c r="M173" s="52" t="str">
        <f>IF(ISNUMBER(M130),IF(M$53=3,DATE(YEAR(M172)+IF(M130=1,1,0),MONTH(VLOOKUP(M130,'Betaal data'!$A$2:$B$5,2)),DAY(VLOOKUP(M130,'Betaal data'!$A$2:$B$5,2))),IF(M$53=2,DATE(M130,MONTH($B$9),DAY($B$9)),"")),"")</f>
        <v/>
      </c>
      <c r="N173" s="52" t="str">
        <f>IF(ISNUMBER(N130),IF(N$53=3,DATE(YEAR(N172)+IF(N130=1,1,0),MONTH(VLOOKUP(N130,'Betaal data'!$A$2:$B$5,2)),DAY(VLOOKUP(N130,'Betaal data'!$A$2:$B$5,2))),IF(N$53=2,DATE(N130,MONTH($B$9),DAY($B$9)),"")),"")</f>
        <v/>
      </c>
      <c r="O173" s="52" t="str">
        <f>IF(ISNUMBER(O130),IF(O$53=3,DATE(YEAR(O172)+IF(O130=1,1,0),MONTH(VLOOKUP(O130,'Betaal data'!$A$2:$B$5,2)),DAY(VLOOKUP(O130,'Betaal data'!$A$2:$B$5,2))),IF(O$53=2,DATE(O130,MONTH($B$9),DAY($B$9)),"")),"")</f>
        <v/>
      </c>
      <c r="P173" s="52" t="str">
        <f>IF(ISNUMBER(P130),IF(P$53=3,DATE(YEAR(P172)+IF(P130=1,1,0),MONTH(VLOOKUP(P130,'Betaal data'!$A$2:$B$5,2)),DAY(VLOOKUP(P130,'Betaal data'!$A$2:$B$5,2))),IF(P$53=2,DATE(P130,MONTH($B$9),DAY($B$9)),"")),"")</f>
        <v/>
      </c>
      <c r="Q173" s="52" t="str">
        <f>IF(ISNUMBER(Q130),IF(Q$53=3,DATE(YEAR(Q172)+IF(Q130=1,1,0),MONTH(VLOOKUP(Q130,'Betaal data'!$A$2:$B$5,2)),DAY(VLOOKUP(Q130,'Betaal data'!$A$2:$B$5,2))),IF(Q$53=2,DATE(Q130,MONTH($B$9),DAY($B$9)),"")),"")</f>
        <v/>
      </c>
      <c r="R173" s="52" t="str">
        <f>IF(ISNUMBER(R130),IF(R$53=3,DATE(YEAR(R172)+IF(R130=1,1,0),MONTH(VLOOKUP(R130,'Betaal data'!$A$2:$B$5,2)),DAY(VLOOKUP(R130,'Betaal data'!$A$2:$B$5,2))),IF(R$53=2,DATE(R130,MONTH($B$9),DAY($B$9)),"")),"")</f>
        <v/>
      </c>
      <c r="S173" s="52" t="str">
        <f>IF(ISNUMBER(S130),IF(S$53=3,DATE(YEAR(S172)+IF(S130=1,1,0),MONTH(VLOOKUP(S130,'Betaal data'!$A$2:$B$5,2)),DAY(VLOOKUP(S130,'Betaal data'!$A$2:$B$5,2))),IF(S$53=2,DATE(S130,MONTH($B$9),DAY($B$9)),"")),"")</f>
        <v/>
      </c>
      <c r="T173" s="52" t="str">
        <f>IF(ISNUMBER(T130),IF(T$53=3,DATE(YEAR(T172)+IF(T130=1,1,0),MONTH(VLOOKUP(T130,'Betaal data'!$A$2:$B$5,2)),DAY(VLOOKUP(T130,'Betaal data'!$A$2:$B$5,2))),IF(T$53=2,DATE(T130,MONTH($B$9),DAY($B$9)),"")),"")</f>
        <v/>
      </c>
      <c r="U173" s="52" t="str">
        <f>IF(ISNUMBER(U130),IF(U$53=3,DATE(YEAR(U172)+IF(U130=1,1,0),MONTH(VLOOKUP(U130,'Betaal data'!$A$2:$B$5,2)),DAY(VLOOKUP(U130,'Betaal data'!$A$2:$B$5,2))),IF(U$53=2,DATE(U130,MONTH($B$9),DAY($B$9)),"")),"")</f>
        <v/>
      </c>
      <c r="V173" s="52" t="str">
        <f>IF(ISNUMBER(V130),IF(V$53=3,DATE(YEAR(V172)+IF(V130=1,1,0),MONTH(VLOOKUP(V130,'Betaal data'!$A$2:$B$5,2)),DAY(VLOOKUP(V130,'Betaal data'!$A$2:$B$5,2))),IF(V$53=2,DATE(V130,MONTH($B$9),DAY($B$9)),"")),"")</f>
        <v/>
      </c>
      <c r="W173" s="52" t="str">
        <f>IF(ISNUMBER(W130),IF(W$53=3,DATE(YEAR(W172)+IF(W130=1,1,0),MONTH(VLOOKUP(W130,'Betaal data'!$A$2:$B$5,2)),DAY(VLOOKUP(W130,'Betaal data'!$A$2:$B$5,2))),IF(W$53=2,DATE(W130,MONTH($B$9),DAY($B$9)),"")),"")</f>
        <v/>
      </c>
    </row>
    <row r="174" spans="1:23" x14ac:dyDescent="0.2">
      <c r="A174" s="3"/>
      <c r="B174" s="3"/>
      <c r="C174" s="57">
        <v>37</v>
      </c>
      <c r="D174" s="52" t="str">
        <f>IF(ISNUMBER(D131),IF(D$53=3,DATE(YEAR(D173)+IF(D131=1,1,0),MONTH(VLOOKUP(D131,'Betaal data'!$A$2:$B$5,2)),DAY(VLOOKUP(D131,'Betaal data'!$A$2:$B$5,2))),IF(D$53=2,DATE(D131,MONTH($B$9),DAY($B$9)),"")),"")</f>
        <v/>
      </c>
      <c r="E174" s="52" t="str">
        <f>IF(ISNUMBER(E131),IF(E$53=3,DATE(YEAR(E173)+IF(E131=1,1,0),MONTH(VLOOKUP(E131,'Betaal data'!$A$2:$B$5,2)),DAY(VLOOKUP(E131,'Betaal data'!$A$2:$B$5,2))),IF(E$53=2,DATE(E131,MONTH($B$9),DAY($B$9)),"")),"")</f>
        <v/>
      </c>
      <c r="F174" s="52" t="str">
        <f>IF(ISNUMBER(F131),IF(F$53=3,DATE(YEAR(F173)+IF(F131=1,1,0),MONTH(VLOOKUP(F131,'Betaal data'!$A$2:$B$5,2)),DAY(VLOOKUP(F131,'Betaal data'!$A$2:$B$5,2))),IF(F$53=2,DATE(F131,MONTH($B$9),DAY($B$9)),"")),"")</f>
        <v/>
      </c>
      <c r="G174" s="52" t="str">
        <f>IF(ISNUMBER(G131),IF(G$53=3,DATE(YEAR(G173)+IF(G131=1,1,0),MONTH(VLOOKUP(G131,'Betaal data'!$A$2:$B$5,2)),DAY(VLOOKUP(G131,'Betaal data'!$A$2:$B$5,2))),IF(G$53=2,DATE(G131,MONTH($B$9),DAY($B$9)),"")),"")</f>
        <v/>
      </c>
      <c r="H174" s="52" t="str">
        <f>IF(ISNUMBER(H131),IF(H$53=3,DATE(YEAR(H173)+IF(H131=1,1,0),MONTH(VLOOKUP(H131,'Betaal data'!$A$2:$B$5,2)),DAY(VLOOKUP(H131,'Betaal data'!$A$2:$B$5,2))),IF(H$53=2,DATE(H131,MONTH($B$9),DAY($B$9)),"")),"")</f>
        <v/>
      </c>
      <c r="I174" s="52" t="str">
        <f>IF(ISNUMBER(I131),IF(I$53=3,DATE(YEAR(I173)+IF(I131=1,1,0),MONTH(VLOOKUP(I131,'Betaal data'!$A$2:$B$5,2)),DAY(VLOOKUP(I131,'Betaal data'!$A$2:$B$5,2))),IF(I$53=2,DATE(I131,MONTH($B$9),DAY($B$9)),"")),"")</f>
        <v/>
      </c>
      <c r="J174" s="52" t="str">
        <f>IF(ISNUMBER(J131),IF(J$53=3,DATE(YEAR(J173)+IF(J131=1,1,0),MONTH(VLOOKUP(J131,'Betaal data'!$A$2:$B$5,2)),DAY(VLOOKUP(J131,'Betaal data'!$A$2:$B$5,2))),IF(J$53=2,DATE(J131,MONTH($B$9),DAY($B$9)),"")),"")</f>
        <v/>
      </c>
      <c r="K174" s="52" t="str">
        <f>IF(ISNUMBER(K131),IF(K$53=3,DATE(YEAR(K173)+IF(K131=1,1,0),MONTH(VLOOKUP(K131,'Betaal data'!$A$2:$B$5,2)),DAY(VLOOKUP(K131,'Betaal data'!$A$2:$B$5,2))),IF(K$53=2,DATE(K131,MONTH($B$9),DAY($B$9)),"")),"")</f>
        <v/>
      </c>
      <c r="L174" s="52" t="str">
        <f>IF(ISNUMBER(L131),IF(L$53=3,DATE(YEAR(L173)+IF(L131=1,1,0),MONTH(VLOOKUP(L131,'Betaal data'!$A$2:$B$5,2)),DAY(VLOOKUP(L131,'Betaal data'!$A$2:$B$5,2))),IF(L$53=2,DATE(L131,MONTH($B$9),DAY($B$9)),"")),"")</f>
        <v/>
      </c>
      <c r="M174" s="52" t="str">
        <f>IF(ISNUMBER(M131),IF(M$53=3,DATE(YEAR(M173)+IF(M131=1,1,0),MONTH(VLOOKUP(M131,'Betaal data'!$A$2:$B$5,2)),DAY(VLOOKUP(M131,'Betaal data'!$A$2:$B$5,2))),IF(M$53=2,DATE(M131,MONTH($B$9),DAY($B$9)),"")),"")</f>
        <v/>
      </c>
      <c r="N174" s="52" t="str">
        <f>IF(ISNUMBER(N131),IF(N$53=3,DATE(YEAR(N173)+IF(N131=1,1,0),MONTH(VLOOKUP(N131,'Betaal data'!$A$2:$B$5,2)),DAY(VLOOKUP(N131,'Betaal data'!$A$2:$B$5,2))),IF(N$53=2,DATE(N131,MONTH($B$9),DAY($B$9)),"")),"")</f>
        <v/>
      </c>
      <c r="O174" s="52" t="str">
        <f>IF(ISNUMBER(O131),IF(O$53=3,DATE(YEAR(O173)+IF(O131=1,1,0),MONTH(VLOOKUP(O131,'Betaal data'!$A$2:$B$5,2)),DAY(VLOOKUP(O131,'Betaal data'!$A$2:$B$5,2))),IF(O$53=2,DATE(O131,MONTH($B$9),DAY($B$9)),"")),"")</f>
        <v/>
      </c>
      <c r="P174" s="52" t="str">
        <f>IF(ISNUMBER(P131),IF(P$53=3,DATE(YEAR(P173)+IF(P131=1,1,0),MONTH(VLOOKUP(P131,'Betaal data'!$A$2:$B$5,2)),DAY(VLOOKUP(P131,'Betaal data'!$A$2:$B$5,2))),IF(P$53=2,DATE(P131,MONTH($B$9),DAY($B$9)),"")),"")</f>
        <v/>
      </c>
      <c r="Q174" s="52" t="str">
        <f>IF(ISNUMBER(Q131),IF(Q$53=3,DATE(YEAR(Q173)+IF(Q131=1,1,0),MONTH(VLOOKUP(Q131,'Betaal data'!$A$2:$B$5,2)),DAY(VLOOKUP(Q131,'Betaal data'!$A$2:$B$5,2))),IF(Q$53=2,DATE(Q131,MONTH($B$9),DAY($B$9)),"")),"")</f>
        <v/>
      </c>
      <c r="R174" s="52" t="str">
        <f>IF(ISNUMBER(R131),IF(R$53=3,DATE(YEAR(R173)+IF(R131=1,1,0),MONTH(VLOOKUP(R131,'Betaal data'!$A$2:$B$5,2)),DAY(VLOOKUP(R131,'Betaal data'!$A$2:$B$5,2))),IF(R$53=2,DATE(R131,MONTH($B$9),DAY($B$9)),"")),"")</f>
        <v/>
      </c>
      <c r="S174" s="52" t="str">
        <f>IF(ISNUMBER(S131),IF(S$53=3,DATE(YEAR(S173)+IF(S131=1,1,0),MONTH(VLOOKUP(S131,'Betaal data'!$A$2:$B$5,2)),DAY(VLOOKUP(S131,'Betaal data'!$A$2:$B$5,2))),IF(S$53=2,DATE(S131,MONTH($B$9),DAY($B$9)),"")),"")</f>
        <v/>
      </c>
      <c r="T174" s="52" t="str">
        <f>IF(ISNUMBER(T131),IF(T$53=3,DATE(YEAR(T173)+IF(T131=1,1,0),MONTH(VLOOKUP(T131,'Betaal data'!$A$2:$B$5,2)),DAY(VLOOKUP(T131,'Betaal data'!$A$2:$B$5,2))),IF(T$53=2,DATE(T131,MONTH($B$9),DAY($B$9)),"")),"")</f>
        <v/>
      </c>
      <c r="U174" s="52" t="str">
        <f>IF(ISNUMBER(U131),IF(U$53=3,DATE(YEAR(U173)+IF(U131=1,1,0),MONTH(VLOOKUP(U131,'Betaal data'!$A$2:$B$5,2)),DAY(VLOOKUP(U131,'Betaal data'!$A$2:$B$5,2))),IF(U$53=2,DATE(U131,MONTH($B$9),DAY($B$9)),"")),"")</f>
        <v/>
      </c>
      <c r="V174" s="52" t="str">
        <f>IF(ISNUMBER(V131),IF(V$53=3,DATE(YEAR(V173)+IF(V131=1,1,0),MONTH(VLOOKUP(V131,'Betaal data'!$A$2:$B$5,2)),DAY(VLOOKUP(V131,'Betaal data'!$A$2:$B$5,2))),IF(V$53=2,DATE(V131,MONTH($B$9),DAY($B$9)),"")),"")</f>
        <v/>
      </c>
      <c r="W174" s="52" t="str">
        <f>IF(ISNUMBER(W131),IF(W$53=3,DATE(YEAR(W173)+IF(W131=1,1,0),MONTH(VLOOKUP(W131,'Betaal data'!$A$2:$B$5,2)),DAY(VLOOKUP(W131,'Betaal data'!$A$2:$B$5,2))),IF(W$53=2,DATE(W131,MONTH($B$9),DAY($B$9)),"")),"")</f>
        <v/>
      </c>
    </row>
    <row r="175" spans="1:23" x14ac:dyDescent="0.2">
      <c r="A175" s="3"/>
      <c r="B175" s="3"/>
      <c r="C175" s="57">
        <v>38</v>
      </c>
      <c r="D175" s="52" t="str">
        <f>IF(ISNUMBER(D132),IF(D$53=3,DATE(YEAR(D174)+IF(D132=1,1,0),MONTH(VLOOKUP(D132,'Betaal data'!$A$2:$B$5,2)),DAY(VLOOKUP(D132,'Betaal data'!$A$2:$B$5,2))),IF(D$53=2,DATE(D132,MONTH($B$9),DAY($B$9)),"")),"")</f>
        <v/>
      </c>
      <c r="E175" s="52" t="str">
        <f>IF(ISNUMBER(E132),IF(E$53=3,DATE(YEAR(E174)+IF(E132=1,1,0),MONTH(VLOOKUP(E132,'Betaal data'!$A$2:$B$5,2)),DAY(VLOOKUP(E132,'Betaal data'!$A$2:$B$5,2))),IF(E$53=2,DATE(E132,MONTH($B$9),DAY($B$9)),"")),"")</f>
        <v/>
      </c>
      <c r="F175" s="52" t="str">
        <f>IF(ISNUMBER(F132),IF(F$53=3,DATE(YEAR(F174)+IF(F132=1,1,0),MONTH(VLOOKUP(F132,'Betaal data'!$A$2:$B$5,2)),DAY(VLOOKUP(F132,'Betaal data'!$A$2:$B$5,2))),IF(F$53=2,DATE(F132,MONTH($B$9),DAY($B$9)),"")),"")</f>
        <v/>
      </c>
      <c r="G175" s="52" t="str">
        <f>IF(ISNUMBER(G132),IF(G$53=3,DATE(YEAR(G174)+IF(G132=1,1,0),MONTH(VLOOKUP(G132,'Betaal data'!$A$2:$B$5,2)),DAY(VLOOKUP(G132,'Betaal data'!$A$2:$B$5,2))),IF(G$53=2,DATE(G132,MONTH($B$9),DAY($B$9)),"")),"")</f>
        <v/>
      </c>
      <c r="H175" s="52" t="str">
        <f>IF(ISNUMBER(H132),IF(H$53=3,DATE(YEAR(H174)+IF(H132=1,1,0),MONTH(VLOOKUP(H132,'Betaal data'!$A$2:$B$5,2)),DAY(VLOOKUP(H132,'Betaal data'!$A$2:$B$5,2))),IF(H$53=2,DATE(H132,MONTH($B$9),DAY($B$9)),"")),"")</f>
        <v/>
      </c>
      <c r="I175" s="52" t="str">
        <f>IF(ISNUMBER(I132),IF(I$53=3,DATE(YEAR(I174)+IF(I132=1,1,0),MONTH(VLOOKUP(I132,'Betaal data'!$A$2:$B$5,2)),DAY(VLOOKUP(I132,'Betaal data'!$A$2:$B$5,2))),IF(I$53=2,DATE(I132,MONTH($B$9),DAY($B$9)),"")),"")</f>
        <v/>
      </c>
      <c r="J175" s="52" t="str">
        <f>IF(ISNUMBER(J132),IF(J$53=3,DATE(YEAR(J174)+IF(J132=1,1,0),MONTH(VLOOKUP(J132,'Betaal data'!$A$2:$B$5,2)),DAY(VLOOKUP(J132,'Betaal data'!$A$2:$B$5,2))),IF(J$53=2,DATE(J132,MONTH($B$9),DAY($B$9)),"")),"")</f>
        <v/>
      </c>
      <c r="K175" s="52" t="str">
        <f>IF(ISNUMBER(K132),IF(K$53=3,DATE(YEAR(K174)+IF(K132=1,1,0),MONTH(VLOOKUP(K132,'Betaal data'!$A$2:$B$5,2)),DAY(VLOOKUP(K132,'Betaal data'!$A$2:$B$5,2))),IF(K$53=2,DATE(K132,MONTH($B$9),DAY($B$9)),"")),"")</f>
        <v/>
      </c>
      <c r="L175" s="52" t="str">
        <f>IF(ISNUMBER(L132),IF(L$53=3,DATE(YEAR(L174)+IF(L132=1,1,0),MONTH(VLOOKUP(L132,'Betaal data'!$A$2:$B$5,2)),DAY(VLOOKUP(L132,'Betaal data'!$A$2:$B$5,2))),IF(L$53=2,DATE(L132,MONTH($B$9),DAY($B$9)),"")),"")</f>
        <v/>
      </c>
      <c r="M175" s="52" t="str">
        <f>IF(ISNUMBER(M132),IF(M$53=3,DATE(YEAR(M174)+IF(M132=1,1,0),MONTH(VLOOKUP(M132,'Betaal data'!$A$2:$B$5,2)),DAY(VLOOKUP(M132,'Betaal data'!$A$2:$B$5,2))),IF(M$53=2,DATE(M132,MONTH($B$9),DAY($B$9)),"")),"")</f>
        <v/>
      </c>
      <c r="N175" s="52" t="str">
        <f>IF(ISNUMBER(N132),IF(N$53=3,DATE(YEAR(N174)+IF(N132=1,1,0),MONTH(VLOOKUP(N132,'Betaal data'!$A$2:$B$5,2)),DAY(VLOOKUP(N132,'Betaal data'!$A$2:$B$5,2))),IF(N$53=2,DATE(N132,MONTH($B$9),DAY($B$9)),"")),"")</f>
        <v/>
      </c>
      <c r="O175" s="52" t="str">
        <f>IF(ISNUMBER(O132),IF(O$53=3,DATE(YEAR(O174)+IF(O132=1,1,0),MONTH(VLOOKUP(O132,'Betaal data'!$A$2:$B$5,2)),DAY(VLOOKUP(O132,'Betaal data'!$A$2:$B$5,2))),IF(O$53=2,DATE(O132,MONTH($B$9),DAY($B$9)),"")),"")</f>
        <v/>
      </c>
      <c r="P175" s="52" t="str">
        <f>IF(ISNUMBER(P132),IF(P$53=3,DATE(YEAR(P174)+IF(P132=1,1,0),MONTH(VLOOKUP(P132,'Betaal data'!$A$2:$B$5,2)),DAY(VLOOKUP(P132,'Betaal data'!$A$2:$B$5,2))),IF(P$53=2,DATE(P132,MONTH($B$9),DAY($B$9)),"")),"")</f>
        <v/>
      </c>
      <c r="Q175" s="52" t="str">
        <f>IF(ISNUMBER(Q132),IF(Q$53=3,DATE(YEAR(Q174)+IF(Q132=1,1,0),MONTH(VLOOKUP(Q132,'Betaal data'!$A$2:$B$5,2)),DAY(VLOOKUP(Q132,'Betaal data'!$A$2:$B$5,2))),IF(Q$53=2,DATE(Q132,MONTH($B$9),DAY($B$9)),"")),"")</f>
        <v/>
      </c>
      <c r="R175" s="52" t="str">
        <f>IF(ISNUMBER(R132),IF(R$53=3,DATE(YEAR(R174)+IF(R132=1,1,0),MONTH(VLOOKUP(R132,'Betaal data'!$A$2:$B$5,2)),DAY(VLOOKUP(R132,'Betaal data'!$A$2:$B$5,2))),IF(R$53=2,DATE(R132,MONTH($B$9),DAY($B$9)),"")),"")</f>
        <v/>
      </c>
      <c r="S175" s="52" t="str">
        <f>IF(ISNUMBER(S132),IF(S$53=3,DATE(YEAR(S174)+IF(S132=1,1,0),MONTH(VLOOKUP(S132,'Betaal data'!$A$2:$B$5,2)),DAY(VLOOKUP(S132,'Betaal data'!$A$2:$B$5,2))),IF(S$53=2,DATE(S132,MONTH($B$9),DAY($B$9)),"")),"")</f>
        <v/>
      </c>
      <c r="T175" s="52" t="str">
        <f>IF(ISNUMBER(T132),IF(T$53=3,DATE(YEAR(T174)+IF(T132=1,1,0),MONTH(VLOOKUP(T132,'Betaal data'!$A$2:$B$5,2)),DAY(VLOOKUP(T132,'Betaal data'!$A$2:$B$5,2))),IF(T$53=2,DATE(T132,MONTH($B$9),DAY($B$9)),"")),"")</f>
        <v/>
      </c>
      <c r="U175" s="52" t="str">
        <f>IF(ISNUMBER(U132),IF(U$53=3,DATE(YEAR(U174)+IF(U132=1,1,0),MONTH(VLOOKUP(U132,'Betaal data'!$A$2:$B$5,2)),DAY(VLOOKUP(U132,'Betaal data'!$A$2:$B$5,2))),IF(U$53=2,DATE(U132,MONTH($B$9),DAY($B$9)),"")),"")</f>
        <v/>
      </c>
      <c r="V175" s="52" t="str">
        <f>IF(ISNUMBER(V132),IF(V$53=3,DATE(YEAR(V174)+IF(V132=1,1,0),MONTH(VLOOKUP(V132,'Betaal data'!$A$2:$B$5,2)),DAY(VLOOKUP(V132,'Betaal data'!$A$2:$B$5,2))),IF(V$53=2,DATE(V132,MONTH($B$9),DAY($B$9)),"")),"")</f>
        <v/>
      </c>
      <c r="W175" s="52" t="str">
        <f>IF(ISNUMBER(W132),IF(W$53=3,DATE(YEAR(W174)+IF(W132=1,1,0),MONTH(VLOOKUP(W132,'Betaal data'!$A$2:$B$5,2)),DAY(VLOOKUP(W132,'Betaal data'!$A$2:$B$5,2))),IF(W$53=2,DATE(W132,MONTH($B$9),DAY($B$9)),"")),"")</f>
        <v/>
      </c>
    </row>
    <row r="176" spans="1:23" x14ac:dyDescent="0.2">
      <c r="A176" s="3"/>
      <c r="B176" s="3"/>
      <c r="C176" s="57">
        <v>39</v>
      </c>
      <c r="D176" s="52" t="str">
        <f>IF(ISNUMBER(D133),IF(D$53=3,DATE(YEAR(D175)+IF(D133=1,1,0),MONTH(VLOOKUP(D133,'Betaal data'!$A$2:$B$5,2)),DAY(VLOOKUP(D133,'Betaal data'!$A$2:$B$5,2))),IF(D$53=2,DATE(D133,MONTH($B$9),DAY($B$9)),"")),"")</f>
        <v/>
      </c>
      <c r="E176" s="52" t="str">
        <f>IF(ISNUMBER(E133),IF(E$53=3,DATE(YEAR(E175)+IF(E133=1,1,0),MONTH(VLOOKUP(E133,'Betaal data'!$A$2:$B$5,2)),DAY(VLOOKUP(E133,'Betaal data'!$A$2:$B$5,2))),IF(E$53=2,DATE(E133,MONTH($B$9),DAY($B$9)),"")),"")</f>
        <v/>
      </c>
      <c r="F176" s="52" t="str">
        <f>IF(ISNUMBER(F133),IF(F$53=3,DATE(YEAR(F175)+IF(F133=1,1,0),MONTH(VLOOKUP(F133,'Betaal data'!$A$2:$B$5,2)),DAY(VLOOKUP(F133,'Betaal data'!$A$2:$B$5,2))),IF(F$53=2,DATE(F133,MONTH($B$9),DAY($B$9)),"")),"")</f>
        <v/>
      </c>
      <c r="G176" s="52" t="str">
        <f>IF(ISNUMBER(G133),IF(G$53=3,DATE(YEAR(G175)+IF(G133=1,1,0),MONTH(VLOOKUP(G133,'Betaal data'!$A$2:$B$5,2)),DAY(VLOOKUP(G133,'Betaal data'!$A$2:$B$5,2))),IF(G$53=2,DATE(G133,MONTH($B$9),DAY($B$9)),"")),"")</f>
        <v/>
      </c>
      <c r="H176" s="52" t="str">
        <f>IF(ISNUMBER(H133),IF(H$53=3,DATE(YEAR(H175)+IF(H133=1,1,0),MONTH(VLOOKUP(H133,'Betaal data'!$A$2:$B$5,2)),DAY(VLOOKUP(H133,'Betaal data'!$A$2:$B$5,2))),IF(H$53=2,DATE(H133,MONTH($B$9),DAY($B$9)),"")),"")</f>
        <v/>
      </c>
      <c r="I176" s="52" t="str">
        <f>IF(ISNUMBER(I133),IF(I$53=3,DATE(YEAR(I175)+IF(I133=1,1,0),MONTH(VLOOKUP(I133,'Betaal data'!$A$2:$B$5,2)),DAY(VLOOKUP(I133,'Betaal data'!$A$2:$B$5,2))),IF(I$53=2,DATE(I133,MONTH($B$9),DAY($B$9)),"")),"")</f>
        <v/>
      </c>
      <c r="J176" s="52" t="str">
        <f>IF(ISNUMBER(J133),IF(J$53=3,DATE(YEAR(J175)+IF(J133=1,1,0),MONTH(VLOOKUP(J133,'Betaal data'!$A$2:$B$5,2)),DAY(VLOOKUP(J133,'Betaal data'!$A$2:$B$5,2))),IF(J$53=2,DATE(J133,MONTH($B$9),DAY($B$9)),"")),"")</f>
        <v/>
      </c>
      <c r="K176" s="52" t="str">
        <f>IF(ISNUMBER(K133),IF(K$53=3,DATE(YEAR(K175)+IF(K133=1,1,0),MONTH(VLOOKUP(K133,'Betaal data'!$A$2:$B$5,2)),DAY(VLOOKUP(K133,'Betaal data'!$A$2:$B$5,2))),IF(K$53=2,DATE(K133,MONTH($B$9),DAY($B$9)),"")),"")</f>
        <v/>
      </c>
      <c r="L176" s="52" t="str">
        <f>IF(ISNUMBER(L133),IF(L$53=3,DATE(YEAR(L175)+IF(L133=1,1,0),MONTH(VLOOKUP(L133,'Betaal data'!$A$2:$B$5,2)),DAY(VLOOKUP(L133,'Betaal data'!$A$2:$B$5,2))),IF(L$53=2,DATE(L133,MONTH($B$9),DAY($B$9)),"")),"")</f>
        <v/>
      </c>
      <c r="M176" s="52" t="str">
        <f>IF(ISNUMBER(M133),IF(M$53=3,DATE(YEAR(M175)+IF(M133=1,1,0),MONTH(VLOOKUP(M133,'Betaal data'!$A$2:$B$5,2)),DAY(VLOOKUP(M133,'Betaal data'!$A$2:$B$5,2))),IF(M$53=2,DATE(M133,MONTH($B$9),DAY($B$9)),"")),"")</f>
        <v/>
      </c>
      <c r="N176" s="52" t="str">
        <f>IF(ISNUMBER(N133),IF(N$53=3,DATE(YEAR(N175)+IF(N133=1,1,0),MONTH(VLOOKUP(N133,'Betaal data'!$A$2:$B$5,2)),DAY(VLOOKUP(N133,'Betaal data'!$A$2:$B$5,2))),IF(N$53=2,DATE(N133,MONTH($B$9),DAY($B$9)),"")),"")</f>
        <v/>
      </c>
      <c r="O176" s="52" t="str">
        <f>IF(ISNUMBER(O133),IF(O$53=3,DATE(YEAR(O175)+IF(O133=1,1,0),MONTH(VLOOKUP(O133,'Betaal data'!$A$2:$B$5,2)),DAY(VLOOKUP(O133,'Betaal data'!$A$2:$B$5,2))),IF(O$53=2,DATE(O133,MONTH($B$9),DAY($B$9)),"")),"")</f>
        <v/>
      </c>
      <c r="P176" s="52" t="str">
        <f>IF(ISNUMBER(P133),IF(P$53=3,DATE(YEAR(P175)+IF(P133=1,1,0),MONTH(VLOOKUP(P133,'Betaal data'!$A$2:$B$5,2)),DAY(VLOOKUP(P133,'Betaal data'!$A$2:$B$5,2))),IF(P$53=2,DATE(P133,MONTH($B$9),DAY($B$9)),"")),"")</f>
        <v/>
      </c>
      <c r="Q176" s="52" t="str">
        <f>IF(ISNUMBER(Q133),IF(Q$53=3,DATE(YEAR(Q175)+IF(Q133=1,1,0),MONTH(VLOOKUP(Q133,'Betaal data'!$A$2:$B$5,2)),DAY(VLOOKUP(Q133,'Betaal data'!$A$2:$B$5,2))),IF(Q$53=2,DATE(Q133,MONTH($B$9),DAY($B$9)),"")),"")</f>
        <v/>
      </c>
      <c r="R176" s="52" t="str">
        <f>IF(ISNUMBER(R133),IF(R$53=3,DATE(YEAR(R175)+IF(R133=1,1,0),MONTH(VLOOKUP(R133,'Betaal data'!$A$2:$B$5,2)),DAY(VLOOKUP(R133,'Betaal data'!$A$2:$B$5,2))),IF(R$53=2,DATE(R133,MONTH($B$9),DAY($B$9)),"")),"")</f>
        <v/>
      </c>
      <c r="S176" s="52" t="str">
        <f>IF(ISNUMBER(S133),IF(S$53=3,DATE(YEAR(S175)+IF(S133=1,1,0),MONTH(VLOOKUP(S133,'Betaal data'!$A$2:$B$5,2)),DAY(VLOOKUP(S133,'Betaal data'!$A$2:$B$5,2))),IF(S$53=2,DATE(S133,MONTH($B$9),DAY($B$9)),"")),"")</f>
        <v/>
      </c>
      <c r="T176" s="52" t="str">
        <f>IF(ISNUMBER(T133),IF(T$53=3,DATE(YEAR(T175)+IF(T133=1,1,0),MONTH(VLOOKUP(T133,'Betaal data'!$A$2:$B$5,2)),DAY(VLOOKUP(T133,'Betaal data'!$A$2:$B$5,2))),IF(T$53=2,DATE(T133,MONTH($B$9),DAY($B$9)),"")),"")</f>
        <v/>
      </c>
      <c r="U176" s="52" t="str">
        <f>IF(ISNUMBER(U133),IF(U$53=3,DATE(YEAR(U175)+IF(U133=1,1,0),MONTH(VLOOKUP(U133,'Betaal data'!$A$2:$B$5,2)),DAY(VLOOKUP(U133,'Betaal data'!$A$2:$B$5,2))),IF(U$53=2,DATE(U133,MONTH($B$9),DAY($B$9)),"")),"")</f>
        <v/>
      </c>
      <c r="V176" s="52" t="str">
        <f>IF(ISNUMBER(V133),IF(V$53=3,DATE(YEAR(V175)+IF(V133=1,1,0),MONTH(VLOOKUP(V133,'Betaal data'!$A$2:$B$5,2)),DAY(VLOOKUP(V133,'Betaal data'!$A$2:$B$5,2))),IF(V$53=2,DATE(V133,MONTH($B$9),DAY($B$9)),"")),"")</f>
        <v/>
      </c>
      <c r="W176" s="52" t="str">
        <f>IF(ISNUMBER(W133),IF(W$53=3,DATE(YEAR(W175)+IF(W133=1,1,0),MONTH(VLOOKUP(W133,'Betaal data'!$A$2:$B$5,2)),DAY(VLOOKUP(W133,'Betaal data'!$A$2:$B$5,2))),IF(W$53=2,DATE(W133,MONTH($B$9),DAY($B$9)),"")),"")</f>
        <v/>
      </c>
    </row>
    <row r="177" spans="1:23" x14ac:dyDescent="0.2">
      <c r="A177" s="3"/>
      <c r="B177" s="3"/>
      <c r="C177" s="57">
        <v>40</v>
      </c>
      <c r="D177" s="52" t="str">
        <f>IF(ISNUMBER(D134),IF(D$53=3,DATE(YEAR(D176)+IF(D134=1,1,0),MONTH(VLOOKUP(D134,'Betaal data'!$A$2:$B$5,2)),DAY(VLOOKUP(D134,'Betaal data'!$A$2:$B$5,2))),IF(D$53=2,DATE(D134,MONTH($B$9),DAY($B$9)),"")),"")</f>
        <v/>
      </c>
      <c r="E177" s="52" t="str">
        <f>IF(ISNUMBER(E134),IF(E$53=3,DATE(YEAR(E176)+IF(E134=1,1,0),MONTH(VLOOKUP(E134,'Betaal data'!$A$2:$B$5,2)),DAY(VLOOKUP(E134,'Betaal data'!$A$2:$B$5,2))),IF(E$53=2,DATE(E134,MONTH($B$9),DAY($B$9)),"")),"")</f>
        <v/>
      </c>
      <c r="F177" s="52" t="str">
        <f>IF(ISNUMBER(F134),IF(F$53=3,DATE(YEAR(F176)+IF(F134=1,1,0),MONTH(VLOOKUP(F134,'Betaal data'!$A$2:$B$5,2)),DAY(VLOOKUP(F134,'Betaal data'!$A$2:$B$5,2))),IF(F$53=2,DATE(F134,MONTH($B$9),DAY($B$9)),"")),"")</f>
        <v/>
      </c>
      <c r="G177" s="52" t="str">
        <f>IF(ISNUMBER(G134),IF(G$53=3,DATE(YEAR(G176)+IF(G134=1,1,0),MONTH(VLOOKUP(G134,'Betaal data'!$A$2:$B$5,2)),DAY(VLOOKUP(G134,'Betaal data'!$A$2:$B$5,2))),IF(G$53=2,DATE(G134,MONTH($B$9),DAY($B$9)),"")),"")</f>
        <v/>
      </c>
      <c r="H177" s="52" t="str">
        <f>IF(ISNUMBER(H134),IF(H$53=3,DATE(YEAR(H176)+IF(H134=1,1,0),MONTH(VLOOKUP(H134,'Betaal data'!$A$2:$B$5,2)),DAY(VLOOKUP(H134,'Betaal data'!$A$2:$B$5,2))),IF(H$53=2,DATE(H134,MONTH($B$9),DAY($B$9)),"")),"")</f>
        <v/>
      </c>
      <c r="I177" s="52" t="str">
        <f>IF(ISNUMBER(I134),IF(I$53=3,DATE(YEAR(I176)+IF(I134=1,1,0),MONTH(VLOOKUP(I134,'Betaal data'!$A$2:$B$5,2)),DAY(VLOOKUP(I134,'Betaal data'!$A$2:$B$5,2))),IF(I$53=2,DATE(I134,MONTH($B$9),DAY($B$9)),"")),"")</f>
        <v/>
      </c>
      <c r="J177" s="52" t="str">
        <f>IF(ISNUMBER(J134),IF(J$53=3,DATE(YEAR(J176)+IF(J134=1,1,0),MONTH(VLOOKUP(J134,'Betaal data'!$A$2:$B$5,2)),DAY(VLOOKUP(J134,'Betaal data'!$A$2:$B$5,2))),IF(J$53=2,DATE(J134,MONTH($B$9),DAY($B$9)),"")),"")</f>
        <v/>
      </c>
      <c r="K177" s="52" t="str">
        <f>IF(ISNUMBER(K134),IF(K$53=3,DATE(YEAR(K176)+IF(K134=1,1,0),MONTH(VLOOKUP(K134,'Betaal data'!$A$2:$B$5,2)),DAY(VLOOKUP(K134,'Betaal data'!$A$2:$B$5,2))),IF(K$53=2,DATE(K134,MONTH($B$9),DAY($B$9)),"")),"")</f>
        <v/>
      </c>
      <c r="L177" s="52" t="str">
        <f>IF(ISNUMBER(L134),IF(L$53=3,DATE(YEAR(L176)+IF(L134=1,1,0),MONTH(VLOOKUP(L134,'Betaal data'!$A$2:$B$5,2)),DAY(VLOOKUP(L134,'Betaal data'!$A$2:$B$5,2))),IF(L$53=2,DATE(L134,MONTH($B$9),DAY($B$9)),"")),"")</f>
        <v/>
      </c>
      <c r="M177" s="52" t="str">
        <f>IF(ISNUMBER(M134),IF(M$53=3,DATE(YEAR(M176)+IF(M134=1,1,0),MONTH(VLOOKUP(M134,'Betaal data'!$A$2:$B$5,2)),DAY(VLOOKUP(M134,'Betaal data'!$A$2:$B$5,2))),IF(M$53=2,DATE(M134,MONTH($B$9),DAY($B$9)),"")),"")</f>
        <v/>
      </c>
      <c r="N177" s="52" t="str">
        <f>IF(ISNUMBER(N134),IF(N$53=3,DATE(YEAR(N176)+IF(N134=1,1,0),MONTH(VLOOKUP(N134,'Betaal data'!$A$2:$B$5,2)),DAY(VLOOKUP(N134,'Betaal data'!$A$2:$B$5,2))),IF(N$53=2,DATE(N134,MONTH($B$9),DAY($B$9)),"")),"")</f>
        <v/>
      </c>
      <c r="O177" s="52" t="str">
        <f>IF(ISNUMBER(O134),IF(O$53=3,DATE(YEAR(O176)+IF(O134=1,1,0),MONTH(VLOOKUP(O134,'Betaal data'!$A$2:$B$5,2)),DAY(VLOOKUP(O134,'Betaal data'!$A$2:$B$5,2))),IF(O$53=2,DATE(O134,MONTH($B$9),DAY($B$9)),"")),"")</f>
        <v/>
      </c>
      <c r="P177" s="52" t="str">
        <f>IF(ISNUMBER(P134),IF(P$53=3,DATE(YEAR(P176)+IF(P134=1,1,0),MONTH(VLOOKUP(P134,'Betaal data'!$A$2:$B$5,2)),DAY(VLOOKUP(P134,'Betaal data'!$A$2:$B$5,2))),IF(P$53=2,DATE(P134,MONTH($B$9),DAY($B$9)),"")),"")</f>
        <v/>
      </c>
      <c r="Q177" s="52" t="str">
        <f>IF(ISNUMBER(Q134),IF(Q$53=3,DATE(YEAR(Q176)+IF(Q134=1,1,0),MONTH(VLOOKUP(Q134,'Betaal data'!$A$2:$B$5,2)),DAY(VLOOKUP(Q134,'Betaal data'!$A$2:$B$5,2))),IF(Q$53=2,DATE(Q134,MONTH($B$9),DAY($B$9)),"")),"")</f>
        <v/>
      </c>
      <c r="R177" s="52" t="str">
        <f>IF(ISNUMBER(R134),IF(R$53=3,DATE(YEAR(R176)+IF(R134=1,1,0),MONTH(VLOOKUP(R134,'Betaal data'!$A$2:$B$5,2)),DAY(VLOOKUP(R134,'Betaal data'!$A$2:$B$5,2))),IF(R$53=2,DATE(R134,MONTH($B$9),DAY($B$9)),"")),"")</f>
        <v/>
      </c>
      <c r="S177" s="52" t="str">
        <f>IF(ISNUMBER(S134),IF(S$53=3,DATE(YEAR(S176)+IF(S134=1,1,0),MONTH(VLOOKUP(S134,'Betaal data'!$A$2:$B$5,2)),DAY(VLOOKUP(S134,'Betaal data'!$A$2:$B$5,2))),IF(S$53=2,DATE(S134,MONTH($B$9),DAY($B$9)),"")),"")</f>
        <v/>
      </c>
      <c r="T177" s="52" t="str">
        <f>IF(ISNUMBER(T134),IF(T$53=3,DATE(YEAR(T176)+IF(T134=1,1,0),MONTH(VLOOKUP(T134,'Betaal data'!$A$2:$B$5,2)),DAY(VLOOKUP(T134,'Betaal data'!$A$2:$B$5,2))),IF(T$53=2,DATE(T134,MONTH($B$9),DAY($B$9)),"")),"")</f>
        <v/>
      </c>
      <c r="U177" s="52" t="str">
        <f>IF(ISNUMBER(U134),IF(U$53=3,DATE(YEAR(U176)+IF(U134=1,1,0),MONTH(VLOOKUP(U134,'Betaal data'!$A$2:$B$5,2)),DAY(VLOOKUP(U134,'Betaal data'!$A$2:$B$5,2))),IF(U$53=2,DATE(U134,MONTH($B$9),DAY($B$9)),"")),"")</f>
        <v/>
      </c>
      <c r="V177" s="52" t="str">
        <f>IF(ISNUMBER(V134),IF(V$53=3,DATE(YEAR(V176)+IF(V134=1,1,0),MONTH(VLOOKUP(V134,'Betaal data'!$A$2:$B$5,2)),DAY(VLOOKUP(V134,'Betaal data'!$A$2:$B$5,2))),IF(V$53=2,DATE(V134,MONTH($B$9),DAY($B$9)),"")),"")</f>
        <v/>
      </c>
      <c r="W177" s="52" t="str">
        <f>IF(ISNUMBER(W134),IF(W$53=3,DATE(YEAR(W176)+IF(W134=1,1,0),MONTH(VLOOKUP(W134,'Betaal data'!$A$2:$B$5,2)),DAY(VLOOKUP(W134,'Betaal data'!$A$2:$B$5,2))),IF(W$53=2,DATE(W134,MONTH($B$9),DAY($B$9)),"")),"")</f>
        <v/>
      </c>
    </row>
    <row r="180" spans="1:23" x14ac:dyDescent="0.2">
      <c r="A180" s="46" t="s">
        <v>61</v>
      </c>
      <c r="B180" s="29"/>
      <c r="C180" s="29"/>
      <c r="D180" s="29"/>
      <c r="E180" s="29"/>
      <c r="F180" s="29"/>
      <c r="G180" s="29"/>
      <c r="H180" s="29"/>
      <c r="I180" s="29"/>
      <c r="J180" s="29"/>
      <c r="K180" s="29"/>
      <c r="L180" s="29"/>
      <c r="M180" s="29"/>
      <c r="N180" s="29"/>
      <c r="O180" s="29"/>
      <c r="P180" s="29"/>
      <c r="Q180" s="29"/>
      <c r="R180" s="29"/>
      <c r="S180" s="29"/>
      <c r="T180" s="29"/>
      <c r="U180" s="29"/>
      <c r="V180" s="29"/>
      <c r="W180" s="29"/>
    </row>
    <row r="181" spans="1:23" x14ac:dyDescent="0.2">
      <c r="A181" s="3"/>
      <c r="B181" s="131"/>
      <c r="C181" s="57">
        <v>1</v>
      </c>
      <c r="D181" s="53">
        <f>D65</f>
        <v>0</v>
      </c>
      <c r="E181" s="53" t="str">
        <f t="shared" ref="E181:W181" si="38">E65</f>
        <v/>
      </c>
      <c r="F181" s="53" t="str">
        <f t="shared" si="38"/>
        <v/>
      </c>
      <c r="G181" s="53" t="str">
        <f t="shared" si="38"/>
        <v/>
      </c>
      <c r="H181" s="53" t="str">
        <f t="shared" si="38"/>
        <v/>
      </c>
      <c r="I181" s="53" t="str">
        <f t="shared" si="38"/>
        <v/>
      </c>
      <c r="J181" s="53" t="str">
        <f t="shared" si="38"/>
        <v/>
      </c>
      <c r="K181" s="53" t="str">
        <f t="shared" si="38"/>
        <v/>
      </c>
      <c r="L181" s="53" t="str">
        <f t="shared" si="38"/>
        <v/>
      </c>
      <c r="M181" s="53" t="str">
        <f t="shared" si="38"/>
        <v/>
      </c>
      <c r="N181" s="53" t="str">
        <f t="shared" si="38"/>
        <v/>
      </c>
      <c r="O181" s="53" t="str">
        <f t="shared" si="38"/>
        <v/>
      </c>
      <c r="P181" s="53" t="str">
        <f t="shared" si="38"/>
        <v/>
      </c>
      <c r="Q181" s="53" t="str">
        <f t="shared" si="38"/>
        <v/>
      </c>
      <c r="R181" s="53" t="str">
        <f t="shared" si="38"/>
        <v/>
      </c>
      <c r="S181" s="53" t="str">
        <f t="shared" si="38"/>
        <v/>
      </c>
      <c r="T181" s="53" t="str">
        <f t="shared" si="38"/>
        <v/>
      </c>
      <c r="U181" s="53" t="str">
        <f t="shared" si="38"/>
        <v/>
      </c>
      <c r="V181" s="53" t="str">
        <f t="shared" si="38"/>
        <v/>
      </c>
      <c r="W181" s="53" t="str">
        <f t="shared" si="38"/>
        <v/>
      </c>
    </row>
    <row r="182" spans="1:23" x14ac:dyDescent="0.2">
      <c r="A182" s="3"/>
      <c r="B182" s="131"/>
      <c r="C182" s="57">
        <v>2</v>
      </c>
      <c r="D182" s="54" t="str">
        <f t="shared" ref="D182:D220" si="39">IF(ISNUMBER(D139),IF(D$53=3,IF($C182&lt;(D$61+1),VLOOKUP(D139,$B$82:$W$89,D$18+2),VLOOKUP(D139,$B$82:$W$89,D$18+2)+D$91),IF(D$53=2,IF($C182&lt;(D$63+1),D$67,D$67+D$91),"")),"")</f>
        <v/>
      </c>
      <c r="E182" s="54" t="str">
        <f t="shared" ref="E182:W196" si="40">IF(ISNUMBER(E139),IF(E$53=3,IF($C182&lt;(E$61+1),VLOOKUP(E139,$B$82:$W$89,E$18+2),VLOOKUP(E139,$B$82:$W$89,E$18+2)+E$91),IF(E$53=2,IF($C182&lt;(E$63+1),E$67,E$67+E$91),"")),"")</f>
        <v/>
      </c>
      <c r="F182" s="54" t="str">
        <f t="shared" si="40"/>
        <v/>
      </c>
      <c r="G182" s="54" t="str">
        <f t="shared" si="40"/>
        <v/>
      </c>
      <c r="H182" s="54" t="str">
        <f t="shared" si="40"/>
        <v/>
      </c>
      <c r="I182" s="54" t="str">
        <f t="shared" si="40"/>
        <v/>
      </c>
      <c r="J182" s="54" t="str">
        <f t="shared" si="40"/>
        <v/>
      </c>
      <c r="K182" s="54" t="str">
        <f t="shared" si="40"/>
        <v/>
      </c>
      <c r="L182" s="54" t="str">
        <f t="shared" si="40"/>
        <v/>
      </c>
      <c r="M182" s="54" t="str">
        <f t="shared" si="40"/>
        <v/>
      </c>
      <c r="N182" s="54" t="str">
        <f t="shared" si="40"/>
        <v/>
      </c>
      <c r="O182" s="54" t="str">
        <f t="shared" si="40"/>
        <v/>
      </c>
      <c r="P182" s="54" t="str">
        <f t="shared" si="40"/>
        <v/>
      </c>
      <c r="Q182" s="54" t="str">
        <f t="shared" si="40"/>
        <v/>
      </c>
      <c r="R182" s="54" t="str">
        <f t="shared" si="40"/>
        <v/>
      </c>
      <c r="S182" s="54" t="str">
        <f t="shared" si="40"/>
        <v/>
      </c>
      <c r="T182" s="54" t="str">
        <f t="shared" si="40"/>
        <v/>
      </c>
      <c r="U182" s="54" t="str">
        <f t="shared" si="40"/>
        <v/>
      </c>
      <c r="V182" s="54" t="str">
        <f t="shared" si="40"/>
        <v/>
      </c>
      <c r="W182" s="54" t="str">
        <f t="shared" si="40"/>
        <v/>
      </c>
    </row>
    <row r="183" spans="1:23" x14ac:dyDescent="0.2">
      <c r="A183" s="3"/>
      <c r="B183" s="131"/>
      <c r="C183" s="57">
        <v>3</v>
      </c>
      <c r="D183" s="54" t="str">
        <f t="shared" si="39"/>
        <v/>
      </c>
      <c r="E183" s="54" t="str">
        <f t="shared" ref="E183:S183" si="41">IF(ISNUMBER(E140),IF(E$53=3,IF($C183&lt;(E$61+1),VLOOKUP(E140,$B$82:$W$89,E$18+2),VLOOKUP(E140,$B$82:$W$89,E$18+2)+E$91),IF(E$53=2,IF($C183&lt;(E$63+1),E$67,E$67+E$91),"")),"")</f>
        <v/>
      </c>
      <c r="F183" s="54" t="str">
        <f t="shared" si="41"/>
        <v/>
      </c>
      <c r="G183" s="54" t="str">
        <f t="shared" si="41"/>
        <v/>
      </c>
      <c r="H183" s="54" t="str">
        <f t="shared" si="41"/>
        <v/>
      </c>
      <c r="I183" s="54" t="str">
        <f t="shared" si="41"/>
        <v/>
      </c>
      <c r="J183" s="54" t="str">
        <f t="shared" si="41"/>
        <v/>
      </c>
      <c r="K183" s="54" t="str">
        <f t="shared" si="41"/>
        <v/>
      </c>
      <c r="L183" s="54" t="str">
        <f t="shared" si="41"/>
        <v/>
      </c>
      <c r="M183" s="54" t="str">
        <f t="shared" si="41"/>
        <v/>
      </c>
      <c r="N183" s="54" t="str">
        <f t="shared" si="41"/>
        <v/>
      </c>
      <c r="O183" s="54" t="str">
        <f t="shared" si="41"/>
        <v/>
      </c>
      <c r="P183" s="54" t="str">
        <f t="shared" si="41"/>
        <v/>
      </c>
      <c r="Q183" s="54" t="str">
        <f t="shared" si="41"/>
        <v/>
      </c>
      <c r="R183" s="54" t="str">
        <f t="shared" si="41"/>
        <v/>
      </c>
      <c r="S183" s="54" t="str">
        <f t="shared" si="41"/>
        <v/>
      </c>
      <c r="T183" s="54" t="str">
        <f t="shared" si="40"/>
        <v/>
      </c>
      <c r="U183" s="54" t="str">
        <f t="shared" si="40"/>
        <v/>
      </c>
      <c r="V183" s="54" t="str">
        <f t="shared" si="40"/>
        <v/>
      </c>
      <c r="W183" s="54" t="str">
        <f t="shared" si="40"/>
        <v/>
      </c>
    </row>
    <row r="184" spans="1:23" x14ac:dyDescent="0.2">
      <c r="A184" s="3"/>
      <c r="B184" s="131"/>
      <c r="C184" s="57">
        <v>4</v>
      </c>
      <c r="D184" s="54" t="str">
        <f t="shared" si="39"/>
        <v/>
      </c>
      <c r="E184" s="54" t="str">
        <f t="shared" si="40"/>
        <v/>
      </c>
      <c r="F184" s="54" t="str">
        <f t="shared" si="40"/>
        <v/>
      </c>
      <c r="G184" s="54" t="str">
        <f t="shared" si="40"/>
        <v/>
      </c>
      <c r="H184" s="54" t="str">
        <f t="shared" si="40"/>
        <v/>
      </c>
      <c r="I184" s="54" t="str">
        <f t="shared" si="40"/>
        <v/>
      </c>
      <c r="J184" s="54" t="str">
        <f t="shared" si="40"/>
        <v/>
      </c>
      <c r="K184" s="54" t="str">
        <f t="shared" si="40"/>
        <v/>
      </c>
      <c r="L184" s="54" t="str">
        <f t="shared" si="40"/>
        <v/>
      </c>
      <c r="M184" s="54" t="str">
        <f t="shared" si="40"/>
        <v/>
      </c>
      <c r="N184" s="54" t="str">
        <f t="shared" si="40"/>
        <v/>
      </c>
      <c r="O184" s="54" t="str">
        <f t="shared" si="40"/>
        <v/>
      </c>
      <c r="P184" s="54" t="str">
        <f t="shared" si="40"/>
        <v/>
      </c>
      <c r="Q184" s="54" t="str">
        <f t="shared" si="40"/>
        <v/>
      </c>
      <c r="R184" s="54" t="str">
        <f t="shared" si="40"/>
        <v/>
      </c>
      <c r="S184" s="54" t="str">
        <f t="shared" si="40"/>
        <v/>
      </c>
      <c r="T184" s="54" t="str">
        <f t="shared" si="40"/>
        <v/>
      </c>
      <c r="U184" s="54" t="str">
        <f t="shared" si="40"/>
        <v/>
      </c>
      <c r="V184" s="54" t="str">
        <f t="shared" si="40"/>
        <v/>
      </c>
      <c r="W184" s="54" t="str">
        <f t="shared" si="40"/>
        <v/>
      </c>
    </row>
    <row r="185" spans="1:23" x14ac:dyDescent="0.2">
      <c r="A185" s="3"/>
      <c r="B185" s="131"/>
      <c r="C185" s="57">
        <v>5</v>
      </c>
      <c r="D185" s="54" t="str">
        <f t="shared" si="39"/>
        <v/>
      </c>
      <c r="E185" s="54" t="str">
        <f t="shared" si="40"/>
        <v/>
      </c>
      <c r="F185" s="54" t="str">
        <f t="shared" si="40"/>
        <v/>
      </c>
      <c r="G185" s="54" t="str">
        <f t="shared" si="40"/>
        <v/>
      </c>
      <c r="H185" s="54" t="str">
        <f t="shared" si="40"/>
        <v/>
      </c>
      <c r="I185" s="54" t="str">
        <f t="shared" si="40"/>
        <v/>
      </c>
      <c r="J185" s="54" t="str">
        <f t="shared" si="40"/>
        <v/>
      </c>
      <c r="K185" s="54" t="str">
        <f t="shared" si="40"/>
        <v/>
      </c>
      <c r="L185" s="54" t="str">
        <f t="shared" si="40"/>
        <v/>
      </c>
      <c r="M185" s="54" t="str">
        <f t="shared" si="40"/>
        <v/>
      </c>
      <c r="N185" s="54" t="str">
        <f t="shared" si="40"/>
        <v/>
      </c>
      <c r="O185" s="54" t="str">
        <f t="shared" si="40"/>
        <v/>
      </c>
      <c r="P185" s="54" t="str">
        <f t="shared" si="40"/>
        <v/>
      </c>
      <c r="Q185" s="54" t="str">
        <f t="shared" si="40"/>
        <v/>
      </c>
      <c r="R185" s="54" t="str">
        <f t="shared" si="40"/>
        <v/>
      </c>
      <c r="S185" s="54" t="str">
        <f t="shared" si="40"/>
        <v/>
      </c>
      <c r="T185" s="54" t="str">
        <f t="shared" si="40"/>
        <v/>
      </c>
      <c r="U185" s="54" t="str">
        <f t="shared" si="40"/>
        <v/>
      </c>
      <c r="V185" s="54" t="str">
        <f t="shared" si="40"/>
        <v/>
      </c>
      <c r="W185" s="54" t="str">
        <f t="shared" si="40"/>
        <v/>
      </c>
    </row>
    <row r="186" spans="1:23" x14ac:dyDescent="0.2">
      <c r="A186" s="3"/>
      <c r="B186" s="131"/>
      <c r="C186" s="57">
        <v>6</v>
      </c>
      <c r="D186" s="54" t="str">
        <f t="shared" si="39"/>
        <v/>
      </c>
      <c r="E186" s="54" t="str">
        <f t="shared" si="40"/>
        <v/>
      </c>
      <c r="F186" s="54" t="str">
        <f t="shared" si="40"/>
        <v/>
      </c>
      <c r="G186" s="54" t="str">
        <f t="shared" si="40"/>
        <v/>
      </c>
      <c r="H186" s="54" t="str">
        <f t="shared" si="40"/>
        <v/>
      </c>
      <c r="I186" s="54" t="str">
        <f t="shared" si="40"/>
        <v/>
      </c>
      <c r="J186" s="54" t="str">
        <f t="shared" si="40"/>
        <v/>
      </c>
      <c r="K186" s="54" t="str">
        <f t="shared" si="40"/>
        <v/>
      </c>
      <c r="L186" s="54" t="str">
        <f t="shared" si="40"/>
        <v/>
      </c>
      <c r="M186" s="54" t="str">
        <f t="shared" si="40"/>
        <v/>
      </c>
      <c r="N186" s="54" t="str">
        <f t="shared" si="40"/>
        <v/>
      </c>
      <c r="O186" s="54" t="str">
        <f t="shared" si="40"/>
        <v/>
      </c>
      <c r="P186" s="54" t="str">
        <f t="shared" si="40"/>
        <v/>
      </c>
      <c r="Q186" s="54" t="str">
        <f t="shared" si="40"/>
        <v/>
      </c>
      <c r="R186" s="54" t="str">
        <f t="shared" si="40"/>
        <v/>
      </c>
      <c r="S186" s="54" t="str">
        <f t="shared" si="40"/>
        <v/>
      </c>
      <c r="T186" s="54" t="str">
        <f t="shared" si="40"/>
        <v/>
      </c>
      <c r="U186" s="54" t="str">
        <f t="shared" si="40"/>
        <v/>
      </c>
      <c r="V186" s="54" t="str">
        <f t="shared" si="40"/>
        <v/>
      </c>
      <c r="W186" s="54" t="str">
        <f t="shared" si="40"/>
        <v/>
      </c>
    </row>
    <row r="187" spans="1:23" x14ac:dyDescent="0.2">
      <c r="A187" s="3"/>
      <c r="B187" s="131"/>
      <c r="C187" s="57">
        <v>7</v>
      </c>
      <c r="D187" s="54" t="str">
        <f t="shared" si="39"/>
        <v/>
      </c>
      <c r="E187" s="54" t="str">
        <f t="shared" si="40"/>
        <v/>
      </c>
      <c r="F187" s="54" t="str">
        <f t="shared" si="40"/>
        <v/>
      </c>
      <c r="G187" s="54" t="str">
        <f t="shared" si="40"/>
        <v/>
      </c>
      <c r="H187" s="54" t="str">
        <f t="shared" si="40"/>
        <v/>
      </c>
      <c r="I187" s="54" t="str">
        <f t="shared" si="40"/>
        <v/>
      </c>
      <c r="J187" s="54" t="str">
        <f t="shared" si="40"/>
        <v/>
      </c>
      <c r="K187" s="54" t="str">
        <f t="shared" si="40"/>
        <v/>
      </c>
      <c r="L187" s="54" t="str">
        <f t="shared" si="40"/>
        <v/>
      </c>
      <c r="M187" s="54" t="str">
        <f t="shared" si="40"/>
        <v/>
      </c>
      <c r="N187" s="54" t="str">
        <f t="shared" si="40"/>
        <v/>
      </c>
      <c r="O187" s="54" t="str">
        <f t="shared" si="40"/>
        <v/>
      </c>
      <c r="P187" s="54" t="str">
        <f t="shared" si="40"/>
        <v/>
      </c>
      <c r="Q187" s="54" t="str">
        <f t="shared" si="40"/>
        <v/>
      </c>
      <c r="R187" s="54" t="str">
        <f t="shared" si="40"/>
        <v/>
      </c>
      <c r="S187" s="54" t="str">
        <f t="shared" si="40"/>
        <v/>
      </c>
      <c r="T187" s="54" t="str">
        <f t="shared" si="40"/>
        <v/>
      </c>
      <c r="U187" s="54" t="str">
        <f t="shared" si="40"/>
        <v/>
      </c>
      <c r="V187" s="54" t="str">
        <f t="shared" si="40"/>
        <v/>
      </c>
      <c r="W187" s="54" t="str">
        <f t="shared" si="40"/>
        <v/>
      </c>
    </row>
    <row r="188" spans="1:23" x14ac:dyDescent="0.2">
      <c r="A188" s="3"/>
      <c r="B188" s="131"/>
      <c r="C188" s="57">
        <v>8</v>
      </c>
      <c r="D188" s="54" t="str">
        <f t="shared" si="39"/>
        <v/>
      </c>
      <c r="E188" s="54" t="str">
        <f t="shared" si="40"/>
        <v/>
      </c>
      <c r="F188" s="54" t="str">
        <f t="shared" si="40"/>
        <v/>
      </c>
      <c r="G188" s="54" t="str">
        <f t="shared" si="40"/>
        <v/>
      </c>
      <c r="H188" s="54" t="str">
        <f t="shared" si="40"/>
        <v/>
      </c>
      <c r="I188" s="54" t="str">
        <f t="shared" si="40"/>
        <v/>
      </c>
      <c r="J188" s="54" t="str">
        <f t="shared" si="40"/>
        <v/>
      </c>
      <c r="K188" s="54" t="str">
        <f t="shared" si="40"/>
        <v/>
      </c>
      <c r="L188" s="54" t="str">
        <f t="shared" si="40"/>
        <v/>
      </c>
      <c r="M188" s="54" t="str">
        <f t="shared" si="40"/>
        <v/>
      </c>
      <c r="N188" s="54" t="str">
        <f t="shared" si="40"/>
        <v/>
      </c>
      <c r="O188" s="54" t="str">
        <f t="shared" si="40"/>
        <v/>
      </c>
      <c r="P188" s="54" t="str">
        <f t="shared" si="40"/>
        <v/>
      </c>
      <c r="Q188" s="54" t="str">
        <f t="shared" si="40"/>
        <v/>
      </c>
      <c r="R188" s="54" t="str">
        <f t="shared" si="40"/>
        <v/>
      </c>
      <c r="S188" s="54" t="str">
        <f t="shared" si="40"/>
        <v/>
      </c>
      <c r="T188" s="54" t="str">
        <f t="shared" si="40"/>
        <v/>
      </c>
      <c r="U188" s="54" t="str">
        <f t="shared" si="40"/>
        <v/>
      </c>
      <c r="V188" s="54" t="str">
        <f t="shared" si="40"/>
        <v/>
      </c>
      <c r="W188" s="54" t="str">
        <f t="shared" si="40"/>
        <v/>
      </c>
    </row>
    <row r="189" spans="1:23" x14ac:dyDescent="0.2">
      <c r="A189" s="3"/>
      <c r="B189" s="131"/>
      <c r="C189" s="57">
        <v>9</v>
      </c>
      <c r="D189" s="54" t="str">
        <f t="shared" si="39"/>
        <v/>
      </c>
      <c r="E189" s="54" t="str">
        <f t="shared" si="40"/>
        <v/>
      </c>
      <c r="F189" s="54" t="str">
        <f t="shared" si="40"/>
        <v/>
      </c>
      <c r="G189" s="54" t="str">
        <f t="shared" si="40"/>
        <v/>
      </c>
      <c r="H189" s="54" t="str">
        <f t="shared" si="40"/>
        <v/>
      </c>
      <c r="I189" s="54" t="str">
        <f t="shared" si="40"/>
        <v/>
      </c>
      <c r="J189" s="54" t="str">
        <f t="shared" si="40"/>
        <v/>
      </c>
      <c r="K189" s="54" t="str">
        <f t="shared" si="40"/>
        <v/>
      </c>
      <c r="L189" s="54" t="str">
        <f t="shared" si="40"/>
        <v/>
      </c>
      <c r="M189" s="54" t="str">
        <f t="shared" si="40"/>
        <v/>
      </c>
      <c r="N189" s="54" t="str">
        <f t="shared" si="40"/>
        <v/>
      </c>
      <c r="O189" s="54" t="str">
        <f t="shared" si="40"/>
        <v/>
      </c>
      <c r="P189" s="54" t="str">
        <f t="shared" si="40"/>
        <v/>
      </c>
      <c r="Q189" s="54" t="str">
        <f t="shared" si="40"/>
        <v/>
      </c>
      <c r="R189" s="54" t="str">
        <f t="shared" si="40"/>
        <v/>
      </c>
      <c r="S189" s="54" t="str">
        <f t="shared" si="40"/>
        <v/>
      </c>
      <c r="T189" s="54" t="str">
        <f t="shared" si="40"/>
        <v/>
      </c>
      <c r="U189" s="54" t="str">
        <f t="shared" si="40"/>
        <v/>
      </c>
      <c r="V189" s="54" t="str">
        <f t="shared" si="40"/>
        <v/>
      </c>
      <c r="W189" s="54" t="str">
        <f t="shared" si="40"/>
        <v/>
      </c>
    </row>
    <row r="190" spans="1:23" x14ac:dyDescent="0.2">
      <c r="A190" s="3"/>
      <c r="B190" s="131"/>
      <c r="C190" s="57">
        <v>10</v>
      </c>
      <c r="D190" s="54" t="str">
        <f t="shared" si="39"/>
        <v/>
      </c>
      <c r="E190" s="54" t="str">
        <f t="shared" si="40"/>
        <v/>
      </c>
      <c r="F190" s="54" t="str">
        <f t="shared" si="40"/>
        <v/>
      </c>
      <c r="G190" s="54" t="str">
        <f t="shared" si="40"/>
        <v/>
      </c>
      <c r="H190" s="54" t="str">
        <f t="shared" si="40"/>
        <v/>
      </c>
      <c r="I190" s="54" t="str">
        <f t="shared" si="40"/>
        <v/>
      </c>
      <c r="J190" s="54" t="str">
        <f t="shared" si="40"/>
        <v/>
      </c>
      <c r="K190" s="54" t="str">
        <f t="shared" si="40"/>
        <v/>
      </c>
      <c r="L190" s="54" t="str">
        <f t="shared" si="40"/>
        <v/>
      </c>
      <c r="M190" s="54" t="str">
        <f t="shared" si="40"/>
        <v/>
      </c>
      <c r="N190" s="54" t="str">
        <f t="shared" si="40"/>
        <v/>
      </c>
      <c r="O190" s="54" t="str">
        <f t="shared" si="40"/>
        <v/>
      </c>
      <c r="P190" s="54" t="str">
        <f t="shared" si="40"/>
        <v/>
      </c>
      <c r="Q190" s="54" t="str">
        <f t="shared" si="40"/>
        <v/>
      </c>
      <c r="R190" s="54" t="str">
        <f t="shared" si="40"/>
        <v/>
      </c>
      <c r="S190" s="54" t="str">
        <f t="shared" si="40"/>
        <v/>
      </c>
      <c r="T190" s="54" t="str">
        <f t="shared" si="40"/>
        <v/>
      </c>
      <c r="U190" s="54" t="str">
        <f t="shared" si="40"/>
        <v/>
      </c>
      <c r="V190" s="54" t="str">
        <f t="shared" si="40"/>
        <v/>
      </c>
      <c r="W190" s="54" t="str">
        <f t="shared" si="40"/>
        <v/>
      </c>
    </row>
    <row r="191" spans="1:23" x14ac:dyDescent="0.2">
      <c r="A191" s="3"/>
      <c r="B191" s="131"/>
      <c r="C191" s="57">
        <v>11</v>
      </c>
      <c r="D191" s="54" t="str">
        <f t="shared" si="39"/>
        <v/>
      </c>
      <c r="E191" s="54" t="str">
        <f t="shared" si="40"/>
        <v/>
      </c>
      <c r="F191" s="54" t="str">
        <f t="shared" si="40"/>
        <v/>
      </c>
      <c r="G191" s="54" t="str">
        <f t="shared" si="40"/>
        <v/>
      </c>
      <c r="H191" s="54" t="str">
        <f t="shared" si="40"/>
        <v/>
      </c>
      <c r="I191" s="54" t="str">
        <f t="shared" si="40"/>
        <v/>
      </c>
      <c r="J191" s="54" t="str">
        <f t="shared" si="40"/>
        <v/>
      </c>
      <c r="K191" s="54" t="str">
        <f t="shared" si="40"/>
        <v/>
      </c>
      <c r="L191" s="54" t="str">
        <f t="shared" si="40"/>
        <v/>
      </c>
      <c r="M191" s="54" t="str">
        <f t="shared" si="40"/>
        <v/>
      </c>
      <c r="N191" s="54" t="str">
        <f t="shared" si="40"/>
        <v/>
      </c>
      <c r="O191" s="54" t="str">
        <f t="shared" si="40"/>
        <v/>
      </c>
      <c r="P191" s="54" t="str">
        <f t="shared" si="40"/>
        <v/>
      </c>
      <c r="Q191" s="54" t="str">
        <f t="shared" si="40"/>
        <v/>
      </c>
      <c r="R191" s="54" t="str">
        <f t="shared" si="40"/>
        <v/>
      </c>
      <c r="S191" s="54" t="str">
        <f t="shared" si="40"/>
        <v/>
      </c>
      <c r="T191" s="54" t="str">
        <f t="shared" si="40"/>
        <v/>
      </c>
      <c r="U191" s="54" t="str">
        <f t="shared" si="40"/>
        <v/>
      </c>
      <c r="V191" s="54" t="str">
        <f t="shared" si="40"/>
        <v/>
      </c>
      <c r="W191" s="54" t="str">
        <f t="shared" si="40"/>
        <v/>
      </c>
    </row>
    <row r="192" spans="1:23" x14ac:dyDescent="0.2">
      <c r="A192" s="3"/>
      <c r="B192" s="131"/>
      <c r="C192" s="57">
        <v>12</v>
      </c>
      <c r="D192" s="54" t="str">
        <f t="shared" si="39"/>
        <v/>
      </c>
      <c r="E192" s="54" t="str">
        <f t="shared" si="40"/>
        <v/>
      </c>
      <c r="F192" s="54" t="str">
        <f t="shared" si="40"/>
        <v/>
      </c>
      <c r="G192" s="54" t="str">
        <f t="shared" si="40"/>
        <v/>
      </c>
      <c r="H192" s="54" t="str">
        <f t="shared" si="40"/>
        <v/>
      </c>
      <c r="I192" s="54" t="str">
        <f t="shared" si="40"/>
        <v/>
      </c>
      <c r="J192" s="54" t="str">
        <f t="shared" si="40"/>
        <v/>
      </c>
      <c r="K192" s="54" t="str">
        <f t="shared" si="40"/>
        <v/>
      </c>
      <c r="L192" s="54" t="str">
        <f t="shared" si="40"/>
        <v/>
      </c>
      <c r="M192" s="54" t="str">
        <f t="shared" si="40"/>
        <v/>
      </c>
      <c r="N192" s="54" t="str">
        <f t="shared" si="40"/>
        <v/>
      </c>
      <c r="O192" s="54" t="str">
        <f t="shared" si="40"/>
        <v/>
      </c>
      <c r="P192" s="54" t="str">
        <f t="shared" si="40"/>
        <v/>
      </c>
      <c r="Q192" s="54" t="str">
        <f t="shared" si="40"/>
        <v/>
      </c>
      <c r="R192" s="54" t="str">
        <f t="shared" si="40"/>
        <v/>
      </c>
      <c r="S192" s="54" t="str">
        <f t="shared" si="40"/>
        <v/>
      </c>
      <c r="T192" s="54" t="str">
        <f t="shared" si="40"/>
        <v/>
      </c>
      <c r="U192" s="54" t="str">
        <f t="shared" si="40"/>
        <v/>
      </c>
      <c r="V192" s="54" t="str">
        <f t="shared" si="40"/>
        <v/>
      </c>
      <c r="W192" s="54" t="str">
        <f t="shared" si="40"/>
        <v/>
      </c>
    </row>
    <row r="193" spans="1:23" x14ac:dyDescent="0.2">
      <c r="A193" s="3"/>
      <c r="B193" s="131"/>
      <c r="C193" s="57">
        <v>13</v>
      </c>
      <c r="D193" s="54" t="str">
        <f t="shared" si="39"/>
        <v/>
      </c>
      <c r="E193" s="54" t="str">
        <f t="shared" si="40"/>
        <v/>
      </c>
      <c r="F193" s="54" t="str">
        <f t="shared" si="40"/>
        <v/>
      </c>
      <c r="G193" s="54" t="str">
        <f t="shared" si="40"/>
        <v/>
      </c>
      <c r="H193" s="54" t="str">
        <f t="shared" si="40"/>
        <v/>
      </c>
      <c r="I193" s="54" t="str">
        <f t="shared" si="40"/>
        <v/>
      </c>
      <c r="J193" s="54" t="str">
        <f t="shared" si="40"/>
        <v/>
      </c>
      <c r="K193" s="54" t="str">
        <f t="shared" si="40"/>
        <v/>
      </c>
      <c r="L193" s="54" t="str">
        <f t="shared" si="40"/>
        <v/>
      </c>
      <c r="M193" s="54" t="str">
        <f t="shared" si="40"/>
        <v/>
      </c>
      <c r="N193" s="54" t="str">
        <f t="shared" si="40"/>
        <v/>
      </c>
      <c r="O193" s="54" t="str">
        <f t="shared" si="40"/>
        <v/>
      </c>
      <c r="P193" s="54" t="str">
        <f t="shared" si="40"/>
        <v/>
      </c>
      <c r="Q193" s="54" t="str">
        <f t="shared" si="40"/>
        <v/>
      </c>
      <c r="R193" s="54" t="str">
        <f t="shared" si="40"/>
        <v/>
      </c>
      <c r="S193" s="54" t="str">
        <f t="shared" si="40"/>
        <v/>
      </c>
      <c r="T193" s="54" t="str">
        <f t="shared" si="40"/>
        <v/>
      </c>
      <c r="U193" s="54" t="str">
        <f t="shared" si="40"/>
        <v/>
      </c>
      <c r="V193" s="54" t="str">
        <f t="shared" si="40"/>
        <v/>
      </c>
      <c r="W193" s="54" t="str">
        <f t="shared" si="40"/>
        <v/>
      </c>
    </row>
    <row r="194" spans="1:23" x14ac:dyDescent="0.2">
      <c r="A194" s="3"/>
      <c r="B194" s="131"/>
      <c r="C194" s="57">
        <v>14</v>
      </c>
      <c r="D194" s="54" t="str">
        <f t="shared" si="39"/>
        <v/>
      </c>
      <c r="E194" s="54" t="str">
        <f t="shared" si="40"/>
        <v/>
      </c>
      <c r="F194" s="54" t="str">
        <f t="shared" si="40"/>
        <v/>
      </c>
      <c r="G194" s="54" t="str">
        <f t="shared" si="40"/>
        <v/>
      </c>
      <c r="H194" s="54" t="str">
        <f t="shared" si="40"/>
        <v/>
      </c>
      <c r="I194" s="54" t="str">
        <f t="shared" si="40"/>
        <v/>
      </c>
      <c r="J194" s="54" t="str">
        <f t="shared" si="40"/>
        <v/>
      </c>
      <c r="K194" s="54" t="str">
        <f t="shared" si="40"/>
        <v/>
      </c>
      <c r="L194" s="54" t="str">
        <f t="shared" si="40"/>
        <v/>
      </c>
      <c r="M194" s="54" t="str">
        <f t="shared" si="40"/>
        <v/>
      </c>
      <c r="N194" s="54" t="str">
        <f t="shared" si="40"/>
        <v/>
      </c>
      <c r="O194" s="54" t="str">
        <f t="shared" si="40"/>
        <v/>
      </c>
      <c r="P194" s="54" t="str">
        <f t="shared" si="40"/>
        <v/>
      </c>
      <c r="Q194" s="54" t="str">
        <f t="shared" si="40"/>
        <v/>
      </c>
      <c r="R194" s="54" t="str">
        <f t="shared" si="40"/>
        <v/>
      </c>
      <c r="S194" s="54" t="str">
        <f t="shared" si="40"/>
        <v/>
      </c>
      <c r="T194" s="54" t="str">
        <f t="shared" si="40"/>
        <v/>
      </c>
      <c r="U194" s="54" t="str">
        <f t="shared" si="40"/>
        <v/>
      </c>
      <c r="V194" s="54" t="str">
        <f t="shared" si="40"/>
        <v/>
      </c>
      <c r="W194" s="54" t="str">
        <f t="shared" si="40"/>
        <v/>
      </c>
    </row>
    <row r="195" spans="1:23" x14ac:dyDescent="0.2">
      <c r="A195" s="3"/>
      <c r="B195" s="131"/>
      <c r="C195" s="57">
        <v>15</v>
      </c>
      <c r="D195" s="54" t="str">
        <f t="shared" si="39"/>
        <v/>
      </c>
      <c r="E195" s="54" t="str">
        <f t="shared" si="40"/>
        <v/>
      </c>
      <c r="F195" s="54" t="str">
        <f t="shared" si="40"/>
        <v/>
      </c>
      <c r="G195" s="54" t="str">
        <f t="shared" si="40"/>
        <v/>
      </c>
      <c r="H195" s="54" t="str">
        <f t="shared" si="40"/>
        <v/>
      </c>
      <c r="I195" s="54" t="str">
        <f t="shared" si="40"/>
        <v/>
      </c>
      <c r="J195" s="54" t="str">
        <f t="shared" si="40"/>
        <v/>
      </c>
      <c r="K195" s="54" t="str">
        <f t="shared" si="40"/>
        <v/>
      </c>
      <c r="L195" s="54" t="str">
        <f t="shared" si="40"/>
        <v/>
      </c>
      <c r="M195" s="54" t="str">
        <f t="shared" si="40"/>
        <v/>
      </c>
      <c r="N195" s="54" t="str">
        <f t="shared" si="40"/>
        <v/>
      </c>
      <c r="O195" s="54" t="str">
        <f t="shared" si="40"/>
        <v/>
      </c>
      <c r="P195" s="54" t="str">
        <f t="shared" si="40"/>
        <v/>
      </c>
      <c r="Q195" s="54" t="str">
        <f t="shared" si="40"/>
        <v/>
      </c>
      <c r="R195" s="54" t="str">
        <f t="shared" si="40"/>
        <v/>
      </c>
      <c r="S195" s="54" t="str">
        <f t="shared" si="40"/>
        <v/>
      </c>
      <c r="T195" s="54" t="str">
        <f t="shared" si="40"/>
        <v/>
      </c>
      <c r="U195" s="54" t="str">
        <f t="shared" si="40"/>
        <v/>
      </c>
      <c r="V195" s="54" t="str">
        <f t="shared" si="40"/>
        <v/>
      </c>
      <c r="W195" s="54" t="str">
        <f t="shared" si="40"/>
        <v/>
      </c>
    </row>
    <row r="196" spans="1:23" x14ac:dyDescent="0.2">
      <c r="A196" s="3"/>
      <c r="B196" s="131"/>
      <c r="C196" s="57">
        <v>16</v>
      </c>
      <c r="D196" s="54" t="str">
        <f t="shared" si="39"/>
        <v/>
      </c>
      <c r="E196" s="54" t="str">
        <f t="shared" si="40"/>
        <v/>
      </c>
      <c r="F196" s="54" t="str">
        <f t="shared" si="40"/>
        <v/>
      </c>
      <c r="G196" s="54" t="str">
        <f t="shared" si="40"/>
        <v/>
      </c>
      <c r="H196" s="54" t="str">
        <f t="shared" si="40"/>
        <v/>
      </c>
      <c r="I196" s="54" t="str">
        <f t="shared" ref="E196:W209" si="42">IF(ISNUMBER(I153),IF(I$53=3,IF($C196&lt;(I$61+1),VLOOKUP(I153,$B$82:$W$89,I$18+2),VLOOKUP(I153,$B$82:$W$89,I$18+2)+I$91),IF(I$53=2,IF($C196&lt;(I$63+1),I$67,I$67+I$91),"")),"")</f>
        <v/>
      </c>
      <c r="J196" s="54" t="str">
        <f t="shared" si="42"/>
        <v/>
      </c>
      <c r="K196" s="54" t="str">
        <f t="shared" si="42"/>
        <v/>
      </c>
      <c r="L196" s="54" t="str">
        <f t="shared" si="42"/>
        <v/>
      </c>
      <c r="M196" s="54" t="str">
        <f t="shared" si="42"/>
        <v/>
      </c>
      <c r="N196" s="54" t="str">
        <f t="shared" si="42"/>
        <v/>
      </c>
      <c r="O196" s="54" t="str">
        <f t="shared" si="42"/>
        <v/>
      </c>
      <c r="P196" s="54" t="str">
        <f t="shared" si="42"/>
        <v/>
      </c>
      <c r="Q196" s="54" t="str">
        <f t="shared" si="42"/>
        <v/>
      </c>
      <c r="R196" s="54" t="str">
        <f t="shared" si="42"/>
        <v/>
      </c>
      <c r="S196" s="54" t="str">
        <f t="shared" si="42"/>
        <v/>
      </c>
      <c r="T196" s="54" t="str">
        <f t="shared" si="42"/>
        <v/>
      </c>
      <c r="U196" s="54" t="str">
        <f t="shared" si="42"/>
        <v/>
      </c>
      <c r="V196" s="54" t="str">
        <f t="shared" si="42"/>
        <v/>
      </c>
      <c r="W196" s="54" t="str">
        <f t="shared" si="42"/>
        <v/>
      </c>
    </row>
    <row r="197" spans="1:23" x14ac:dyDescent="0.2">
      <c r="A197" s="3"/>
      <c r="B197" s="131"/>
      <c r="C197" s="57">
        <v>17</v>
      </c>
      <c r="D197" s="54" t="str">
        <f t="shared" si="39"/>
        <v/>
      </c>
      <c r="E197" s="54" t="str">
        <f t="shared" si="42"/>
        <v/>
      </c>
      <c r="F197" s="54" t="str">
        <f t="shared" si="42"/>
        <v/>
      </c>
      <c r="G197" s="54" t="str">
        <f t="shared" si="42"/>
        <v/>
      </c>
      <c r="H197" s="54" t="str">
        <f t="shared" si="42"/>
        <v/>
      </c>
      <c r="I197" s="54" t="str">
        <f t="shared" si="42"/>
        <v/>
      </c>
      <c r="J197" s="54" t="str">
        <f t="shared" si="42"/>
        <v/>
      </c>
      <c r="K197" s="54" t="str">
        <f t="shared" si="42"/>
        <v/>
      </c>
      <c r="L197" s="54" t="str">
        <f t="shared" si="42"/>
        <v/>
      </c>
      <c r="M197" s="54" t="str">
        <f t="shared" si="42"/>
        <v/>
      </c>
      <c r="N197" s="54" t="str">
        <f t="shared" si="42"/>
        <v/>
      </c>
      <c r="O197" s="54" t="str">
        <f t="shared" si="42"/>
        <v/>
      </c>
      <c r="P197" s="54" t="str">
        <f t="shared" si="42"/>
        <v/>
      </c>
      <c r="Q197" s="54" t="str">
        <f t="shared" si="42"/>
        <v/>
      </c>
      <c r="R197" s="54" t="str">
        <f t="shared" si="42"/>
        <v/>
      </c>
      <c r="S197" s="54" t="str">
        <f t="shared" si="42"/>
        <v/>
      </c>
      <c r="T197" s="54" t="str">
        <f t="shared" si="42"/>
        <v/>
      </c>
      <c r="U197" s="54" t="str">
        <f t="shared" si="42"/>
        <v/>
      </c>
      <c r="V197" s="54" t="str">
        <f t="shared" si="42"/>
        <v/>
      </c>
      <c r="W197" s="54" t="str">
        <f t="shared" si="42"/>
        <v/>
      </c>
    </row>
    <row r="198" spans="1:23" x14ac:dyDescent="0.2">
      <c r="A198" s="3"/>
      <c r="B198" s="131"/>
      <c r="C198" s="57">
        <v>18</v>
      </c>
      <c r="D198" s="54" t="str">
        <f t="shared" si="39"/>
        <v/>
      </c>
      <c r="E198" s="54" t="str">
        <f t="shared" si="42"/>
        <v/>
      </c>
      <c r="F198" s="54" t="str">
        <f t="shared" si="42"/>
        <v/>
      </c>
      <c r="G198" s="54" t="str">
        <f t="shared" si="42"/>
        <v/>
      </c>
      <c r="H198" s="54" t="str">
        <f t="shared" si="42"/>
        <v/>
      </c>
      <c r="I198" s="54" t="str">
        <f t="shared" si="42"/>
        <v/>
      </c>
      <c r="J198" s="54" t="str">
        <f t="shared" si="42"/>
        <v/>
      </c>
      <c r="K198" s="54" t="str">
        <f t="shared" si="42"/>
        <v/>
      </c>
      <c r="L198" s="54" t="str">
        <f t="shared" si="42"/>
        <v/>
      </c>
      <c r="M198" s="54" t="str">
        <f t="shared" si="42"/>
        <v/>
      </c>
      <c r="N198" s="54" t="str">
        <f t="shared" si="42"/>
        <v/>
      </c>
      <c r="O198" s="54" t="str">
        <f t="shared" si="42"/>
        <v/>
      </c>
      <c r="P198" s="54" t="str">
        <f t="shared" si="42"/>
        <v/>
      </c>
      <c r="Q198" s="54" t="str">
        <f t="shared" si="42"/>
        <v/>
      </c>
      <c r="R198" s="54" t="str">
        <f t="shared" si="42"/>
        <v/>
      </c>
      <c r="S198" s="54" t="str">
        <f t="shared" si="42"/>
        <v/>
      </c>
      <c r="T198" s="54" t="str">
        <f t="shared" si="42"/>
        <v/>
      </c>
      <c r="U198" s="54" t="str">
        <f t="shared" si="42"/>
        <v/>
      </c>
      <c r="V198" s="54" t="str">
        <f t="shared" si="42"/>
        <v/>
      </c>
      <c r="W198" s="54" t="str">
        <f t="shared" si="42"/>
        <v/>
      </c>
    </row>
    <row r="199" spans="1:23" x14ac:dyDescent="0.2">
      <c r="A199" s="3"/>
      <c r="B199" s="131"/>
      <c r="C199" s="57">
        <v>19</v>
      </c>
      <c r="D199" s="54" t="str">
        <f t="shared" si="39"/>
        <v/>
      </c>
      <c r="E199" s="54" t="str">
        <f t="shared" si="42"/>
        <v/>
      </c>
      <c r="F199" s="54" t="str">
        <f t="shared" si="42"/>
        <v/>
      </c>
      <c r="G199" s="54" t="str">
        <f t="shared" si="42"/>
        <v/>
      </c>
      <c r="H199" s="54" t="str">
        <f t="shared" si="42"/>
        <v/>
      </c>
      <c r="I199" s="54" t="str">
        <f t="shared" si="42"/>
        <v/>
      </c>
      <c r="J199" s="54" t="str">
        <f t="shared" si="42"/>
        <v/>
      </c>
      <c r="K199" s="54" t="str">
        <f t="shared" si="42"/>
        <v/>
      </c>
      <c r="L199" s="54" t="str">
        <f t="shared" si="42"/>
        <v/>
      </c>
      <c r="M199" s="54" t="str">
        <f t="shared" si="42"/>
        <v/>
      </c>
      <c r="N199" s="54" t="str">
        <f t="shared" si="42"/>
        <v/>
      </c>
      <c r="O199" s="54" t="str">
        <f t="shared" si="42"/>
        <v/>
      </c>
      <c r="P199" s="54" t="str">
        <f t="shared" si="42"/>
        <v/>
      </c>
      <c r="Q199" s="54" t="str">
        <f t="shared" si="42"/>
        <v/>
      </c>
      <c r="R199" s="54" t="str">
        <f t="shared" si="42"/>
        <v/>
      </c>
      <c r="S199" s="54" t="str">
        <f t="shared" si="42"/>
        <v/>
      </c>
      <c r="T199" s="54" t="str">
        <f t="shared" si="42"/>
        <v/>
      </c>
      <c r="U199" s="54" t="str">
        <f t="shared" si="42"/>
        <v/>
      </c>
      <c r="V199" s="54" t="str">
        <f t="shared" si="42"/>
        <v/>
      </c>
      <c r="W199" s="54" t="str">
        <f t="shared" si="42"/>
        <v/>
      </c>
    </row>
    <row r="200" spans="1:23" x14ac:dyDescent="0.2">
      <c r="A200" s="3"/>
      <c r="B200" s="131"/>
      <c r="C200" s="57">
        <v>20</v>
      </c>
      <c r="D200" s="54" t="str">
        <f t="shared" si="39"/>
        <v/>
      </c>
      <c r="E200" s="54" t="str">
        <f t="shared" si="42"/>
        <v/>
      </c>
      <c r="F200" s="54" t="str">
        <f t="shared" si="42"/>
        <v/>
      </c>
      <c r="G200" s="54" t="str">
        <f t="shared" si="42"/>
        <v/>
      </c>
      <c r="H200" s="54" t="str">
        <f t="shared" si="42"/>
        <v/>
      </c>
      <c r="I200" s="54" t="str">
        <f t="shared" si="42"/>
        <v/>
      </c>
      <c r="J200" s="54" t="str">
        <f t="shared" si="42"/>
        <v/>
      </c>
      <c r="K200" s="54" t="str">
        <f t="shared" si="42"/>
        <v/>
      </c>
      <c r="L200" s="54" t="str">
        <f t="shared" si="42"/>
        <v/>
      </c>
      <c r="M200" s="54" t="str">
        <f t="shared" si="42"/>
        <v/>
      </c>
      <c r="N200" s="54" t="str">
        <f t="shared" si="42"/>
        <v/>
      </c>
      <c r="O200" s="54" t="str">
        <f t="shared" si="42"/>
        <v/>
      </c>
      <c r="P200" s="54" t="str">
        <f t="shared" si="42"/>
        <v/>
      </c>
      <c r="Q200" s="54" t="str">
        <f t="shared" si="42"/>
        <v/>
      </c>
      <c r="R200" s="54" t="str">
        <f t="shared" si="42"/>
        <v/>
      </c>
      <c r="S200" s="54" t="str">
        <f t="shared" si="42"/>
        <v/>
      </c>
      <c r="T200" s="54" t="str">
        <f t="shared" si="42"/>
        <v/>
      </c>
      <c r="U200" s="54" t="str">
        <f t="shared" si="42"/>
        <v/>
      </c>
      <c r="V200" s="54" t="str">
        <f t="shared" si="42"/>
        <v/>
      </c>
      <c r="W200" s="54" t="str">
        <f t="shared" si="42"/>
        <v/>
      </c>
    </row>
    <row r="201" spans="1:23" x14ac:dyDescent="0.2">
      <c r="A201" s="3"/>
      <c r="B201" s="131"/>
      <c r="C201" s="57">
        <v>21</v>
      </c>
      <c r="D201" s="54" t="str">
        <f t="shared" si="39"/>
        <v/>
      </c>
      <c r="E201" s="54" t="str">
        <f t="shared" si="42"/>
        <v/>
      </c>
      <c r="F201" s="54" t="str">
        <f t="shared" si="42"/>
        <v/>
      </c>
      <c r="G201" s="54" t="str">
        <f t="shared" si="42"/>
        <v/>
      </c>
      <c r="H201" s="54" t="str">
        <f t="shared" si="42"/>
        <v/>
      </c>
      <c r="I201" s="54" t="str">
        <f t="shared" si="42"/>
        <v/>
      </c>
      <c r="J201" s="54" t="str">
        <f t="shared" si="42"/>
        <v/>
      </c>
      <c r="K201" s="54" t="str">
        <f t="shared" si="42"/>
        <v/>
      </c>
      <c r="L201" s="54" t="str">
        <f t="shared" si="42"/>
        <v/>
      </c>
      <c r="M201" s="54" t="str">
        <f t="shared" si="42"/>
        <v/>
      </c>
      <c r="N201" s="54" t="str">
        <f t="shared" si="42"/>
        <v/>
      </c>
      <c r="O201" s="54" t="str">
        <f t="shared" si="42"/>
        <v/>
      </c>
      <c r="P201" s="54" t="str">
        <f t="shared" si="42"/>
        <v/>
      </c>
      <c r="Q201" s="54" t="str">
        <f t="shared" si="42"/>
        <v/>
      </c>
      <c r="R201" s="54" t="str">
        <f t="shared" si="42"/>
        <v/>
      </c>
      <c r="S201" s="54" t="str">
        <f t="shared" si="42"/>
        <v/>
      </c>
      <c r="T201" s="54" t="str">
        <f t="shared" si="42"/>
        <v/>
      </c>
      <c r="U201" s="54" t="str">
        <f t="shared" si="42"/>
        <v/>
      </c>
      <c r="V201" s="54" t="str">
        <f t="shared" si="42"/>
        <v/>
      </c>
      <c r="W201" s="54" t="str">
        <f t="shared" si="42"/>
        <v/>
      </c>
    </row>
    <row r="202" spans="1:23" x14ac:dyDescent="0.2">
      <c r="A202" s="3"/>
      <c r="B202" s="131"/>
      <c r="C202" s="57">
        <v>22</v>
      </c>
      <c r="D202" s="54" t="str">
        <f t="shared" si="39"/>
        <v/>
      </c>
      <c r="E202" s="54" t="str">
        <f t="shared" si="42"/>
        <v/>
      </c>
      <c r="F202" s="54" t="str">
        <f t="shared" si="42"/>
        <v/>
      </c>
      <c r="G202" s="54" t="str">
        <f t="shared" si="42"/>
        <v/>
      </c>
      <c r="H202" s="54" t="str">
        <f t="shared" si="42"/>
        <v/>
      </c>
      <c r="I202" s="54" t="str">
        <f t="shared" si="42"/>
        <v/>
      </c>
      <c r="J202" s="54" t="str">
        <f t="shared" si="42"/>
        <v/>
      </c>
      <c r="K202" s="54" t="str">
        <f t="shared" si="42"/>
        <v/>
      </c>
      <c r="L202" s="54" t="str">
        <f t="shared" si="42"/>
        <v/>
      </c>
      <c r="M202" s="54" t="str">
        <f t="shared" si="42"/>
        <v/>
      </c>
      <c r="N202" s="54" t="str">
        <f t="shared" si="42"/>
        <v/>
      </c>
      <c r="O202" s="54" t="str">
        <f t="shared" si="42"/>
        <v/>
      </c>
      <c r="P202" s="54" t="str">
        <f t="shared" si="42"/>
        <v/>
      </c>
      <c r="Q202" s="54" t="str">
        <f t="shared" si="42"/>
        <v/>
      </c>
      <c r="R202" s="54" t="str">
        <f t="shared" si="42"/>
        <v/>
      </c>
      <c r="S202" s="54" t="str">
        <f t="shared" si="42"/>
        <v/>
      </c>
      <c r="T202" s="54" t="str">
        <f t="shared" si="42"/>
        <v/>
      </c>
      <c r="U202" s="54" t="str">
        <f t="shared" si="42"/>
        <v/>
      </c>
      <c r="V202" s="54" t="str">
        <f t="shared" si="42"/>
        <v/>
      </c>
      <c r="W202" s="54" t="str">
        <f t="shared" si="42"/>
        <v/>
      </c>
    </row>
    <row r="203" spans="1:23" x14ac:dyDescent="0.2">
      <c r="A203" s="3"/>
      <c r="B203" s="131"/>
      <c r="C203" s="57">
        <v>23</v>
      </c>
      <c r="D203" s="54" t="str">
        <f t="shared" si="39"/>
        <v/>
      </c>
      <c r="E203" s="54" t="str">
        <f t="shared" si="42"/>
        <v/>
      </c>
      <c r="F203" s="54" t="str">
        <f t="shared" si="42"/>
        <v/>
      </c>
      <c r="G203" s="54" t="str">
        <f t="shared" si="42"/>
        <v/>
      </c>
      <c r="H203" s="54" t="str">
        <f t="shared" si="42"/>
        <v/>
      </c>
      <c r="I203" s="54" t="str">
        <f t="shared" si="42"/>
        <v/>
      </c>
      <c r="J203" s="54" t="str">
        <f t="shared" si="42"/>
        <v/>
      </c>
      <c r="K203" s="54" t="str">
        <f t="shared" si="42"/>
        <v/>
      </c>
      <c r="L203" s="54" t="str">
        <f t="shared" si="42"/>
        <v/>
      </c>
      <c r="M203" s="54" t="str">
        <f t="shared" si="42"/>
        <v/>
      </c>
      <c r="N203" s="54" t="str">
        <f t="shared" si="42"/>
        <v/>
      </c>
      <c r="O203" s="54" t="str">
        <f t="shared" si="42"/>
        <v/>
      </c>
      <c r="P203" s="54" t="str">
        <f t="shared" si="42"/>
        <v/>
      </c>
      <c r="Q203" s="54" t="str">
        <f t="shared" si="42"/>
        <v/>
      </c>
      <c r="R203" s="54" t="str">
        <f t="shared" si="42"/>
        <v/>
      </c>
      <c r="S203" s="54" t="str">
        <f t="shared" si="42"/>
        <v/>
      </c>
      <c r="T203" s="54" t="str">
        <f t="shared" si="42"/>
        <v/>
      </c>
      <c r="U203" s="54" t="str">
        <f t="shared" si="42"/>
        <v/>
      </c>
      <c r="V203" s="54" t="str">
        <f t="shared" si="42"/>
        <v/>
      </c>
      <c r="W203" s="54" t="str">
        <f t="shared" si="42"/>
        <v/>
      </c>
    </row>
    <row r="204" spans="1:23" x14ac:dyDescent="0.2">
      <c r="A204" s="3"/>
      <c r="B204" s="131"/>
      <c r="C204" s="57">
        <v>24</v>
      </c>
      <c r="D204" s="54" t="str">
        <f t="shared" si="39"/>
        <v/>
      </c>
      <c r="E204" s="54" t="str">
        <f t="shared" si="42"/>
        <v/>
      </c>
      <c r="F204" s="54" t="str">
        <f t="shared" si="42"/>
        <v/>
      </c>
      <c r="G204" s="54" t="str">
        <f t="shared" si="42"/>
        <v/>
      </c>
      <c r="H204" s="54" t="str">
        <f t="shared" si="42"/>
        <v/>
      </c>
      <c r="I204" s="54" t="str">
        <f t="shared" si="42"/>
        <v/>
      </c>
      <c r="J204" s="54" t="str">
        <f t="shared" si="42"/>
        <v/>
      </c>
      <c r="K204" s="54" t="str">
        <f t="shared" si="42"/>
        <v/>
      </c>
      <c r="L204" s="54" t="str">
        <f t="shared" si="42"/>
        <v/>
      </c>
      <c r="M204" s="54" t="str">
        <f t="shared" si="42"/>
        <v/>
      </c>
      <c r="N204" s="54" t="str">
        <f t="shared" si="42"/>
        <v/>
      </c>
      <c r="O204" s="54" t="str">
        <f t="shared" si="42"/>
        <v/>
      </c>
      <c r="P204" s="54" t="str">
        <f t="shared" si="42"/>
        <v/>
      </c>
      <c r="Q204" s="54" t="str">
        <f t="shared" si="42"/>
        <v/>
      </c>
      <c r="R204" s="54" t="str">
        <f t="shared" si="42"/>
        <v/>
      </c>
      <c r="S204" s="54" t="str">
        <f t="shared" si="42"/>
        <v/>
      </c>
      <c r="T204" s="54" t="str">
        <f t="shared" si="42"/>
        <v/>
      </c>
      <c r="U204" s="54" t="str">
        <f t="shared" si="42"/>
        <v/>
      </c>
      <c r="V204" s="54" t="str">
        <f t="shared" si="42"/>
        <v/>
      </c>
      <c r="W204" s="54" t="str">
        <f t="shared" si="42"/>
        <v/>
      </c>
    </row>
    <row r="205" spans="1:23" x14ac:dyDescent="0.2">
      <c r="A205" s="3"/>
      <c r="B205" s="131"/>
      <c r="C205" s="57">
        <v>25</v>
      </c>
      <c r="D205" s="54" t="str">
        <f t="shared" si="39"/>
        <v/>
      </c>
      <c r="E205" s="54" t="str">
        <f t="shared" si="42"/>
        <v/>
      </c>
      <c r="F205" s="54" t="str">
        <f t="shared" si="42"/>
        <v/>
      </c>
      <c r="G205" s="54" t="str">
        <f t="shared" si="42"/>
        <v/>
      </c>
      <c r="H205" s="54" t="str">
        <f t="shared" si="42"/>
        <v/>
      </c>
      <c r="I205" s="54" t="str">
        <f t="shared" si="42"/>
        <v/>
      </c>
      <c r="J205" s="54" t="str">
        <f t="shared" si="42"/>
        <v/>
      </c>
      <c r="K205" s="54" t="str">
        <f t="shared" si="42"/>
        <v/>
      </c>
      <c r="L205" s="54" t="str">
        <f t="shared" si="42"/>
        <v/>
      </c>
      <c r="M205" s="54" t="str">
        <f t="shared" si="42"/>
        <v/>
      </c>
      <c r="N205" s="54" t="str">
        <f t="shared" si="42"/>
        <v/>
      </c>
      <c r="O205" s="54" t="str">
        <f t="shared" si="42"/>
        <v/>
      </c>
      <c r="P205" s="54" t="str">
        <f t="shared" si="42"/>
        <v/>
      </c>
      <c r="Q205" s="54" t="str">
        <f t="shared" si="42"/>
        <v/>
      </c>
      <c r="R205" s="54" t="str">
        <f t="shared" si="42"/>
        <v/>
      </c>
      <c r="S205" s="54" t="str">
        <f t="shared" si="42"/>
        <v/>
      </c>
      <c r="T205" s="54" t="str">
        <f t="shared" si="42"/>
        <v/>
      </c>
      <c r="U205" s="54" t="str">
        <f t="shared" si="42"/>
        <v/>
      </c>
      <c r="V205" s="54" t="str">
        <f t="shared" si="42"/>
        <v/>
      </c>
      <c r="W205" s="54" t="str">
        <f t="shared" si="42"/>
        <v/>
      </c>
    </row>
    <row r="206" spans="1:23" x14ac:dyDescent="0.2">
      <c r="A206" s="3"/>
      <c r="B206" s="131"/>
      <c r="C206" s="57">
        <v>26</v>
      </c>
      <c r="D206" s="54" t="str">
        <f t="shared" si="39"/>
        <v/>
      </c>
      <c r="E206" s="54" t="str">
        <f t="shared" si="42"/>
        <v/>
      </c>
      <c r="F206" s="54" t="str">
        <f t="shared" si="42"/>
        <v/>
      </c>
      <c r="G206" s="54" t="str">
        <f t="shared" si="42"/>
        <v/>
      </c>
      <c r="H206" s="54" t="str">
        <f t="shared" si="42"/>
        <v/>
      </c>
      <c r="I206" s="54" t="str">
        <f t="shared" si="42"/>
        <v/>
      </c>
      <c r="J206" s="54" t="str">
        <f t="shared" si="42"/>
        <v/>
      </c>
      <c r="K206" s="54" t="str">
        <f t="shared" si="42"/>
        <v/>
      </c>
      <c r="L206" s="54" t="str">
        <f t="shared" si="42"/>
        <v/>
      </c>
      <c r="M206" s="54" t="str">
        <f t="shared" si="42"/>
        <v/>
      </c>
      <c r="N206" s="54" t="str">
        <f t="shared" si="42"/>
        <v/>
      </c>
      <c r="O206" s="54" t="str">
        <f t="shared" si="42"/>
        <v/>
      </c>
      <c r="P206" s="54" t="str">
        <f t="shared" si="42"/>
        <v/>
      </c>
      <c r="Q206" s="54" t="str">
        <f t="shared" si="42"/>
        <v/>
      </c>
      <c r="R206" s="54" t="str">
        <f t="shared" si="42"/>
        <v/>
      </c>
      <c r="S206" s="54" t="str">
        <f t="shared" si="42"/>
        <v/>
      </c>
      <c r="T206" s="54" t="str">
        <f t="shared" si="42"/>
        <v/>
      </c>
      <c r="U206" s="54" t="str">
        <f t="shared" si="42"/>
        <v/>
      </c>
      <c r="V206" s="54" t="str">
        <f t="shared" si="42"/>
        <v/>
      </c>
      <c r="W206" s="54" t="str">
        <f t="shared" si="42"/>
        <v/>
      </c>
    </row>
    <row r="207" spans="1:23" x14ac:dyDescent="0.2">
      <c r="A207" s="3"/>
      <c r="B207" s="131"/>
      <c r="C207" s="57">
        <v>27</v>
      </c>
      <c r="D207" s="54" t="str">
        <f t="shared" si="39"/>
        <v/>
      </c>
      <c r="E207" s="54" t="str">
        <f t="shared" si="42"/>
        <v/>
      </c>
      <c r="F207" s="54" t="str">
        <f t="shared" si="42"/>
        <v/>
      </c>
      <c r="G207" s="54" t="str">
        <f t="shared" si="42"/>
        <v/>
      </c>
      <c r="H207" s="54" t="str">
        <f t="shared" si="42"/>
        <v/>
      </c>
      <c r="I207" s="54" t="str">
        <f t="shared" si="42"/>
        <v/>
      </c>
      <c r="J207" s="54" t="str">
        <f t="shared" si="42"/>
        <v/>
      </c>
      <c r="K207" s="54" t="str">
        <f t="shared" si="42"/>
        <v/>
      </c>
      <c r="L207" s="54" t="str">
        <f t="shared" si="42"/>
        <v/>
      </c>
      <c r="M207" s="54" t="str">
        <f t="shared" si="42"/>
        <v/>
      </c>
      <c r="N207" s="54" t="str">
        <f t="shared" si="42"/>
        <v/>
      </c>
      <c r="O207" s="54" t="str">
        <f t="shared" si="42"/>
        <v/>
      </c>
      <c r="P207" s="54" t="str">
        <f t="shared" si="42"/>
        <v/>
      </c>
      <c r="Q207" s="54" t="str">
        <f t="shared" si="42"/>
        <v/>
      </c>
      <c r="R207" s="54" t="str">
        <f t="shared" si="42"/>
        <v/>
      </c>
      <c r="S207" s="54" t="str">
        <f t="shared" si="42"/>
        <v/>
      </c>
      <c r="T207" s="54" t="str">
        <f t="shared" si="42"/>
        <v/>
      </c>
      <c r="U207" s="54" t="str">
        <f t="shared" si="42"/>
        <v/>
      </c>
      <c r="V207" s="54" t="str">
        <f t="shared" si="42"/>
        <v/>
      </c>
      <c r="W207" s="54" t="str">
        <f t="shared" si="42"/>
        <v/>
      </c>
    </row>
    <row r="208" spans="1:23" x14ac:dyDescent="0.2">
      <c r="A208" s="3"/>
      <c r="B208" s="3"/>
      <c r="C208" s="57">
        <v>28</v>
      </c>
      <c r="D208" s="54" t="str">
        <f t="shared" si="39"/>
        <v/>
      </c>
      <c r="E208" s="54" t="str">
        <f t="shared" si="42"/>
        <v/>
      </c>
      <c r="F208" s="54" t="str">
        <f t="shared" si="42"/>
        <v/>
      </c>
      <c r="G208" s="54" t="str">
        <f t="shared" si="42"/>
        <v/>
      </c>
      <c r="H208" s="54" t="str">
        <f t="shared" si="42"/>
        <v/>
      </c>
      <c r="I208" s="54" t="str">
        <f t="shared" si="42"/>
        <v/>
      </c>
      <c r="J208" s="54" t="str">
        <f t="shared" si="42"/>
        <v/>
      </c>
      <c r="K208" s="54" t="str">
        <f t="shared" si="42"/>
        <v/>
      </c>
      <c r="L208" s="54" t="str">
        <f t="shared" si="42"/>
        <v/>
      </c>
      <c r="M208" s="54" t="str">
        <f t="shared" si="42"/>
        <v/>
      </c>
      <c r="N208" s="54" t="str">
        <f t="shared" si="42"/>
        <v/>
      </c>
      <c r="O208" s="54" t="str">
        <f t="shared" si="42"/>
        <v/>
      </c>
      <c r="P208" s="54" t="str">
        <f t="shared" si="42"/>
        <v/>
      </c>
      <c r="Q208" s="54" t="str">
        <f t="shared" si="42"/>
        <v/>
      </c>
      <c r="R208" s="54" t="str">
        <f t="shared" si="42"/>
        <v/>
      </c>
      <c r="S208" s="54" t="str">
        <f t="shared" si="42"/>
        <v/>
      </c>
      <c r="T208" s="54" t="str">
        <f t="shared" si="42"/>
        <v/>
      </c>
      <c r="U208" s="54" t="str">
        <f t="shared" si="42"/>
        <v/>
      </c>
      <c r="V208" s="54" t="str">
        <f t="shared" si="42"/>
        <v/>
      </c>
      <c r="W208" s="54" t="str">
        <f t="shared" si="42"/>
        <v/>
      </c>
    </row>
    <row r="209" spans="1:23" x14ac:dyDescent="0.2">
      <c r="A209" s="3"/>
      <c r="B209" s="3"/>
      <c r="C209" s="57">
        <v>29</v>
      </c>
      <c r="D209" s="54" t="str">
        <f t="shared" si="39"/>
        <v/>
      </c>
      <c r="E209" s="54" t="str">
        <f t="shared" si="42"/>
        <v/>
      </c>
      <c r="F209" s="54" t="str">
        <f t="shared" si="42"/>
        <v/>
      </c>
      <c r="G209" s="54" t="str">
        <f t="shared" si="42"/>
        <v/>
      </c>
      <c r="H209" s="54" t="str">
        <f t="shared" si="42"/>
        <v/>
      </c>
      <c r="I209" s="54" t="str">
        <f t="shared" si="42"/>
        <v/>
      </c>
      <c r="J209" s="54" t="str">
        <f t="shared" si="42"/>
        <v/>
      </c>
      <c r="K209" s="54" t="str">
        <f t="shared" si="42"/>
        <v/>
      </c>
      <c r="L209" s="54" t="str">
        <f t="shared" si="42"/>
        <v/>
      </c>
      <c r="M209" s="54" t="str">
        <f t="shared" si="42"/>
        <v/>
      </c>
      <c r="N209" s="54" t="str">
        <f t="shared" si="42"/>
        <v/>
      </c>
      <c r="O209" s="54" t="str">
        <f t="shared" si="42"/>
        <v/>
      </c>
      <c r="P209" s="54" t="str">
        <f t="shared" si="42"/>
        <v/>
      </c>
      <c r="Q209" s="54" t="str">
        <f t="shared" ref="E209:W220" si="43">IF(ISNUMBER(Q166),IF(Q$53=3,IF($C209&lt;(Q$61+1),VLOOKUP(Q166,$B$82:$W$89,Q$18+2),VLOOKUP(Q166,$B$82:$W$89,Q$18+2)+Q$91),IF(Q$53=2,IF($C209&lt;(Q$63+1),Q$67,Q$67+Q$91),"")),"")</f>
        <v/>
      </c>
      <c r="R209" s="54" t="str">
        <f t="shared" si="43"/>
        <v/>
      </c>
      <c r="S209" s="54" t="str">
        <f t="shared" si="43"/>
        <v/>
      </c>
      <c r="T209" s="54" t="str">
        <f t="shared" si="43"/>
        <v/>
      </c>
      <c r="U209" s="54" t="str">
        <f t="shared" si="43"/>
        <v/>
      </c>
      <c r="V209" s="54" t="str">
        <f t="shared" si="43"/>
        <v/>
      </c>
      <c r="W209" s="54" t="str">
        <f t="shared" si="43"/>
        <v/>
      </c>
    </row>
    <row r="210" spans="1:23" x14ac:dyDescent="0.2">
      <c r="A210" s="3"/>
      <c r="B210" s="3"/>
      <c r="C210" s="57">
        <v>30</v>
      </c>
      <c r="D210" s="54" t="str">
        <f t="shared" si="39"/>
        <v/>
      </c>
      <c r="E210" s="54" t="str">
        <f t="shared" si="43"/>
        <v/>
      </c>
      <c r="F210" s="54" t="str">
        <f t="shared" si="43"/>
        <v/>
      </c>
      <c r="G210" s="54" t="str">
        <f t="shared" si="43"/>
        <v/>
      </c>
      <c r="H210" s="54" t="str">
        <f t="shared" si="43"/>
        <v/>
      </c>
      <c r="I210" s="54" t="str">
        <f t="shared" si="43"/>
        <v/>
      </c>
      <c r="J210" s="54" t="str">
        <f t="shared" si="43"/>
        <v/>
      </c>
      <c r="K210" s="54" t="str">
        <f t="shared" si="43"/>
        <v/>
      </c>
      <c r="L210" s="54" t="str">
        <f t="shared" si="43"/>
        <v/>
      </c>
      <c r="M210" s="54" t="str">
        <f t="shared" si="43"/>
        <v/>
      </c>
      <c r="N210" s="54" t="str">
        <f t="shared" si="43"/>
        <v/>
      </c>
      <c r="O210" s="54" t="str">
        <f t="shared" si="43"/>
        <v/>
      </c>
      <c r="P210" s="54" t="str">
        <f t="shared" si="43"/>
        <v/>
      </c>
      <c r="Q210" s="54" t="str">
        <f t="shared" si="43"/>
        <v/>
      </c>
      <c r="R210" s="54" t="str">
        <f t="shared" si="43"/>
        <v/>
      </c>
      <c r="S210" s="54" t="str">
        <f t="shared" si="43"/>
        <v/>
      </c>
      <c r="T210" s="54" t="str">
        <f t="shared" si="43"/>
        <v/>
      </c>
      <c r="U210" s="54" t="str">
        <f t="shared" si="43"/>
        <v/>
      </c>
      <c r="V210" s="54" t="str">
        <f t="shared" si="43"/>
        <v/>
      </c>
      <c r="W210" s="54" t="str">
        <f t="shared" si="43"/>
        <v/>
      </c>
    </row>
    <row r="211" spans="1:23" x14ac:dyDescent="0.2">
      <c r="A211" s="3"/>
      <c r="B211" s="3"/>
      <c r="C211" s="57">
        <v>31</v>
      </c>
      <c r="D211" s="54" t="str">
        <f t="shared" si="39"/>
        <v/>
      </c>
      <c r="E211" s="54" t="str">
        <f t="shared" si="43"/>
        <v/>
      </c>
      <c r="F211" s="54" t="str">
        <f t="shared" si="43"/>
        <v/>
      </c>
      <c r="G211" s="54" t="str">
        <f t="shared" si="43"/>
        <v/>
      </c>
      <c r="H211" s="54" t="str">
        <f t="shared" si="43"/>
        <v/>
      </c>
      <c r="I211" s="54" t="str">
        <f t="shared" si="43"/>
        <v/>
      </c>
      <c r="J211" s="54" t="str">
        <f t="shared" si="43"/>
        <v/>
      </c>
      <c r="K211" s="54" t="str">
        <f t="shared" si="43"/>
        <v/>
      </c>
      <c r="L211" s="54" t="str">
        <f t="shared" si="43"/>
        <v/>
      </c>
      <c r="M211" s="54" t="str">
        <f t="shared" si="43"/>
        <v/>
      </c>
      <c r="N211" s="54" t="str">
        <f t="shared" si="43"/>
        <v/>
      </c>
      <c r="O211" s="54" t="str">
        <f t="shared" si="43"/>
        <v/>
      </c>
      <c r="P211" s="54" t="str">
        <f t="shared" si="43"/>
        <v/>
      </c>
      <c r="Q211" s="54" t="str">
        <f t="shared" si="43"/>
        <v/>
      </c>
      <c r="R211" s="54" t="str">
        <f t="shared" si="43"/>
        <v/>
      </c>
      <c r="S211" s="54" t="str">
        <f t="shared" si="43"/>
        <v/>
      </c>
      <c r="T211" s="54" t="str">
        <f t="shared" si="43"/>
        <v/>
      </c>
      <c r="U211" s="54" t="str">
        <f t="shared" si="43"/>
        <v/>
      </c>
      <c r="V211" s="54" t="str">
        <f t="shared" si="43"/>
        <v/>
      </c>
      <c r="W211" s="54" t="str">
        <f t="shared" si="43"/>
        <v/>
      </c>
    </row>
    <row r="212" spans="1:23" x14ac:dyDescent="0.2">
      <c r="A212" s="3"/>
      <c r="B212" s="3"/>
      <c r="C212" s="57">
        <v>32</v>
      </c>
      <c r="D212" s="54" t="str">
        <f t="shared" si="39"/>
        <v/>
      </c>
      <c r="E212" s="54" t="str">
        <f t="shared" si="43"/>
        <v/>
      </c>
      <c r="F212" s="54" t="str">
        <f t="shared" si="43"/>
        <v/>
      </c>
      <c r="G212" s="54" t="str">
        <f t="shared" si="43"/>
        <v/>
      </c>
      <c r="H212" s="54" t="str">
        <f t="shared" si="43"/>
        <v/>
      </c>
      <c r="I212" s="54" t="str">
        <f t="shared" si="43"/>
        <v/>
      </c>
      <c r="J212" s="54" t="str">
        <f t="shared" si="43"/>
        <v/>
      </c>
      <c r="K212" s="54" t="str">
        <f t="shared" si="43"/>
        <v/>
      </c>
      <c r="L212" s="54" t="str">
        <f t="shared" si="43"/>
        <v/>
      </c>
      <c r="M212" s="54" t="str">
        <f t="shared" si="43"/>
        <v/>
      </c>
      <c r="N212" s="54" t="str">
        <f t="shared" si="43"/>
        <v/>
      </c>
      <c r="O212" s="54" t="str">
        <f t="shared" si="43"/>
        <v/>
      </c>
      <c r="P212" s="54" t="str">
        <f t="shared" si="43"/>
        <v/>
      </c>
      <c r="Q212" s="54" t="str">
        <f t="shared" si="43"/>
        <v/>
      </c>
      <c r="R212" s="54" t="str">
        <f t="shared" si="43"/>
        <v/>
      </c>
      <c r="S212" s="54" t="str">
        <f t="shared" si="43"/>
        <v/>
      </c>
      <c r="T212" s="54" t="str">
        <f t="shared" si="43"/>
        <v/>
      </c>
      <c r="U212" s="54" t="str">
        <f t="shared" si="43"/>
        <v/>
      </c>
      <c r="V212" s="54" t="str">
        <f t="shared" si="43"/>
        <v/>
      </c>
      <c r="W212" s="54" t="str">
        <f t="shared" si="43"/>
        <v/>
      </c>
    </row>
    <row r="213" spans="1:23" x14ac:dyDescent="0.2">
      <c r="A213" s="3"/>
      <c r="B213" s="3"/>
      <c r="C213" s="57">
        <v>33</v>
      </c>
      <c r="D213" s="54" t="str">
        <f t="shared" si="39"/>
        <v/>
      </c>
      <c r="E213" s="54" t="str">
        <f t="shared" si="43"/>
        <v/>
      </c>
      <c r="F213" s="54" t="str">
        <f t="shared" si="43"/>
        <v/>
      </c>
      <c r="G213" s="54" t="str">
        <f t="shared" si="43"/>
        <v/>
      </c>
      <c r="H213" s="54" t="str">
        <f t="shared" si="43"/>
        <v/>
      </c>
      <c r="I213" s="54" t="str">
        <f t="shared" si="43"/>
        <v/>
      </c>
      <c r="J213" s="54" t="str">
        <f t="shared" si="43"/>
        <v/>
      </c>
      <c r="K213" s="54" t="str">
        <f t="shared" si="43"/>
        <v/>
      </c>
      <c r="L213" s="54" t="str">
        <f t="shared" si="43"/>
        <v/>
      </c>
      <c r="M213" s="54" t="str">
        <f t="shared" si="43"/>
        <v/>
      </c>
      <c r="N213" s="54" t="str">
        <f t="shared" si="43"/>
        <v/>
      </c>
      <c r="O213" s="54" t="str">
        <f t="shared" si="43"/>
        <v/>
      </c>
      <c r="P213" s="54" t="str">
        <f t="shared" si="43"/>
        <v/>
      </c>
      <c r="Q213" s="54" t="str">
        <f t="shared" si="43"/>
        <v/>
      </c>
      <c r="R213" s="54" t="str">
        <f t="shared" si="43"/>
        <v/>
      </c>
      <c r="S213" s="54" t="str">
        <f t="shared" si="43"/>
        <v/>
      </c>
      <c r="T213" s="54" t="str">
        <f t="shared" si="43"/>
        <v/>
      </c>
      <c r="U213" s="54" t="str">
        <f t="shared" si="43"/>
        <v/>
      </c>
      <c r="V213" s="54" t="str">
        <f t="shared" si="43"/>
        <v/>
      </c>
      <c r="W213" s="54" t="str">
        <f t="shared" si="43"/>
        <v/>
      </c>
    </row>
    <row r="214" spans="1:23" x14ac:dyDescent="0.2">
      <c r="A214" s="3"/>
      <c r="B214" s="3"/>
      <c r="C214" s="57">
        <v>34</v>
      </c>
      <c r="D214" s="54" t="str">
        <f t="shared" si="39"/>
        <v/>
      </c>
      <c r="E214" s="54" t="str">
        <f t="shared" si="43"/>
        <v/>
      </c>
      <c r="F214" s="54" t="str">
        <f t="shared" si="43"/>
        <v/>
      </c>
      <c r="G214" s="54" t="str">
        <f t="shared" si="43"/>
        <v/>
      </c>
      <c r="H214" s="54" t="str">
        <f t="shared" si="43"/>
        <v/>
      </c>
      <c r="I214" s="54" t="str">
        <f t="shared" si="43"/>
        <v/>
      </c>
      <c r="J214" s="54" t="str">
        <f t="shared" si="43"/>
        <v/>
      </c>
      <c r="K214" s="54" t="str">
        <f t="shared" si="43"/>
        <v/>
      </c>
      <c r="L214" s="54" t="str">
        <f t="shared" si="43"/>
        <v/>
      </c>
      <c r="M214" s="54" t="str">
        <f t="shared" si="43"/>
        <v/>
      </c>
      <c r="N214" s="54" t="str">
        <f t="shared" si="43"/>
        <v/>
      </c>
      <c r="O214" s="54" t="str">
        <f t="shared" si="43"/>
        <v/>
      </c>
      <c r="P214" s="54" t="str">
        <f t="shared" si="43"/>
        <v/>
      </c>
      <c r="Q214" s="54" t="str">
        <f t="shared" si="43"/>
        <v/>
      </c>
      <c r="R214" s="54" t="str">
        <f t="shared" si="43"/>
        <v/>
      </c>
      <c r="S214" s="54" t="str">
        <f t="shared" si="43"/>
        <v/>
      </c>
      <c r="T214" s="54" t="str">
        <f t="shared" si="43"/>
        <v/>
      </c>
      <c r="U214" s="54" t="str">
        <f t="shared" si="43"/>
        <v/>
      </c>
      <c r="V214" s="54" t="str">
        <f t="shared" si="43"/>
        <v/>
      </c>
      <c r="W214" s="54" t="str">
        <f t="shared" si="43"/>
        <v/>
      </c>
    </row>
    <row r="215" spans="1:23" x14ac:dyDescent="0.2">
      <c r="A215" s="3"/>
      <c r="B215" s="3"/>
      <c r="C215" s="57">
        <v>35</v>
      </c>
      <c r="D215" s="54" t="str">
        <f t="shared" si="39"/>
        <v/>
      </c>
      <c r="E215" s="54" t="str">
        <f t="shared" si="43"/>
        <v/>
      </c>
      <c r="F215" s="54" t="str">
        <f t="shared" si="43"/>
        <v/>
      </c>
      <c r="G215" s="54" t="str">
        <f t="shared" si="43"/>
        <v/>
      </c>
      <c r="H215" s="54" t="str">
        <f t="shared" si="43"/>
        <v/>
      </c>
      <c r="I215" s="54" t="str">
        <f t="shared" si="43"/>
        <v/>
      </c>
      <c r="J215" s="54" t="str">
        <f t="shared" si="43"/>
        <v/>
      </c>
      <c r="K215" s="54" t="str">
        <f t="shared" si="43"/>
        <v/>
      </c>
      <c r="L215" s="54" t="str">
        <f t="shared" si="43"/>
        <v/>
      </c>
      <c r="M215" s="54" t="str">
        <f t="shared" si="43"/>
        <v/>
      </c>
      <c r="N215" s="54" t="str">
        <f t="shared" si="43"/>
        <v/>
      </c>
      <c r="O215" s="54" t="str">
        <f t="shared" si="43"/>
        <v/>
      </c>
      <c r="P215" s="54" t="str">
        <f t="shared" si="43"/>
        <v/>
      </c>
      <c r="Q215" s="54" t="str">
        <f t="shared" si="43"/>
        <v/>
      </c>
      <c r="R215" s="54" t="str">
        <f t="shared" si="43"/>
        <v/>
      </c>
      <c r="S215" s="54" t="str">
        <f t="shared" si="43"/>
        <v/>
      </c>
      <c r="T215" s="54" t="str">
        <f t="shared" si="43"/>
        <v/>
      </c>
      <c r="U215" s="54" t="str">
        <f t="shared" si="43"/>
        <v/>
      </c>
      <c r="V215" s="54" t="str">
        <f t="shared" si="43"/>
        <v/>
      </c>
      <c r="W215" s="54" t="str">
        <f t="shared" si="43"/>
        <v/>
      </c>
    </row>
    <row r="216" spans="1:23" x14ac:dyDescent="0.2">
      <c r="A216" s="3"/>
      <c r="B216" s="3"/>
      <c r="C216" s="57">
        <v>36</v>
      </c>
      <c r="D216" s="54" t="str">
        <f t="shared" si="39"/>
        <v/>
      </c>
      <c r="E216" s="54" t="str">
        <f t="shared" si="43"/>
        <v/>
      </c>
      <c r="F216" s="54" t="str">
        <f t="shared" si="43"/>
        <v/>
      </c>
      <c r="G216" s="54" t="str">
        <f t="shared" si="43"/>
        <v/>
      </c>
      <c r="H216" s="54" t="str">
        <f t="shared" si="43"/>
        <v/>
      </c>
      <c r="I216" s="54" t="str">
        <f t="shared" si="43"/>
        <v/>
      </c>
      <c r="J216" s="54" t="str">
        <f t="shared" si="43"/>
        <v/>
      </c>
      <c r="K216" s="54" t="str">
        <f t="shared" si="43"/>
        <v/>
      </c>
      <c r="L216" s="54" t="str">
        <f t="shared" si="43"/>
        <v/>
      </c>
      <c r="M216" s="54" t="str">
        <f t="shared" si="43"/>
        <v/>
      </c>
      <c r="N216" s="54" t="str">
        <f t="shared" si="43"/>
        <v/>
      </c>
      <c r="O216" s="54" t="str">
        <f t="shared" si="43"/>
        <v/>
      </c>
      <c r="P216" s="54" t="str">
        <f t="shared" si="43"/>
        <v/>
      </c>
      <c r="Q216" s="54" t="str">
        <f t="shared" si="43"/>
        <v/>
      </c>
      <c r="R216" s="54" t="str">
        <f t="shared" si="43"/>
        <v/>
      </c>
      <c r="S216" s="54" t="str">
        <f t="shared" si="43"/>
        <v/>
      </c>
      <c r="T216" s="54" t="str">
        <f t="shared" si="43"/>
        <v/>
      </c>
      <c r="U216" s="54" t="str">
        <f t="shared" si="43"/>
        <v/>
      </c>
      <c r="V216" s="54" t="str">
        <f t="shared" si="43"/>
        <v/>
      </c>
      <c r="W216" s="54" t="str">
        <f t="shared" si="43"/>
        <v/>
      </c>
    </row>
    <row r="217" spans="1:23" x14ac:dyDescent="0.2">
      <c r="A217" s="3"/>
      <c r="B217" s="3"/>
      <c r="C217" s="57">
        <v>37</v>
      </c>
      <c r="D217" s="54" t="str">
        <f t="shared" si="39"/>
        <v/>
      </c>
      <c r="E217" s="54" t="str">
        <f t="shared" si="43"/>
        <v/>
      </c>
      <c r="F217" s="54" t="str">
        <f t="shared" si="43"/>
        <v/>
      </c>
      <c r="G217" s="54" t="str">
        <f t="shared" si="43"/>
        <v/>
      </c>
      <c r="H217" s="54" t="str">
        <f t="shared" si="43"/>
        <v/>
      </c>
      <c r="I217" s="54" t="str">
        <f t="shared" si="43"/>
        <v/>
      </c>
      <c r="J217" s="54" t="str">
        <f t="shared" si="43"/>
        <v/>
      </c>
      <c r="K217" s="54" t="str">
        <f t="shared" si="43"/>
        <v/>
      </c>
      <c r="L217" s="54" t="str">
        <f t="shared" si="43"/>
        <v/>
      </c>
      <c r="M217" s="54" t="str">
        <f t="shared" si="43"/>
        <v/>
      </c>
      <c r="N217" s="54" t="str">
        <f t="shared" si="43"/>
        <v/>
      </c>
      <c r="O217" s="54" t="str">
        <f t="shared" si="43"/>
        <v/>
      </c>
      <c r="P217" s="54" t="str">
        <f t="shared" si="43"/>
        <v/>
      </c>
      <c r="Q217" s="54" t="str">
        <f t="shared" si="43"/>
        <v/>
      </c>
      <c r="R217" s="54" t="str">
        <f t="shared" si="43"/>
        <v/>
      </c>
      <c r="S217" s="54" t="str">
        <f t="shared" si="43"/>
        <v/>
      </c>
      <c r="T217" s="54" t="str">
        <f t="shared" si="43"/>
        <v/>
      </c>
      <c r="U217" s="54" t="str">
        <f t="shared" si="43"/>
        <v/>
      </c>
      <c r="V217" s="54" t="str">
        <f t="shared" si="43"/>
        <v/>
      </c>
      <c r="W217" s="54" t="str">
        <f t="shared" si="43"/>
        <v/>
      </c>
    </row>
    <row r="218" spans="1:23" x14ac:dyDescent="0.2">
      <c r="A218" s="3"/>
      <c r="B218" s="3"/>
      <c r="C218" s="57">
        <v>38</v>
      </c>
      <c r="D218" s="54" t="str">
        <f t="shared" si="39"/>
        <v/>
      </c>
      <c r="E218" s="54" t="str">
        <f t="shared" si="43"/>
        <v/>
      </c>
      <c r="F218" s="54" t="str">
        <f t="shared" si="43"/>
        <v/>
      </c>
      <c r="G218" s="54" t="str">
        <f t="shared" si="43"/>
        <v/>
      </c>
      <c r="H218" s="54" t="str">
        <f t="shared" si="43"/>
        <v/>
      </c>
      <c r="I218" s="54" t="str">
        <f t="shared" si="43"/>
        <v/>
      </c>
      <c r="J218" s="54" t="str">
        <f t="shared" si="43"/>
        <v/>
      </c>
      <c r="K218" s="54" t="str">
        <f t="shared" si="43"/>
        <v/>
      </c>
      <c r="L218" s="54" t="str">
        <f t="shared" si="43"/>
        <v/>
      </c>
      <c r="M218" s="54" t="str">
        <f t="shared" si="43"/>
        <v/>
      </c>
      <c r="N218" s="54" t="str">
        <f t="shared" si="43"/>
        <v/>
      </c>
      <c r="O218" s="54" t="str">
        <f t="shared" si="43"/>
        <v/>
      </c>
      <c r="P218" s="54" t="str">
        <f t="shared" si="43"/>
        <v/>
      </c>
      <c r="Q218" s="54" t="str">
        <f t="shared" si="43"/>
        <v/>
      </c>
      <c r="R218" s="54" t="str">
        <f t="shared" si="43"/>
        <v/>
      </c>
      <c r="S218" s="54" t="str">
        <f t="shared" si="43"/>
        <v/>
      </c>
      <c r="T218" s="54" t="str">
        <f t="shared" si="43"/>
        <v/>
      </c>
      <c r="U218" s="54" t="str">
        <f t="shared" si="43"/>
        <v/>
      </c>
      <c r="V218" s="54" t="str">
        <f t="shared" si="43"/>
        <v/>
      </c>
      <c r="W218" s="54" t="str">
        <f t="shared" si="43"/>
        <v/>
      </c>
    </row>
    <row r="219" spans="1:23" x14ac:dyDescent="0.2">
      <c r="A219" s="3"/>
      <c r="B219" s="3"/>
      <c r="C219" s="57">
        <v>39</v>
      </c>
      <c r="D219" s="54" t="str">
        <f t="shared" si="39"/>
        <v/>
      </c>
      <c r="E219" s="54" t="str">
        <f t="shared" si="43"/>
        <v/>
      </c>
      <c r="F219" s="54" t="str">
        <f t="shared" si="43"/>
        <v/>
      </c>
      <c r="G219" s="54" t="str">
        <f t="shared" si="43"/>
        <v/>
      </c>
      <c r="H219" s="54" t="str">
        <f t="shared" si="43"/>
        <v/>
      </c>
      <c r="I219" s="54" t="str">
        <f t="shared" si="43"/>
        <v/>
      </c>
      <c r="J219" s="54" t="str">
        <f t="shared" si="43"/>
        <v/>
      </c>
      <c r="K219" s="54" t="str">
        <f t="shared" si="43"/>
        <v/>
      </c>
      <c r="L219" s="54" t="str">
        <f t="shared" si="43"/>
        <v/>
      </c>
      <c r="M219" s="54" t="str">
        <f t="shared" si="43"/>
        <v/>
      </c>
      <c r="N219" s="54" t="str">
        <f t="shared" si="43"/>
        <v/>
      </c>
      <c r="O219" s="54" t="str">
        <f t="shared" si="43"/>
        <v/>
      </c>
      <c r="P219" s="54" t="str">
        <f t="shared" si="43"/>
        <v/>
      </c>
      <c r="Q219" s="54" t="str">
        <f t="shared" si="43"/>
        <v/>
      </c>
      <c r="R219" s="54" t="str">
        <f t="shared" si="43"/>
        <v/>
      </c>
      <c r="S219" s="54" t="str">
        <f t="shared" si="43"/>
        <v/>
      </c>
      <c r="T219" s="54" t="str">
        <f t="shared" si="43"/>
        <v/>
      </c>
      <c r="U219" s="54" t="str">
        <f t="shared" si="43"/>
        <v/>
      </c>
      <c r="V219" s="54" t="str">
        <f t="shared" si="43"/>
        <v/>
      </c>
      <c r="W219" s="54" t="str">
        <f t="shared" si="43"/>
        <v/>
      </c>
    </row>
    <row r="220" spans="1:23" x14ac:dyDescent="0.2">
      <c r="A220" s="3"/>
      <c r="B220" s="3"/>
      <c r="C220" s="57">
        <v>40</v>
      </c>
      <c r="D220" s="54" t="str">
        <f t="shared" si="39"/>
        <v/>
      </c>
      <c r="E220" s="54" t="str">
        <f t="shared" si="43"/>
        <v/>
      </c>
      <c r="F220" s="54" t="str">
        <f t="shared" si="43"/>
        <v/>
      </c>
      <c r="G220" s="54" t="str">
        <f t="shared" si="43"/>
        <v/>
      </c>
      <c r="H220" s="54" t="str">
        <f t="shared" si="43"/>
        <v/>
      </c>
      <c r="I220" s="54" t="str">
        <f t="shared" si="43"/>
        <v/>
      </c>
      <c r="J220" s="54" t="str">
        <f t="shared" si="43"/>
        <v/>
      </c>
      <c r="K220" s="54" t="str">
        <f t="shared" si="43"/>
        <v/>
      </c>
      <c r="L220" s="54" t="str">
        <f t="shared" si="43"/>
        <v/>
      </c>
      <c r="M220" s="54" t="str">
        <f t="shared" si="43"/>
        <v/>
      </c>
      <c r="N220" s="54" t="str">
        <f t="shared" si="43"/>
        <v/>
      </c>
      <c r="O220" s="54" t="str">
        <f t="shared" si="43"/>
        <v/>
      </c>
      <c r="P220" s="54" t="str">
        <f t="shared" si="43"/>
        <v/>
      </c>
      <c r="Q220" s="54" t="str">
        <f t="shared" si="43"/>
        <v/>
      </c>
      <c r="R220" s="54" t="str">
        <f t="shared" si="43"/>
        <v/>
      </c>
      <c r="S220" s="54" t="str">
        <f t="shared" si="43"/>
        <v/>
      </c>
      <c r="T220" s="54" t="str">
        <f t="shared" si="43"/>
        <v/>
      </c>
      <c r="U220" s="54" t="str">
        <f t="shared" si="43"/>
        <v/>
      </c>
      <c r="V220" s="54" t="str">
        <f t="shared" si="43"/>
        <v/>
      </c>
      <c r="W220" s="54" t="str">
        <f t="shared" si="43"/>
        <v/>
      </c>
    </row>
  </sheetData>
  <sheetProtection password="CC08" sheet="1" formatColumns="0"/>
  <phoneticPr fontId="4" type="noConversion"/>
  <pageMargins left="0.75" right="0.75" top="1" bottom="1" header="0.5" footer="0.5"/>
  <pageSetup paperSize="9" orientation="portrait"/>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Blad9">
    <tabColor theme="9" tint="-0.249977111117893"/>
  </sheetPr>
  <dimension ref="A1:AQ15735"/>
  <sheetViews>
    <sheetView showGridLines="0" zoomScale="85" zoomScaleNormal="85" workbookViewId="0">
      <selection activeCell="E9" sqref="E9"/>
    </sheetView>
  </sheetViews>
  <sheetFormatPr defaultRowHeight="12.75" x14ac:dyDescent="0.2"/>
  <cols>
    <col min="1" max="1" width="26.28515625" customWidth="1"/>
    <col min="2" max="2" width="14" customWidth="1"/>
    <col min="3" max="22" width="13.5703125" customWidth="1"/>
    <col min="23" max="23" width="13.5703125" style="104" customWidth="1"/>
    <col min="24" max="43" width="13.5703125" customWidth="1"/>
  </cols>
  <sheetData>
    <row r="1" spans="1:8" x14ac:dyDescent="0.2">
      <c r="A1" s="483" t="s">
        <v>343</v>
      </c>
      <c r="B1" s="472" t="str">
        <f>'Regeling info'!C1</f>
        <v>HEP</v>
      </c>
      <c r="C1" s="472"/>
      <c r="D1" s="472"/>
      <c r="E1" s="473"/>
      <c r="F1" s="480"/>
      <c r="G1" s="480"/>
      <c r="H1" s="480"/>
    </row>
    <row r="2" spans="1:8" x14ac:dyDescent="0.2">
      <c r="A2" s="483"/>
      <c r="B2" s="485"/>
      <c r="C2" s="485"/>
      <c r="D2" s="485"/>
      <c r="E2" s="480"/>
      <c r="F2" s="480"/>
      <c r="G2" s="480"/>
      <c r="H2" s="480"/>
    </row>
    <row r="3" spans="1:8" x14ac:dyDescent="0.2">
      <c r="A3" s="483" t="s">
        <v>36</v>
      </c>
      <c r="B3" s="474" t="str">
        <f>'Project info'!C1</f>
        <v>(Dit veld wordt ingevuld door RVO)</v>
      </c>
      <c r="C3" s="473"/>
      <c r="D3" s="473"/>
      <c r="E3" s="480"/>
      <c r="F3" s="480"/>
      <c r="G3" s="480"/>
      <c r="H3" s="480"/>
    </row>
    <row r="4" spans="1:8" x14ac:dyDescent="0.2">
      <c r="A4" s="483" t="s">
        <v>37</v>
      </c>
      <c r="B4" s="474">
        <f>'Project info'!G1</f>
        <v>0</v>
      </c>
      <c r="C4" s="473"/>
      <c r="D4" s="473"/>
      <c r="E4" s="480"/>
      <c r="F4" s="480"/>
      <c r="G4" s="480"/>
      <c r="H4" s="480"/>
    </row>
    <row r="5" spans="1:8" x14ac:dyDescent="0.2">
      <c r="A5" s="483" t="s">
        <v>38</v>
      </c>
      <c r="B5" s="474">
        <f>'Project info'!G2</f>
        <v>0</v>
      </c>
      <c r="C5" s="473"/>
      <c r="D5" s="473"/>
      <c r="E5" s="480"/>
      <c r="F5" s="480"/>
      <c r="G5" s="480"/>
      <c r="H5" s="480"/>
    </row>
    <row r="6" spans="1:8" x14ac:dyDescent="0.2">
      <c r="A6" s="483" t="s">
        <v>40</v>
      </c>
      <c r="B6" s="474">
        <f>'Project info'!G3</f>
        <v>0</v>
      </c>
      <c r="C6" s="473"/>
      <c r="D6" s="473"/>
      <c r="E6" s="480"/>
      <c r="F6" s="480"/>
      <c r="G6" s="480"/>
      <c r="H6" s="480"/>
    </row>
    <row r="7" spans="1:8" x14ac:dyDescent="0.2">
      <c r="A7" s="483" t="s">
        <v>43</v>
      </c>
      <c r="B7" s="475">
        <f>'Project info'!C8</f>
        <v>0</v>
      </c>
      <c r="C7" s="480"/>
      <c r="D7" s="480"/>
      <c r="E7" s="480"/>
      <c r="F7" s="480"/>
      <c r="G7" s="480"/>
      <c r="H7" s="480"/>
    </row>
    <row r="8" spans="1:8" x14ac:dyDescent="0.2">
      <c r="A8" s="483" t="s">
        <v>22</v>
      </c>
      <c r="B8" s="476">
        <f>'Regeling info'!H3</f>
        <v>0.9</v>
      </c>
      <c r="C8" s="480"/>
      <c r="D8" s="480"/>
      <c r="E8" s="480"/>
      <c r="F8" s="480"/>
      <c r="G8" s="480"/>
      <c r="H8" s="480"/>
    </row>
    <row r="9" spans="1:8" x14ac:dyDescent="0.2">
      <c r="A9" s="483" t="s">
        <v>41</v>
      </c>
      <c r="B9" s="477">
        <f>'Project info'!C6</f>
        <v>0</v>
      </c>
      <c r="C9" s="479" t="s">
        <v>42</v>
      </c>
      <c r="D9" s="477">
        <f>'Project info'!G6</f>
        <v>0</v>
      </c>
      <c r="E9" s="487"/>
      <c r="F9" s="487"/>
      <c r="G9" s="487"/>
      <c r="H9" s="487"/>
    </row>
    <row r="10" spans="1:8" x14ac:dyDescent="0.2">
      <c r="A10" s="160"/>
      <c r="B10" s="480"/>
      <c r="C10" s="480"/>
      <c r="D10" s="480"/>
      <c r="E10" s="480"/>
      <c r="F10" s="480"/>
      <c r="G10" s="480"/>
      <c r="H10" s="480"/>
    </row>
    <row r="11" spans="1:8" x14ac:dyDescent="0.2">
      <c r="A11" s="483" t="s">
        <v>44</v>
      </c>
      <c r="B11" s="477">
        <f>'Project info'!C10</f>
        <v>0</v>
      </c>
      <c r="C11" s="480"/>
      <c r="D11" s="480"/>
      <c r="E11" s="480"/>
      <c r="F11" s="480"/>
      <c r="G11" s="480"/>
      <c r="H11" s="480"/>
    </row>
    <row r="12" spans="1:8" x14ac:dyDescent="0.2">
      <c r="A12" s="483"/>
      <c r="B12" s="486"/>
      <c r="C12" s="485"/>
      <c r="D12" s="485"/>
      <c r="E12" s="480"/>
      <c r="F12" s="480"/>
      <c r="G12" s="480"/>
      <c r="H12" s="480"/>
    </row>
    <row r="13" spans="1:8" x14ac:dyDescent="0.2">
      <c r="A13" s="483" t="s">
        <v>32</v>
      </c>
      <c r="B13" s="488" t="str">
        <f>IF('Regeling info'!C8="ja",'Regeling info'!A8,IF('Regeling info'!C9="ja",'Regeling info'!A9,IF('Regeling info'!C10="ja",'Regeling info'!A10,"Onbekend")))</f>
        <v>Overall</v>
      </c>
      <c r="C13" s="485"/>
      <c r="D13" s="485"/>
      <c r="E13" s="480"/>
      <c r="F13" s="480"/>
      <c r="G13" s="480"/>
      <c r="H13" s="480"/>
    </row>
    <row r="14" spans="1:8" x14ac:dyDescent="0.2">
      <c r="A14" s="483"/>
      <c r="B14" s="489"/>
      <c r="C14" s="480"/>
      <c r="D14" s="480"/>
      <c r="E14" s="480"/>
      <c r="F14" s="480"/>
      <c r="G14" s="480"/>
      <c r="H14" s="480"/>
    </row>
    <row r="15" spans="1:8" x14ac:dyDescent="0.2">
      <c r="A15" s="9"/>
      <c r="B15" s="32"/>
      <c r="C15" s="14"/>
      <c r="D15" s="14"/>
      <c r="E15" s="14"/>
      <c r="F15" s="14"/>
      <c r="G15" s="14"/>
      <c r="H15" s="14"/>
    </row>
    <row r="16" spans="1:8" x14ac:dyDescent="0.2">
      <c r="A16" s="9"/>
      <c r="B16" s="32"/>
      <c r="C16" s="14"/>
      <c r="D16" s="14"/>
      <c r="E16" s="14"/>
      <c r="F16" s="14"/>
      <c r="G16" s="14"/>
      <c r="H16" s="14"/>
    </row>
    <row r="17" spans="1:43" x14ac:dyDescent="0.2">
      <c r="A17" s="9"/>
      <c r="B17" s="22"/>
    </row>
    <row r="18" spans="1:43" x14ac:dyDescent="0.2">
      <c r="A18" s="3"/>
      <c r="B18" s="3"/>
      <c r="C18" s="31" t="s">
        <v>39</v>
      </c>
      <c r="D18" s="30">
        <f>IF($B$13="Overall",IF(ISBLANK('Overall begroting'!B14),"",'Overall begroting'!B14),IF($B$13="Jaar",IF(ISBLANK('Jaar begroting'!C13),"",'Jaar begroting'!C13),IF($B$13="Milestone",IF(ISBLANK(#REF!),"",#REF!),"")))</f>
        <v>1</v>
      </c>
      <c r="E18" s="30" t="str">
        <f>IF($B$13="Overall",IF(ISBLANK('Overall begroting'!C14),"",'Overall begroting'!C14),IF($B$13="Jaar",IF(ISBLANK('Jaar begroting'!D13),"",'Jaar begroting'!D13),IF($B$13="Milestone",IF(ISBLANK(#REF!),"",#REF!),"")))</f>
        <v/>
      </c>
      <c r="F18" s="30" t="str">
        <f>IF($B$13="Overall",IF(ISBLANK('Overall begroting'!D14),"",'Overall begroting'!D14),IF($B$13="Jaar",IF(ISBLANK('Jaar begroting'!E13),"",'Jaar begroting'!E13),IF($B$13="Milestone",IF(ISBLANK(#REF!),"",#REF!),"")))</f>
        <v/>
      </c>
      <c r="G18" s="30" t="str">
        <f>IF($B$13="Overall",IF(ISBLANK('Overall begroting'!E14),"",'Overall begroting'!E14),IF($B$13="Jaar",IF(ISBLANK('Jaar begroting'!F13),"",'Jaar begroting'!F13),IF($B$13="Milestone",IF(ISBLANK(#REF!),"",#REF!),"")))</f>
        <v/>
      </c>
      <c r="H18" s="30" t="str">
        <f>IF($B$13="Overall",IF(ISBLANK('Overall begroting'!F14),"",'Overall begroting'!F14),IF($B$13="Jaar",IF(ISBLANK('Jaar begroting'!G13),"",'Jaar begroting'!G13),IF($B$13="Milestone",IF(ISBLANK(#REF!),"",#REF!),"")))</f>
        <v/>
      </c>
      <c r="I18" s="30" t="str">
        <f>IF($B$13="Overall",IF(ISBLANK('Overall begroting'!G14),"",'Overall begroting'!G14),IF($B$13="Jaar",IF(ISBLANK('Jaar begroting'!H13),"",'Jaar begroting'!H13),IF($B$13="Milestone",IF(ISBLANK(#REF!),"",#REF!),"")))</f>
        <v/>
      </c>
      <c r="J18" s="30" t="str">
        <f>IF($B$13="Overall",IF(ISBLANK('Overall begroting'!H14),"",'Overall begroting'!H14),IF($B$13="Jaar",IF(ISBLANK('Jaar begroting'!I13),"",'Jaar begroting'!I13),IF($B$13="Milestone",IF(ISBLANK(#REF!),"",#REF!),"")))</f>
        <v/>
      </c>
      <c r="K18" s="30" t="str">
        <f>IF($B$13="Overall",IF(ISBLANK('Overall begroting'!I14),"",'Overall begroting'!I14),IF($B$13="Jaar",IF(ISBLANK('Jaar begroting'!J13),"",'Jaar begroting'!J13),IF($B$13="Milestone",IF(ISBLANK(#REF!),"",#REF!),"")))</f>
        <v/>
      </c>
      <c r="L18" s="30" t="str">
        <f>IF($B$13="Overall",IF(ISBLANK('Overall begroting'!J14),"",'Overall begroting'!J14),IF($B$13="Jaar",IF(ISBLANK('Jaar begroting'!K13),"",'Jaar begroting'!K13),IF($B$13="Milestone",IF(ISBLANK(#REF!),"",#REF!),"")))</f>
        <v/>
      </c>
      <c r="M18" s="30" t="str">
        <f>IF($B$13="Overall",IF(ISBLANK('Overall begroting'!K14),"",'Overall begroting'!K14),IF($B$13="Jaar",IF(ISBLANK('Jaar begroting'!L13),"",'Jaar begroting'!L13),IF($B$13="Milestone",IF(ISBLANK(#REF!),"",#REF!),"")))</f>
        <v/>
      </c>
      <c r="N18" s="30" t="str">
        <f>IF($B$13="Overall",IF(ISBLANK('Overall begroting'!L14),"",'Overall begroting'!L14),IF($B$13="Jaar",IF(ISBLANK('Jaar begroting'!M13),"",'Jaar begroting'!M13),IF($B$13="Milestone",IF(ISBLANK(#REF!),"",#REF!),"")))</f>
        <v/>
      </c>
      <c r="O18" s="30" t="str">
        <f>IF($B$13="Overall",IF(ISBLANK('Overall begroting'!M14),"",'Overall begroting'!M14),IF($B$13="Jaar",IF(ISBLANK('Jaar begroting'!N13),"",'Jaar begroting'!N13),IF($B$13="Milestone",IF(ISBLANK(#REF!),"",#REF!),"")))</f>
        <v/>
      </c>
      <c r="P18" s="30" t="str">
        <f>IF($B$13="Overall",IF(ISBLANK('Overall begroting'!N14),"",'Overall begroting'!N14),IF($B$13="Jaar",IF(ISBLANK('Jaar begroting'!O13),"",'Jaar begroting'!O13),IF($B$13="Milestone",IF(ISBLANK(#REF!),"",#REF!),"")))</f>
        <v/>
      </c>
      <c r="Q18" s="30" t="str">
        <f>IF($B$13="Overall",IF(ISBLANK('Overall begroting'!O14),"",'Overall begroting'!O14),IF($B$13="Jaar",IF(ISBLANK('Jaar begroting'!P13),"",'Jaar begroting'!P13),IF($B$13="Milestone",IF(ISBLANK(#REF!),"",#REF!),"")))</f>
        <v/>
      </c>
      <c r="R18" s="30" t="str">
        <f>IF($B$13="Overall",IF(ISBLANK('Overall begroting'!P14),"",'Overall begroting'!P14),IF($B$13="Jaar",IF(ISBLANK('Jaar begroting'!Q13),"",'Jaar begroting'!Q13),IF($B$13="Milestone",IF(ISBLANK(#REF!),"",#REF!),"")))</f>
        <v/>
      </c>
      <c r="S18" s="30" t="str">
        <f>IF($B$13="Overall",IF(ISBLANK('Overall begroting'!Q14),"",'Overall begroting'!Q14),IF($B$13="Jaar",IF(ISBLANK('Jaar begroting'!R13),"",'Jaar begroting'!R13),IF($B$13="Milestone",IF(ISBLANK(#REF!),"",#REF!),"")))</f>
        <v/>
      </c>
      <c r="T18" s="30" t="str">
        <f>IF($B$13="Overall",IF(ISBLANK('Overall begroting'!R14),"",'Overall begroting'!R14),IF($B$13="Jaar",IF(ISBLANK('Jaar begroting'!S13),"",'Jaar begroting'!S13),IF($B$13="Milestone",IF(ISBLANK(#REF!),"",#REF!),"")))</f>
        <v/>
      </c>
      <c r="U18" s="30" t="str">
        <f>IF($B$13="Overall",IF(ISBLANK('Overall begroting'!S14),"",'Overall begroting'!S14),IF($B$13="Jaar",IF(ISBLANK('Jaar begroting'!T13),"",'Jaar begroting'!T13),IF($B$13="Milestone",IF(ISBLANK(#REF!),"",#REF!),"")))</f>
        <v/>
      </c>
      <c r="V18" s="30" t="str">
        <f>IF($B$13="Overall",IF(ISBLANK('Overall begroting'!T14),"",'Overall begroting'!T14),IF($B$13="Jaar",IF(ISBLANK('Jaar begroting'!U13),"",'Jaar begroting'!U13),IF($B$13="Milestone",IF(ISBLANK(#REF!),"",#REF!),"")))</f>
        <v/>
      </c>
      <c r="W18" s="60" t="str">
        <f>IF($B$13="Overall",IF(ISBLANK('Overall begroting'!W14),"",'Overall begroting'!W14),IF($B$13="Jaar",IF(ISBLANK('Jaar begroting'!W13),"",'Jaar begroting'!W13),IF($B$13="Milestone",IF(ISBLANK(#REF!),"",#REF!),"")))</f>
        <v/>
      </c>
      <c r="X18" s="30">
        <f t="shared" ref="X18:AQ18" si="0">D18</f>
        <v>1</v>
      </c>
      <c r="Y18" s="30" t="str">
        <f t="shared" si="0"/>
        <v/>
      </c>
      <c r="Z18" s="30" t="str">
        <f t="shared" si="0"/>
        <v/>
      </c>
      <c r="AA18" s="30" t="str">
        <f t="shared" si="0"/>
        <v/>
      </c>
      <c r="AB18" s="30" t="str">
        <f t="shared" si="0"/>
        <v/>
      </c>
      <c r="AC18" s="30" t="str">
        <f t="shared" si="0"/>
        <v/>
      </c>
      <c r="AD18" s="30" t="str">
        <f t="shared" si="0"/>
        <v/>
      </c>
      <c r="AE18" s="30" t="str">
        <f t="shared" si="0"/>
        <v/>
      </c>
      <c r="AF18" s="30" t="str">
        <f t="shared" si="0"/>
        <v/>
      </c>
      <c r="AG18" s="30" t="str">
        <f t="shared" si="0"/>
        <v/>
      </c>
      <c r="AH18" s="30" t="str">
        <f t="shared" si="0"/>
        <v/>
      </c>
      <c r="AI18" s="30" t="str">
        <f t="shared" si="0"/>
        <v/>
      </c>
      <c r="AJ18" s="30" t="str">
        <f t="shared" si="0"/>
        <v/>
      </c>
      <c r="AK18" s="30" t="str">
        <f t="shared" si="0"/>
        <v/>
      </c>
      <c r="AL18" s="30" t="str">
        <f t="shared" si="0"/>
        <v/>
      </c>
      <c r="AM18" s="30" t="str">
        <f t="shared" si="0"/>
        <v/>
      </c>
      <c r="AN18" s="30" t="str">
        <f t="shared" si="0"/>
        <v/>
      </c>
      <c r="AO18" s="30" t="str">
        <f t="shared" si="0"/>
        <v/>
      </c>
      <c r="AP18" s="30" t="str">
        <f t="shared" si="0"/>
        <v/>
      </c>
      <c r="AQ18" s="30" t="str">
        <f t="shared" si="0"/>
        <v/>
      </c>
    </row>
    <row r="19" spans="1:43" x14ac:dyDescent="0.2">
      <c r="A19" s="29"/>
      <c r="B19" s="29"/>
      <c r="C19" s="59"/>
      <c r="D19" s="27" t="s">
        <v>63</v>
      </c>
      <c r="E19" s="27"/>
      <c r="F19" s="27"/>
      <c r="G19" s="27"/>
      <c r="H19" s="27"/>
      <c r="I19" s="27"/>
      <c r="J19" s="27"/>
      <c r="K19" s="27"/>
      <c r="L19" s="27"/>
      <c r="M19" s="27"/>
      <c r="N19" s="27"/>
      <c r="O19" s="27"/>
      <c r="P19" s="27"/>
      <c r="Q19" s="27"/>
      <c r="R19" s="27"/>
      <c r="S19" s="27"/>
      <c r="T19" s="27"/>
      <c r="U19" s="27"/>
      <c r="V19" s="27"/>
      <c r="W19" s="61"/>
      <c r="X19" s="46" t="s">
        <v>61</v>
      </c>
      <c r="Y19" s="29"/>
      <c r="Z19" s="29"/>
      <c r="AA19" s="29"/>
      <c r="AB19" s="29"/>
      <c r="AC19" s="29"/>
      <c r="AD19" s="29"/>
      <c r="AE19" s="29"/>
      <c r="AF19" s="29"/>
      <c r="AG19" s="29"/>
      <c r="AH19" s="29"/>
      <c r="AI19" s="29"/>
      <c r="AJ19" s="29"/>
      <c r="AK19" s="29"/>
      <c r="AL19" s="29"/>
      <c r="AM19" s="29"/>
      <c r="AN19" s="29"/>
      <c r="AO19" s="29"/>
      <c r="AP19" s="29"/>
      <c r="AQ19" s="29"/>
    </row>
    <row r="20" spans="1:43" x14ac:dyDescent="0.2">
      <c r="A20" s="3"/>
      <c r="B20" s="3"/>
      <c r="C20" s="57">
        <v>1</v>
      </c>
      <c r="D20" s="52">
        <f>'Rekenblad 1'!D138</f>
        <v>0</v>
      </c>
      <c r="E20" s="52" t="str">
        <f>'Rekenblad 1'!E138</f>
        <v/>
      </c>
      <c r="F20" s="52" t="str">
        <f>'Rekenblad 1'!F138</f>
        <v/>
      </c>
      <c r="G20" s="52" t="str">
        <f>'Rekenblad 1'!G138</f>
        <v/>
      </c>
      <c r="H20" s="52" t="str">
        <f>'Rekenblad 1'!H138</f>
        <v/>
      </c>
      <c r="I20" s="52" t="str">
        <f>'Rekenblad 1'!I138</f>
        <v/>
      </c>
      <c r="J20" s="52" t="str">
        <f>'Rekenblad 1'!J138</f>
        <v/>
      </c>
      <c r="K20" s="52" t="str">
        <f>'Rekenblad 1'!K138</f>
        <v/>
      </c>
      <c r="L20" s="52" t="str">
        <f>'Rekenblad 1'!L138</f>
        <v/>
      </c>
      <c r="M20" s="52" t="str">
        <f>'Rekenblad 1'!M138</f>
        <v/>
      </c>
      <c r="N20" s="52" t="str">
        <f>'Rekenblad 1'!N138</f>
        <v/>
      </c>
      <c r="O20" s="52" t="str">
        <f>'Rekenblad 1'!O138</f>
        <v/>
      </c>
      <c r="P20" s="52" t="str">
        <f>'Rekenblad 1'!P138</f>
        <v/>
      </c>
      <c r="Q20" s="52" t="str">
        <f>'Rekenblad 1'!Q138</f>
        <v/>
      </c>
      <c r="R20" s="52" t="str">
        <f>'Rekenblad 1'!R138</f>
        <v/>
      </c>
      <c r="S20" s="52" t="str">
        <f>'Rekenblad 1'!S138</f>
        <v/>
      </c>
      <c r="T20" s="52" t="str">
        <f>'Rekenblad 1'!T138</f>
        <v/>
      </c>
      <c r="U20" s="52" t="str">
        <f>'Rekenblad 1'!U138</f>
        <v/>
      </c>
      <c r="V20" s="52" t="str">
        <f>'Rekenblad 1'!V138</f>
        <v/>
      </c>
      <c r="W20" s="58" t="str">
        <f>'Rekenblad 1'!W138</f>
        <v/>
      </c>
      <c r="X20" s="53">
        <f>'Rekenblad 1'!D181</f>
        <v>0</v>
      </c>
      <c r="Y20" s="53" t="str">
        <f>'Rekenblad 1'!E181</f>
        <v/>
      </c>
      <c r="Z20" s="53" t="str">
        <f>'Rekenblad 1'!F181</f>
        <v/>
      </c>
      <c r="AA20" s="53" t="str">
        <f>'Rekenblad 1'!G181</f>
        <v/>
      </c>
      <c r="AB20" s="53" t="str">
        <f>'Rekenblad 1'!H181</f>
        <v/>
      </c>
      <c r="AC20" s="53" t="str">
        <f>'Rekenblad 1'!I181</f>
        <v/>
      </c>
      <c r="AD20" s="53" t="str">
        <f>'Rekenblad 1'!J181</f>
        <v/>
      </c>
      <c r="AE20" s="53" t="str">
        <f>'Rekenblad 1'!K181</f>
        <v/>
      </c>
      <c r="AF20" s="53" t="str">
        <f>'Rekenblad 1'!L181</f>
        <v/>
      </c>
      <c r="AG20" s="53" t="str">
        <f>'Rekenblad 1'!M181</f>
        <v/>
      </c>
      <c r="AH20" s="53" t="str">
        <f>'Rekenblad 1'!N181</f>
        <v/>
      </c>
      <c r="AI20" s="53" t="str">
        <f>'Rekenblad 1'!O181</f>
        <v/>
      </c>
      <c r="AJ20" s="53" t="str">
        <f>'Rekenblad 1'!P181</f>
        <v/>
      </c>
      <c r="AK20" s="53" t="str">
        <f>'Rekenblad 1'!Q181</f>
        <v/>
      </c>
      <c r="AL20" s="53" t="str">
        <f>'Rekenblad 1'!R181</f>
        <v/>
      </c>
      <c r="AM20" s="53" t="str">
        <f>'Rekenblad 1'!S181</f>
        <v/>
      </c>
      <c r="AN20" s="53" t="str">
        <f>'Rekenblad 1'!T181</f>
        <v/>
      </c>
      <c r="AO20" s="53" t="str">
        <f>'Rekenblad 1'!U181</f>
        <v/>
      </c>
      <c r="AP20" s="53" t="str">
        <f>'Rekenblad 1'!V181</f>
        <v/>
      </c>
      <c r="AQ20" s="53" t="str">
        <f>'Rekenblad 1'!W181</f>
        <v/>
      </c>
    </row>
    <row r="21" spans="1:43" x14ac:dyDescent="0.2">
      <c r="A21" s="3"/>
      <c r="B21" s="3"/>
      <c r="C21" s="57">
        <v>2</v>
      </c>
      <c r="D21" s="52" t="str">
        <f>'Rekenblad 1'!D139</f>
        <v/>
      </c>
      <c r="E21" s="52" t="str">
        <f>'Rekenblad 1'!E139</f>
        <v/>
      </c>
      <c r="F21" s="52" t="str">
        <f>'Rekenblad 1'!F139</f>
        <v/>
      </c>
      <c r="G21" s="52" t="str">
        <f>'Rekenblad 1'!G139</f>
        <v/>
      </c>
      <c r="H21" s="52" t="str">
        <f>'Rekenblad 1'!H139</f>
        <v/>
      </c>
      <c r="I21" s="52" t="str">
        <f>'Rekenblad 1'!I139</f>
        <v/>
      </c>
      <c r="J21" s="52" t="str">
        <f>'Rekenblad 1'!J139</f>
        <v/>
      </c>
      <c r="K21" s="52" t="str">
        <f>'Rekenblad 1'!K139</f>
        <v/>
      </c>
      <c r="L21" s="52" t="str">
        <f>'Rekenblad 1'!L139</f>
        <v/>
      </c>
      <c r="M21" s="52" t="str">
        <f>'Rekenblad 1'!M139</f>
        <v/>
      </c>
      <c r="N21" s="52" t="str">
        <f>'Rekenblad 1'!N139</f>
        <v/>
      </c>
      <c r="O21" s="52" t="str">
        <f>'Rekenblad 1'!O139</f>
        <v/>
      </c>
      <c r="P21" s="52" t="str">
        <f>'Rekenblad 1'!P139</f>
        <v/>
      </c>
      <c r="Q21" s="52" t="str">
        <f>'Rekenblad 1'!Q139</f>
        <v/>
      </c>
      <c r="R21" s="52" t="str">
        <f>'Rekenblad 1'!R139</f>
        <v/>
      </c>
      <c r="S21" s="52" t="str">
        <f>'Rekenblad 1'!S139</f>
        <v/>
      </c>
      <c r="T21" s="52" t="str">
        <f>'Rekenblad 1'!T139</f>
        <v/>
      </c>
      <c r="U21" s="52" t="str">
        <f>'Rekenblad 1'!U139</f>
        <v/>
      </c>
      <c r="V21" s="52" t="str">
        <f>'Rekenblad 1'!V139</f>
        <v/>
      </c>
      <c r="W21" s="58" t="str">
        <f>'Rekenblad 1'!W139</f>
        <v/>
      </c>
      <c r="X21" s="53" t="str">
        <f>'Rekenblad 1'!D182</f>
        <v/>
      </c>
      <c r="Y21" s="53" t="str">
        <f>'Rekenblad 1'!E182</f>
        <v/>
      </c>
      <c r="Z21" s="53" t="str">
        <f>'Rekenblad 1'!F182</f>
        <v/>
      </c>
      <c r="AA21" s="53" t="str">
        <f>'Rekenblad 1'!G182</f>
        <v/>
      </c>
      <c r="AB21" s="53" t="str">
        <f>'Rekenblad 1'!H182</f>
        <v/>
      </c>
      <c r="AC21" s="53" t="str">
        <f>'Rekenblad 1'!I182</f>
        <v/>
      </c>
      <c r="AD21" s="53" t="str">
        <f>'Rekenblad 1'!J182</f>
        <v/>
      </c>
      <c r="AE21" s="53" t="str">
        <f>'Rekenblad 1'!K182</f>
        <v/>
      </c>
      <c r="AF21" s="53" t="str">
        <f>'Rekenblad 1'!L182</f>
        <v/>
      </c>
      <c r="AG21" s="53" t="str">
        <f>'Rekenblad 1'!M182</f>
        <v/>
      </c>
      <c r="AH21" s="53" t="str">
        <f>'Rekenblad 1'!N182</f>
        <v/>
      </c>
      <c r="AI21" s="53" t="str">
        <f>'Rekenblad 1'!O182</f>
        <v/>
      </c>
      <c r="AJ21" s="53" t="str">
        <f>'Rekenblad 1'!P182</f>
        <v/>
      </c>
      <c r="AK21" s="53" t="str">
        <f>'Rekenblad 1'!Q182</f>
        <v/>
      </c>
      <c r="AL21" s="53" t="str">
        <f>'Rekenblad 1'!R182</f>
        <v/>
      </c>
      <c r="AM21" s="53" t="str">
        <f>'Rekenblad 1'!S182</f>
        <v/>
      </c>
      <c r="AN21" s="53" t="str">
        <f>'Rekenblad 1'!T182</f>
        <v/>
      </c>
      <c r="AO21" s="53" t="str">
        <f>'Rekenblad 1'!U182</f>
        <v/>
      </c>
      <c r="AP21" s="53" t="str">
        <f>'Rekenblad 1'!V182</f>
        <v/>
      </c>
      <c r="AQ21" s="53" t="str">
        <f>'Rekenblad 1'!W182</f>
        <v/>
      </c>
    </row>
    <row r="22" spans="1:43" x14ac:dyDescent="0.2">
      <c r="A22" s="3"/>
      <c r="B22" s="3"/>
      <c r="C22" s="57">
        <v>3</v>
      </c>
      <c r="D22" s="52" t="str">
        <f>'Rekenblad 1'!D140</f>
        <v/>
      </c>
      <c r="E22" s="52" t="str">
        <f>'Rekenblad 1'!E140</f>
        <v/>
      </c>
      <c r="F22" s="52" t="str">
        <f>'Rekenblad 1'!F140</f>
        <v/>
      </c>
      <c r="G22" s="52" t="str">
        <f>'Rekenblad 1'!G140</f>
        <v/>
      </c>
      <c r="H22" s="52" t="str">
        <f>'Rekenblad 1'!H140</f>
        <v/>
      </c>
      <c r="I22" s="52" t="str">
        <f>'Rekenblad 1'!I140</f>
        <v/>
      </c>
      <c r="J22" s="52" t="str">
        <f>'Rekenblad 1'!J140</f>
        <v/>
      </c>
      <c r="K22" s="52" t="str">
        <f>'Rekenblad 1'!K140</f>
        <v/>
      </c>
      <c r="L22" s="52" t="str">
        <f>'Rekenblad 1'!L140</f>
        <v/>
      </c>
      <c r="M22" s="52" t="str">
        <f>'Rekenblad 1'!M140</f>
        <v/>
      </c>
      <c r="N22" s="52" t="str">
        <f>'Rekenblad 1'!N140</f>
        <v/>
      </c>
      <c r="O22" s="52" t="str">
        <f>'Rekenblad 1'!O140</f>
        <v/>
      </c>
      <c r="P22" s="52" t="str">
        <f>'Rekenblad 1'!P140</f>
        <v/>
      </c>
      <c r="Q22" s="52" t="str">
        <f>'Rekenblad 1'!Q140</f>
        <v/>
      </c>
      <c r="R22" s="52" t="str">
        <f>'Rekenblad 1'!R140</f>
        <v/>
      </c>
      <c r="S22" s="52" t="str">
        <f>'Rekenblad 1'!S140</f>
        <v/>
      </c>
      <c r="T22" s="52" t="str">
        <f>'Rekenblad 1'!T140</f>
        <v/>
      </c>
      <c r="U22" s="52" t="str">
        <f>'Rekenblad 1'!U140</f>
        <v/>
      </c>
      <c r="V22" s="52" t="str">
        <f>'Rekenblad 1'!V140</f>
        <v/>
      </c>
      <c r="W22" s="58" t="str">
        <f>'Rekenblad 1'!W140</f>
        <v/>
      </c>
      <c r="X22" s="53" t="str">
        <f>'Rekenblad 1'!D183</f>
        <v/>
      </c>
      <c r="Y22" s="53" t="str">
        <f>'Rekenblad 1'!E183</f>
        <v/>
      </c>
      <c r="Z22" s="53" t="str">
        <f>'Rekenblad 1'!F183</f>
        <v/>
      </c>
      <c r="AA22" s="53" t="str">
        <f>'Rekenblad 1'!G183</f>
        <v/>
      </c>
      <c r="AB22" s="53" t="str">
        <f>'Rekenblad 1'!H183</f>
        <v/>
      </c>
      <c r="AC22" s="53" t="str">
        <f>'Rekenblad 1'!I183</f>
        <v/>
      </c>
      <c r="AD22" s="53" t="str">
        <f>'Rekenblad 1'!J183</f>
        <v/>
      </c>
      <c r="AE22" s="53" t="str">
        <f>'Rekenblad 1'!K183</f>
        <v/>
      </c>
      <c r="AF22" s="53" t="str">
        <f>'Rekenblad 1'!L183</f>
        <v/>
      </c>
      <c r="AG22" s="53" t="str">
        <f>'Rekenblad 1'!M183</f>
        <v/>
      </c>
      <c r="AH22" s="53" t="str">
        <f>'Rekenblad 1'!N183</f>
        <v/>
      </c>
      <c r="AI22" s="53" t="str">
        <f>'Rekenblad 1'!O183</f>
        <v/>
      </c>
      <c r="AJ22" s="53" t="str">
        <f>'Rekenblad 1'!P183</f>
        <v/>
      </c>
      <c r="AK22" s="53" t="str">
        <f>'Rekenblad 1'!Q183</f>
        <v/>
      </c>
      <c r="AL22" s="53" t="str">
        <f>'Rekenblad 1'!R183</f>
        <v/>
      </c>
      <c r="AM22" s="53" t="str">
        <f>'Rekenblad 1'!S183</f>
        <v/>
      </c>
      <c r="AN22" s="53" t="str">
        <f>'Rekenblad 1'!T183</f>
        <v/>
      </c>
      <c r="AO22" s="53" t="str">
        <f>'Rekenblad 1'!U183</f>
        <v/>
      </c>
      <c r="AP22" s="53" t="str">
        <f>'Rekenblad 1'!V183</f>
        <v/>
      </c>
      <c r="AQ22" s="53" t="str">
        <f>'Rekenblad 1'!W183</f>
        <v/>
      </c>
    </row>
    <row r="23" spans="1:43" x14ac:dyDescent="0.2">
      <c r="A23" s="3"/>
      <c r="B23" s="3"/>
      <c r="C23" s="57">
        <v>4</v>
      </c>
      <c r="D23" s="52" t="str">
        <f>'Rekenblad 1'!D141</f>
        <v/>
      </c>
      <c r="E23" s="52" t="str">
        <f>'Rekenblad 1'!E141</f>
        <v/>
      </c>
      <c r="F23" s="52" t="str">
        <f>'Rekenblad 1'!F141</f>
        <v/>
      </c>
      <c r="G23" s="52" t="str">
        <f>'Rekenblad 1'!G141</f>
        <v/>
      </c>
      <c r="H23" s="52" t="str">
        <f>'Rekenblad 1'!H141</f>
        <v/>
      </c>
      <c r="I23" s="52" t="str">
        <f>'Rekenblad 1'!I141</f>
        <v/>
      </c>
      <c r="J23" s="52" t="str">
        <f>'Rekenblad 1'!J141</f>
        <v/>
      </c>
      <c r="K23" s="52" t="str">
        <f>'Rekenblad 1'!K141</f>
        <v/>
      </c>
      <c r="L23" s="52" t="str">
        <f>'Rekenblad 1'!L141</f>
        <v/>
      </c>
      <c r="M23" s="52" t="str">
        <f>'Rekenblad 1'!M141</f>
        <v/>
      </c>
      <c r="N23" s="52" t="str">
        <f>'Rekenblad 1'!N141</f>
        <v/>
      </c>
      <c r="O23" s="52" t="str">
        <f>'Rekenblad 1'!O141</f>
        <v/>
      </c>
      <c r="P23" s="52" t="str">
        <f>'Rekenblad 1'!P141</f>
        <v/>
      </c>
      <c r="Q23" s="52" t="str">
        <f>'Rekenblad 1'!Q141</f>
        <v/>
      </c>
      <c r="R23" s="52" t="str">
        <f>'Rekenblad 1'!R141</f>
        <v/>
      </c>
      <c r="S23" s="52" t="str">
        <f>'Rekenblad 1'!S141</f>
        <v/>
      </c>
      <c r="T23" s="52" t="str">
        <f>'Rekenblad 1'!T141</f>
        <v/>
      </c>
      <c r="U23" s="52" t="str">
        <f>'Rekenblad 1'!U141</f>
        <v/>
      </c>
      <c r="V23" s="52" t="str">
        <f>'Rekenblad 1'!V141</f>
        <v/>
      </c>
      <c r="W23" s="58" t="str">
        <f>'Rekenblad 1'!W141</f>
        <v/>
      </c>
      <c r="X23" s="53" t="str">
        <f>'Rekenblad 1'!D184</f>
        <v/>
      </c>
      <c r="Y23" s="53" t="str">
        <f>'Rekenblad 1'!E184</f>
        <v/>
      </c>
      <c r="Z23" s="53" t="str">
        <f>'Rekenblad 1'!F184</f>
        <v/>
      </c>
      <c r="AA23" s="53" t="str">
        <f>'Rekenblad 1'!G184</f>
        <v/>
      </c>
      <c r="AB23" s="53" t="str">
        <f>'Rekenblad 1'!H184</f>
        <v/>
      </c>
      <c r="AC23" s="53" t="str">
        <f>'Rekenblad 1'!I184</f>
        <v/>
      </c>
      <c r="AD23" s="53" t="str">
        <f>'Rekenblad 1'!J184</f>
        <v/>
      </c>
      <c r="AE23" s="53" t="str">
        <f>'Rekenblad 1'!K184</f>
        <v/>
      </c>
      <c r="AF23" s="53" t="str">
        <f>'Rekenblad 1'!L184</f>
        <v/>
      </c>
      <c r="AG23" s="53" t="str">
        <f>'Rekenblad 1'!M184</f>
        <v/>
      </c>
      <c r="AH23" s="53" t="str">
        <f>'Rekenblad 1'!N184</f>
        <v/>
      </c>
      <c r="AI23" s="53" t="str">
        <f>'Rekenblad 1'!O184</f>
        <v/>
      </c>
      <c r="AJ23" s="53" t="str">
        <f>'Rekenblad 1'!P184</f>
        <v/>
      </c>
      <c r="AK23" s="53" t="str">
        <f>'Rekenblad 1'!Q184</f>
        <v/>
      </c>
      <c r="AL23" s="53" t="str">
        <f>'Rekenblad 1'!R184</f>
        <v/>
      </c>
      <c r="AM23" s="53" t="str">
        <f>'Rekenblad 1'!S184</f>
        <v/>
      </c>
      <c r="AN23" s="53" t="str">
        <f>'Rekenblad 1'!T184</f>
        <v/>
      </c>
      <c r="AO23" s="53" t="str">
        <f>'Rekenblad 1'!U184</f>
        <v/>
      </c>
      <c r="AP23" s="53" t="str">
        <f>'Rekenblad 1'!V184</f>
        <v/>
      </c>
      <c r="AQ23" s="53" t="str">
        <f>'Rekenblad 1'!W184</f>
        <v/>
      </c>
    </row>
    <row r="24" spans="1:43" x14ac:dyDescent="0.2">
      <c r="A24" s="3"/>
      <c r="B24" s="3"/>
      <c r="C24" s="57">
        <v>5</v>
      </c>
      <c r="D24" s="52" t="str">
        <f>'Rekenblad 1'!D142</f>
        <v/>
      </c>
      <c r="E24" s="52" t="str">
        <f>'Rekenblad 1'!E142</f>
        <v/>
      </c>
      <c r="F24" s="52" t="str">
        <f>'Rekenblad 1'!F142</f>
        <v/>
      </c>
      <c r="G24" s="52" t="str">
        <f>'Rekenblad 1'!G142</f>
        <v/>
      </c>
      <c r="H24" s="52" t="str">
        <f>'Rekenblad 1'!H142</f>
        <v/>
      </c>
      <c r="I24" s="52" t="str">
        <f>'Rekenblad 1'!I142</f>
        <v/>
      </c>
      <c r="J24" s="52" t="str">
        <f>'Rekenblad 1'!J142</f>
        <v/>
      </c>
      <c r="K24" s="52" t="str">
        <f>'Rekenblad 1'!K142</f>
        <v/>
      </c>
      <c r="L24" s="52" t="str">
        <f>'Rekenblad 1'!L142</f>
        <v/>
      </c>
      <c r="M24" s="52" t="str">
        <f>'Rekenblad 1'!M142</f>
        <v/>
      </c>
      <c r="N24" s="52" t="str">
        <f>'Rekenblad 1'!N142</f>
        <v/>
      </c>
      <c r="O24" s="52" t="str">
        <f>'Rekenblad 1'!O142</f>
        <v/>
      </c>
      <c r="P24" s="52" t="str">
        <f>'Rekenblad 1'!P142</f>
        <v/>
      </c>
      <c r="Q24" s="52" t="str">
        <f>'Rekenblad 1'!Q142</f>
        <v/>
      </c>
      <c r="R24" s="52" t="str">
        <f>'Rekenblad 1'!R142</f>
        <v/>
      </c>
      <c r="S24" s="52" t="str">
        <f>'Rekenblad 1'!S142</f>
        <v/>
      </c>
      <c r="T24" s="52" t="str">
        <f>'Rekenblad 1'!T142</f>
        <v/>
      </c>
      <c r="U24" s="52" t="str">
        <f>'Rekenblad 1'!U142</f>
        <v/>
      </c>
      <c r="V24" s="52" t="str">
        <f>'Rekenblad 1'!V142</f>
        <v/>
      </c>
      <c r="W24" s="58" t="str">
        <f>'Rekenblad 1'!W142</f>
        <v/>
      </c>
      <c r="X24" s="53" t="str">
        <f>'Rekenblad 1'!D185</f>
        <v/>
      </c>
      <c r="Y24" s="53" t="str">
        <f>'Rekenblad 1'!E185</f>
        <v/>
      </c>
      <c r="Z24" s="53" t="str">
        <f>'Rekenblad 1'!F185</f>
        <v/>
      </c>
      <c r="AA24" s="53" t="str">
        <f>'Rekenblad 1'!G185</f>
        <v/>
      </c>
      <c r="AB24" s="53" t="str">
        <f>'Rekenblad 1'!H185</f>
        <v/>
      </c>
      <c r="AC24" s="53" t="str">
        <f>'Rekenblad 1'!I185</f>
        <v/>
      </c>
      <c r="AD24" s="53" t="str">
        <f>'Rekenblad 1'!J185</f>
        <v/>
      </c>
      <c r="AE24" s="53" t="str">
        <f>'Rekenblad 1'!K185</f>
        <v/>
      </c>
      <c r="AF24" s="53" t="str">
        <f>'Rekenblad 1'!L185</f>
        <v/>
      </c>
      <c r="AG24" s="53" t="str">
        <f>'Rekenblad 1'!M185</f>
        <v/>
      </c>
      <c r="AH24" s="53" t="str">
        <f>'Rekenblad 1'!N185</f>
        <v/>
      </c>
      <c r="AI24" s="53" t="str">
        <f>'Rekenblad 1'!O185</f>
        <v/>
      </c>
      <c r="AJ24" s="53" t="str">
        <f>'Rekenblad 1'!P185</f>
        <v/>
      </c>
      <c r="AK24" s="53" t="str">
        <f>'Rekenblad 1'!Q185</f>
        <v/>
      </c>
      <c r="AL24" s="53" t="str">
        <f>'Rekenblad 1'!R185</f>
        <v/>
      </c>
      <c r="AM24" s="53" t="str">
        <f>'Rekenblad 1'!S185</f>
        <v/>
      </c>
      <c r="AN24" s="53" t="str">
        <f>'Rekenblad 1'!T185</f>
        <v/>
      </c>
      <c r="AO24" s="53" t="str">
        <f>'Rekenblad 1'!U185</f>
        <v/>
      </c>
      <c r="AP24" s="53" t="str">
        <f>'Rekenblad 1'!V185</f>
        <v/>
      </c>
      <c r="AQ24" s="53" t="str">
        <f>'Rekenblad 1'!W185</f>
        <v/>
      </c>
    </row>
    <row r="25" spans="1:43" x14ac:dyDescent="0.2">
      <c r="A25" s="3"/>
      <c r="B25" s="3"/>
      <c r="C25" s="57">
        <v>6</v>
      </c>
      <c r="D25" s="52" t="str">
        <f>'Rekenblad 1'!D143</f>
        <v/>
      </c>
      <c r="E25" s="52" t="str">
        <f>'Rekenblad 1'!E143</f>
        <v/>
      </c>
      <c r="F25" s="52" t="str">
        <f>'Rekenblad 1'!F143</f>
        <v/>
      </c>
      <c r="G25" s="52" t="str">
        <f>'Rekenblad 1'!G143</f>
        <v/>
      </c>
      <c r="H25" s="52" t="str">
        <f>'Rekenblad 1'!H143</f>
        <v/>
      </c>
      <c r="I25" s="52" t="str">
        <f>'Rekenblad 1'!I143</f>
        <v/>
      </c>
      <c r="J25" s="52" t="str">
        <f>'Rekenblad 1'!J143</f>
        <v/>
      </c>
      <c r="K25" s="52" t="str">
        <f>'Rekenblad 1'!K143</f>
        <v/>
      </c>
      <c r="L25" s="52" t="str">
        <f>'Rekenblad 1'!L143</f>
        <v/>
      </c>
      <c r="M25" s="52" t="str">
        <f>'Rekenblad 1'!M143</f>
        <v/>
      </c>
      <c r="N25" s="52" t="str">
        <f>'Rekenblad 1'!N143</f>
        <v/>
      </c>
      <c r="O25" s="52" t="str">
        <f>'Rekenblad 1'!O143</f>
        <v/>
      </c>
      <c r="P25" s="52" t="str">
        <f>'Rekenblad 1'!P143</f>
        <v/>
      </c>
      <c r="Q25" s="52" t="str">
        <f>'Rekenblad 1'!Q143</f>
        <v/>
      </c>
      <c r="R25" s="52" t="str">
        <f>'Rekenblad 1'!R143</f>
        <v/>
      </c>
      <c r="S25" s="52" t="str">
        <f>'Rekenblad 1'!S143</f>
        <v/>
      </c>
      <c r="T25" s="52" t="str">
        <f>'Rekenblad 1'!T143</f>
        <v/>
      </c>
      <c r="U25" s="52" t="str">
        <f>'Rekenblad 1'!U143</f>
        <v/>
      </c>
      <c r="V25" s="52" t="str">
        <f>'Rekenblad 1'!V143</f>
        <v/>
      </c>
      <c r="W25" s="58" t="str">
        <f>'Rekenblad 1'!W143</f>
        <v/>
      </c>
      <c r="X25" s="53" t="str">
        <f>'Rekenblad 1'!D186</f>
        <v/>
      </c>
      <c r="Y25" s="53" t="str">
        <f>'Rekenblad 1'!E186</f>
        <v/>
      </c>
      <c r="Z25" s="53" t="str">
        <f>'Rekenblad 1'!F186</f>
        <v/>
      </c>
      <c r="AA25" s="53" t="str">
        <f>'Rekenblad 1'!G186</f>
        <v/>
      </c>
      <c r="AB25" s="53" t="str">
        <f>'Rekenblad 1'!H186</f>
        <v/>
      </c>
      <c r="AC25" s="53" t="str">
        <f>'Rekenblad 1'!I186</f>
        <v/>
      </c>
      <c r="AD25" s="53" t="str">
        <f>'Rekenblad 1'!J186</f>
        <v/>
      </c>
      <c r="AE25" s="53" t="str">
        <f>'Rekenblad 1'!K186</f>
        <v/>
      </c>
      <c r="AF25" s="53" t="str">
        <f>'Rekenblad 1'!L186</f>
        <v/>
      </c>
      <c r="AG25" s="53" t="str">
        <f>'Rekenblad 1'!M186</f>
        <v/>
      </c>
      <c r="AH25" s="53" t="str">
        <f>'Rekenblad 1'!N186</f>
        <v/>
      </c>
      <c r="AI25" s="53" t="str">
        <f>'Rekenblad 1'!O186</f>
        <v/>
      </c>
      <c r="AJ25" s="53" t="str">
        <f>'Rekenblad 1'!P186</f>
        <v/>
      </c>
      <c r="AK25" s="53" t="str">
        <f>'Rekenblad 1'!Q186</f>
        <v/>
      </c>
      <c r="AL25" s="53" t="str">
        <f>'Rekenblad 1'!R186</f>
        <v/>
      </c>
      <c r="AM25" s="53" t="str">
        <f>'Rekenblad 1'!S186</f>
        <v/>
      </c>
      <c r="AN25" s="53" t="str">
        <f>'Rekenblad 1'!T186</f>
        <v/>
      </c>
      <c r="AO25" s="53" t="str">
        <f>'Rekenblad 1'!U186</f>
        <v/>
      </c>
      <c r="AP25" s="53" t="str">
        <f>'Rekenblad 1'!V186</f>
        <v/>
      </c>
      <c r="AQ25" s="53" t="str">
        <f>'Rekenblad 1'!W186</f>
        <v/>
      </c>
    </row>
    <row r="26" spans="1:43" x14ac:dyDescent="0.2">
      <c r="A26" s="3"/>
      <c r="B26" s="3"/>
      <c r="C26" s="57">
        <v>7</v>
      </c>
      <c r="D26" s="52" t="str">
        <f>'Rekenblad 1'!D144</f>
        <v/>
      </c>
      <c r="E26" s="52" t="str">
        <f>'Rekenblad 1'!E144</f>
        <v/>
      </c>
      <c r="F26" s="52" t="str">
        <f>'Rekenblad 1'!F144</f>
        <v/>
      </c>
      <c r="G26" s="52" t="str">
        <f>'Rekenblad 1'!G144</f>
        <v/>
      </c>
      <c r="H26" s="52" t="str">
        <f>'Rekenblad 1'!H144</f>
        <v/>
      </c>
      <c r="I26" s="52" t="str">
        <f>'Rekenblad 1'!I144</f>
        <v/>
      </c>
      <c r="J26" s="52" t="str">
        <f>'Rekenblad 1'!J144</f>
        <v/>
      </c>
      <c r="K26" s="52" t="str">
        <f>'Rekenblad 1'!K144</f>
        <v/>
      </c>
      <c r="L26" s="52" t="str">
        <f>'Rekenblad 1'!L144</f>
        <v/>
      </c>
      <c r="M26" s="52" t="str">
        <f>'Rekenblad 1'!M144</f>
        <v/>
      </c>
      <c r="N26" s="52" t="str">
        <f>'Rekenblad 1'!N144</f>
        <v/>
      </c>
      <c r="O26" s="52" t="str">
        <f>'Rekenblad 1'!O144</f>
        <v/>
      </c>
      <c r="P26" s="52" t="str">
        <f>'Rekenblad 1'!P144</f>
        <v/>
      </c>
      <c r="Q26" s="52" t="str">
        <f>'Rekenblad 1'!Q144</f>
        <v/>
      </c>
      <c r="R26" s="52" t="str">
        <f>'Rekenblad 1'!R144</f>
        <v/>
      </c>
      <c r="S26" s="52" t="str">
        <f>'Rekenblad 1'!S144</f>
        <v/>
      </c>
      <c r="T26" s="52" t="str">
        <f>'Rekenblad 1'!T144</f>
        <v/>
      </c>
      <c r="U26" s="52" t="str">
        <f>'Rekenblad 1'!U144</f>
        <v/>
      </c>
      <c r="V26" s="52" t="str">
        <f>'Rekenblad 1'!V144</f>
        <v/>
      </c>
      <c r="W26" s="58" t="str">
        <f>'Rekenblad 1'!W144</f>
        <v/>
      </c>
      <c r="X26" s="53" t="str">
        <f>'Rekenblad 1'!D187</f>
        <v/>
      </c>
      <c r="Y26" s="53" t="str">
        <f>'Rekenblad 1'!E187</f>
        <v/>
      </c>
      <c r="Z26" s="53" t="str">
        <f>'Rekenblad 1'!F187</f>
        <v/>
      </c>
      <c r="AA26" s="53" t="str">
        <f>'Rekenblad 1'!G187</f>
        <v/>
      </c>
      <c r="AB26" s="53" t="str">
        <f>'Rekenblad 1'!H187</f>
        <v/>
      </c>
      <c r="AC26" s="53" t="str">
        <f>'Rekenblad 1'!I187</f>
        <v/>
      </c>
      <c r="AD26" s="53" t="str">
        <f>'Rekenblad 1'!J187</f>
        <v/>
      </c>
      <c r="AE26" s="53" t="str">
        <f>'Rekenblad 1'!K187</f>
        <v/>
      </c>
      <c r="AF26" s="53" t="str">
        <f>'Rekenblad 1'!L187</f>
        <v/>
      </c>
      <c r="AG26" s="53" t="str">
        <f>'Rekenblad 1'!M187</f>
        <v/>
      </c>
      <c r="AH26" s="53" t="str">
        <f>'Rekenblad 1'!N187</f>
        <v/>
      </c>
      <c r="AI26" s="53" t="str">
        <f>'Rekenblad 1'!O187</f>
        <v/>
      </c>
      <c r="AJ26" s="53" t="str">
        <f>'Rekenblad 1'!P187</f>
        <v/>
      </c>
      <c r="AK26" s="53" t="str">
        <f>'Rekenblad 1'!Q187</f>
        <v/>
      </c>
      <c r="AL26" s="53" t="str">
        <f>'Rekenblad 1'!R187</f>
        <v/>
      </c>
      <c r="AM26" s="53" t="str">
        <f>'Rekenblad 1'!S187</f>
        <v/>
      </c>
      <c r="AN26" s="53" t="str">
        <f>'Rekenblad 1'!T187</f>
        <v/>
      </c>
      <c r="AO26" s="53" t="str">
        <f>'Rekenblad 1'!U187</f>
        <v/>
      </c>
      <c r="AP26" s="53" t="str">
        <f>'Rekenblad 1'!V187</f>
        <v/>
      </c>
      <c r="AQ26" s="53" t="str">
        <f>'Rekenblad 1'!W187</f>
        <v/>
      </c>
    </row>
    <row r="27" spans="1:43" x14ac:dyDescent="0.2">
      <c r="A27" s="3"/>
      <c r="B27" s="3"/>
      <c r="C27" s="57">
        <v>8</v>
      </c>
      <c r="D27" s="52" t="str">
        <f>'Rekenblad 1'!D145</f>
        <v/>
      </c>
      <c r="E27" s="52" t="str">
        <f>'Rekenblad 1'!E145</f>
        <v/>
      </c>
      <c r="F27" s="52" t="str">
        <f>'Rekenblad 1'!F145</f>
        <v/>
      </c>
      <c r="G27" s="52" t="str">
        <f>'Rekenblad 1'!G145</f>
        <v/>
      </c>
      <c r="H27" s="52" t="str">
        <f>'Rekenblad 1'!H145</f>
        <v/>
      </c>
      <c r="I27" s="52" t="str">
        <f>'Rekenblad 1'!I145</f>
        <v/>
      </c>
      <c r="J27" s="52" t="str">
        <f>'Rekenblad 1'!J145</f>
        <v/>
      </c>
      <c r="K27" s="52" t="str">
        <f>'Rekenblad 1'!K145</f>
        <v/>
      </c>
      <c r="L27" s="52" t="str">
        <f>'Rekenblad 1'!L145</f>
        <v/>
      </c>
      <c r="M27" s="52" t="str">
        <f>'Rekenblad 1'!M145</f>
        <v/>
      </c>
      <c r="N27" s="52" t="str">
        <f>'Rekenblad 1'!N145</f>
        <v/>
      </c>
      <c r="O27" s="52" t="str">
        <f>'Rekenblad 1'!O145</f>
        <v/>
      </c>
      <c r="P27" s="52" t="str">
        <f>'Rekenblad 1'!P145</f>
        <v/>
      </c>
      <c r="Q27" s="52" t="str">
        <f>'Rekenblad 1'!Q145</f>
        <v/>
      </c>
      <c r="R27" s="52" t="str">
        <f>'Rekenblad 1'!R145</f>
        <v/>
      </c>
      <c r="S27" s="52" t="str">
        <f>'Rekenblad 1'!S145</f>
        <v/>
      </c>
      <c r="T27" s="52" t="str">
        <f>'Rekenblad 1'!T145</f>
        <v/>
      </c>
      <c r="U27" s="52" t="str">
        <f>'Rekenblad 1'!U145</f>
        <v/>
      </c>
      <c r="V27" s="52" t="str">
        <f>'Rekenblad 1'!V145</f>
        <v/>
      </c>
      <c r="W27" s="58" t="str">
        <f>'Rekenblad 1'!W145</f>
        <v/>
      </c>
      <c r="X27" s="53" t="str">
        <f>'Rekenblad 1'!D188</f>
        <v/>
      </c>
      <c r="Y27" s="53" t="str">
        <f>'Rekenblad 1'!E188</f>
        <v/>
      </c>
      <c r="Z27" s="53" t="str">
        <f>'Rekenblad 1'!F188</f>
        <v/>
      </c>
      <c r="AA27" s="53" t="str">
        <f>'Rekenblad 1'!G188</f>
        <v/>
      </c>
      <c r="AB27" s="53" t="str">
        <f>'Rekenblad 1'!H188</f>
        <v/>
      </c>
      <c r="AC27" s="53" t="str">
        <f>'Rekenblad 1'!I188</f>
        <v/>
      </c>
      <c r="AD27" s="53" t="str">
        <f>'Rekenblad 1'!J188</f>
        <v/>
      </c>
      <c r="AE27" s="53" t="str">
        <f>'Rekenblad 1'!K188</f>
        <v/>
      </c>
      <c r="AF27" s="53" t="str">
        <f>'Rekenblad 1'!L188</f>
        <v/>
      </c>
      <c r="AG27" s="53" t="str">
        <f>'Rekenblad 1'!M188</f>
        <v/>
      </c>
      <c r="AH27" s="53" t="str">
        <f>'Rekenblad 1'!N188</f>
        <v/>
      </c>
      <c r="AI27" s="53" t="str">
        <f>'Rekenblad 1'!O188</f>
        <v/>
      </c>
      <c r="AJ27" s="53" t="str">
        <f>'Rekenblad 1'!P188</f>
        <v/>
      </c>
      <c r="AK27" s="53" t="str">
        <f>'Rekenblad 1'!Q188</f>
        <v/>
      </c>
      <c r="AL27" s="53" t="str">
        <f>'Rekenblad 1'!R188</f>
        <v/>
      </c>
      <c r="AM27" s="53" t="str">
        <f>'Rekenblad 1'!S188</f>
        <v/>
      </c>
      <c r="AN27" s="53" t="str">
        <f>'Rekenblad 1'!T188</f>
        <v/>
      </c>
      <c r="AO27" s="53" t="str">
        <f>'Rekenblad 1'!U188</f>
        <v/>
      </c>
      <c r="AP27" s="53" t="str">
        <f>'Rekenblad 1'!V188</f>
        <v/>
      </c>
      <c r="AQ27" s="53" t="str">
        <f>'Rekenblad 1'!W188</f>
        <v/>
      </c>
    </row>
    <row r="28" spans="1:43" x14ac:dyDescent="0.2">
      <c r="A28" s="3"/>
      <c r="B28" s="3"/>
      <c r="C28" s="57">
        <v>9</v>
      </c>
      <c r="D28" s="52" t="str">
        <f>'Rekenblad 1'!D146</f>
        <v/>
      </c>
      <c r="E28" s="52" t="str">
        <f>'Rekenblad 1'!E146</f>
        <v/>
      </c>
      <c r="F28" s="52" t="str">
        <f>'Rekenblad 1'!F146</f>
        <v/>
      </c>
      <c r="G28" s="52" t="str">
        <f>'Rekenblad 1'!G146</f>
        <v/>
      </c>
      <c r="H28" s="52" t="str">
        <f>'Rekenblad 1'!H146</f>
        <v/>
      </c>
      <c r="I28" s="52" t="str">
        <f>'Rekenblad 1'!I146</f>
        <v/>
      </c>
      <c r="J28" s="52" t="str">
        <f>'Rekenblad 1'!J146</f>
        <v/>
      </c>
      <c r="K28" s="52" t="str">
        <f>'Rekenblad 1'!K146</f>
        <v/>
      </c>
      <c r="L28" s="52" t="str">
        <f>'Rekenblad 1'!L146</f>
        <v/>
      </c>
      <c r="M28" s="52" t="str">
        <f>'Rekenblad 1'!M146</f>
        <v/>
      </c>
      <c r="N28" s="52" t="str">
        <f>'Rekenblad 1'!N146</f>
        <v/>
      </c>
      <c r="O28" s="52" t="str">
        <f>'Rekenblad 1'!O146</f>
        <v/>
      </c>
      <c r="P28" s="52" t="str">
        <f>'Rekenblad 1'!P146</f>
        <v/>
      </c>
      <c r="Q28" s="52" t="str">
        <f>'Rekenblad 1'!Q146</f>
        <v/>
      </c>
      <c r="R28" s="52" t="str">
        <f>'Rekenblad 1'!R146</f>
        <v/>
      </c>
      <c r="S28" s="52" t="str">
        <f>'Rekenblad 1'!S146</f>
        <v/>
      </c>
      <c r="T28" s="52" t="str">
        <f>'Rekenblad 1'!T146</f>
        <v/>
      </c>
      <c r="U28" s="52" t="str">
        <f>'Rekenblad 1'!U146</f>
        <v/>
      </c>
      <c r="V28" s="52" t="str">
        <f>'Rekenblad 1'!V146</f>
        <v/>
      </c>
      <c r="W28" s="58" t="str">
        <f>'Rekenblad 1'!W146</f>
        <v/>
      </c>
      <c r="X28" s="53" t="str">
        <f>'Rekenblad 1'!D189</f>
        <v/>
      </c>
      <c r="Y28" s="53" t="str">
        <f>'Rekenblad 1'!E189</f>
        <v/>
      </c>
      <c r="Z28" s="53" t="str">
        <f>'Rekenblad 1'!F189</f>
        <v/>
      </c>
      <c r="AA28" s="53" t="str">
        <f>'Rekenblad 1'!G189</f>
        <v/>
      </c>
      <c r="AB28" s="53" t="str">
        <f>'Rekenblad 1'!H189</f>
        <v/>
      </c>
      <c r="AC28" s="53" t="str">
        <f>'Rekenblad 1'!I189</f>
        <v/>
      </c>
      <c r="AD28" s="53" t="str">
        <f>'Rekenblad 1'!J189</f>
        <v/>
      </c>
      <c r="AE28" s="53" t="str">
        <f>'Rekenblad 1'!K189</f>
        <v/>
      </c>
      <c r="AF28" s="53" t="str">
        <f>'Rekenblad 1'!L189</f>
        <v/>
      </c>
      <c r="AG28" s="53" t="str">
        <f>'Rekenblad 1'!M189</f>
        <v/>
      </c>
      <c r="AH28" s="53" t="str">
        <f>'Rekenblad 1'!N189</f>
        <v/>
      </c>
      <c r="AI28" s="53" t="str">
        <f>'Rekenblad 1'!O189</f>
        <v/>
      </c>
      <c r="AJ28" s="53" t="str">
        <f>'Rekenblad 1'!P189</f>
        <v/>
      </c>
      <c r="AK28" s="53" t="str">
        <f>'Rekenblad 1'!Q189</f>
        <v/>
      </c>
      <c r="AL28" s="53" t="str">
        <f>'Rekenblad 1'!R189</f>
        <v/>
      </c>
      <c r="AM28" s="53" t="str">
        <f>'Rekenblad 1'!S189</f>
        <v/>
      </c>
      <c r="AN28" s="53" t="str">
        <f>'Rekenblad 1'!T189</f>
        <v/>
      </c>
      <c r="AO28" s="53" t="str">
        <f>'Rekenblad 1'!U189</f>
        <v/>
      </c>
      <c r="AP28" s="53" t="str">
        <f>'Rekenblad 1'!V189</f>
        <v/>
      </c>
      <c r="AQ28" s="53" t="str">
        <f>'Rekenblad 1'!W189</f>
        <v/>
      </c>
    </row>
    <row r="29" spans="1:43" x14ac:dyDescent="0.2">
      <c r="A29" s="3"/>
      <c r="B29" s="3"/>
      <c r="C29" s="57">
        <v>10</v>
      </c>
      <c r="D29" s="52" t="str">
        <f>'Rekenblad 1'!D147</f>
        <v/>
      </c>
      <c r="E29" s="52" t="str">
        <f>'Rekenblad 1'!E147</f>
        <v/>
      </c>
      <c r="F29" s="52" t="str">
        <f>'Rekenblad 1'!F147</f>
        <v/>
      </c>
      <c r="G29" s="52" t="str">
        <f>'Rekenblad 1'!G147</f>
        <v/>
      </c>
      <c r="H29" s="52" t="str">
        <f>'Rekenblad 1'!H147</f>
        <v/>
      </c>
      <c r="I29" s="52" t="str">
        <f>'Rekenblad 1'!I147</f>
        <v/>
      </c>
      <c r="J29" s="52" t="str">
        <f>'Rekenblad 1'!J147</f>
        <v/>
      </c>
      <c r="K29" s="52" t="str">
        <f>'Rekenblad 1'!K147</f>
        <v/>
      </c>
      <c r="L29" s="52" t="str">
        <f>'Rekenblad 1'!L147</f>
        <v/>
      </c>
      <c r="M29" s="52" t="str">
        <f>'Rekenblad 1'!M147</f>
        <v/>
      </c>
      <c r="N29" s="52" t="str">
        <f>'Rekenblad 1'!N147</f>
        <v/>
      </c>
      <c r="O29" s="52" t="str">
        <f>'Rekenblad 1'!O147</f>
        <v/>
      </c>
      <c r="P29" s="52" t="str">
        <f>'Rekenblad 1'!P147</f>
        <v/>
      </c>
      <c r="Q29" s="52" t="str">
        <f>'Rekenblad 1'!Q147</f>
        <v/>
      </c>
      <c r="R29" s="52" t="str">
        <f>'Rekenblad 1'!R147</f>
        <v/>
      </c>
      <c r="S29" s="52" t="str">
        <f>'Rekenblad 1'!S147</f>
        <v/>
      </c>
      <c r="T29" s="52" t="str">
        <f>'Rekenblad 1'!T147</f>
        <v/>
      </c>
      <c r="U29" s="52" t="str">
        <f>'Rekenblad 1'!U147</f>
        <v/>
      </c>
      <c r="V29" s="52" t="str">
        <f>'Rekenblad 1'!V147</f>
        <v/>
      </c>
      <c r="W29" s="58" t="str">
        <f>'Rekenblad 1'!W147</f>
        <v/>
      </c>
      <c r="X29" s="53" t="str">
        <f>'Rekenblad 1'!D190</f>
        <v/>
      </c>
      <c r="Y29" s="53" t="str">
        <f>'Rekenblad 1'!E190</f>
        <v/>
      </c>
      <c r="Z29" s="53" t="str">
        <f>'Rekenblad 1'!F190</f>
        <v/>
      </c>
      <c r="AA29" s="53" t="str">
        <f>'Rekenblad 1'!G190</f>
        <v/>
      </c>
      <c r="AB29" s="53" t="str">
        <f>'Rekenblad 1'!H190</f>
        <v/>
      </c>
      <c r="AC29" s="53" t="str">
        <f>'Rekenblad 1'!I190</f>
        <v/>
      </c>
      <c r="AD29" s="53" t="str">
        <f>'Rekenblad 1'!J190</f>
        <v/>
      </c>
      <c r="AE29" s="53" t="str">
        <f>'Rekenblad 1'!K190</f>
        <v/>
      </c>
      <c r="AF29" s="53" t="str">
        <f>'Rekenblad 1'!L190</f>
        <v/>
      </c>
      <c r="AG29" s="53" t="str">
        <f>'Rekenblad 1'!M190</f>
        <v/>
      </c>
      <c r="AH29" s="53" t="str">
        <f>'Rekenblad 1'!N190</f>
        <v/>
      </c>
      <c r="AI29" s="53" t="str">
        <f>'Rekenblad 1'!O190</f>
        <v/>
      </c>
      <c r="AJ29" s="53" t="str">
        <f>'Rekenblad 1'!P190</f>
        <v/>
      </c>
      <c r="AK29" s="53" t="str">
        <f>'Rekenblad 1'!Q190</f>
        <v/>
      </c>
      <c r="AL29" s="53" t="str">
        <f>'Rekenblad 1'!R190</f>
        <v/>
      </c>
      <c r="AM29" s="53" t="str">
        <f>'Rekenblad 1'!S190</f>
        <v/>
      </c>
      <c r="AN29" s="53" t="str">
        <f>'Rekenblad 1'!T190</f>
        <v/>
      </c>
      <c r="AO29" s="53" t="str">
        <f>'Rekenblad 1'!U190</f>
        <v/>
      </c>
      <c r="AP29" s="53" t="str">
        <f>'Rekenblad 1'!V190</f>
        <v/>
      </c>
      <c r="AQ29" s="53" t="str">
        <f>'Rekenblad 1'!W190</f>
        <v/>
      </c>
    </row>
    <row r="30" spans="1:43" x14ac:dyDescent="0.2">
      <c r="A30" s="3"/>
      <c r="B30" s="3"/>
      <c r="C30" s="57">
        <v>11</v>
      </c>
      <c r="D30" s="52" t="str">
        <f>'Rekenblad 1'!D148</f>
        <v/>
      </c>
      <c r="E30" s="52" t="str">
        <f>'Rekenblad 1'!E148</f>
        <v/>
      </c>
      <c r="F30" s="52" t="str">
        <f>'Rekenblad 1'!F148</f>
        <v/>
      </c>
      <c r="G30" s="52" t="str">
        <f>'Rekenblad 1'!G148</f>
        <v/>
      </c>
      <c r="H30" s="52" t="str">
        <f>'Rekenblad 1'!H148</f>
        <v/>
      </c>
      <c r="I30" s="52" t="str">
        <f>'Rekenblad 1'!I148</f>
        <v/>
      </c>
      <c r="J30" s="52" t="str">
        <f>'Rekenblad 1'!J148</f>
        <v/>
      </c>
      <c r="K30" s="52" t="str">
        <f>'Rekenblad 1'!K148</f>
        <v/>
      </c>
      <c r="L30" s="52" t="str">
        <f>'Rekenblad 1'!L148</f>
        <v/>
      </c>
      <c r="M30" s="52" t="str">
        <f>'Rekenblad 1'!M148</f>
        <v/>
      </c>
      <c r="N30" s="52" t="str">
        <f>'Rekenblad 1'!N148</f>
        <v/>
      </c>
      <c r="O30" s="52" t="str">
        <f>'Rekenblad 1'!O148</f>
        <v/>
      </c>
      <c r="P30" s="52" t="str">
        <f>'Rekenblad 1'!P148</f>
        <v/>
      </c>
      <c r="Q30" s="52" t="str">
        <f>'Rekenblad 1'!Q148</f>
        <v/>
      </c>
      <c r="R30" s="52" t="str">
        <f>'Rekenblad 1'!R148</f>
        <v/>
      </c>
      <c r="S30" s="52" t="str">
        <f>'Rekenblad 1'!S148</f>
        <v/>
      </c>
      <c r="T30" s="52" t="str">
        <f>'Rekenblad 1'!T148</f>
        <v/>
      </c>
      <c r="U30" s="52" t="str">
        <f>'Rekenblad 1'!U148</f>
        <v/>
      </c>
      <c r="V30" s="52" t="str">
        <f>'Rekenblad 1'!V148</f>
        <v/>
      </c>
      <c r="W30" s="58" t="str">
        <f>'Rekenblad 1'!W148</f>
        <v/>
      </c>
      <c r="X30" s="53" t="str">
        <f>'Rekenblad 1'!D191</f>
        <v/>
      </c>
      <c r="Y30" s="53" t="str">
        <f>'Rekenblad 1'!E191</f>
        <v/>
      </c>
      <c r="Z30" s="53" t="str">
        <f>'Rekenblad 1'!F191</f>
        <v/>
      </c>
      <c r="AA30" s="53" t="str">
        <f>'Rekenblad 1'!G191</f>
        <v/>
      </c>
      <c r="AB30" s="53" t="str">
        <f>'Rekenblad 1'!H191</f>
        <v/>
      </c>
      <c r="AC30" s="53" t="str">
        <f>'Rekenblad 1'!I191</f>
        <v/>
      </c>
      <c r="AD30" s="53" t="str">
        <f>'Rekenblad 1'!J191</f>
        <v/>
      </c>
      <c r="AE30" s="53" t="str">
        <f>'Rekenblad 1'!K191</f>
        <v/>
      </c>
      <c r="AF30" s="53" t="str">
        <f>'Rekenblad 1'!L191</f>
        <v/>
      </c>
      <c r="AG30" s="53" t="str">
        <f>'Rekenblad 1'!M191</f>
        <v/>
      </c>
      <c r="AH30" s="53" t="str">
        <f>'Rekenblad 1'!N191</f>
        <v/>
      </c>
      <c r="AI30" s="53" t="str">
        <f>'Rekenblad 1'!O191</f>
        <v/>
      </c>
      <c r="AJ30" s="53" t="str">
        <f>'Rekenblad 1'!P191</f>
        <v/>
      </c>
      <c r="AK30" s="53" t="str">
        <f>'Rekenblad 1'!Q191</f>
        <v/>
      </c>
      <c r="AL30" s="53" t="str">
        <f>'Rekenblad 1'!R191</f>
        <v/>
      </c>
      <c r="AM30" s="53" t="str">
        <f>'Rekenblad 1'!S191</f>
        <v/>
      </c>
      <c r="AN30" s="53" t="str">
        <f>'Rekenblad 1'!T191</f>
        <v/>
      </c>
      <c r="AO30" s="53" t="str">
        <f>'Rekenblad 1'!U191</f>
        <v/>
      </c>
      <c r="AP30" s="53" t="str">
        <f>'Rekenblad 1'!V191</f>
        <v/>
      </c>
      <c r="AQ30" s="53" t="str">
        <f>'Rekenblad 1'!W191</f>
        <v/>
      </c>
    </row>
    <row r="31" spans="1:43" x14ac:dyDescent="0.2">
      <c r="A31" s="3"/>
      <c r="B31" s="3"/>
      <c r="C31" s="57">
        <v>12</v>
      </c>
      <c r="D31" s="52" t="str">
        <f>'Rekenblad 1'!D149</f>
        <v/>
      </c>
      <c r="E31" s="52" t="str">
        <f>'Rekenblad 1'!E149</f>
        <v/>
      </c>
      <c r="F31" s="52" t="str">
        <f>'Rekenblad 1'!F149</f>
        <v/>
      </c>
      <c r="G31" s="52" t="str">
        <f>'Rekenblad 1'!G149</f>
        <v/>
      </c>
      <c r="H31" s="52" t="str">
        <f>'Rekenblad 1'!H149</f>
        <v/>
      </c>
      <c r="I31" s="52" t="str">
        <f>'Rekenblad 1'!I149</f>
        <v/>
      </c>
      <c r="J31" s="52" t="str">
        <f>'Rekenblad 1'!J149</f>
        <v/>
      </c>
      <c r="K31" s="52" t="str">
        <f>'Rekenblad 1'!K149</f>
        <v/>
      </c>
      <c r="L31" s="52" t="str">
        <f>'Rekenblad 1'!L149</f>
        <v/>
      </c>
      <c r="M31" s="52" t="str">
        <f>'Rekenblad 1'!M149</f>
        <v/>
      </c>
      <c r="N31" s="52" t="str">
        <f>'Rekenblad 1'!N149</f>
        <v/>
      </c>
      <c r="O31" s="52" t="str">
        <f>'Rekenblad 1'!O149</f>
        <v/>
      </c>
      <c r="P31" s="52" t="str">
        <f>'Rekenblad 1'!P149</f>
        <v/>
      </c>
      <c r="Q31" s="52" t="str">
        <f>'Rekenblad 1'!Q149</f>
        <v/>
      </c>
      <c r="R31" s="52" t="str">
        <f>'Rekenblad 1'!R149</f>
        <v/>
      </c>
      <c r="S31" s="52" t="str">
        <f>'Rekenblad 1'!S149</f>
        <v/>
      </c>
      <c r="T31" s="52" t="str">
        <f>'Rekenblad 1'!T149</f>
        <v/>
      </c>
      <c r="U31" s="52" t="str">
        <f>'Rekenblad 1'!U149</f>
        <v/>
      </c>
      <c r="V31" s="52" t="str">
        <f>'Rekenblad 1'!V149</f>
        <v/>
      </c>
      <c r="W31" s="58" t="str">
        <f>'Rekenblad 1'!W149</f>
        <v/>
      </c>
      <c r="X31" s="53" t="str">
        <f>'Rekenblad 1'!D192</f>
        <v/>
      </c>
      <c r="Y31" s="53" t="str">
        <f>'Rekenblad 1'!E192</f>
        <v/>
      </c>
      <c r="Z31" s="53" t="str">
        <f>'Rekenblad 1'!F192</f>
        <v/>
      </c>
      <c r="AA31" s="53" t="str">
        <f>'Rekenblad 1'!G192</f>
        <v/>
      </c>
      <c r="AB31" s="53" t="str">
        <f>'Rekenblad 1'!H192</f>
        <v/>
      </c>
      <c r="AC31" s="53" t="str">
        <f>'Rekenblad 1'!I192</f>
        <v/>
      </c>
      <c r="AD31" s="53" t="str">
        <f>'Rekenblad 1'!J192</f>
        <v/>
      </c>
      <c r="AE31" s="53" t="str">
        <f>'Rekenblad 1'!K192</f>
        <v/>
      </c>
      <c r="AF31" s="53" t="str">
        <f>'Rekenblad 1'!L192</f>
        <v/>
      </c>
      <c r="AG31" s="53" t="str">
        <f>'Rekenblad 1'!M192</f>
        <v/>
      </c>
      <c r="AH31" s="53" t="str">
        <f>'Rekenblad 1'!N192</f>
        <v/>
      </c>
      <c r="AI31" s="53" t="str">
        <f>'Rekenblad 1'!O192</f>
        <v/>
      </c>
      <c r="AJ31" s="53" t="str">
        <f>'Rekenblad 1'!P192</f>
        <v/>
      </c>
      <c r="AK31" s="53" t="str">
        <f>'Rekenblad 1'!Q192</f>
        <v/>
      </c>
      <c r="AL31" s="53" t="str">
        <f>'Rekenblad 1'!R192</f>
        <v/>
      </c>
      <c r="AM31" s="53" t="str">
        <f>'Rekenblad 1'!S192</f>
        <v/>
      </c>
      <c r="AN31" s="53" t="str">
        <f>'Rekenblad 1'!T192</f>
        <v/>
      </c>
      <c r="AO31" s="53" t="str">
        <f>'Rekenblad 1'!U192</f>
        <v/>
      </c>
      <c r="AP31" s="53" t="str">
        <f>'Rekenblad 1'!V192</f>
        <v/>
      </c>
      <c r="AQ31" s="53" t="str">
        <f>'Rekenblad 1'!W192</f>
        <v/>
      </c>
    </row>
    <row r="32" spans="1:43" x14ac:dyDescent="0.2">
      <c r="A32" s="3"/>
      <c r="B32" s="3"/>
      <c r="C32" s="57">
        <v>13</v>
      </c>
      <c r="D32" s="52" t="str">
        <f>'Rekenblad 1'!D150</f>
        <v/>
      </c>
      <c r="E32" s="52" t="str">
        <f>'Rekenblad 1'!E150</f>
        <v/>
      </c>
      <c r="F32" s="52" t="str">
        <f>'Rekenblad 1'!F150</f>
        <v/>
      </c>
      <c r="G32" s="52" t="str">
        <f>'Rekenblad 1'!G150</f>
        <v/>
      </c>
      <c r="H32" s="52" t="str">
        <f>'Rekenblad 1'!H150</f>
        <v/>
      </c>
      <c r="I32" s="52" t="str">
        <f>'Rekenblad 1'!I150</f>
        <v/>
      </c>
      <c r="J32" s="52" t="str">
        <f>'Rekenblad 1'!J150</f>
        <v/>
      </c>
      <c r="K32" s="52" t="str">
        <f>'Rekenblad 1'!K150</f>
        <v/>
      </c>
      <c r="L32" s="52" t="str">
        <f>'Rekenblad 1'!L150</f>
        <v/>
      </c>
      <c r="M32" s="52" t="str">
        <f>'Rekenblad 1'!M150</f>
        <v/>
      </c>
      <c r="N32" s="52" t="str">
        <f>'Rekenblad 1'!N150</f>
        <v/>
      </c>
      <c r="O32" s="52" t="str">
        <f>'Rekenblad 1'!O150</f>
        <v/>
      </c>
      <c r="P32" s="52" t="str">
        <f>'Rekenblad 1'!P150</f>
        <v/>
      </c>
      <c r="Q32" s="52" t="str">
        <f>'Rekenblad 1'!Q150</f>
        <v/>
      </c>
      <c r="R32" s="52" t="str">
        <f>'Rekenblad 1'!R150</f>
        <v/>
      </c>
      <c r="S32" s="52" t="str">
        <f>'Rekenblad 1'!S150</f>
        <v/>
      </c>
      <c r="T32" s="52" t="str">
        <f>'Rekenblad 1'!T150</f>
        <v/>
      </c>
      <c r="U32" s="52" t="str">
        <f>'Rekenblad 1'!U150</f>
        <v/>
      </c>
      <c r="V32" s="52" t="str">
        <f>'Rekenblad 1'!V150</f>
        <v/>
      </c>
      <c r="W32" s="58" t="str">
        <f>'Rekenblad 1'!W150</f>
        <v/>
      </c>
      <c r="X32" s="53" t="str">
        <f>'Rekenblad 1'!D193</f>
        <v/>
      </c>
      <c r="Y32" s="53" t="str">
        <f>'Rekenblad 1'!E193</f>
        <v/>
      </c>
      <c r="Z32" s="53" t="str">
        <f>'Rekenblad 1'!F193</f>
        <v/>
      </c>
      <c r="AA32" s="53" t="str">
        <f>'Rekenblad 1'!G193</f>
        <v/>
      </c>
      <c r="AB32" s="53" t="str">
        <f>'Rekenblad 1'!H193</f>
        <v/>
      </c>
      <c r="AC32" s="53" t="str">
        <f>'Rekenblad 1'!I193</f>
        <v/>
      </c>
      <c r="AD32" s="53" t="str">
        <f>'Rekenblad 1'!J193</f>
        <v/>
      </c>
      <c r="AE32" s="53" t="str">
        <f>'Rekenblad 1'!K193</f>
        <v/>
      </c>
      <c r="AF32" s="53" t="str">
        <f>'Rekenblad 1'!L193</f>
        <v/>
      </c>
      <c r="AG32" s="53" t="str">
        <f>'Rekenblad 1'!M193</f>
        <v/>
      </c>
      <c r="AH32" s="53" t="str">
        <f>'Rekenblad 1'!N193</f>
        <v/>
      </c>
      <c r="AI32" s="53" t="str">
        <f>'Rekenblad 1'!O193</f>
        <v/>
      </c>
      <c r="AJ32" s="53" t="str">
        <f>'Rekenblad 1'!P193</f>
        <v/>
      </c>
      <c r="AK32" s="53" t="str">
        <f>'Rekenblad 1'!Q193</f>
        <v/>
      </c>
      <c r="AL32" s="53" t="str">
        <f>'Rekenblad 1'!R193</f>
        <v/>
      </c>
      <c r="AM32" s="53" t="str">
        <f>'Rekenblad 1'!S193</f>
        <v/>
      </c>
      <c r="AN32" s="53" t="str">
        <f>'Rekenblad 1'!T193</f>
        <v/>
      </c>
      <c r="AO32" s="53" t="str">
        <f>'Rekenblad 1'!U193</f>
        <v/>
      </c>
      <c r="AP32" s="53" t="str">
        <f>'Rekenblad 1'!V193</f>
        <v/>
      </c>
      <c r="AQ32" s="53" t="str">
        <f>'Rekenblad 1'!W193</f>
        <v/>
      </c>
    </row>
    <row r="33" spans="1:43" x14ac:dyDescent="0.2">
      <c r="A33" s="3"/>
      <c r="B33" s="3"/>
      <c r="C33" s="57">
        <v>14</v>
      </c>
      <c r="D33" s="52" t="str">
        <f>'Rekenblad 1'!D151</f>
        <v/>
      </c>
      <c r="E33" s="52" t="str">
        <f>'Rekenblad 1'!E151</f>
        <v/>
      </c>
      <c r="F33" s="52" t="str">
        <f>'Rekenblad 1'!F151</f>
        <v/>
      </c>
      <c r="G33" s="52" t="str">
        <f>'Rekenblad 1'!G151</f>
        <v/>
      </c>
      <c r="H33" s="52" t="str">
        <f>'Rekenblad 1'!H151</f>
        <v/>
      </c>
      <c r="I33" s="52" t="str">
        <f>'Rekenblad 1'!I151</f>
        <v/>
      </c>
      <c r="J33" s="52" t="str">
        <f>'Rekenblad 1'!J151</f>
        <v/>
      </c>
      <c r="K33" s="52" t="str">
        <f>'Rekenblad 1'!K151</f>
        <v/>
      </c>
      <c r="L33" s="52" t="str">
        <f>'Rekenblad 1'!L151</f>
        <v/>
      </c>
      <c r="M33" s="52" t="str">
        <f>'Rekenblad 1'!M151</f>
        <v/>
      </c>
      <c r="N33" s="52" t="str">
        <f>'Rekenblad 1'!N151</f>
        <v/>
      </c>
      <c r="O33" s="52" t="str">
        <f>'Rekenblad 1'!O151</f>
        <v/>
      </c>
      <c r="P33" s="52" t="str">
        <f>'Rekenblad 1'!P151</f>
        <v/>
      </c>
      <c r="Q33" s="52" t="str">
        <f>'Rekenblad 1'!Q151</f>
        <v/>
      </c>
      <c r="R33" s="52" t="str">
        <f>'Rekenblad 1'!R151</f>
        <v/>
      </c>
      <c r="S33" s="52" t="str">
        <f>'Rekenblad 1'!S151</f>
        <v/>
      </c>
      <c r="T33" s="52" t="str">
        <f>'Rekenblad 1'!T151</f>
        <v/>
      </c>
      <c r="U33" s="52" t="str">
        <f>'Rekenblad 1'!U151</f>
        <v/>
      </c>
      <c r="V33" s="52" t="str">
        <f>'Rekenblad 1'!V151</f>
        <v/>
      </c>
      <c r="W33" s="58" t="str">
        <f>'Rekenblad 1'!W151</f>
        <v/>
      </c>
      <c r="X33" s="53" t="str">
        <f>'Rekenblad 1'!D194</f>
        <v/>
      </c>
      <c r="Y33" s="53" t="str">
        <f>'Rekenblad 1'!E194</f>
        <v/>
      </c>
      <c r="Z33" s="53" t="str">
        <f>'Rekenblad 1'!F194</f>
        <v/>
      </c>
      <c r="AA33" s="53" t="str">
        <f>'Rekenblad 1'!G194</f>
        <v/>
      </c>
      <c r="AB33" s="53" t="str">
        <f>'Rekenblad 1'!H194</f>
        <v/>
      </c>
      <c r="AC33" s="53" t="str">
        <f>'Rekenblad 1'!I194</f>
        <v/>
      </c>
      <c r="AD33" s="53" t="str">
        <f>'Rekenblad 1'!J194</f>
        <v/>
      </c>
      <c r="AE33" s="53" t="str">
        <f>'Rekenblad 1'!K194</f>
        <v/>
      </c>
      <c r="AF33" s="53" t="str">
        <f>'Rekenblad 1'!L194</f>
        <v/>
      </c>
      <c r="AG33" s="53" t="str">
        <f>'Rekenblad 1'!M194</f>
        <v/>
      </c>
      <c r="AH33" s="53" t="str">
        <f>'Rekenblad 1'!N194</f>
        <v/>
      </c>
      <c r="AI33" s="53" t="str">
        <f>'Rekenblad 1'!O194</f>
        <v/>
      </c>
      <c r="AJ33" s="53" t="str">
        <f>'Rekenblad 1'!P194</f>
        <v/>
      </c>
      <c r="AK33" s="53" t="str">
        <f>'Rekenblad 1'!Q194</f>
        <v/>
      </c>
      <c r="AL33" s="53" t="str">
        <f>'Rekenblad 1'!R194</f>
        <v/>
      </c>
      <c r="AM33" s="53" t="str">
        <f>'Rekenblad 1'!S194</f>
        <v/>
      </c>
      <c r="AN33" s="53" t="str">
        <f>'Rekenblad 1'!T194</f>
        <v/>
      </c>
      <c r="AO33" s="53" t="str">
        <f>'Rekenblad 1'!U194</f>
        <v/>
      </c>
      <c r="AP33" s="53" t="str">
        <f>'Rekenblad 1'!V194</f>
        <v/>
      </c>
      <c r="AQ33" s="53" t="str">
        <f>'Rekenblad 1'!W194</f>
        <v/>
      </c>
    </row>
    <row r="34" spans="1:43" x14ac:dyDescent="0.2">
      <c r="A34" s="3"/>
      <c r="B34" s="3"/>
      <c r="C34" s="57">
        <v>15</v>
      </c>
      <c r="D34" s="52" t="str">
        <f>'Rekenblad 1'!D152</f>
        <v/>
      </c>
      <c r="E34" s="52" t="str">
        <f>'Rekenblad 1'!E152</f>
        <v/>
      </c>
      <c r="F34" s="52" t="str">
        <f>'Rekenblad 1'!F152</f>
        <v/>
      </c>
      <c r="G34" s="52" t="str">
        <f>'Rekenblad 1'!G152</f>
        <v/>
      </c>
      <c r="H34" s="52" t="str">
        <f>'Rekenblad 1'!H152</f>
        <v/>
      </c>
      <c r="I34" s="52" t="str">
        <f>'Rekenblad 1'!I152</f>
        <v/>
      </c>
      <c r="J34" s="52" t="str">
        <f>'Rekenblad 1'!J152</f>
        <v/>
      </c>
      <c r="K34" s="52" t="str">
        <f>'Rekenblad 1'!K152</f>
        <v/>
      </c>
      <c r="L34" s="52" t="str">
        <f>'Rekenblad 1'!L152</f>
        <v/>
      </c>
      <c r="M34" s="52" t="str">
        <f>'Rekenblad 1'!M152</f>
        <v/>
      </c>
      <c r="N34" s="52" t="str">
        <f>'Rekenblad 1'!N152</f>
        <v/>
      </c>
      <c r="O34" s="52" t="str">
        <f>'Rekenblad 1'!O152</f>
        <v/>
      </c>
      <c r="P34" s="52" t="str">
        <f>'Rekenblad 1'!P152</f>
        <v/>
      </c>
      <c r="Q34" s="52" t="str">
        <f>'Rekenblad 1'!Q152</f>
        <v/>
      </c>
      <c r="R34" s="52" t="str">
        <f>'Rekenblad 1'!R152</f>
        <v/>
      </c>
      <c r="S34" s="52" t="str">
        <f>'Rekenblad 1'!S152</f>
        <v/>
      </c>
      <c r="T34" s="52" t="str">
        <f>'Rekenblad 1'!T152</f>
        <v/>
      </c>
      <c r="U34" s="52" t="str">
        <f>'Rekenblad 1'!U152</f>
        <v/>
      </c>
      <c r="V34" s="52" t="str">
        <f>'Rekenblad 1'!V152</f>
        <v/>
      </c>
      <c r="W34" s="58" t="str">
        <f>'Rekenblad 1'!W152</f>
        <v/>
      </c>
      <c r="X34" s="53" t="str">
        <f>'Rekenblad 1'!D195</f>
        <v/>
      </c>
      <c r="Y34" s="53" t="str">
        <f>'Rekenblad 1'!E195</f>
        <v/>
      </c>
      <c r="Z34" s="53" t="str">
        <f>'Rekenblad 1'!F195</f>
        <v/>
      </c>
      <c r="AA34" s="53" t="str">
        <f>'Rekenblad 1'!G195</f>
        <v/>
      </c>
      <c r="AB34" s="53" t="str">
        <f>'Rekenblad 1'!H195</f>
        <v/>
      </c>
      <c r="AC34" s="53" t="str">
        <f>'Rekenblad 1'!I195</f>
        <v/>
      </c>
      <c r="AD34" s="53" t="str">
        <f>'Rekenblad 1'!J195</f>
        <v/>
      </c>
      <c r="AE34" s="53" t="str">
        <f>'Rekenblad 1'!K195</f>
        <v/>
      </c>
      <c r="AF34" s="53" t="str">
        <f>'Rekenblad 1'!L195</f>
        <v/>
      </c>
      <c r="AG34" s="53" t="str">
        <f>'Rekenblad 1'!M195</f>
        <v/>
      </c>
      <c r="AH34" s="53" t="str">
        <f>'Rekenblad 1'!N195</f>
        <v/>
      </c>
      <c r="AI34" s="53" t="str">
        <f>'Rekenblad 1'!O195</f>
        <v/>
      </c>
      <c r="AJ34" s="53" t="str">
        <f>'Rekenblad 1'!P195</f>
        <v/>
      </c>
      <c r="AK34" s="53" t="str">
        <f>'Rekenblad 1'!Q195</f>
        <v/>
      </c>
      <c r="AL34" s="53" t="str">
        <f>'Rekenblad 1'!R195</f>
        <v/>
      </c>
      <c r="AM34" s="53" t="str">
        <f>'Rekenblad 1'!S195</f>
        <v/>
      </c>
      <c r="AN34" s="53" t="str">
        <f>'Rekenblad 1'!T195</f>
        <v/>
      </c>
      <c r="AO34" s="53" t="str">
        <f>'Rekenblad 1'!U195</f>
        <v/>
      </c>
      <c r="AP34" s="53" t="str">
        <f>'Rekenblad 1'!V195</f>
        <v/>
      </c>
      <c r="AQ34" s="53" t="str">
        <f>'Rekenblad 1'!W195</f>
        <v/>
      </c>
    </row>
    <row r="35" spans="1:43" x14ac:dyDescent="0.2">
      <c r="A35" s="3"/>
      <c r="B35" s="3"/>
      <c r="C35" s="57">
        <v>16</v>
      </c>
      <c r="D35" s="52" t="str">
        <f>'Rekenblad 1'!D153</f>
        <v/>
      </c>
      <c r="E35" s="52" t="str">
        <f>'Rekenblad 1'!E153</f>
        <v/>
      </c>
      <c r="F35" s="52" t="str">
        <f>'Rekenblad 1'!F153</f>
        <v/>
      </c>
      <c r="G35" s="52" t="str">
        <f>'Rekenblad 1'!G153</f>
        <v/>
      </c>
      <c r="H35" s="52" t="str">
        <f>'Rekenblad 1'!H153</f>
        <v/>
      </c>
      <c r="I35" s="52" t="str">
        <f>'Rekenblad 1'!I153</f>
        <v/>
      </c>
      <c r="J35" s="52" t="str">
        <f>'Rekenblad 1'!J153</f>
        <v/>
      </c>
      <c r="K35" s="52" t="str">
        <f>'Rekenblad 1'!K153</f>
        <v/>
      </c>
      <c r="L35" s="52" t="str">
        <f>'Rekenblad 1'!L153</f>
        <v/>
      </c>
      <c r="M35" s="52" t="str">
        <f>'Rekenblad 1'!M153</f>
        <v/>
      </c>
      <c r="N35" s="52" t="str">
        <f>'Rekenblad 1'!N153</f>
        <v/>
      </c>
      <c r="O35" s="52" t="str">
        <f>'Rekenblad 1'!O153</f>
        <v/>
      </c>
      <c r="P35" s="52" t="str">
        <f>'Rekenblad 1'!P153</f>
        <v/>
      </c>
      <c r="Q35" s="52" t="str">
        <f>'Rekenblad 1'!Q153</f>
        <v/>
      </c>
      <c r="R35" s="52" t="str">
        <f>'Rekenblad 1'!R153</f>
        <v/>
      </c>
      <c r="S35" s="52" t="str">
        <f>'Rekenblad 1'!S153</f>
        <v/>
      </c>
      <c r="T35" s="52" t="str">
        <f>'Rekenblad 1'!T153</f>
        <v/>
      </c>
      <c r="U35" s="52" t="str">
        <f>'Rekenblad 1'!U153</f>
        <v/>
      </c>
      <c r="V35" s="52" t="str">
        <f>'Rekenblad 1'!V153</f>
        <v/>
      </c>
      <c r="W35" s="58" t="str">
        <f>'Rekenblad 1'!W153</f>
        <v/>
      </c>
      <c r="X35" s="53" t="str">
        <f>'Rekenblad 1'!D196</f>
        <v/>
      </c>
      <c r="Y35" s="53" t="str">
        <f>'Rekenblad 1'!E196</f>
        <v/>
      </c>
      <c r="Z35" s="53" t="str">
        <f>'Rekenblad 1'!F196</f>
        <v/>
      </c>
      <c r="AA35" s="53" t="str">
        <f>'Rekenblad 1'!G196</f>
        <v/>
      </c>
      <c r="AB35" s="53" t="str">
        <f>'Rekenblad 1'!H196</f>
        <v/>
      </c>
      <c r="AC35" s="53" t="str">
        <f>'Rekenblad 1'!I196</f>
        <v/>
      </c>
      <c r="AD35" s="53" t="str">
        <f>'Rekenblad 1'!J196</f>
        <v/>
      </c>
      <c r="AE35" s="53" t="str">
        <f>'Rekenblad 1'!K196</f>
        <v/>
      </c>
      <c r="AF35" s="53" t="str">
        <f>'Rekenblad 1'!L196</f>
        <v/>
      </c>
      <c r="AG35" s="53" t="str">
        <f>'Rekenblad 1'!M196</f>
        <v/>
      </c>
      <c r="AH35" s="53" t="str">
        <f>'Rekenblad 1'!N196</f>
        <v/>
      </c>
      <c r="AI35" s="53" t="str">
        <f>'Rekenblad 1'!O196</f>
        <v/>
      </c>
      <c r="AJ35" s="53" t="str">
        <f>'Rekenblad 1'!P196</f>
        <v/>
      </c>
      <c r="AK35" s="53" t="str">
        <f>'Rekenblad 1'!Q196</f>
        <v/>
      </c>
      <c r="AL35" s="53" t="str">
        <f>'Rekenblad 1'!R196</f>
        <v/>
      </c>
      <c r="AM35" s="53" t="str">
        <f>'Rekenblad 1'!S196</f>
        <v/>
      </c>
      <c r="AN35" s="53" t="str">
        <f>'Rekenblad 1'!T196</f>
        <v/>
      </c>
      <c r="AO35" s="53" t="str">
        <f>'Rekenblad 1'!U196</f>
        <v/>
      </c>
      <c r="AP35" s="53" t="str">
        <f>'Rekenblad 1'!V196</f>
        <v/>
      </c>
      <c r="AQ35" s="53" t="str">
        <f>'Rekenblad 1'!W196</f>
        <v/>
      </c>
    </row>
    <row r="36" spans="1:43" x14ac:dyDescent="0.2">
      <c r="A36" s="3"/>
      <c r="B36" s="3"/>
      <c r="C36" s="57">
        <v>17</v>
      </c>
      <c r="D36" s="52" t="str">
        <f>'Rekenblad 1'!D154</f>
        <v/>
      </c>
      <c r="E36" s="52" t="str">
        <f>'Rekenblad 1'!E154</f>
        <v/>
      </c>
      <c r="F36" s="52" t="str">
        <f>'Rekenblad 1'!F154</f>
        <v/>
      </c>
      <c r="G36" s="52" t="str">
        <f>'Rekenblad 1'!G154</f>
        <v/>
      </c>
      <c r="H36" s="52" t="str">
        <f>'Rekenblad 1'!H154</f>
        <v/>
      </c>
      <c r="I36" s="52" t="str">
        <f>'Rekenblad 1'!I154</f>
        <v/>
      </c>
      <c r="J36" s="52" t="str">
        <f>'Rekenblad 1'!J154</f>
        <v/>
      </c>
      <c r="K36" s="52" t="str">
        <f>'Rekenblad 1'!K154</f>
        <v/>
      </c>
      <c r="L36" s="52" t="str">
        <f>'Rekenblad 1'!L154</f>
        <v/>
      </c>
      <c r="M36" s="52" t="str">
        <f>'Rekenblad 1'!M154</f>
        <v/>
      </c>
      <c r="N36" s="52" t="str">
        <f>'Rekenblad 1'!N154</f>
        <v/>
      </c>
      <c r="O36" s="52" t="str">
        <f>'Rekenblad 1'!O154</f>
        <v/>
      </c>
      <c r="P36" s="52" t="str">
        <f>'Rekenblad 1'!P154</f>
        <v/>
      </c>
      <c r="Q36" s="52" t="str">
        <f>'Rekenblad 1'!Q154</f>
        <v/>
      </c>
      <c r="R36" s="52" t="str">
        <f>'Rekenblad 1'!R154</f>
        <v/>
      </c>
      <c r="S36" s="52" t="str">
        <f>'Rekenblad 1'!S154</f>
        <v/>
      </c>
      <c r="T36" s="52" t="str">
        <f>'Rekenblad 1'!T154</f>
        <v/>
      </c>
      <c r="U36" s="52" t="str">
        <f>'Rekenblad 1'!U154</f>
        <v/>
      </c>
      <c r="V36" s="52" t="str">
        <f>'Rekenblad 1'!V154</f>
        <v/>
      </c>
      <c r="W36" s="58" t="str">
        <f>'Rekenblad 1'!W154</f>
        <v/>
      </c>
      <c r="X36" s="53" t="str">
        <f>'Rekenblad 1'!D197</f>
        <v/>
      </c>
      <c r="Y36" s="53" t="str">
        <f>'Rekenblad 1'!E197</f>
        <v/>
      </c>
      <c r="Z36" s="53" t="str">
        <f>'Rekenblad 1'!F197</f>
        <v/>
      </c>
      <c r="AA36" s="53" t="str">
        <f>'Rekenblad 1'!G197</f>
        <v/>
      </c>
      <c r="AB36" s="53" t="str">
        <f>'Rekenblad 1'!H197</f>
        <v/>
      </c>
      <c r="AC36" s="53" t="str">
        <f>'Rekenblad 1'!I197</f>
        <v/>
      </c>
      <c r="AD36" s="53" t="str">
        <f>'Rekenblad 1'!J197</f>
        <v/>
      </c>
      <c r="AE36" s="53" t="str">
        <f>'Rekenblad 1'!K197</f>
        <v/>
      </c>
      <c r="AF36" s="53" t="str">
        <f>'Rekenblad 1'!L197</f>
        <v/>
      </c>
      <c r="AG36" s="53" t="str">
        <f>'Rekenblad 1'!M197</f>
        <v/>
      </c>
      <c r="AH36" s="53" t="str">
        <f>'Rekenblad 1'!N197</f>
        <v/>
      </c>
      <c r="AI36" s="53" t="str">
        <f>'Rekenblad 1'!O197</f>
        <v/>
      </c>
      <c r="AJ36" s="53" t="str">
        <f>'Rekenblad 1'!P197</f>
        <v/>
      </c>
      <c r="AK36" s="53" t="str">
        <f>'Rekenblad 1'!Q197</f>
        <v/>
      </c>
      <c r="AL36" s="53" t="str">
        <f>'Rekenblad 1'!R197</f>
        <v/>
      </c>
      <c r="AM36" s="53" t="str">
        <f>'Rekenblad 1'!S197</f>
        <v/>
      </c>
      <c r="AN36" s="53" t="str">
        <f>'Rekenblad 1'!T197</f>
        <v/>
      </c>
      <c r="AO36" s="53" t="str">
        <f>'Rekenblad 1'!U197</f>
        <v/>
      </c>
      <c r="AP36" s="53" t="str">
        <f>'Rekenblad 1'!V197</f>
        <v/>
      </c>
      <c r="AQ36" s="53" t="str">
        <f>'Rekenblad 1'!W197</f>
        <v/>
      </c>
    </row>
    <row r="37" spans="1:43" x14ac:dyDescent="0.2">
      <c r="A37" s="3"/>
      <c r="B37" s="3"/>
      <c r="C37" s="57">
        <v>18</v>
      </c>
      <c r="D37" s="52" t="str">
        <f>'Rekenblad 1'!D155</f>
        <v/>
      </c>
      <c r="E37" s="52" t="str">
        <f>'Rekenblad 1'!E155</f>
        <v/>
      </c>
      <c r="F37" s="52" t="str">
        <f>'Rekenblad 1'!F155</f>
        <v/>
      </c>
      <c r="G37" s="52" t="str">
        <f>'Rekenblad 1'!G155</f>
        <v/>
      </c>
      <c r="H37" s="52" t="str">
        <f>'Rekenblad 1'!H155</f>
        <v/>
      </c>
      <c r="I37" s="52" t="str">
        <f>'Rekenblad 1'!I155</f>
        <v/>
      </c>
      <c r="J37" s="52" t="str">
        <f>'Rekenblad 1'!J155</f>
        <v/>
      </c>
      <c r="K37" s="52" t="str">
        <f>'Rekenblad 1'!K155</f>
        <v/>
      </c>
      <c r="L37" s="52" t="str">
        <f>'Rekenblad 1'!L155</f>
        <v/>
      </c>
      <c r="M37" s="52" t="str">
        <f>'Rekenblad 1'!M155</f>
        <v/>
      </c>
      <c r="N37" s="52" t="str">
        <f>'Rekenblad 1'!N155</f>
        <v/>
      </c>
      <c r="O37" s="52" t="str">
        <f>'Rekenblad 1'!O155</f>
        <v/>
      </c>
      <c r="P37" s="52" t="str">
        <f>'Rekenblad 1'!P155</f>
        <v/>
      </c>
      <c r="Q37" s="52" t="str">
        <f>'Rekenblad 1'!Q155</f>
        <v/>
      </c>
      <c r="R37" s="52" t="str">
        <f>'Rekenblad 1'!R155</f>
        <v/>
      </c>
      <c r="S37" s="52" t="str">
        <f>'Rekenblad 1'!S155</f>
        <v/>
      </c>
      <c r="T37" s="52" t="str">
        <f>'Rekenblad 1'!T155</f>
        <v/>
      </c>
      <c r="U37" s="52" t="str">
        <f>'Rekenblad 1'!U155</f>
        <v/>
      </c>
      <c r="V37" s="52" t="str">
        <f>'Rekenblad 1'!V155</f>
        <v/>
      </c>
      <c r="W37" s="58" t="str">
        <f>'Rekenblad 1'!W155</f>
        <v/>
      </c>
      <c r="X37" s="53" t="str">
        <f>'Rekenblad 1'!D198</f>
        <v/>
      </c>
      <c r="Y37" s="53" t="str">
        <f>'Rekenblad 1'!E198</f>
        <v/>
      </c>
      <c r="Z37" s="53" t="str">
        <f>'Rekenblad 1'!F198</f>
        <v/>
      </c>
      <c r="AA37" s="53" t="str">
        <f>'Rekenblad 1'!G198</f>
        <v/>
      </c>
      <c r="AB37" s="53" t="str">
        <f>'Rekenblad 1'!H198</f>
        <v/>
      </c>
      <c r="AC37" s="53" t="str">
        <f>'Rekenblad 1'!I198</f>
        <v/>
      </c>
      <c r="AD37" s="53" t="str">
        <f>'Rekenblad 1'!J198</f>
        <v/>
      </c>
      <c r="AE37" s="53" t="str">
        <f>'Rekenblad 1'!K198</f>
        <v/>
      </c>
      <c r="AF37" s="53" t="str">
        <f>'Rekenblad 1'!L198</f>
        <v/>
      </c>
      <c r="AG37" s="53" t="str">
        <f>'Rekenblad 1'!M198</f>
        <v/>
      </c>
      <c r="AH37" s="53" t="str">
        <f>'Rekenblad 1'!N198</f>
        <v/>
      </c>
      <c r="AI37" s="53" t="str">
        <f>'Rekenblad 1'!O198</f>
        <v/>
      </c>
      <c r="AJ37" s="53" t="str">
        <f>'Rekenblad 1'!P198</f>
        <v/>
      </c>
      <c r="AK37" s="53" t="str">
        <f>'Rekenblad 1'!Q198</f>
        <v/>
      </c>
      <c r="AL37" s="53" t="str">
        <f>'Rekenblad 1'!R198</f>
        <v/>
      </c>
      <c r="AM37" s="53" t="str">
        <f>'Rekenblad 1'!S198</f>
        <v/>
      </c>
      <c r="AN37" s="53" t="str">
        <f>'Rekenblad 1'!T198</f>
        <v/>
      </c>
      <c r="AO37" s="53" t="str">
        <f>'Rekenblad 1'!U198</f>
        <v/>
      </c>
      <c r="AP37" s="53" t="str">
        <f>'Rekenblad 1'!V198</f>
        <v/>
      </c>
      <c r="AQ37" s="53" t="str">
        <f>'Rekenblad 1'!W198</f>
        <v/>
      </c>
    </row>
    <row r="38" spans="1:43" x14ac:dyDescent="0.2">
      <c r="A38" s="3"/>
      <c r="B38" s="3"/>
      <c r="C38" s="57">
        <v>19</v>
      </c>
      <c r="D38" s="52" t="str">
        <f>'Rekenblad 1'!D156</f>
        <v/>
      </c>
      <c r="E38" s="52" t="str">
        <f>'Rekenblad 1'!E156</f>
        <v/>
      </c>
      <c r="F38" s="52" t="str">
        <f>'Rekenblad 1'!F156</f>
        <v/>
      </c>
      <c r="G38" s="52" t="str">
        <f>'Rekenblad 1'!G156</f>
        <v/>
      </c>
      <c r="H38" s="52" t="str">
        <f>'Rekenblad 1'!H156</f>
        <v/>
      </c>
      <c r="I38" s="52" t="str">
        <f>'Rekenblad 1'!I156</f>
        <v/>
      </c>
      <c r="J38" s="52" t="str">
        <f>'Rekenblad 1'!J156</f>
        <v/>
      </c>
      <c r="K38" s="52" t="str">
        <f>'Rekenblad 1'!K156</f>
        <v/>
      </c>
      <c r="L38" s="52" t="str">
        <f>'Rekenblad 1'!L156</f>
        <v/>
      </c>
      <c r="M38" s="52" t="str">
        <f>'Rekenblad 1'!M156</f>
        <v/>
      </c>
      <c r="N38" s="52" t="str">
        <f>'Rekenblad 1'!N156</f>
        <v/>
      </c>
      <c r="O38" s="52" t="str">
        <f>'Rekenblad 1'!O156</f>
        <v/>
      </c>
      <c r="P38" s="52" t="str">
        <f>'Rekenblad 1'!P156</f>
        <v/>
      </c>
      <c r="Q38" s="52" t="str">
        <f>'Rekenblad 1'!Q156</f>
        <v/>
      </c>
      <c r="R38" s="52" t="str">
        <f>'Rekenblad 1'!R156</f>
        <v/>
      </c>
      <c r="S38" s="52" t="str">
        <f>'Rekenblad 1'!S156</f>
        <v/>
      </c>
      <c r="T38" s="52" t="str">
        <f>'Rekenblad 1'!T156</f>
        <v/>
      </c>
      <c r="U38" s="52" t="str">
        <f>'Rekenblad 1'!U156</f>
        <v/>
      </c>
      <c r="V38" s="52" t="str">
        <f>'Rekenblad 1'!V156</f>
        <v/>
      </c>
      <c r="W38" s="58" t="str">
        <f>'Rekenblad 1'!W156</f>
        <v/>
      </c>
      <c r="X38" s="53" t="str">
        <f>'Rekenblad 1'!D199</f>
        <v/>
      </c>
      <c r="Y38" s="53" t="str">
        <f>'Rekenblad 1'!E199</f>
        <v/>
      </c>
      <c r="Z38" s="53" t="str">
        <f>'Rekenblad 1'!F199</f>
        <v/>
      </c>
      <c r="AA38" s="53" t="str">
        <f>'Rekenblad 1'!G199</f>
        <v/>
      </c>
      <c r="AB38" s="53" t="str">
        <f>'Rekenblad 1'!H199</f>
        <v/>
      </c>
      <c r="AC38" s="53" t="str">
        <f>'Rekenblad 1'!I199</f>
        <v/>
      </c>
      <c r="AD38" s="53" t="str">
        <f>'Rekenblad 1'!J199</f>
        <v/>
      </c>
      <c r="AE38" s="53" t="str">
        <f>'Rekenblad 1'!K199</f>
        <v/>
      </c>
      <c r="AF38" s="53" t="str">
        <f>'Rekenblad 1'!L199</f>
        <v/>
      </c>
      <c r="AG38" s="53" t="str">
        <f>'Rekenblad 1'!M199</f>
        <v/>
      </c>
      <c r="AH38" s="53" t="str">
        <f>'Rekenblad 1'!N199</f>
        <v/>
      </c>
      <c r="AI38" s="53" t="str">
        <f>'Rekenblad 1'!O199</f>
        <v/>
      </c>
      <c r="AJ38" s="53" t="str">
        <f>'Rekenblad 1'!P199</f>
        <v/>
      </c>
      <c r="AK38" s="53" t="str">
        <f>'Rekenblad 1'!Q199</f>
        <v/>
      </c>
      <c r="AL38" s="53" t="str">
        <f>'Rekenblad 1'!R199</f>
        <v/>
      </c>
      <c r="AM38" s="53" t="str">
        <f>'Rekenblad 1'!S199</f>
        <v/>
      </c>
      <c r="AN38" s="53" t="str">
        <f>'Rekenblad 1'!T199</f>
        <v/>
      </c>
      <c r="AO38" s="53" t="str">
        <f>'Rekenblad 1'!U199</f>
        <v/>
      </c>
      <c r="AP38" s="53" t="str">
        <f>'Rekenblad 1'!V199</f>
        <v/>
      </c>
      <c r="AQ38" s="53" t="str">
        <f>'Rekenblad 1'!W199</f>
        <v/>
      </c>
    </row>
    <row r="39" spans="1:43" x14ac:dyDescent="0.2">
      <c r="A39" s="3"/>
      <c r="B39" s="3"/>
      <c r="C39" s="57">
        <v>20</v>
      </c>
      <c r="D39" s="52" t="str">
        <f>'Rekenblad 1'!D157</f>
        <v/>
      </c>
      <c r="E39" s="52" t="str">
        <f>'Rekenblad 1'!E157</f>
        <v/>
      </c>
      <c r="F39" s="52" t="str">
        <f>'Rekenblad 1'!F157</f>
        <v/>
      </c>
      <c r="G39" s="52" t="str">
        <f>'Rekenblad 1'!G157</f>
        <v/>
      </c>
      <c r="H39" s="52" t="str">
        <f>'Rekenblad 1'!H157</f>
        <v/>
      </c>
      <c r="I39" s="52" t="str">
        <f>'Rekenblad 1'!I157</f>
        <v/>
      </c>
      <c r="J39" s="52" t="str">
        <f>'Rekenblad 1'!J157</f>
        <v/>
      </c>
      <c r="K39" s="52" t="str">
        <f>'Rekenblad 1'!K157</f>
        <v/>
      </c>
      <c r="L39" s="52" t="str">
        <f>'Rekenblad 1'!L157</f>
        <v/>
      </c>
      <c r="M39" s="52" t="str">
        <f>'Rekenblad 1'!M157</f>
        <v/>
      </c>
      <c r="N39" s="52" t="str">
        <f>'Rekenblad 1'!N157</f>
        <v/>
      </c>
      <c r="O39" s="52" t="str">
        <f>'Rekenblad 1'!O157</f>
        <v/>
      </c>
      <c r="P39" s="52" t="str">
        <f>'Rekenblad 1'!P157</f>
        <v/>
      </c>
      <c r="Q39" s="52" t="str">
        <f>'Rekenblad 1'!Q157</f>
        <v/>
      </c>
      <c r="R39" s="52" t="str">
        <f>'Rekenblad 1'!R157</f>
        <v/>
      </c>
      <c r="S39" s="52" t="str">
        <f>'Rekenblad 1'!S157</f>
        <v/>
      </c>
      <c r="T39" s="52" t="str">
        <f>'Rekenblad 1'!T157</f>
        <v/>
      </c>
      <c r="U39" s="52" t="str">
        <f>'Rekenblad 1'!U157</f>
        <v/>
      </c>
      <c r="V39" s="52" t="str">
        <f>'Rekenblad 1'!V157</f>
        <v/>
      </c>
      <c r="W39" s="58" t="str">
        <f>'Rekenblad 1'!W157</f>
        <v/>
      </c>
      <c r="X39" s="53" t="str">
        <f>'Rekenblad 1'!D200</f>
        <v/>
      </c>
      <c r="Y39" s="53" t="str">
        <f>'Rekenblad 1'!E200</f>
        <v/>
      </c>
      <c r="Z39" s="53" t="str">
        <f>'Rekenblad 1'!F200</f>
        <v/>
      </c>
      <c r="AA39" s="53" t="str">
        <f>'Rekenblad 1'!G200</f>
        <v/>
      </c>
      <c r="AB39" s="53" t="str">
        <f>'Rekenblad 1'!H200</f>
        <v/>
      </c>
      <c r="AC39" s="53" t="str">
        <f>'Rekenblad 1'!I200</f>
        <v/>
      </c>
      <c r="AD39" s="53" t="str">
        <f>'Rekenblad 1'!J200</f>
        <v/>
      </c>
      <c r="AE39" s="53" t="str">
        <f>'Rekenblad 1'!K200</f>
        <v/>
      </c>
      <c r="AF39" s="53" t="str">
        <f>'Rekenblad 1'!L200</f>
        <v/>
      </c>
      <c r="AG39" s="53" t="str">
        <f>'Rekenblad 1'!M200</f>
        <v/>
      </c>
      <c r="AH39" s="53" t="str">
        <f>'Rekenblad 1'!N200</f>
        <v/>
      </c>
      <c r="AI39" s="53" t="str">
        <f>'Rekenblad 1'!O200</f>
        <v/>
      </c>
      <c r="AJ39" s="53" t="str">
        <f>'Rekenblad 1'!P200</f>
        <v/>
      </c>
      <c r="AK39" s="53" t="str">
        <f>'Rekenblad 1'!Q200</f>
        <v/>
      </c>
      <c r="AL39" s="53" t="str">
        <f>'Rekenblad 1'!R200</f>
        <v/>
      </c>
      <c r="AM39" s="53" t="str">
        <f>'Rekenblad 1'!S200</f>
        <v/>
      </c>
      <c r="AN39" s="53" t="str">
        <f>'Rekenblad 1'!T200</f>
        <v/>
      </c>
      <c r="AO39" s="53" t="str">
        <f>'Rekenblad 1'!U200</f>
        <v/>
      </c>
      <c r="AP39" s="53" t="str">
        <f>'Rekenblad 1'!V200</f>
        <v/>
      </c>
      <c r="AQ39" s="53" t="str">
        <f>'Rekenblad 1'!W200</f>
        <v/>
      </c>
    </row>
    <row r="40" spans="1:43" x14ac:dyDescent="0.2">
      <c r="A40" s="3"/>
      <c r="B40" s="3"/>
      <c r="C40" s="57">
        <v>21</v>
      </c>
      <c r="D40" s="52" t="str">
        <f>'Rekenblad 1'!D158</f>
        <v/>
      </c>
      <c r="E40" s="52" t="str">
        <f>'Rekenblad 1'!E158</f>
        <v/>
      </c>
      <c r="F40" s="52" t="str">
        <f>'Rekenblad 1'!F158</f>
        <v/>
      </c>
      <c r="G40" s="52" t="str">
        <f>'Rekenblad 1'!G158</f>
        <v/>
      </c>
      <c r="H40" s="52" t="str">
        <f>'Rekenblad 1'!H158</f>
        <v/>
      </c>
      <c r="I40" s="52" t="str">
        <f>'Rekenblad 1'!I158</f>
        <v/>
      </c>
      <c r="J40" s="52" t="str">
        <f>'Rekenblad 1'!J158</f>
        <v/>
      </c>
      <c r="K40" s="52" t="str">
        <f>'Rekenblad 1'!K158</f>
        <v/>
      </c>
      <c r="L40" s="52" t="str">
        <f>'Rekenblad 1'!L158</f>
        <v/>
      </c>
      <c r="M40" s="52" t="str">
        <f>'Rekenblad 1'!M158</f>
        <v/>
      </c>
      <c r="N40" s="52" t="str">
        <f>'Rekenblad 1'!N158</f>
        <v/>
      </c>
      <c r="O40" s="52" t="str">
        <f>'Rekenblad 1'!O158</f>
        <v/>
      </c>
      <c r="P40" s="52" t="str">
        <f>'Rekenblad 1'!P158</f>
        <v/>
      </c>
      <c r="Q40" s="52" t="str">
        <f>'Rekenblad 1'!Q158</f>
        <v/>
      </c>
      <c r="R40" s="52" t="str">
        <f>'Rekenblad 1'!R158</f>
        <v/>
      </c>
      <c r="S40" s="52" t="str">
        <f>'Rekenblad 1'!S158</f>
        <v/>
      </c>
      <c r="T40" s="52" t="str">
        <f>'Rekenblad 1'!T158</f>
        <v/>
      </c>
      <c r="U40" s="52" t="str">
        <f>'Rekenblad 1'!U158</f>
        <v/>
      </c>
      <c r="V40" s="52" t="str">
        <f>'Rekenblad 1'!V158</f>
        <v/>
      </c>
      <c r="W40" s="58" t="str">
        <f>'Rekenblad 1'!W158</f>
        <v/>
      </c>
      <c r="X40" s="53" t="str">
        <f>'Rekenblad 1'!D201</f>
        <v/>
      </c>
      <c r="Y40" s="53" t="str">
        <f>'Rekenblad 1'!E201</f>
        <v/>
      </c>
      <c r="Z40" s="53" t="str">
        <f>'Rekenblad 1'!F201</f>
        <v/>
      </c>
      <c r="AA40" s="53" t="str">
        <f>'Rekenblad 1'!G201</f>
        <v/>
      </c>
      <c r="AB40" s="53" t="str">
        <f>'Rekenblad 1'!H201</f>
        <v/>
      </c>
      <c r="AC40" s="53" t="str">
        <f>'Rekenblad 1'!I201</f>
        <v/>
      </c>
      <c r="AD40" s="53" t="str">
        <f>'Rekenblad 1'!J201</f>
        <v/>
      </c>
      <c r="AE40" s="53" t="str">
        <f>'Rekenblad 1'!K201</f>
        <v/>
      </c>
      <c r="AF40" s="53" t="str">
        <f>'Rekenblad 1'!L201</f>
        <v/>
      </c>
      <c r="AG40" s="53" t="str">
        <f>'Rekenblad 1'!M201</f>
        <v/>
      </c>
      <c r="AH40" s="53" t="str">
        <f>'Rekenblad 1'!N201</f>
        <v/>
      </c>
      <c r="AI40" s="53" t="str">
        <f>'Rekenblad 1'!O201</f>
        <v/>
      </c>
      <c r="AJ40" s="53" t="str">
        <f>'Rekenblad 1'!P201</f>
        <v/>
      </c>
      <c r="AK40" s="53" t="str">
        <f>'Rekenblad 1'!Q201</f>
        <v/>
      </c>
      <c r="AL40" s="53" t="str">
        <f>'Rekenblad 1'!R201</f>
        <v/>
      </c>
      <c r="AM40" s="53" t="str">
        <f>'Rekenblad 1'!S201</f>
        <v/>
      </c>
      <c r="AN40" s="53" t="str">
        <f>'Rekenblad 1'!T201</f>
        <v/>
      </c>
      <c r="AO40" s="53" t="str">
        <f>'Rekenblad 1'!U201</f>
        <v/>
      </c>
      <c r="AP40" s="53" t="str">
        <f>'Rekenblad 1'!V201</f>
        <v/>
      </c>
      <c r="AQ40" s="53" t="str">
        <f>'Rekenblad 1'!W201</f>
        <v/>
      </c>
    </row>
    <row r="41" spans="1:43" x14ac:dyDescent="0.2">
      <c r="A41" s="3"/>
      <c r="B41" s="3"/>
      <c r="C41" s="57">
        <v>22</v>
      </c>
      <c r="D41" s="52" t="str">
        <f>'Rekenblad 1'!D159</f>
        <v/>
      </c>
      <c r="E41" s="52" t="str">
        <f>'Rekenblad 1'!E159</f>
        <v/>
      </c>
      <c r="F41" s="52" t="str">
        <f>'Rekenblad 1'!F159</f>
        <v/>
      </c>
      <c r="G41" s="52" t="str">
        <f>'Rekenblad 1'!G159</f>
        <v/>
      </c>
      <c r="H41" s="52" t="str">
        <f>'Rekenblad 1'!H159</f>
        <v/>
      </c>
      <c r="I41" s="52" t="str">
        <f>'Rekenblad 1'!I159</f>
        <v/>
      </c>
      <c r="J41" s="52" t="str">
        <f>'Rekenblad 1'!J159</f>
        <v/>
      </c>
      <c r="K41" s="52" t="str">
        <f>'Rekenblad 1'!K159</f>
        <v/>
      </c>
      <c r="L41" s="52" t="str">
        <f>'Rekenblad 1'!L159</f>
        <v/>
      </c>
      <c r="M41" s="52" t="str">
        <f>'Rekenblad 1'!M159</f>
        <v/>
      </c>
      <c r="N41" s="52" t="str">
        <f>'Rekenblad 1'!N159</f>
        <v/>
      </c>
      <c r="O41" s="52" t="str">
        <f>'Rekenblad 1'!O159</f>
        <v/>
      </c>
      <c r="P41" s="52" t="str">
        <f>'Rekenblad 1'!P159</f>
        <v/>
      </c>
      <c r="Q41" s="52" t="str">
        <f>'Rekenblad 1'!Q159</f>
        <v/>
      </c>
      <c r="R41" s="52" t="str">
        <f>'Rekenblad 1'!R159</f>
        <v/>
      </c>
      <c r="S41" s="52" t="str">
        <f>'Rekenblad 1'!S159</f>
        <v/>
      </c>
      <c r="T41" s="52" t="str">
        <f>'Rekenblad 1'!T159</f>
        <v/>
      </c>
      <c r="U41" s="52" t="str">
        <f>'Rekenblad 1'!U159</f>
        <v/>
      </c>
      <c r="V41" s="52" t="str">
        <f>'Rekenblad 1'!V159</f>
        <v/>
      </c>
      <c r="W41" s="58" t="str">
        <f>'Rekenblad 1'!W159</f>
        <v/>
      </c>
      <c r="X41" s="53" t="str">
        <f>'Rekenblad 1'!D202</f>
        <v/>
      </c>
      <c r="Y41" s="53" t="str">
        <f>'Rekenblad 1'!E202</f>
        <v/>
      </c>
      <c r="Z41" s="53" t="str">
        <f>'Rekenblad 1'!F202</f>
        <v/>
      </c>
      <c r="AA41" s="53" t="str">
        <f>'Rekenblad 1'!G202</f>
        <v/>
      </c>
      <c r="AB41" s="53" t="str">
        <f>'Rekenblad 1'!H202</f>
        <v/>
      </c>
      <c r="AC41" s="53" t="str">
        <f>'Rekenblad 1'!I202</f>
        <v/>
      </c>
      <c r="AD41" s="53" t="str">
        <f>'Rekenblad 1'!J202</f>
        <v/>
      </c>
      <c r="AE41" s="53" t="str">
        <f>'Rekenblad 1'!K202</f>
        <v/>
      </c>
      <c r="AF41" s="53" t="str">
        <f>'Rekenblad 1'!L202</f>
        <v/>
      </c>
      <c r="AG41" s="53" t="str">
        <f>'Rekenblad 1'!M202</f>
        <v/>
      </c>
      <c r="AH41" s="53" t="str">
        <f>'Rekenblad 1'!N202</f>
        <v/>
      </c>
      <c r="AI41" s="53" t="str">
        <f>'Rekenblad 1'!O202</f>
        <v/>
      </c>
      <c r="AJ41" s="53" t="str">
        <f>'Rekenblad 1'!P202</f>
        <v/>
      </c>
      <c r="AK41" s="53" t="str">
        <f>'Rekenblad 1'!Q202</f>
        <v/>
      </c>
      <c r="AL41" s="53" t="str">
        <f>'Rekenblad 1'!R202</f>
        <v/>
      </c>
      <c r="AM41" s="53" t="str">
        <f>'Rekenblad 1'!S202</f>
        <v/>
      </c>
      <c r="AN41" s="53" t="str">
        <f>'Rekenblad 1'!T202</f>
        <v/>
      </c>
      <c r="AO41" s="53" t="str">
        <f>'Rekenblad 1'!U202</f>
        <v/>
      </c>
      <c r="AP41" s="53" t="str">
        <f>'Rekenblad 1'!V202</f>
        <v/>
      </c>
      <c r="AQ41" s="53" t="str">
        <f>'Rekenblad 1'!W202</f>
        <v/>
      </c>
    </row>
    <row r="42" spans="1:43" x14ac:dyDescent="0.2">
      <c r="A42" s="3"/>
      <c r="B42" s="3"/>
      <c r="C42" s="57">
        <v>23</v>
      </c>
      <c r="D42" s="52" t="str">
        <f>'Rekenblad 1'!D160</f>
        <v/>
      </c>
      <c r="E42" s="52" t="str">
        <f>'Rekenblad 1'!E160</f>
        <v/>
      </c>
      <c r="F42" s="52" t="str">
        <f>'Rekenblad 1'!F160</f>
        <v/>
      </c>
      <c r="G42" s="52" t="str">
        <f>'Rekenblad 1'!G160</f>
        <v/>
      </c>
      <c r="H42" s="52" t="str">
        <f>'Rekenblad 1'!H160</f>
        <v/>
      </c>
      <c r="I42" s="52" t="str">
        <f>'Rekenblad 1'!I160</f>
        <v/>
      </c>
      <c r="J42" s="52" t="str">
        <f>'Rekenblad 1'!J160</f>
        <v/>
      </c>
      <c r="K42" s="52" t="str">
        <f>'Rekenblad 1'!K160</f>
        <v/>
      </c>
      <c r="L42" s="52" t="str">
        <f>'Rekenblad 1'!L160</f>
        <v/>
      </c>
      <c r="M42" s="52" t="str">
        <f>'Rekenblad 1'!M160</f>
        <v/>
      </c>
      <c r="N42" s="52" t="str">
        <f>'Rekenblad 1'!N160</f>
        <v/>
      </c>
      <c r="O42" s="52" t="str">
        <f>'Rekenblad 1'!O160</f>
        <v/>
      </c>
      <c r="P42" s="52" t="str">
        <f>'Rekenblad 1'!P160</f>
        <v/>
      </c>
      <c r="Q42" s="52" t="str">
        <f>'Rekenblad 1'!Q160</f>
        <v/>
      </c>
      <c r="R42" s="52" t="str">
        <f>'Rekenblad 1'!R160</f>
        <v/>
      </c>
      <c r="S42" s="52" t="str">
        <f>'Rekenblad 1'!S160</f>
        <v/>
      </c>
      <c r="T42" s="52" t="str">
        <f>'Rekenblad 1'!T160</f>
        <v/>
      </c>
      <c r="U42" s="52" t="str">
        <f>'Rekenblad 1'!U160</f>
        <v/>
      </c>
      <c r="V42" s="52" t="str">
        <f>'Rekenblad 1'!V160</f>
        <v/>
      </c>
      <c r="W42" s="58" t="str">
        <f>'Rekenblad 1'!W160</f>
        <v/>
      </c>
      <c r="X42" s="53" t="str">
        <f>'Rekenblad 1'!D203</f>
        <v/>
      </c>
      <c r="Y42" s="53" t="str">
        <f>'Rekenblad 1'!E203</f>
        <v/>
      </c>
      <c r="Z42" s="53" t="str">
        <f>'Rekenblad 1'!F203</f>
        <v/>
      </c>
      <c r="AA42" s="53" t="str">
        <f>'Rekenblad 1'!G203</f>
        <v/>
      </c>
      <c r="AB42" s="53" t="str">
        <f>'Rekenblad 1'!H203</f>
        <v/>
      </c>
      <c r="AC42" s="53" t="str">
        <f>'Rekenblad 1'!I203</f>
        <v/>
      </c>
      <c r="AD42" s="53" t="str">
        <f>'Rekenblad 1'!J203</f>
        <v/>
      </c>
      <c r="AE42" s="53" t="str">
        <f>'Rekenblad 1'!K203</f>
        <v/>
      </c>
      <c r="AF42" s="53" t="str">
        <f>'Rekenblad 1'!L203</f>
        <v/>
      </c>
      <c r="AG42" s="53" t="str">
        <f>'Rekenblad 1'!M203</f>
        <v/>
      </c>
      <c r="AH42" s="53" t="str">
        <f>'Rekenblad 1'!N203</f>
        <v/>
      </c>
      <c r="AI42" s="53" t="str">
        <f>'Rekenblad 1'!O203</f>
        <v/>
      </c>
      <c r="AJ42" s="53" t="str">
        <f>'Rekenblad 1'!P203</f>
        <v/>
      </c>
      <c r="AK42" s="53" t="str">
        <f>'Rekenblad 1'!Q203</f>
        <v/>
      </c>
      <c r="AL42" s="53" t="str">
        <f>'Rekenblad 1'!R203</f>
        <v/>
      </c>
      <c r="AM42" s="53" t="str">
        <f>'Rekenblad 1'!S203</f>
        <v/>
      </c>
      <c r="AN42" s="53" t="str">
        <f>'Rekenblad 1'!T203</f>
        <v/>
      </c>
      <c r="AO42" s="53" t="str">
        <f>'Rekenblad 1'!U203</f>
        <v/>
      </c>
      <c r="AP42" s="53" t="str">
        <f>'Rekenblad 1'!V203</f>
        <v/>
      </c>
      <c r="AQ42" s="53" t="str">
        <f>'Rekenblad 1'!W203</f>
        <v/>
      </c>
    </row>
    <row r="43" spans="1:43" x14ac:dyDescent="0.2">
      <c r="A43" s="3"/>
      <c r="B43" s="3"/>
      <c r="C43" s="57">
        <v>24</v>
      </c>
      <c r="D43" s="52" t="str">
        <f>'Rekenblad 1'!D161</f>
        <v/>
      </c>
      <c r="E43" s="52" t="str">
        <f>'Rekenblad 1'!E161</f>
        <v/>
      </c>
      <c r="F43" s="52" t="str">
        <f>'Rekenblad 1'!F161</f>
        <v/>
      </c>
      <c r="G43" s="52" t="str">
        <f>'Rekenblad 1'!G161</f>
        <v/>
      </c>
      <c r="H43" s="52" t="str">
        <f>'Rekenblad 1'!H161</f>
        <v/>
      </c>
      <c r="I43" s="52" t="str">
        <f>'Rekenblad 1'!I161</f>
        <v/>
      </c>
      <c r="J43" s="52" t="str">
        <f>'Rekenblad 1'!J161</f>
        <v/>
      </c>
      <c r="K43" s="52" t="str">
        <f>'Rekenblad 1'!K161</f>
        <v/>
      </c>
      <c r="L43" s="52" t="str">
        <f>'Rekenblad 1'!L161</f>
        <v/>
      </c>
      <c r="M43" s="52" t="str">
        <f>'Rekenblad 1'!M161</f>
        <v/>
      </c>
      <c r="N43" s="52" t="str">
        <f>'Rekenblad 1'!N161</f>
        <v/>
      </c>
      <c r="O43" s="52" t="str">
        <f>'Rekenblad 1'!O161</f>
        <v/>
      </c>
      <c r="P43" s="52" t="str">
        <f>'Rekenblad 1'!P161</f>
        <v/>
      </c>
      <c r="Q43" s="52" t="str">
        <f>'Rekenblad 1'!Q161</f>
        <v/>
      </c>
      <c r="R43" s="52" t="str">
        <f>'Rekenblad 1'!R161</f>
        <v/>
      </c>
      <c r="S43" s="52" t="str">
        <f>'Rekenblad 1'!S161</f>
        <v/>
      </c>
      <c r="T43" s="52" t="str">
        <f>'Rekenblad 1'!T161</f>
        <v/>
      </c>
      <c r="U43" s="52" t="str">
        <f>'Rekenblad 1'!U161</f>
        <v/>
      </c>
      <c r="V43" s="52" t="str">
        <f>'Rekenblad 1'!V161</f>
        <v/>
      </c>
      <c r="W43" s="58" t="str">
        <f>'Rekenblad 1'!W161</f>
        <v/>
      </c>
      <c r="X43" s="53" t="str">
        <f>'Rekenblad 1'!D204</f>
        <v/>
      </c>
      <c r="Y43" s="53" t="str">
        <f>'Rekenblad 1'!E204</f>
        <v/>
      </c>
      <c r="Z43" s="53" t="str">
        <f>'Rekenblad 1'!F204</f>
        <v/>
      </c>
      <c r="AA43" s="53" t="str">
        <f>'Rekenblad 1'!G204</f>
        <v/>
      </c>
      <c r="AB43" s="53" t="str">
        <f>'Rekenblad 1'!H204</f>
        <v/>
      </c>
      <c r="AC43" s="53" t="str">
        <f>'Rekenblad 1'!I204</f>
        <v/>
      </c>
      <c r="AD43" s="53" t="str">
        <f>'Rekenblad 1'!J204</f>
        <v/>
      </c>
      <c r="AE43" s="53" t="str">
        <f>'Rekenblad 1'!K204</f>
        <v/>
      </c>
      <c r="AF43" s="53" t="str">
        <f>'Rekenblad 1'!L204</f>
        <v/>
      </c>
      <c r="AG43" s="53" t="str">
        <f>'Rekenblad 1'!M204</f>
        <v/>
      </c>
      <c r="AH43" s="53" t="str">
        <f>'Rekenblad 1'!N204</f>
        <v/>
      </c>
      <c r="AI43" s="53" t="str">
        <f>'Rekenblad 1'!O204</f>
        <v/>
      </c>
      <c r="AJ43" s="53" t="str">
        <f>'Rekenblad 1'!P204</f>
        <v/>
      </c>
      <c r="AK43" s="53" t="str">
        <f>'Rekenblad 1'!Q204</f>
        <v/>
      </c>
      <c r="AL43" s="53" t="str">
        <f>'Rekenblad 1'!R204</f>
        <v/>
      </c>
      <c r="AM43" s="53" t="str">
        <f>'Rekenblad 1'!S204</f>
        <v/>
      </c>
      <c r="AN43" s="53" t="str">
        <f>'Rekenblad 1'!T204</f>
        <v/>
      </c>
      <c r="AO43" s="53" t="str">
        <f>'Rekenblad 1'!U204</f>
        <v/>
      </c>
      <c r="AP43" s="53" t="str">
        <f>'Rekenblad 1'!V204</f>
        <v/>
      </c>
      <c r="AQ43" s="53" t="str">
        <f>'Rekenblad 1'!W204</f>
        <v/>
      </c>
    </row>
    <row r="44" spans="1:43" x14ac:dyDescent="0.2">
      <c r="A44" s="3"/>
      <c r="B44" s="3"/>
      <c r="C44" s="57">
        <v>25</v>
      </c>
      <c r="D44" s="52" t="str">
        <f>'Rekenblad 1'!D162</f>
        <v/>
      </c>
      <c r="E44" s="52" t="str">
        <f>'Rekenblad 1'!E162</f>
        <v/>
      </c>
      <c r="F44" s="52" t="str">
        <f>'Rekenblad 1'!F162</f>
        <v/>
      </c>
      <c r="G44" s="52" t="str">
        <f>'Rekenblad 1'!G162</f>
        <v/>
      </c>
      <c r="H44" s="52" t="str">
        <f>'Rekenblad 1'!H162</f>
        <v/>
      </c>
      <c r="I44" s="52" t="str">
        <f>'Rekenblad 1'!I162</f>
        <v/>
      </c>
      <c r="J44" s="52" t="str">
        <f>'Rekenblad 1'!J162</f>
        <v/>
      </c>
      <c r="K44" s="52" t="str">
        <f>'Rekenblad 1'!K162</f>
        <v/>
      </c>
      <c r="L44" s="52" t="str">
        <f>'Rekenblad 1'!L162</f>
        <v/>
      </c>
      <c r="M44" s="52" t="str">
        <f>'Rekenblad 1'!M162</f>
        <v/>
      </c>
      <c r="N44" s="52" t="str">
        <f>'Rekenblad 1'!N162</f>
        <v/>
      </c>
      <c r="O44" s="52" t="str">
        <f>'Rekenblad 1'!O162</f>
        <v/>
      </c>
      <c r="P44" s="52" t="str">
        <f>'Rekenblad 1'!P162</f>
        <v/>
      </c>
      <c r="Q44" s="52" t="str">
        <f>'Rekenblad 1'!Q162</f>
        <v/>
      </c>
      <c r="R44" s="52" t="str">
        <f>'Rekenblad 1'!R162</f>
        <v/>
      </c>
      <c r="S44" s="52" t="str">
        <f>'Rekenblad 1'!S162</f>
        <v/>
      </c>
      <c r="T44" s="52" t="str">
        <f>'Rekenblad 1'!T162</f>
        <v/>
      </c>
      <c r="U44" s="52" t="str">
        <f>'Rekenblad 1'!U162</f>
        <v/>
      </c>
      <c r="V44" s="52" t="str">
        <f>'Rekenblad 1'!V162</f>
        <v/>
      </c>
      <c r="W44" s="58" t="str">
        <f>'Rekenblad 1'!W162</f>
        <v/>
      </c>
      <c r="X44" s="53" t="str">
        <f>'Rekenblad 1'!D205</f>
        <v/>
      </c>
      <c r="Y44" s="53" t="str">
        <f>'Rekenblad 1'!E205</f>
        <v/>
      </c>
      <c r="Z44" s="53" t="str">
        <f>'Rekenblad 1'!F205</f>
        <v/>
      </c>
      <c r="AA44" s="53" t="str">
        <f>'Rekenblad 1'!G205</f>
        <v/>
      </c>
      <c r="AB44" s="53" t="str">
        <f>'Rekenblad 1'!H205</f>
        <v/>
      </c>
      <c r="AC44" s="53" t="str">
        <f>'Rekenblad 1'!I205</f>
        <v/>
      </c>
      <c r="AD44" s="53" t="str">
        <f>'Rekenblad 1'!J205</f>
        <v/>
      </c>
      <c r="AE44" s="53" t="str">
        <f>'Rekenblad 1'!K205</f>
        <v/>
      </c>
      <c r="AF44" s="53" t="str">
        <f>'Rekenblad 1'!L205</f>
        <v/>
      </c>
      <c r="AG44" s="53" t="str">
        <f>'Rekenblad 1'!M205</f>
        <v/>
      </c>
      <c r="AH44" s="53" t="str">
        <f>'Rekenblad 1'!N205</f>
        <v/>
      </c>
      <c r="AI44" s="53" t="str">
        <f>'Rekenblad 1'!O205</f>
        <v/>
      </c>
      <c r="AJ44" s="53" t="str">
        <f>'Rekenblad 1'!P205</f>
        <v/>
      </c>
      <c r="AK44" s="53" t="str">
        <f>'Rekenblad 1'!Q205</f>
        <v/>
      </c>
      <c r="AL44" s="53" t="str">
        <f>'Rekenblad 1'!R205</f>
        <v/>
      </c>
      <c r="AM44" s="53" t="str">
        <f>'Rekenblad 1'!S205</f>
        <v/>
      </c>
      <c r="AN44" s="53" t="str">
        <f>'Rekenblad 1'!T205</f>
        <v/>
      </c>
      <c r="AO44" s="53" t="str">
        <f>'Rekenblad 1'!U205</f>
        <v/>
      </c>
      <c r="AP44" s="53" t="str">
        <f>'Rekenblad 1'!V205</f>
        <v/>
      </c>
      <c r="AQ44" s="53" t="str">
        <f>'Rekenblad 1'!W205</f>
        <v/>
      </c>
    </row>
    <row r="45" spans="1:43" x14ac:dyDescent="0.2">
      <c r="A45" s="3"/>
      <c r="B45" s="3"/>
      <c r="C45" s="57">
        <v>26</v>
      </c>
      <c r="D45" s="52" t="str">
        <f>'Rekenblad 1'!D163</f>
        <v/>
      </c>
      <c r="E45" s="52" t="str">
        <f>'Rekenblad 1'!E163</f>
        <v/>
      </c>
      <c r="F45" s="52" t="str">
        <f>'Rekenblad 1'!F163</f>
        <v/>
      </c>
      <c r="G45" s="52" t="str">
        <f>'Rekenblad 1'!G163</f>
        <v/>
      </c>
      <c r="H45" s="52" t="str">
        <f>'Rekenblad 1'!H163</f>
        <v/>
      </c>
      <c r="I45" s="52" t="str">
        <f>'Rekenblad 1'!I163</f>
        <v/>
      </c>
      <c r="J45" s="52" t="str">
        <f>'Rekenblad 1'!J163</f>
        <v/>
      </c>
      <c r="K45" s="52" t="str">
        <f>'Rekenblad 1'!K163</f>
        <v/>
      </c>
      <c r="L45" s="52" t="str">
        <f>'Rekenblad 1'!L163</f>
        <v/>
      </c>
      <c r="M45" s="52" t="str">
        <f>'Rekenblad 1'!M163</f>
        <v/>
      </c>
      <c r="N45" s="52" t="str">
        <f>'Rekenblad 1'!N163</f>
        <v/>
      </c>
      <c r="O45" s="52" t="str">
        <f>'Rekenblad 1'!O163</f>
        <v/>
      </c>
      <c r="P45" s="52" t="str">
        <f>'Rekenblad 1'!P163</f>
        <v/>
      </c>
      <c r="Q45" s="52" t="str">
        <f>'Rekenblad 1'!Q163</f>
        <v/>
      </c>
      <c r="R45" s="52" t="str">
        <f>'Rekenblad 1'!R163</f>
        <v/>
      </c>
      <c r="S45" s="52" t="str">
        <f>'Rekenblad 1'!S163</f>
        <v/>
      </c>
      <c r="T45" s="52" t="str">
        <f>'Rekenblad 1'!T163</f>
        <v/>
      </c>
      <c r="U45" s="52" t="str">
        <f>'Rekenblad 1'!U163</f>
        <v/>
      </c>
      <c r="V45" s="52" t="str">
        <f>'Rekenblad 1'!V163</f>
        <v/>
      </c>
      <c r="W45" s="58" t="str">
        <f>'Rekenblad 1'!W163</f>
        <v/>
      </c>
      <c r="X45" s="53" t="str">
        <f>'Rekenblad 1'!D206</f>
        <v/>
      </c>
      <c r="Y45" s="53" t="str">
        <f>'Rekenblad 1'!E206</f>
        <v/>
      </c>
      <c r="Z45" s="53" t="str">
        <f>'Rekenblad 1'!F206</f>
        <v/>
      </c>
      <c r="AA45" s="53" t="str">
        <f>'Rekenblad 1'!G206</f>
        <v/>
      </c>
      <c r="AB45" s="53" t="str">
        <f>'Rekenblad 1'!H206</f>
        <v/>
      </c>
      <c r="AC45" s="53" t="str">
        <f>'Rekenblad 1'!I206</f>
        <v/>
      </c>
      <c r="AD45" s="53" t="str">
        <f>'Rekenblad 1'!J206</f>
        <v/>
      </c>
      <c r="AE45" s="53" t="str">
        <f>'Rekenblad 1'!K206</f>
        <v/>
      </c>
      <c r="AF45" s="53" t="str">
        <f>'Rekenblad 1'!L206</f>
        <v/>
      </c>
      <c r="AG45" s="53" t="str">
        <f>'Rekenblad 1'!M206</f>
        <v/>
      </c>
      <c r="AH45" s="53" t="str">
        <f>'Rekenblad 1'!N206</f>
        <v/>
      </c>
      <c r="AI45" s="53" t="str">
        <f>'Rekenblad 1'!O206</f>
        <v/>
      </c>
      <c r="AJ45" s="53" t="str">
        <f>'Rekenblad 1'!P206</f>
        <v/>
      </c>
      <c r="AK45" s="53" t="str">
        <f>'Rekenblad 1'!Q206</f>
        <v/>
      </c>
      <c r="AL45" s="53" t="str">
        <f>'Rekenblad 1'!R206</f>
        <v/>
      </c>
      <c r="AM45" s="53" t="str">
        <f>'Rekenblad 1'!S206</f>
        <v/>
      </c>
      <c r="AN45" s="53" t="str">
        <f>'Rekenblad 1'!T206</f>
        <v/>
      </c>
      <c r="AO45" s="53" t="str">
        <f>'Rekenblad 1'!U206</f>
        <v/>
      </c>
      <c r="AP45" s="53" t="str">
        <f>'Rekenblad 1'!V206</f>
        <v/>
      </c>
      <c r="AQ45" s="53" t="str">
        <f>'Rekenblad 1'!W206</f>
        <v/>
      </c>
    </row>
    <row r="46" spans="1:43" x14ac:dyDescent="0.2">
      <c r="A46" s="3"/>
      <c r="B46" s="3"/>
      <c r="C46" s="57">
        <v>27</v>
      </c>
      <c r="D46" s="52" t="str">
        <f>'Rekenblad 1'!D164</f>
        <v/>
      </c>
      <c r="E46" s="52" t="str">
        <f>'Rekenblad 1'!E164</f>
        <v/>
      </c>
      <c r="F46" s="52" t="str">
        <f>'Rekenblad 1'!F164</f>
        <v/>
      </c>
      <c r="G46" s="52" t="str">
        <f>'Rekenblad 1'!G164</f>
        <v/>
      </c>
      <c r="H46" s="52" t="str">
        <f>'Rekenblad 1'!H164</f>
        <v/>
      </c>
      <c r="I46" s="52" t="str">
        <f>'Rekenblad 1'!I164</f>
        <v/>
      </c>
      <c r="J46" s="52" t="str">
        <f>'Rekenblad 1'!J164</f>
        <v/>
      </c>
      <c r="K46" s="52" t="str">
        <f>'Rekenblad 1'!K164</f>
        <v/>
      </c>
      <c r="L46" s="52" t="str">
        <f>'Rekenblad 1'!L164</f>
        <v/>
      </c>
      <c r="M46" s="52" t="str">
        <f>'Rekenblad 1'!M164</f>
        <v/>
      </c>
      <c r="N46" s="52" t="str">
        <f>'Rekenblad 1'!N164</f>
        <v/>
      </c>
      <c r="O46" s="52" t="str">
        <f>'Rekenblad 1'!O164</f>
        <v/>
      </c>
      <c r="P46" s="52" t="str">
        <f>'Rekenblad 1'!P164</f>
        <v/>
      </c>
      <c r="Q46" s="52" t="str">
        <f>'Rekenblad 1'!Q164</f>
        <v/>
      </c>
      <c r="R46" s="52" t="str">
        <f>'Rekenblad 1'!R164</f>
        <v/>
      </c>
      <c r="S46" s="52" t="str">
        <f>'Rekenblad 1'!S164</f>
        <v/>
      </c>
      <c r="T46" s="52" t="str">
        <f>'Rekenblad 1'!T164</f>
        <v/>
      </c>
      <c r="U46" s="52" t="str">
        <f>'Rekenblad 1'!U164</f>
        <v/>
      </c>
      <c r="V46" s="52" t="str">
        <f>'Rekenblad 1'!V164</f>
        <v/>
      </c>
      <c r="W46" s="58" t="str">
        <f>'Rekenblad 1'!W164</f>
        <v/>
      </c>
      <c r="X46" s="53" t="str">
        <f>'Rekenblad 1'!D207</f>
        <v/>
      </c>
      <c r="Y46" s="53" t="str">
        <f>'Rekenblad 1'!E207</f>
        <v/>
      </c>
      <c r="Z46" s="53" t="str">
        <f>'Rekenblad 1'!F207</f>
        <v/>
      </c>
      <c r="AA46" s="53" t="str">
        <f>'Rekenblad 1'!G207</f>
        <v/>
      </c>
      <c r="AB46" s="53" t="str">
        <f>'Rekenblad 1'!H207</f>
        <v/>
      </c>
      <c r="AC46" s="53" t="str">
        <f>'Rekenblad 1'!I207</f>
        <v/>
      </c>
      <c r="AD46" s="53" t="str">
        <f>'Rekenblad 1'!J207</f>
        <v/>
      </c>
      <c r="AE46" s="53" t="str">
        <f>'Rekenblad 1'!K207</f>
        <v/>
      </c>
      <c r="AF46" s="53" t="str">
        <f>'Rekenblad 1'!L207</f>
        <v/>
      </c>
      <c r="AG46" s="53" t="str">
        <f>'Rekenblad 1'!M207</f>
        <v/>
      </c>
      <c r="AH46" s="53" t="str">
        <f>'Rekenblad 1'!N207</f>
        <v/>
      </c>
      <c r="AI46" s="53" t="str">
        <f>'Rekenblad 1'!O207</f>
        <v/>
      </c>
      <c r="AJ46" s="53" t="str">
        <f>'Rekenblad 1'!P207</f>
        <v/>
      </c>
      <c r="AK46" s="53" t="str">
        <f>'Rekenblad 1'!Q207</f>
        <v/>
      </c>
      <c r="AL46" s="53" t="str">
        <f>'Rekenblad 1'!R207</f>
        <v/>
      </c>
      <c r="AM46" s="53" t="str">
        <f>'Rekenblad 1'!S207</f>
        <v/>
      </c>
      <c r="AN46" s="53" t="str">
        <f>'Rekenblad 1'!T207</f>
        <v/>
      </c>
      <c r="AO46" s="53" t="str">
        <f>'Rekenblad 1'!U207</f>
        <v/>
      </c>
      <c r="AP46" s="53" t="str">
        <f>'Rekenblad 1'!V207</f>
        <v/>
      </c>
      <c r="AQ46" s="53" t="str">
        <f>'Rekenblad 1'!W207</f>
        <v/>
      </c>
    </row>
    <row r="47" spans="1:43" x14ac:dyDescent="0.2">
      <c r="A47" s="3"/>
      <c r="B47" s="3"/>
      <c r="C47" s="57">
        <v>28</v>
      </c>
      <c r="D47" s="52" t="str">
        <f>'Rekenblad 1'!D165</f>
        <v/>
      </c>
      <c r="E47" s="52" t="str">
        <f>'Rekenblad 1'!E165</f>
        <v/>
      </c>
      <c r="F47" s="52" t="str">
        <f>'Rekenblad 1'!F165</f>
        <v/>
      </c>
      <c r="G47" s="52" t="str">
        <f>'Rekenblad 1'!G165</f>
        <v/>
      </c>
      <c r="H47" s="52" t="str">
        <f>'Rekenblad 1'!H165</f>
        <v/>
      </c>
      <c r="I47" s="52" t="str">
        <f>'Rekenblad 1'!I165</f>
        <v/>
      </c>
      <c r="J47" s="52" t="str">
        <f>'Rekenblad 1'!J165</f>
        <v/>
      </c>
      <c r="K47" s="52" t="str">
        <f>'Rekenblad 1'!K165</f>
        <v/>
      </c>
      <c r="L47" s="52" t="str">
        <f>'Rekenblad 1'!L165</f>
        <v/>
      </c>
      <c r="M47" s="52" t="str">
        <f>'Rekenblad 1'!M165</f>
        <v/>
      </c>
      <c r="N47" s="52" t="str">
        <f>'Rekenblad 1'!N165</f>
        <v/>
      </c>
      <c r="O47" s="52" t="str">
        <f>'Rekenblad 1'!O165</f>
        <v/>
      </c>
      <c r="P47" s="52" t="str">
        <f>'Rekenblad 1'!P165</f>
        <v/>
      </c>
      <c r="Q47" s="52" t="str">
        <f>'Rekenblad 1'!Q165</f>
        <v/>
      </c>
      <c r="R47" s="52" t="str">
        <f>'Rekenblad 1'!R165</f>
        <v/>
      </c>
      <c r="S47" s="52" t="str">
        <f>'Rekenblad 1'!S165</f>
        <v/>
      </c>
      <c r="T47" s="52" t="str">
        <f>'Rekenblad 1'!T165</f>
        <v/>
      </c>
      <c r="U47" s="52" t="str">
        <f>'Rekenblad 1'!U165</f>
        <v/>
      </c>
      <c r="V47" s="52" t="str">
        <f>'Rekenblad 1'!V165</f>
        <v/>
      </c>
      <c r="W47" s="58" t="str">
        <f>'Rekenblad 1'!W165</f>
        <v/>
      </c>
      <c r="X47" s="53" t="str">
        <f>'Rekenblad 1'!D208</f>
        <v/>
      </c>
      <c r="Y47" s="53" t="str">
        <f>'Rekenblad 1'!E208</f>
        <v/>
      </c>
      <c r="Z47" s="53" t="str">
        <f>'Rekenblad 1'!F208</f>
        <v/>
      </c>
      <c r="AA47" s="53" t="str">
        <f>'Rekenblad 1'!G208</f>
        <v/>
      </c>
      <c r="AB47" s="53" t="str">
        <f>'Rekenblad 1'!H208</f>
        <v/>
      </c>
      <c r="AC47" s="53" t="str">
        <f>'Rekenblad 1'!I208</f>
        <v/>
      </c>
      <c r="AD47" s="53" t="str">
        <f>'Rekenblad 1'!J208</f>
        <v/>
      </c>
      <c r="AE47" s="53" t="str">
        <f>'Rekenblad 1'!K208</f>
        <v/>
      </c>
      <c r="AF47" s="53" t="str">
        <f>'Rekenblad 1'!L208</f>
        <v/>
      </c>
      <c r="AG47" s="53" t="str">
        <f>'Rekenblad 1'!M208</f>
        <v/>
      </c>
      <c r="AH47" s="53" t="str">
        <f>'Rekenblad 1'!N208</f>
        <v/>
      </c>
      <c r="AI47" s="53" t="str">
        <f>'Rekenblad 1'!O208</f>
        <v/>
      </c>
      <c r="AJ47" s="53" t="str">
        <f>'Rekenblad 1'!P208</f>
        <v/>
      </c>
      <c r="AK47" s="53" t="str">
        <f>'Rekenblad 1'!Q208</f>
        <v/>
      </c>
      <c r="AL47" s="53" t="str">
        <f>'Rekenblad 1'!R208</f>
        <v/>
      </c>
      <c r="AM47" s="53" t="str">
        <f>'Rekenblad 1'!S208</f>
        <v/>
      </c>
      <c r="AN47" s="53" t="str">
        <f>'Rekenblad 1'!T208</f>
        <v/>
      </c>
      <c r="AO47" s="53" t="str">
        <f>'Rekenblad 1'!U208</f>
        <v/>
      </c>
      <c r="AP47" s="53" t="str">
        <f>'Rekenblad 1'!V208</f>
        <v/>
      </c>
      <c r="AQ47" s="53" t="str">
        <f>'Rekenblad 1'!W208</f>
        <v/>
      </c>
    </row>
    <row r="48" spans="1:43" x14ac:dyDescent="0.2">
      <c r="A48" s="3"/>
      <c r="B48" s="3"/>
      <c r="C48" s="57">
        <v>29</v>
      </c>
      <c r="D48" s="52" t="str">
        <f>'Rekenblad 1'!D166</f>
        <v/>
      </c>
      <c r="E48" s="52" t="str">
        <f>'Rekenblad 1'!E166</f>
        <v/>
      </c>
      <c r="F48" s="52" t="str">
        <f>'Rekenblad 1'!F166</f>
        <v/>
      </c>
      <c r="G48" s="52" t="str">
        <f>'Rekenblad 1'!G166</f>
        <v/>
      </c>
      <c r="H48" s="52" t="str">
        <f>'Rekenblad 1'!H166</f>
        <v/>
      </c>
      <c r="I48" s="52" t="str">
        <f>'Rekenblad 1'!I166</f>
        <v/>
      </c>
      <c r="J48" s="52" t="str">
        <f>'Rekenblad 1'!J166</f>
        <v/>
      </c>
      <c r="K48" s="52" t="str">
        <f>'Rekenblad 1'!K166</f>
        <v/>
      </c>
      <c r="L48" s="52" t="str">
        <f>'Rekenblad 1'!L166</f>
        <v/>
      </c>
      <c r="M48" s="52" t="str">
        <f>'Rekenblad 1'!M166</f>
        <v/>
      </c>
      <c r="N48" s="52" t="str">
        <f>'Rekenblad 1'!N166</f>
        <v/>
      </c>
      <c r="O48" s="52" t="str">
        <f>'Rekenblad 1'!O166</f>
        <v/>
      </c>
      <c r="P48" s="52" t="str">
        <f>'Rekenblad 1'!P166</f>
        <v/>
      </c>
      <c r="Q48" s="52" t="str">
        <f>'Rekenblad 1'!Q166</f>
        <v/>
      </c>
      <c r="R48" s="52" t="str">
        <f>'Rekenblad 1'!R166</f>
        <v/>
      </c>
      <c r="S48" s="52" t="str">
        <f>'Rekenblad 1'!S166</f>
        <v/>
      </c>
      <c r="T48" s="52" t="str">
        <f>'Rekenblad 1'!T166</f>
        <v/>
      </c>
      <c r="U48" s="52" t="str">
        <f>'Rekenblad 1'!U166</f>
        <v/>
      </c>
      <c r="V48" s="52" t="str">
        <f>'Rekenblad 1'!V166</f>
        <v/>
      </c>
      <c r="W48" s="58" t="str">
        <f>'Rekenblad 1'!W166</f>
        <v/>
      </c>
      <c r="X48" s="53" t="str">
        <f>'Rekenblad 1'!D209</f>
        <v/>
      </c>
      <c r="Y48" s="53" t="str">
        <f>'Rekenblad 1'!E209</f>
        <v/>
      </c>
      <c r="Z48" s="53" t="str">
        <f>'Rekenblad 1'!F209</f>
        <v/>
      </c>
      <c r="AA48" s="53" t="str">
        <f>'Rekenblad 1'!G209</f>
        <v/>
      </c>
      <c r="AB48" s="53" t="str">
        <f>'Rekenblad 1'!H209</f>
        <v/>
      </c>
      <c r="AC48" s="53" t="str">
        <f>'Rekenblad 1'!I209</f>
        <v/>
      </c>
      <c r="AD48" s="53" t="str">
        <f>'Rekenblad 1'!J209</f>
        <v/>
      </c>
      <c r="AE48" s="53" t="str">
        <f>'Rekenblad 1'!K209</f>
        <v/>
      </c>
      <c r="AF48" s="53" t="str">
        <f>'Rekenblad 1'!L209</f>
        <v/>
      </c>
      <c r="AG48" s="53" t="str">
        <f>'Rekenblad 1'!M209</f>
        <v/>
      </c>
      <c r="AH48" s="53" t="str">
        <f>'Rekenblad 1'!N209</f>
        <v/>
      </c>
      <c r="AI48" s="53" t="str">
        <f>'Rekenblad 1'!O209</f>
        <v/>
      </c>
      <c r="AJ48" s="53" t="str">
        <f>'Rekenblad 1'!P209</f>
        <v/>
      </c>
      <c r="AK48" s="53" t="str">
        <f>'Rekenblad 1'!Q209</f>
        <v/>
      </c>
      <c r="AL48" s="53" t="str">
        <f>'Rekenblad 1'!R209</f>
        <v/>
      </c>
      <c r="AM48" s="53" t="str">
        <f>'Rekenblad 1'!S209</f>
        <v/>
      </c>
      <c r="AN48" s="53" t="str">
        <f>'Rekenblad 1'!T209</f>
        <v/>
      </c>
      <c r="AO48" s="53" t="str">
        <f>'Rekenblad 1'!U209</f>
        <v/>
      </c>
      <c r="AP48" s="53" t="str">
        <f>'Rekenblad 1'!V209</f>
        <v/>
      </c>
      <c r="AQ48" s="53" t="str">
        <f>'Rekenblad 1'!W209</f>
        <v/>
      </c>
    </row>
    <row r="49" spans="1:43" x14ac:dyDescent="0.2">
      <c r="A49" s="3"/>
      <c r="B49" s="3"/>
      <c r="C49" s="57">
        <v>30</v>
      </c>
      <c r="D49" s="52" t="str">
        <f>'Rekenblad 1'!D167</f>
        <v/>
      </c>
      <c r="E49" s="52" t="str">
        <f>'Rekenblad 1'!E167</f>
        <v/>
      </c>
      <c r="F49" s="52" t="str">
        <f>'Rekenblad 1'!F167</f>
        <v/>
      </c>
      <c r="G49" s="52" t="str">
        <f>'Rekenblad 1'!G167</f>
        <v/>
      </c>
      <c r="H49" s="52" t="str">
        <f>'Rekenblad 1'!H167</f>
        <v/>
      </c>
      <c r="I49" s="52" t="str">
        <f>'Rekenblad 1'!I167</f>
        <v/>
      </c>
      <c r="J49" s="52" t="str">
        <f>'Rekenblad 1'!J167</f>
        <v/>
      </c>
      <c r="K49" s="52" t="str">
        <f>'Rekenblad 1'!K167</f>
        <v/>
      </c>
      <c r="L49" s="52" t="str">
        <f>'Rekenblad 1'!L167</f>
        <v/>
      </c>
      <c r="M49" s="52" t="str">
        <f>'Rekenblad 1'!M167</f>
        <v/>
      </c>
      <c r="N49" s="52" t="str">
        <f>'Rekenblad 1'!N167</f>
        <v/>
      </c>
      <c r="O49" s="52" t="str">
        <f>'Rekenblad 1'!O167</f>
        <v/>
      </c>
      <c r="P49" s="52" t="str">
        <f>'Rekenblad 1'!P167</f>
        <v/>
      </c>
      <c r="Q49" s="52" t="str">
        <f>'Rekenblad 1'!Q167</f>
        <v/>
      </c>
      <c r="R49" s="52" t="str">
        <f>'Rekenblad 1'!R167</f>
        <v/>
      </c>
      <c r="S49" s="52" t="str">
        <f>'Rekenblad 1'!S167</f>
        <v/>
      </c>
      <c r="T49" s="52" t="str">
        <f>'Rekenblad 1'!T167</f>
        <v/>
      </c>
      <c r="U49" s="52" t="str">
        <f>'Rekenblad 1'!U167</f>
        <v/>
      </c>
      <c r="V49" s="52" t="str">
        <f>'Rekenblad 1'!V167</f>
        <v/>
      </c>
      <c r="W49" s="58" t="str">
        <f>'Rekenblad 1'!W167</f>
        <v/>
      </c>
      <c r="X49" s="53" t="str">
        <f>'Rekenblad 1'!D210</f>
        <v/>
      </c>
      <c r="Y49" s="53" t="str">
        <f>'Rekenblad 1'!E210</f>
        <v/>
      </c>
      <c r="Z49" s="53" t="str">
        <f>'Rekenblad 1'!F210</f>
        <v/>
      </c>
      <c r="AA49" s="53" t="str">
        <f>'Rekenblad 1'!G210</f>
        <v/>
      </c>
      <c r="AB49" s="53" t="str">
        <f>'Rekenblad 1'!H210</f>
        <v/>
      </c>
      <c r="AC49" s="53" t="str">
        <f>'Rekenblad 1'!I210</f>
        <v/>
      </c>
      <c r="AD49" s="53" t="str">
        <f>'Rekenblad 1'!J210</f>
        <v/>
      </c>
      <c r="AE49" s="53" t="str">
        <f>'Rekenblad 1'!K210</f>
        <v/>
      </c>
      <c r="AF49" s="53" t="str">
        <f>'Rekenblad 1'!L210</f>
        <v/>
      </c>
      <c r="AG49" s="53" t="str">
        <f>'Rekenblad 1'!M210</f>
        <v/>
      </c>
      <c r="AH49" s="53" t="str">
        <f>'Rekenblad 1'!N210</f>
        <v/>
      </c>
      <c r="AI49" s="53" t="str">
        <f>'Rekenblad 1'!O210</f>
        <v/>
      </c>
      <c r="AJ49" s="53" t="str">
        <f>'Rekenblad 1'!P210</f>
        <v/>
      </c>
      <c r="AK49" s="53" t="str">
        <f>'Rekenblad 1'!Q210</f>
        <v/>
      </c>
      <c r="AL49" s="53" t="str">
        <f>'Rekenblad 1'!R210</f>
        <v/>
      </c>
      <c r="AM49" s="53" t="str">
        <f>'Rekenblad 1'!S210</f>
        <v/>
      </c>
      <c r="AN49" s="53" t="str">
        <f>'Rekenblad 1'!T210</f>
        <v/>
      </c>
      <c r="AO49" s="53" t="str">
        <f>'Rekenblad 1'!U210</f>
        <v/>
      </c>
      <c r="AP49" s="53" t="str">
        <f>'Rekenblad 1'!V210</f>
        <v/>
      </c>
      <c r="AQ49" s="53" t="str">
        <f>'Rekenblad 1'!W210</f>
        <v/>
      </c>
    </row>
    <row r="50" spans="1:43" x14ac:dyDescent="0.2">
      <c r="A50" s="3"/>
      <c r="B50" s="3"/>
      <c r="C50" s="57">
        <v>31</v>
      </c>
      <c r="D50" s="52" t="str">
        <f>'Rekenblad 1'!D168</f>
        <v/>
      </c>
      <c r="E50" s="52" t="str">
        <f>'Rekenblad 1'!E168</f>
        <v/>
      </c>
      <c r="F50" s="52" t="str">
        <f>'Rekenblad 1'!F168</f>
        <v/>
      </c>
      <c r="G50" s="52" t="str">
        <f>'Rekenblad 1'!G168</f>
        <v/>
      </c>
      <c r="H50" s="52" t="str">
        <f>'Rekenblad 1'!H168</f>
        <v/>
      </c>
      <c r="I50" s="52" t="str">
        <f>'Rekenblad 1'!I168</f>
        <v/>
      </c>
      <c r="J50" s="52" t="str">
        <f>'Rekenblad 1'!J168</f>
        <v/>
      </c>
      <c r="K50" s="52" t="str">
        <f>'Rekenblad 1'!K168</f>
        <v/>
      </c>
      <c r="L50" s="52" t="str">
        <f>'Rekenblad 1'!L168</f>
        <v/>
      </c>
      <c r="M50" s="52" t="str">
        <f>'Rekenblad 1'!M168</f>
        <v/>
      </c>
      <c r="N50" s="52" t="str">
        <f>'Rekenblad 1'!N168</f>
        <v/>
      </c>
      <c r="O50" s="52" t="str">
        <f>'Rekenblad 1'!O168</f>
        <v/>
      </c>
      <c r="P50" s="52" t="str">
        <f>'Rekenblad 1'!P168</f>
        <v/>
      </c>
      <c r="Q50" s="52" t="str">
        <f>'Rekenblad 1'!Q168</f>
        <v/>
      </c>
      <c r="R50" s="52" t="str">
        <f>'Rekenblad 1'!R168</f>
        <v/>
      </c>
      <c r="S50" s="52" t="str">
        <f>'Rekenblad 1'!S168</f>
        <v/>
      </c>
      <c r="T50" s="52" t="str">
        <f>'Rekenblad 1'!T168</f>
        <v/>
      </c>
      <c r="U50" s="52" t="str">
        <f>'Rekenblad 1'!U168</f>
        <v/>
      </c>
      <c r="V50" s="52" t="str">
        <f>'Rekenblad 1'!V168</f>
        <v/>
      </c>
      <c r="W50" s="58" t="str">
        <f>'Rekenblad 1'!W168</f>
        <v/>
      </c>
      <c r="X50" s="53" t="str">
        <f>'Rekenblad 1'!D211</f>
        <v/>
      </c>
      <c r="Y50" s="53" t="str">
        <f>'Rekenblad 1'!E211</f>
        <v/>
      </c>
      <c r="Z50" s="53" t="str">
        <f>'Rekenblad 1'!F211</f>
        <v/>
      </c>
      <c r="AA50" s="53" t="str">
        <f>'Rekenblad 1'!G211</f>
        <v/>
      </c>
      <c r="AB50" s="53" t="str">
        <f>'Rekenblad 1'!H211</f>
        <v/>
      </c>
      <c r="AC50" s="53" t="str">
        <f>'Rekenblad 1'!I211</f>
        <v/>
      </c>
      <c r="AD50" s="53" t="str">
        <f>'Rekenblad 1'!J211</f>
        <v/>
      </c>
      <c r="AE50" s="53" t="str">
        <f>'Rekenblad 1'!K211</f>
        <v/>
      </c>
      <c r="AF50" s="53" t="str">
        <f>'Rekenblad 1'!L211</f>
        <v/>
      </c>
      <c r="AG50" s="53" t="str">
        <f>'Rekenblad 1'!M211</f>
        <v/>
      </c>
      <c r="AH50" s="53" t="str">
        <f>'Rekenblad 1'!N211</f>
        <v/>
      </c>
      <c r="AI50" s="53" t="str">
        <f>'Rekenblad 1'!O211</f>
        <v/>
      </c>
      <c r="AJ50" s="53" t="str">
        <f>'Rekenblad 1'!P211</f>
        <v/>
      </c>
      <c r="AK50" s="53" t="str">
        <f>'Rekenblad 1'!Q211</f>
        <v/>
      </c>
      <c r="AL50" s="53" t="str">
        <f>'Rekenblad 1'!R211</f>
        <v/>
      </c>
      <c r="AM50" s="53" t="str">
        <f>'Rekenblad 1'!S211</f>
        <v/>
      </c>
      <c r="AN50" s="53" t="str">
        <f>'Rekenblad 1'!T211</f>
        <v/>
      </c>
      <c r="AO50" s="53" t="str">
        <f>'Rekenblad 1'!U211</f>
        <v/>
      </c>
      <c r="AP50" s="53" t="str">
        <f>'Rekenblad 1'!V211</f>
        <v/>
      </c>
      <c r="AQ50" s="53" t="str">
        <f>'Rekenblad 1'!W211</f>
        <v/>
      </c>
    </row>
    <row r="51" spans="1:43" x14ac:dyDescent="0.2">
      <c r="A51" s="3"/>
      <c r="B51" s="3"/>
      <c r="C51" s="57">
        <v>32</v>
      </c>
      <c r="D51" s="52" t="str">
        <f>'Rekenblad 1'!D169</f>
        <v/>
      </c>
      <c r="E51" s="52" t="str">
        <f>'Rekenblad 1'!E169</f>
        <v/>
      </c>
      <c r="F51" s="52" t="str">
        <f>'Rekenblad 1'!F169</f>
        <v/>
      </c>
      <c r="G51" s="52" t="str">
        <f>'Rekenblad 1'!G169</f>
        <v/>
      </c>
      <c r="H51" s="52" t="str">
        <f>'Rekenblad 1'!H169</f>
        <v/>
      </c>
      <c r="I51" s="52" t="str">
        <f>'Rekenblad 1'!I169</f>
        <v/>
      </c>
      <c r="J51" s="52" t="str">
        <f>'Rekenblad 1'!J169</f>
        <v/>
      </c>
      <c r="K51" s="52" t="str">
        <f>'Rekenblad 1'!K169</f>
        <v/>
      </c>
      <c r="L51" s="52" t="str">
        <f>'Rekenblad 1'!L169</f>
        <v/>
      </c>
      <c r="M51" s="52" t="str">
        <f>'Rekenblad 1'!M169</f>
        <v/>
      </c>
      <c r="N51" s="52" t="str">
        <f>'Rekenblad 1'!N169</f>
        <v/>
      </c>
      <c r="O51" s="52" t="str">
        <f>'Rekenblad 1'!O169</f>
        <v/>
      </c>
      <c r="P51" s="52" t="str">
        <f>'Rekenblad 1'!P169</f>
        <v/>
      </c>
      <c r="Q51" s="52" t="str">
        <f>'Rekenblad 1'!Q169</f>
        <v/>
      </c>
      <c r="R51" s="52" t="str">
        <f>'Rekenblad 1'!R169</f>
        <v/>
      </c>
      <c r="S51" s="52" t="str">
        <f>'Rekenblad 1'!S169</f>
        <v/>
      </c>
      <c r="T51" s="52" t="str">
        <f>'Rekenblad 1'!T169</f>
        <v/>
      </c>
      <c r="U51" s="52" t="str">
        <f>'Rekenblad 1'!U169</f>
        <v/>
      </c>
      <c r="V51" s="52" t="str">
        <f>'Rekenblad 1'!V169</f>
        <v/>
      </c>
      <c r="W51" s="58" t="str">
        <f>'Rekenblad 1'!W169</f>
        <v/>
      </c>
      <c r="X51" s="53" t="str">
        <f>'Rekenblad 1'!D212</f>
        <v/>
      </c>
      <c r="Y51" s="53" t="str">
        <f>'Rekenblad 1'!E212</f>
        <v/>
      </c>
      <c r="Z51" s="53" t="str">
        <f>'Rekenblad 1'!F212</f>
        <v/>
      </c>
      <c r="AA51" s="53" t="str">
        <f>'Rekenblad 1'!G212</f>
        <v/>
      </c>
      <c r="AB51" s="53" t="str">
        <f>'Rekenblad 1'!H212</f>
        <v/>
      </c>
      <c r="AC51" s="53" t="str">
        <f>'Rekenblad 1'!I212</f>
        <v/>
      </c>
      <c r="AD51" s="53" t="str">
        <f>'Rekenblad 1'!J212</f>
        <v/>
      </c>
      <c r="AE51" s="53" t="str">
        <f>'Rekenblad 1'!K212</f>
        <v/>
      </c>
      <c r="AF51" s="53" t="str">
        <f>'Rekenblad 1'!L212</f>
        <v/>
      </c>
      <c r="AG51" s="53" t="str">
        <f>'Rekenblad 1'!M212</f>
        <v/>
      </c>
      <c r="AH51" s="53" t="str">
        <f>'Rekenblad 1'!N212</f>
        <v/>
      </c>
      <c r="AI51" s="53" t="str">
        <f>'Rekenblad 1'!O212</f>
        <v/>
      </c>
      <c r="AJ51" s="53" t="str">
        <f>'Rekenblad 1'!P212</f>
        <v/>
      </c>
      <c r="AK51" s="53" t="str">
        <f>'Rekenblad 1'!Q212</f>
        <v/>
      </c>
      <c r="AL51" s="53" t="str">
        <f>'Rekenblad 1'!R212</f>
        <v/>
      </c>
      <c r="AM51" s="53" t="str">
        <f>'Rekenblad 1'!S212</f>
        <v/>
      </c>
      <c r="AN51" s="53" t="str">
        <f>'Rekenblad 1'!T212</f>
        <v/>
      </c>
      <c r="AO51" s="53" t="str">
        <f>'Rekenblad 1'!U212</f>
        <v/>
      </c>
      <c r="AP51" s="53" t="str">
        <f>'Rekenblad 1'!V212</f>
        <v/>
      </c>
      <c r="AQ51" s="53" t="str">
        <f>'Rekenblad 1'!W212</f>
        <v/>
      </c>
    </row>
    <row r="52" spans="1:43" x14ac:dyDescent="0.2">
      <c r="A52" s="3"/>
      <c r="B52" s="3"/>
      <c r="C52" s="57">
        <v>33</v>
      </c>
      <c r="D52" s="52" t="str">
        <f>'Rekenblad 1'!D170</f>
        <v/>
      </c>
      <c r="E52" s="52" t="str">
        <f>'Rekenblad 1'!E170</f>
        <v/>
      </c>
      <c r="F52" s="52" t="str">
        <f>'Rekenblad 1'!F170</f>
        <v/>
      </c>
      <c r="G52" s="52" t="str">
        <f>'Rekenblad 1'!G170</f>
        <v/>
      </c>
      <c r="H52" s="52" t="str">
        <f>'Rekenblad 1'!H170</f>
        <v/>
      </c>
      <c r="I52" s="52" t="str">
        <f>'Rekenblad 1'!I170</f>
        <v/>
      </c>
      <c r="J52" s="52" t="str">
        <f>'Rekenblad 1'!J170</f>
        <v/>
      </c>
      <c r="K52" s="52" t="str">
        <f>'Rekenblad 1'!K170</f>
        <v/>
      </c>
      <c r="L52" s="52" t="str">
        <f>'Rekenblad 1'!L170</f>
        <v/>
      </c>
      <c r="M52" s="52" t="str">
        <f>'Rekenblad 1'!M170</f>
        <v/>
      </c>
      <c r="N52" s="52" t="str">
        <f>'Rekenblad 1'!N170</f>
        <v/>
      </c>
      <c r="O52" s="52" t="str">
        <f>'Rekenblad 1'!O170</f>
        <v/>
      </c>
      <c r="P52" s="52" t="str">
        <f>'Rekenblad 1'!P170</f>
        <v/>
      </c>
      <c r="Q52" s="52" t="str">
        <f>'Rekenblad 1'!Q170</f>
        <v/>
      </c>
      <c r="R52" s="52" t="str">
        <f>'Rekenblad 1'!R170</f>
        <v/>
      </c>
      <c r="S52" s="52" t="str">
        <f>'Rekenblad 1'!S170</f>
        <v/>
      </c>
      <c r="T52" s="52" t="str">
        <f>'Rekenblad 1'!T170</f>
        <v/>
      </c>
      <c r="U52" s="52" t="str">
        <f>'Rekenblad 1'!U170</f>
        <v/>
      </c>
      <c r="V52" s="52" t="str">
        <f>'Rekenblad 1'!V170</f>
        <v/>
      </c>
      <c r="W52" s="58" t="str">
        <f>'Rekenblad 1'!W170</f>
        <v/>
      </c>
      <c r="X52" s="53" t="str">
        <f>'Rekenblad 1'!D213</f>
        <v/>
      </c>
      <c r="Y52" s="53" t="str">
        <f>'Rekenblad 1'!E213</f>
        <v/>
      </c>
      <c r="Z52" s="53" t="str">
        <f>'Rekenblad 1'!F213</f>
        <v/>
      </c>
      <c r="AA52" s="53" t="str">
        <f>'Rekenblad 1'!G213</f>
        <v/>
      </c>
      <c r="AB52" s="53" t="str">
        <f>'Rekenblad 1'!H213</f>
        <v/>
      </c>
      <c r="AC52" s="53" t="str">
        <f>'Rekenblad 1'!I213</f>
        <v/>
      </c>
      <c r="AD52" s="53" t="str">
        <f>'Rekenblad 1'!J213</f>
        <v/>
      </c>
      <c r="AE52" s="53" t="str">
        <f>'Rekenblad 1'!K213</f>
        <v/>
      </c>
      <c r="AF52" s="53" t="str">
        <f>'Rekenblad 1'!L213</f>
        <v/>
      </c>
      <c r="AG52" s="53" t="str">
        <f>'Rekenblad 1'!M213</f>
        <v/>
      </c>
      <c r="AH52" s="53" t="str">
        <f>'Rekenblad 1'!N213</f>
        <v/>
      </c>
      <c r="AI52" s="53" t="str">
        <f>'Rekenblad 1'!O213</f>
        <v/>
      </c>
      <c r="AJ52" s="53" t="str">
        <f>'Rekenblad 1'!P213</f>
        <v/>
      </c>
      <c r="AK52" s="53" t="str">
        <f>'Rekenblad 1'!Q213</f>
        <v/>
      </c>
      <c r="AL52" s="53" t="str">
        <f>'Rekenblad 1'!R213</f>
        <v/>
      </c>
      <c r="AM52" s="53" t="str">
        <f>'Rekenblad 1'!S213</f>
        <v/>
      </c>
      <c r="AN52" s="53" t="str">
        <f>'Rekenblad 1'!T213</f>
        <v/>
      </c>
      <c r="AO52" s="53" t="str">
        <f>'Rekenblad 1'!U213</f>
        <v/>
      </c>
      <c r="AP52" s="53" t="str">
        <f>'Rekenblad 1'!V213</f>
        <v/>
      </c>
      <c r="AQ52" s="53" t="str">
        <f>'Rekenblad 1'!W213</f>
        <v/>
      </c>
    </row>
    <row r="53" spans="1:43" x14ac:dyDescent="0.2">
      <c r="A53" s="3"/>
      <c r="B53" s="3"/>
      <c r="C53" s="57">
        <v>34</v>
      </c>
      <c r="D53" s="52" t="str">
        <f>'Rekenblad 1'!D171</f>
        <v/>
      </c>
      <c r="E53" s="52" t="str">
        <f>'Rekenblad 1'!E171</f>
        <v/>
      </c>
      <c r="F53" s="52" t="str">
        <f>'Rekenblad 1'!F171</f>
        <v/>
      </c>
      <c r="G53" s="52" t="str">
        <f>'Rekenblad 1'!G171</f>
        <v/>
      </c>
      <c r="H53" s="52" t="str">
        <f>'Rekenblad 1'!H171</f>
        <v/>
      </c>
      <c r="I53" s="52" t="str">
        <f>'Rekenblad 1'!I171</f>
        <v/>
      </c>
      <c r="J53" s="52" t="str">
        <f>'Rekenblad 1'!J171</f>
        <v/>
      </c>
      <c r="K53" s="52" t="str">
        <f>'Rekenblad 1'!K171</f>
        <v/>
      </c>
      <c r="L53" s="52" t="str">
        <f>'Rekenblad 1'!L171</f>
        <v/>
      </c>
      <c r="M53" s="52" t="str">
        <f>'Rekenblad 1'!M171</f>
        <v/>
      </c>
      <c r="N53" s="52" t="str">
        <f>'Rekenblad 1'!N171</f>
        <v/>
      </c>
      <c r="O53" s="52" t="str">
        <f>'Rekenblad 1'!O171</f>
        <v/>
      </c>
      <c r="P53" s="52" t="str">
        <f>'Rekenblad 1'!P171</f>
        <v/>
      </c>
      <c r="Q53" s="52" t="str">
        <f>'Rekenblad 1'!Q171</f>
        <v/>
      </c>
      <c r="R53" s="52" t="str">
        <f>'Rekenblad 1'!R171</f>
        <v/>
      </c>
      <c r="S53" s="52" t="str">
        <f>'Rekenblad 1'!S171</f>
        <v/>
      </c>
      <c r="T53" s="52" t="str">
        <f>'Rekenblad 1'!T171</f>
        <v/>
      </c>
      <c r="U53" s="52" t="str">
        <f>'Rekenblad 1'!U171</f>
        <v/>
      </c>
      <c r="V53" s="52" t="str">
        <f>'Rekenblad 1'!V171</f>
        <v/>
      </c>
      <c r="W53" s="58" t="str">
        <f>'Rekenblad 1'!W171</f>
        <v/>
      </c>
      <c r="X53" s="53" t="str">
        <f>'Rekenblad 1'!D214</f>
        <v/>
      </c>
      <c r="Y53" s="53" t="str">
        <f>'Rekenblad 1'!E214</f>
        <v/>
      </c>
      <c r="Z53" s="53" t="str">
        <f>'Rekenblad 1'!F214</f>
        <v/>
      </c>
      <c r="AA53" s="53" t="str">
        <f>'Rekenblad 1'!G214</f>
        <v/>
      </c>
      <c r="AB53" s="53" t="str">
        <f>'Rekenblad 1'!H214</f>
        <v/>
      </c>
      <c r="AC53" s="53" t="str">
        <f>'Rekenblad 1'!I214</f>
        <v/>
      </c>
      <c r="AD53" s="53" t="str">
        <f>'Rekenblad 1'!J214</f>
        <v/>
      </c>
      <c r="AE53" s="53" t="str">
        <f>'Rekenblad 1'!K214</f>
        <v/>
      </c>
      <c r="AF53" s="53" t="str">
        <f>'Rekenblad 1'!L214</f>
        <v/>
      </c>
      <c r="AG53" s="53" t="str">
        <f>'Rekenblad 1'!M214</f>
        <v/>
      </c>
      <c r="AH53" s="53" t="str">
        <f>'Rekenblad 1'!N214</f>
        <v/>
      </c>
      <c r="AI53" s="53" t="str">
        <f>'Rekenblad 1'!O214</f>
        <v/>
      </c>
      <c r="AJ53" s="53" t="str">
        <f>'Rekenblad 1'!P214</f>
        <v/>
      </c>
      <c r="AK53" s="53" t="str">
        <f>'Rekenblad 1'!Q214</f>
        <v/>
      </c>
      <c r="AL53" s="53" t="str">
        <f>'Rekenblad 1'!R214</f>
        <v/>
      </c>
      <c r="AM53" s="53" t="str">
        <f>'Rekenblad 1'!S214</f>
        <v/>
      </c>
      <c r="AN53" s="53" t="str">
        <f>'Rekenblad 1'!T214</f>
        <v/>
      </c>
      <c r="AO53" s="53" t="str">
        <f>'Rekenblad 1'!U214</f>
        <v/>
      </c>
      <c r="AP53" s="53" t="str">
        <f>'Rekenblad 1'!V214</f>
        <v/>
      </c>
      <c r="AQ53" s="53" t="str">
        <f>'Rekenblad 1'!W214</f>
        <v/>
      </c>
    </row>
    <row r="54" spans="1:43" x14ac:dyDescent="0.2">
      <c r="A54" s="3"/>
      <c r="B54" s="3"/>
      <c r="C54" s="57">
        <v>35</v>
      </c>
      <c r="D54" s="52" t="str">
        <f>'Rekenblad 1'!D172</f>
        <v/>
      </c>
      <c r="E54" s="52" t="str">
        <f>'Rekenblad 1'!E172</f>
        <v/>
      </c>
      <c r="F54" s="52" t="str">
        <f>'Rekenblad 1'!F172</f>
        <v/>
      </c>
      <c r="G54" s="52" t="str">
        <f>'Rekenblad 1'!G172</f>
        <v/>
      </c>
      <c r="H54" s="52" t="str">
        <f>'Rekenblad 1'!H172</f>
        <v/>
      </c>
      <c r="I54" s="52" t="str">
        <f>'Rekenblad 1'!I172</f>
        <v/>
      </c>
      <c r="J54" s="52" t="str">
        <f>'Rekenblad 1'!J172</f>
        <v/>
      </c>
      <c r="K54" s="52" t="str">
        <f>'Rekenblad 1'!K172</f>
        <v/>
      </c>
      <c r="L54" s="52" t="str">
        <f>'Rekenblad 1'!L172</f>
        <v/>
      </c>
      <c r="M54" s="52" t="str">
        <f>'Rekenblad 1'!M172</f>
        <v/>
      </c>
      <c r="N54" s="52" t="str">
        <f>'Rekenblad 1'!N172</f>
        <v/>
      </c>
      <c r="O54" s="52" t="str">
        <f>'Rekenblad 1'!O172</f>
        <v/>
      </c>
      <c r="P54" s="52" t="str">
        <f>'Rekenblad 1'!P172</f>
        <v/>
      </c>
      <c r="Q54" s="52" t="str">
        <f>'Rekenblad 1'!Q172</f>
        <v/>
      </c>
      <c r="R54" s="52" t="str">
        <f>'Rekenblad 1'!R172</f>
        <v/>
      </c>
      <c r="S54" s="52" t="str">
        <f>'Rekenblad 1'!S172</f>
        <v/>
      </c>
      <c r="T54" s="52" t="str">
        <f>'Rekenblad 1'!T172</f>
        <v/>
      </c>
      <c r="U54" s="52" t="str">
        <f>'Rekenblad 1'!U172</f>
        <v/>
      </c>
      <c r="V54" s="52" t="str">
        <f>'Rekenblad 1'!V172</f>
        <v/>
      </c>
      <c r="W54" s="58" t="str">
        <f>'Rekenblad 1'!W172</f>
        <v/>
      </c>
      <c r="X54" s="53" t="str">
        <f>'Rekenblad 1'!D215</f>
        <v/>
      </c>
      <c r="Y54" s="53" t="str">
        <f>'Rekenblad 1'!E215</f>
        <v/>
      </c>
      <c r="Z54" s="53" t="str">
        <f>'Rekenblad 1'!F215</f>
        <v/>
      </c>
      <c r="AA54" s="53" t="str">
        <f>'Rekenblad 1'!G215</f>
        <v/>
      </c>
      <c r="AB54" s="53" t="str">
        <f>'Rekenblad 1'!H215</f>
        <v/>
      </c>
      <c r="AC54" s="53" t="str">
        <f>'Rekenblad 1'!I215</f>
        <v/>
      </c>
      <c r="AD54" s="53" t="str">
        <f>'Rekenblad 1'!J215</f>
        <v/>
      </c>
      <c r="AE54" s="53" t="str">
        <f>'Rekenblad 1'!K215</f>
        <v/>
      </c>
      <c r="AF54" s="53" t="str">
        <f>'Rekenblad 1'!L215</f>
        <v/>
      </c>
      <c r="AG54" s="53" t="str">
        <f>'Rekenblad 1'!M215</f>
        <v/>
      </c>
      <c r="AH54" s="53" t="str">
        <f>'Rekenblad 1'!N215</f>
        <v/>
      </c>
      <c r="AI54" s="53" t="str">
        <f>'Rekenblad 1'!O215</f>
        <v/>
      </c>
      <c r="AJ54" s="53" t="str">
        <f>'Rekenblad 1'!P215</f>
        <v/>
      </c>
      <c r="AK54" s="53" t="str">
        <f>'Rekenblad 1'!Q215</f>
        <v/>
      </c>
      <c r="AL54" s="53" t="str">
        <f>'Rekenblad 1'!R215</f>
        <v/>
      </c>
      <c r="AM54" s="53" t="str">
        <f>'Rekenblad 1'!S215</f>
        <v/>
      </c>
      <c r="AN54" s="53" t="str">
        <f>'Rekenblad 1'!T215</f>
        <v/>
      </c>
      <c r="AO54" s="53" t="str">
        <f>'Rekenblad 1'!U215</f>
        <v/>
      </c>
      <c r="AP54" s="53" t="str">
        <f>'Rekenblad 1'!V215</f>
        <v/>
      </c>
      <c r="AQ54" s="53" t="str">
        <f>'Rekenblad 1'!W215</f>
        <v/>
      </c>
    </row>
    <row r="55" spans="1:43" x14ac:dyDescent="0.2">
      <c r="A55" s="3"/>
      <c r="B55" s="3"/>
      <c r="C55" s="57">
        <v>36</v>
      </c>
      <c r="D55" s="52" t="str">
        <f>'Rekenblad 1'!D173</f>
        <v/>
      </c>
      <c r="E55" s="52" t="str">
        <f>'Rekenblad 1'!E173</f>
        <v/>
      </c>
      <c r="F55" s="52" t="str">
        <f>'Rekenblad 1'!F173</f>
        <v/>
      </c>
      <c r="G55" s="52" t="str">
        <f>'Rekenblad 1'!G173</f>
        <v/>
      </c>
      <c r="H55" s="52" t="str">
        <f>'Rekenblad 1'!H173</f>
        <v/>
      </c>
      <c r="I55" s="52" t="str">
        <f>'Rekenblad 1'!I173</f>
        <v/>
      </c>
      <c r="J55" s="52" t="str">
        <f>'Rekenblad 1'!J173</f>
        <v/>
      </c>
      <c r="K55" s="52" t="str">
        <f>'Rekenblad 1'!K173</f>
        <v/>
      </c>
      <c r="L55" s="52" t="str">
        <f>'Rekenblad 1'!L173</f>
        <v/>
      </c>
      <c r="M55" s="52" t="str">
        <f>'Rekenblad 1'!M173</f>
        <v/>
      </c>
      <c r="N55" s="52" t="str">
        <f>'Rekenblad 1'!N173</f>
        <v/>
      </c>
      <c r="O55" s="52" t="str">
        <f>'Rekenblad 1'!O173</f>
        <v/>
      </c>
      <c r="P55" s="52" t="str">
        <f>'Rekenblad 1'!P173</f>
        <v/>
      </c>
      <c r="Q55" s="52" t="str">
        <f>'Rekenblad 1'!Q173</f>
        <v/>
      </c>
      <c r="R55" s="52" t="str">
        <f>'Rekenblad 1'!R173</f>
        <v/>
      </c>
      <c r="S55" s="52" t="str">
        <f>'Rekenblad 1'!S173</f>
        <v/>
      </c>
      <c r="T55" s="52" t="str">
        <f>'Rekenblad 1'!T173</f>
        <v/>
      </c>
      <c r="U55" s="52" t="str">
        <f>'Rekenblad 1'!U173</f>
        <v/>
      </c>
      <c r="V55" s="52" t="str">
        <f>'Rekenblad 1'!V173</f>
        <v/>
      </c>
      <c r="W55" s="58" t="str">
        <f>'Rekenblad 1'!W173</f>
        <v/>
      </c>
      <c r="X55" s="53" t="str">
        <f>'Rekenblad 1'!D216</f>
        <v/>
      </c>
      <c r="Y55" s="53" t="str">
        <f>'Rekenblad 1'!E216</f>
        <v/>
      </c>
      <c r="Z55" s="53" t="str">
        <f>'Rekenblad 1'!F216</f>
        <v/>
      </c>
      <c r="AA55" s="53" t="str">
        <f>'Rekenblad 1'!G216</f>
        <v/>
      </c>
      <c r="AB55" s="53" t="str">
        <f>'Rekenblad 1'!H216</f>
        <v/>
      </c>
      <c r="AC55" s="53" t="str">
        <f>'Rekenblad 1'!I216</f>
        <v/>
      </c>
      <c r="AD55" s="53" t="str">
        <f>'Rekenblad 1'!J216</f>
        <v/>
      </c>
      <c r="AE55" s="53" t="str">
        <f>'Rekenblad 1'!K216</f>
        <v/>
      </c>
      <c r="AF55" s="53" t="str">
        <f>'Rekenblad 1'!L216</f>
        <v/>
      </c>
      <c r="AG55" s="53" t="str">
        <f>'Rekenblad 1'!M216</f>
        <v/>
      </c>
      <c r="AH55" s="53" t="str">
        <f>'Rekenblad 1'!N216</f>
        <v/>
      </c>
      <c r="AI55" s="53" t="str">
        <f>'Rekenblad 1'!O216</f>
        <v/>
      </c>
      <c r="AJ55" s="53" t="str">
        <f>'Rekenblad 1'!P216</f>
        <v/>
      </c>
      <c r="AK55" s="53" t="str">
        <f>'Rekenblad 1'!Q216</f>
        <v/>
      </c>
      <c r="AL55" s="53" t="str">
        <f>'Rekenblad 1'!R216</f>
        <v/>
      </c>
      <c r="AM55" s="53" t="str">
        <f>'Rekenblad 1'!S216</f>
        <v/>
      </c>
      <c r="AN55" s="53" t="str">
        <f>'Rekenblad 1'!T216</f>
        <v/>
      </c>
      <c r="AO55" s="53" t="str">
        <f>'Rekenblad 1'!U216</f>
        <v/>
      </c>
      <c r="AP55" s="53" t="str">
        <f>'Rekenblad 1'!V216</f>
        <v/>
      </c>
      <c r="AQ55" s="53" t="str">
        <f>'Rekenblad 1'!W216</f>
        <v/>
      </c>
    </row>
    <row r="56" spans="1:43" x14ac:dyDescent="0.2">
      <c r="A56" s="3"/>
      <c r="B56" s="3"/>
      <c r="C56" s="57">
        <v>37</v>
      </c>
      <c r="D56" s="52" t="str">
        <f>'Rekenblad 1'!D174</f>
        <v/>
      </c>
      <c r="E56" s="52" t="str">
        <f>'Rekenblad 1'!E174</f>
        <v/>
      </c>
      <c r="F56" s="52" t="str">
        <f>'Rekenblad 1'!F174</f>
        <v/>
      </c>
      <c r="G56" s="52" t="str">
        <f>'Rekenblad 1'!G174</f>
        <v/>
      </c>
      <c r="H56" s="52" t="str">
        <f>'Rekenblad 1'!H174</f>
        <v/>
      </c>
      <c r="I56" s="52" t="str">
        <f>'Rekenblad 1'!I174</f>
        <v/>
      </c>
      <c r="J56" s="52" t="str">
        <f>'Rekenblad 1'!J174</f>
        <v/>
      </c>
      <c r="K56" s="52" t="str">
        <f>'Rekenblad 1'!K174</f>
        <v/>
      </c>
      <c r="L56" s="52" t="str">
        <f>'Rekenblad 1'!L174</f>
        <v/>
      </c>
      <c r="M56" s="52" t="str">
        <f>'Rekenblad 1'!M174</f>
        <v/>
      </c>
      <c r="N56" s="52" t="str">
        <f>'Rekenblad 1'!N174</f>
        <v/>
      </c>
      <c r="O56" s="52" t="str">
        <f>'Rekenblad 1'!O174</f>
        <v/>
      </c>
      <c r="P56" s="52" t="str">
        <f>'Rekenblad 1'!P174</f>
        <v/>
      </c>
      <c r="Q56" s="52" t="str">
        <f>'Rekenblad 1'!Q174</f>
        <v/>
      </c>
      <c r="R56" s="52" t="str">
        <f>'Rekenblad 1'!R174</f>
        <v/>
      </c>
      <c r="S56" s="52" t="str">
        <f>'Rekenblad 1'!S174</f>
        <v/>
      </c>
      <c r="T56" s="52" t="str">
        <f>'Rekenblad 1'!T174</f>
        <v/>
      </c>
      <c r="U56" s="52" t="str">
        <f>'Rekenblad 1'!U174</f>
        <v/>
      </c>
      <c r="V56" s="52" t="str">
        <f>'Rekenblad 1'!V174</f>
        <v/>
      </c>
      <c r="W56" s="58" t="str">
        <f>'Rekenblad 1'!W174</f>
        <v/>
      </c>
      <c r="X56" s="53" t="str">
        <f>'Rekenblad 1'!D217</f>
        <v/>
      </c>
      <c r="Y56" s="53" t="str">
        <f>'Rekenblad 1'!E217</f>
        <v/>
      </c>
      <c r="Z56" s="53" t="str">
        <f>'Rekenblad 1'!F217</f>
        <v/>
      </c>
      <c r="AA56" s="53" t="str">
        <f>'Rekenblad 1'!G217</f>
        <v/>
      </c>
      <c r="AB56" s="53" t="str">
        <f>'Rekenblad 1'!H217</f>
        <v/>
      </c>
      <c r="AC56" s="53" t="str">
        <f>'Rekenblad 1'!I217</f>
        <v/>
      </c>
      <c r="AD56" s="53" t="str">
        <f>'Rekenblad 1'!J217</f>
        <v/>
      </c>
      <c r="AE56" s="53" t="str">
        <f>'Rekenblad 1'!K217</f>
        <v/>
      </c>
      <c r="AF56" s="53" t="str">
        <f>'Rekenblad 1'!L217</f>
        <v/>
      </c>
      <c r="AG56" s="53" t="str">
        <f>'Rekenblad 1'!M217</f>
        <v/>
      </c>
      <c r="AH56" s="53" t="str">
        <f>'Rekenblad 1'!N217</f>
        <v/>
      </c>
      <c r="AI56" s="53" t="str">
        <f>'Rekenblad 1'!O217</f>
        <v/>
      </c>
      <c r="AJ56" s="53" t="str">
        <f>'Rekenblad 1'!P217</f>
        <v/>
      </c>
      <c r="AK56" s="53" t="str">
        <f>'Rekenblad 1'!Q217</f>
        <v/>
      </c>
      <c r="AL56" s="53" t="str">
        <f>'Rekenblad 1'!R217</f>
        <v/>
      </c>
      <c r="AM56" s="53" t="str">
        <f>'Rekenblad 1'!S217</f>
        <v/>
      </c>
      <c r="AN56" s="53" t="str">
        <f>'Rekenblad 1'!T217</f>
        <v/>
      </c>
      <c r="AO56" s="53" t="str">
        <f>'Rekenblad 1'!U217</f>
        <v/>
      </c>
      <c r="AP56" s="53" t="str">
        <f>'Rekenblad 1'!V217</f>
        <v/>
      </c>
      <c r="AQ56" s="53" t="str">
        <f>'Rekenblad 1'!W217</f>
        <v/>
      </c>
    </row>
    <row r="57" spans="1:43" x14ac:dyDescent="0.2">
      <c r="A57" s="3"/>
      <c r="B57" s="3"/>
      <c r="C57" s="57">
        <v>38</v>
      </c>
      <c r="D57" s="52" t="str">
        <f>'Rekenblad 1'!D175</f>
        <v/>
      </c>
      <c r="E57" s="52" t="str">
        <f>'Rekenblad 1'!E175</f>
        <v/>
      </c>
      <c r="F57" s="52" t="str">
        <f>'Rekenblad 1'!F175</f>
        <v/>
      </c>
      <c r="G57" s="52" t="str">
        <f>'Rekenblad 1'!G175</f>
        <v/>
      </c>
      <c r="H57" s="52" t="str">
        <f>'Rekenblad 1'!H175</f>
        <v/>
      </c>
      <c r="I57" s="52" t="str">
        <f>'Rekenblad 1'!I175</f>
        <v/>
      </c>
      <c r="J57" s="52" t="str">
        <f>'Rekenblad 1'!J175</f>
        <v/>
      </c>
      <c r="K57" s="52" t="str">
        <f>'Rekenblad 1'!K175</f>
        <v/>
      </c>
      <c r="L57" s="52" t="str">
        <f>'Rekenblad 1'!L175</f>
        <v/>
      </c>
      <c r="M57" s="52" t="str">
        <f>'Rekenblad 1'!M175</f>
        <v/>
      </c>
      <c r="N57" s="52" t="str">
        <f>'Rekenblad 1'!N175</f>
        <v/>
      </c>
      <c r="O57" s="52" t="str">
        <f>'Rekenblad 1'!O175</f>
        <v/>
      </c>
      <c r="P57" s="52" t="str">
        <f>'Rekenblad 1'!P175</f>
        <v/>
      </c>
      <c r="Q57" s="52" t="str">
        <f>'Rekenblad 1'!Q175</f>
        <v/>
      </c>
      <c r="R57" s="52" t="str">
        <f>'Rekenblad 1'!R175</f>
        <v/>
      </c>
      <c r="S57" s="52" t="str">
        <f>'Rekenblad 1'!S175</f>
        <v/>
      </c>
      <c r="T57" s="52" t="str">
        <f>'Rekenblad 1'!T175</f>
        <v/>
      </c>
      <c r="U57" s="52" t="str">
        <f>'Rekenblad 1'!U175</f>
        <v/>
      </c>
      <c r="V57" s="52" t="str">
        <f>'Rekenblad 1'!V175</f>
        <v/>
      </c>
      <c r="W57" s="58" t="str">
        <f>'Rekenblad 1'!W175</f>
        <v/>
      </c>
      <c r="X57" s="53" t="str">
        <f>'Rekenblad 1'!D218</f>
        <v/>
      </c>
      <c r="Y57" s="53" t="str">
        <f>'Rekenblad 1'!E218</f>
        <v/>
      </c>
      <c r="Z57" s="53" t="str">
        <f>'Rekenblad 1'!F218</f>
        <v/>
      </c>
      <c r="AA57" s="53" t="str">
        <f>'Rekenblad 1'!G218</f>
        <v/>
      </c>
      <c r="AB57" s="53" t="str">
        <f>'Rekenblad 1'!H218</f>
        <v/>
      </c>
      <c r="AC57" s="53" t="str">
        <f>'Rekenblad 1'!I218</f>
        <v/>
      </c>
      <c r="AD57" s="53" t="str">
        <f>'Rekenblad 1'!J218</f>
        <v/>
      </c>
      <c r="AE57" s="53" t="str">
        <f>'Rekenblad 1'!K218</f>
        <v/>
      </c>
      <c r="AF57" s="53" t="str">
        <f>'Rekenblad 1'!L218</f>
        <v/>
      </c>
      <c r="AG57" s="53" t="str">
        <f>'Rekenblad 1'!M218</f>
        <v/>
      </c>
      <c r="AH57" s="53" t="str">
        <f>'Rekenblad 1'!N218</f>
        <v/>
      </c>
      <c r="AI57" s="53" t="str">
        <f>'Rekenblad 1'!O218</f>
        <v/>
      </c>
      <c r="AJ57" s="53" t="str">
        <f>'Rekenblad 1'!P218</f>
        <v/>
      </c>
      <c r="AK57" s="53" t="str">
        <f>'Rekenblad 1'!Q218</f>
        <v/>
      </c>
      <c r="AL57" s="53" t="str">
        <f>'Rekenblad 1'!R218</f>
        <v/>
      </c>
      <c r="AM57" s="53" t="str">
        <f>'Rekenblad 1'!S218</f>
        <v/>
      </c>
      <c r="AN57" s="53" t="str">
        <f>'Rekenblad 1'!T218</f>
        <v/>
      </c>
      <c r="AO57" s="53" t="str">
        <f>'Rekenblad 1'!U218</f>
        <v/>
      </c>
      <c r="AP57" s="53" t="str">
        <f>'Rekenblad 1'!V218</f>
        <v/>
      </c>
      <c r="AQ57" s="53" t="str">
        <f>'Rekenblad 1'!W218</f>
        <v/>
      </c>
    </row>
    <row r="58" spans="1:43" x14ac:dyDescent="0.2">
      <c r="A58" s="3"/>
      <c r="B58" s="3"/>
      <c r="C58" s="57">
        <v>39</v>
      </c>
      <c r="D58" s="52" t="str">
        <f>'Rekenblad 1'!D176</f>
        <v/>
      </c>
      <c r="E58" s="52" t="str">
        <f>'Rekenblad 1'!E176</f>
        <v/>
      </c>
      <c r="F58" s="52" t="str">
        <f>'Rekenblad 1'!F176</f>
        <v/>
      </c>
      <c r="G58" s="52" t="str">
        <f>'Rekenblad 1'!G176</f>
        <v/>
      </c>
      <c r="H58" s="52" t="str">
        <f>'Rekenblad 1'!H176</f>
        <v/>
      </c>
      <c r="I58" s="52" t="str">
        <f>'Rekenblad 1'!I176</f>
        <v/>
      </c>
      <c r="J58" s="52" t="str">
        <f>'Rekenblad 1'!J176</f>
        <v/>
      </c>
      <c r="K58" s="52" t="str">
        <f>'Rekenblad 1'!K176</f>
        <v/>
      </c>
      <c r="L58" s="52" t="str">
        <f>'Rekenblad 1'!L176</f>
        <v/>
      </c>
      <c r="M58" s="52" t="str">
        <f>'Rekenblad 1'!M176</f>
        <v/>
      </c>
      <c r="N58" s="52" t="str">
        <f>'Rekenblad 1'!N176</f>
        <v/>
      </c>
      <c r="O58" s="52" t="str">
        <f>'Rekenblad 1'!O176</f>
        <v/>
      </c>
      <c r="P58" s="52" t="str">
        <f>'Rekenblad 1'!P176</f>
        <v/>
      </c>
      <c r="Q58" s="52" t="str">
        <f>'Rekenblad 1'!Q176</f>
        <v/>
      </c>
      <c r="R58" s="52" t="str">
        <f>'Rekenblad 1'!R176</f>
        <v/>
      </c>
      <c r="S58" s="52" t="str">
        <f>'Rekenblad 1'!S176</f>
        <v/>
      </c>
      <c r="T58" s="52" t="str">
        <f>'Rekenblad 1'!T176</f>
        <v/>
      </c>
      <c r="U58" s="52" t="str">
        <f>'Rekenblad 1'!U176</f>
        <v/>
      </c>
      <c r="V58" s="52" t="str">
        <f>'Rekenblad 1'!V176</f>
        <v/>
      </c>
      <c r="W58" s="58" t="str">
        <f>'Rekenblad 1'!W176</f>
        <v/>
      </c>
      <c r="X58" s="53" t="str">
        <f>'Rekenblad 1'!D219</f>
        <v/>
      </c>
      <c r="Y58" s="53" t="str">
        <f>'Rekenblad 1'!E219</f>
        <v/>
      </c>
      <c r="Z58" s="53" t="str">
        <f>'Rekenblad 1'!F219</f>
        <v/>
      </c>
      <c r="AA58" s="53" t="str">
        <f>'Rekenblad 1'!G219</f>
        <v/>
      </c>
      <c r="AB58" s="53" t="str">
        <f>'Rekenblad 1'!H219</f>
        <v/>
      </c>
      <c r="AC58" s="53" t="str">
        <f>'Rekenblad 1'!I219</f>
        <v/>
      </c>
      <c r="AD58" s="53" t="str">
        <f>'Rekenblad 1'!J219</f>
        <v/>
      </c>
      <c r="AE58" s="53" t="str">
        <f>'Rekenblad 1'!K219</f>
        <v/>
      </c>
      <c r="AF58" s="53" t="str">
        <f>'Rekenblad 1'!L219</f>
        <v/>
      </c>
      <c r="AG58" s="53" t="str">
        <f>'Rekenblad 1'!M219</f>
        <v/>
      </c>
      <c r="AH58" s="53" t="str">
        <f>'Rekenblad 1'!N219</f>
        <v/>
      </c>
      <c r="AI58" s="53" t="str">
        <f>'Rekenblad 1'!O219</f>
        <v/>
      </c>
      <c r="AJ58" s="53" t="str">
        <f>'Rekenblad 1'!P219</f>
        <v/>
      </c>
      <c r="AK58" s="53" t="str">
        <f>'Rekenblad 1'!Q219</f>
        <v/>
      </c>
      <c r="AL58" s="53" t="str">
        <f>'Rekenblad 1'!R219</f>
        <v/>
      </c>
      <c r="AM58" s="53" t="str">
        <f>'Rekenblad 1'!S219</f>
        <v/>
      </c>
      <c r="AN58" s="53" t="str">
        <f>'Rekenblad 1'!T219</f>
        <v/>
      </c>
      <c r="AO58" s="53" t="str">
        <f>'Rekenblad 1'!U219</f>
        <v/>
      </c>
      <c r="AP58" s="53" t="str">
        <f>'Rekenblad 1'!V219</f>
        <v/>
      </c>
      <c r="AQ58" s="53" t="str">
        <f>'Rekenblad 1'!W219</f>
        <v/>
      </c>
    </row>
    <row r="59" spans="1:43" x14ac:dyDescent="0.2">
      <c r="A59" s="3"/>
      <c r="B59" s="3"/>
      <c r="C59" s="57">
        <v>40</v>
      </c>
      <c r="D59" s="52" t="str">
        <f>'Rekenblad 1'!D177</f>
        <v/>
      </c>
      <c r="E59" s="52" t="str">
        <f>'Rekenblad 1'!E177</f>
        <v/>
      </c>
      <c r="F59" s="52" t="str">
        <f>'Rekenblad 1'!F177</f>
        <v/>
      </c>
      <c r="G59" s="52" t="str">
        <f>'Rekenblad 1'!G177</f>
        <v/>
      </c>
      <c r="H59" s="52" t="str">
        <f>'Rekenblad 1'!H177</f>
        <v/>
      </c>
      <c r="I59" s="52" t="str">
        <f>'Rekenblad 1'!I177</f>
        <v/>
      </c>
      <c r="J59" s="52" t="str">
        <f>'Rekenblad 1'!J177</f>
        <v/>
      </c>
      <c r="K59" s="52" t="str">
        <f>'Rekenblad 1'!K177</f>
        <v/>
      </c>
      <c r="L59" s="52" t="str">
        <f>'Rekenblad 1'!L177</f>
        <v/>
      </c>
      <c r="M59" s="52" t="str">
        <f>'Rekenblad 1'!M177</f>
        <v/>
      </c>
      <c r="N59" s="52" t="str">
        <f>'Rekenblad 1'!N177</f>
        <v/>
      </c>
      <c r="O59" s="52" t="str">
        <f>'Rekenblad 1'!O177</f>
        <v/>
      </c>
      <c r="P59" s="52" t="str">
        <f>'Rekenblad 1'!P177</f>
        <v/>
      </c>
      <c r="Q59" s="52" t="str">
        <f>'Rekenblad 1'!Q177</f>
        <v/>
      </c>
      <c r="R59" s="52" t="str">
        <f>'Rekenblad 1'!R177</f>
        <v/>
      </c>
      <c r="S59" s="52" t="str">
        <f>'Rekenblad 1'!S177</f>
        <v/>
      </c>
      <c r="T59" s="52" t="str">
        <f>'Rekenblad 1'!T177</f>
        <v/>
      </c>
      <c r="U59" s="52" t="str">
        <f>'Rekenblad 1'!U177</f>
        <v/>
      </c>
      <c r="V59" s="52" t="str">
        <f>'Rekenblad 1'!V177</f>
        <v/>
      </c>
      <c r="W59" s="58" t="str">
        <f>'Rekenblad 1'!W177</f>
        <v/>
      </c>
      <c r="X59" s="53" t="str">
        <f>'Rekenblad 1'!D220</f>
        <v/>
      </c>
      <c r="Y59" s="53" t="str">
        <f>'Rekenblad 1'!E220</f>
        <v/>
      </c>
      <c r="Z59" s="53" t="str">
        <f>'Rekenblad 1'!F220</f>
        <v/>
      </c>
      <c r="AA59" s="53" t="str">
        <f>'Rekenblad 1'!G220</f>
        <v/>
      </c>
      <c r="AB59" s="53" t="str">
        <f>'Rekenblad 1'!H220</f>
        <v/>
      </c>
      <c r="AC59" s="53" t="str">
        <f>'Rekenblad 1'!I220</f>
        <v/>
      </c>
      <c r="AD59" s="53" t="str">
        <f>'Rekenblad 1'!J220</f>
        <v/>
      </c>
      <c r="AE59" s="53" t="str">
        <f>'Rekenblad 1'!K220</f>
        <v/>
      </c>
      <c r="AF59" s="53" t="str">
        <f>'Rekenblad 1'!L220</f>
        <v/>
      </c>
      <c r="AG59" s="53" t="str">
        <f>'Rekenblad 1'!M220</f>
        <v/>
      </c>
      <c r="AH59" s="53" t="str">
        <f>'Rekenblad 1'!N220</f>
        <v/>
      </c>
      <c r="AI59" s="53" t="str">
        <f>'Rekenblad 1'!O220</f>
        <v/>
      </c>
      <c r="AJ59" s="53" t="str">
        <f>'Rekenblad 1'!P220</f>
        <v/>
      </c>
      <c r="AK59" s="53" t="str">
        <f>'Rekenblad 1'!Q220</f>
        <v/>
      </c>
      <c r="AL59" s="53" t="str">
        <f>'Rekenblad 1'!R220</f>
        <v/>
      </c>
      <c r="AM59" s="53" t="str">
        <f>'Rekenblad 1'!S220</f>
        <v/>
      </c>
      <c r="AN59" s="53" t="str">
        <f>'Rekenblad 1'!T220</f>
        <v/>
      </c>
      <c r="AO59" s="53" t="str">
        <f>'Rekenblad 1'!U220</f>
        <v/>
      </c>
      <c r="AP59" s="53" t="str">
        <f>'Rekenblad 1'!V220</f>
        <v/>
      </c>
      <c r="AQ59" s="53" t="str">
        <f>'Rekenblad 1'!W220</f>
        <v/>
      </c>
    </row>
    <row r="62" spans="1:43" x14ac:dyDescent="0.2">
      <c r="A62" s="29"/>
      <c r="B62" s="29"/>
      <c r="C62" s="27" t="s">
        <v>28</v>
      </c>
      <c r="D62" s="27">
        <f>D18</f>
        <v>1</v>
      </c>
      <c r="E62" s="27" t="str">
        <f>E18</f>
        <v/>
      </c>
      <c r="F62" s="27" t="str">
        <f>F18</f>
        <v/>
      </c>
      <c r="G62" s="27"/>
      <c r="H62" s="27"/>
      <c r="I62" s="27"/>
      <c r="J62" s="27"/>
      <c r="K62" s="27"/>
      <c r="L62" s="27"/>
      <c r="M62" s="27"/>
      <c r="N62" s="27"/>
      <c r="O62" s="27"/>
      <c r="P62" s="27"/>
      <c r="Q62" s="27"/>
      <c r="R62" s="27"/>
      <c r="S62" s="27"/>
      <c r="T62" s="27"/>
      <c r="U62" s="27"/>
      <c r="V62" s="27"/>
      <c r="W62" s="61"/>
    </row>
    <row r="63" spans="1:43" x14ac:dyDescent="0.2">
      <c r="A63" s="15">
        <v>1</v>
      </c>
      <c r="B63" s="30">
        <v>1</v>
      </c>
      <c r="C63" s="64">
        <f>IF(ISNUMBER(SMALL($D$20:$W$59,B63)),SMALL($D$20:$W$59,B63),"")</f>
        <v>0</v>
      </c>
      <c r="D63" s="63">
        <f>IF(ISNUMBER(D$18),IF(ISNUMBER($C63),IF(ISNUMBER(VLOOKUP($C63,D$20:$AQ$59,21,0)),VLOOKUP($C63,D$20:$AQ$59,21,0),0),""),"")</f>
        <v>0</v>
      </c>
      <c r="E63" s="63" t="str">
        <f>IF(ISNUMBER(E$18),IF(ISNUMBER($C63),IF(ISNUMBER(VLOOKUP($C63,E$20:$AQ$59,21,0)),VLOOKUP($C63,E$20:$AQ$59,21,0),0),""),"")</f>
        <v/>
      </c>
      <c r="F63" s="63" t="str">
        <f>IF(ISNUMBER(F$18),IF(ISNUMBER($C63),IF(ISNUMBER(VLOOKUP($C63,F$20:$AQ$59,21,0)),VLOOKUP($C63,F$20:$AQ$59,21,0),0),""),"")</f>
        <v/>
      </c>
      <c r="G63" s="63" t="str">
        <f>IF(ISNUMBER(G$18),IF(ISNUMBER($C63),IF(ISNUMBER(VLOOKUP($C63,G$20:$AQ$59,21,0)),VLOOKUP($C63,G$20:$AQ$59,21,0),0),""),"")</f>
        <v/>
      </c>
      <c r="H63" s="63" t="str">
        <f>IF(ISNUMBER(H$18),IF(ISNUMBER($C63),IF(ISNUMBER(VLOOKUP($C63,H$20:$AQ$59,21,0)),VLOOKUP($C63,H$20:$AQ$59,21,0),0),""),"")</f>
        <v/>
      </c>
      <c r="I63" s="63" t="str">
        <f>IF(ISNUMBER(I$18),IF(ISNUMBER($C63),IF(ISNUMBER(VLOOKUP($C63,I$20:$AQ$59,21,0)),VLOOKUP($C63,I$20:$AQ$59,21,0),0),""),"")</f>
        <v/>
      </c>
      <c r="J63" s="63" t="str">
        <f>IF(ISNUMBER(J$18),IF(ISNUMBER($C63),IF(ISNUMBER(VLOOKUP($C63,J$20:$AQ$59,21,0)),VLOOKUP($C63,J$20:$AQ$59,21,0),0),""),"")</f>
        <v/>
      </c>
      <c r="K63" s="63" t="str">
        <f>IF(ISNUMBER(K$18),IF(ISNUMBER($C63),IF(ISNUMBER(VLOOKUP($C63,K$20:$AQ$59,21,0)),VLOOKUP($C63,K$20:$AQ$59,21,0),0),""),"")</f>
        <v/>
      </c>
      <c r="L63" s="63" t="str">
        <f>IF(ISNUMBER(L$18),IF(ISNUMBER($C63),IF(ISNUMBER(VLOOKUP($C63,L$20:$AQ$59,21,0)),VLOOKUP($C63,L$20:$AQ$59,21,0),0),""),"")</f>
        <v/>
      </c>
      <c r="M63" s="63" t="str">
        <f>IF(ISNUMBER(M$18),IF(ISNUMBER($C63),IF(ISNUMBER(VLOOKUP($C63,M$20:$AQ$59,21,0)),VLOOKUP($C63,M$20:$AQ$59,21,0),0),""),"")</f>
        <v/>
      </c>
      <c r="N63" s="63" t="str">
        <f>IF(ISNUMBER(N$18),IF(ISNUMBER($C63),IF(ISNUMBER(VLOOKUP($C63,N$20:$AQ$59,21,0)),VLOOKUP($C63,N$20:$AQ$59,21,0),0),""),"")</f>
        <v/>
      </c>
      <c r="O63" s="63" t="str">
        <f>IF(ISNUMBER(O$18),IF(ISNUMBER($C63),IF(ISNUMBER(VLOOKUP($C63,O$20:$AQ$59,21,0)),VLOOKUP($C63,O$20:$AQ$59,21,0),0),""),"")</f>
        <v/>
      </c>
      <c r="P63" s="63" t="str">
        <f>IF(ISNUMBER(P$18),IF(ISNUMBER($C63),IF(ISNUMBER(VLOOKUP($C63,P$20:$AQ$59,21,0)),VLOOKUP($C63,P$20:$AQ$59,21,0),0),""),"")</f>
        <v/>
      </c>
      <c r="Q63" s="63" t="str">
        <f>IF(ISNUMBER(Q$18),IF(ISNUMBER($C63),IF(ISNUMBER(VLOOKUP($C63,Q$20:$AQ$59,21,0)),VLOOKUP($C63,Q$20:$AQ$59,21,0),0),""),"")</f>
        <v/>
      </c>
      <c r="R63" s="63" t="str">
        <f>IF(ISNUMBER(R$18),IF(ISNUMBER($C63),IF(ISNUMBER(VLOOKUP($C63,R$20:$AQ$59,21,0)),VLOOKUP($C63,R$20:$AQ$59,21,0),0),""),"")</f>
        <v/>
      </c>
      <c r="S63" s="63" t="str">
        <f>IF(ISNUMBER(S$18),IF(ISNUMBER($C63),IF(ISNUMBER(VLOOKUP($C63,S$20:$AQ$59,21,0)),VLOOKUP($C63,S$20:$AQ$59,21,0),0),""),"")</f>
        <v/>
      </c>
      <c r="T63" s="63" t="str">
        <f>IF(ISNUMBER(T$18),IF(ISNUMBER($C63),IF(ISNUMBER(VLOOKUP($C63,T$20:$AQ$59,21,0)),VLOOKUP($C63,T$20:$AQ$59,21,0),0),""),"")</f>
        <v/>
      </c>
      <c r="U63" s="63" t="str">
        <f>IF(ISNUMBER(U$18),IF(ISNUMBER($C63),IF(ISNUMBER(VLOOKUP($C63,U$20:$AQ$59,21,0)),VLOOKUP($C63,U$20:$AQ$59,21,0),0),""),"")</f>
        <v/>
      </c>
      <c r="V63" s="63" t="str">
        <f>IF(ISNUMBER(V$18),IF(ISNUMBER($C63),IF(ISNUMBER(VLOOKUP($C63,V$20:$AQ$59,21,0)),VLOOKUP($C63,V$20:$AQ$59,21,0),0),""),"")</f>
        <v/>
      </c>
      <c r="W63" s="63" t="str">
        <f>IF(ISNUMBER(W$18),IF(ISNUMBER($C63),IF(ISNUMBER(VLOOKUP($C63,W$20:$AQ$59,21,0)),VLOOKUP($C63,W$20:$AQ$59,21,0),0),""),"")</f>
        <v/>
      </c>
    </row>
    <row r="64" spans="1:43" x14ac:dyDescent="0.2">
      <c r="A64" s="15">
        <v>2</v>
      </c>
      <c r="B64" s="57">
        <f t="shared" ref="B64:B102" si="1">IF(ISNUMBER(C63),B63+COUNTIF($D$20:$W$59,C63),"")</f>
        <v>2</v>
      </c>
      <c r="C64" s="64" t="str">
        <f t="shared" ref="C64:C102" si="2">IF(ISNUMBER(SMALL($D$20:$W$59,B64)),SMALL($D$20:$W$59,B64),"")</f>
        <v/>
      </c>
      <c r="D64" s="63" t="str">
        <f>IF(ISNUMBER(D$18),IF(ISNUMBER($C64),IF(ISNUMBER(VLOOKUP($C64,D$20:$AQ$59,21,0)),VLOOKUP($C64,D$20:$AQ$59,21,0),0),""),"")</f>
        <v/>
      </c>
      <c r="E64" s="63" t="str">
        <f>IF(ISNUMBER(E$18),IF(ISNUMBER($C64),IF(ISNUMBER(VLOOKUP($C64,E$20:$AQ$59,21,0)),VLOOKUP($C64,E$20:$AQ$59,21,0),0),""),"")</f>
        <v/>
      </c>
      <c r="F64" s="63" t="str">
        <f>IF(ISNUMBER(F$18),IF(ISNUMBER($C64),IF(ISNUMBER(VLOOKUP($C64,F$20:$AQ$59,21,0)),VLOOKUP($C64,F$20:$AQ$59,21,0),0),""),"")</f>
        <v/>
      </c>
      <c r="G64" s="63" t="str">
        <f>IF(ISNUMBER(G$18),IF(ISNUMBER($C64),IF(ISNUMBER(VLOOKUP($C64,G$20:$AQ$59,21,0)),VLOOKUP($C64,G$20:$AQ$59,21,0),0),""),"")</f>
        <v/>
      </c>
      <c r="H64" s="63" t="str">
        <f>IF(ISNUMBER(H$18),IF(ISNUMBER($C64),IF(ISNUMBER(VLOOKUP($C64,H$20:$AQ$59,21,0)),VLOOKUP($C64,H$20:$AQ$59,21,0),0),""),"")</f>
        <v/>
      </c>
      <c r="I64" s="63" t="str">
        <f>IF(ISNUMBER(I$18),IF(ISNUMBER($C64),IF(ISNUMBER(VLOOKUP($C64,I$20:$AQ$59,21,0)),VLOOKUP($C64,I$20:$AQ$59,21,0),0),""),"")</f>
        <v/>
      </c>
      <c r="J64" s="63" t="str">
        <f>IF(ISNUMBER(J$18),IF(ISNUMBER($C64),IF(ISNUMBER(VLOOKUP($C64,J$20:$AQ$59,21,0)),VLOOKUP($C64,J$20:$AQ$59,21,0),0),""),"")</f>
        <v/>
      </c>
      <c r="K64" s="63" t="str">
        <f>IF(ISNUMBER(K$18),IF(ISNUMBER($C64),IF(ISNUMBER(VLOOKUP($C64,K$20:$AQ$59,21,0)),VLOOKUP($C64,K$20:$AQ$59,21,0),0),""),"")</f>
        <v/>
      </c>
      <c r="L64" s="63" t="str">
        <f>IF(ISNUMBER(L$18),IF(ISNUMBER($C64),IF(ISNUMBER(VLOOKUP($C64,L$20:$AQ$59,21,0)),VLOOKUP($C64,L$20:$AQ$59,21,0),0),""),"")</f>
        <v/>
      </c>
      <c r="M64" s="63" t="str">
        <f>IF(ISNUMBER(M$18),IF(ISNUMBER($C64),IF(ISNUMBER(VLOOKUP($C64,M$20:$AQ$59,21,0)),VLOOKUP($C64,M$20:$AQ$59,21,0),0),""),"")</f>
        <v/>
      </c>
      <c r="N64" s="63" t="str">
        <f>IF(ISNUMBER(N$18),IF(ISNUMBER($C64),IF(ISNUMBER(VLOOKUP($C64,N$20:$AQ$59,21,0)),VLOOKUP($C64,N$20:$AQ$59,21,0),0),""),"")</f>
        <v/>
      </c>
      <c r="O64" s="63" t="str">
        <f>IF(ISNUMBER(O$18),IF(ISNUMBER($C64),IF(ISNUMBER(VLOOKUP($C64,O$20:$AQ$59,21,0)),VLOOKUP($C64,O$20:$AQ$59,21,0),0),""),"")</f>
        <v/>
      </c>
      <c r="P64" s="63" t="str">
        <f>IF(ISNUMBER(P$18),IF(ISNUMBER($C64),IF(ISNUMBER(VLOOKUP($C64,P$20:$AQ$59,21,0)),VLOOKUP($C64,P$20:$AQ$59,21,0),0),""),"")</f>
        <v/>
      </c>
      <c r="Q64" s="63" t="str">
        <f>IF(ISNUMBER(Q$18),IF(ISNUMBER($C64),IF(ISNUMBER(VLOOKUP($C64,Q$20:$AQ$59,21,0)),VLOOKUP($C64,Q$20:$AQ$59,21,0),0),""),"")</f>
        <v/>
      </c>
      <c r="R64" s="63" t="str">
        <f>IF(ISNUMBER(R$18),IF(ISNUMBER($C64),IF(ISNUMBER(VLOOKUP($C64,R$20:$AQ$59,21,0)),VLOOKUP($C64,R$20:$AQ$59,21,0),0),""),"")</f>
        <v/>
      </c>
      <c r="S64" s="63" t="str">
        <f>IF(ISNUMBER(S$18),IF(ISNUMBER($C64),IF(ISNUMBER(VLOOKUP($C64,S$20:$AQ$59,21,0)),VLOOKUP($C64,S$20:$AQ$59,21,0),0),""),"")</f>
        <v/>
      </c>
      <c r="T64" s="63" t="str">
        <f>IF(ISNUMBER(T$18),IF(ISNUMBER($C64),IF(ISNUMBER(VLOOKUP($C64,T$20:$AQ$59,21,0)),VLOOKUP($C64,T$20:$AQ$59,21,0),0),""),"")</f>
        <v/>
      </c>
      <c r="U64" s="63" t="str">
        <f>IF(ISNUMBER(U$18),IF(ISNUMBER($C64),IF(ISNUMBER(VLOOKUP($C64,U$20:$AQ$59,21,0)),VLOOKUP($C64,U$20:$AQ$59,21,0),0),""),"")</f>
        <v/>
      </c>
      <c r="V64" s="63" t="str">
        <f>IF(ISNUMBER(V$18),IF(ISNUMBER($C64),IF(ISNUMBER(VLOOKUP($C64,V$20:$AQ$59,21,0)),VLOOKUP($C64,V$20:$AQ$59,21,0),0),""),"")</f>
        <v/>
      </c>
      <c r="W64" s="63" t="str">
        <f>IF(ISNUMBER(W$18),IF(ISNUMBER($C64),IF(ISNUMBER(VLOOKUP($C64,W$20:$AQ$59,21,0)),VLOOKUP($C64,W$20:$AQ$59,21,0),0),""),"")</f>
        <v/>
      </c>
    </row>
    <row r="65" spans="1:23" x14ac:dyDescent="0.2">
      <c r="A65" s="15">
        <v>3</v>
      </c>
      <c r="B65" s="57" t="str">
        <f t="shared" si="1"/>
        <v/>
      </c>
      <c r="C65" s="64" t="str">
        <f t="shared" si="2"/>
        <v/>
      </c>
      <c r="D65" s="63" t="str">
        <f>IF(ISNUMBER(D$18),IF(ISNUMBER($C65),IF(ISNUMBER(VLOOKUP($C65,D$20:$AQ$59,21,0)),VLOOKUP($C65,D$20:$AQ$59,21,0),0),""),"")</f>
        <v/>
      </c>
      <c r="E65" s="63" t="str">
        <f>IF(ISNUMBER(E$18),IF(ISNUMBER($C65),IF(ISNUMBER(VLOOKUP($C65,E$20:$AQ$59,21,0)),VLOOKUP($C65,E$20:$AQ$59,21,0),0),""),"")</f>
        <v/>
      </c>
      <c r="F65" s="63" t="str">
        <f>IF(ISNUMBER(F$18),IF(ISNUMBER($C65),IF(ISNUMBER(VLOOKUP($C65,F$20:$AQ$59,21,0)),VLOOKUP($C65,F$20:$AQ$59,21,0),0),""),"")</f>
        <v/>
      </c>
      <c r="G65" s="63" t="str">
        <f>IF(ISNUMBER(G$18),IF(ISNUMBER($C65),IF(ISNUMBER(VLOOKUP($C65,G$20:$AQ$59,21,0)),VLOOKUP($C65,G$20:$AQ$59,21,0),0),""),"")</f>
        <v/>
      </c>
      <c r="H65" s="63" t="str">
        <f>IF(ISNUMBER(H$18),IF(ISNUMBER($C65),IF(ISNUMBER(VLOOKUP($C65,H$20:$AQ$59,21,0)),VLOOKUP($C65,H$20:$AQ$59,21,0),0),""),"")</f>
        <v/>
      </c>
      <c r="I65" s="63" t="str">
        <f>IF(ISNUMBER(I$18),IF(ISNUMBER($C65),IF(ISNUMBER(VLOOKUP($C65,I$20:$AQ$59,21,0)),VLOOKUP($C65,I$20:$AQ$59,21,0),0),""),"")</f>
        <v/>
      </c>
      <c r="J65" s="63" t="str">
        <f>IF(ISNUMBER(J$18),IF(ISNUMBER($C65),IF(ISNUMBER(VLOOKUP($C65,J$20:$AQ$59,21,0)),VLOOKUP($C65,J$20:$AQ$59,21,0),0),""),"")</f>
        <v/>
      </c>
      <c r="K65" s="63" t="str">
        <f>IF(ISNUMBER(K$18),IF(ISNUMBER($C65),IF(ISNUMBER(VLOOKUP($C65,K$20:$AQ$59,21,0)),VLOOKUP($C65,K$20:$AQ$59,21,0),0),""),"")</f>
        <v/>
      </c>
      <c r="L65" s="63" t="str">
        <f>IF(ISNUMBER(L$18),IF(ISNUMBER($C65),IF(ISNUMBER(VLOOKUP($C65,L$20:$AQ$59,21,0)),VLOOKUP($C65,L$20:$AQ$59,21,0),0),""),"")</f>
        <v/>
      </c>
      <c r="M65" s="63" t="str">
        <f>IF(ISNUMBER(M$18),IF(ISNUMBER($C65),IF(ISNUMBER(VLOOKUP($C65,M$20:$AQ$59,21,0)),VLOOKUP($C65,M$20:$AQ$59,21,0),0),""),"")</f>
        <v/>
      </c>
      <c r="N65" s="63" t="str">
        <f>IF(ISNUMBER(N$18),IF(ISNUMBER($C65),IF(ISNUMBER(VLOOKUP($C65,N$20:$AQ$59,21,0)),VLOOKUP($C65,N$20:$AQ$59,21,0),0),""),"")</f>
        <v/>
      </c>
      <c r="O65" s="63" t="str">
        <f>IF(ISNUMBER(O$18),IF(ISNUMBER($C65),IF(ISNUMBER(VLOOKUP($C65,O$20:$AQ$59,21,0)),VLOOKUP($C65,O$20:$AQ$59,21,0),0),""),"")</f>
        <v/>
      </c>
      <c r="P65" s="63" t="str">
        <f>IF(ISNUMBER(P$18),IF(ISNUMBER($C65),IF(ISNUMBER(VLOOKUP($C65,P$20:$AQ$59,21,0)),VLOOKUP($C65,P$20:$AQ$59,21,0),0),""),"")</f>
        <v/>
      </c>
      <c r="Q65" s="63" t="str">
        <f>IF(ISNUMBER(Q$18),IF(ISNUMBER($C65),IF(ISNUMBER(VLOOKUP($C65,Q$20:$AQ$59,21,0)),VLOOKUP($C65,Q$20:$AQ$59,21,0),0),""),"")</f>
        <v/>
      </c>
      <c r="R65" s="63" t="str">
        <f>IF(ISNUMBER(R$18),IF(ISNUMBER($C65),IF(ISNUMBER(VLOOKUP($C65,R$20:$AQ$59,21,0)),VLOOKUP($C65,R$20:$AQ$59,21,0),0),""),"")</f>
        <v/>
      </c>
      <c r="S65" s="63" t="str">
        <f>IF(ISNUMBER(S$18),IF(ISNUMBER($C65),IF(ISNUMBER(VLOOKUP($C65,S$20:$AQ$59,21,0)),VLOOKUP($C65,S$20:$AQ$59,21,0),0),""),"")</f>
        <v/>
      </c>
      <c r="T65" s="63" t="str">
        <f>IF(ISNUMBER(T$18),IF(ISNUMBER($C65),IF(ISNUMBER(VLOOKUP($C65,T$20:$AQ$59,21,0)),VLOOKUP($C65,T$20:$AQ$59,21,0),0),""),"")</f>
        <v/>
      </c>
      <c r="U65" s="63" t="str">
        <f>IF(ISNUMBER(U$18),IF(ISNUMBER($C65),IF(ISNUMBER(VLOOKUP($C65,U$20:$AQ$59,21,0)),VLOOKUP($C65,U$20:$AQ$59,21,0),0),""),"")</f>
        <v/>
      </c>
      <c r="V65" s="63" t="str">
        <f>IF(ISNUMBER(V$18),IF(ISNUMBER($C65),IF(ISNUMBER(VLOOKUP($C65,V$20:$AQ$59,21,0)),VLOOKUP($C65,V$20:$AQ$59,21,0),0),""),"")</f>
        <v/>
      </c>
      <c r="W65" s="63" t="str">
        <f>IF(ISNUMBER(W$18),IF(ISNUMBER($C65),IF(ISNUMBER(VLOOKUP($C65,W$20:$AQ$59,21,0)),VLOOKUP($C65,W$20:$AQ$59,21,0),0),""),"")</f>
        <v/>
      </c>
    </row>
    <row r="66" spans="1:23" x14ac:dyDescent="0.2">
      <c r="A66" s="15">
        <v>4</v>
      </c>
      <c r="B66" s="57" t="str">
        <f t="shared" si="1"/>
        <v/>
      </c>
      <c r="C66" s="64" t="str">
        <f t="shared" si="2"/>
        <v/>
      </c>
      <c r="D66" s="63" t="str">
        <f>IF(ISNUMBER(D$18),IF(ISNUMBER($C66),IF(ISNUMBER(VLOOKUP($C66,D$20:$AQ$59,21,0)),VLOOKUP($C66,D$20:$AQ$59,21,0),0),""),"")</f>
        <v/>
      </c>
      <c r="E66" s="63" t="str">
        <f>IF(ISNUMBER(E$18),IF(ISNUMBER($C66),IF(ISNUMBER(VLOOKUP($C66,E$20:$AQ$59,21,0)),VLOOKUP($C66,E$20:$AQ$59,21,0),0),""),"")</f>
        <v/>
      </c>
      <c r="F66" s="63" t="str">
        <f>IF(ISNUMBER(F$18),IF(ISNUMBER($C66),IF(ISNUMBER(VLOOKUP($C66,F$20:$AQ$59,21,0)),VLOOKUP($C66,F$20:$AQ$59,21,0),0),""),"")</f>
        <v/>
      </c>
      <c r="G66" s="63" t="str">
        <f>IF(ISNUMBER(G$18),IF(ISNUMBER($C66),IF(ISNUMBER(VLOOKUP($C66,G$20:$AQ$59,21,0)),VLOOKUP($C66,G$20:$AQ$59,21,0),0),""),"")</f>
        <v/>
      </c>
      <c r="H66" s="63" t="str">
        <f>IF(ISNUMBER(H$18),IF(ISNUMBER($C66),IF(ISNUMBER(VLOOKUP($C66,H$20:$AQ$59,21,0)),VLOOKUP($C66,H$20:$AQ$59,21,0),0),""),"")</f>
        <v/>
      </c>
      <c r="I66" s="63" t="str">
        <f>IF(ISNUMBER(I$18),IF(ISNUMBER($C66),IF(ISNUMBER(VLOOKUP($C66,I$20:$AQ$59,21,0)),VLOOKUP($C66,I$20:$AQ$59,21,0),0),""),"")</f>
        <v/>
      </c>
      <c r="J66" s="63" t="str">
        <f>IF(ISNUMBER(J$18),IF(ISNUMBER($C66),IF(ISNUMBER(VLOOKUP($C66,J$20:$AQ$59,21,0)),VLOOKUP($C66,J$20:$AQ$59,21,0),0),""),"")</f>
        <v/>
      </c>
      <c r="K66" s="63" t="str">
        <f>IF(ISNUMBER(K$18),IF(ISNUMBER($C66),IF(ISNUMBER(VLOOKUP($C66,K$20:$AQ$59,21,0)),VLOOKUP($C66,K$20:$AQ$59,21,0),0),""),"")</f>
        <v/>
      </c>
      <c r="L66" s="63" t="str">
        <f>IF(ISNUMBER(L$18),IF(ISNUMBER($C66),IF(ISNUMBER(VLOOKUP($C66,L$20:$AQ$59,21,0)),VLOOKUP($C66,L$20:$AQ$59,21,0),0),""),"")</f>
        <v/>
      </c>
      <c r="M66" s="63" t="str">
        <f>IF(ISNUMBER(M$18),IF(ISNUMBER($C66),IF(ISNUMBER(VLOOKUP($C66,M$20:$AQ$59,21,0)),VLOOKUP($C66,M$20:$AQ$59,21,0),0),""),"")</f>
        <v/>
      </c>
      <c r="N66" s="63" t="str">
        <f>IF(ISNUMBER(N$18),IF(ISNUMBER($C66),IF(ISNUMBER(VLOOKUP($C66,N$20:$AQ$59,21,0)),VLOOKUP($C66,N$20:$AQ$59,21,0),0),""),"")</f>
        <v/>
      </c>
      <c r="O66" s="63" t="str">
        <f>IF(ISNUMBER(O$18),IF(ISNUMBER($C66),IF(ISNUMBER(VLOOKUP($C66,O$20:$AQ$59,21,0)),VLOOKUP($C66,O$20:$AQ$59,21,0),0),""),"")</f>
        <v/>
      </c>
      <c r="P66" s="63" t="str">
        <f>IF(ISNUMBER(P$18),IF(ISNUMBER($C66),IF(ISNUMBER(VLOOKUP($C66,P$20:$AQ$59,21,0)),VLOOKUP($C66,P$20:$AQ$59,21,0),0),""),"")</f>
        <v/>
      </c>
      <c r="Q66" s="63" t="str">
        <f>IF(ISNUMBER(Q$18),IF(ISNUMBER($C66),IF(ISNUMBER(VLOOKUP($C66,Q$20:$AQ$59,21,0)),VLOOKUP($C66,Q$20:$AQ$59,21,0),0),""),"")</f>
        <v/>
      </c>
      <c r="R66" s="63" t="str">
        <f>IF(ISNUMBER(R$18),IF(ISNUMBER($C66),IF(ISNUMBER(VLOOKUP($C66,R$20:$AQ$59,21,0)),VLOOKUP($C66,R$20:$AQ$59,21,0),0),""),"")</f>
        <v/>
      </c>
      <c r="S66" s="63" t="str">
        <f>IF(ISNUMBER(S$18),IF(ISNUMBER($C66),IF(ISNUMBER(VLOOKUP($C66,S$20:$AQ$59,21,0)),VLOOKUP($C66,S$20:$AQ$59,21,0),0),""),"")</f>
        <v/>
      </c>
      <c r="T66" s="63" t="str">
        <f>IF(ISNUMBER(T$18),IF(ISNUMBER($C66),IF(ISNUMBER(VLOOKUP($C66,T$20:$AQ$59,21,0)),VLOOKUP($C66,T$20:$AQ$59,21,0),0),""),"")</f>
        <v/>
      </c>
      <c r="U66" s="63" t="str">
        <f>IF(ISNUMBER(U$18),IF(ISNUMBER($C66),IF(ISNUMBER(VLOOKUP($C66,U$20:$AQ$59,21,0)),VLOOKUP($C66,U$20:$AQ$59,21,0),0),""),"")</f>
        <v/>
      </c>
      <c r="V66" s="63" t="str">
        <f>IF(ISNUMBER(V$18),IF(ISNUMBER($C66),IF(ISNUMBER(VLOOKUP($C66,V$20:$AQ$59,21,0)),VLOOKUP($C66,V$20:$AQ$59,21,0),0),""),"")</f>
        <v/>
      </c>
      <c r="W66" s="63" t="str">
        <f>IF(ISNUMBER(W$18),IF(ISNUMBER($C66),IF(ISNUMBER(VLOOKUP($C66,W$20:$AQ$59,21,0)),VLOOKUP($C66,W$20:$AQ$59,21,0),0),""),"")</f>
        <v/>
      </c>
    </row>
    <row r="67" spans="1:23" x14ac:dyDescent="0.2">
      <c r="A67" s="15">
        <v>5</v>
      </c>
      <c r="B67" s="57" t="str">
        <f t="shared" si="1"/>
        <v/>
      </c>
      <c r="C67" s="64" t="str">
        <f t="shared" si="2"/>
        <v/>
      </c>
      <c r="D67" s="63" t="str">
        <f>IF(ISNUMBER(D$18),IF(ISNUMBER($C67),IF(ISNUMBER(VLOOKUP($C67,D$20:$AQ$59,21,0)),VLOOKUP($C67,D$20:$AQ$59,21,0),0),""),"")</f>
        <v/>
      </c>
      <c r="E67" s="63" t="str">
        <f>IF(ISNUMBER(E$18),IF(ISNUMBER($C67),IF(ISNUMBER(VLOOKUP($C67,E$20:$AQ$59,21,0)),VLOOKUP($C67,E$20:$AQ$59,21,0),0),""),"")</f>
        <v/>
      </c>
      <c r="F67" s="63" t="str">
        <f>IF(ISNUMBER(F$18),IF(ISNUMBER($C67),IF(ISNUMBER(VLOOKUP($C67,F$20:$AQ$59,21,0)),VLOOKUP($C67,F$20:$AQ$59,21,0),0),""),"")</f>
        <v/>
      </c>
      <c r="G67" s="63" t="str">
        <f>IF(ISNUMBER(G$18),IF(ISNUMBER($C67),IF(ISNUMBER(VLOOKUP($C67,G$20:$AQ$59,21,0)),VLOOKUP($C67,G$20:$AQ$59,21,0),0),""),"")</f>
        <v/>
      </c>
      <c r="H67" s="63" t="str">
        <f>IF(ISNUMBER(H$18),IF(ISNUMBER($C67),IF(ISNUMBER(VLOOKUP($C67,H$20:$AQ$59,21,0)),VLOOKUP($C67,H$20:$AQ$59,21,0),0),""),"")</f>
        <v/>
      </c>
      <c r="I67" s="63" t="str">
        <f>IF(ISNUMBER(I$18),IF(ISNUMBER($C67),IF(ISNUMBER(VLOOKUP($C67,I$20:$AQ$59,21,0)),VLOOKUP($C67,I$20:$AQ$59,21,0),0),""),"")</f>
        <v/>
      </c>
      <c r="J67" s="63" t="str">
        <f>IF(ISNUMBER(J$18),IF(ISNUMBER($C67),IF(ISNUMBER(VLOOKUP($C67,J$20:$AQ$59,21,0)),VLOOKUP($C67,J$20:$AQ$59,21,0),0),""),"")</f>
        <v/>
      </c>
      <c r="K67" s="63" t="str">
        <f>IF(ISNUMBER(K$18),IF(ISNUMBER($C67),IF(ISNUMBER(VLOOKUP($C67,K$20:$AQ$59,21,0)),VLOOKUP($C67,K$20:$AQ$59,21,0),0),""),"")</f>
        <v/>
      </c>
      <c r="L67" s="63" t="str">
        <f>IF(ISNUMBER(L$18),IF(ISNUMBER($C67),IF(ISNUMBER(VLOOKUP($C67,L$20:$AQ$59,21,0)),VLOOKUP($C67,L$20:$AQ$59,21,0),0),""),"")</f>
        <v/>
      </c>
      <c r="M67" s="63" t="str">
        <f>IF(ISNUMBER(M$18),IF(ISNUMBER($C67),IF(ISNUMBER(VLOOKUP($C67,M$20:$AQ$59,21,0)),VLOOKUP($C67,M$20:$AQ$59,21,0),0),""),"")</f>
        <v/>
      </c>
      <c r="N67" s="63" t="str">
        <f>IF(ISNUMBER(N$18),IF(ISNUMBER($C67),IF(ISNUMBER(VLOOKUP($C67,N$20:$AQ$59,21,0)),VLOOKUP($C67,N$20:$AQ$59,21,0),0),""),"")</f>
        <v/>
      </c>
      <c r="O67" s="63" t="str">
        <f>IF(ISNUMBER(O$18),IF(ISNUMBER($C67),IF(ISNUMBER(VLOOKUP($C67,O$20:$AQ$59,21,0)),VLOOKUP($C67,O$20:$AQ$59,21,0),0),""),"")</f>
        <v/>
      </c>
      <c r="P67" s="63" t="str">
        <f>IF(ISNUMBER(P$18),IF(ISNUMBER($C67),IF(ISNUMBER(VLOOKUP($C67,P$20:$AQ$59,21,0)),VLOOKUP($C67,P$20:$AQ$59,21,0),0),""),"")</f>
        <v/>
      </c>
      <c r="Q67" s="63" t="str">
        <f>IF(ISNUMBER(Q$18),IF(ISNUMBER($C67),IF(ISNUMBER(VLOOKUP($C67,Q$20:$AQ$59,21,0)),VLOOKUP($C67,Q$20:$AQ$59,21,0),0),""),"")</f>
        <v/>
      </c>
      <c r="R67" s="63" t="str">
        <f>IF(ISNUMBER(R$18),IF(ISNUMBER($C67),IF(ISNUMBER(VLOOKUP($C67,R$20:$AQ$59,21,0)),VLOOKUP($C67,R$20:$AQ$59,21,0),0),""),"")</f>
        <v/>
      </c>
      <c r="S67" s="63" t="str">
        <f>IF(ISNUMBER(S$18),IF(ISNUMBER($C67),IF(ISNUMBER(VLOOKUP($C67,S$20:$AQ$59,21,0)),VLOOKUP($C67,S$20:$AQ$59,21,0),0),""),"")</f>
        <v/>
      </c>
      <c r="T67" s="63" t="str">
        <f>IF(ISNUMBER(T$18),IF(ISNUMBER($C67),IF(ISNUMBER(VLOOKUP($C67,T$20:$AQ$59,21,0)),VLOOKUP($C67,T$20:$AQ$59,21,0),0),""),"")</f>
        <v/>
      </c>
      <c r="U67" s="63" t="str">
        <f>IF(ISNUMBER(U$18),IF(ISNUMBER($C67),IF(ISNUMBER(VLOOKUP($C67,U$20:$AQ$59,21,0)),VLOOKUP($C67,U$20:$AQ$59,21,0),0),""),"")</f>
        <v/>
      </c>
      <c r="V67" s="63" t="str">
        <f>IF(ISNUMBER(V$18),IF(ISNUMBER($C67),IF(ISNUMBER(VLOOKUP($C67,V$20:$AQ$59,21,0)),VLOOKUP($C67,V$20:$AQ$59,21,0),0),""),"")</f>
        <v/>
      </c>
      <c r="W67" s="63" t="str">
        <f>IF(ISNUMBER(W$18),IF(ISNUMBER($C67),IF(ISNUMBER(VLOOKUP($C67,W$20:$AQ$59,21,0)),VLOOKUP($C67,W$20:$AQ$59,21,0),0),""),"")</f>
        <v/>
      </c>
    </row>
    <row r="68" spans="1:23" x14ac:dyDescent="0.2">
      <c r="A68" s="15">
        <v>6</v>
      </c>
      <c r="B68" s="57" t="str">
        <f t="shared" si="1"/>
        <v/>
      </c>
      <c r="C68" s="64" t="str">
        <f t="shared" si="2"/>
        <v/>
      </c>
      <c r="D68" s="63" t="str">
        <f>IF(ISNUMBER(D$18),IF(ISNUMBER($C68),IF(ISNUMBER(VLOOKUP($C68,D$20:$AQ$59,21,0)),VLOOKUP($C68,D$20:$AQ$59,21,0),0),""),"")</f>
        <v/>
      </c>
      <c r="E68" s="63" t="str">
        <f>IF(ISNUMBER(E$18),IF(ISNUMBER($C68),IF(ISNUMBER(VLOOKUP($C68,E$20:$AQ$59,21,0)),VLOOKUP($C68,E$20:$AQ$59,21,0),0),""),"")</f>
        <v/>
      </c>
      <c r="F68" s="63" t="str">
        <f>IF(ISNUMBER(F$18),IF(ISNUMBER($C68),IF(ISNUMBER(VLOOKUP($C68,F$20:$AQ$59,21,0)),VLOOKUP($C68,F$20:$AQ$59,21,0),0),""),"")</f>
        <v/>
      </c>
      <c r="G68" s="63" t="str">
        <f>IF(ISNUMBER(G$18),IF(ISNUMBER($C68),IF(ISNUMBER(VLOOKUP($C68,G$20:$AQ$59,21,0)),VLOOKUP($C68,G$20:$AQ$59,21,0),0),""),"")</f>
        <v/>
      </c>
      <c r="H68" s="63" t="str">
        <f>IF(ISNUMBER(H$18),IF(ISNUMBER($C68),IF(ISNUMBER(VLOOKUP($C68,H$20:$AQ$59,21,0)),VLOOKUP($C68,H$20:$AQ$59,21,0),0),""),"")</f>
        <v/>
      </c>
      <c r="I68" s="63" t="str">
        <f>IF(ISNUMBER(I$18),IF(ISNUMBER($C68),IF(ISNUMBER(VLOOKUP($C68,I$20:$AQ$59,21,0)),VLOOKUP($C68,I$20:$AQ$59,21,0),0),""),"")</f>
        <v/>
      </c>
      <c r="J68" s="63" t="str">
        <f>IF(ISNUMBER(J$18),IF(ISNUMBER($C68),IF(ISNUMBER(VLOOKUP($C68,J$20:$AQ$59,21,0)),VLOOKUP($C68,J$20:$AQ$59,21,0),0),""),"")</f>
        <v/>
      </c>
      <c r="K68" s="63" t="str">
        <f>IF(ISNUMBER(K$18),IF(ISNUMBER($C68),IF(ISNUMBER(VLOOKUP($C68,K$20:$AQ$59,21,0)),VLOOKUP($C68,K$20:$AQ$59,21,0),0),""),"")</f>
        <v/>
      </c>
      <c r="L68" s="63" t="str">
        <f>IF(ISNUMBER(L$18),IF(ISNUMBER($C68),IF(ISNUMBER(VLOOKUP($C68,L$20:$AQ$59,21,0)),VLOOKUP($C68,L$20:$AQ$59,21,0),0),""),"")</f>
        <v/>
      </c>
      <c r="M68" s="63" t="str">
        <f>IF(ISNUMBER(M$18),IF(ISNUMBER($C68),IF(ISNUMBER(VLOOKUP($C68,M$20:$AQ$59,21,0)),VLOOKUP($C68,M$20:$AQ$59,21,0),0),""),"")</f>
        <v/>
      </c>
      <c r="N68" s="63" t="str">
        <f>IF(ISNUMBER(N$18),IF(ISNUMBER($C68),IF(ISNUMBER(VLOOKUP($C68,N$20:$AQ$59,21,0)),VLOOKUP($C68,N$20:$AQ$59,21,0),0),""),"")</f>
        <v/>
      </c>
      <c r="O68" s="63" t="str">
        <f>IF(ISNUMBER(O$18),IF(ISNUMBER($C68),IF(ISNUMBER(VLOOKUP($C68,O$20:$AQ$59,21,0)),VLOOKUP($C68,O$20:$AQ$59,21,0),0),""),"")</f>
        <v/>
      </c>
      <c r="P68" s="63" t="str">
        <f>IF(ISNUMBER(P$18),IF(ISNUMBER($C68),IF(ISNUMBER(VLOOKUP($C68,P$20:$AQ$59,21,0)),VLOOKUP($C68,P$20:$AQ$59,21,0),0),""),"")</f>
        <v/>
      </c>
      <c r="Q68" s="63" t="str">
        <f>IF(ISNUMBER(Q$18),IF(ISNUMBER($C68),IF(ISNUMBER(VLOOKUP($C68,Q$20:$AQ$59,21,0)),VLOOKUP($C68,Q$20:$AQ$59,21,0),0),""),"")</f>
        <v/>
      </c>
      <c r="R68" s="63" t="str">
        <f>IF(ISNUMBER(R$18),IF(ISNUMBER($C68),IF(ISNUMBER(VLOOKUP($C68,R$20:$AQ$59,21,0)),VLOOKUP($C68,R$20:$AQ$59,21,0),0),""),"")</f>
        <v/>
      </c>
      <c r="S68" s="63" t="str">
        <f>IF(ISNUMBER(S$18),IF(ISNUMBER($C68),IF(ISNUMBER(VLOOKUP($C68,S$20:$AQ$59,21,0)),VLOOKUP($C68,S$20:$AQ$59,21,0),0),""),"")</f>
        <v/>
      </c>
      <c r="T68" s="63" t="str">
        <f>IF(ISNUMBER(T$18),IF(ISNUMBER($C68),IF(ISNUMBER(VLOOKUP($C68,T$20:$AQ$59,21,0)),VLOOKUP($C68,T$20:$AQ$59,21,0),0),""),"")</f>
        <v/>
      </c>
      <c r="U68" s="63" t="str">
        <f>IF(ISNUMBER(U$18),IF(ISNUMBER($C68),IF(ISNUMBER(VLOOKUP($C68,U$20:$AQ$59,21,0)),VLOOKUP($C68,U$20:$AQ$59,21,0),0),""),"")</f>
        <v/>
      </c>
      <c r="V68" s="63" t="str">
        <f>IF(ISNUMBER(V$18),IF(ISNUMBER($C68),IF(ISNUMBER(VLOOKUP($C68,V$20:$AQ$59,21,0)),VLOOKUP($C68,V$20:$AQ$59,21,0),0),""),"")</f>
        <v/>
      </c>
      <c r="W68" s="63" t="str">
        <f>IF(ISNUMBER(W$18),IF(ISNUMBER($C68),IF(ISNUMBER(VLOOKUP($C68,W$20:$AQ$59,21,0)),VLOOKUP($C68,W$20:$AQ$59,21,0),0),""),"")</f>
        <v/>
      </c>
    </row>
    <row r="69" spans="1:23" x14ac:dyDescent="0.2">
      <c r="A69" s="15">
        <v>7</v>
      </c>
      <c r="B69" s="57" t="str">
        <f t="shared" si="1"/>
        <v/>
      </c>
      <c r="C69" s="64" t="str">
        <f t="shared" si="2"/>
        <v/>
      </c>
      <c r="D69" s="63" t="str">
        <f>IF(ISNUMBER(D$18),IF(ISNUMBER($C69),IF(ISNUMBER(VLOOKUP($C69,D$20:$AQ$59,21,0)),VLOOKUP($C69,D$20:$AQ$59,21,0),0),""),"")</f>
        <v/>
      </c>
      <c r="E69" s="63" t="str">
        <f>IF(ISNUMBER(E$18),IF(ISNUMBER($C69),IF(ISNUMBER(VLOOKUP($C69,E$20:$AQ$59,21,0)),VLOOKUP($C69,E$20:$AQ$59,21,0),0),""),"")</f>
        <v/>
      </c>
      <c r="F69" s="63" t="str">
        <f>IF(ISNUMBER(F$18),IF(ISNUMBER($C69),IF(ISNUMBER(VLOOKUP($C69,F$20:$AQ$59,21,0)),VLOOKUP($C69,F$20:$AQ$59,21,0),0),""),"")</f>
        <v/>
      </c>
      <c r="G69" s="63" t="str">
        <f>IF(ISNUMBER(G$18),IF(ISNUMBER($C69),IF(ISNUMBER(VLOOKUP($C69,G$20:$AQ$59,21,0)),VLOOKUP($C69,G$20:$AQ$59,21,0),0),""),"")</f>
        <v/>
      </c>
      <c r="H69" s="63" t="str">
        <f>IF(ISNUMBER(H$18),IF(ISNUMBER($C69),IF(ISNUMBER(VLOOKUP($C69,H$20:$AQ$59,21,0)),VLOOKUP($C69,H$20:$AQ$59,21,0),0),""),"")</f>
        <v/>
      </c>
      <c r="I69" s="63" t="str">
        <f>IF(ISNUMBER(I$18),IF(ISNUMBER($C69),IF(ISNUMBER(VLOOKUP($C69,I$20:$AQ$59,21,0)),VLOOKUP($C69,I$20:$AQ$59,21,0),0),""),"")</f>
        <v/>
      </c>
      <c r="J69" s="63" t="str">
        <f>IF(ISNUMBER(J$18),IF(ISNUMBER($C69),IF(ISNUMBER(VLOOKUP($C69,J$20:$AQ$59,21,0)),VLOOKUP($C69,J$20:$AQ$59,21,0),0),""),"")</f>
        <v/>
      </c>
      <c r="K69" s="63" t="str">
        <f>IF(ISNUMBER(K$18),IF(ISNUMBER($C69),IF(ISNUMBER(VLOOKUP($C69,K$20:$AQ$59,21,0)),VLOOKUP($C69,K$20:$AQ$59,21,0),0),""),"")</f>
        <v/>
      </c>
      <c r="L69" s="63" t="str">
        <f>IF(ISNUMBER(L$18),IF(ISNUMBER($C69),IF(ISNUMBER(VLOOKUP($C69,L$20:$AQ$59,21,0)),VLOOKUP($C69,L$20:$AQ$59,21,0),0),""),"")</f>
        <v/>
      </c>
      <c r="M69" s="63" t="str">
        <f>IF(ISNUMBER(M$18),IF(ISNUMBER($C69),IF(ISNUMBER(VLOOKUP($C69,M$20:$AQ$59,21,0)),VLOOKUP($C69,M$20:$AQ$59,21,0),0),""),"")</f>
        <v/>
      </c>
      <c r="N69" s="63" t="str">
        <f>IF(ISNUMBER(N$18),IF(ISNUMBER($C69),IF(ISNUMBER(VLOOKUP($C69,N$20:$AQ$59,21,0)),VLOOKUP($C69,N$20:$AQ$59,21,0),0),""),"")</f>
        <v/>
      </c>
      <c r="O69" s="63" t="str">
        <f>IF(ISNUMBER(O$18),IF(ISNUMBER($C69),IF(ISNUMBER(VLOOKUP($C69,O$20:$AQ$59,21,0)),VLOOKUP($C69,O$20:$AQ$59,21,0),0),""),"")</f>
        <v/>
      </c>
      <c r="P69" s="63" t="str">
        <f>IF(ISNUMBER(P$18),IF(ISNUMBER($C69),IF(ISNUMBER(VLOOKUP($C69,P$20:$AQ$59,21,0)),VLOOKUP($C69,P$20:$AQ$59,21,0),0),""),"")</f>
        <v/>
      </c>
      <c r="Q69" s="63" t="str">
        <f>IF(ISNUMBER(Q$18),IF(ISNUMBER($C69),IF(ISNUMBER(VLOOKUP($C69,Q$20:$AQ$59,21,0)),VLOOKUP($C69,Q$20:$AQ$59,21,0),0),""),"")</f>
        <v/>
      </c>
      <c r="R69" s="63" t="str">
        <f>IF(ISNUMBER(R$18),IF(ISNUMBER($C69),IF(ISNUMBER(VLOOKUP($C69,R$20:$AQ$59,21,0)),VLOOKUP($C69,R$20:$AQ$59,21,0),0),""),"")</f>
        <v/>
      </c>
      <c r="S69" s="63" t="str">
        <f>IF(ISNUMBER(S$18),IF(ISNUMBER($C69),IF(ISNUMBER(VLOOKUP($C69,S$20:$AQ$59,21,0)),VLOOKUP($C69,S$20:$AQ$59,21,0),0),""),"")</f>
        <v/>
      </c>
      <c r="T69" s="63" t="str">
        <f>IF(ISNUMBER(T$18),IF(ISNUMBER($C69),IF(ISNUMBER(VLOOKUP($C69,T$20:$AQ$59,21,0)),VLOOKUP($C69,T$20:$AQ$59,21,0),0),""),"")</f>
        <v/>
      </c>
      <c r="U69" s="63" t="str">
        <f>IF(ISNUMBER(U$18),IF(ISNUMBER($C69),IF(ISNUMBER(VLOOKUP($C69,U$20:$AQ$59,21,0)),VLOOKUP($C69,U$20:$AQ$59,21,0),0),""),"")</f>
        <v/>
      </c>
      <c r="V69" s="63" t="str">
        <f>IF(ISNUMBER(V$18),IF(ISNUMBER($C69),IF(ISNUMBER(VLOOKUP($C69,V$20:$AQ$59,21,0)),VLOOKUP($C69,V$20:$AQ$59,21,0),0),""),"")</f>
        <v/>
      </c>
      <c r="W69" s="63" t="str">
        <f>IF(ISNUMBER(W$18),IF(ISNUMBER($C69),IF(ISNUMBER(VLOOKUP($C69,W$20:$AQ$59,21,0)),VLOOKUP($C69,W$20:$AQ$59,21,0),0),""),"")</f>
        <v/>
      </c>
    </row>
    <row r="70" spans="1:23" x14ac:dyDescent="0.2">
      <c r="A70" s="15">
        <v>8</v>
      </c>
      <c r="B70" s="57" t="str">
        <f t="shared" si="1"/>
        <v/>
      </c>
      <c r="C70" s="64" t="str">
        <f t="shared" si="2"/>
        <v/>
      </c>
      <c r="D70" s="63" t="str">
        <f>IF(ISNUMBER(D$18),IF(ISNUMBER($C70),IF(ISNUMBER(VLOOKUP($C70,D$20:$AQ$59,21,0)),VLOOKUP($C70,D$20:$AQ$59,21,0),0),""),"")</f>
        <v/>
      </c>
      <c r="E70" s="63" t="str">
        <f>IF(ISNUMBER(E$18),IF(ISNUMBER($C70),IF(ISNUMBER(VLOOKUP($C70,E$20:$AQ$59,21,0)),VLOOKUP($C70,E$20:$AQ$59,21,0),0),""),"")</f>
        <v/>
      </c>
      <c r="F70" s="63" t="str">
        <f>IF(ISNUMBER(F$18),IF(ISNUMBER($C70),IF(ISNUMBER(VLOOKUP($C70,F$20:$AQ$59,21,0)),VLOOKUP($C70,F$20:$AQ$59,21,0),0),""),"")</f>
        <v/>
      </c>
      <c r="G70" s="63" t="str">
        <f>IF(ISNUMBER(G$18),IF(ISNUMBER($C70),IF(ISNUMBER(VLOOKUP($C70,G$20:$AQ$59,21,0)),VLOOKUP($C70,G$20:$AQ$59,21,0),0),""),"")</f>
        <v/>
      </c>
      <c r="H70" s="63" t="str">
        <f>IF(ISNUMBER(H$18),IF(ISNUMBER($C70),IF(ISNUMBER(VLOOKUP($C70,H$20:$AQ$59,21,0)),VLOOKUP($C70,H$20:$AQ$59,21,0),0),""),"")</f>
        <v/>
      </c>
      <c r="I70" s="63" t="str">
        <f>IF(ISNUMBER(I$18),IF(ISNUMBER($C70),IF(ISNUMBER(VLOOKUP($C70,I$20:$AQ$59,21,0)),VLOOKUP($C70,I$20:$AQ$59,21,0),0),""),"")</f>
        <v/>
      </c>
      <c r="J70" s="63" t="str">
        <f>IF(ISNUMBER(J$18),IF(ISNUMBER($C70),IF(ISNUMBER(VLOOKUP($C70,J$20:$AQ$59,21,0)),VLOOKUP($C70,J$20:$AQ$59,21,0),0),""),"")</f>
        <v/>
      </c>
      <c r="K70" s="63" t="str">
        <f>IF(ISNUMBER(K$18),IF(ISNUMBER($C70),IF(ISNUMBER(VLOOKUP($C70,K$20:$AQ$59,21,0)),VLOOKUP($C70,K$20:$AQ$59,21,0),0),""),"")</f>
        <v/>
      </c>
      <c r="L70" s="63" t="str">
        <f>IF(ISNUMBER(L$18),IF(ISNUMBER($C70),IF(ISNUMBER(VLOOKUP($C70,L$20:$AQ$59,21,0)),VLOOKUP($C70,L$20:$AQ$59,21,0),0),""),"")</f>
        <v/>
      </c>
      <c r="M70" s="63" t="str">
        <f>IF(ISNUMBER(M$18),IF(ISNUMBER($C70),IF(ISNUMBER(VLOOKUP($C70,M$20:$AQ$59,21,0)),VLOOKUP($C70,M$20:$AQ$59,21,0),0),""),"")</f>
        <v/>
      </c>
      <c r="N70" s="63" t="str">
        <f>IF(ISNUMBER(N$18),IF(ISNUMBER($C70),IF(ISNUMBER(VLOOKUP($C70,N$20:$AQ$59,21,0)),VLOOKUP($C70,N$20:$AQ$59,21,0),0),""),"")</f>
        <v/>
      </c>
      <c r="O70" s="63" t="str">
        <f>IF(ISNUMBER(O$18),IF(ISNUMBER($C70),IF(ISNUMBER(VLOOKUP($C70,O$20:$AQ$59,21,0)),VLOOKUP($C70,O$20:$AQ$59,21,0),0),""),"")</f>
        <v/>
      </c>
      <c r="P70" s="63" t="str">
        <f>IF(ISNUMBER(P$18),IF(ISNUMBER($C70),IF(ISNUMBER(VLOOKUP($C70,P$20:$AQ$59,21,0)),VLOOKUP($C70,P$20:$AQ$59,21,0),0),""),"")</f>
        <v/>
      </c>
      <c r="Q70" s="63" t="str">
        <f>IF(ISNUMBER(Q$18),IF(ISNUMBER($C70),IF(ISNUMBER(VLOOKUP($C70,Q$20:$AQ$59,21,0)),VLOOKUP($C70,Q$20:$AQ$59,21,0),0),""),"")</f>
        <v/>
      </c>
      <c r="R70" s="63" t="str">
        <f>IF(ISNUMBER(R$18),IF(ISNUMBER($C70),IF(ISNUMBER(VLOOKUP($C70,R$20:$AQ$59,21,0)),VLOOKUP($C70,R$20:$AQ$59,21,0),0),""),"")</f>
        <v/>
      </c>
      <c r="S70" s="63" t="str">
        <f>IF(ISNUMBER(S$18),IF(ISNUMBER($C70),IF(ISNUMBER(VLOOKUP($C70,S$20:$AQ$59,21,0)),VLOOKUP($C70,S$20:$AQ$59,21,0),0),""),"")</f>
        <v/>
      </c>
      <c r="T70" s="63" t="str">
        <f>IF(ISNUMBER(T$18),IF(ISNUMBER($C70),IF(ISNUMBER(VLOOKUP($C70,T$20:$AQ$59,21,0)),VLOOKUP($C70,T$20:$AQ$59,21,0),0),""),"")</f>
        <v/>
      </c>
      <c r="U70" s="63" t="str">
        <f>IF(ISNUMBER(U$18),IF(ISNUMBER($C70),IF(ISNUMBER(VLOOKUP($C70,U$20:$AQ$59,21,0)),VLOOKUP($C70,U$20:$AQ$59,21,0),0),""),"")</f>
        <v/>
      </c>
      <c r="V70" s="63" t="str">
        <f>IF(ISNUMBER(V$18),IF(ISNUMBER($C70),IF(ISNUMBER(VLOOKUP($C70,V$20:$AQ$59,21,0)),VLOOKUP($C70,V$20:$AQ$59,21,0),0),""),"")</f>
        <v/>
      </c>
      <c r="W70" s="63" t="str">
        <f>IF(ISNUMBER(W$18),IF(ISNUMBER($C70),IF(ISNUMBER(VLOOKUP($C70,W$20:$AQ$59,21,0)),VLOOKUP($C70,W$20:$AQ$59,21,0),0),""),"")</f>
        <v/>
      </c>
    </row>
    <row r="71" spans="1:23" x14ac:dyDescent="0.2">
      <c r="A71" s="15">
        <v>9</v>
      </c>
      <c r="B71" s="57" t="str">
        <f t="shared" si="1"/>
        <v/>
      </c>
      <c r="C71" s="64" t="str">
        <f t="shared" si="2"/>
        <v/>
      </c>
      <c r="D71" s="63" t="str">
        <f>IF(ISNUMBER(D$18),IF(ISNUMBER($C71),IF(ISNUMBER(VLOOKUP($C71,D$20:$AQ$59,21,0)),VLOOKUP($C71,D$20:$AQ$59,21,0),0),""),"")</f>
        <v/>
      </c>
      <c r="E71" s="63" t="str">
        <f>IF(ISNUMBER(E$18),IF(ISNUMBER($C71),IF(ISNUMBER(VLOOKUP($C71,E$20:$AQ$59,21,0)),VLOOKUP($C71,E$20:$AQ$59,21,0),0),""),"")</f>
        <v/>
      </c>
      <c r="F71" s="63" t="str">
        <f>IF(ISNUMBER(F$18),IF(ISNUMBER($C71),IF(ISNUMBER(VLOOKUP($C71,F$20:$AQ$59,21,0)),VLOOKUP($C71,F$20:$AQ$59,21,0),0),""),"")</f>
        <v/>
      </c>
      <c r="G71" s="63" t="str">
        <f>IF(ISNUMBER(G$18),IF(ISNUMBER($C71),IF(ISNUMBER(VLOOKUP($C71,G$20:$AQ$59,21,0)),VLOOKUP($C71,G$20:$AQ$59,21,0),0),""),"")</f>
        <v/>
      </c>
      <c r="H71" s="63" t="str">
        <f>IF(ISNUMBER(H$18),IF(ISNUMBER($C71),IF(ISNUMBER(VLOOKUP($C71,H$20:$AQ$59,21,0)),VLOOKUP($C71,H$20:$AQ$59,21,0),0),""),"")</f>
        <v/>
      </c>
      <c r="I71" s="63" t="str">
        <f>IF(ISNUMBER(I$18),IF(ISNUMBER($C71),IF(ISNUMBER(VLOOKUP($C71,I$20:$AQ$59,21,0)),VLOOKUP($C71,I$20:$AQ$59,21,0),0),""),"")</f>
        <v/>
      </c>
      <c r="J71" s="63" t="str">
        <f>IF(ISNUMBER(J$18),IF(ISNUMBER($C71),IF(ISNUMBER(VLOOKUP($C71,J$20:$AQ$59,21,0)),VLOOKUP($C71,J$20:$AQ$59,21,0),0),""),"")</f>
        <v/>
      </c>
      <c r="K71" s="63" t="str">
        <f>IF(ISNUMBER(K$18),IF(ISNUMBER($C71),IF(ISNUMBER(VLOOKUP($C71,K$20:$AQ$59,21,0)),VLOOKUP($C71,K$20:$AQ$59,21,0),0),""),"")</f>
        <v/>
      </c>
      <c r="L71" s="63" t="str">
        <f>IF(ISNUMBER(L$18),IF(ISNUMBER($C71),IF(ISNUMBER(VLOOKUP($C71,L$20:$AQ$59,21,0)),VLOOKUP($C71,L$20:$AQ$59,21,0),0),""),"")</f>
        <v/>
      </c>
      <c r="M71" s="63" t="str">
        <f>IF(ISNUMBER(M$18),IF(ISNUMBER($C71),IF(ISNUMBER(VLOOKUP($C71,M$20:$AQ$59,21,0)),VLOOKUP($C71,M$20:$AQ$59,21,0),0),""),"")</f>
        <v/>
      </c>
      <c r="N71" s="63" t="str">
        <f>IF(ISNUMBER(N$18),IF(ISNUMBER($C71),IF(ISNUMBER(VLOOKUP($C71,N$20:$AQ$59,21,0)),VLOOKUP($C71,N$20:$AQ$59,21,0),0),""),"")</f>
        <v/>
      </c>
      <c r="O71" s="63" t="str">
        <f>IF(ISNUMBER(O$18),IF(ISNUMBER($C71),IF(ISNUMBER(VLOOKUP($C71,O$20:$AQ$59,21,0)),VLOOKUP($C71,O$20:$AQ$59,21,0),0),""),"")</f>
        <v/>
      </c>
      <c r="P71" s="63" t="str">
        <f>IF(ISNUMBER(P$18),IF(ISNUMBER($C71),IF(ISNUMBER(VLOOKUP($C71,P$20:$AQ$59,21,0)),VLOOKUP($C71,P$20:$AQ$59,21,0),0),""),"")</f>
        <v/>
      </c>
      <c r="Q71" s="63" t="str">
        <f>IF(ISNUMBER(Q$18),IF(ISNUMBER($C71),IF(ISNUMBER(VLOOKUP($C71,Q$20:$AQ$59,21,0)),VLOOKUP($C71,Q$20:$AQ$59,21,0),0),""),"")</f>
        <v/>
      </c>
      <c r="R71" s="63" t="str">
        <f>IF(ISNUMBER(R$18),IF(ISNUMBER($C71),IF(ISNUMBER(VLOOKUP($C71,R$20:$AQ$59,21,0)),VLOOKUP($C71,R$20:$AQ$59,21,0),0),""),"")</f>
        <v/>
      </c>
      <c r="S71" s="63" t="str">
        <f>IF(ISNUMBER(S$18),IF(ISNUMBER($C71),IF(ISNUMBER(VLOOKUP($C71,S$20:$AQ$59,21,0)),VLOOKUP($C71,S$20:$AQ$59,21,0),0),""),"")</f>
        <v/>
      </c>
      <c r="T71" s="63" t="str">
        <f>IF(ISNUMBER(T$18),IF(ISNUMBER($C71),IF(ISNUMBER(VLOOKUP($C71,T$20:$AQ$59,21,0)),VLOOKUP($C71,T$20:$AQ$59,21,0),0),""),"")</f>
        <v/>
      </c>
      <c r="U71" s="63" t="str">
        <f>IF(ISNUMBER(U$18),IF(ISNUMBER($C71),IF(ISNUMBER(VLOOKUP($C71,U$20:$AQ$59,21,0)),VLOOKUP($C71,U$20:$AQ$59,21,0),0),""),"")</f>
        <v/>
      </c>
      <c r="V71" s="63" t="str">
        <f>IF(ISNUMBER(V$18),IF(ISNUMBER($C71),IF(ISNUMBER(VLOOKUP($C71,V$20:$AQ$59,21,0)),VLOOKUP($C71,V$20:$AQ$59,21,0),0),""),"")</f>
        <v/>
      </c>
      <c r="W71" s="63" t="str">
        <f>IF(ISNUMBER(W$18),IF(ISNUMBER($C71),IF(ISNUMBER(VLOOKUP($C71,W$20:$AQ$59,21,0)),VLOOKUP($C71,W$20:$AQ$59,21,0),0),""),"")</f>
        <v/>
      </c>
    </row>
    <row r="72" spans="1:23" x14ac:dyDescent="0.2">
      <c r="A72" s="15">
        <v>10</v>
      </c>
      <c r="B72" s="57" t="str">
        <f t="shared" si="1"/>
        <v/>
      </c>
      <c r="C72" s="64" t="str">
        <f t="shared" si="2"/>
        <v/>
      </c>
      <c r="D72" s="63" t="str">
        <f>IF(ISNUMBER(D$18),IF(ISNUMBER($C72),IF(ISNUMBER(VLOOKUP($C72,D$20:$AQ$59,21,0)),VLOOKUP($C72,D$20:$AQ$59,21,0),0),""),"")</f>
        <v/>
      </c>
      <c r="E72" s="63" t="str">
        <f>IF(ISNUMBER(E$18),IF(ISNUMBER($C72),IF(ISNUMBER(VLOOKUP($C72,E$20:$AQ$59,21,0)),VLOOKUP($C72,E$20:$AQ$59,21,0),0),""),"")</f>
        <v/>
      </c>
      <c r="F72" s="63" t="str">
        <f>IF(ISNUMBER(F$18),IF(ISNUMBER($C72),IF(ISNUMBER(VLOOKUP($C72,F$20:$AQ$59,21,0)),VLOOKUP($C72,F$20:$AQ$59,21,0),0),""),"")</f>
        <v/>
      </c>
      <c r="G72" s="63" t="str">
        <f>IF(ISNUMBER(G$18),IF(ISNUMBER($C72),IF(ISNUMBER(VLOOKUP($C72,G$20:$AQ$59,21,0)),VLOOKUP($C72,G$20:$AQ$59,21,0),0),""),"")</f>
        <v/>
      </c>
      <c r="H72" s="63" t="str">
        <f>IF(ISNUMBER(H$18),IF(ISNUMBER($C72),IF(ISNUMBER(VLOOKUP($C72,H$20:$AQ$59,21,0)),VLOOKUP($C72,H$20:$AQ$59,21,0),0),""),"")</f>
        <v/>
      </c>
      <c r="I72" s="63" t="str">
        <f>IF(ISNUMBER(I$18),IF(ISNUMBER($C72),IF(ISNUMBER(VLOOKUP($C72,I$20:$AQ$59,21,0)),VLOOKUP($C72,I$20:$AQ$59,21,0),0),""),"")</f>
        <v/>
      </c>
      <c r="J72" s="63" t="str">
        <f>IF(ISNUMBER(J$18),IF(ISNUMBER($C72),IF(ISNUMBER(VLOOKUP($C72,J$20:$AQ$59,21,0)),VLOOKUP($C72,J$20:$AQ$59,21,0),0),""),"")</f>
        <v/>
      </c>
      <c r="K72" s="63" t="str">
        <f>IF(ISNUMBER(K$18),IF(ISNUMBER($C72),IF(ISNUMBER(VLOOKUP($C72,K$20:$AQ$59,21,0)),VLOOKUP($C72,K$20:$AQ$59,21,0),0),""),"")</f>
        <v/>
      </c>
      <c r="L72" s="63" t="str">
        <f>IF(ISNUMBER(L$18),IF(ISNUMBER($C72),IF(ISNUMBER(VLOOKUP($C72,L$20:$AQ$59,21,0)),VLOOKUP($C72,L$20:$AQ$59,21,0),0),""),"")</f>
        <v/>
      </c>
      <c r="M72" s="63" t="str">
        <f>IF(ISNUMBER(M$18),IF(ISNUMBER($C72),IF(ISNUMBER(VLOOKUP($C72,M$20:$AQ$59,21,0)),VLOOKUP($C72,M$20:$AQ$59,21,0),0),""),"")</f>
        <v/>
      </c>
      <c r="N72" s="63" t="str">
        <f>IF(ISNUMBER(N$18),IF(ISNUMBER($C72),IF(ISNUMBER(VLOOKUP($C72,N$20:$AQ$59,21,0)),VLOOKUP($C72,N$20:$AQ$59,21,0),0),""),"")</f>
        <v/>
      </c>
      <c r="O72" s="63" t="str">
        <f>IF(ISNUMBER(O$18),IF(ISNUMBER($C72),IF(ISNUMBER(VLOOKUP($C72,O$20:$AQ$59,21,0)),VLOOKUP($C72,O$20:$AQ$59,21,0),0),""),"")</f>
        <v/>
      </c>
      <c r="P72" s="63" t="str">
        <f>IF(ISNUMBER(P$18),IF(ISNUMBER($C72),IF(ISNUMBER(VLOOKUP($C72,P$20:$AQ$59,21,0)),VLOOKUP($C72,P$20:$AQ$59,21,0),0),""),"")</f>
        <v/>
      </c>
      <c r="Q72" s="63" t="str">
        <f>IF(ISNUMBER(Q$18),IF(ISNUMBER($C72),IF(ISNUMBER(VLOOKUP($C72,Q$20:$AQ$59,21,0)),VLOOKUP($C72,Q$20:$AQ$59,21,0),0),""),"")</f>
        <v/>
      </c>
      <c r="R72" s="63" t="str">
        <f>IF(ISNUMBER(R$18),IF(ISNUMBER($C72),IF(ISNUMBER(VLOOKUP($C72,R$20:$AQ$59,21,0)),VLOOKUP($C72,R$20:$AQ$59,21,0),0),""),"")</f>
        <v/>
      </c>
      <c r="S72" s="63" t="str">
        <f>IF(ISNUMBER(S$18),IF(ISNUMBER($C72),IF(ISNUMBER(VLOOKUP($C72,S$20:$AQ$59,21,0)),VLOOKUP($C72,S$20:$AQ$59,21,0),0),""),"")</f>
        <v/>
      </c>
      <c r="T72" s="63" t="str">
        <f>IF(ISNUMBER(T$18),IF(ISNUMBER($C72),IF(ISNUMBER(VLOOKUP($C72,T$20:$AQ$59,21,0)),VLOOKUP($C72,T$20:$AQ$59,21,0),0),""),"")</f>
        <v/>
      </c>
      <c r="U72" s="63" t="str">
        <f>IF(ISNUMBER(U$18),IF(ISNUMBER($C72),IF(ISNUMBER(VLOOKUP($C72,U$20:$AQ$59,21,0)),VLOOKUP($C72,U$20:$AQ$59,21,0),0),""),"")</f>
        <v/>
      </c>
      <c r="V72" s="63" t="str">
        <f>IF(ISNUMBER(V$18),IF(ISNUMBER($C72),IF(ISNUMBER(VLOOKUP($C72,V$20:$AQ$59,21,0)),VLOOKUP($C72,V$20:$AQ$59,21,0),0),""),"")</f>
        <v/>
      </c>
      <c r="W72" s="63" t="str">
        <f>IF(ISNUMBER(W$18),IF(ISNUMBER($C72),IF(ISNUMBER(VLOOKUP($C72,W$20:$AQ$59,21,0)),VLOOKUP($C72,W$20:$AQ$59,21,0),0),""),"")</f>
        <v/>
      </c>
    </row>
    <row r="73" spans="1:23" x14ac:dyDescent="0.2">
      <c r="A73" s="15">
        <v>11</v>
      </c>
      <c r="B73" s="57" t="str">
        <f t="shared" si="1"/>
        <v/>
      </c>
      <c r="C73" s="64" t="str">
        <f t="shared" si="2"/>
        <v/>
      </c>
      <c r="D73" s="63" t="str">
        <f>IF(ISNUMBER(D$18),IF(ISNUMBER($C73),IF(ISNUMBER(VLOOKUP($C73,D$20:$AQ$59,21,0)),VLOOKUP($C73,D$20:$AQ$59,21,0),0),""),"")</f>
        <v/>
      </c>
      <c r="E73" s="63" t="str">
        <f>IF(ISNUMBER(E$18),IF(ISNUMBER($C73),IF(ISNUMBER(VLOOKUP($C73,E$20:$AQ$59,21,0)),VLOOKUP($C73,E$20:$AQ$59,21,0),0),""),"")</f>
        <v/>
      </c>
      <c r="F73" s="63" t="str">
        <f>IF(ISNUMBER(F$18),IF(ISNUMBER($C73),IF(ISNUMBER(VLOOKUP($C73,F$20:$AQ$59,21,0)),VLOOKUP($C73,F$20:$AQ$59,21,0),0),""),"")</f>
        <v/>
      </c>
      <c r="G73" s="63" t="str">
        <f>IF(ISNUMBER(G$18),IF(ISNUMBER($C73),IF(ISNUMBER(VLOOKUP($C73,G$20:$AQ$59,21,0)),VLOOKUP($C73,G$20:$AQ$59,21,0),0),""),"")</f>
        <v/>
      </c>
      <c r="H73" s="63" t="str">
        <f>IF(ISNUMBER(H$18),IF(ISNUMBER($C73),IF(ISNUMBER(VLOOKUP($C73,H$20:$AQ$59,21,0)),VLOOKUP($C73,H$20:$AQ$59,21,0),0),""),"")</f>
        <v/>
      </c>
      <c r="I73" s="63" t="str">
        <f>IF(ISNUMBER(I$18),IF(ISNUMBER($C73),IF(ISNUMBER(VLOOKUP($C73,I$20:$AQ$59,21,0)),VLOOKUP($C73,I$20:$AQ$59,21,0),0),""),"")</f>
        <v/>
      </c>
      <c r="J73" s="63" t="str">
        <f>IF(ISNUMBER(J$18),IF(ISNUMBER($C73),IF(ISNUMBER(VLOOKUP($C73,J$20:$AQ$59,21,0)),VLOOKUP($C73,J$20:$AQ$59,21,0),0),""),"")</f>
        <v/>
      </c>
      <c r="K73" s="63" t="str">
        <f>IF(ISNUMBER(K$18),IF(ISNUMBER($C73),IF(ISNUMBER(VLOOKUP($C73,K$20:$AQ$59,21,0)),VLOOKUP($C73,K$20:$AQ$59,21,0),0),""),"")</f>
        <v/>
      </c>
      <c r="L73" s="63" t="str">
        <f>IF(ISNUMBER(L$18),IF(ISNUMBER($C73),IF(ISNUMBER(VLOOKUP($C73,L$20:$AQ$59,21,0)),VLOOKUP($C73,L$20:$AQ$59,21,0),0),""),"")</f>
        <v/>
      </c>
      <c r="M73" s="63" t="str">
        <f>IF(ISNUMBER(M$18),IF(ISNUMBER($C73),IF(ISNUMBER(VLOOKUP($C73,M$20:$AQ$59,21,0)),VLOOKUP($C73,M$20:$AQ$59,21,0),0),""),"")</f>
        <v/>
      </c>
      <c r="N73" s="63" t="str">
        <f>IF(ISNUMBER(N$18),IF(ISNUMBER($C73),IF(ISNUMBER(VLOOKUP($C73,N$20:$AQ$59,21,0)),VLOOKUP($C73,N$20:$AQ$59,21,0),0),""),"")</f>
        <v/>
      </c>
      <c r="O73" s="63" t="str">
        <f>IF(ISNUMBER(O$18),IF(ISNUMBER($C73),IF(ISNUMBER(VLOOKUP($C73,O$20:$AQ$59,21,0)),VLOOKUP($C73,O$20:$AQ$59,21,0),0),""),"")</f>
        <v/>
      </c>
      <c r="P73" s="63" t="str">
        <f>IF(ISNUMBER(P$18),IF(ISNUMBER($C73),IF(ISNUMBER(VLOOKUP($C73,P$20:$AQ$59,21,0)),VLOOKUP($C73,P$20:$AQ$59,21,0),0),""),"")</f>
        <v/>
      </c>
      <c r="Q73" s="63" t="str">
        <f>IF(ISNUMBER(Q$18),IF(ISNUMBER($C73),IF(ISNUMBER(VLOOKUP($C73,Q$20:$AQ$59,21,0)),VLOOKUP($C73,Q$20:$AQ$59,21,0),0),""),"")</f>
        <v/>
      </c>
      <c r="R73" s="63" t="str">
        <f>IF(ISNUMBER(R$18),IF(ISNUMBER($C73),IF(ISNUMBER(VLOOKUP($C73,R$20:$AQ$59,21,0)),VLOOKUP($C73,R$20:$AQ$59,21,0),0),""),"")</f>
        <v/>
      </c>
      <c r="S73" s="63" t="str">
        <f>IF(ISNUMBER(S$18),IF(ISNUMBER($C73),IF(ISNUMBER(VLOOKUP($C73,S$20:$AQ$59,21,0)),VLOOKUP($C73,S$20:$AQ$59,21,0),0),""),"")</f>
        <v/>
      </c>
      <c r="T73" s="63" t="str">
        <f>IF(ISNUMBER(T$18),IF(ISNUMBER($C73),IF(ISNUMBER(VLOOKUP($C73,T$20:$AQ$59,21,0)),VLOOKUP($C73,T$20:$AQ$59,21,0),0),""),"")</f>
        <v/>
      </c>
      <c r="U73" s="63" t="str">
        <f>IF(ISNUMBER(U$18),IF(ISNUMBER($C73),IF(ISNUMBER(VLOOKUP($C73,U$20:$AQ$59,21,0)),VLOOKUP($C73,U$20:$AQ$59,21,0),0),""),"")</f>
        <v/>
      </c>
      <c r="V73" s="63" t="str">
        <f>IF(ISNUMBER(V$18),IF(ISNUMBER($C73),IF(ISNUMBER(VLOOKUP($C73,V$20:$AQ$59,21,0)),VLOOKUP($C73,V$20:$AQ$59,21,0),0),""),"")</f>
        <v/>
      </c>
      <c r="W73" s="63" t="str">
        <f>IF(ISNUMBER(W$18),IF(ISNUMBER($C73),IF(ISNUMBER(VLOOKUP($C73,W$20:$AQ$59,21,0)),VLOOKUP($C73,W$20:$AQ$59,21,0),0),""),"")</f>
        <v/>
      </c>
    </row>
    <row r="74" spans="1:23" x14ac:dyDescent="0.2">
      <c r="A74" s="15">
        <v>12</v>
      </c>
      <c r="B74" s="57" t="str">
        <f t="shared" si="1"/>
        <v/>
      </c>
      <c r="C74" s="64" t="str">
        <f t="shared" si="2"/>
        <v/>
      </c>
      <c r="D74" s="63" t="str">
        <f>IF(ISNUMBER(D$18),IF(ISNUMBER($C74),IF(ISNUMBER(VLOOKUP($C74,D$20:$AQ$59,21,0)),VLOOKUP($C74,D$20:$AQ$59,21,0),0),""),"")</f>
        <v/>
      </c>
      <c r="E74" s="63" t="str">
        <f>IF(ISNUMBER(E$18),IF(ISNUMBER($C74),IF(ISNUMBER(VLOOKUP($C74,E$20:$AQ$59,21,0)),VLOOKUP($C74,E$20:$AQ$59,21,0),0),""),"")</f>
        <v/>
      </c>
      <c r="F74" s="63" t="str">
        <f>IF(ISNUMBER(F$18),IF(ISNUMBER($C74),IF(ISNUMBER(VLOOKUP($C74,F$20:$AQ$59,21,0)),VLOOKUP($C74,F$20:$AQ$59,21,0),0),""),"")</f>
        <v/>
      </c>
      <c r="G74" s="63" t="str">
        <f>IF(ISNUMBER(G$18),IF(ISNUMBER($C74),IF(ISNUMBER(VLOOKUP($C74,G$20:$AQ$59,21,0)),VLOOKUP($C74,G$20:$AQ$59,21,0),0),""),"")</f>
        <v/>
      </c>
      <c r="H74" s="63" t="str">
        <f>IF(ISNUMBER(H$18),IF(ISNUMBER($C74),IF(ISNUMBER(VLOOKUP($C74,H$20:$AQ$59,21,0)),VLOOKUP($C74,H$20:$AQ$59,21,0),0),""),"")</f>
        <v/>
      </c>
      <c r="I74" s="63" t="str">
        <f>IF(ISNUMBER(I$18),IF(ISNUMBER($C74),IF(ISNUMBER(VLOOKUP($C74,I$20:$AQ$59,21,0)),VLOOKUP($C74,I$20:$AQ$59,21,0),0),""),"")</f>
        <v/>
      </c>
      <c r="J74" s="63" t="str">
        <f>IF(ISNUMBER(J$18),IF(ISNUMBER($C74),IF(ISNUMBER(VLOOKUP($C74,J$20:$AQ$59,21,0)),VLOOKUP($C74,J$20:$AQ$59,21,0),0),""),"")</f>
        <v/>
      </c>
      <c r="K74" s="63" t="str">
        <f>IF(ISNUMBER(K$18),IF(ISNUMBER($C74),IF(ISNUMBER(VLOOKUP($C74,K$20:$AQ$59,21,0)),VLOOKUP($C74,K$20:$AQ$59,21,0),0),""),"")</f>
        <v/>
      </c>
      <c r="L74" s="63" t="str">
        <f>IF(ISNUMBER(L$18),IF(ISNUMBER($C74),IF(ISNUMBER(VLOOKUP($C74,L$20:$AQ$59,21,0)),VLOOKUP($C74,L$20:$AQ$59,21,0),0),""),"")</f>
        <v/>
      </c>
      <c r="M74" s="63" t="str">
        <f>IF(ISNUMBER(M$18),IF(ISNUMBER($C74),IF(ISNUMBER(VLOOKUP($C74,M$20:$AQ$59,21,0)),VLOOKUP($C74,M$20:$AQ$59,21,0),0),""),"")</f>
        <v/>
      </c>
      <c r="N74" s="63" t="str">
        <f>IF(ISNUMBER(N$18),IF(ISNUMBER($C74),IF(ISNUMBER(VLOOKUP($C74,N$20:$AQ$59,21,0)),VLOOKUP($C74,N$20:$AQ$59,21,0),0),""),"")</f>
        <v/>
      </c>
      <c r="O74" s="63" t="str">
        <f>IF(ISNUMBER(O$18),IF(ISNUMBER($C74),IF(ISNUMBER(VLOOKUP($C74,O$20:$AQ$59,21,0)),VLOOKUP($C74,O$20:$AQ$59,21,0),0),""),"")</f>
        <v/>
      </c>
      <c r="P74" s="63" t="str">
        <f>IF(ISNUMBER(P$18),IF(ISNUMBER($C74),IF(ISNUMBER(VLOOKUP($C74,P$20:$AQ$59,21,0)),VLOOKUP($C74,P$20:$AQ$59,21,0),0),""),"")</f>
        <v/>
      </c>
      <c r="Q74" s="63" t="str">
        <f>IF(ISNUMBER(Q$18),IF(ISNUMBER($C74),IF(ISNUMBER(VLOOKUP($C74,Q$20:$AQ$59,21,0)),VLOOKUP($C74,Q$20:$AQ$59,21,0),0),""),"")</f>
        <v/>
      </c>
      <c r="R74" s="63" t="str">
        <f>IF(ISNUMBER(R$18),IF(ISNUMBER($C74),IF(ISNUMBER(VLOOKUP($C74,R$20:$AQ$59,21,0)),VLOOKUP($C74,R$20:$AQ$59,21,0),0),""),"")</f>
        <v/>
      </c>
      <c r="S74" s="63" t="str">
        <f>IF(ISNUMBER(S$18),IF(ISNUMBER($C74),IF(ISNUMBER(VLOOKUP($C74,S$20:$AQ$59,21,0)),VLOOKUP($C74,S$20:$AQ$59,21,0),0),""),"")</f>
        <v/>
      </c>
      <c r="T74" s="63" t="str">
        <f>IF(ISNUMBER(T$18),IF(ISNUMBER($C74),IF(ISNUMBER(VLOOKUP($C74,T$20:$AQ$59,21,0)),VLOOKUP($C74,T$20:$AQ$59,21,0),0),""),"")</f>
        <v/>
      </c>
      <c r="U74" s="63" t="str">
        <f>IF(ISNUMBER(U$18),IF(ISNUMBER($C74),IF(ISNUMBER(VLOOKUP($C74,U$20:$AQ$59,21,0)),VLOOKUP($C74,U$20:$AQ$59,21,0),0),""),"")</f>
        <v/>
      </c>
      <c r="V74" s="63" t="str">
        <f>IF(ISNUMBER(V$18),IF(ISNUMBER($C74),IF(ISNUMBER(VLOOKUP($C74,V$20:$AQ$59,21,0)),VLOOKUP($C74,V$20:$AQ$59,21,0),0),""),"")</f>
        <v/>
      </c>
      <c r="W74" s="63" t="str">
        <f>IF(ISNUMBER(W$18),IF(ISNUMBER($C74),IF(ISNUMBER(VLOOKUP($C74,W$20:$AQ$59,21,0)),VLOOKUP($C74,W$20:$AQ$59,21,0),0),""),"")</f>
        <v/>
      </c>
    </row>
    <row r="75" spans="1:23" x14ac:dyDescent="0.2">
      <c r="A75" s="15">
        <v>13</v>
      </c>
      <c r="B75" s="57" t="str">
        <f t="shared" si="1"/>
        <v/>
      </c>
      <c r="C75" s="64" t="str">
        <f t="shared" si="2"/>
        <v/>
      </c>
      <c r="D75" s="63" t="str">
        <f>IF(ISNUMBER(D$18),IF(ISNUMBER($C75),IF(ISNUMBER(VLOOKUP($C75,D$20:$AQ$59,21,0)),VLOOKUP($C75,D$20:$AQ$59,21,0),0),""),"")</f>
        <v/>
      </c>
      <c r="E75" s="63" t="str">
        <f>IF(ISNUMBER(E$18),IF(ISNUMBER($C75),IF(ISNUMBER(VLOOKUP($C75,E$20:$AQ$59,21,0)),VLOOKUP($C75,E$20:$AQ$59,21,0),0),""),"")</f>
        <v/>
      </c>
      <c r="F75" s="63" t="str">
        <f>IF(ISNUMBER(F$18),IF(ISNUMBER($C75),IF(ISNUMBER(VLOOKUP($C75,F$20:$AQ$59,21,0)),VLOOKUP($C75,F$20:$AQ$59,21,0),0),""),"")</f>
        <v/>
      </c>
      <c r="G75" s="63" t="str">
        <f>IF(ISNUMBER(G$18),IF(ISNUMBER($C75),IF(ISNUMBER(VLOOKUP($C75,G$20:$AQ$59,21,0)),VLOOKUP($C75,G$20:$AQ$59,21,0),0),""),"")</f>
        <v/>
      </c>
      <c r="H75" s="63" t="str">
        <f>IF(ISNUMBER(H$18),IF(ISNUMBER($C75),IF(ISNUMBER(VLOOKUP($C75,H$20:$AQ$59,21,0)),VLOOKUP($C75,H$20:$AQ$59,21,0),0),""),"")</f>
        <v/>
      </c>
      <c r="I75" s="63" t="str">
        <f>IF(ISNUMBER(I$18),IF(ISNUMBER($C75),IF(ISNUMBER(VLOOKUP($C75,I$20:$AQ$59,21,0)),VLOOKUP($C75,I$20:$AQ$59,21,0),0),""),"")</f>
        <v/>
      </c>
      <c r="J75" s="63" t="str">
        <f>IF(ISNUMBER(J$18),IF(ISNUMBER($C75),IF(ISNUMBER(VLOOKUP($C75,J$20:$AQ$59,21,0)),VLOOKUP($C75,J$20:$AQ$59,21,0),0),""),"")</f>
        <v/>
      </c>
      <c r="K75" s="63" t="str">
        <f>IF(ISNUMBER(K$18),IF(ISNUMBER($C75),IF(ISNUMBER(VLOOKUP($C75,K$20:$AQ$59,21,0)),VLOOKUP($C75,K$20:$AQ$59,21,0),0),""),"")</f>
        <v/>
      </c>
      <c r="L75" s="63" t="str">
        <f>IF(ISNUMBER(L$18),IF(ISNUMBER($C75),IF(ISNUMBER(VLOOKUP($C75,L$20:$AQ$59,21,0)),VLOOKUP($C75,L$20:$AQ$59,21,0),0),""),"")</f>
        <v/>
      </c>
      <c r="M75" s="63" t="str">
        <f>IF(ISNUMBER(M$18),IF(ISNUMBER($C75),IF(ISNUMBER(VLOOKUP($C75,M$20:$AQ$59,21,0)),VLOOKUP($C75,M$20:$AQ$59,21,0),0),""),"")</f>
        <v/>
      </c>
      <c r="N75" s="63" t="str">
        <f>IF(ISNUMBER(N$18),IF(ISNUMBER($C75),IF(ISNUMBER(VLOOKUP($C75,N$20:$AQ$59,21,0)),VLOOKUP($C75,N$20:$AQ$59,21,0),0),""),"")</f>
        <v/>
      </c>
      <c r="O75" s="63" t="str">
        <f>IF(ISNUMBER(O$18),IF(ISNUMBER($C75),IF(ISNUMBER(VLOOKUP($C75,O$20:$AQ$59,21,0)),VLOOKUP($C75,O$20:$AQ$59,21,0),0),""),"")</f>
        <v/>
      </c>
      <c r="P75" s="63" t="str">
        <f>IF(ISNUMBER(P$18),IF(ISNUMBER($C75),IF(ISNUMBER(VLOOKUP($C75,P$20:$AQ$59,21,0)),VLOOKUP($C75,P$20:$AQ$59,21,0),0),""),"")</f>
        <v/>
      </c>
      <c r="Q75" s="63" t="str">
        <f>IF(ISNUMBER(Q$18),IF(ISNUMBER($C75),IF(ISNUMBER(VLOOKUP($C75,Q$20:$AQ$59,21,0)),VLOOKUP($C75,Q$20:$AQ$59,21,0),0),""),"")</f>
        <v/>
      </c>
      <c r="R75" s="63" t="str">
        <f>IF(ISNUMBER(R$18),IF(ISNUMBER($C75),IF(ISNUMBER(VLOOKUP($C75,R$20:$AQ$59,21,0)),VLOOKUP($C75,R$20:$AQ$59,21,0),0),""),"")</f>
        <v/>
      </c>
      <c r="S75" s="63" t="str">
        <f>IF(ISNUMBER(S$18),IF(ISNUMBER($C75),IF(ISNUMBER(VLOOKUP($C75,S$20:$AQ$59,21,0)),VLOOKUP($C75,S$20:$AQ$59,21,0),0),""),"")</f>
        <v/>
      </c>
      <c r="T75" s="63" t="str">
        <f>IF(ISNUMBER(T$18),IF(ISNUMBER($C75),IF(ISNUMBER(VLOOKUP($C75,T$20:$AQ$59,21,0)),VLOOKUP($C75,T$20:$AQ$59,21,0),0),""),"")</f>
        <v/>
      </c>
      <c r="U75" s="63" t="str">
        <f>IF(ISNUMBER(U$18),IF(ISNUMBER($C75),IF(ISNUMBER(VLOOKUP($C75,U$20:$AQ$59,21,0)),VLOOKUP($C75,U$20:$AQ$59,21,0),0),""),"")</f>
        <v/>
      </c>
      <c r="V75" s="63" t="str">
        <f>IF(ISNUMBER(V$18),IF(ISNUMBER($C75),IF(ISNUMBER(VLOOKUP($C75,V$20:$AQ$59,21,0)),VLOOKUP($C75,V$20:$AQ$59,21,0),0),""),"")</f>
        <v/>
      </c>
      <c r="W75" s="63" t="str">
        <f>IF(ISNUMBER(W$18),IF(ISNUMBER($C75),IF(ISNUMBER(VLOOKUP($C75,W$20:$AQ$59,21,0)),VLOOKUP($C75,W$20:$AQ$59,21,0),0),""),"")</f>
        <v/>
      </c>
    </row>
    <row r="76" spans="1:23" x14ac:dyDescent="0.2">
      <c r="A76" s="15">
        <v>14</v>
      </c>
      <c r="B76" s="57" t="str">
        <f t="shared" si="1"/>
        <v/>
      </c>
      <c r="C76" s="64" t="str">
        <f t="shared" si="2"/>
        <v/>
      </c>
      <c r="D76" s="63" t="str">
        <f>IF(ISNUMBER(D$18),IF(ISNUMBER($C76),IF(ISNUMBER(VLOOKUP($C76,D$20:$AQ$59,21,0)),VLOOKUP($C76,D$20:$AQ$59,21,0),0),""),"")</f>
        <v/>
      </c>
      <c r="E76" s="63" t="str">
        <f>IF(ISNUMBER(E$18),IF(ISNUMBER($C76),IF(ISNUMBER(VLOOKUP($C76,E$20:$AQ$59,21,0)),VLOOKUP($C76,E$20:$AQ$59,21,0),0),""),"")</f>
        <v/>
      </c>
      <c r="F76" s="63" t="str">
        <f>IF(ISNUMBER(F$18),IF(ISNUMBER($C76),IF(ISNUMBER(VLOOKUP($C76,F$20:$AQ$59,21,0)),VLOOKUP($C76,F$20:$AQ$59,21,0),0),""),"")</f>
        <v/>
      </c>
      <c r="G76" s="63" t="str">
        <f>IF(ISNUMBER(G$18),IF(ISNUMBER($C76),IF(ISNUMBER(VLOOKUP($C76,G$20:$AQ$59,21,0)),VLOOKUP($C76,G$20:$AQ$59,21,0),0),""),"")</f>
        <v/>
      </c>
      <c r="H76" s="63" t="str">
        <f>IF(ISNUMBER(H$18),IF(ISNUMBER($C76),IF(ISNUMBER(VLOOKUP($C76,H$20:$AQ$59,21,0)),VLOOKUP($C76,H$20:$AQ$59,21,0),0),""),"")</f>
        <v/>
      </c>
      <c r="I76" s="63" t="str">
        <f>IF(ISNUMBER(I$18),IF(ISNUMBER($C76),IF(ISNUMBER(VLOOKUP($C76,I$20:$AQ$59,21,0)),VLOOKUP($C76,I$20:$AQ$59,21,0),0),""),"")</f>
        <v/>
      </c>
      <c r="J76" s="63" t="str">
        <f>IF(ISNUMBER(J$18),IF(ISNUMBER($C76),IF(ISNUMBER(VLOOKUP($C76,J$20:$AQ$59,21,0)),VLOOKUP($C76,J$20:$AQ$59,21,0),0),""),"")</f>
        <v/>
      </c>
      <c r="K76" s="63" t="str">
        <f>IF(ISNUMBER(K$18),IF(ISNUMBER($C76),IF(ISNUMBER(VLOOKUP($C76,K$20:$AQ$59,21,0)),VLOOKUP($C76,K$20:$AQ$59,21,0),0),""),"")</f>
        <v/>
      </c>
      <c r="L76" s="63" t="str">
        <f>IF(ISNUMBER(L$18),IF(ISNUMBER($C76),IF(ISNUMBER(VLOOKUP($C76,L$20:$AQ$59,21,0)),VLOOKUP($C76,L$20:$AQ$59,21,0),0),""),"")</f>
        <v/>
      </c>
      <c r="M76" s="63" t="str">
        <f>IF(ISNUMBER(M$18),IF(ISNUMBER($C76),IF(ISNUMBER(VLOOKUP($C76,M$20:$AQ$59,21,0)),VLOOKUP($C76,M$20:$AQ$59,21,0),0),""),"")</f>
        <v/>
      </c>
      <c r="N76" s="63" t="str">
        <f>IF(ISNUMBER(N$18),IF(ISNUMBER($C76),IF(ISNUMBER(VLOOKUP($C76,N$20:$AQ$59,21,0)),VLOOKUP($C76,N$20:$AQ$59,21,0),0),""),"")</f>
        <v/>
      </c>
      <c r="O76" s="63" t="str">
        <f>IF(ISNUMBER(O$18),IF(ISNUMBER($C76),IF(ISNUMBER(VLOOKUP($C76,O$20:$AQ$59,21,0)),VLOOKUP($C76,O$20:$AQ$59,21,0),0),""),"")</f>
        <v/>
      </c>
      <c r="P76" s="63" t="str">
        <f>IF(ISNUMBER(P$18),IF(ISNUMBER($C76),IF(ISNUMBER(VLOOKUP($C76,P$20:$AQ$59,21,0)),VLOOKUP($C76,P$20:$AQ$59,21,0),0),""),"")</f>
        <v/>
      </c>
      <c r="Q76" s="63" t="str">
        <f>IF(ISNUMBER(Q$18),IF(ISNUMBER($C76),IF(ISNUMBER(VLOOKUP($C76,Q$20:$AQ$59,21,0)),VLOOKUP($C76,Q$20:$AQ$59,21,0),0),""),"")</f>
        <v/>
      </c>
      <c r="R76" s="63" t="str">
        <f>IF(ISNUMBER(R$18),IF(ISNUMBER($C76),IF(ISNUMBER(VLOOKUP($C76,R$20:$AQ$59,21,0)),VLOOKUP($C76,R$20:$AQ$59,21,0),0),""),"")</f>
        <v/>
      </c>
      <c r="S76" s="63" t="str">
        <f>IF(ISNUMBER(S$18),IF(ISNUMBER($C76),IF(ISNUMBER(VLOOKUP($C76,S$20:$AQ$59,21,0)),VLOOKUP($C76,S$20:$AQ$59,21,0),0),""),"")</f>
        <v/>
      </c>
      <c r="T76" s="63" t="str">
        <f>IF(ISNUMBER(T$18),IF(ISNUMBER($C76),IF(ISNUMBER(VLOOKUP($C76,T$20:$AQ$59,21,0)),VLOOKUP($C76,T$20:$AQ$59,21,0),0),""),"")</f>
        <v/>
      </c>
      <c r="U76" s="63" t="str">
        <f>IF(ISNUMBER(U$18),IF(ISNUMBER($C76),IF(ISNUMBER(VLOOKUP($C76,U$20:$AQ$59,21,0)),VLOOKUP($C76,U$20:$AQ$59,21,0),0),""),"")</f>
        <v/>
      </c>
      <c r="V76" s="63" t="str">
        <f>IF(ISNUMBER(V$18),IF(ISNUMBER($C76),IF(ISNUMBER(VLOOKUP($C76,V$20:$AQ$59,21,0)),VLOOKUP($C76,V$20:$AQ$59,21,0),0),""),"")</f>
        <v/>
      </c>
      <c r="W76" s="63" t="str">
        <f>IF(ISNUMBER(W$18),IF(ISNUMBER($C76),IF(ISNUMBER(VLOOKUP($C76,W$20:$AQ$59,21,0)),VLOOKUP($C76,W$20:$AQ$59,21,0),0),""),"")</f>
        <v/>
      </c>
    </row>
    <row r="77" spans="1:23" x14ac:dyDescent="0.2">
      <c r="A77" s="15">
        <v>15</v>
      </c>
      <c r="B77" s="57" t="str">
        <f t="shared" si="1"/>
        <v/>
      </c>
      <c r="C77" s="64" t="str">
        <f t="shared" si="2"/>
        <v/>
      </c>
      <c r="D77" s="63" t="str">
        <f>IF(ISNUMBER(D$18),IF(ISNUMBER($C77),IF(ISNUMBER(VLOOKUP($C77,D$20:$AQ$59,21,0)),VLOOKUP($C77,D$20:$AQ$59,21,0),0),""),"")</f>
        <v/>
      </c>
      <c r="E77" s="63" t="str">
        <f>IF(ISNUMBER(E$18),IF(ISNUMBER($C77),IF(ISNUMBER(VLOOKUP($C77,E$20:$AQ$59,21,0)),VLOOKUP($C77,E$20:$AQ$59,21,0),0),""),"")</f>
        <v/>
      </c>
      <c r="F77" s="63" t="str">
        <f>IF(ISNUMBER(F$18),IF(ISNUMBER($C77),IF(ISNUMBER(VLOOKUP($C77,F$20:$AQ$59,21,0)),VLOOKUP($C77,F$20:$AQ$59,21,0),0),""),"")</f>
        <v/>
      </c>
      <c r="G77" s="63" t="str">
        <f>IF(ISNUMBER(G$18),IF(ISNUMBER($C77),IF(ISNUMBER(VLOOKUP($C77,G$20:$AQ$59,21,0)),VLOOKUP($C77,G$20:$AQ$59,21,0),0),""),"")</f>
        <v/>
      </c>
      <c r="H77" s="63" t="str">
        <f>IF(ISNUMBER(H$18),IF(ISNUMBER($C77),IF(ISNUMBER(VLOOKUP($C77,H$20:$AQ$59,21,0)),VLOOKUP($C77,H$20:$AQ$59,21,0),0),""),"")</f>
        <v/>
      </c>
      <c r="I77" s="63" t="str">
        <f>IF(ISNUMBER(I$18),IF(ISNUMBER($C77),IF(ISNUMBER(VLOOKUP($C77,I$20:$AQ$59,21,0)),VLOOKUP($C77,I$20:$AQ$59,21,0),0),""),"")</f>
        <v/>
      </c>
      <c r="J77" s="63" t="str">
        <f>IF(ISNUMBER(J$18),IF(ISNUMBER($C77),IF(ISNUMBER(VLOOKUP($C77,J$20:$AQ$59,21,0)),VLOOKUP($C77,J$20:$AQ$59,21,0),0),""),"")</f>
        <v/>
      </c>
      <c r="K77" s="63" t="str">
        <f>IF(ISNUMBER(K$18),IF(ISNUMBER($C77),IF(ISNUMBER(VLOOKUP($C77,K$20:$AQ$59,21,0)),VLOOKUP($C77,K$20:$AQ$59,21,0),0),""),"")</f>
        <v/>
      </c>
      <c r="L77" s="63" t="str">
        <f>IF(ISNUMBER(L$18),IF(ISNUMBER($C77),IF(ISNUMBER(VLOOKUP($C77,L$20:$AQ$59,21,0)),VLOOKUP($C77,L$20:$AQ$59,21,0),0),""),"")</f>
        <v/>
      </c>
      <c r="M77" s="63" t="str">
        <f>IF(ISNUMBER(M$18),IF(ISNUMBER($C77),IF(ISNUMBER(VLOOKUP($C77,M$20:$AQ$59,21,0)),VLOOKUP($C77,M$20:$AQ$59,21,0),0),""),"")</f>
        <v/>
      </c>
      <c r="N77" s="63" t="str">
        <f>IF(ISNUMBER(N$18),IF(ISNUMBER($C77),IF(ISNUMBER(VLOOKUP($C77,N$20:$AQ$59,21,0)),VLOOKUP($C77,N$20:$AQ$59,21,0),0),""),"")</f>
        <v/>
      </c>
      <c r="O77" s="63" t="str">
        <f>IF(ISNUMBER(O$18),IF(ISNUMBER($C77),IF(ISNUMBER(VLOOKUP($C77,O$20:$AQ$59,21,0)),VLOOKUP($C77,O$20:$AQ$59,21,0),0),""),"")</f>
        <v/>
      </c>
      <c r="P77" s="63" t="str">
        <f>IF(ISNUMBER(P$18),IF(ISNUMBER($C77),IF(ISNUMBER(VLOOKUP($C77,P$20:$AQ$59,21,0)),VLOOKUP($C77,P$20:$AQ$59,21,0),0),""),"")</f>
        <v/>
      </c>
      <c r="Q77" s="63" t="str">
        <f>IF(ISNUMBER(Q$18),IF(ISNUMBER($C77),IF(ISNUMBER(VLOOKUP($C77,Q$20:$AQ$59,21,0)),VLOOKUP($C77,Q$20:$AQ$59,21,0),0),""),"")</f>
        <v/>
      </c>
      <c r="R77" s="63" t="str">
        <f>IF(ISNUMBER(R$18),IF(ISNUMBER($C77),IF(ISNUMBER(VLOOKUP($C77,R$20:$AQ$59,21,0)),VLOOKUP($C77,R$20:$AQ$59,21,0),0),""),"")</f>
        <v/>
      </c>
      <c r="S77" s="63" t="str">
        <f>IF(ISNUMBER(S$18),IF(ISNUMBER($C77),IF(ISNUMBER(VLOOKUP($C77,S$20:$AQ$59,21,0)),VLOOKUP($C77,S$20:$AQ$59,21,0),0),""),"")</f>
        <v/>
      </c>
      <c r="T77" s="63" t="str">
        <f>IF(ISNUMBER(T$18),IF(ISNUMBER($C77),IF(ISNUMBER(VLOOKUP($C77,T$20:$AQ$59,21,0)),VLOOKUP($C77,T$20:$AQ$59,21,0),0),""),"")</f>
        <v/>
      </c>
      <c r="U77" s="63" t="str">
        <f>IF(ISNUMBER(U$18),IF(ISNUMBER($C77),IF(ISNUMBER(VLOOKUP($C77,U$20:$AQ$59,21,0)),VLOOKUP($C77,U$20:$AQ$59,21,0),0),""),"")</f>
        <v/>
      </c>
      <c r="V77" s="63" t="str">
        <f>IF(ISNUMBER(V$18),IF(ISNUMBER($C77),IF(ISNUMBER(VLOOKUP($C77,V$20:$AQ$59,21,0)),VLOOKUP($C77,V$20:$AQ$59,21,0),0),""),"")</f>
        <v/>
      </c>
      <c r="W77" s="63" t="str">
        <f>IF(ISNUMBER(W$18),IF(ISNUMBER($C77),IF(ISNUMBER(VLOOKUP($C77,W$20:$AQ$59,21,0)),VLOOKUP($C77,W$20:$AQ$59,21,0),0),""),"")</f>
        <v/>
      </c>
    </row>
    <row r="78" spans="1:23" x14ac:dyDescent="0.2">
      <c r="A78" s="15">
        <v>16</v>
      </c>
      <c r="B78" s="57" t="str">
        <f t="shared" si="1"/>
        <v/>
      </c>
      <c r="C78" s="64" t="str">
        <f t="shared" si="2"/>
        <v/>
      </c>
      <c r="D78" s="63" t="str">
        <f>IF(ISNUMBER(D$18),IF(ISNUMBER($C78),IF(ISNUMBER(VLOOKUP($C78,D$20:$AQ$59,21,0)),VLOOKUP($C78,D$20:$AQ$59,21,0),0),""),"")</f>
        <v/>
      </c>
      <c r="E78" s="63" t="str">
        <f>IF(ISNUMBER(E$18),IF(ISNUMBER($C78),IF(ISNUMBER(VLOOKUP($C78,E$20:$AQ$59,21,0)),VLOOKUP($C78,E$20:$AQ$59,21,0),0),""),"")</f>
        <v/>
      </c>
      <c r="F78" s="63" t="str">
        <f>IF(ISNUMBER(F$18),IF(ISNUMBER($C78),IF(ISNUMBER(VLOOKUP($C78,F$20:$AQ$59,21,0)),VLOOKUP($C78,F$20:$AQ$59,21,0),0),""),"")</f>
        <v/>
      </c>
      <c r="G78" s="63" t="str">
        <f>IF(ISNUMBER(G$18),IF(ISNUMBER($C78),IF(ISNUMBER(VLOOKUP($C78,G$20:$AQ$59,21,0)),VLOOKUP($C78,G$20:$AQ$59,21,0),0),""),"")</f>
        <v/>
      </c>
      <c r="H78" s="63" t="str">
        <f>IF(ISNUMBER(H$18),IF(ISNUMBER($C78),IF(ISNUMBER(VLOOKUP($C78,H$20:$AQ$59,21,0)),VLOOKUP($C78,H$20:$AQ$59,21,0),0),""),"")</f>
        <v/>
      </c>
      <c r="I78" s="63" t="str">
        <f>IF(ISNUMBER(I$18),IF(ISNUMBER($C78),IF(ISNUMBER(VLOOKUP($C78,I$20:$AQ$59,21,0)),VLOOKUP($C78,I$20:$AQ$59,21,0),0),""),"")</f>
        <v/>
      </c>
      <c r="J78" s="63" t="str">
        <f>IF(ISNUMBER(J$18),IF(ISNUMBER($C78),IF(ISNUMBER(VLOOKUP($C78,J$20:$AQ$59,21,0)),VLOOKUP($C78,J$20:$AQ$59,21,0),0),""),"")</f>
        <v/>
      </c>
      <c r="K78" s="63" t="str">
        <f>IF(ISNUMBER(K$18),IF(ISNUMBER($C78),IF(ISNUMBER(VLOOKUP($C78,K$20:$AQ$59,21,0)),VLOOKUP($C78,K$20:$AQ$59,21,0),0),""),"")</f>
        <v/>
      </c>
      <c r="L78" s="63" t="str">
        <f>IF(ISNUMBER(L$18),IF(ISNUMBER($C78),IF(ISNUMBER(VLOOKUP($C78,L$20:$AQ$59,21,0)),VLOOKUP($C78,L$20:$AQ$59,21,0),0),""),"")</f>
        <v/>
      </c>
      <c r="M78" s="63" t="str">
        <f>IF(ISNUMBER(M$18),IF(ISNUMBER($C78),IF(ISNUMBER(VLOOKUP($C78,M$20:$AQ$59,21,0)),VLOOKUP($C78,M$20:$AQ$59,21,0),0),""),"")</f>
        <v/>
      </c>
      <c r="N78" s="63" t="str">
        <f>IF(ISNUMBER(N$18),IF(ISNUMBER($C78),IF(ISNUMBER(VLOOKUP($C78,N$20:$AQ$59,21,0)),VLOOKUP($C78,N$20:$AQ$59,21,0),0),""),"")</f>
        <v/>
      </c>
      <c r="O78" s="63" t="str">
        <f>IF(ISNUMBER(O$18),IF(ISNUMBER($C78),IF(ISNUMBER(VLOOKUP($C78,O$20:$AQ$59,21,0)),VLOOKUP($C78,O$20:$AQ$59,21,0),0),""),"")</f>
        <v/>
      </c>
      <c r="P78" s="63" t="str">
        <f>IF(ISNUMBER(P$18),IF(ISNUMBER($C78),IF(ISNUMBER(VLOOKUP($C78,P$20:$AQ$59,21,0)),VLOOKUP($C78,P$20:$AQ$59,21,0),0),""),"")</f>
        <v/>
      </c>
      <c r="Q78" s="63" t="str">
        <f>IF(ISNUMBER(Q$18),IF(ISNUMBER($C78),IF(ISNUMBER(VLOOKUP($C78,Q$20:$AQ$59,21,0)),VLOOKUP($C78,Q$20:$AQ$59,21,0),0),""),"")</f>
        <v/>
      </c>
      <c r="R78" s="63" t="str">
        <f>IF(ISNUMBER(R$18),IF(ISNUMBER($C78),IF(ISNUMBER(VLOOKUP($C78,R$20:$AQ$59,21,0)),VLOOKUP($C78,R$20:$AQ$59,21,0),0),""),"")</f>
        <v/>
      </c>
      <c r="S78" s="63" t="str">
        <f>IF(ISNUMBER(S$18),IF(ISNUMBER($C78),IF(ISNUMBER(VLOOKUP($C78,S$20:$AQ$59,21,0)),VLOOKUP($C78,S$20:$AQ$59,21,0),0),""),"")</f>
        <v/>
      </c>
      <c r="T78" s="63" t="str">
        <f>IF(ISNUMBER(T$18),IF(ISNUMBER($C78),IF(ISNUMBER(VLOOKUP($C78,T$20:$AQ$59,21,0)),VLOOKUP($C78,T$20:$AQ$59,21,0),0),""),"")</f>
        <v/>
      </c>
      <c r="U78" s="63" t="str">
        <f>IF(ISNUMBER(U$18),IF(ISNUMBER($C78),IF(ISNUMBER(VLOOKUP($C78,U$20:$AQ$59,21,0)),VLOOKUP($C78,U$20:$AQ$59,21,0),0),""),"")</f>
        <v/>
      </c>
      <c r="V78" s="63" t="str">
        <f>IF(ISNUMBER(V$18),IF(ISNUMBER($C78),IF(ISNUMBER(VLOOKUP($C78,V$20:$AQ$59,21,0)),VLOOKUP($C78,V$20:$AQ$59,21,0),0),""),"")</f>
        <v/>
      </c>
      <c r="W78" s="63" t="str">
        <f>IF(ISNUMBER(W$18),IF(ISNUMBER($C78),IF(ISNUMBER(VLOOKUP($C78,W$20:$AQ$59,21,0)),VLOOKUP($C78,W$20:$AQ$59,21,0),0),""),"")</f>
        <v/>
      </c>
    </row>
    <row r="79" spans="1:23" x14ac:dyDescent="0.2">
      <c r="A79" s="15">
        <v>17</v>
      </c>
      <c r="B79" s="57" t="str">
        <f t="shared" si="1"/>
        <v/>
      </c>
      <c r="C79" s="64" t="str">
        <f t="shared" si="2"/>
        <v/>
      </c>
      <c r="D79" s="63" t="str">
        <f>IF(ISNUMBER(D$18),IF(ISNUMBER($C79),IF(ISNUMBER(VLOOKUP($C79,D$20:$AQ$59,21,0)),VLOOKUP($C79,D$20:$AQ$59,21,0),0),""),"")</f>
        <v/>
      </c>
      <c r="E79" s="63" t="str">
        <f>IF(ISNUMBER(E$18),IF(ISNUMBER($C79),IF(ISNUMBER(VLOOKUP($C79,E$20:$AQ$59,21,0)),VLOOKUP($C79,E$20:$AQ$59,21,0),0),""),"")</f>
        <v/>
      </c>
      <c r="F79" s="63" t="str">
        <f>IF(ISNUMBER(F$18),IF(ISNUMBER($C79),IF(ISNUMBER(VLOOKUP($C79,F$20:$AQ$59,21,0)),VLOOKUP($C79,F$20:$AQ$59,21,0),0),""),"")</f>
        <v/>
      </c>
      <c r="G79" s="63" t="str">
        <f>IF(ISNUMBER(G$18),IF(ISNUMBER($C79),IF(ISNUMBER(VLOOKUP($C79,G$20:$AQ$59,21,0)),VLOOKUP($C79,G$20:$AQ$59,21,0),0),""),"")</f>
        <v/>
      </c>
      <c r="H79" s="63" t="str">
        <f>IF(ISNUMBER(H$18),IF(ISNUMBER($C79),IF(ISNUMBER(VLOOKUP($C79,H$20:$AQ$59,21,0)),VLOOKUP($C79,H$20:$AQ$59,21,0),0),""),"")</f>
        <v/>
      </c>
      <c r="I79" s="63" t="str">
        <f>IF(ISNUMBER(I$18),IF(ISNUMBER($C79),IF(ISNUMBER(VLOOKUP($C79,I$20:$AQ$59,21,0)),VLOOKUP($C79,I$20:$AQ$59,21,0),0),""),"")</f>
        <v/>
      </c>
      <c r="J79" s="63" t="str">
        <f>IF(ISNUMBER(J$18),IF(ISNUMBER($C79),IF(ISNUMBER(VLOOKUP($C79,J$20:$AQ$59,21,0)),VLOOKUP($C79,J$20:$AQ$59,21,0),0),""),"")</f>
        <v/>
      </c>
      <c r="K79" s="63" t="str">
        <f>IF(ISNUMBER(K$18),IF(ISNUMBER($C79),IF(ISNUMBER(VLOOKUP($C79,K$20:$AQ$59,21,0)),VLOOKUP($C79,K$20:$AQ$59,21,0),0),""),"")</f>
        <v/>
      </c>
      <c r="L79" s="63" t="str">
        <f>IF(ISNUMBER(L$18),IF(ISNUMBER($C79),IF(ISNUMBER(VLOOKUP($C79,L$20:$AQ$59,21,0)),VLOOKUP($C79,L$20:$AQ$59,21,0),0),""),"")</f>
        <v/>
      </c>
      <c r="M79" s="63" t="str">
        <f>IF(ISNUMBER(M$18),IF(ISNUMBER($C79),IF(ISNUMBER(VLOOKUP($C79,M$20:$AQ$59,21,0)),VLOOKUP($C79,M$20:$AQ$59,21,0),0),""),"")</f>
        <v/>
      </c>
      <c r="N79" s="63" t="str">
        <f>IF(ISNUMBER(N$18),IF(ISNUMBER($C79),IF(ISNUMBER(VLOOKUP($C79,N$20:$AQ$59,21,0)),VLOOKUP($C79,N$20:$AQ$59,21,0),0),""),"")</f>
        <v/>
      </c>
      <c r="O79" s="63" t="str">
        <f>IF(ISNUMBER(O$18),IF(ISNUMBER($C79),IF(ISNUMBER(VLOOKUP($C79,O$20:$AQ$59,21,0)),VLOOKUP($C79,O$20:$AQ$59,21,0),0),""),"")</f>
        <v/>
      </c>
      <c r="P79" s="63" t="str">
        <f>IF(ISNUMBER(P$18),IF(ISNUMBER($C79),IF(ISNUMBER(VLOOKUP($C79,P$20:$AQ$59,21,0)),VLOOKUP($C79,P$20:$AQ$59,21,0),0),""),"")</f>
        <v/>
      </c>
      <c r="Q79" s="63" t="str">
        <f>IF(ISNUMBER(Q$18),IF(ISNUMBER($C79),IF(ISNUMBER(VLOOKUP($C79,Q$20:$AQ$59,21,0)),VLOOKUP($C79,Q$20:$AQ$59,21,0),0),""),"")</f>
        <v/>
      </c>
      <c r="R79" s="63" t="str">
        <f>IF(ISNUMBER(R$18),IF(ISNUMBER($C79),IF(ISNUMBER(VLOOKUP($C79,R$20:$AQ$59,21,0)),VLOOKUP($C79,R$20:$AQ$59,21,0),0),""),"")</f>
        <v/>
      </c>
      <c r="S79" s="63" t="str">
        <f>IF(ISNUMBER(S$18),IF(ISNUMBER($C79),IF(ISNUMBER(VLOOKUP($C79,S$20:$AQ$59,21,0)),VLOOKUP($C79,S$20:$AQ$59,21,0),0),""),"")</f>
        <v/>
      </c>
      <c r="T79" s="63" t="str">
        <f>IF(ISNUMBER(T$18),IF(ISNUMBER($C79),IF(ISNUMBER(VLOOKUP($C79,T$20:$AQ$59,21,0)),VLOOKUP($C79,T$20:$AQ$59,21,0),0),""),"")</f>
        <v/>
      </c>
      <c r="U79" s="63" t="str">
        <f>IF(ISNUMBER(U$18),IF(ISNUMBER($C79),IF(ISNUMBER(VLOOKUP($C79,U$20:$AQ$59,21,0)),VLOOKUP($C79,U$20:$AQ$59,21,0),0),""),"")</f>
        <v/>
      </c>
      <c r="V79" s="63" t="str">
        <f>IF(ISNUMBER(V$18),IF(ISNUMBER($C79),IF(ISNUMBER(VLOOKUP($C79,V$20:$AQ$59,21,0)),VLOOKUP($C79,V$20:$AQ$59,21,0),0),""),"")</f>
        <v/>
      </c>
      <c r="W79" s="63" t="str">
        <f>IF(ISNUMBER(W$18),IF(ISNUMBER($C79),IF(ISNUMBER(VLOOKUP($C79,W$20:$AQ$59,21,0)),VLOOKUP($C79,W$20:$AQ$59,21,0),0),""),"")</f>
        <v/>
      </c>
    </row>
    <row r="80" spans="1:23" x14ac:dyDescent="0.2">
      <c r="A80" s="15">
        <v>18</v>
      </c>
      <c r="B80" s="57" t="str">
        <f t="shared" si="1"/>
        <v/>
      </c>
      <c r="C80" s="64" t="str">
        <f t="shared" si="2"/>
        <v/>
      </c>
      <c r="D80" s="63" t="str">
        <f>IF(ISNUMBER(D$18),IF(ISNUMBER($C80),IF(ISNUMBER(VLOOKUP($C80,D$20:$AQ$59,21,0)),VLOOKUP($C80,D$20:$AQ$59,21,0),0),""),"")</f>
        <v/>
      </c>
      <c r="E80" s="63" t="str">
        <f>IF(ISNUMBER(E$18),IF(ISNUMBER($C80),IF(ISNUMBER(VLOOKUP($C80,E$20:$AQ$59,21,0)),VLOOKUP($C80,E$20:$AQ$59,21,0),0),""),"")</f>
        <v/>
      </c>
      <c r="F80" s="63" t="str">
        <f>IF(ISNUMBER(F$18),IF(ISNUMBER($C80),IF(ISNUMBER(VLOOKUP($C80,F$20:$AQ$59,21,0)),VLOOKUP($C80,F$20:$AQ$59,21,0),0),""),"")</f>
        <v/>
      </c>
      <c r="G80" s="63" t="str">
        <f>IF(ISNUMBER(G$18),IF(ISNUMBER($C80),IF(ISNUMBER(VLOOKUP($C80,G$20:$AQ$59,21,0)),VLOOKUP($C80,G$20:$AQ$59,21,0),0),""),"")</f>
        <v/>
      </c>
      <c r="H80" s="63" t="str">
        <f>IF(ISNUMBER(H$18),IF(ISNUMBER($C80),IF(ISNUMBER(VLOOKUP($C80,H$20:$AQ$59,21,0)),VLOOKUP($C80,H$20:$AQ$59,21,0),0),""),"")</f>
        <v/>
      </c>
      <c r="I80" s="63" t="str">
        <f>IF(ISNUMBER(I$18),IF(ISNUMBER($C80),IF(ISNUMBER(VLOOKUP($C80,I$20:$AQ$59,21,0)),VLOOKUP($C80,I$20:$AQ$59,21,0),0),""),"")</f>
        <v/>
      </c>
      <c r="J80" s="63" t="str">
        <f>IF(ISNUMBER(J$18),IF(ISNUMBER($C80),IF(ISNUMBER(VLOOKUP($C80,J$20:$AQ$59,21,0)),VLOOKUP($C80,J$20:$AQ$59,21,0),0),""),"")</f>
        <v/>
      </c>
      <c r="K80" s="63" t="str">
        <f>IF(ISNUMBER(K$18),IF(ISNUMBER($C80),IF(ISNUMBER(VLOOKUP($C80,K$20:$AQ$59,21,0)),VLOOKUP($C80,K$20:$AQ$59,21,0),0),""),"")</f>
        <v/>
      </c>
      <c r="L80" s="63" t="str">
        <f>IF(ISNUMBER(L$18),IF(ISNUMBER($C80),IF(ISNUMBER(VLOOKUP($C80,L$20:$AQ$59,21,0)),VLOOKUP($C80,L$20:$AQ$59,21,0),0),""),"")</f>
        <v/>
      </c>
      <c r="M80" s="63" t="str">
        <f>IF(ISNUMBER(M$18),IF(ISNUMBER($C80),IF(ISNUMBER(VLOOKUP($C80,M$20:$AQ$59,21,0)),VLOOKUP($C80,M$20:$AQ$59,21,0),0),""),"")</f>
        <v/>
      </c>
      <c r="N80" s="63" t="str">
        <f>IF(ISNUMBER(N$18),IF(ISNUMBER($C80),IF(ISNUMBER(VLOOKUP($C80,N$20:$AQ$59,21,0)),VLOOKUP($C80,N$20:$AQ$59,21,0),0),""),"")</f>
        <v/>
      </c>
      <c r="O80" s="63" t="str">
        <f>IF(ISNUMBER(O$18),IF(ISNUMBER($C80),IF(ISNUMBER(VLOOKUP($C80,O$20:$AQ$59,21,0)),VLOOKUP($C80,O$20:$AQ$59,21,0),0),""),"")</f>
        <v/>
      </c>
      <c r="P80" s="63" t="str">
        <f>IF(ISNUMBER(P$18),IF(ISNUMBER($C80),IF(ISNUMBER(VLOOKUP($C80,P$20:$AQ$59,21,0)),VLOOKUP($C80,P$20:$AQ$59,21,0),0),""),"")</f>
        <v/>
      </c>
      <c r="Q80" s="63" t="str">
        <f>IF(ISNUMBER(Q$18),IF(ISNUMBER($C80),IF(ISNUMBER(VLOOKUP($C80,Q$20:$AQ$59,21,0)),VLOOKUP($C80,Q$20:$AQ$59,21,0),0),""),"")</f>
        <v/>
      </c>
      <c r="R80" s="63" t="str">
        <f>IF(ISNUMBER(R$18),IF(ISNUMBER($C80),IF(ISNUMBER(VLOOKUP($C80,R$20:$AQ$59,21,0)),VLOOKUP($C80,R$20:$AQ$59,21,0),0),""),"")</f>
        <v/>
      </c>
      <c r="S80" s="63" t="str">
        <f>IF(ISNUMBER(S$18),IF(ISNUMBER($C80),IF(ISNUMBER(VLOOKUP($C80,S$20:$AQ$59,21,0)),VLOOKUP($C80,S$20:$AQ$59,21,0),0),""),"")</f>
        <v/>
      </c>
      <c r="T80" s="63" t="str">
        <f>IF(ISNUMBER(T$18),IF(ISNUMBER($C80),IF(ISNUMBER(VLOOKUP($C80,T$20:$AQ$59,21,0)),VLOOKUP($C80,T$20:$AQ$59,21,0),0),""),"")</f>
        <v/>
      </c>
      <c r="U80" s="63" t="str">
        <f>IF(ISNUMBER(U$18),IF(ISNUMBER($C80),IF(ISNUMBER(VLOOKUP($C80,U$20:$AQ$59,21,0)),VLOOKUP($C80,U$20:$AQ$59,21,0),0),""),"")</f>
        <v/>
      </c>
      <c r="V80" s="63" t="str">
        <f>IF(ISNUMBER(V$18),IF(ISNUMBER($C80),IF(ISNUMBER(VLOOKUP($C80,V$20:$AQ$59,21,0)),VLOOKUP($C80,V$20:$AQ$59,21,0),0),""),"")</f>
        <v/>
      </c>
      <c r="W80" s="63" t="str">
        <f>IF(ISNUMBER(W$18),IF(ISNUMBER($C80),IF(ISNUMBER(VLOOKUP($C80,W$20:$AQ$59,21,0)),VLOOKUP($C80,W$20:$AQ$59,21,0),0),""),"")</f>
        <v/>
      </c>
    </row>
    <row r="81" spans="1:23" x14ac:dyDescent="0.2">
      <c r="A81" s="15">
        <v>19</v>
      </c>
      <c r="B81" s="57" t="str">
        <f t="shared" si="1"/>
        <v/>
      </c>
      <c r="C81" s="64" t="str">
        <f t="shared" si="2"/>
        <v/>
      </c>
      <c r="D81" s="63" t="str">
        <f>IF(ISNUMBER(D$18),IF(ISNUMBER($C81),IF(ISNUMBER(VLOOKUP($C81,D$20:$AQ$59,21,0)),VLOOKUP($C81,D$20:$AQ$59,21,0),0),""),"")</f>
        <v/>
      </c>
      <c r="E81" s="63" t="str">
        <f>IF(ISNUMBER(E$18),IF(ISNUMBER($C81),IF(ISNUMBER(VLOOKUP($C81,E$20:$AQ$59,21,0)),VLOOKUP($C81,E$20:$AQ$59,21,0),0),""),"")</f>
        <v/>
      </c>
      <c r="F81" s="63" t="str">
        <f>IF(ISNUMBER(F$18),IF(ISNUMBER($C81),IF(ISNUMBER(VLOOKUP($C81,F$20:$AQ$59,21,0)),VLOOKUP($C81,F$20:$AQ$59,21,0),0),""),"")</f>
        <v/>
      </c>
      <c r="G81" s="63" t="str">
        <f>IF(ISNUMBER(G$18),IF(ISNUMBER($C81),IF(ISNUMBER(VLOOKUP($C81,G$20:$AQ$59,21,0)),VLOOKUP($C81,G$20:$AQ$59,21,0),0),""),"")</f>
        <v/>
      </c>
      <c r="H81" s="63" t="str">
        <f>IF(ISNUMBER(H$18),IF(ISNUMBER($C81),IF(ISNUMBER(VLOOKUP($C81,H$20:$AQ$59,21,0)),VLOOKUP($C81,H$20:$AQ$59,21,0),0),""),"")</f>
        <v/>
      </c>
      <c r="I81" s="63" t="str">
        <f>IF(ISNUMBER(I$18),IF(ISNUMBER($C81),IF(ISNUMBER(VLOOKUP($C81,I$20:$AQ$59,21,0)),VLOOKUP($C81,I$20:$AQ$59,21,0),0),""),"")</f>
        <v/>
      </c>
      <c r="J81" s="63" t="str">
        <f>IF(ISNUMBER(J$18),IF(ISNUMBER($C81),IF(ISNUMBER(VLOOKUP($C81,J$20:$AQ$59,21,0)),VLOOKUP($C81,J$20:$AQ$59,21,0),0),""),"")</f>
        <v/>
      </c>
      <c r="K81" s="63" t="str">
        <f>IF(ISNUMBER(K$18),IF(ISNUMBER($C81),IF(ISNUMBER(VLOOKUP($C81,K$20:$AQ$59,21,0)),VLOOKUP($C81,K$20:$AQ$59,21,0),0),""),"")</f>
        <v/>
      </c>
      <c r="L81" s="63" t="str">
        <f>IF(ISNUMBER(L$18),IF(ISNUMBER($C81),IF(ISNUMBER(VLOOKUP($C81,L$20:$AQ$59,21,0)),VLOOKUP($C81,L$20:$AQ$59,21,0),0),""),"")</f>
        <v/>
      </c>
      <c r="M81" s="63" t="str">
        <f>IF(ISNUMBER(M$18),IF(ISNUMBER($C81),IF(ISNUMBER(VLOOKUP($C81,M$20:$AQ$59,21,0)),VLOOKUP($C81,M$20:$AQ$59,21,0),0),""),"")</f>
        <v/>
      </c>
      <c r="N81" s="63" t="str">
        <f>IF(ISNUMBER(N$18),IF(ISNUMBER($C81),IF(ISNUMBER(VLOOKUP($C81,N$20:$AQ$59,21,0)),VLOOKUP($C81,N$20:$AQ$59,21,0),0),""),"")</f>
        <v/>
      </c>
      <c r="O81" s="63" t="str">
        <f>IF(ISNUMBER(O$18),IF(ISNUMBER($C81),IF(ISNUMBER(VLOOKUP($C81,O$20:$AQ$59,21,0)),VLOOKUP($C81,O$20:$AQ$59,21,0),0),""),"")</f>
        <v/>
      </c>
      <c r="P81" s="63" t="str">
        <f>IF(ISNUMBER(P$18),IF(ISNUMBER($C81),IF(ISNUMBER(VLOOKUP($C81,P$20:$AQ$59,21,0)),VLOOKUP($C81,P$20:$AQ$59,21,0),0),""),"")</f>
        <v/>
      </c>
      <c r="Q81" s="63" t="str">
        <f>IF(ISNUMBER(Q$18),IF(ISNUMBER($C81),IF(ISNUMBER(VLOOKUP($C81,Q$20:$AQ$59,21,0)),VLOOKUP($C81,Q$20:$AQ$59,21,0),0),""),"")</f>
        <v/>
      </c>
      <c r="R81" s="63" t="str">
        <f>IF(ISNUMBER(R$18),IF(ISNUMBER($C81),IF(ISNUMBER(VLOOKUP($C81,R$20:$AQ$59,21,0)),VLOOKUP($C81,R$20:$AQ$59,21,0),0),""),"")</f>
        <v/>
      </c>
      <c r="S81" s="63" t="str">
        <f>IF(ISNUMBER(S$18),IF(ISNUMBER($C81),IF(ISNUMBER(VLOOKUP($C81,S$20:$AQ$59,21,0)),VLOOKUP($C81,S$20:$AQ$59,21,0),0),""),"")</f>
        <v/>
      </c>
      <c r="T81" s="63" t="str">
        <f>IF(ISNUMBER(T$18),IF(ISNUMBER($C81),IF(ISNUMBER(VLOOKUP($C81,T$20:$AQ$59,21,0)),VLOOKUP($C81,T$20:$AQ$59,21,0),0),""),"")</f>
        <v/>
      </c>
      <c r="U81" s="63" t="str">
        <f>IF(ISNUMBER(U$18),IF(ISNUMBER($C81),IF(ISNUMBER(VLOOKUP($C81,U$20:$AQ$59,21,0)),VLOOKUP($C81,U$20:$AQ$59,21,0),0),""),"")</f>
        <v/>
      </c>
      <c r="V81" s="63" t="str">
        <f>IF(ISNUMBER(V$18),IF(ISNUMBER($C81),IF(ISNUMBER(VLOOKUP($C81,V$20:$AQ$59,21,0)),VLOOKUP($C81,V$20:$AQ$59,21,0),0),""),"")</f>
        <v/>
      </c>
      <c r="W81" s="63" t="str">
        <f>IF(ISNUMBER(W$18),IF(ISNUMBER($C81),IF(ISNUMBER(VLOOKUP($C81,W$20:$AQ$59,21,0)),VLOOKUP($C81,W$20:$AQ$59,21,0),0),""),"")</f>
        <v/>
      </c>
    </row>
    <row r="82" spans="1:23" x14ac:dyDescent="0.2">
      <c r="A82" s="15">
        <v>20</v>
      </c>
      <c r="B82" s="57" t="str">
        <f t="shared" si="1"/>
        <v/>
      </c>
      <c r="C82" s="64" t="str">
        <f t="shared" si="2"/>
        <v/>
      </c>
      <c r="D82" s="63" t="str">
        <f>IF(ISNUMBER(D$18),IF(ISNUMBER($C82),IF(ISNUMBER(VLOOKUP($C82,D$20:$AQ$59,21,0)),VLOOKUP($C82,D$20:$AQ$59,21,0),0),""),"")</f>
        <v/>
      </c>
      <c r="E82" s="63" t="str">
        <f>IF(ISNUMBER(E$18),IF(ISNUMBER($C82),IF(ISNUMBER(VLOOKUP($C82,E$20:$AQ$59,21,0)),VLOOKUP($C82,E$20:$AQ$59,21,0),0),""),"")</f>
        <v/>
      </c>
      <c r="F82" s="63" t="str">
        <f>IF(ISNUMBER(F$18),IF(ISNUMBER($C82),IF(ISNUMBER(VLOOKUP($C82,F$20:$AQ$59,21,0)),VLOOKUP($C82,F$20:$AQ$59,21,0),0),""),"")</f>
        <v/>
      </c>
      <c r="G82" s="63" t="str">
        <f>IF(ISNUMBER(G$18),IF(ISNUMBER($C82),IF(ISNUMBER(VLOOKUP($C82,G$20:$AQ$59,21,0)),VLOOKUP($C82,G$20:$AQ$59,21,0),0),""),"")</f>
        <v/>
      </c>
      <c r="H82" s="63" t="str">
        <f>IF(ISNUMBER(H$18),IF(ISNUMBER($C82),IF(ISNUMBER(VLOOKUP($C82,H$20:$AQ$59,21,0)),VLOOKUP($C82,H$20:$AQ$59,21,0),0),""),"")</f>
        <v/>
      </c>
      <c r="I82" s="63" t="str">
        <f>IF(ISNUMBER(I$18),IF(ISNUMBER($C82),IF(ISNUMBER(VLOOKUP($C82,I$20:$AQ$59,21,0)),VLOOKUP($C82,I$20:$AQ$59,21,0),0),""),"")</f>
        <v/>
      </c>
      <c r="J82" s="63" t="str">
        <f>IF(ISNUMBER(J$18),IF(ISNUMBER($C82),IF(ISNUMBER(VLOOKUP($C82,J$20:$AQ$59,21,0)),VLOOKUP($C82,J$20:$AQ$59,21,0),0),""),"")</f>
        <v/>
      </c>
      <c r="K82" s="63" t="str">
        <f>IF(ISNUMBER(K$18),IF(ISNUMBER($C82),IF(ISNUMBER(VLOOKUP($C82,K$20:$AQ$59,21,0)),VLOOKUP($C82,K$20:$AQ$59,21,0),0),""),"")</f>
        <v/>
      </c>
      <c r="L82" s="63" t="str">
        <f>IF(ISNUMBER(L$18),IF(ISNUMBER($C82),IF(ISNUMBER(VLOOKUP($C82,L$20:$AQ$59,21,0)),VLOOKUP($C82,L$20:$AQ$59,21,0),0),""),"")</f>
        <v/>
      </c>
      <c r="M82" s="63" t="str">
        <f>IF(ISNUMBER(M$18),IF(ISNUMBER($C82),IF(ISNUMBER(VLOOKUP($C82,M$20:$AQ$59,21,0)),VLOOKUP($C82,M$20:$AQ$59,21,0),0),""),"")</f>
        <v/>
      </c>
      <c r="N82" s="63" t="str">
        <f>IF(ISNUMBER(N$18),IF(ISNUMBER($C82),IF(ISNUMBER(VLOOKUP($C82,N$20:$AQ$59,21,0)),VLOOKUP($C82,N$20:$AQ$59,21,0),0),""),"")</f>
        <v/>
      </c>
      <c r="O82" s="63" t="str">
        <f>IF(ISNUMBER(O$18),IF(ISNUMBER($C82),IF(ISNUMBER(VLOOKUP($C82,O$20:$AQ$59,21,0)),VLOOKUP($C82,O$20:$AQ$59,21,0),0),""),"")</f>
        <v/>
      </c>
      <c r="P82" s="63" t="str">
        <f>IF(ISNUMBER(P$18),IF(ISNUMBER($C82),IF(ISNUMBER(VLOOKUP($C82,P$20:$AQ$59,21,0)),VLOOKUP($C82,P$20:$AQ$59,21,0),0),""),"")</f>
        <v/>
      </c>
      <c r="Q82" s="63" t="str">
        <f>IF(ISNUMBER(Q$18),IF(ISNUMBER($C82),IF(ISNUMBER(VLOOKUP($C82,Q$20:$AQ$59,21,0)),VLOOKUP($C82,Q$20:$AQ$59,21,0),0),""),"")</f>
        <v/>
      </c>
      <c r="R82" s="63" t="str">
        <f>IF(ISNUMBER(R$18),IF(ISNUMBER($C82),IF(ISNUMBER(VLOOKUP($C82,R$20:$AQ$59,21,0)),VLOOKUP($C82,R$20:$AQ$59,21,0),0),""),"")</f>
        <v/>
      </c>
      <c r="S82" s="63" t="str">
        <f>IF(ISNUMBER(S$18),IF(ISNUMBER($C82),IF(ISNUMBER(VLOOKUP($C82,S$20:$AQ$59,21,0)),VLOOKUP($C82,S$20:$AQ$59,21,0),0),""),"")</f>
        <v/>
      </c>
      <c r="T82" s="63" t="str">
        <f>IF(ISNUMBER(T$18),IF(ISNUMBER($C82),IF(ISNUMBER(VLOOKUP($C82,T$20:$AQ$59,21,0)),VLOOKUP($C82,T$20:$AQ$59,21,0),0),""),"")</f>
        <v/>
      </c>
      <c r="U82" s="63" t="str">
        <f>IF(ISNUMBER(U$18),IF(ISNUMBER($C82),IF(ISNUMBER(VLOOKUP($C82,U$20:$AQ$59,21,0)),VLOOKUP($C82,U$20:$AQ$59,21,0),0),""),"")</f>
        <v/>
      </c>
      <c r="V82" s="63" t="str">
        <f>IF(ISNUMBER(V$18),IF(ISNUMBER($C82),IF(ISNUMBER(VLOOKUP($C82,V$20:$AQ$59,21,0)),VLOOKUP($C82,V$20:$AQ$59,21,0),0),""),"")</f>
        <v/>
      </c>
      <c r="W82" s="63" t="str">
        <f>IF(ISNUMBER(W$18),IF(ISNUMBER($C82),IF(ISNUMBER(VLOOKUP($C82,W$20:$AQ$59,21,0)),VLOOKUP($C82,W$20:$AQ$59,21,0),0),""),"")</f>
        <v/>
      </c>
    </row>
    <row r="83" spans="1:23" x14ac:dyDescent="0.2">
      <c r="A83" s="15">
        <v>21</v>
      </c>
      <c r="B83" s="57" t="str">
        <f t="shared" si="1"/>
        <v/>
      </c>
      <c r="C83" s="64" t="str">
        <f t="shared" si="2"/>
        <v/>
      </c>
      <c r="D83" s="63" t="str">
        <f>IF(ISNUMBER(D$18),IF(ISNUMBER($C83),IF(ISNUMBER(VLOOKUP($C83,D$20:$AQ$59,21,0)),VLOOKUP($C83,D$20:$AQ$59,21,0),0),""),"")</f>
        <v/>
      </c>
      <c r="E83" s="63" t="str">
        <f>IF(ISNUMBER(E$18),IF(ISNUMBER($C83),IF(ISNUMBER(VLOOKUP($C83,E$20:$AQ$59,21,0)),VLOOKUP($C83,E$20:$AQ$59,21,0),0),""),"")</f>
        <v/>
      </c>
      <c r="F83" s="63" t="str">
        <f>IF(ISNUMBER(F$18),IF(ISNUMBER($C83),IF(ISNUMBER(VLOOKUP($C83,F$20:$AQ$59,21,0)),VLOOKUP($C83,F$20:$AQ$59,21,0),0),""),"")</f>
        <v/>
      </c>
      <c r="G83" s="63" t="str">
        <f>IF(ISNUMBER(G$18),IF(ISNUMBER($C83),IF(ISNUMBER(VLOOKUP($C83,G$20:$AQ$59,21,0)),VLOOKUP($C83,G$20:$AQ$59,21,0),0),""),"")</f>
        <v/>
      </c>
      <c r="H83" s="63" t="str">
        <f>IF(ISNUMBER(H$18),IF(ISNUMBER($C83),IF(ISNUMBER(VLOOKUP($C83,H$20:$AQ$59,21,0)),VLOOKUP($C83,H$20:$AQ$59,21,0),0),""),"")</f>
        <v/>
      </c>
      <c r="I83" s="63" t="str">
        <f>IF(ISNUMBER(I$18),IF(ISNUMBER($C83),IF(ISNUMBER(VLOOKUP($C83,I$20:$AQ$59,21,0)),VLOOKUP($C83,I$20:$AQ$59,21,0),0),""),"")</f>
        <v/>
      </c>
      <c r="J83" s="63" t="str">
        <f>IF(ISNUMBER(J$18),IF(ISNUMBER($C83),IF(ISNUMBER(VLOOKUP($C83,J$20:$AQ$59,21,0)),VLOOKUP($C83,J$20:$AQ$59,21,0),0),""),"")</f>
        <v/>
      </c>
      <c r="K83" s="63" t="str">
        <f>IF(ISNUMBER(K$18),IF(ISNUMBER($C83),IF(ISNUMBER(VLOOKUP($C83,K$20:$AQ$59,21,0)),VLOOKUP($C83,K$20:$AQ$59,21,0),0),""),"")</f>
        <v/>
      </c>
      <c r="L83" s="63" t="str">
        <f>IF(ISNUMBER(L$18),IF(ISNUMBER($C83),IF(ISNUMBER(VLOOKUP($C83,L$20:$AQ$59,21,0)),VLOOKUP($C83,L$20:$AQ$59,21,0),0),""),"")</f>
        <v/>
      </c>
      <c r="M83" s="63" t="str">
        <f>IF(ISNUMBER(M$18),IF(ISNUMBER($C83),IF(ISNUMBER(VLOOKUP($C83,M$20:$AQ$59,21,0)),VLOOKUP($C83,M$20:$AQ$59,21,0),0),""),"")</f>
        <v/>
      </c>
      <c r="N83" s="63" t="str">
        <f>IF(ISNUMBER(N$18),IF(ISNUMBER($C83),IF(ISNUMBER(VLOOKUP($C83,N$20:$AQ$59,21,0)),VLOOKUP($C83,N$20:$AQ$59,21,0),0),""),"")</f>
        <v/>
      </c>
      <c r="O83" s="63" t="str">
        <f>IF(ISNUMBER(O$18),IF(ISNUMBER($C83),IF(ISNUMBER(VLOOKUP($C83,O$20:$AQ$59,21,0)),VLOOKUP($C83,O$20:$AQ$59,21,0),0),""),"")</f>
        <v/>
      </c>
      <c r="P83" s="63" t="str">
        <f>IF(ISNUMBER(P$18),IF(ISNUMBER($C83),IF(ISNUMBER(VLOOKUP($C83,P$20:$AQ$59,21,0)),VLOOKUP($C83,P$20:$AQ$59,21,0),0),""),"")</f>
        <v/>
      </c>
      <c r="Q83" s="63" t="str">
        <f>IF(ISNUMBER(Q$18),IF(ISNUMBER($C83),IF(ISNUMBER(VLOOKUP($C83,Q$20:$AQ$59,21,0)),VLOOKUP($C83,Q$20:$AQ$59,21,0),0),""),"")</f>
        <v/>
      </c>
      <c r="R83" s="63" t="str">
        <f>IF(ISNUMBER(R$18),IF(ISNUMBER($C83),IF(ISNUMBER(VLOOKUP($C83,R$20:$AQ$59,21,0)),VLOOKUP($C83,R$20:$AQ$59,21,0),0),""),"")</f>
        <v/>
      </c>
      <c r="S83" s="63" t="str">
        <f>IF(ISNUMBER(S$18),IF(ISNUMBER($C83),IF(ISNUMBER(VLOOKUP($C83,S$20:$AQ$59,21,0)),VLOOKUP($C83,S$20:$AQ$59,21,0),0),""),"")</f>
        <v/>
      </c>
      <c r="T83" s="63" t="str">
        <f>IF(ISNUMBER(T$18),IF(ISNUMBER($C83),IF(ISNUMBER(VLOOKUP($C83,T$20:$AQ$59,21,0)),VLOOKUP($C83,T$20:$AQ$59,21,0),0),""),"")</f>
        <v/>
      </c>
      <c r="U83" s="63" t="str">
        <f>IF(ISNUMBER(U$18),IF(ISNUMBER($C83),IF(ISNUMBER(VLOOKUP($C83,U$20:$AQ$59,21,0)),VLOOKUP($C83,U$20:$AQ$59,21,0),0),""),"")</f>
        <v/>
      </c>
      <c r="V83" s="63" t="str">
        <f>IF(ISNUMBER(V$18),IF(ISNUMBER($C83),IF(ISNUMBER(VLOOKUP($C83,V$20:$AQ$59,21,0)),VLOOKUP($C83,V$20:$AQ$59,21,0),0),""),"")</f>
        <v/>
      </c>
      <c r="W83" s="63" t="str">
        <f>IF(ISNUMBER(W$18),IF(ISNUMBER($C83),IF(ISNUMBER(VLOOKUP($C83,W$20:$AQ$59,21,0)),VLOOKUP($C83,W$20:$AQ$59,21,0),0),""),"")</f>
        <v/>
      </c>
    </row>
    <row r="84" spans="1:23" x14ac:dyDescent="0.2">
      <c r="A84" s="15">
        <v>22</v>
      </c>
      <c r="B84" s="57" t="str">
        <f t="shared" si="1"/>
        <v/>
      </c>
      <c r="C84" s="64" t="str">
        <f t="shared" si="2"/>
        <v/>
      </c>
      <c r="D84" s="63" t="str">
        <f>IF(ISNUMBER(D$18),IF(ISNUMBER($C84),IF(ISNUMBER(VLOOKUP($C84,D$20:$AQ$59,21,0)),VLOOKUP($C84,D$20:$AQ$59,21,0),0),""),"")</f>
        <v/>
      </c>
      <c r="E84" s="63" t="str">
        <f>IF(ISNUMBER(E$18),IF(ISNUMBER($C84),IF(ISNUMBER(VLOOKUP($C84,E$20:$AQ$59,21,0)),VLOOKUP($C84,E$20:$AQ$59,21,0),0),""),"")</f>
        <v/>
      </c>
      <c r="F84" s="63" t="str">
        <f>IF(ISNUMBER(F$18),IF(ISNUMBER($C84),IF(ISNUMBER(VLOOKUP($C84,F$20:$AQ$59,21,0)),VLOOKUP($C84,F$20:$AQ$59,21,0),0),""),"")</f>
        <v/>
      </c>
      <c r="G84" s="63" t="str">
        <f>IF(ISNUMBER(G$18),IF(ISNUMBER($C84),IF(ISNUMBER(VLOOKUP($C84,G$20:$AQ$59,21,0)),VLOOKUP($C84,G$20:$AQ$59,21,0),0),""),"")</f>
        <v/>
      </c>
      <c r="H84" s="63" t="str">
        <f>IF(ISNUMBER(H$18),IF(ISNUMBER($C84),IF(ISNUMBER(VLOOKUP($C84,H$20:$AQ$59,21,0)),VLOOKUP($C84,H$20:$AQ$59,21,0),0),""),"")</f>
        <v/>
      </c>
      <c r="I84" s="63" t="str">
        <f>IF(ISNUMBER(I$18),IF(ISNUMBER($C84),IF(ISNUMBER(VLOOKUP($C84,I$20:$AQ$59,21,0)),VLOOKUP($C84,I$20:$AQ$59,21,0),0),""),"")</f>
        <v/>
      </c>
      <c r="J84" s="63" t="str">
        <f>IF(ISNUMBER(J$18),IF(ISNUMBER($C84),IF(ISNUMBER(VLOOKUP($C84,J$20:$AQ$59,21,0)),VLOOKUP($C84,J$20:$AQ$59,21,0),0),""),"")</f>
        <v/>
      </c>
      <c r="K84" s="63" t="str">
        <f>IF(ISNUMBER(K$18),IF(ISNUMBER($C84),IF(ISNUMBER(VLOOKUP($C84,K$20:$AQ$59,21,0)),VLOOKUP($C84,K$20:$AQ$59,21,0),0),""),"")</f>
        <v/>
      </c>
      <c r="L84" s="63" t="str">
        <f>IF(ISNUMBER(L$18),IF(ISNUMBER($C84),IF(ISNUMBER(VLOOKUP($C84,L$20:$AQ$59,21,0)),VLOOKUP($C84,L$20:$AQ$59,21,0),0),""),"")</f>
        <v/>
      </c>
      <c r="M84" s="63" t="str">
        <f>IF(ISNUMBER(M$18),IF(ISNUMBER($C84),IF(ISNUMBER(VLOOKUP($C84,M$20:$AQ$59,21,0)),VLOOKUP($C84,M$20:$AQ$59,21,0),0),""),"")</f>
        <v/>
      </c>
      <c r="N84" s="63" t="str">
        <f>IF(ISNUMBER(N$18),IF(ISNUMBER($C84),IF(ISNUMBER(VLOOKUP($C84,N$20:$AQ$59,21,0)),VLOOKUP($C84,N$20:$AQ$59,21,0),0),""),"")</f>
        <v/>
      </c>
      <c r="O84" s="63" t="str">
        <f>IF(ISNUMBER(O$18),IF(ISNUMBER($C84),IF(ISNUMBER(VLOOKUP($C84,O$20:$AQ$59,21,0)),VLOOKUP($C84,O$20:$AQ$59,21,0),0),""),"")</f>
        <v/>
      </c>
      <c r="P84" s="63" t="str">
        <f>IF(ISNUMBER(P$18),IF(ISNUMBER($C84),IF(ISNUMBER(VLOOKUP($C84,P$20:$AQ$59,21,0)),VLOOKUP($C84,P$20:$AQ$59,21,0),0),""),"")</f>
        <v/>
      </c>
      <c r="Q84" s="63" t="str">
        <f>IF(ISNUMBER(Q$18),IF(ISNUMBER($C84),IF(ISNUMBER(VLOOKUP($C84,Q$20:$AQ$59,21,0)),VLOOKUP($C84,Q$20:$AQ$59,21,0),0),""),"")</f>
        <v/>
      </c>
      <c r="R84" s="63" t="str">
        <f>IF(ISNUMBER(R$18),IF(ISNUMBER($C84),IF(ISNUMBER(VLOOKUP($C84,R$20:$AQ$59,21,0)),VLOOKUP($C84,R$20:$AQ$59,21,0),0),""),"")</f>
        <v/>
      </c>
      <c r="S84" s="63" t="str">
        <f>IF(ISNUMBER(S$18),IF(ISNUMBER($C84),IF(ISNUMBER(VLOOKUP($C84,S$20:$AQ$59,21,0)),VLOOKUP($C84,S$20:$AQ$59,21,0),0),""),"")</f>
        <v/>
      </c>
      <c r="T84" s="63" t="str">
        <f>IF(ISNUMBER(T$18),IF(ISNUMBER($C84),IF(ISNUMBER(VLOOKUP($C84,T$20:$AQ$59,21,0)),VLOOKUP($C84,T$20:$AQ$59,21,0),0),""),"")</f>
        <v/>
      </c>
      <c r="U84" s="63" t="str">
        <f>IF(ISNUMBER(U$18),IF(ISNUMBER($C84),IF(ISNUMBER(VLOOKUP($C84,U$20:$AQ$59,21,0)),VLOOKUP($C84,U$20:$AQ$59,21,0),0),""),"")</f>
        <v/>
      </c>
      <c r="V84" s="63" t="str">
        <f>IF(ISNUMBER(V$18),IF(ISNUMBER($C84),IF(ISNUMBER(VLOOKUP($C84,V$20:$AQ$59,21,0)),VLOOKUP($C84,V$20:$AQ$59,21,0),0),""),"")</f>
        <v/>
      </c>
      <c r="W84" s="63" t="str">
        <f>IF(ISNUMBER(W$18),IF(ISNUMBER($C84),IF(ISNUMBER(VLOOKUP($C84,W$20:$AQ$59,21,0)),VLOOKUP($C84,W$20:$AQ$59,21,0),0),""),"")</f>
        <v/>
      </c>
    </row>
    <row r="85" spans="1:23" x14ac:dyDescent="0.2">
      <c r="A85" s="15">
        <v>23</v>
      </c>
      <c r="B85" s="57" t="str">
        <f t="shared" si="1"/>
        <v/>
      </c>
      <c r="C85" s="64" t="str">
        <f t="shared" si="2"/>
        <v/>
      </c>
      <c r="D85" s="63" t="str">
        <f>IF(ISNUMBER(D$18),IF(ISNUMBER($C85),IF(ISNUMBER(VLOOKUP($C85,D$20:$AQ$59,21,0)),VLOOKUP($C85,D$20:$AQ$59,21,0),0),""),"")</f>
        <v/>
      </c>
      <c r="E85" s="63" t="str">
        <f>IF(ISNUMBER(E$18),IF(ISNUMBER($C85),IF(ISNUMBER(VLOOKUP($C85,E$20:$AQ$59,21,0)),VLOOKUP($C85,E$20:$AQ$59,21,0),0),""),"")</f>
        <v/>
      </c>
      <c r="F85" s="63" t="str">
        <f>IF(ISNUMBER(F$18),IF(ISNUMBER($C85),IF(ISNUMBER(VLOOKUP($C85,F$20:$AQ$59,21,0)),VLOOKUP($C85,F$20:$AQ$59,21,0),0),""),"")</f>
        <v/>
      </c>
      <c r="G85" s="63" t="str">
        <f>IF(ISNUMBER(G$18),IF(ISNUMBER($C85),IF(ISNUMBER(VLOOKUP($C85,G$20:$AQ$59,21,0)),VLOOKUP($C85,G$20:$AQ$59,21,0),0),""),"")</f>
        <v/>
      </c>
      <c r="H85" s="63" t="str">
        <f>IF(ISNUMBER(H$18),IF(ISNUMBER($C85),IF(ISNUMBER(VLOOKUP($C85,H$20:$AQ$59,21,0)),VLOOKUP($C85,H$20:$AQ$59,21,0),0),""),"")</f>
        <v/>
      </c>
      <c r="I85" s="63" t="str">
        <f>IF(ISNUMBER(I$18),IF(ISNUMBER($C85),IF(ISNUMBER(VLOOKUP($C85,I$20:$AQ$59,21,0)),VLOOKUP($C85,I$20:$AQ$59,21,0),0),""),"")</f>
        <v/>
      </c>
      <c r="J85" s="63" t="str">
        <f>IF(ISNUMBER(J$18),IF(ISNUMBER($C85),IF(ISNUMBER(VLOOKUP($C85,J$20:$AQ$59,21,0)),VLOOKUP($C85,J$20:$AQ$59,21,0),0),""),"")</f>
        <v/>
      </c>
      <c r="K85" s="63" t="str">
        <f>IF(ISNUMBER(K$18),IF(ISNUMBER($C85),IF(ISNUMBER(VLOOKUP($C85,K$20:$AQ$59,21,0)),VLOOKUP($C85,K$20:$AQ$59,21,0),0),""),"")</f>
        <v/>
      </c>
      <c r="L85" s="63" t="str">
        <f>IF(ISNUMBER(L$18),IF(ISNUMBER($C85),IF(ISNUMBER(VLOOKUP($C85,L$20:$AQ$59,21,0)),VLOOKUP($C85,L$20:$AQ$59,21,0),0),""),"")</f>
        <v/>
      </c>
      <c r="M85" s="63" t="str">
        <f>IF(ISNUMBER(M$18),IF(ISNUMBER($C85),IF(ISNUMBER(VLOOKUP($C85,M$20:$AQ$59,21,0)),VLOOKUP($C85,M$20:$AQ$59,21,0),0),""),"")</f>
        <v/>
      </c>
      <c r="N85" s="63" t="str">
        <f>IF(ISNUMBER(N$18),IF(ISNUMBER($C85),IF(ISNUMBER(VLOOKUP($C85,N$20:$AQ$59,21,0)),VLOOKUP($C85,N$20:$AQ$59,21,0),0),""),"")</f>
        <v/>
      </c>
      <c r="O85" s="63" t="str">
        <f>IF(ISNUMBER(O$18),IF(ISNUMBER($C85),IF(ISNUMBER(VLOOKUP($C85,O$20:$AQ$59,21,0)),VLOOKUP($C85,O$20:$AQ$59,21,0),0),""),"")</f>
        <v/>
      </c>
      <c r="P85" s="63" t="str">
        <f>IF(ISNUMBER(P$18),IF(ISNUMBER($C85),IF(ISNUMBER(VLOOKUP($C85,P$20:$AQ$59,21,0)),VLOOKUP($C85,P$20:$AQ$59,21,0),0),""),"")</f>
        <v/>
      </c>
      <c r="Q85" s="63" t="str">
        <f>IF(ISNUMBER(Q$18),IF(ISNUMBER($C85),IF(ISNUMBER(VLOOKUP($C85,Q$20:$AQ$59,21,0)),VLOOKUP($C85,Q$20:$AQ$59,21,0),0),""),"")</f>
        <v/>
      </c>
      <c r="R85" s="63" t="str">
        <f>IF(ISNUMBER(R$18),IF(ISNUMBER($C85),IF(ISNUMBER(VLOOKUP($C85,R$20:$AQ$59,21,0)),VLOOKUP($C85,R$20:$AQ$59,21,0),0),""),"")</f>
        <v/>
      </c>
      <c r="S85" s="63" t="str">
        <f>IF(ISNUMBER(S$18),IF(ISNUMBER($C85),IF(ISNUMBER(VLOOKUP($C85,S$20:$AQ$59,21,0)),VLOOKUP($C85,S$20:$AQ$59,21,0),0),""),"")</f>
        <v/>
      </c>
      <c r="T85" s="63" t="str">
        <f>IF(ISNUMBER(T$18),IF(ISNUMBER($C85),IF(ISNUMBER(VLOOKUP($C85,T$20:$AQ$59,21,0)),VLOOKUP($C85,T$20:$AQ$59,21,0),0),""),"")</f>
        <v/>
      </c>
      <c r="U85" s="63" t="str">
        <f>IF(ISNUMBER(U$18),IF(ISNUMBER($C85),IF(ISNUMBER(VLOOKUP($C85,U$20:$AQ$59,21,0)),VLOOKUP($C85,U$20:$AQ$59,21,0),0),""),"")</f>
        <v/>
      </c>
      <c r="V85" s="63" t="str">
        <f>IF(ISNUMBER(V$18),IF(ISNUMBER($C85),IF(ISNUMBER(VLOOKUP($C85,V$20:$AQ$59,21,0)),VLOOKUP($C85,V$20:$AQ$59,21,0),0),""),"")</f>
        <v/>
      </c>
      <c r="W85" s="63" t="str">
        <f>IF(ISNUMBER(W$18),IF(ISNUMBER($C85),IF(ISNUMBER(VLOOKUP($C85,W$20:$AQ$59,21,0)),VLOOKUP($C85,W$20:$AQ$59,21,0),0),""),"")</f>
        <v/>
      </c>
    </row>
    <row r="86" spans="1:23" x14ac:dyDescent="0.2">
      <c r="A86" s="15">
        <v>24</v>
      </c>
      <c r="B86" s="57" t="str">
        <f t="shared" si="1"/>
        <v/>
      </c>
      <c r="C86" s="64" t="str">
        <f t="shared" si="2"/>
        <v/>
      </c>
      <c r="D86" s="63" t="str">
        <f>IF(ISNUMBER(D$18),IF(ISNUMBER($C86),IF(ISNUMBER(VLOOKUP($C86,D$20:$AQ$59,21,0)),VLOOKUP($C86,D$20:$AQ$59,21,0),0),""),"")</f>
        <v/>
      </c>
      <c r="E86" s="63" t="str">
        <f>IF(ISNUMBER(E$18),IF(ISNUMBER($C86),IF(ISNUMBER(VLOOKUP($C86,E$20:$AQ$59,21,0)),VLOOKUP($C86,E$20:$AQ$59,21,0),0),""),"")</f>
        <v/>
      </c>
      <c r="F86" s="63" t="str">
        <f>IF(ISNUMBER(F$18),IF(ISNUMBER($C86),IF(ISNUMBER(VLOOKUP($C86,F$20:$AQ$59,21,0)),VLOOKUP($C86,F$20:$AQ$59,21,0),0),""),"")</f>
        <v/>
      </c>
      <c r="G86" s="63" t="str">
        <f>IF(ISNUMBER(G$18),IF(ISNUMBER($C86),IF(ISNUMBER(VLOOKUP($C86,G$20:$AQ$59,21,0)),VLOOKUP($C86,G$20:$AQ$59,21,0),0),""),"")</f>
        <v/>
      </c>
      <c r="H86" s="63" t="str">
        <f>IF(ISNUMBER(H$18),IF(ISNUMBER($C86),IF(ISNUMBER(VLOOKUP($C86,H$20:$AQ$59,21,0)),VLOOKUP($C86,H$20:$AQ$59,21,0),0),""),"")</f>
        <v/>
      </c>
      <c r="I86" s="63" t="str">
        <f>IF(ISNUMBER(I$18),IF(ISNUMBER($C86),IF(ISNUMBER(VLOOKUP($C86,I$20:$AQ$59,21,0)),VLOOKUP($C86,I$20:$AQ$59,21,0),0),""),"")</f>
        <v/>
      </c>
      <c r="J86" s="63" t="str">
        <f>IF(ISNUMBER(J$18),IF(ISNUMBER($C86),IF(ISNUMBER(VLOOKUP($C86,J$20:$AQ$59,21,0)),VLOOKUP($C86,J$20:$AQ$59,21,0),0),""),"")</f>
        <v/>
      </c>
      <c r="K86" s="63" t="str">
        <f>IF(ISNUMBER(K$18),IF(ISNUMBER($C86),IF(ISNUMBER(VLOOKUP($C86,K$20:$AQ$59,21,0)),VLOOKUP($C86,K$20:$AQ$59,21,0),0),""),"")</f>
        <v/>
      </c>
      <c r="L86" s="63" t="str">
        <f>IF(ISNUMBER(L$18),IF(ISNUMBER($C86),IF(ISNUMBER(VLOOKUP($C86,L$20:$AQ$59,21,0)),VLOOKUP($C86,L$20:$AQ$59,21,0),0),""),"")</f>
        <v/>
      </c>
      <c r="M86" s="63" t="str">
        <f>IF(ISNUMBER(M$18),IF(ISNUMBER($C86),IF(ISNUMBER(VLOOKUP($C86,M$20:$AQ$59,21,0)),VLOOKUP($C86,M$20:$AQ$59,21,0),0),""),"")</f>
        <v/>
      </c>
      <c r="N86" s="63" t="str">
        <f>IF(ISNUMBER(N$18),IF(ISNUMBER($C86),IF(ISNUMBER(VLOOKUP($C86,N$20:$AQ$59,21,0)),VLOOKUP($C86,N$20:$AQ$59,21,0),0),""),"")</f>
        <v/>
      </c>
      <c r="O86" s="63" t="str">
        <f>IF(ISNUMBER(O$18),IF(ISNUMBER($C86),IF(ISNUMBER(VLOOKUP($C86,O$20:$AQ$59,21,0)),VLOOKUP($C86,O$20:$AQ$59,21,0),0),""),"")</f>
        <v/>
      </c>
      <c r="P86" s="63" t="str">
        <f>IF(ISNUMBER(P$18),IF(ISNUMBER($C86),IF(ISNUMBER(VLOOKUP($C86,P$20:$AQ$59,21,0)),VLOOKUP($C86,P$20:$AQ$59,21,0),0),""),"")</f>
        <v/>
      </c>
      <c r="Q86" s="63" t="str">
        <f>IF(ISNUMBER(Q$18),IF(ISNUMBER($C86),IF(ISNUMBER(VLOOKUP($C86,Q$20:$AQ$59,21,0)),VLOOKUP($C86,Q$20:$AQ$59,21,0),0),""),"")</f>
        <v/>
      </c>
      <c r="R86" s="63" t="str">
        <f>IF(ISNUMBER(R$18),IF(ISNUMBER($C86),IF(ISNUMBER(VLOOKUP($C86,R$20:$AQ$59,21,0)),VLOOKUP($C86,R$20:$AQ$59,21,0),0),""),"")</f>
        <v/>
      </c>
      <c r="S86" s="63" t="str">
        <f>IF(ISNUMBER(S$18),IF(ISNUMBER($C86),IF(ISNUMBER(VLOOKUP($C86,S$20:$AQ$59,21,0)),VLOOKUP($C86,S$20:$AQ$59,21,0),0),""),"")</f>
        <v/>
      </c>
      <c r="T86" s="63" t="str">
        <f>IF(ISNUMBER(T$18),IF(ISNUMBER($C86),IF(ISNUMBER(VLOOKUP($C86,T$20:$AQ$59,21,0)),VLOOKUP($C86,T$20:$AQ$59,21,0),0),""),"")</f>
        <v/>
      </c>
      <c r="U86" s="63" t="str">
        <f>IF(ISNUMBER(U$18),IF(ISNUMBER($C86),IF(ISNUMBER(VLOOKUP($C86,U$20:$AQ$59,21,0)),VLOOKUP($C86,U$20:$AQ$59,21,0),0),""),"")</f>
        <v/>
      </c>
      <c r="V86" s="63" t="str">
        <f>IF(ISNUMBER(V$18),IF(ISNUMBER($C86),IF(ISNUMBER(VLOOKUP($C86,V$20:$AQ$59,21,0)),VLOOKUP($C86,V$20:$AQ$59,21,0),0),""),"")</f>
        <v/>
      </c>
      <c r="W86" s="63" t="str">
        <f>IF(ISNUMBER(W$18),IF(ISNUMBER($C86),IF(ISNUMBER(VLOOKUP($C86,W$20:$AQ$59,21,0)),VLOOKUP($C86,W$20:$AQ$59,21,0),0),""),"")</f>
        <v/>
      </c>
    </row>
    <row r="87" spans="1:23" x14ac:dyDescent="0.2">
      <c r="A87" s="15">
        <v>25</v>
      </c>
      <c r="B87" s="57" t="str">
        <f t="shared" si="1"/>
        <v/>
      </c>
      <c r="C87" s="64" t="str">
        <f t="shared" si="2"/>
        <v/>
      </c>
      <c r="D87" s="63" t="str">
        <f>IF(ISNUMBER(D$18),IF(ISNUMBER($C87),IF(ISNUMBER(VLOOKUP($C87,D$20:$AQ$59,21,0)),VLOOKUP($C87,D$20:$AQ$59,21,0),0),""),"")</f>
        <v/>
      </c>
      <c r="E87" s="63" t="str">
        <f>IF(ISNUMBER(E$18),IF(ISNUMBER($C87),IF(ISNUMBER(VLOOKUP($C87,E$20:$AQ$59,21,0)),VLOOKUP($C87,E$20:$AQ$59,21,0),0),""),"")</f>
        <v/>
      </c>
      <c r="F87" s="63" t="str">
        <f>IF(ISNUMBER(F$18),IF(ISNUMBER($C87),IF(ISNUMBER(VLOOKUP($C87,F$20:$AQ$59,21,0)),VLOOKUP($C87,F$20:$AQ$59,21,0),0),""),"")</f>
        <v/>
      </c>
      <c r="G87" s="63" t="str">
        <f>IF(ISNUMBER(G$18),IF(ISNUMBER($C87),IF(ISNUMBER(VLOOKUP($C87,G$20:$AQ$59,21,0)),VLOOKUP($C87,G$20:$AQ$59,21,0),0),""),"")</f>
        <v/>
      </c>
      <c r="H87" s="63" t="str">
        <f>IF(ISNUMBER(H$18),IF(ISNUMBER($C87),IF(ISNUMBER(VLOOKUP($C87,H$20:$AQ$59,21,0)),VLOOKUP($C87,H$20:$AQ$59,21,0),0),""),"")</f>
        <v/>
      </c>
      <c r="I87" s="63" t="str">
        <f>IF(ISNUMBER(I$18),IF(ISNUMBER($C87),IF(ISNUMBER(VLOOKUP($C87,I$20:$AQ$59,21,0)),VLOOKUP($C87,I$20:$AQ$59,21,0),0),""),"")</f>
        <v/>
      </c>
      <c r="J87" s="63" t="str">
        <f>IF(ISNUMBER(J$18),IF(ISNUMBER($C87),IF(ISNUMBER(VLOOKUP($C87,J$20:$AQ$59,21,0)),VLOOKUP($C87,J$20:$AQ$59,21,0),0),""),"")</f>
        <v/>
      </c>
      <c r="K87" s="63" t="str">
        <f>IF(ISNUMBER(K$18),IF(ISNUMBER($C87),IF(ISNUMBER(VLOOKUP($C87,K$20:$AQ$59,21,0)),VLOOKUP($C87,K$20:$AQ$59,21,0),0),""),"")</f>
        <v/>
      </c>
      <c r="L87" s="63" t="str">
        <f>IF(ISNUMBER(L$18),IF(ISNUMBER($C87),IF(ISNUMBER(VLOOKUP($C87,L$20:$AQ$59,21,0)),VLOOKUP($C87,L$20:$AQ$59,21,0),0),""),"")</f>
        <v/>
      </c>
      <c r="M87" s="63" t="str">
        <f>IF(ISNUMBER(M$18),IF(ISNUMBER($C87),IF(ISNUMBER(VLOOKUP($C87,M$20:$AQ$59,21,0)),VLOOKUP($C87,M$20:$AQ$59,21,0),0),""),"")</f>
        <v/>
      </c>
      <c r="N87" s="63" t="str">
        <f>IF(ISNUMBER(N$18),IF(ISNUMBER($C87),IF(ISNUMBER(VLOOKUP($C87,N$20:$AQ$59,21,0)),VLOOKUP($C87,N$20:$AQ$59,21,0),0),""),"")</f>
        <v/>
      </c>
      <c r="O87" s="63" t="str">
        <f>IF(ISNUMBER(O$18),IF(ISNUMBER($C87),IF(ISNUMBER(VLOOKUP($C87,O$20:$AQ$59,21,0)),VLOOKUP($C87,O$20:$AQ$59,21,0),0),""),"")</f>
        <v/>
      </c>
      <c r="P87" s="63" t="str">
        <f>IF(ISNUMBER(P$18),IF(ISNUMBER($C87),IF(ISNUMBER(VLOOKUP($C87,P$20:$AQ$59,21,0)),VLOOKUP($C87,P$20:$AQ$59,21,0),0),""),"")</f>
        <v/>
      </c>
      <c r="Q87" s="63" t="str">
        <f>IF(ISNUMBER(Q$18),IF(ISNUMBER($C87),IF(ISNUMBER(VLOOKUP($C87,Q$20:$AQ$59,21,0)),VLOOKUP($C87,Q$20:$AQ$59,21,0),0),""),"")</f>
        <v/>
      </c>
      <c r="R87" s="63" t="str">
        <f>IF(ISNUMBER(R$18),IF(ISNUMBER($C87),IF(ISNUMBER(VLOOKUP($C87,R$20:$AQ$59,21,0)),VLOOKUP($C87,R$20:$AQ$59,21,0),0),""),"")</f>
        <v/>
      </c>
      <c r="S87" s="63" t="str">
        <f>IF(ISNUMBER(S$18),IF(ISNUMBER($C87),IF(ISNUMBER(VLOOKUP($C87,S$20:$AQ$59,21,0)),VLOOKUP($C87,S$20:$AQ$59,21,0),0),""),"")</f>
        <v/>
      </c>
      <c r="T87" s="63" t="str">
        <f>IF(ISNUMBER(T$18),IF(ISNUMBER($C87),IF(ISNUMBER(VLOOKUP($C87,T$20:$AQ$59,21,0)),VLOOKUP($C87,T$20:$AQ$59,21,0),0),""),"")</f>
        <v/>
      </c>
      <c r="U87" s="63" t="str">
        <f>IF(ISNUMBER(U$18),IF(ISNUMBER($C87),IF(ISNUMBER(VLOOKUP($C87,U$20:$AQ$59,21,0)),VLOOKUP($C87,U$20:$AQ$59,21,0),0),""),"")</f>
        <v/>
      </c>
      <c r="V87" s="63" t="str">
        <f>IF(ISNUMBER(V$18),IF(ISNUMBER($C87),IF(ISNUMBER(VLOOKUP($C87,V$20:$AQ$59,21,0)),VLOOKUP($C87,V$20:$AQ$59,21,0),0),""),"")</f>
        <v/>
      </c>
      <c r="W87" s="63" t="str">
        <f>IF(ISNUMBER(W$18),IF(ISNUMBER($C87),IF(ISNUMBER(VLOOKUP($C87,W$20:$AQ$59,21,0)),VLOOKUP($C87,W$20:$AQ$59,21,0),0),""),"")</f>
        <v/>
      </c>
    </row>
    <row r="88" spans="1:23" x14ac:dyDescent="0.2">
      <c r="A88" s="15">
        <v>26</v>
      </c>
      <c r="B88" s="57" t="str">
        <f t="shared" si="1"/>
        <v/>
      </c>
      <c r="C88" s="64" t="str">
        <f t="shared" si="2"/>
        <v/>
      </c>
      <c r="D88" s="63" t="str">
        <f>IF(ISNUMBER(D$18),IF(ISNUMBER($C88),IF(ISNUMBER(VLOOKUP($C88,D$20:$AQ$59,21,0)),VLOOKUP($C88,D$20:$AQ$59,21,0),0),""),"")</f>
        <v/>
      </c>
      <c r="E88" s="63" t="str">
        <f>IF(ISNUMBER(E$18),IF(ISNUMBER($C88),IF(ISNUMBER(VLOOKUP($C88,E$20:$AQ$59,21,0)),VLOOKUP($C88,E$20:$AQ$59,21,0),0),""),"")</f>
        <v/>
      </c>
      <c r="F88" s="63" t="str">
        <f>IF(ISNUMBER(F$18),IF(ISNUMBER($C88),IF(ISNUMBER(VLOOKUP($C88,F$20:$AQ$59,21,0)),VLOOKUP($C88,F$20:$AQ$59,21,0),0),""),"")</f>
        <v/>
      </c>
      <c r="G88" s="63" t="str">
        <f>IF(ISNUMBER(G$18),IF(ISNUMBER($C88),IF(ISNUMBER(VLOOKUP($C88,G$20:$AQ$59,21,0)),VLOOKUP($C88,G$20:$AQ$59,21,0),0),""),"")</f>
        <v/>
      </c>
      <c r="H88" s="63" t="str">
        <f>IF(ISNUMBER(H$18),IF(ISNUMBER($C88),IF(ISNUMBER(VLOOKUP($C88,H$20:$AQ$59,21,0)),VLOOKUP($C88,H$20:$AQ$59,21,0),0),""),"")</f>
        <v/>
      </c>
      <c r="I88" s="63" t="str">
        <f>IF(ISNUMBER(I$18),IF(ISNUMBER($C88),IF(ISNUMBER(VLOOKUP($C88,I$20:$AQ$59,21,0)),VLOOKUP($C88,I$20:$AQ$59,21,0),0),""),"")</f>
        <v/>
      </c>
      <c r="J88" s="63" t="str">
        <f>IF(ISNUMBER(J$18),IF(ISNUMBER($C88),IF(ISNUMBER(VLOOKUP($C88,J$20:$AQ$59,21,0)),VLOOKUP($C88,J$20:$AQ$59,21,0),0),""),"")</f>
        <v/>
      </c>
      <c r="K88" s="63" t="str">
        <f>IF(ISNUMBER(K$18),IF(ISNUMBER($C88),IF(ISNUMBER(VLOOKUP($C88,K$20:$AQ$59,21,0)),VLOOKUP($C88,K$20:$AQ$59,21,0),0),""),"")</f>
        <v/>
      </c>
      <c r="L88" s="63" t="str">
        <f>IF(ISNUMBER(L$18),IF(ISNUMBER($C88),IF(ISNUMBER(VLOOKUP($C88,L$20:$AQ$59,21,0)),VLOOKUP($C88,L$20:$AQ$59,21,0),0),""),"")</f>
        <v/>
      </c>
      <c r="M88" s="63" t="str">
        <f>IF(ISNUMBER(M$18),IF(ISNUMBER($C88),IF(ISNUMBER(VLOOKUP($C88,M$20:$AQ$59,21,0)),VLOOKUP($C88,M$20:$AQ$59,21,0),0),""),"")</f>
        <v/>
      </c>
      <c r="N88" s="63" t="str">
        <f>IF(ISNUMBER(N$18),IF(ISNUMBER($C88),IF(ISNUMBER(VLOOKUP($C88,N$20:$AQ$59,21,0)),VLOOKUP($C88,N$20:$AQ$59,21,0),0),""),"")</f>
        <v/>
      </c>
      <c r="O88" s="63" t="str">
        <f>IF(ISNUMBER(O$18),IF(ISNUMBER($C88),IF(ISNUMBER(VLOOKUP($C88,O$20:$AQ$59,21,0)),VLOOKUP($C88,O$20:$AQ$59,21,0),0),""),"")</f>
        <v/>
      </c>
      <c r="P88" s="63" t="str">
        <f>IF(ISNUMBER(P$18),IF(ISNUMBER($C88),IF(ISNUMBER(VLOOKUP($C88,P$20:$AQ$59,21,0)),VLOOKUP($C88,P$20:$AQ$59,21,0),0),""),"")</f>
        <v/>
      </c>
      <c r="Q88" s="63" t="str">
        <f>IF(ISNUMBER(Q$18),IF(ISNUMBER($C88),IF(ISNUMBER(VLOOKUP($C88,Q$20:$AQ$59,21,0)),VLOOKUP($C88,Q$20:$AQ$59,21,0),0),""),"")</f>
        <v/>
      </c>
      <c r="R88" s="63" t="str">
        <f>IF(ISNUMBER(R$18),IF(ISNUMBER($C88),IF(ISNUMBER(VLOOKUP($C88,R$20:$AQ$59,21,0)),VLOOKUP($C88,R$20:$AQ$59,21,0),0),""),"")</f>
        <v/>
      </c>
      <c r="S88" s="63" t="str">
        <f>IF(ISNUMBER(S$18),IF(ISNUMBER($C88),IF(ISNUMBER(VLOOKUP($C88,S$20:$AQ$59,21,0)),VLOOKUP($C88,S$20:$AQ$59,21,0),0),""),"")</f>
        <v/>
      </c>
      <c r="T88" s="63" t="str">
        <f>IF(ISNUMBER(T$18),IF(ISNUMBER($C88),IF(ISNUMBER(VLOOKUP($C88,T$20:$AQ$59,21,0)),VLOOKUP($C88,T$20:$AQ$59,21,0),0),""),"")</f>
        <v/>
      </c>
      <c r="U88" s="63" t="str">
        <f>IF(ISNUMBER(U$18),IF(ISNUMBER($C88),IF(ISNUMBER(VLOOKUP($C88,U$20:$AQ$59,21,0)),VLOOKUP($C88,U$20:$AQ$59,21,0),0),""),"")</f>
        <v/>
      </c>
      <c r="V88" s="63" t="str">
        <f>IF(ISNUMBER(V$18),IF(ISNUMBER($C88),IF(ISNUMBER(VLOOKUP($C88,V$20:$AQ$59,21,0)),VLOOKUP($C88,V$20:$AQ$59,21,0),0),""),"")</f>
        <v/>
      </c>
      <c r="W88" s="63" t="str">
        <f>IF(ISNUMBER(W$18),IF(ISNUMBER($C88),IF(ISNUMBER(VLOOKUP($C88,W$20:$AQ$59,21,0)),VLOOKUP($C88,W$20:$AQ$59,21,0),0),""),"")</f>
        <v/>
      </c>
    </row>
    <row r="89" spans="1:23" x14ac:dyDescent="0.2">
      <c r="A89" s="15">
        <v>27</v>
      </c>
      <c r="B89" s="57" t="str">
        <f t="shared" si="1"/>
        <v/>
      </c>
      <c r="C89" s="64" t="str">
        <f t="shared" si="2"/>
        <v/>
      </c>
      <c r="D89" s="63" t="str">
        <f>IF(ISNUMBER(D$18),IF(ISNUMBER($C89),IF(ISNUMBER(VLOOKUP($C89,D$20:$AQ$59,21,0)),VLOOKUP($C89,D$20:$AQ$59,21,0),0),""),"")</f>
        <v/>
      </c>
      <c r="E89" s="63" t="str">
        <f>IF(ISNUMBER(E$18),IF(ISNUMBER($C89),IF(ISNUMBER(VLOOKUP($C89,E$20:$AQ$59,21,0)),VLOOKUP($C89,E$20:$AQ$59,21,0),0),""),"")</f>
        <v/>
      </c>
      <c r="F89" s="63" t="str">
        <f>IF(ISNUMBER(F$18),IF(ISNUMBER($C89),IF(ISNUMBER(VLOOKUP($C89,F$20:$AQ$59,21,0)),VLOOKUP($C89,F$20:$AQ$59,21,0),0),""),"")</f>
        <v/>
      </c>
      <c r="G89" s="63" t="str">
        <f>IF(ISNUMBER(G$18),IF(ISNUMBER($C89),IF(ISNUMBER(VLOOKUP($C89,G$20:$AQ$59,21,0)),VLOOKUP($C89,G$20:$AQ$59,21,0),0),""),"")</f>
        <v/>
      </c>
      <c r="H89" s="63" t="str">
        <f>IF(ISNUMBER(H$18),IF(ISNUMBER($C89),IF(ISNUMBER(VLOOKUP($C89,H$20:$AQ$59,21,0)),VLOOKUP($C89,H$20:$AQ$59,21,0),0),""),"")</f>
        <v/>
      </c>
      <c r="I89" s="63" t="str">
        <f>IF(ISNUMBER(I$18),IF(ISNUMBER($C89),IF(ISNUMBER(VLOOKUP($C89,I$20:$AQ$59,21,0)),VLOOKUP($C89,I$20:$AQ$59,21,0),0),""),"")</f>
        <v/>
      </c>
      <c r="J89" s="63" t="str">
        <f>IF(ISNUMBER(J$18),IF(ISNUMBER($C89),IF(ISNUMBER(VLOOKUP($C89,J$20:$AQ$59,21,0)),VLOOKUP($C89,J$20:$AQ$59,21,0),0),""),"")</f>
        <v/>
      </c>
      <c r="K89" s="63" t="str">
        <f>IF(ISNUMBER(K$18),IF(ISNUMBER($C89),IF(ISNUMBER(VLOOKUP($C89,K$20:$AQ$59,21,0)),VLOOKUP($C89,K$20:$AQ$59,21,0),0),""),"")</f>
        <v/>
      </c>
      <c r="L89" s="63" t="str">
        <f>IF(ISNUMBER(L$18),IF(ISNUMBER($C89),IF(ISNUMBER(VLOOKUP($C89,L$20:$AQ$59,21,0)),VLOOKUP($C89,L$20:$AQ$59,21,0),0),""),"")</f>
        <v/>
      </c>
      <c r="M89" s="63" t="str">
        <f>IF(ISNUMBER(M$18),IF(ISNUMBER($C89),IF(ISNUMBER(VLOOKUP($C89,M$20:$AQ$59,21,0)),VLOOKUP($C89,M$20:$AQ$59,21,0),0),""),"")</f>
        <v/>
      </c>
      <c r="N89" s="63" t="str">
        <f>IF(ISNUMBER(N$18),IF(ISNUMBER($C89),IF(ISNUMBER(VLOOKUP($C89,N$20:$AQ$59,21,0)),VLOOKUP($C89,N$20:$AQ$59,21,0),0),""),"")</f>
        <v/>
      </c>
      <c r="O89" s="63" t="str">
        <f>IF(ISNUMBER(O$18),IF(ISNUMBER($C89),IF(ISNUMBER(VLOOKUP($C89,O$20:$AQ$59,21,0)),VLOOKUP($C89,O$20:$AQ$59,21,0),0),""),"")</f>
        <v/>
      </c>
      <c r="P89" s="63" t="str">
        <f>IF(ISNUMBER(P$18),IF(ISNUMBER($C89),IF(ISNUMBER(VLOOKUP($C89,P$20:$AQ$59,21,0)),VLOOKUP($C89,P$20:$AQ$59,21,0),0),""),"")</f>
        <v/>
      </c>
      <c r="Q89" s="63" t="str">
        <f>IF(ISNUMBER(Q$18),IF(ISNUMBER($C89),IF(ISNUMBER(VLOOKUP($C89,Q$20:$AQ$59,21,0)),VLOOKUP($C89,Q$20:$AQ$59,21,0),0),""),"")</f>
        <v/>
      </c>
      <c r="R89" s="63" t="str">
        <f>IF(ISNUMBER(R$18),IF(ISNUMBER($C89),IF(ISNUMBER(VLOOKUP($C89,R$20:$AQ$59,21,0)),VLOOKUP($C89,R$20:$AQ$59,21,0),0),""),"")</f>
        <v/>
      </c>
      <c r="S89" s="63" t="str">
        <f>IF(ISNUMBER(S$18),IF(ISNUMBER($C89),IF(ISNUMBER(VLOOKUP($C89,S$20:$AQ$59,21,0)),VLOOKUP($C89,S$20:$AQ$59,21,0),0),""),"")</f>
        <v/>
      </c>
      <c r="T89" s="63" t="str">
        <f>IF(ISNUMBER(T$18),IF(ISNUMBER($C89),IF(ISNUMBER(VLOOKUP($C89,T$20:$AQ$59,21,0)),VLOOKUP($C89,T$20:$AQ$59,21,0),0),""),"")</f>
        <v/>
      </c>
      <c r="U89" s="63" t="str">
        <f>IF(ISNUMBER(U$18),IF(ISNUMBER($C89),IF(ISNUMBER(VLOOKUP($C89,U$20:$AQ$59,21,0)),VLOOKUP($C89,U$20:$AQ$59,21,0),0),""),"")</f>
        <v/>
      </c>
      <c r="V89" s="63" t="str">
        <f>IF(ISNUMBER(V$18),IF(ISNUMBER($C89),IF(ISNUMBER(VLOOKUP($C89,V$20:$AQ$59,21,0)),VLOOKUP($C89,V$20:$AQ$59,21,0),0),""),"")</f>
        <v/>
      </c>
      <c r="W89" s="63" t="str">
        <f>IF(ISNUMBER(W$18),IF(ISNUMBER($C89),IF(ISNUMBER(VLOOKUP($C89,W$20:$AQ$59,21,0)),VLOOKUP($C89,W$20:$AQ$59,21,0),0),""),"")</f>
        <v/>
      </c>
    </row>
    <row r="90" spans="1:23" x14ac:dyDescent="0.2">
      <c r="A90" s="15">
        <v>28</v>
      </c>
      <c r="B90" s="57" t="str">
        <f t="shared" si="1"/>
        <v/>
      </c>
      <c r="C90" s="64" t="str">
        <f t="shared" si="2"/>
        <v/>
      </c>
      <c r="D90" s="63" t="str">
        <f>IF(ISNUMBER(D$18),IF(ISNUMBER($C90),IF(ISNUMBER(VLOOKUP($C90,D$20:$AQ$59,21,0)),VLOOKUP($C90,D$20:$AQ$59,21,0),0),""),"")</f>
        <v/>
      </c>
      <c r="E90" s="63" t="str">
        <f>IF(ISNUMBER(E$18),IF(ISNUMBER($C90),IF(ISNUMBER(VLOOKUP($C90,E$20:$AQ$59,21,0)),VLOOKUP($C90,E$20:$AQ$59,21,0),0),""),"")</f>
        <v/>
      </c>
      <c r="F90" s="63" t="str">
        <f>IF(ISNUMBER(F$18),IF(ISNUMBER($C90),IF(ISNUMBER(VLOOKUP($C90,F$20:$AQ$59,21,0)),VLOOKUP($C90,F$20:$AQ$59,21,0),0),""),"")</f>
        <v/>
      </c>
      <c r="G90" s="63" t="str">
        <f>IF(ISNUMBER(G$18),IF(ISNUMBER($C90),IF(ISNUMBER(VLOOKUP($C90,G$20:$AQ$59,21,0)),VLOOKUP($C90,G$20:$AQ$59,21,0),0),""),"")</f>
        <v/>
      </c>
      <c r="H90" s="63" t="str">
        <f>IF(ISNUMBER(H$18),IF(ISNUMBER($C90),IF(ISNUMBER(VLOOKUP($C90,H$20:$AQ$59,21,0)),VLOOKUP($C90,H$20:$AQ$59,21,0),0),""),"")</f>
        <v/>
      </c>
      <c r="I90" s="63" t="str">
        <f>IF(ISNUMBER(I$18),IF(ISNUMBER($C90),IF(ISNUMBER(VLOOKUP($C90,I$20:$AQ$59,21,0)),VLOOKUP($C90,I$20:$AQ$59,21,0),0),""),"")</f>
        <v/>
      </c>
      <c r="J90" s="63" t="str">
        <f>IF(ISNUMBER(J$18),IF(ISNUMBER($C90),IF(ISNUMBER(VLOOKUP($C90,J$20:$AQ$59,21,0)),VLOOKUP($C90,J$20:$AQ$59,21,0),0),""),"")</f>
        <v/>
      </c>
      <c r="K90" s="63" t="str">
        <f>IF(ISNUMBER(K$18),IF(ISNUMBER($C90),IF(ISNUMBER(VLOOKUP($C90,K$20:$AQ$59,21,0)),VLOOKUP($C90,K$20:$AQ$59,21,0),0),""),"")</f>
        <v/>
      </c>
      <c r="L90" s="63" t="str">
        <f>IF(ISNUMBER(L$18),IF(ISNUMBER($C90),IF(ISNUMBER(VLOOKUP($C90,L$20:$AQ$59,21,0)),VLOOKUP($C90,L$20:$AQ$59,21,0),0),""),"")</f>
        <v/>
      </c>
      <c r="M90" s="63" t="str">
        <f>IF(ISNUMBER(M$18),IF(ISNUMBER($C90),IF(ISNUMBER(VLOOKUP($C90,M$20:$AQ$59,21,0)),VLOOKUP($C90,M$20:$AQ$59,21,0),0),""),"")</f>
        <v/>
      </c>
      <c r="N90" s="63" t="str">
        <f>IF(ISNUMBER(N$18),IF(ISNUMBER($C90),IF(ISNUMBER(VLOOKUP($C90,N$20:$AQ$59,21,0)),VLOOKUP($C90,N$20:$AQ$59,21,0),0),""),"")</f>
        <v/>
      </c>
      <c r="O90" s="63" t="str">
        <f>IF(ISNUMBER(O$18),IF(ISNUMBER($C90),IF(ISNUMBER(VLOOKUP($C90,O$20:$AQ$59,21,0)),VLOOKUP($C90,O$20:$AQ$59,21,0),0),""),"")</f>
        <v/>
      </c>
      <c r="P90" s="63" t="str">
        <f>IF(ISNUMBER(P$18),IF(ISNUMBER($C90),IF(ISNUMBER(VLOOKUP($C90,P$20:$AQ$59,21,0)),VLOOKUP($C90,P$20:$AQ$59,21,0),0),""),"")</f>
        <v/>
      </c>
      <c r="Q90" s="63" t="str">
        <f>IF(ISNUMBER(Q$18),IF(ISNUMBER($C90),IF(ISNUMBER(VLOOKUP($C90,Q$20:$AQ$59,21,0)),VLOOKUP($C90,Q$20:$AQ$59,21,0),0),""),"")</f>
        <v/>
      </c>
      <c r="R90" s="63" t="str">
        <f>IF(ISNUMBER(R$18),IF(ISNUMBER($C90),IF(ISNUMBER(VLOOKUP($C90,R$20:$AQ$59,21,0)),VLOOKUP($C90,R$20:$AQ$59,21,0),0),""),"")</f>
        <v/>
      </c>
      <c r="S90" s="63" t="str">
        <f>IF(ISNUMBER(S$18),IF(ISNUMBER($C90),IF(ISNUMBER(VLOOKUP($C90,S$20:$AQ$59,21,0)),VLOOKUP($C90,S$20:$AQ$59,21,0),0),""),"")</f>
        <v/>
      </c>
      <c r="T90" s="63" t="str">
        <f>IF(ISNUMBER(T$18),IF(ISNUMBER($C90),IF(ISNUMBER(VLOOKUP($C90,T$20:$AQ$59,21,0)),VLOOKUP($C90,T$20:$AQ$59,21,0),0),""),"")</f>
        <v/>
      </c>
      <c r="U90" s="63" t="str">
        <f>IF(ISNUMBER(U$18),IF(ISNUMBER($C90),IF(ISNUMBER(VLOOKUP($C90,U$20:$AQ$59,21,0)),VLOOKUP($C90,U$20:$AQ$59,21,0),0),""),"")</f>
        <v/>
      </c>
      <c r="V90" s="63" t="str">
        <f>IF(ISNUMBER(V$18),IF(ISNUMBER($C90),IF(ISNUMBER(VLOOKUP($C90,V$20:$AQ$59,21,0)),VLOOKUP($C90,V$20:$AQ$59,21,0),0),""),"")</f>
        <v/>
      </c>
      <c r="W90" s="63" t="str">
        <f>IF(ISNUMBER(W$18),IF(ISNUMBER($C90),IF(ISNUMBER(VLOOKUP($C90,W$20:$AQ$59,21,0)),VLOOKUP($C90,W$20:$AQ$59,21,0),0),""),"")</f>
        <v/>
      </c>
    </row>
    <row r="91" spans="1:23" x14ac:dyDescent="0.2">
      <c r="A91" s="15">
        <v>29</v>
      </c>
      <c r="B91" s="57" t="str">
        <f t="shared" si="1"/>
        <v/>
      </c>
      <c r="C91" s="64" t="str">
        <f t="shared" si="2"/>
        <v/>
      </c>
      <c r="D91" s="63" t="str">
        <f>IF(ISNUMBER(D$18),IF(ISNUMBER($C91),IF(ISNUMBER(VLOOKUP($C91,D$20:$AQ$59,21,0)),VLOOKUP($C91,D$20:$AQ$59,21,0),0),""),"")</f>
        <v/>
      </c>
      <c r="E91" s="63" t="str">
        <f>IF(ISNUMBER(E$18),IF(ISNUMBER($C91),IF(ISNUMBER(VLOOKUP($C91,E$20:$AQ$59,21,0)),VLOOKUP($C91,E$20:$AQ$59,21,0),0),""),"")</f>
        <v/>
      </c>
      <c r="F91" s="63" t="str">
        <f>IF(ISNUMBER(F$18),IF(ISNUMBER($C91),IF(ISNUMBER(VLOOKUP($C91,F$20:$AQ$59,21,0)),VLOOKUP($C91,F$20:$AQ$59,21,0),0),""),"")</f>
        <v/>
      </c>
      <c r="G91" s="63" t="str">
        <f>IF(ISNUMBER(G$18),IF(ISNUMBER($C91),IF(ISNUMBER(VLOOKUP($C91,G$20:$AQ$59,21,0)),VLOOKUP($C91,G$20:$AQ$59,21,0),0),""),"")</f>
        <v/>
      </c>
      <c r="H91" s="63" t="str">
        <f>IF(ISNUMBER(H$18),IF(ISNUMBER($C91),IF(ISNUMBER(VLOOKUP($C91,H$20:$AQ$59,21,0)),VLOOKUP($C91,H$20:$AQ$59,21,0),0),""),"")</f>
        <v/>
      </c>
      <c r="I91" s="63" t="str">
        <f>IF(ISNUMBER(I$18),IF(ISNUMBER($C91),IF(ISNUMBER(VLOOKUP($C91,I$20:$AQ$59,21,0)),VLOOKUP($C91,I$20:$AQ$59,21,0),0),""),"")</f>
        <v/>
      </c>
      <c r="J91" s="63" t="str">
        <f>IF(ISNUMBER(J$18),IF(ISNUMBER($C91),IF(ISNUMBER(VLOOKUP($C91,J$20:$AQ$59,21,0)),VLOOKUP($C91,J$20:$AQ$59,21,0),0),""),"")</f>
        <v/>
      </c>
      <c r="K91" s="63" t="str">
        <f>IF(ISNUMBER(K$18),IF(ISNUMBER($C91),IF(ISNUMBER(VLOOKUP($C91,K$20:$AQ$59,21,0)),VLOOKUP($C91,K$20:$AQ$59,21,0),0),""),"")</f>
        <v/>
      </c>
      <c r="L91" s="63" t="str">
        <f>IF(ISNUMBER(L$18),IF(ISNUMBER($C91),IF(ISNUMBER(VLOOKUP($C91,L$20:$AQ$59,21,0)),VLOOKUP($C91,L$20:$AQ$59,21,0),0),""),"")</f>
        <v/>
      </c>
      <c r="M91" s="63" t="str">
        <f>IF(ISNUMBER(M$18),IF(ISNUMBER($C91),IF(ISNUMBER(VLOOKUP($C91,M$20:$AQ$59,21,0)),VLOOKUP($C91,M$20:$AQ$59,21,0),0),""),"")</f>
        <v/>
      </c>
      <c r="N91" s="63" t="str">
        <f>IF(ISNUMBER(N$18),IF(ISNUMBER($C91),IF(ISNUMBER(VLOOKUP($C91,N$20:$AQ$59,21,0)),VLOOKUP($C91,N$20:$AQ$59,21,0),0),""),"")</f>
        <v/>
      </c>
      <c r="O91" s="63" t="str">
        <f>IF(ISNUMBER(O$18),IF(ISNUMBER($C91),IF(ISNUMBER(VLOOKUP($C91,O$20:$AQ$59,21,0)),VLOOKUP($C91,O$20:$AQ$59,21,0),0),""),"")</f>
        <v/>
      </c>
      <c r="P91" s="63" t="str">
        <f>IF(ISNUMBER(P$18),IF(ISNUMBER($C91),IF(ISNUMBER(VLOOKUP($C91,P$20:$AQ$59,21,0)),VLOOKUP($C91,P$20:$AQ$59,21,0),0),""),"")</f>
        <v/>
      </c>
      <c r="Q91" s="63" t="str">
        <f>IF(ISNUMBER(Q$18),IF(ISNUMBER($C91),IF(ISNUMBER(VLOOKUP($C91,Q$20:$AQ$59,21,0)),VLOOKUP($C91,Q$20:$AQ$59,21,0),0),""),"")</f>
        <v/>
      </c>
      <c r="R91" s="63" t="str">
        <f>IF(ISNUMBER(R$18),IF(ISNUMBER($C91),IF(ISNUMBER(VLOOKUP($C91,R$20:$AQ$59,21,0)),VLOOKUP($C91,R$20:$AQ$59,21,0),0),""),"")</f>
        <v/>
      </c>
      <c r="S91" s="63" t="str">
        <f>IF(ISNUMBER(S$18),IF(ISNUMBER($C91),IF(ISNUMBER(VLOOKUP($C91,S$20:$AQ$59,21,0)),VLOOKUP($C91,S$20:$AQ$59,21,0),0),""),"")</f>
        <v/>
      </c>
      <c r="T91" s="63" t="str">
        <f>IF(ISNUMBER(T$18),IF(ISNUMBER($C91),IF(ISNUMBER(VLOOKUP($C91,T$20:$AQ$59,21,0)),VLOOKUP($C91,T$20:$AQ$59,21,0),0),""),"")</f>
        <v/>
      </c>
      <c r="U91" s="63" t="str">
        <f>IF(ISNUMBER(U$18),IF(ISNUMBER($C91),IF(ISNUMBER(VLOOKUP($C91,U$20:$AQ$59,21,0)),VLOOKUP($C91,U$20:$AQ$59,21,0),0),""),"")</f>
        <v/>
      </c>
      <c r="V91" s="63" t="str">
        <f>IF(ISNUMBER(V$18),IF(ISNUMBER($C91),IF(ISNUMBER(VLOOKUP($C91,V$20:$AQ$59,21,0)),VLOOKUP($C91,V$20:$AQ$59,21,0),0),""),"")</f>
        <v/>
      </c>
      <c r="W91" s="63" t="str">
        <f>IF(ISNUMBER(W$18),IF(ISNUMBER($C91),IF(ISNUMBER(VLOOKUP($C91,W$20:$AQ$59,21,0)),VLOOKUP($C91,W$20:$AQ$59,21,0),0),""),"")</f>
        <v/>
      </c>
    </row>
    <row r="92" spans="1:23" x14ac:dyDescent="0.2">
      <c r="A92" s="15">
        <v>30</v>
      </c>
      <c r="B92" s="57" t="str">
        <f>IF(ISNUMBER(C91),B91+COUNTIF($D$20:$W$59,C91),"")</f>
        <v/>
      </c>
      <c r="C92" s="64" t="str">
        <f t="shared" si="2"/>
        <v/>
      </c>
      <c r="D92" s="63" t="str">
        <f>IF(ISNUMBER(D$18),IF(ISNUMBER($C92),IF(ISNUMBER(VLOOKUP($C92,D$20:$AQ$59,21,0)),VLOOKUP($C92,D$20:$AQ$59,21,0),0),""),"")</f>
        <v/>
      </c>
      <c r="E92" s="63" t="str">
        <f>IF(ISNUMBER(E$18),IF(ISNUMBER($C92),IF(ISNUMBER(VLOOKUP($C92,E$20:$AQ$59,21,0)),VLOOKUP($C92,E$20:$AQ$59,21,0),0),""),"")</f>
        <v/>
      </c>
      <c r="F92" s="63" t="str">
        <f>IF(ISNUMBER(F$18),IF(ISNUMBER($C92),IF(ISNUMBER(VLOOKUP($C92,F$20:$AQ$59,21,0)),VLOOKUP($C92,F$20:$AQ$59,21,0),0),""),"")</f>
        <v/>
      </c>
      <c r="G92" s="63" t="str">
        <f>IF(ISNUMBER(G$18),IF(ISNUMBER($C92),IF(ISNUMBER(VLOOKUP($C92,G$20:$AQ$59,21,0)),VLOOKUP($C92,G$20:$AQ$59,21,0),0),""),"")</f>
        <v/>
      </c>
      <c r="H92" s="63" t="str">
        <f>IF(ISNUMBER(H$18),IF(ISNUMBER($C92),IF(ISNUMBER(VLOOKUP($C92,H$20:$AQ$59,21,0)),VLOOKUP($C92,H$20:$AQ$59,21,0),0),""),"")</f>
        <v/>
      </c>
      <c r="I92" s="63" t="str">
        <f>IF(ISNUMBER(I$18),IF(ISNUMBER($C92),IF(ISNUMBER(VLOOKUP($C92,I$20:$AQ$59,21,0)),VLOOKUP($C92,I$20:$AQ$59,21,0),0),""),"")</f>
        <v/>
      </c>
      <c r="J92" s="63" t="str">
        <f>IF(ISNUMBER(J$18),IF(ISNUMBER($C92),IF(ISNUMBER(VLOOKUP($C92,J$20:$AQ$59,21,0)),VLOOKUP($C92,J$20:$AQ$59,21,0),0),""),"")</f>
        <v/>
      </c>
      <c r="K92" s="63" t="str">
        <f>IF(ISNUMBER(K$18),IF(ISNUMBER($C92),IF(ISNUMBER(VLOOKUP($C92,K$20:$AQ$59,21,0)),VLOOKUP($C92,K$20:$AQ$59,21,0),0),""),"")</f>
        <v/>
      </c>
      <c r="L92" s="63" t="str">
        <f>IF(ISNUMBER(L$18),IF(ISNUMBER($C92),IF(ISNUMBER(VLOOKUP($C92,L$20:$AQ$59,21,0)),VLOOKUP($C92,L$20:$AQ$59,21,0),0),""),"")</f>
        <v/>
      </c>
      <c r="M92" s="63" t="str">
        <f>IF(ISNUMBER(M$18),IF(ISNUMBER($C92),IF(ISNUMBER(VLOOKUP($C92,M$20:$AQ$59,21,0)),VLOOKUP($C92,M$20:$AQ$59,21,0),0),""),"")</f>
        <v/>
      </c>
      <c r="N92" s="63" t="str">
        <f>IF(ISNUMBER(N$18),IF(ISNUMBER($C92),IF(ISNUMBER(VLOOKUP($C92,N$20:$AQ$59,21,0)),VLOOKUP($C92,N$20:$AQ$59,21,0),0),""),"")</f>
        <v/>
      </c>
      <c r="O92" s="63" t="str">
        <f>IF(ISNUMBER(O$18),IF(ISNUMBER($C92),IF(ISNUMBER(VLOOKUP($C92,O$20:$AQ$59,21,0)),VLOOKUP($C92,O$20:$AQ$59,21,0),0),""),"")</f>
        <v/>
      </c>
      <c r="P92" s="63" t="str">
        <f>IF(ISNUMBER(P$18),IF(ISNUMBER($C92),IF(ISNUMBER(VLOOKUP($C92,P$20:$AQ$59,21,0)),VLOOKUP($C92,P$20:$AQ$59,21,0),0),""),"")</f>
        <v/>
      </c>
      <c r="Q92" s="63" t="str">
        <f>IF(ISNUMBER(Q$18),IF(ISNUMBER($C92),IF(ISNUMBER(VLOOKUP($C92,Q$20:$AQ$59,21,0)),VLOOKUP($C92,Q$20:$AQ$59,21,0),0),""),"")</f>
        <v/>
      </c>
      <c r="R92" s="63" t="str">
        <f>IF(ISNUMBER(R$18),IF(ISNUMBER($C92),IF(ISNUMBER(VLOOKUP($C92,R$20:$AQ$59,21,0)),VLOOKUP($C92,R$20:$AQ$59,21,0),0),""),"")</f>
        <v/>
      </c>
      <c r="S92" s="63" t="str">
        <f>IF(ISNUMBER(S$18),IF(ISNUMBER($C92),IF(ISNUMBER(VLOOKUP($C92,S$20:$AQ$59,21,0)),VLOOKUP($C92,S$20:$AQ$59,21,0),0),""),"")</f>
        <v/>
      </c>
      <c r="T92" s="63" t="str">
        <f>IF(ISNUMBER(T$18),IF(ISNUMBER($C92),IF(ISNUMBER(VLOOKUP($C92,T$20:$AQ$59,21,0)),VLOOKUP($C92,T$20:$AQ$59,21,0),0),""),"")</f>
        <v/>
      </c>
      <c r="U92" s="63" t="str">
        <f>IF(ISNUMBER(U$18),IF(ISNUMBER($C92),IF(ISNUMBER(VLOOKUP($C92,U$20:$AQ$59,21,0)),VLOOKUP($C92,U$20:$AQ$59,21,0),0),""),"")</f>
        <v/>
      </c>
      <c r="V92" s="63" t="str">
        <f>IF(ISNUMBER(V$18),IF(ISNUMBER($C92),IF(ISNUMBER(VLOOKUP($C92,V$20:$AQ$59,21,0)),VLOOKUP($C92,V$20:$AQ$59,21,0),0),""),"")</f>
        <v/>
      </c>
      <c r="W92" s="63" t="str">
        <f>IF(ISNUMBER(W$18),IF(ISNUMBER($C92),IF(ISNUMBER(VLOOKUP($C92,W$20:$AQ$59,21,0)),VLOOKUP($C92,W$20:$AQ$59,21,0),0),""),"")</f>
        <v/>
      </c>
    </row>
    <row r="93" spans="1:23" x14ac:dyDescent="0.2">
      <c r="A93" s="15">
        <v>31</v>
      </c>
      <c r="B93" s="57" t="str">
        <f t="shared" si="1"/>
        <v/>
      </c>
      <c r="C93" s="64" t="str">
        <f t="shared" si="2"/>
        <v/>
      </c>
      <c r="D93" s="63" t="str">
        <f>IF(ISNUMBER(D$18),IF(ISNUMBER($C93),IF(ISNUMBER(VLOOKUP($C93,D$20:$AQ$59,21,0)),VLOOKUP($C93,D$20:$AQ$59,21,0),0),""),"")</f>
        <v/>
      </c>
      <c r="E93" s="63" t="str">
        <f>IF(ISNUMBER(E$18),IF(ISNUMBER($C93),IF(ISNUMBER(VLOOKUP($C93,E$20:$AQ$59,21,0)),VLOOKUP($C93,E$20:$AQ$59,21,0),0),""),"")</f>
        <v/>
      </c>
      <c r="F93" s="63" t="str">
        <f>IF(ISNUMBER(F$18),IF(ISNUMBER($C93),IF(ISNUMBER(VLOOKUP($C93,F$20:$AQ$59,21,0)),VLOOKUP($C93,F$20:$AQ$59,21,0),0),""),"")</f>
        <v/>
      </c>
      <c r="G93" s="63" t="str">
        <f>IF(ISNUMBER(G$18),IF(ISNUMBER($C93),IF(ISNUMBER(VLOOKUP($C93,G$20:$AQ$59,21,0)),VLOOKUP($C93,G$20:$AQ$59,21,0),0),""),"")</f>
        <v/>
      </c>
      <c r="H93" s="63" t="str">
        <f>IF(ISNUMBER(H$18),IF(ISNUMBER($C93),IF(ISNUMBER(VLOOKUP($C93,H$20:$AQ$59,21,0)),VLOOKUP($C93,H$20:$AQ$59,21,0),0),""),"")</f>
        <v/>
      </c>
      <c r="I93" s="63" t="str">
        <f>IF(ISNUMBER(I$18),IF(ISNUMBER($C93),IF(ISNUMBER(VLOOKUP($C93,I$20:$AQ$59,21,0)),VLOOKUP($C93,I$20:$AQ$59,21,0),0),""),"")</f>
        <v/>
      </c>
      <c r="J93" s="63" t="str">
        <f>IF(ISNUMBER(J$18),IF(ISNUMBER($C93),IF(ISNUMBER(VLOOKUP($C93,J$20:$AQ$59,21,0)),VLOOKUP($C93,J$20:$AQ$59,21,0),0),""),"")</f>
        <v/>
      </c>
      <c r="K93" s="63" t="str">
        <f>IF(ISNUMBER(K$18),IF(ISNUMBER($C93),IF(ISNUMBER(VLOOKUP($C93,K$20:$AQ$59,21,0)),VLOOKUP($C93,K$20:$AQ$59,21,0),0),""),"")</f>
        <v/>
      </c>
      <c r="L93" s="63" t="str">
        <f>IF(ISNUMBER(L$18),IF(ISNUMBER($C93),IF(ISNUMBER(VLOOKUP($C93,L$20:$AQ$59,21,0)),VLOOKUP($C93,L$20:$AQ$59,21,0),0),""),"")</f>
        <v/>
      </c>
      <c r="M93" s="63" t="str">
        <f>IF(ISNUMBER(M$18),IF(ISNUMBER($C93),IF(ISNUMBER(VLOOKUP($C93,M$20:$AQ$59,21,0)),VLOOKUP($C93,M$20:$AQ$59,21,0),0),""),"")</f>
        <v/>
      </c>
      <c r="N93" s="63" t="str">
        <f>IF(ISNUMBER(N$18),IF(ISNUMBER($C93),IF(ISNUMBER(VLOOKUP($C93,N$20:$AQ$59,21,0)),VLOOKUP($C93,N$20:$AQ$59,21,0),0),""),"")</f>
        <v/>
      </c>
      <c r="O93" s="63" t="str">
        <f>IF(ISNUMBER(O$18),IF(ISNUMBER($C93),IF(ISNUMBER(VLOOKUP($C93,O$20:$AQ$59,21,0)),VLOOKUP($C93,O$20:$AQ$59,21,0),0),""),"")</f>
        <v/>
      </c>
      <c r="P93" s="63" t="str">
        <f>IF(ISNUMBER(P$18),IF(ISNUMBER($C93),IF(ISNUMBER(VLOOKUP($C93,P$20:$AQ$59,21,0)),VLOOKUP($C93,P$20:$AQ$59,21,0),0),""),"")</f>
        <v/>
      </c>
      <c r="Q93" s="63" t="str">
        <f>IF(ISNUMBER(Q$18),IF(ISNUMBER($C93),IF(ISNUMBER(VLOOKUP($C93,Q$20:$AQ$59,21,0)),VLOOKUP($C93,Q$20:$AQ$59,21,0),0),""),"")</f>
        <v/>
      </c>
      <c r="R93" s="63" t="str">
        <f>IF(ISNUMBER(R$18),IF(ISNUMBER($C93),IF(ISNUMBER(VLOOKUP($C93,R$20:$AQ$59,21,0)),VLOOKUP($C93,R$20:$AQ$59,21,0),0),""),"")</f>
        <v/>
      </c>
      <c r="S93" s="63" t="str">
        <f>IF(ISNUMBER(S$18),IF(ISNUMBER($C93),IF(ISNUMBER(VLOOKUP($C93,S$20:$AQ$59,21,0)),VLOOKUP($C93,S$20:$AQ$59,21,0),0),""),"")</f>
        <v/>
      </c>
      <c r="T93" s="63" t="str">
        <f>IF(ISNUMBER(T$18),IF(ISNUMBER($C93),IF(ISNUMBER(VLOOKUP($C93,T$20:$AQ$59,21,0)),VLOOKUP($C93,T$20:$AQ$59,21,0),0),""),"")</f>
        <v/>
      </c>
      <c r="U93" s="63" t="str">
        <f>IF(ISNUMBER(U$18),IF(ISNUMBER($C93),IF(ISNUMBER(VLOOKUP($C93,U$20:$AQ$59,21,0)),VLOOKUP($C93,U$20:$AQ$59,21,0),0),""),"")</f>
        <v/>
      </c>
      <c r="V93" s="63" t="str">
        <f>IF(ISNUMBER(V$18),IF(ISNUMBER($C93),IF(ISNUMBER(VLOOKUP($C93,V$20:$AQ$59,21,0)),VLOOKUP($C93,V$20:$AQ$59,21,0),0),""),"")</f>
        <v/>
      </c>
      <c r="W93" s="63" t="str">
        <f>IF(ISNUMBER(W$18),IF(ISNUMBER($C93),IF(ISNUMBER(VLOOKUP($C93,W$20:$AQ$59,21,0)),VLOOKUP($C93,W$20:$AQ$59,21,0),0),""),"")</f>
        <v/>
      </c>
    </row>
    <row r="94" spans="1:23" x14ac:dyDescent="0.2">
      <c r="A94" s="15">
        <v>32</v>
      </c>
      <c r="B94" s="57" t="str">
        <f t="shared" si="1"/>
        <v/>
      </c>
      <c r="C94" s="64" t="str">
        <f t="shared" si="2"/>
        <v/>
      </c>
      <c r="D94" s="63" t="str">
        <f>IF(ISNUMBER(D$18),IF(ISNUMBER($C94),IF(ISNUMBER(VLOOKUP($C94,D$20:$AQ$59,21,0)),VLOOKUP($C94,D$20:$AQ$59,21,0),0),""),"")</f>
        <v/>
      </c>
      <c r="E94" s="63" t="str">
        <f>IF(ISNUMBER(E$18),IF(ISNUMBER($C94),IF(ISNUMBER(VLOOKUP($C94,E$20:$AQ$59,21,0)),VLOOKUP($C94,E$20:$AQ$59,21,0),0),""),"")</f>
        <v/>
      </c>
      <c r="F94" s="63" t="str">
        <f>IF(ISNUMBER(F$18),IF(ISNUMBER($C94),IF(ISNUMBER(VLOOKUP($C94,F$20:$AQ$59,21,0)),VLOOKUP($C94,F$20:$AQ$59,21,0),0),""),"")</f>
        <v/>
      </c>
      <c r="G94" s="63" t="str">
        <f>IF(ISNUMBER(G$18),IF(ISNUMBER($C94),IF(ISNUMBER(VLOOKUP($C94,G$20:$AQ$59,21,0)),VLOOKUP($C94,G$20:$AQ$59,21,0),0),""),"")</f>
        <v/>
      </c>
      <c r="H94" s="63" t="str">
        <f>IF(ISNUMBER(H$18),IF(ISNUMBER($C94),IF(ISNUMBER(VLOOKUP($C94,H$20:$AQ$59,21,0)),VLOOKUP($C94,H$20:$AQ$59,21,0),0),""),"")</f>
        <v/>
      </c>
      <c r="I94" s="63" t="str">
        <f>IF(ISNUMBER(I$18),IF(ISNUMBER($C94),IF(ISNUMBER(VLOOKUP($C94,I$20:$AQ$59,21,0)),VLOOKUP($C94,I$20:$AQ$59,21,0),0),""),"")</f>
        <v/>
      </c>
      <c r="J94" s="63" t="str">
        <f>IF(ISNUMBER(J$18),IF(ISNUMBER($C94),IF(ISNUMBER(VLOOKUP($C94,J$20:$AQ$59,21,0)),VLOOKUP($C94,J$20:$AQ$59,21,0),0),""),"")</f>
        <v/>
      </c>
      <c r="K94" s="63" t="str">
        <f>IF(ISNUMBER(K$18),IF(ISNUMBER($C94),IF(ISNUMBER(VLOOKUP($C94,K$20:$AQ$59,21,0)),VLOOKUP($C94,K$20:$AQ$59,21,0),0),""),"")</f>
        <v/>
      </c>
      <c r="L94" s="63" t="str">
        <f>IF(ISNUMBER(L$18),IF(ISNUMBER($C94),IF(ISNUMBER(VLOOKUP($C94,L$20:$AQ$59,21,0)),VLOOKUP($C94,L$20:$AQ$59,21,0),0),""),"")</f>
        <v/>
      </c>
      <c r="M94" s="63" t="str">
        <f>IF(ISNUMBER(M$18),IF(ISNUMBER($C94),IF(ISNUMBER(VLOOKUP($C94,M$20:$AQ$59,21,0)),VLOOKUP($C94,M$20:$AQ$59,21,0),0),""),"")</f>
        <v/>
      </c>
      <c r="N94" s="63" t="str">
        <f>IF(ISNUMBER(N$18),IF(ISNUMBER($C94),IF(ISNUMBER(VLOOKUP($C94,N$20:$AQ$59,21,0)),VLOOKUP($C94,N$20:$AQ$59,21,0),0),""),"")</f>
        <v/>
      </c>
      <c r="O94" s="63" t="str">
        <f>IF(ISNUMBER(O$18),IF(ISNUMBER($C94),IF(ISNUMBER(VLOOKUP($C94,O$20:$AQ$59,21,0)),VLOOKUP($C94,O$20:$AQ$59,21,0),0),""),"")</f>
        <v/>
      </c>
      <c r="P94" s="63" t="str">
        <f>IF(ISNUMBER(P$18),IF(ISNUMBER($C94),IF(ISNUMBER(VLOOKUP($C94,P$20:$AQ$59,21,0)),VLOOKUP($C94,P$20:$AQ$59,21,0),0),""),"")</f>
        <v/>
      </c>
      <c r="Q94" s="63" t="str">
        <f>IF(ISNUMBER(Q$18),IF(ISNUMBER($C94),IF(ISNUMBER(VLOOKUP($C94,Q$20:$AQ$59,21,0)),VLOOKUP($C94,Q$20:$AQ$59,21,0),0),""),"")</f>
        <v/>
      </c>
      <c r="R94" s="63" t="str">
        <f>IF(ISNUMBER(R$18),IF(ISNUMBER($C94),IF(ISNUMBER(VLOOKUP($C94,R$20:$AQ$59,21,0)),VLOOKUP($C94,R$20:$AQ$59,21,0),0),""),"")</f>
        <v/>
      </c>
      <c r="S94" s="63" t="str">
        <f>IF(ISNUMBER(S$18),IF(ISNUMBER($C94),IF(ISNUMBER(VLOOKUP($C94,S$20:$AQ$59,21,0)),VLOOKUP($C94,S$20:$AQ$59,21,0),0),""),"")</f>
        <v/>
      </c>
      <c r="T94" s="63" t="str">
        <f>IF(ISNUMBER(T$18),IF(ISNUMBER($C94),IF(ISNUMBER(VLOOKUP($C94,T$20:$AQ$59,21,0)),VLOOKUP($C94,T$20:$AQ$59,21,0),0),""),"")</f>
        <v/>
      </c>
      <c r="U94" s="63" t="str">
        <f>IF(ISNUMBER(U$18),IF(ISNUMBER($C94),IF(ISNUMBER(VLOOKUP($C94,U$20:$AQ$59,21,0)),VLOOKUP($C94,U$20:$AQ$59,21,0),0),""),"")</f>
        <v/>
      </c>
      <c r="V94" s="63" t="str">
        <f>IF(ISNUMBER(V$18),IF(ISNUMBER($C94),IF(ISNUMBER(VLOOKUP($C94,V$20:$AQ$59,21,0)),VLOOKUP($C94,V$20:$AQ$59,21,0),0),""),"")</f>
        <v/>
      </c>
      <c r="W94" s="63" t="str">
        <f>IF(ISNUMBER(W$18),IF(ISNUMBER($C94),IF(ISNUMBER(VLOOKUP($C94,W$20:$AQ$59,21,0)),VLOOKUP($C94,W$20:$AQ$59,21,0),0),""),"")</f>
        <v/>
      </c>
    </row>
    <row r="95" spans="1:23" x14ac:dyDescent="0.2">
      <c r="A95" s="15">
        <v>33</v>
      </c>
      <c r="B95" s="57" t="str">
        <f t="shared" si="1"/>
        <v/>
      </c>
      <c r="C95" s="64" t="str">
        <f t="shared" si="2"/>
        <v/>
      </c>
      <c r="D95" s="63" t="str">
        <f>IF(ISNUMBER(D$18),IF(ISNUMBER($C95),IF(ISNUMBER(VLOOKUP($C95,D$20:$AQ$59,21,0)),VLOOKUP($C95,D$20:$AQ$59,21,0),0),""),"")</f>
        <v/>
      </c>
      <c r="E95" s="63" t="str">
        <f>IF(ISNUMBER(E$18),IF(ISNUMBER($C95),IF(ISNUMBER(VLOOKUP($C95,E$20:$AQ$59,21,0)),VLOOKUP($C95,E$20:$AQ$59,21,0),0),""),"")</f>
        <v/>
      </c>
      <c r="F95" s="63" t="str">
        <f>IF(ISNUMBER(F$18),IF(ISNUMBER($C95),IF(ISNUMBER(VLOOKUP($C95,F$20:$AQ$59,21,0)),VLOOKUP($C95,F$20:$AQ$59,21,0),0),""),"")</f>
        <v/>
      </c>
      <c r="G95" s="63" t="str">
        <f>IF(ISNUMBER(G$18),IF(ISNUMBER($C95),IF(ISNUMBER(VLOOKUP($C95,G$20:$AQ$59,21,0)),VLOOKUP($C95,G$20:$AQ$59,21,0),0),""),"")</f>
        <v/>
      </c>
      <c r="H95" s="63" t="str">
        <f>IF(ISNUMBER(H$18),IF(ISNUMBER($C95),IF(ISNUMBER(VLOOKUP($C95,H$20:$AQ$59,21,0)),VLOOKUP($C95,H$20:$AQ$59,21,0),0),""),"")</f>
        <v/>
      </c>
      <c r="I95" s="63" t="str">
        <f>IF(ISNUMBER(I$18),IF(ISNUMBER($C95),IF(ISNUMBER(VLOOKUP($C95,I$20:$AQ$59,21,0)),VLOOKUP($C95,I$20:$AQ$59,21,0),0),""),"")</f>
        <v/>
      </c>
      <c r="J95" s="63" t="str">
        <f>IF(ISNUMBER(J$18),IF(ISNUMBER($C95),IF(ISNUMBER(VLOOKUP($C95,J$20:$AQ$59,21,0)),VLOOKUP($C95,J$20:$AQ$59,21,0),0),""),"")</f>
        <v/>
      </c>
      <c r="K95" s="63" t="str">
        <f>IF(ISNUMBER(K$18),IF(ISNUMBER($C95),IF(ISNUMBER(VLOOKUP($C95,K$20:$AQ$59,21,0)),VLOOKUP($C95,K$20:$AQ$59,21,0),0),""),"")</f>
        <v/>
      </c>
      <c r="L95" s="63" t="str">
        <f>IF(ISNUMBER(L$18),IF(ISNUMBER($C95),IF(ISNUMBER(VLOOKUP($C95,L$20:$AQ$59,21,0)),VLOOKUP($C95,L$20:$AQ$59,21,0),0),""),"")</f>
        <v/>
      </c>
      <c r="M95" s="63" t="str">
        <f>IF(ISNUMBER(M$18),IF(ISNUMBER($C95),IF(ISNUMBER(VLOOKUP($C95,M$20:$AQ$59,21,0)),VLOOKUP($C95,M$20:$AQ$59,21,0),0),""),"")</f>
        <v/>
      </c>
      <c r="N95" s="63" t="str">
        <f>IF(ISNUMBER(N$18),IF(ISNUMBER($C95),IF(ISNUMBER(VLOOKUP($C95,N$20:$AQ$59,21,0)),VLOOKUP($C95,N$20:$AQ$59,21,0),0),""),"")</f>
        <v/>
      </c>
      <c r="O95" s="63" t="str">
        <f>IF(ISNUMBER(O$18),IF(ISNUMBER($C95),IF(ISNUMBER(VLOOKUP($C95,O$20:$AQ$59,21,0)),VLOOKUP($C95,O$20:$AQ$59,21,0),0),""),"")</f>
        <v/>
      </c>
      <c r="P95" s="63" t="str">
        <f>IF(ISNUMBER(P$18),IF(ISNUMBER($C95),IF(ISNUMBER(VLOOKUP($C95,P$20:$AQ$59,21,0)),VLOOKUP($C95,P$20:$AQ$59,21,0),0),""),"")</f>
        <v/>
      </c>
      <c r="Q95" s="63" t="str">
        <f>IF(ISNUMBER(Q$18),IF(ISNUMBER($C95),IF(ISNUMBER(VLOOKUP($C95,Q$20:$AQ$59,21,0)),VLOOKUP($C95,Q$20:$AQ$59,21,0),0),""),"")</f>
        <v/>
      </c>
      <c r="R95" s="63" t="str">
        <f>IF(ISNUMBER(R$18),IF(ISNUMBER($C95),IF(ISNUMBER(VLOOKUP($C95,R$20:$AQ$59,21,0)),VLOOKUP($C95,R$20:$AQ$59,21,0),0),""),"")</f>
        <v/>
      </c>
      <c r="S95" s="63" t="str">
        <f>IF(ISNUMBER(S$18),IF(ISNUMBER($C95),IF(ISNUMBER(VLOOKUP($C95,S$20:$AQ$59,21,0)),VLOOKUP($C95,S$20:$AQ$59,21,0),0),""),"")</f>
        <v/>
      </c>
      <c r="T95" s="63" t="str">
        <f>IF(ISNUMBER(T$18),IF(ISNUMBER($C95),IF(ISNUMBER(VLOOKUP($C95,T$20:$AQ$59,21,0)),VLOOKUP($C95,T$20:$AQ$59,21,0),0),""),"")</f>
        <v/>
      </c>
      <c r="U95" s="63" t="str">
        <f>IF(ISNUMBER(U$18),IF(ISNUMBER($C95),IF(ISNUMBER(VLOOKUP($C95,U$20:$AQ$59,21,0)),VLOOKUP($C95,U$20:$AQ$59,21,0),0),""),"")</f>
        <v/>
      </c>
      <c r="V95" s="63" t="str">
        <f>IF(ISNUMBER(V$18),IF(ISNUMBER($C95),IF(ISNUMBER(VLOOKUP($C95,V$20:$AQ$59,21,0)),VLOOKUP($C95,V$20:$AQ$59,21,0),0),""),"")</f>
        <v/>
      </c>
      <c r="W95" s="63" t="str">
        <f>IF(ISNUMBER(W$18),IF(ISNUMBER($C95),IF(ISNUMBER(VLOOKUP($C95,W$20:$AQ$59,21,0)),VLOOKUP($C95,W$20:$AQ$59,21,0),0),""),"")</f>
        <v/>
      </c>
    </row>
    <row r="96" spans="1:23" x14ac:dyDescent="0.2">
      <c r="A96" s="15">
        <v>34</v>
      </c>
      <c r="B96" s="57" t="str">
        <f t="shared" si="1"/>
        <v/>
      </c>
      <c r="C96" s="64" t="str">
        <f t="shared" si="2"/>
        <v/>
      </c>
      <c r="D96" s="63" t="str">
        <f>IF(ISNUMBER(D$18),IF(ISNUMBER($C96),IF(ISNUMBER(VLOOKUP($C96,D$20:$AQ$59,21,0)),VLOOKUP($C96,D$20:$AQ$59,21,0),0),""),"")</f>
        <v/>
      </c>
      <c r="E96" s="63" t="str">
        <f>IF(ISNUMBER(E$18),IF(ISNUMBER($C96),IF(ISNUMBER(VLOOKUP($C96,E$20:$AQ$59,21,0)),VLOOKUP($C96,E$20:$AQ$59,21,0),0),""),"")</f>
        <v/>
      </c>
      <c r="F96" s="63" t="str">
        <f>IF(ISNUMBER(F$18),IF(ISNUMBER($C96),IF(ISNUMBER(VLOOKUP($C96,F$20:$AQ$59,21,0)),VLOOKUP($C96,F$20:$AQ$59,21,0),0),""),"")</f>
        <v/>
      </c>
      <c r="G96" s="63" t="str">
        <f>IF(ISNUMBER(G$18),IF(ISNUMBER($C96),IF(ISNUMBER(VLOOKUP($C96,G$20:$AQ$59,21,0)),VLOOKUP($C96,G$20:$AQ$59,21,0),0),""),"")</f>
        <v/>
      </c>
      <c r="H96" s="63" t="str">
        <f>IF(ISNUMBER(H$18),IF(ISNUMBER($C96),IF(ISNUMBER(VLOOKUP($C96,H$20:$AQ$59,21,0)),VLOOKUP($C96,H$20:$AQ$59,21,0),0),""),"")</f>
        <v/>
      </c>
      <c r="I96" s="63" t="str">
        <f>IF(ISNUMBER(I$18),IF(ISNUMBER($C96),IF(ISNUMBER(VLOOKUP($C96,I$20:$AQ$59,21,0)),VLOOKUP($C96,I$20:$AQ$59,21,0),0),""),"")</f>
        <v/>
      </c>
      <c r="J96" s="63" t="str">
        <f>IF(ISNUMBER(J$18),IF(ISNUMBER($C96),IF(ISNUMBER(VLOOKUP($C96,J$20:$AQ$59,21,0)),VLOOKUP($C96,J$20:$AQ$59,21,0),0),""),"")</f>
        <v/>
      </c>
      <c r="K96" s="63" t="str">
        <f>IF(ISNUMBER(K$18),IF(ISNUMBER($C96),IF(ISNUMBER(VLOOKUP($C96,K$20:$AQ$59,21,0)),VLOOKUP($C96,K$20:$AQ$59,21,0),0),""),"")</f>
        <v/>
      </c>
      <c r="L96" s="63" t="str">
        <f>IF(ISNUMBER(L$18),IF(ISNUMBER($C96),IF(ISNUMBER(VLOOKUP($C96,L$20:$AQ$59,21,0)),VLOOKUP($C96,L$20:$AQ$59,21,0),0),""),"")</f>
        <v/>
      </c>
      <c r="M96" s="63" t="str">
        <f>IF(ISNUMBER(M$18),IF(ISNUMBER($C96),IF(ISNUMBER(VLOOKUP($C96,M$20:$AQ$59,21,0)),VLOOKUP($C96,M$20:$AQ$59,21,0),0),""),"")</f>
        <v/>
      </c>
      <c r="N96" s="63" t="str">
        <f>IF(ISNUMBER(N$18),IF(ISNUMBER($C96),IF(ISNUMBER(VLOOKUP($C96,N$20:$AQ$59,21,0)),VLOOKUP($C96,N$20:$AQ$59,21,0),0),""),"")</f>
        <v/>
      </c>
      <c r="O96" s="63" t="str">
        <f>IF(ISNUMBER(O$18),IF(ISNUMBER($C96),IF(ISNUMBER(VLOOKUP($C96,O$20:$AQ$59,21,0)),VLOOKUP($C96,O$20:$AQ$59,21,0),0),""),"")</f>
        <v/>
      </c>
      <c r="P96" s="63" t="str">
        <f>IF(ISNUMBER(P$18),IF(ISNUMBER($C96),IF(ISNUMBER(VLOOKUP($C96,P$20:$AQ$59,21,0)),VLOOKUP($C96,P$20:$AQ$59,21,0),0),""),"")</f>
        <v/>
      </c>
      <c r="Q96" s="63" t="str">
        <f>IF(ISNUMBER(Q$18),IF(ISNUMBER($C96),IF(ISNUMBER(VLOOKUP($C96,Q$20:$AQ$59,21,0)),VLOOKUP($C96,Q$20:$AQ$59,21,0),0),""),"")</f>
        <v/>
      </c>
      <c r="R96" s="63" t="str">
        <f>IF(ISNUMBER(R$18),IF(ISNUMBER($C96),IF(ISNUMBER(VLOOKUP($C96,R$20:$AQ$59,21,0)),VLOOKUP($C96,R$20:$AQ$59,21,0),0),""),"")</f>
        <v/>
      </c>
      <c r="S96" s="63" t="str">
        <f>IF(ISNUMBER(S$18),IF(ISNUMBER($C96),IF(ISNUMBER(VLOOKUP($C96,S$20:$AQ$59,21,0)),VLOOKUP($C96,S$20:$AQ$59,21,0),0),""),"")</f>
        <v/>
      </c>
      <c r="T96" s="63" t="str">
        <f>IF(ISNUMBER(T$18),IF(ISNUMBER($C96),IF(ISNUMBER(VLOOKUP($C96,T$20:$AQ$59,21,0)),VLOOKUP($C96,T$20:$AQ$59,21,0),0),""),"")</f>
        <v/>
      </c>
      <c r="U96" s="63" t="str">
        <f>IF(ISNUMBER(U$18),IF(ISNUMBER($C96),IF(ISNUMBER(VLOOKUP($C96,U$20:$AQ$59,21,0)),VLOOKUP($C96,U$20:$AQ$59,21,0),0),""),"")</f>
        <v/>
      </c>
      <c r="V96" s="63" t="str">
        <f>IF(ISNUMBER(V$18),IF(ISNUMBER($C96),IF(ISNUMBER(VLOOKUP($C96,V$20:$AQ$59,21,0)),VLOOKUP($C96,V$20:$AQ$59,21,0),0),""),"")</f>
        <v/>
      </c>
      <c r="W96" s="63" t="str">
        <f>IF(ISNUMBER(W$18),IF(ISNUMBER($C96),IF(ISNUMBER(VLOOKUP($C96,W$20:$AQ$59,21,0)),VLOOKUP($C96,W$20:$AQ$59,21,0),0),""),"")</f>
        <v/>
      </c>
    </row>
    <row r="97" spans="1:23" x14ac:dyDescent="0.2">
      <c r="A97" s="15">
        <v>35</v>
      </c>
      <c r="B97" s="57" t="str">
        <f t="shared" si="1"/>
        <v/>
      </c>
      <c r="C97" s="64" t="str">
        <f t="shared" si="2"/>
        <v/>
      </c>
      <c r="D97" s="63" t="str">
        <f>IF(ISNUMBER(D$18),IF(ISNUMBER($C97),IF(ISNUMBER(VLOOKUP($C97,D$20:$AQ$59,21,0)),VLOOKUP($C97,D$20:$AQ$59,21,0),0),""),"")</f>
        <v/>
      </c>
      <c r="E97" s="63" t="str">
        <f>IF(ISNUMBER(E$18),IF(ISNUMBER($C97),IF(ISNUMBER(VLOOKUP($C97,E$20:$AQ$59,21,0)),VLOOKUP($C97,E$20:$AQ$59,21,0),0),""),"")</f>
        <v/>
      </c>
      <c r="F97" s="63" t="str">
        <f>IF(ISNUMBER(F$18),IF(ISNUMBER($C97),IF(ISNUMBER(VLOOKUP($C97,F$20:$AQ$59,21,0)),VLOOKUP($C97,F$20:$AQ$59,21,0),0),""),"")</f>
        <v/>
      </c>
      <c r="G97" s="63" t="str">
        <f>IF(ISNUMBER(G$18),IF(ISNUMBER($C97),IF(ISNUMBER(VLOOKUP($C97,G$20:$AQ$59,21,0)),VLOOKUP($C97,G$20:$AQ$59,21,0),0),""),"")</f>
        <v/>
      </c>
      <c r="H97" s="63" t="str">
        <f>IF(ISNUMBER(H$18),IF(ISNUMBER($C97),IF(ISNUMBER(VLOOKUP($C97,H$20:$AQ$59,21,0)),VLOOKUP($C97,H$20:$AQ$59,21,0),0),""),"")</f>
        <v/>
      </c>
      <c r="I97" s="63" t="str">
        <f>IF(ISNUMBER(I$18),IF(ISNUMBER($C97),IF(ISNUMBER(VLOOKUP($C97,I$20:$AQ$59,21,0)),VLOOKUP($C97,I$20:$AQ$59,21,0),0),""),"")</f>
        <v/>
      </c>
      <c r="J97" s="63" t="str">
        <f>IF(ISNUMBER(J$18),IF(ISNUMBER($C97),IF(ISNUMBER(VLOOKUP($C97,J$20:$AQ$59,21,0)),VLOOKUP($C97,J$20:$AQ$59,21,0),0),""),"")</f>
        <v/>
      </c>
      <c r="K97" s="63" t="str">
        <f>IF(ISNUMBER(K$18),IF(ISNUMBER($C97),IF(ISNUMBER(VLOOKUP($C97,K$20:$AQ$59,21,0)),VLOOKUP($C97,K$20:$AQ$59,21,0),0),""),"")</f>
        <v/>
      </c>
      <c r="L97" s="63" t="str">
        <f>IF(ISNUMBER(L$18),IF(ISNUMBER($C97),IF(ISNUMBER(VLOOKUP($C97,L$20:$AQ$59,21,0)),VLOOKUP($C97,L$20:$AQ$59,21,0),0),""),"")</f>
        <v/>
      </c>
      <c r="M97" s="63" t="str">
        <f>IF(ISNUMBER(M$18),IF(ISNUMBER($C97),IF(ISNUMBER(VLOOKUP($C97,M$20:$AQ$59,21,0)),VLOOKUP($C97,M$20:$AQ$59,21,0),0),""),"")</f>
        <v/>
      </c>
      <c r="N97" s="63" t="str">
        <f>IF(ISNUMBER(N$18),IF(ISNUMBER($C97),IF(ISNUMBER(VLOOKUP($C97,N$20:$AQ$59,21,0)),VLOOKUP($C97,N$20:$AQ$59,21,0),0),""),"")</f>
        <v/>
      </c>
      <c r="O97" s="63" t="str">
        <f>IF(ISNUMBER(O$18),IF(ISNUMBER($C97),IF(ISNUMBER(VLOOKUP($C97,O$20:$AQ$59,21,0)),VLOOKUP($C97,O$20:$AQ$59,21,0),0),""),"")</f>
        <v/>
      </c>
      <c r="P97" s="63" t="str">
        <f>IF(ISNUMBER(P$18),IF(ISNUMBER($C97),IF(ISNUMBER(VLOOKUP($C97,P$20:$AQ$59,21,0)),VLOOKUP($C97,P$20:$AQ$59,21,0),0),""),"")</f>
        <v/>
      </c>
      <c r="Q97" s="63" t="str">
        <f>IF(ISNUMBER(Q$18),IF(ISNUMBER($C97),IF(ISNUMBER(VLOOKUP($C97,Q$20:$AQ$59,21,0)),VLOOKUP($C97,Q$20:$AQ$59,21,0),0),""),"")</f>
        <v/>
      </c>
      <c r="R97" s="63" t="str">
        <f>IF(ISNUMBER(R$18),IF(ISNUMBER($C97),IF(ISNUMBER(VLOOKUP($C97,R$20:$AQ$59,21,0)),VLOOKUP($C97,R$20:$AQ$59,21,0),0),""),"")</f>
        <v/>
      </c>
      <c r="S97" s="63" t="str">
        <f>IF(ISNUMBER(S$18),IF(ISNUMBER($C97),IF(ISNUMBER(VLOOKUP($C97,S$20:$AQ$59,21,0)),VLOOKUP($C97,S$20:$AQ$59,21,0),0),""),"")</f>
        <v/>
      </c>
      <c r="T97" s="63" t="str">
        <f>IF(ISNUMBER(T$18),IF(ISNUMBER($C97),IF(ISNUMBER(VLOOKUP($C97,T$20:$AQ$59,21,0)),VLOOKUP($C97,T$20:$AQ$59,21,0),0),""),"")</f>
        <v/>
      </c>
      <c r="U97" s="63" t="str">
        <f>IF(ISNUMBER(U$18),IF(ISNUMBER($C97),IF(ISNUMBER(VLOOKUP($C97,U$20:$AQ$59,21,0)),VLOOKUP($C97,U$20:$AQ$59,21,0),0),""),"")</f>
        <v/>
      </c>
      <c r="V97" s="63" t="str">
        <f>IF(ISNUMBER(V$18),IF(ISNUMBER($C97),IF(ISNUMBER(VLOOKUP($C97,V$20:$AQ$59,21,0)),VLOOKUP($C97,V$20:$AQ$59,21,0),0),""),"")</f>
        <v/>
      </c>
      <c r="W97" s="63" t="str">
        <f>IF(ISNUMBER(W$18),IF(ISNUMBER($C97),IF(ISNUMBER(VLOOKUP($C97,W$20:$AQ$59,21,0)),VLOOKUP($C97,W$20:$AQ$59,21,0),0),""),"")</f>
        <v/>
      </c>
    </row>
    <row r="98" spans="1:23" x14ac:dyDescent="0.2">
      <c r="A98" s="15">
        <v>36</v>
      </c>
      <c r="B98" s="57" t="str">
        <f t="shared" si="1"/>
        <v/>
      </c>
      <c r="C98" s="64" t="str">
        <f t="shared" si="2"/>
        <v/>
      </c>
      <c r="D98" s="63" t="str">
        <f>IF(ISNUMBER(D$18),IF(ISNUMBER($C98),IF(ISNUMBER(VLOOKUP($C98,D$20:$AQ$59,21,0)),VLOOKUP($C98,D$20:$AQ$59,21,0),0),""),"")</f>
        <v/>
      </c>
      <c r="E98" s="63" t="str">
        <f>IF(ISNUMBER(E$18),IF(ISNUMBER($C98),IF(ISNUMBER(VLOOKUP($C98,E$20:$AQ$59,21,0)),VLOOKUP($C98,E$20:$AQ$59,21,0),0),""),"")</f>
        <v/>
      </c>
      <c r="F98" s="63" t="str">
        <f>IF(ISNUMBER(F$18),IF(ISNUMBER($C98),IF(ISNUMBER(VLOOKUP($C98,F$20:$AQ$59,21,0)),VLOOKUP($C98,F$20:$AQ$59,21,0),0),""),"")</f>
        <v/>
      </c>
      <c r="G98" s="63" t="str">
        <f>IF(ISNUMBER(G$18),IF(ISNUMBER($C98),IF(ISNUMBER(VLOOKUP($C98,G$20:$AQ$59,21,0)),VLOOKUP($C98,G$20:$AQ$59,21,0),0),""),"")</f>
        <v/>
      </c>
      <c r="H98" s="63" t="str">
        <f>IF(ISNUMBER(H$18),IF(ISNUMBER($C98),IF(ISNUMBER(VLOOKUP($C98,H$20:$AQ$59,21,0)),VLOOKUP($C98,H$20:$AQ$59,21,0),0),""),"")</f>
        <v/>
      </c>
      <c r="I98" s="63" t="str">
        <f>IF(ISNUMBER(I$18),IF(ISNUMBER($C98),IF(ISNUMBER(VLOOKUP($C98,I$20:$AQ$59,21,0)),VLOOKUP($C98,I$20:$AQ$59,21,0),0),""),"")</f>
        <v/>
      </c>
      <c r="J98" s="63" t="str">
        <f>IF(ISNUMBER(J$18),IF(ISNUMBER($C98),IF(ISNUMBER(VLOOKUP($C98,J$20:$AQ$59,21,0)),VLOOKUP($C98,J$20:$AQ$59,21,0),0),""),"")</f>
        <v/>
      </c>
      <c r="K98" s="63" t="str">
        <f>IF(ISNUMBER(K$18),IF(ISNUMBER($C98),IF(ISNUMBER(VLOOKUP($C98,K$20:$AQ$59,21,0)),VLOOKUP($C98,K$20:$AQ$59,21,0),0),""),"")</f>
        <v/>
      </c>
      <c r="L98" s="63" t="str">
        <f>IF(ISNUMBER(L$18),IF(ISNUMBER($C98),IF(ISNUMBER(VLOOKUP($C98,L$20:$AQ$59,21,0)),VLOOKUP($C98,L$20:$AQ$59,21,0),0),""),"")</f>
        <v/>
      </c>
      <c r="M98" s="63" t="str">
        <f>IF(ISNUMBER(M$18),IF(ISNUMBER($C98),IF(ISNUMBER(VLOOKUP($C98,M$20:$AQ$59,21,0)),VLOOKUP($C98,M$20:$AQ$59,21,0),0),""),"")</f>
        <v/>
      </c>
      <c r="N98" s="63" t="str">
        <f>IF(ISNUMBER(N$18),IF(ISNUMBER($C98),IF(ISNUMBER(VLOOKUP($C98,N$20:$AQ$59,21,0)),VLOOKUP($C98,N$20:$AQ$59,21,0),0),""),"")</f>
        <v/>
      </c>
      <c r="O98" s="63" t="str">
        <f>IF(ISNUMBER(O$18),IF(ISNUMBER($C98),IF(ISNUMBER(VLOOKUP($C98,O$20:$AQ$59,21,0)),VLOOKUP($C98,O$20:$AQ$59,21,0),0),""),"")</f>
        <v/>
      </c>
      <c r="P98" s="63" t="str">
        <f>IF(ISNUMBER(P$18),IF(ISNUMBER($C98),IF(ISNUMBER(VLOOKUP($C98,P$20:$AQ$59,21,0)),VLOOKUP($C98,P$20:$AQ$59,21,0),0),""),"")</f>
        <v/>
      </c>
      <c r="Q98" s="63" t="str">
        <f>IF(ISNUMBER(Q$18),IF(ISNUMBER($C98),IF(ISNUMBER(VLOOKUP($C98,Q$20:$AQ$59,21,0)),VLOOKUP($C98,Q$20:$AQ$59,21,0),0),""),"")</f>
        <v/>
      </c>
      <c r="R98" s="63" t="str">
        <f>IF(ISNUMBER(R$18),IF(ISNUMBER($C98),IF(ISNUMBER(VLOOKUP($C98,R$20:$AQ$59,21,0)),VLOOKUP($C98,R$20:$AQ$59,21,0),0),""),"")</f>
        <v/>
      </c>
      <c r="S98" s="63" t="str">
        <f>IF(ISNUMBER(S$18),IF(ISNUMBER($C98),IF(ISNUMBER(VLOOKUP($C98,S$20:$AQ$59,21,0)),VLOOKUP($C98,S$20:$AQ$59,21,0),0),""),"")</f>
        <v/>
      </c>
      <c r="T98" s="63" t="str">
        <f>IF(ISNUMBER(T$18),IF(ISNUMBER($C98),IF(ISNUMBER(VLOOKUP($C98,T$20:$AQ$59,21,0)),VLOOKUP($C98,T$20:$AQ$59,21,0),0),""),"")</f>
        <v/>
      </c>
      <c r="U98" s="63" t="str">
        <f>IF(ISNUMBER(U$18),IF(ISNUMBER($C98),IF(ISNUMBER(VLOOKUP($C98,U$20:$AQ$59,21,0)),VLOOKUP($C98,U$20:$AQ$59,21,0),0),""),"")</f>
        <v/>
      </c>
      <c r="V98" s="63" t="str">
        <f>IF(ISNUMBER(V$18),IF(ISNUMBER($C98),IF(ISNUMBER(VLOOKUP($C98,V$20:$AQ$59,21,0)),VLOOKUP($C98,V$20:$AQ$59,21,0),0),""),"")</f>
        <v/>
      </c>
      <c r="W98" s="63" t="str">
        <f>IF(ISNUMBER(W$18),IF(ISNUMBER($C98),IF(ISNUMBER(VLOOKUP($C98,W$20:$AQ$59,21,0)),VLOOKUP($C98,W$20:$AQ$59,21,0),0),""),"")</f>
        <v/>
      </c>
    </row>
    <row r="99" spans="1:23" x14ac:dyDescent="0.2">
      <c r="A99" s="15">
        <v>37</v>
      </c>
      <c r="B99" s="57" t="str">
        <f t="shared" si="1"/>
        <v/>
      </c>
      <c r="C99" s="64" t="str">
        <f t="shared" si="2"/>
        <v/>
      </c>
      <c r="D99" s="63" t="str">
        <f>IF(ISNUMBER(D$18),IF(ISNUMBER($C99),IF(ISNUMBER(VLOOKUP($C99,D$20:$AQ$59,21,0)),VLOOKUP($C99,D$20:$AQ$59,21,0),0),""),"")</f>
        <v/>
      </c>
      <c r="E99" s="63" t="str">
        <f>IF(ISNUMBER(E$18),IF(ISNUMBER($C99),IF(ISNUMBER(VLOOKUP($C99,E$20:$AQ$59,21,0)),VLOOKUP($C99,E$20:$AQ$59,21,0),0),""),"")</f>
        <v/>
      </c>
      <c r="F99" s="63" t="str">
        <f>IF(ISNUMBER(F$18),IF(ISNUMBER($C99),IF(ISNUMBER(VLOOKUP($C99,F$20:$AQ$59,21,0)),VLOOKUP($C99,F$20:$AQ$59,21,0),0),""),"")</f>
        <v/>
      </c>
      <c r="G99" s="63" t="str">
        <f>IF(ISNUMBER(G$18),IF(ISNUMBER($C99),IF(ISNUMBER(VLOOKUP($C99,G$20:$AQ$59,21,0)),VLOOKUP($C99,G$20:$AQ$59,21,0),0),""),"")</f>
        <v/>
      </c>
      <c r="H99" s="63" t="str">
        <f>IF(ISNUMBER(H$18),IF(ISNUMBER($C99),IF(ISNUMBER(VLOOKUP($C99,H$20:$AQ$59,21,0)),VLOOKUP($C99,H$20:$AQ$59,21,0),0),""),"")</f>
        <v/>
      </c>
      <c r="I99" s="63" t="str">
        <f>IF(ISNUMBER(I$18),IF(ISNUMBER($C99),IF(ISNUMBER(VLOOKUP($C99,I$20:$AQ$59,21,0)),VLOOKUP($C99,I$20:$AQ$59,21,0),0),""),"")</f>
        <v/>
      </c>
      <c r="J99" s="63" t="str">
        <f>IF(ISNUMBER(J$18),IF(ISNUMBER($C99),IF(ISNUMBER(VLOOKUP($C99,J$20:$AQ$59,21,0)),VLOOKUP($C99,J$20:$AQ$59,21,0),0),""),"")</f>
        <v/>
      </c>
      <c r="K99" s="63" t="str">
        <f>IF(ISNUMBER(K$18),IF(ISNUMBER($C99),IF(ISNUMBER(VLOOKUP($C99,K$20:$AQ$59,21,0)),VLOOKUP($C99,K$20:$AQ$59,21,0),0),""),"")</f>
        <v/>
      </c>
      <c r="L99" s="63" t="str">
        <f>IF(ISNUMBER(L$18),IF(ISNUMBER($C99),IF(ISNUMBER(VLOOKUP($C99,L$20:$AQ$59,21,0)),VLOOKUP($C99,L$20:$AQ$59,21,0),0),""),"")</f>
        <v/>
      </c>
      <c r="M99" s="63" t="str">
        <f>IF(ISNUMBER(M$18),IF(ISNUMBER($C99),IF(ISNUMBER(VLOOKUP($C99,M$20:$AQ$59,21,0)),VLOOKUP($C99,M$20:$AQ$59,21,0),0),""),"")</f>
        <v/>
      </c>
      <c r="N99" s="63" t="str">
        <f>IF(ISNUMBER(N$18),IF(ISNUMBER($C99),IF(ISNUMBER(VLOOKUP($C99,N$20:$AQ$59,21,0)),VLOOKUP($C99,N$20:$AQ$59,21,0),0),""),"")</f>
        <v/>
      </c>
      <c r="O99" s="63" t="str">
        <f>IF(ISNUMBER(O$18),IF(ISNUMBER($C99),IF(ISNUMBER(VLOOKUP($C99,O$20:$AQ$59,21,0)),VLOOKUP($C99,O$20:$AQ$59,21,0),0),""),"")</f>
        <v/>
      </c>
      <c r="P99" s="63" t="str">
        <f>IF(ISNUMBER(P$18),IF(ISNUMBER($C99),IF(ISNUMBER(VLOOKUP($C99,P$20:$AQ$59,21,0)),VLOOKUP($C99,P$20:$AQ$59,21,0),0),""),"")</f>
        <v/>
      </c>
      <c r="Q99" s="63" t="str">
        <f>IF(ISNUMBER(Q$18),IF(ISNUMBER($C99),IF(ISNUMBER(VLOOKUP($C99,Q$20:$AQ$59,21,0)),VLOOKUP($C99,Q$20:$AQ$59,21,0),0),""),"")</f>
        <v/>
      </c>
      <c r="R99" s="63" t="str">
        <f>IF(ISNUMBER(R$18),IF(ISNUMBER($C99),IF(ISNUMBER(VLOOKUP($C99,R$20:$AQ$59,21,0)),VLOOKUP($C99,R$20:$AQ$59,21,0),0),""),"")</f>
        <v/>
      </c>
      <c r="S99" s="63" t="str">
        <f>IF(ISNUMBER(S$18),IF(ISNUMBER($C99),IF(ISNUMBER(VLOOKUP($C99,S$20:$AQ$59,21,0)),VLOOKUP($C99,S$20:$AQ$59,21,0),0),""),"")</f>
        <v/>
      </c>
      <c r="T99" s="63" t="str">
        <f>IF(ISNUMBER(T$18),IF(ISNUMBER($C99),IF(ISNUMBER(VLOOKUP($C99,T$20:$AQ$59,21,0)),VLOOKUP($C99,T$20:$AQ$59,21,0),0),""),"")</f>
        <v/>
      </c>
      <c r="U99" s="63" t="str">
        <f>IF(ISNUMBER(U$18),IF(ISNUMBER($C99),IF(ISNUMBER(VLOOKUP($C99,U$20:$AQ$59,21,0)),VLOOKUP($C99,U$20:$AQ$59,21,0),0),""),"")</f>
        <v/>
      </c>
      <c r="V99" s="63" t="str">
        <f>IF(ISNUMBER(V$18),IF(ISNUMBER($C99),IF(ISNUMBER(VLOOKUP($C99,V$20:$AQ$59,21,0)),VLOOKUP($C99,V$20:$AQ$59,21,0),0),""),"")</f>
        <v/>
      </c>
      <c r="W99" s="63" t="str">
        <f>IF(ISNUMBER(W$18),IF(ISNUMBER($C99),IF(ISNUMBER(VLOOKUP($C99,W$20:$AQ$59,21,0)),VLOOKUP($C99,W$20:$AQ$59,21,0),0),""),"")</f>
        <v/>
      </c>
    </row>
    <row r="100" spans="1:23" x14ac:dyDescent="0.2">
      <c r="A100" s="15">
        <v>38</v>
      </c>
      <c r="B100" s="57" t="str">
        <f t="shared" si="1"/>
        <v/>
      </c>
      <c r="C100" s="64" t="str">
        <f t="shared" si="2"/>
        <v/>
      </c>
      <c r="D100" s="63" t="str">
        <f>IF(ISNUMBER(D$18),IF(ISNUMBER($C100),IF(ISNUMBER(VLOOKUP($C100,D$20:$AQ$59,21,0)),VLOOKUP($C100,D$20:$AQ$59,21,0),0),""),"")</f>
        <v/>
      </c>
      <c r="E100" s="63" t="str">
        <f>IF(ISNUMBER(E$18),IF(ISNUMBER($C100),IF(ISNUMBER(VLOOKUP($C100,E$20:$AQ$59,21,0)),VLOOKUP($C100,E$20:$AQ$59,21,0),0),""),"")</f>
        <v/>
      </c>
      <c r="F100" s="63" t="str">
        <f>IF(ISNUMBER(F$18),IF(ISNUMBER($C100),IF(ISNUMBER(VLOOKUP($C100,F$20:$AQ$59,21,0)),VLOOKUP($C100,F$20:$AQ$59,21,0),0),""),"")</f>
        <v/>
      </c>
      <c r="G100" s="63" t="str">
        <f>IF(ISNUMBER(G$18),IF(ISNUMBER($C100),IF(ISNUMBER(VLOOKUP($C100,G$20:$AQ$59,21,0)),VLOOKUP($C100,G$20:$AQ$59,21,0),0),""),"")</f>
        <v/>
      </c>
      <c r="H100" s="63" t="str">
        <f>IF(ISNUMBER(H$18),IF(ISNUMBER($C100),IF(ISNUMBER(VLOOKUP($C100,H$20:$AQ$59,21,0)),VLOOKUP($C100,H$20:$AQ$59,21,0),0),""),"")</f>
        <v/>
      </c>
      <c r="I100" s="63" t="str">
        <f>IF(ISNUMBER(I$18),IF(ISNUMBER($C100),IF(ISNUMBER(VLOOKUP($C100,I$20:$AQ$59,21,0)),VLOOKUP($C100,I$20:$AQ$59,21,0),0),""),"")</f>
        <v/>
      </c>
      <c r="J100" s="63" t="str">
        <f>IF(ISNUMBER(J$18),IF(ISNUMBER($C100),IF(ISNUMBER(VLOOKUP($C100,J$20:$AQ$59,21,0)),VLOOKUP($C100,J$20:$AQ$59,21,0),0),""),"")</f>
        <v/>
      </c>
      <c r="K100" s="63" t="str">
        <f>IF(ISNUMBER(K$18),IF(ISNUMBER($C100),IF(ISNUMBER(VLOOKUP($C100,K$20:$AQ$59,21,0)),VLOOKUP($C100,K$20:$AQ$59,21,0),0),""),"")</f>
        <v/>
      </c>
      <c r="L100" s="63" t="str">
        <f>IF(ISNUMBER(L$18),IF(ISNUMBER($C100),IF(ISNUMBER(VLOOKUP($C100,L$20:$AQ$59,21,0)),VLOOKUP($C100,L$20:$AQ$59,21,0),0),""),"")</f>
        <v/>
      </c>
      <c r="M100" s="63" t="str">
        <f>IF(ISNUMBER(M$18),IF(ISNUMBER($C100),IF(ISNUMBER(VLOOKUP($C100,M$20:$AQ$59,21,0)),VLOOKUP($C100,M$20:$AQ$59,21,0),0),""),"")</f>
        <v/>
      </c>
      <c r="N100" s="63" t="str">
        <f>IF(ISNUMBER(N$18),IF(ISNUMBER($C100),IF(ISNUMBER(VLOOKUP($C100,N$20:$AQ$59,21,0)),VLOOKUP($C100,N$20:$AQ$59,21,0),0),""),"")</f>
        <v/>
      </c>
      <c r="O100" s="63" t="str">
        <f>IF(ISNUMBER(O$18),IF(ISNUMBER($C100),IF(ISNUMBER(VLOOKUP($C100,O$20:$AQ$59,21,0)),VLOOKUP($C100,O$20:$AQ$59,21,0),0),""),"")</f>
        <v/>
      </c>
      <c r="P100" s="63" t="str">
        <f>IF(ISNUMBER(P$18),IF(ISNUMBER($C100),IF(ISNUMBER(VLOOKUP($C100,P$20:$AQ$59,21,0)),VLOOKUP($C100,P$20:$AQ$59,21,0),0),""),"")</f>
        <v/>
      </c>
      <c r="Q100" s="63" t="str">
        <f>IF(ISNUMBER(Q$18),IF(ISNUMBER($C100),IF(ISNUMBER(VLOOKUP($C100,Q$20:$AQ$59,21,0)),VLOOKUP($C100,Q$20:$AQ$59,21,0),0),""),"")</f>
        <v/>
      </c>
      <c r="R100" s="63" t="str">
        <f>IF(ISNUMBER(R$18),IF(ISNUMBER($C100),IF(ISNUMBER(VLOOKUP($C100,R$20:$AQ$59,21,0)),VLOOKUP($C100,R$20:$AQ$59,21,0),0),""),"")</f>
        <v/>
      </c>
      <c r="S100" s="63" t="str">
        <f>IF(ISNUMBER(S$18),IF(ISNUMBER($C100),IF(ISNUMBER(VLOOKUP($C100,S$20:$AQ$59,21,0)),VLOOKUP($C100,S$20:$AQ$59,21,0),0),""),"")</f>
        <v/>
      </c>
      <c r="T100" s="63" t="str">
        <f>IF(ISNUMBER(T$18),IF(ISNUMBER($C100),IF(ISNUMBER(VLOOKUP($C100,T$20:$AQ$59,21,0)),VLOOKUP($C100,T$20:$AQ$59,21,0),0),""),"")</f>
        <v/>
      </c>
      <c r="U100" s="63" t="str">
        <f>IF(ISNUMBER(U$18),IF(ISNUMBER($C100),IF(ISNUMBER(VLOOKUP($C100,U$20:$AQ$59,21,0)),VLOOKUP($C100,U$20:$AQ$59,21,0),0),""),"")</f>
        <v/>
      </c>
      <c r="V100" s="63" t="str">
        <f>IF(ISNUMBER(V$18),IF(ISNUMBER($C100),IF(ISNUMBER(VLOOKUP($C100,V$20:$AQ$59,21,0)),VLOOKUP($C100,V$20:$AQ$59,21,0),0),""),"")</f>
        <v/>
      </c>
      <c r="W100" s="63" t="str">
        <f>IF(ISNUMBER(W$18),IF(ISNUMBER($C100),IF(ISNUMBER(VLOOKUP($C100,W$20:$AQ$59,21,0)),VLOOKUP($C100,W$20:$AQ$59,21,0),0),""),"")</f>
        <v/>
      </c>
    </row>
    <row r="101" spans="1:23" x14ac:dyDescent="0.2">
      <c r="A101" s="15">
        <v>39</v>
      </c>
      <c r="B101" s="57" t="str">
        <f t="shared" si="1"/>
        <v/>
      </c>
      <c r="C101" s="64" t="str">
        <f t="shared" si="2"/>
        <v/>
      </c>
      <c r="D101" s="63" t="str">
        <f>IF(ISNUMBER(D$18),IF(ISNUMBER($C101),IF(ISNUMBER(VLOOKUP($C101,D$20:$AQ$59,21,0)),VLOOKUP($C101,D$20:$AQ$59,21,0),0),""),"")</f>
        <v/>
      </c>
      <c r="E101" s="63" t="str">
        <f>IF(ISNUMBER(E$18),IF(ISNUMBER($C101),IF(ISNUMBER(VLOOKUP($C101,E$20:$AQ$59,21,0)),VLOOKUP($C101,E$20:$AQ$59,21,0),0),""),"")</f>
        <v/>
      </c>
      <c r="F101" s="63" t="str">
        <f>IF(ISNUMBER(F$18),IF(ISNUMBER($C101),IF(ISNUMBER(VLOOKUP($C101,F$20:$AQ$59,21,0)),VLOOKUP($C101,F$20:$AQ$59,21,0),0),""),"")</f>
        <v/>
      </c>
      <c r="G101" s="63" t="str">
        <f>IF(ISNUMBER(G$18),IF(ISNUMBER($C101),IF(ISNUMBER(VLOOKUP($C101,G$20:$AQ$59,21,0)),VLOOKUP($C101,G$20:$AQ$59,21,0),0),""),"")</f>
        <v/>
      </c>
      <c r="H101" s="63" t="str">
        <f>IF(ISNUMBER(H$18),IF(ISNUMBER($C101),IF(ISNUMBER(VLOOKUP($C101,H$20:$AQ$59,21,0)),VLOOKUP($C101,H$20:$AQ$59,21,0),0),""),"")</f>
        <v/>
      </c>
      <c r="I101" s="63" t="str">
        <f>IF(ISNUMBER(I$18),IF(ISNUMBER($C101),IF(ISNUMBER(VLOOKUP($C101,I$20:$AQ$59,21,0)),VLOOKUP($C101,I$20:$AQ$59,21,0),0),""),"")</f>
        <v/>
      </c>
      <c r="J101" s="63" t="str">
        <f>IF(ISNUMBER(J$18),IF(ISNUMBER($C101),IF(ISNUMBER(VLOOKUP($C101,J$20:$AQ$59,21,0)),VLOOKUP($C101,J$20:$AQ$59,21,0),0),""),"")</f>
        <v/>
      </c>
      <c r="K101" s="63" t="str">
        <f>IF(ISNUMBER(K$18),IF(ISNUMBER($C101),IF(ISNUMBER(VLOOKUP($C101,K$20:$AQ$59,21,0)),VLOOKUP($C101,K$20:$AQ$59,21,0),0),""),"")</f>
        <v/>
      </c>
      <c r="L101" s="63" t="str">
        <f>IF(ISNUMBER(L$18),IF(ISNUMBER($C101),IF(ISNUMBER(VLOOKUP($C101,L$20:$AQ$59,21,0)),VLOOKUP($C101,L$20:$AQ$59,21,0),0),""),"")</f>
        <v/>
      </c>
      <c r="M101" s="63" t="str">
        <f>IF(ISNUMBER(M$18),IF(ISNUMBER($C101),IF(ISNUMBER(VLOOKUP($C101,M$20:$AQ$59,21,0)),VLOOKUP($C101,M$20:$AQ$59,21,0),0),""),"")</f>
        <v/>
      </c>
      <c r="N101" s="63" t="str">
        <f>IF(ISNUMBER(N$18),IF(ISNUMBER($C101),IF(ISNUMBER(VLOOKUP($C101,N$20:$AQ$59,21,0)),VLOOKUP($C101,N$20:$AQ$59,21,0),0),""),"")</f>
        <v/>
      </c>
      <c r="O101" s="63" t="str">
        <f>IF(ISNUMBER(O$18),IF(ISNUMBER($C101),IF(ISNUMBER(VLOOKUP($C101,O$20:$AQ$59,21,0)),VLOOKUP($C101,O$20:$AQ$59,21,0),0),""),"")</f>
        <v/>
      </c>
      <c r="P101" s="63" t="str">
        <f>IF(ISNUMBER(P$18),IF(ISNUMBER($C101),IF(ISNUMBER(VLOOKUP($C101,P$20:$AQ$59,21,0)),VLOOKUP($C101,P$20:$AQ$59,21,0),0),""),"")</f>
        <v/>
      </c>
      <c r="Q101" s="63" t="str">
        <f>IF(ISNUMBER(Q$18),IF(ISNUMBER($C101),IF(ISNUMBER(VLOOKUP($C101,Q$20:$AQ$59,21,0)),VLOOKUP($C101,Q$20:$AQ$59,21,0),0),""),"")</f>
        <v/>
      </c>
      <c r="R101" s="63" t="str">
        <f>IF(ISNUMBER(R$18),IF(ISNUMBER($C101),IF(ISNUMBER(VLOOKUP($C101,R$20:$AQ$59,21,0)),VLOOKUP($C101,R$20:$AQ$59,21,0),0),""),"")</f>
        <v/>
      </c>
      <c r="S101" s="63" t="str">
        <f>IF(ISNUMBER(S$18),IF(ISNUMBER($C101),IF(ISNUMBER(VLOOKUP($C101,S$20:$AQ$59,21,0)),VLOOKUP($C101,S$20:$AQ$59,21,0),0),""),"")</f>
        <v/>
      </c>
      <c r="T101" s="63" t="str">
        <f>IF(ISNUMBER(T$18),IF(ISNUMBER($C101),IF(ISNUMBER(VLOOKUP($C101,T$20:$AQ$59,21,0)),VLOOKUP($C101,T$20:$AQ$59,21,0),0),""),"")</f>
        <v/>
      </c>
      <c r="U101" s="63" t="str">
        <f>IF(ISNUMBER(U$18),IF(ISNUMBER($C101),IF(ISNUMBER(VLOOKUP($C101,U$20:$AQ$59,21,0)),VLOOKUP($C101,U$20:$AQ$59,21,0),0),""),"")</f>
        <v/>
      </c>
      <c r="V101" s="63" t="str">
        <f>IF(ISNUMBER(V$18),IF(ISNUMBER($C101),IF(ISNUMBER(VLOOKUP($C101,V$20:$AQ$59,21,0)),VLOOKUP($C101,V$20:$AQ$59,21,0),0),""),"")</f>
        <v/>
      </c>
      <c r="W101" s="63" t="str">
        <f>IF(ISNUMBER(W$18),IF(ISNUMBER($C101),IF(ISNUMBER(VLOOKUP($C101,W$20:$AQ$59,21,0)),VLOOKUP($C101,W$20:$AQ$59,21,0),0),""),"")</f>
        <v/>
      </c>
    </row>
    <row r="102" spans="1:23" x14ac:dyDescent="0.2">
      <c r="A102" s="15">
        <v>40</v>
      </c>
      <c r="B102" s="57" t="str">
        <f t="shared" si="1"/>
        <v/>
      </c>
      <c r="C102" s="64" t="str">
        <f t="shared" si="2"/>
        <v/>
      </c>
      <c r="D102" s="63" t="str">
        <f>IF(ISNUMBER(D$18),IF(ISNUMBER($C102),IF(ISNUMBER(VLOOKUP($C102,D$20:$AQ$59,21,0)),VLOOKUP($C102,D$20:$AQ$59,21,0),0),""),"")</f>
        <v/>
      </c>
      <c r="E102" s="63" t="str">
        <f>IF(ISNUMBER(E$18),IF(ISNUMBER($C102),IF(ISNUMBER(VLOOKUP($C102,E$20:$AQ$59,21,0)),VLOOKUP($C102,E$20:$AQ$59,21,0),0),""),"")</f>
        <v/>
      </c>
      <c r="F102" s="63" t="str">
        <f>IF(ISNUMBER(F$18),IF(ISNUMBER($C102),IF(ISNUMBER(VLOOKUP($C102,F$20:$AQ$59,21,0)),VLOOKUP($C102,F$20:$AQ$59,21,0),0),""),"")</f>
        <v/>
      </c>
      <c r="G102" s="63" t="str">
        <f>IF(ISNUMBER(G$18),IF(ISNUMBER($C102),IF(ISNUMBER(VLOOKUP($C102,G$20:$AQ$59,21,0)),VLOOKUP($C102,G$20:$AQ$59,21,0),0),""),"")</f>
        <v/>
      </c>
      <c r="H102" s="63" t="str">
        <f>IF(ISNUMBER(H$18),IF(ISNUMBER($C102),IF(ISNUMBER(VLOOKUP($C102,H$20:$AQ$59,21,0)),VLOOKUP($C102,H$20:$AQ$59,21,0),0),""),"")</f>
        <v/>
      </c>
      <c r="I102" s="63" t="str">
        <f>IF(ISNUMBER(I$18),IF(ISNUMBER($C102),IF(ISNUMBER(VLOOKUP($C102,I$20:$AQ$59,21,0)),VLOOKUP($C102,I$20:$AQ$59,21,0),0),""),"")</f>
        <v/>
      </c>
      <c r="J102" s="63" t="str">
        <f>IF(ISNUMBER(J$18),IF(ISNUMBER($C102),IF(ISNUMBER(VLOOKUP($C102,J$20:$AQ$59,21,0)),VLOOKUP($C102,J$20:$AQ$59,21,0),0),""),"")</f>
        <v/>
      </c>
      <c r="K102" s="63" t="str">
        <f>IF(ISNUMBER(K$18),IF(ISNUMBER($C102),IF(ISNUMBER(VLOOKUP($C102,K$20:$AQ$59,21,0)),VLOOKUP($C102,K$20:$AQ$59,21,0),0),""),"")</f>
        <v/>
      </c>
      <c r="L102" s="63" t="str">
        <f>IF(ISNUMBER(L$18),IF(ISNUMBER($C102),IF(ISNUMBER(VLOOKUP($C102,L$20:$AQ$59,21,0)),VLOOKUP($C102,L$20:$AQ$59,21,0),0),""),"")</f>
        <v/>
      </c>
      <c r="M102" s="63" t="str">
        <f>IF(ISNUMBER(M$18),IF(ISNUMBER($C102),IF(ISNUMBER(VLOOKUP($C102,M$20:$AQ$59,21,0)),VLOOKUP($C102,M$20:$AQ$59,21,0),0),""),"")</f>
        <v/>
      </c>
      <c r="N102" s="63" t="str">
        <f>IF(ISNUMBER(N$18),IF(ISNUMBER($C102),IF(ISNUMBER(VLOOKUP($C102,N$20:$AQ$59,21,0)),VLOOKUP($C102,N$20:$AQ$59,21,0),0),""),"")</f>
        <v/>
      </c>
      <c r="O102" s="63" t="str">
        <f>IF(ISNUMBER(O$18),IF(ISNUMBER($C102),IF(ISNUMBER(VLOOKUP($C102,O$20:$AQ$59,21,0)),VLOOKUP($C102,O$20:$AQ$59,21,0),0),""),"")</f>
        <v/>
      </c>
      <c r="P102" s="63" t="str">
        <f>IF(ISNUMBER(P$18),IF(ISNUMBER($C102),IF(ISNUMBER(VLOOKUP($C102,P$20:$AQ$59,21,0)),VLOOKUP($C102,P$20:$AQ$59,21,0),0),""),"")</f>
        <v/>
      </c>
      <c r="Q102" s="63" t="str">
        <f>IF(ISNUMBER(Q$18),IF(ISNUMBER($C102),IF(ISNUMBER(VLOOKUP($C102,Q$20:$AQ$59,21,0)),VLOOKUP($C102,Q$20:$AQ$59,21,0),0),""),"")</f>
        <v/>
      </c>
      <c r="R102" s="63" t="str">
        <f>IF(ISNUMBER(R$18),IF(ISNUMBER($C102),IF(ISNUMBER(VLOOKUP($C102,R$20:$AQ$59,21,0)),VLOOKUP($C102,R$20:$AQ$59,21,0),0),""),"")</f>
        <v/>
      </c>
      <c r="S102" s="63" t="str">
        <f>IF(ISNUMBER(S$18),IF(ISNUMBER($C102),IF(ISNUMBER(VLOOKUP($C102,S$20:$AQ$59,21,0)),VLOOKUP($C102,S$20:$AQ$59,21,0),0),""),"")</f>
        <v/>
      </c>
      <c r="T102" s="63" t="str">
        <f>IF(ISNUMBER(T$18),IF(ISNUMBER($C102),IF(ISNUMBER(VLOOKUP($C102,T$20:$AQ$59,21,0)),VLOOKUP($C102,T$20:$AQ$59,21,0),0),""),"")</f>
        <v/>
      </c>
      <c r="U102" s="63" t="str">
        <f>IF(ISNUMBER(U$18),IF(ISNUMBER($C102),IF(ISNUMBER(VLOOKUP($C102,U$20:$AQ$59,21,0)),VLOOKUP($C102,U$20:$AQ$59,21,0),0),""),"")</f>
        <v/>
      </c>
      <c r="V102" s="63" t="str">
        <f>IF(ISNUMBER(V$18),IF(ISNUMBER($C102),IF(ISNUMBER(VLOOKUP($C102,V$20:$AQ$59,21,0)),VLOOKUP($C102,V$20:$AQ$59,21,0),0),""),"")</f>
        <v/>
      </c>
      <c r="W102" s="63" t="str">
        <f>IF(ISNUMBER(W$18),IF(ISNUMBER($C102),IF(ISNUMBER(VLOOKUP($C102,W$20:$AQ$59,21,0)),VLOOKUP($C102,W$20:$AQ$59,21,0),0),""),"")</f>
        <v/>
      </c>
    </row>
    <row r="103" spans="1:23" x14ac:dyDescent="0.2">
      <c r="B103" s="62"/>
    </row>
    <row r="104" spans="1:23" x14ac:dyDescent="0.2">
      <c r="B104" s="62"/>
    </row>
    <row r="105" spans="1:23" x14ac:dyDescent="0.2">
      <c r="B105" s="62"/>
    </row>
    <row r="106" spans="1:23" x14ac:dyDescent="0.2">
      <c r="B106" s="62"/>
    </row>
    <row r="107" spans="1:23" x14ac:dyDescent="0.2">
      <c r="B107" s="62"/>
    </row>
    <row r="108" spans="1:23" x14ac:dyDescent="0.2">
      <c r="B108" s="62"/>
    </row>
    <row r="109" spans="1:23" x14ac:dyDescent="0.2">
      <c r="B109" s="62"/>
    </row>
    <row r="110" spans="1:23" x14ac:dyDescent="0.2">
      <c r="B110" s="62"/>
    </row>
    <row r="111" spans="1:23" x14ac:dyDescent="0.2">
      <c r="B111" s="62"/>
    </row>
    <row r="112" spans="1:23" x14ac:dyDescent="0.2">
      <c r="B112" s="62"/>
    </row>
    <row r="113" spans="2:2" x14ac:dyDescent="0.2">
      <c r="B113" s="62"/>
    </row>
    <row r="114" spans="2:2" x14ac:dyDescent="0.2">
      <c r="B114" s="62"/>
    </row>
    <row r="115" spans="2:2" x14ac:dyDescent="0.2">
      <c r="B115" s="62"/>
    </row>
    <row r="116" spans="2:2" x14ac:dyDescent="0.2">
      <c r="B116" s="62"/>
    </row>
    <row r="117" spans="2:2" x14ac:dyDescent="0.2">
      <c r="B117" s="62"/>
    </row>
    <row r="118" spans="2:2" x14ac:dyDescent="0.2">
      <c r="B118" s="62"/>
    </row>
    <row r="119" spans="2:2" x14ac:dyDescent="0.2">
      <c r="B119" s="62"/>
    </row>
    <row r="120" spans="2:2" x14ac:dyDescent="0.2">
      <c r="B120" s="62"/>
    </row>
    <row r="121" spans="2:2" x14ac:dyDescent="0.2">
      <c r="B121" s="62"/>
    </row>
    <row r="122" spans="2:2" x14ac:dyDescent="0.2">
      <c r="B122" s="62"/>
    </row>
    <row r="123" spans="2:2" x14ac:dyDescent="0.2">
      <c r="B123" s="62"/>
    </row>
    <row r="124" spans="2:2" x14ac:dyDescent="0.2">
      <c r="B124" s="62"/>
    </row>
    <row r="125" spans="2:2" x14ac:dyDescent="0.2">
      <c r="B125" s="62"/>
    </row>
    <row r="126" spans="2:2" x14ac:dyDescent="0.2">
      <c r="B126" s="62"/>
    </row>
    <row r="127" spans="2:2" x14ac:dyDescent="0.2">
      <c r="B127" s="62"/>
    </row>
    <row r="128" spans="2:2" x14ac:dyDescent="0.2">
      <c r="B128" s="62"/>
    </row>
    <row r="129" spans="2:2" x14ac:dyDescent="0.2">
      <c r="B129" s="62"/>
    </row>
    <row r="130" spans="2:2" x14ac:dyDescent="0.2">
      <c r="B130" s="62"/>
    </row>
    <row r="131" spans="2:2" x14ac:dyDescent="0.2">
      <c r="B131" s="62"/>
    </row>
    <row r="132" spans="2:2" x14ac:dyDescent="0.2">
      <c r="B132" s="62"/>
    </row>
    <row r="133" spans="2:2" x14ac:dyDescent="0.2">
      <c r="B133" s="62"/>
    </row>
    <row r="134" spans="2:2" x14ac:dyDescent="0.2">
      <c r="B134" s="62"/>
    </row>
    <row r="135" spans="2:2" x14ac:dyDescent="0.2">
      <c r="B135" s="62"/>
    </row>
    <row r="136" spans="2:2" x14ac:dyDescent="0.2">
      <c r="B136" s="62"/>
    </row>
    <row r="137" spans="2:2" x14ac:dyDescent="0.2">
      <c r="B137" s="62"/>
    </row>
    <row r="138" spans="2:2" x14ac:dyDescent="0.2">
      <c r="B138" s="62"/>
    </row>
    <row r="139" spans="2:2" x14ac:dyDescent="0.2">
      <c r="B139" s="62"/>
    </row>
    <row r="140" spans="2:2" x14ac:dyDescent="0.2">
      <c r="B140" s="62"/>
    </row>
    <row r="141" spans="2:2" x14ac:dyDescent="0.2">
      <c r="B141" s="62"/>
    </row>
    <row r="142" spans="2:2" x14ac:dyDescent="0.2">
      <c r="B142" s="62"/>
    </row>
    <row r="143" spans="2:2" x14ac:dyDescent="0.2">
      <c r="B143" s="62"/>
    </row>
    <row r="144" spans="2:2" x14ac:dyDescent="0.2">
      <c r="B144" s="62"/>
    </row>
    <row r="145" spans="2:2" x14ac:dyDescent="0.2">
      <c r="B145" s="62"/>
    </row>
    <row r="146" spans="2:2" x14ac:dyDescent="0.2">
      <c r="B146" s="62"/>
    </row>
    <row r="147" spans="2:2" x14ac:dyDescent="0.2">
      <c r="B147" s="62"/>
    </row>
    <row r="148" spans="2:2" x14ac:dyDescent="0.2">
      <c r="B148" s="62"/>
    </row>
    <row r="149" spans="2:2" x14ac:dyDescent="0.2">
      <c r="B149" s="62"/>
    </row>
    <row r="150" spans="2:2" x14ac:dyDescent="0.2">
      <c r="B150" s="62"/>
    </row>
    <row r="151" spans="2:2" x14ac:dyDescent="0.2">
      <c r="B151" s="62"/>
    </row>
    <row r="152" spans="2:2" x14ac:dyDescent="0.2">
      <c r="B152" s="62"/>
    </row>
    <row r="153" spans="2:2" x14ac:dyDescent="0.2">
      <c r="B153" s="62"/>
    </row>
    <row r="154" spans="2:2" x14ac:dyDescent="0.2">
      <c r="B154" s="62"/>
    </row>
    <row r="155" spans="2:2" x14ac:dyDescent="0.2">
      <c r="B155" s="62"/>
    </row>
    <row r="156" spans="2:2" x14ac:dyDescent="0.2">
      <c r="B156" s="62"/>
    </row>
    <row r="157" spans="2:2" x14ac:dyDescent="0.2">
      <c r="B157" s="62"/>
    </row>
    <row r="158" spans="2:2" x14ac:dyDescent="0.2">
      <c r="B158" s="62"/>
    </row>
    <row r="159" spans="2:2" x14ac:dyDescent="0.2">
      <c r="B159" s="62"/>
    </row>
    <row r="160" spans="2:2" x14ac:dyDescent="0.2">
      <c r="B160" s="62"/>
    </row>
    <row r="161" spans="2:2" x14ac:dyDescent="0.2">
      <c r="B161" s="62"/>
    </row>
    <row r="162" spans="2:2" x14ac:dyDescent="0.2">
      <c r="B162" s="62"/>
    </row>
    <row r="163" spans="2:2" x14ac:dyDescent="0.2">
      <c r="B163" s="62"/>
    </row>
    <row r="164" spans="2:2" x14ac:dyDescent="0.2">
      <c r="B164" s="62"/>
    </row>
    <row r="165" spans="2:2" x14ac:dyDescent="0.2">
      <c r="B165" s="62"/>
    </row>
    <row r="166" spans="2:2" x14ac:dyDescent="0.2">
      <c r="B166" s="62"/>
    </row>
    <row r="167" spans="2:2" x14ac:dyDescent="0.2">
      <c r="B167" s="62"/>
    </row>
    <row r="168" spans="2:2" x14ac:dyDescent="0.2">
      <c r="B168" s="62"/>
    </row>
    <row r="169" spans="2:2" x14ac:dyDescent="0.2">
      <c r="B169" s="62"/>
    </row>
    <row r="170" spans="2:2" x14ac:dyDescent="0.2">
      <c r="B170" s="62"/>
    </row>
    <row r="171" spans="2:2" x14ac:dyDescent="0.2">
      <c r="B171" s="62"/>
    </row>
    <row r="172" spans="2:2" x14ac:dyDescent="0.2">
      <c r="B172" s="62"/>
    </row>
    <row r="173" spans="2:2" x14ac:dyDescent="0.2">
      <c r="B173" s="62"/>
    </row>
    <row r="174" spans="2:2" x14ac:dyDescent="0.2">
      <c r="B174" s="62"/>
    </row>
    <row r="175" spans="2:2" x14ac:dyDescent="0.2">
      <c r="B175" s="62"/>
    </row>
    <row r="176" spans="2:2" x14ac:dyDescent="0.2">
      <c r="B176" s="62"/>
    </row>
    <row r="177" spans="2:2" x14ac:dyDescent="0.2">
      <c r="B177" s="62"/>
    </row>
    <row r="178" spans="2:2" x14ac:dyDescent="0.2">
      <c r="B178" s="62"/>
    </row>
    <row r="179" spans="2:2" x14ac:dyDescent="0.2">
      <c r="B179" s="62"/>
    </row>
    <row r="180" spans="2:2" x14ac:dyDescent="0.2">
      <c r="B180" s="62"/>
    </row>
    <row r="181" spans="2:2" x14ac:dyDescent="0.2">
      <c r="B181" s="62"/>
    </row>
    <row r="182" spans="2:2" x14ac:dyDescent="0.2">
      <c r="B182" s="62"/>
    </row>
    <row r="183" spans="2:2" x14ac:dyDescent="0.2">
      <c r="B183" s="62"/>
    </row>
    <row r="184" spans="2:2" x14ac:dyDescent="0.2">
      <c r="B184" s="62"/>
    </row>
    <row r="185" spans="2:2" x14ac:dyDescent="0.2">
      <c r="B185" s="62"/>
    </row>
    <row r="186" spans="2:2" x14ac:dyDescent="0.2">
      <c r="B186" s="62"/>
    </row>
    <row r="187" spans="2:2" x14ac:dyDescent="0.2">
      <c r="B187" s="62"/>
    </row>
    <row r="188" spans="2:2" x14ac:dyDescent="0.2">
      <c r="B188" s="62"/>
    </row>
    <row r="189" spans="2:2" x14ac:dyDescent="0.2">
      <c r="B189" s="62"/>
    </row>
    <row r="190" spans="2:2" x14ac:dyDescent="0.2">
      <c r="B190" s="62"/>
    </row>
    <row r="191" spans="2:2" x14ac:dyDescent="0.2">
      <c r="B191" s="62"/>
    </row>
    <row r="192" spans="2:2" x14ac:dyDescent="0.2">
      <c r="B192" s="62"/>
    </row>
    <row r="193" spans="2:2" x14ac:dyDescent="0.2">
      <c r="B193" s="62"/>
    </row>
    <row r="194" spans="2:2" x14ac:dyDescent="0.2">
      <c r="B194" s="62"/>
    </row>
    <row r="195" spans="2:2" x14ac:dyDescent="0.2">
      <c r="B195" s="62"/>
    </row>
    <row r="196" spans="2:2" x14ac:dyDescent="0.2">
      <c r="B196" s="62"/>
    </row>
    <row r="197" spans="2:2" x14ac:dyDescent="0.2">
      <c r="B197" s="62"/>
    </row>
    <row r="198" spans="2:2" x14ac:dyDescent="0.2">
      <c r="B198" s="62"/>
    </row>
    <row r="199" spans="2:2" x14ac:dyDescent="0.2">
      <c r="B199" s="62"/>
    </row>
    <row r="200" spans="2:2" x14ac:dyDescent="0.2">
      <c r="B200" s="62"/>
    </row>
    <row r="201" spans="2:2" x14ac:dyDescent="0.2">
      <c r="B201" s="62"/>
    </row>
    <row r="202" spans="2:2" x14ac:dyDescent="0.2">
      <c r="B202" s="62"/>
    </row>
    <row r="203" spans="2:2" x14ac:dyDescent="0.2">
      <c r="B203" s="62"/>
    </row>
    <row r="204" spans="2:2" x14ac:dyDescent="0.2">
      <c r="B204" s="62"/>
    </row>
    <row r="205" spans="2:2" x14ac:dyDescent="0.2">
      <c r="B205" s="62"/>
    </row>
    <row r="206" spans="2:2" x14ac:dyDescent="0.2">
      <c r="B206" s="62"/>
    </row>
    <row r="207" spans="2:2" x14ac:dyDescent="0.2">
      <c r="B207" s="62"/>
    </row>
    <row r="208" spans="2:2" x14ac:dyDescent="0.2">
      <c r="B208" s="62"/>
    </row>
    <row r="209" spans="2:2" x14ac:dyDescent="0.2">
      <c r="B209" s="62"/>
    </row>
    <row r="210" spans="2:2" x14ac:dyDescent="0.2">
      <c r="B210" s="62"/>
    </row>
    <row r="211" spans="2:2" x14ac:dyDescent="0.2">
      <c r="B211" s="62"/>
    </row>
    <row r="212" spans="2:2" x14ac:dyDescent="0.2">
      <c r="B212" s="62"/>
    </row>
    <row r="213" spans="2:2" x14ac:dyDescent="0.2">
      <c r="B213" s="62"/>
    </row>
    <row r="214" spans="2:2" x14ac:dyDescent="0.2">
      <c r="B214" s="62"/>
    </row>
    <row r="215" spans="2:2" x14ac:dyDescent="0.2">
      <c r="B215" s="62"/>
    </row>
    <row r="216" spans="2:2" x14ac:dyDescent="0.2">
      <c r="B216" s="62"/>
    </row>
    <row r="217" spans="2:2" x14ac:dyDescent="0.2">
      <c r="B217" s="62"/>
    </row>
    <row r="218" spans="2:2" x14ac:dyDescent="0.2">
      <c r="B218" s="62"/>
    </row>
    <row r="219" spans="2:2" x14ac:dyDescent="0.2">
      <c r="B219" s="62"/>
    </row>
    <row r="220" spans="2:2" x14ac:dyDescent="0.2">
      <c r="B220" s="62"/>
    </row>
    <row r="221" spans="2:2" x14ac:dyDescent="0.2">
      <c r="B221" s="62"/>
    </row>
    <row r="222" spans="2:2" x14ac:dyDescent="0.2">
      <c r="B222" s="62"/>
    </row>
    <row r="223" spans="2:2" x14ac:dyDescent="0.2">
      <c r="B223" s="62"/>
    </row>
    <row r="224" spans="2:2" x14ac:dyDescent="0.2">
      <c r="B224" s="62"/>
    </row>
    <row r="225" spans="2:2" x14ac:dyDescent="0.2">
      <c r="B225" s="62"/>
    </row>
    <row r="226" spans="2:2" x14ac:dyDescent="0.2">
      <c r="B226" s="62"/>
    </row>
    <row r="227" spans="2:2" x14ac:dyDescent="0.2">
      <c r="B227" s="62"/>
    </row>
    <row r="228" spans="2:2" x14ac:dyDescent="0.2">
      <c r="B228" s="62"/>
    </row>
    <row r="229" spans="2:2" x14ac:dyDescent="0.2">
      <c r="B229" s="62"/>
    </row>
    <row r="230" spans="2:2" x14ac:dyDescent="0.2">
      <c r="B230" s="62"/>
    </row>
    <row r="231" spans="2:2" x14ac:dyDescent="0.2">
      <c r="B231" s="62"/>
    </row>
    <row r="232" spans="2:2" x14ac:dyDescent="0.2">
      <c r="B232" s="62"/>
    </row>
    <row r="233" spans="2:2" x14ac:dyDescent="0.2">
      <c r="B233" s="62"/>
    </row>
    <row r="234" spans="2:2" x14ac:dyDescent="0.2">
      <c r="B234" s="62"/>
    </row>
    <row r="235" spans="2:2" x14ac:dyDescent="0.2">
      <c r="B235" s="62"/>
    </row>
    <row r="236" spans="2:2" x14ac:dyDescent="0.2">
      <c r="B236" s="62"/>
    </row>
    <row r="237" spans="2:2" x14ac:dyDescent="0.2">
      <c r="B237" s="62"/>
    </row>
    <row r="238" spans="2:2" x14ac:dyDescent="0.2">
      <c r="B238" s="62"/>
    </row>
    <row r="239" spans="2:2" x14ac:dyDescent="0.2">
      <c r="B239" s="62"/>
    </row>
    <row r="240" spans="2:2" x14ac:dyDescent="0.2">
      <c r="B240" s="62"/>
    </row>
    <row r="241" spans="2:2" x14ac:dyDescent="0.2">
      <c r="B241" s="62"/>
    </row>
    <row r="242" spans="2:2" x14ac:dyDescent="0.2">
      <c r="B242" s="62"/>
    </row>
    <row r="243" spans="2:2" x14ac:dyDescent="0.2">
      <c r="B243" s="62"/>
    </row>
    <row r="244" spans="2:2" x14ac:dyDescent="0.2">
      <c r="B244" s="62"/>
    </row>
    <row r="245" spans="2:2" x14ac:dyDescent="0.2">
      <c r="B245" s="62"/>
    </row>
    <row r="246" spans="2:2" x14ac:dyDescent="0.2">
      <c r="B246" s="62"/>
    </row>
    <row r="247" spans="2:2" x14ac:dyDescent="0.2">
      <c r="B247" s="62"/>
    </row>
    <row r="248" spans="2:2" x14ac:dyDescent="0.2">
      <c r="B248" s="62"/>
    </row>
    <row r="249" spans="2:2" x14ac:dyDescent="0.2">
      <c r="B249" s="62"/>
    </row>
    <row r="250" spans="2:2" x14ac:dyDescent="0.2">
      <c r="B250" s="62"/>
    </row>
    <row r="251" spans="2:2" x14ac:dyDescent="0.2">
      <c r="B251" s="62"/>
    </row>
    <row r="252" spans="2:2" x14ac:dyDescent="0.2">
      <c r="B252" s="62"/>
    </row>
    <row r="253" spans="2:2" x14ac:dyDescent="0.2">
      <c r="B253" s="62"/>
    </row>
    <row r="254" spans="2:2" x14ac:dyDescent="0.2">
      <c r="B254" s="62"/>
    </row>
    <row r="255" spans="2:2" x14ac:dyDescent="0.2">
      <c r="B255" s="62"/>
    </row>
    <row r="256" spans="2:2" x14ac:dyDescent="0.2">
      <c r="B256" s="62"/>
    </row>
    <row r="257" spans="2:2" x14ac:dyDescent="0.2">
      <c r="B257" s="62"/>
    </row>
    <row r="258" spans="2:2" x14ac:dyDescent="0.2">
      <c r="B258" s="62"/>
    </row>
    <row r="259" spans="2:2" x14ac:dyDescent="0.2">
      <c r="B259" s="62"/>
    </row>
    <row r="260" spans="2:2" x14ac:dyDescent="0.2">
      <c r="B260" s="62"/>
    </row>
    <row r="261" spans="2:2" x14ac:dyDescent="0.2">
      <c r="B261" s="62"/>
    </row>
    <row r="262" spans="2:2" x14ac:dyDescent="0.2">
      <c r="B262" s="62"/>
    </row>
    <row r="263" spans="2:2" x14ac:dyDescent="0.2">
      <c r="B263" s="62"/>
    </row>
    <row r="264" spans="2:2" x14ac:dyDescent="0.2">
      <c r="B264" s="62"/>
    </row>
    <row r="265" spans="2:2" x14ac:dyDescent="0.2">
      <c r="B265" s="62"/>
    </row>
    <row r="266" spans="2:2" x14ac:dyDescent="0.2">
      <c r="B266" s="62"/>
    </row>
    <row r="267" spans="2:2" x14ac:dyDescent="0.2">
      <c r="B267" s="62"/>
    </row>
    <row r="268" spans="2:2" x14ac:dyDescent="0.2">
      <c r="B268" s="62"/>
    </row>
    <row r="269" spans="2:2" x14ac:dyDescent="0.2">
      <c r="B269" s="62"/>
    </row>
    <row r="270" spans="2:2" x14ac:dyDescent="0.2">
      <c r="B270" s="62"/>
    </row>
    <row r="271" spans="2:2" x14ac:dyDescent="0.2">
      <c r="B271" s="62"/>
    </row>
    <row r="272" spans="2:2" x14ac:dyDescent="0.2">
      <c r="B272" s="62"/>
    </row>
    <row r="273" spans="2:2" x14ac:dyDescent="0.2">
      <c r="B273" s="62"/>
    </row>
    <row r="274" spans="2:2" x14ac:dyDescent="0.2">
      <c r="B274" s="62"/>
    </row>
    <row r="275" spans="2:2" x14ac:dyDescent="0.2">
      <c r="B275" s="62"/>
    </row>
    <row r="276" spans="2:2" x14ac:dyDescent="0.2">
      <c r="B276" s="62"/>
    </row>
    <row r="277" spans="2:2" x14ac:dyDescent="0.2">
      <c r="B277" s="62"/>
    </row>
    <row r="278" spans="2:2" x14ac:dyDescent="0.2">
      <c r="B278" s="62"/>
    </row>
    <row r="279" spans="2:2" x14ac:dyDescent="0.2">
      <c r="B279" s="62"/>
    </row>
    <row r="280" spans="2:2" x14ac:dyDescent="0.2">
      <c r="B280" s="62"/>
    </row>
    <row r="281" spans="2:2" x14ac:dyDescent="0.2">
      <c r="B281" s="62"/>
    </row>
    <row r="282" spans="2:2" x14ac:dyDescent="0.2">
      <c r="B282" s="62"/>
    </row>
    <row r="283" spans="2:2" x14ac:dyDescent="0.2">
      <c r="B283" s="62"/>
    </row>
    <row r="284" spans="2:2" x14ac:dyDescent="0.2">
      <c r="B284" s="62"/>
    </row>
    <row r="285" spans="2:2" x14ac:dyDescent="0.2">
      <c r="B285" s="62"/>
    </row>
    <row r="286" spans="2:2" x14ac:dyDescent="0.2">
      <c r="B286" s="62"/>
    </row>
    <row r="287" spans="2:2" x14ac:dyDescent="0.2">
      <c r="B287" s="62"/>
    </row>
    <row r="288" spans="2:2" x14ac:dyDescent="0.2">
      <c r="B288" s="62"/>
    </row>
    <row r="289" spans="2:2" x14ac:dyDescent="0.2">
      <c r="B289" s="62"/>
    </row>
    <row r="290" spans="2:2" x14ac:dyDescent="0.2">
      <c r="B290" s="62"/>
    </row>
    <row r="291" spans="2:2" x14ac:dyDescent="0.2">
      <c r="B291" s="62"/>
    </row>
    <row r="292" spans="2:2" x14ac:dyDescent="0.2">
      <c r="B292" s="62"/>
    </row>
    <row r="293" spans="2:2" x14ac:dyDescent="0.2">
      <c r="B293" s="62"/>
    </row>
    <row r="294" spans="2:2" x14ac:dyDescent="0.2">
      <c r="B294" s="62"/>
    </row>
    <row r="295" spans="2:2" x14ac:dyDescent="0.2">
      <c r="B295" s="62"/>
    </row>
    <row r="296" spans="2:2" x14ac:dyDescent="0.2">
      <c r="B296" s="62"/>
    </row>
    <row r="297" spans="2:2" x14ac:dyDescent="0.2">
      <c r="B297" s="62"/>
    </row>
    <row r="298" spans="2:2" x14ac:dyDescent="0.2">
      <c r="B298" s="62"/>
    </row>
    <row r="299" spans="2:2" x14ac:dyDescent="0.2">
      <c r="B299" s="62"/>
    </row>
    <row r="300" spans="2:2" x14ac:dyDescent="0.2">
      <c r="B300" s="62"/>
    </row>
    <row r="301" spans="2:2" x14ac:dyDescent="0.2">
      <c r="B301" s="62"/>
    </row>
    <row r="302" spans="2:2" x14ac:dyDescent="0.2">
      <c r="B302" s="62"/>
    </row>
    <row r="303" spans="2:2" x14ac:dyDescent="0.2">
      <c r="B303" s="62"/>
    </row>
    <row r="304" spans="2:2" x14ac:dyDescent="0.2">
      <c r="B304" s="62"/>
    </row>
    <row r="305" spans="2:2" x14ac:dyDescent="0.2">
      <c r="B305" s="62"/>
    </row>
    <row r="306" spans="2:2" x14ac:dyDescent="0.2">
      <c r="B306" s="62"/>
    </row>
    <row r="307" spans="2:2" x14ac:dyDescent="0.2">
      <c r="B307" s="62"/>
    </row>
    <row r="308" spans="2:2" x14ac:dyDescent="0.2">
      <c r="B308" s="62"/>
    </row>
    <row r="309" spans="2:2" x14ac:dyDescent="0.2">
      <c r="B309" s="62"/>
    </row>
    <row r="310" spans="2:2" x14ac:dyDescent="0.2">
      <c r="B310" s="62"/>
    </row>
    <row r="311" spans="2:2" x14ac:dyDescent="0.2">
      <c r="B311" s="62"/>
    </row>
    <row r="312" spans="2:2" x14ac:dyDescent="0.2">
      <c r="B312" s="62"/>
    </row>
    <row r="313" spans="2:2" x14ac:dyDescent="0.2">
      <c r="B313" s="62"/>
    </row>
    <row r="314" spans="2:2" x14ac:dyDescent="0.2">
      <c r="B314" s="62"/>
    </row>
    <row r="315" spans="2:2" x14ac:dyDescent="0.2">
      <c r="B315" s="62"/>
    </row>
    <row r="316" spans="2:2" x14ac:dyDescent="0.2">
      <c r="B316" s="62"/>
    </row>
    <row r="317" spans="2:2" x14ac:dyDescent="0.2">
      <c r="B317" s="62"/>
    </row>
    <row r="318" spans="2:2" x14ac:dyDescent="0.2">
      <c r="B318" s="62"/>
    </row>
    <row r="319" spans="2:2" x14ac:dyDescent="0.2">
      <c r="B319" s="62"/>
    </row>
    <row r="320" spans="2:2" x14ac:dyDescent="0.2">
      <c r="B320" s="62"/>
    </row>
    <row r="321" spans="2:2" x14ac:dyDescent="0.2">
      <c r="B321" s="62"/>
    </row>
    <row r="322" spans="2:2" x14ac:dyDescent="0.2">
      <c r="B322" s="62"/>
    </row>
    <row r="323" spans="2:2" x14ac:dyDescent="0.2">
      <c r="B323" s="62"/>
    </row>
    <row r="324" spans="2:2" x14ac:dyDescent="0.2">
      <c r="B324" s="62"/>
    </row>
    <row r="325" spans="2:2" x14ac:dyDescent="0.2">
      <c r="B325" s="62"/>
    </row>
    <row r="326" spans="2:2" x14ac:dyDescent="0.2">
      <c r="B326" s="62"/>
    </row>
    <row r="327" spans="2:2" x14ac:dyDescent="0.2">
      <c r="B327" s="62"/>
    </row>
    <row r="328" spans="2:2" x14ac:dyDescent="0.2">
      <c r="B328" s="62"/>
    </row>
    <row r="329" spans="2:2" x14ac:dyDescent="0.2">
      <c r="B329" s="62"/>
    </row>
    <row r="330" spans="2:2" x14ac:dyDescent="0.2">
      <c r="B330" s="62"/>
    </row>
    <row r="331" spans="2:2" x14ac:dyDescent="0.2">
      <c r="B331" s="62"/>
    </row>
    <row r="332" spans="2:2" x14ac:dyDescent="0.2">
      <c r="B332" s="62"/>
    </row>
    <row r="333" spans="2:2" x14ac:dyDescent="0.2">
      <c r="B333" s="62"/>
    </row>
    <row r="334" spans="2:2" x14ac:dyDescent="0.2">
      <c r="B334" s="62"/>
    </row>
    <row r="335" spans="2:2" x14ac:dyDescent="0.2">
      <c r="B335" s="62"/>
    </row>
    <row r="336" spans="2:2" x14ac:dyDescent="0.2">
      <c r="B336" s="62"/>
    </row>
    <row r="337" spans="2:2" x14ac:dyDescent="0.2">
      <c r="B337" s="62"/>
    </row>
    <row r="338" spans="2:2" x14ac:dyDescent="0.2">
      <c r="B338" s="62"/>
    </row>
    <row r="339" spans="2:2" x14ac:dyDescent="0.2">
      <c r="B339" s="62"/>
    </row>
    <row r="340" spans="2:2" x14ac:dyDescent="0.2">
      <c r="B340" s="62"/>
    </row>
    <row r="341" spans="2:2" x14ac:dyDescent="0.2">
      <c r="B341" s="62"/>
    </row>
    <row r="342" spans="2:2" x14ac:dyDescent="0.2">
      <c r="B342" s="62"/>
    </row>
    <row r="343" spans="2:2" x14ac:dyDescent="0.2">
      <c r="B343" s="62"/>
    </row>
    <row r="344" spans="2:2" x14ac:dyDescent="0.2">
      <c r="B344" s="62"/>
    </row>
    <row r="345" spans="2:2" x14ac:dyDescent="0.2">
      <c r="B345" s="62"/>
    </row>
    <row r="346" spans="2:2" x14ac:dyDescent="0.2">
      <c r="B346" s="62"/>
    </row>
    <row r="347" spans="2:2" x14ac:dyDescent="0.2">
      <c r="B347" s="62"/>
    </row>
    <row r="348" spans="2:2" x14ac:dyDescent="0.2">
      <c r="B348" s="62"/>
    </row>
    <row r="349" spans="2:2" x14ac:dyDescent="0.2">
      <c r="B349" s="62"/>
    </row>
    <row r="350" spans="2:2" x14ac:dyDescent="0.2">
      <c r="B350" s="62"/>
    </row>
    <row r="351" spans="2:2" x14ac:dyDescent="0.2">
      <c r="B351" s="62"/>
    </row>
    <row r="352" spans="2:2" x14ac:dyDescent="0.2">
      <c r="B352" s="62"/>
    </row>
    <row r="353" spans="2:2" x14ac:dyDescent="0.2">
      <c r="B353" s="62"/>
    </row>
    <row r="354" spans="2:2" x14ac:dyDescent="0.2">
      <c r="B354" s="62"/>
    </row>
    <row r="355" spans="2:2" x14ac:dyDescent="0.2">
      <c r="B355" s="62"/>
    </row>
    <row r="356" spans="2:2" x14ac:dyDescent="0.2">
      <c r="B356" s="62"/>
    </row>
    <row r="357" spans="2:2" x14ac:dyDescent="0.2">
      <c r="B357" s="62"/>
    </row>
    <row r="358" spans="2:2" x14ac:dyDescent="0.2">
      <c r="B358" s="62"/>
    </row>
    <row r="359" spans="2:2" x14ac:dyDescent="0.2">
      <c r="B359" s="62"/>
    </row>
    <row r="360" spans="2:2" x14ac:dyDescent="0.2">
      <c r="B360" s="62"/>
    </row>
    <row r="361" spans="2:2" x14ac:dyDescent="0.2">
      <c r="B361" s="62"/>
    </row>
    <row r="362" spans="2:2" x14ac:dyDescent="0.2">
      <c r="B362" s="62"/>
    </row>
    <row r="363" spans="2:2" x14ac:dyDescent="0.2">
      <c r="B363" s="62"/>
    </row>
    <row r="364" spans="2:2" x14ac:dyDescent="0.2">
      <c r="B364" s="62"/>
    </row>
    <row r="365" spans="2:2" x14ac:dyDescent="0.2">
      <c r="B365" s="62"/>
    </row>
    <row r="366" spans="2:2" x14ac:dyDescent="0.2">
      <c r="B366" s="62"/>
    </row>
    <row r="367" spans="2:2" x14ac:dyDescent="0.2">
      <c r="B367" s="62"/>
    </row>
    <row r="368" spans="2:2" x14ac:dyDescent="0.2">
      <c r="B368" s="62"/>
    </row>
    <row r="369" spans="2:2" x14ac:dyDescent="0.2">
      <c r="B369" s="62"/>
    </row>
    <row r="370" spans="2:2" x14ac:dyDescent="0.2">
      <c r="B370" s="62"/>
    </row>
    <row r="371" spans="2:2" x14ac:dyDescent="0.2">
      <c r="B371" s="62"/>
    </row>
    <row r="372" spans="2:2" x14ac:dyDescent="0.2">
      <c r="B372" s="62"/>
    </row>
    <row r="373" spans="2:2" x14ac:dyDescent="0.2">
      <c r="B373" s="62"/>
    </row>
    <row r="374" spans="2:2" x14ac:dyDescent="0.2">
      <c r="B374" s="62"/>
    </row>
    <row r="375" spans="2:2" x14ac:dyDescent="0.2">
      <c r="B375" s="62"/>
    </row>
    <row r="376" spans="2:2" x14ac:dyDescent="0.2">
      <c r="B376" s="62"/>
    </row>
    <row r="377" spans="2:2" x14ac:dyDescent="0.2">
      <c r="B377" s="62"/>
    </row>
    <row r="378" spans="2:2" x14ac:dyDescent="0.2">
      <c r="B378" s="62"/>
    </row>
    <row r="379" spans="2:2" x14ac:dyDescent="0.2">
      <c r="B379" s="62"/>
    </row>
    <row r="380" spans="2:2" x14ac:dyDescent="0.2">
      <c r="B380" s="62"/>
    </row>
    <row r="381" spans="2:2" x14ac:dyDescent="0.2">
      <c r="B381" s="62"/>
    </row>
    <row r="382" spans="2:2" x14ac:dyDescent="0.2">
      <c r="B382" s="62"/>
    </row>
    <row r="383" spans="2:2" x14ac:dyDescent="0.2">
      <c r="B383" s="62"/>
    </row>
    <row r="384" spans="2:2" x14ac:dyDescent="0.2">
      <c r="B384" s="62"/>
    </row>
    <row r="385" spans="2:2" x14ac:dyDescent="0.2">
      <c r="B385" s="62"/>
    </row>
    <row r="386" spans="2:2" x14ac:dyDescent="0.2">
      <c r="B386" s="62"/>
    </row>
    <row r="387" spans="2:2" x14ac:dyDescent="0.2">
      <c r="B387" s="62"/>
    </row>
    <row r="388" spans="2:2" x14ac:dyDescent="0.2">
      <c r="B388" s="62"/>
    </row>
    <row r="389" spans="2:2" x14ac:dyDescent="0.2">
      <c r="B389" s="62"/>
    </row>
    <row r="390" spans="2:2" x14ac:dyDescent="0.2">
      <c r="B390" s="62"/>
    </row>
    <row r="391" spans="2:2" x14ac:dyDescent="0.2">
      <c r="B391" s="62"/>
    </row>
    <row r="392" spans="2:2" x14ac:dyDescent="0.2">
      <c r="B392" s="62"/>
    </row>
    <row r="393" spans="2:2" x14ac:dyDescent="0.2">
      <c r="B393" s="62"/>
    </row>
    <row r="394" spans="2:2" x14ac:dyDescent="0.2">
      <c r="B394" s="62"/>
    </row>
    <row r="395" spans="2:2" x14ac:dyDescent="0.2">
      <c r="B395" s="62"/>
    </row>
    <row r="396" spans="2:2" x14ac:dyDescent="0.2">
      <c r="B396" s="62"/>
    </row>
    <row r="397" spans="2:2" x14ac:dyDescent="0.2">
      <c r="B397" s="62"/>
    </row>
    <row r="398" spans="2:2" x14ac:dyDescent="0.2">
      <c r="B398" s="62"/>
    </row>
    <row r="399" spans="2:2" x14ac:dyDescent="0.2">
      <c r="B399" s="62"/>
    </row>
    <row r="400" spans="2:2" x14ac:dyDescent="0.2">
      <c r="B400" s="62"/>
    </row>
    <row r="401" spans="2:2" x14ac:dyDescent="0.2">
      <c r="B401" s="62"/>
    </row>
    <row r="402" spans="2:2" x14ac:dyDescent="0.2">
      <c r="B402" s="62"/>
    </row>
    <row r="403" spans="2:2" x14ac:dyDescent="0.2">
      <c r="B403" s="62"/>
    </row>
    <row r="404" spans="2:2" x14ac:dyDescent="0.2">
      <c r="B404" s="62"/>
    </row>
    <row r="405" spans="2:2" x14ac:dyDescent="0.2">
      <c r="B405" s="62"/>
    </row>
    <row r="406" spans="2:2" x14ac:dyDescent="0.2">
      <c r="B406" s="62"/>
    </row>
    <row r="407" spans="2:2" x14ac:dyDescent="0.2">
      <c r="B407" s="62"/>
    </row>
    <row r="408" spans="2:2" x14ac:dyDescent="0.2">
      <c r="B408" s="62"/>
    </row>
    <row r="409" spans="2:2" x14ac:dyDescent="0.2">
      <c r="B409" s="62"/>
    </row>
    <row r="410" spans="2:2" x14ac:dyDescent="0.2">
      <c r="B410" s="62"/>
    </row>
    <row r="411" spans="2:2" x14ac:dyDescent="0.2">
      <c r="B411" s="62"/>
    </row>
    <row r="412" spans="2:2" x14ac:dyDescent="0.2">
      <c r="B412" s="62"/>
    </row>
    <row r="413" spans="2:2" x14ac:dyDescent="0.2">
      <c r="B413" s="62"/>
    </row>
    <row r="414" spans="2:2" x14ac:dyDescent="0.2">
      <c r="B414" s="62"/>
    </row>
    <row r="415" spans="2:2" x14ac:dyDescent="0.2">
      <c r="B415" s="62"/>
    </row>
    <row r="416" spans="2:2" x14ac:dyDescent="0.2">
      <c r="B416" s="62"/>
    </row>
    <row r="417" spans="2:2" x14ac:dyDescent="0.2">
      <c r="B417" s="62"/>
    </row>
    <row r="418" spans="2:2" x14ac:dyDescent="0.2">
      <c r="B418" s="62"/>
    </row>
    <row r="419" spans="2:2" x14ac:dyDescent="0.2">
      <c r="B419" s="62"/>
    </row>
    <row r="420" spans="2:2" x14ac:dyDescent="0.2">
      <c r="B420" s="62"/>
    </row>
    <row r="421" spans="2:2" x14ac:dyDescent="0.2">
      <c r="B421" s="62"/>
    </row>
    <row r="422" spans="2:2" x14ac:dyDescent="0.2">
      <c r="B422" s="62"/>
    </row>
    <row r="423" spans="2:2" x14ac:dyDescent="0.2">
      <c r="B423" s="62"/>
    </row>
    <row r="424" spans="2:2" x14ac:dyDescent="0.2">
      <c r="B424" s="62"/>
    </row>
    <row r="425" spans="2:2" x14ac:dyDescent="0.2">
      <c r="B425" s="62"/>
    </row>
    <row r="426" spans="2:2" x14ac:dyDescent="0.2">
      <c r="B426" s="62"/>
    </row>
    <row r="427" spans="2:2" x14ac:dyDescent="0.2">
      <c r="B427" s="62"/>
    </row>
    <row r="428" spans="2:2" x14ac:dyDescent="0.2">
      <c r="B428" s="62"/>
    </row>
    <row r="429" spans="2:2" x14ac:dyDescent="0.2">
      <c r="B429" s="62"/>
    </row>
    <row r="430" spans="2:2" x14ac:dyDescent="0.2">
      <c r="B430" s="62"/>
    </row>
    <row r="431" spans="2:2" x14ac:dyDescent="0.2">
      <c r="B431" s="62"/>
    </row>
    <row r="432" spans="2:2" x14ac:dyDescent="0.2">
      <c r="B432" s="62"/>
    </row>
    <row r="433" spans="2:2" x14ac:dyDescent="0.2">
      <c r="B433" s="62"/>
    </row>
    <row r="434" spans="2:2" x14ac:dyDescent="0.2">
      <c r="B434" s="62"/>
    </row>
    <row r="435" spans="2:2" x14ac:dyDescent="0.2">
      <c r="B435" s="62"/>
    </row>
    <row r="436" spans="2:2" x14ac:dyDescent="0.2">
      <c r="B436" s="62"/>
    </row>
    <row r="437" spans="2:2" x14ac:dyDescent="0.2">
      <c r="B437" s="62"/>
    </row>
    <row r="438" spans="2:2" x14ac:dyDescent="0.2">
      <c r="B438" s="62"/>
    </row>
    <row r="439" spans="2:2" x14ac:dyDescent="0.2">
      <c r="B439" s="62"/>
    </row>
    <row r="440" spans="2:2" x14ac:dyDescent="0.2">
      <c r="B440" s="62"/>
    </row>
    <row r="441" spans="2:2" x14ac:dyDescent="0.2">
      <c r="B441" s="62"/>
    </row>
    <row r="442" spans="2:2" x14ac:dyDescent="0.2">
      <c r="B442" s="62"/>
    </row>
    <row r="443" spans="2:2" x14ac:dyDescent="0.2">
      <c r="B443" s="62"/>
    </row>
    <row r="444" spans="2:2" x14ac:dyDescent="0.2">
      <c r="B444" s="62"/>
    </row>
    <row r="445" spans="2:2" x14ac:dyDescent="0.2">
      <c r="B445" s="62"/>
    </row>
    <row r="446" spans="2:2" x14ac:dyDescent="0.2">
      <c r="B446" s="62"/>
    </row>
    <row r="447" spans="2:2" x14ac:dyDescent="0.2">
      <c r="B447" s="62"/>
    </row>
    <row r="448" spans="2:2" x14ac:dyDescent="0.2">
      <c r="B448" s="62"/>
    </row>
    <row r="449" spans="2:2" x14ac:dyDescent="0.2">
      <c r="B449" s="62"/>
    </row>
    <row r="450" spans="2:2" x14ac:dyDescent="0.2">
      <c r="B450" s="62"/>
    </row>
    <row r="451" spans="2:2" x14ac:dyDescent="0.2">
      <c r="B451" s="62"/>
    </row>
    <row r="452" spans="2:2" x14ac:dyDescent="0.2">
      <c r="B452" s="62"/>
    </row>
    <row r="453" spans="2:2" x14ac:dyDescent="0.2">
      <c r="B453" s="62"/>
    </row>
    <row r="454" spans="2:2" x14ac:dyDescent="0.2">
      <c r="B454" s="62"/>
    </row>
    <row r="455" spans="2:2" x14ac:dyDescent="0.2">
      <c r="B455" s="62"/>
    </row>
    <row r="456" spans="2:2" x14ac:dyDescent="0.2">
      <c r="B456" s="62"/>
    </row>
    <row r="457" spans="2:2" x14ac:dyDescent="0.2">
      <c r="B457" s="62"/>
    </row>
    <row r="458" spans="2:2" x14ac:dyDescent="0.2">
      <c r="B458" s="62"/>
    </row>
    <row r="459" spans="2:2" x14ac:dyDescent="0.2">
      <c r="B459" s="62"/>
    </row>
    <row r="460" spans="2:2" x14ac:dyDescent="0.2">
      <c r="B460" s="62"/>
    </row>
    <row r="461" spans="2:2" x14ac:dyDescent="0.2">
      <c r="B461" s="62"/>
    </row>
    <row r="462" spans="2:2" x14ac:dyDescent="0.2">
      <c r="B462" s="62"/>
    </row>
    <row r="463" spans="2:2" x14ac:dyDescent="0.2">
      <c r="B463" s="62"/>
    </row>
    <row r="464" spans="2:2" x14ac:dyDescent="0.2">
      <c r="B464" s="62"/>
    </row>
    <row r="465" spans="2:2" x14ac:dyDescent="0.2">
      <c r="B465" s="62"/>
    </row>
    <row r="466" spans="2:2" x14ac:dyDescent="0.2">
      <c r="B466" s="62"/>
    </row>
    <row r="467" spans="2:2" x14ac:dyDescent="0.2">
      <c r="B467" s="62"/>
    </row>
    <row r="468" spans="2:2" x14ac:dyDescent="0.2">
      <c r="B468" s="62"/>
    </row>
    <row r="469" spans="2:2" x14ac:dyDescent="0.2">
      <c r="B469" s="62"/>
    </row>
    <row r="470" spans="2:2" x14ac:dyDescent="0.2">
      <c r="B470" s="62"/>
    </row>
    <row r="471" spans="2:2" x14ac:dyDescent="0.2">
      <c r="B471" s="62"/>
    </row>
    <row r="472" spans="2:2" x14ac:dyDescent="0.2">
      <c r="B472" s="62"/>
    </row>
    <row r="473" spans="2:2" x14ac:dyDescent="0.2">
      <c r="B473" s="62"/>
    </row>
    <row r="474" spans="2:2" x14ac:dyDescent="0.2">
      <c r="B474" s="62"/>
    </row>
    <row r="475" spans="2:2" x14ac:dyDescent="0.2">
      <c r="B475" s="62"/>
    </row>
    <row r="476" spans="2:2" x14ac:dyDescent="0.2">
      <c r="B476" s="62"/>
    </row>
    <row r="477" spans="2:2" x14ac:dyDescent="0.2">
      <c r="B477" s="62"/>
    </row>
    <row r="478" spans="2:2" x14ac:dyDescent="0.2">
      <c r="B478" s="62"/>
    </row>
    <row r="479" spans="2:2" x14ac:dyDescent="0.2">
      <c r="B479" s="62"/>
    </row>
    <row r="480" spans="2:2" x14ac:dyDescent="0.2">
      <c r="B480" s="62"/>
    </row>
    <row r="481" spans="2:2" x14ac:dyDescent="0.2">
      <c r="B481" s="62"/>
    </row>
    <row r="482" spans="2:2" x14ac:dyDescent="0.2">
      <c r="B482" s="62"/>
    </row>
    <row r="483" spans="2:2" x14ac:dyDescent="0.2">
      <c r="B483" s="62"/>
    </row>
    <row r="484" spans="2:2" x14ac:dyDescent="0.2">
      <c r="B484" s="62"/>
    </row>
    <row r="485" spans="2:2" x14ac:dyDescent="0.2">
      <c r="B485" s="62"/>
    </row>
    <row r="486" spans="2:2" x14ac:dyDescent="0.2">
      <c r="B486" s="62"/>
    </row>
    <row r="487" spans="2:2" x14ac:dyDescent="0.2">
      <c r="B487" s="62"/>
    </row>
    <row r="488" spans="2:2" x14ac:dyDescent="0.2">
      <c r="B488" s="62"/>
    </row>
    <row r="489" spans="2:2" x14ac:dyDescent="0.2">
      <c r="B489" s="62"/>
    </row>
    <row r="490" spans="2:2" x14ac:dyDescent="0.2">
      <c r="B490" s="62"/>
    </row>
    <row r="491" spans="2:2" x14ac:dyDescent="0.2">
      <c r="B491" s="62"/>
    </row>
    <row r="492" spans="2:2" x14ac:dyDescent="0.2">
      <c r="B492" s="62"/>
    </row>
    <row r="493" spans="2:2" x14ac:dyDescent="0.2">
      <c r="B493" s="62"/>
    </row>
    <row r="494" spans="2:2" x14ac:dyDescent="0.2">
      <c r="B494" s="62"/>
    </row>
    <row r="495" spans="2:2" x14ac:dyDescent="0.2">
      <c r="B495" s="62"/>
    </row>
    <row r="496" spans="2:2" x14ac:dyDescent="0.2">
      <c r="B496" s="62"/>
    </row>
    <row r="497" spans="2:2" x14ac:dyDescent="0.2">
      <c r="B497" s="62"/>
    </row>
    <row r="498" spans="2:2" x14ac:dyDescent="0.2">
      <c r="B498" s="62"/>
    </row>
    <row r="499" spans="2:2" x14ac:dyDescent="0.2">
      <c r="B499" s="62"/>
    </row>
    <row r="500" spans="2:2" x14ac:dyDescent="0.2">
      <c r="B500" s="62"/>
    </row>
    <row r="501" spans="2:2" x14ac:dyDescent="0.2">
      <c r="B501" s="62"/>
    </row>
    <row r="502" spans="2:2" x14ac:dyDescent="0.2">
      <c r="B502" s="62"/>
    </row>
    <row r="503" spans="2:2" x14ac:dyDescent="0.2">
      <c r="B503" s="62"/>
    </row>
    <row r="504" spans="2:2" x14ac:dyDescent="0.2">
      <c r="B504" s="62"/>
    </row>
    <row r="505" spans="2:2" x14ac:dyDescent="0.2">
      <c r="B505" s="62"/>
    </row>
    <row r="506" spans="2:2" x14ac:dyDescent="0.2">
      <c r="B506" s="62"/>
    </row>
    <row r="507" spans="2:2" x14ac:dyDescent="0.2">
      <c r="B507" s="62"/>
    </row>
    <row r="508" spans="2:2" x14ac:dyDescent="0.2">
      <c r="B508" s="62"/>
    </row>
    <row r="509" spans="2:2" x14ac:dyDescent="0.2">
      <c r="B509" s="62"/>
    </row>
    <row r="510" spans="2:2" x14ac:dyDescent="0.2">
      <c r="B510" s="62"/>
    </row>
    <row r="511" spans="2:2" x14ac:dyDescent="0.2">
      <c r="B511" s="62"/>
    </row>
    <row r="512" spans="2:2" x14ac:dyDescent="0.2">
      <c r="B512" s="62"/>
    </row>
    <row r="513" spans="2:2" x14ac:dyDescent="0.2">
      <c r="B513" s="62"/>
    </row>
    <row r="514" spans="2:2" x14ac:dyDescent="0.2">
      <c r="B514" s="62"/>
    </row>
    <row r="515" spans="2:2" x14ac:dyDescent="0.2">
      <c r="B515" s="62"/>
    </row>
    <row r="516" spans="2:2" x14ac:dyDescent="0.2">
      <c r="B516" s="62"/>
    </row>
    <row r="517" spans="2:2" x14ac:dyDescent="0.2">
      <c r="B517" s="62"/>
    </row>
    <row r="518" spans="2:2" x14ac:dyDescent="0.2">
      <c r="B518" s="62"/>
    </row>
    <row r="519" spans="2:2" x14ac:dyDescent="0.2">
      <c r="B519" s="62"/>
    </row>
    <row r="520" spans="2:2" x14ac:dyDescent="0.2">
      <c r="B520" s="62"/>
    </row>
    <row r="521" spans="2:2" x14ac:dyDescent="0.2">
      <c r="B521" s="62"/>
    </row>
    <row r="522" spans="2:2" x14ac:dyDescent="0.2">
      <c r="B522" s="62"/>
    </row>
    <row r="523" spans="2:2" x14ac:dyDescent="0.2">
      <c r="B523" s="62"/>
    </row>
    <row r="524" spans="2:2" x14ac:dyDescent="0.2">
      <c r="B524" s="62"/>
    </row>
    <row r="525" spans="2:2" x14ac:dyDescent="0.2">
      <c r="B525" s="62"/>
    </row>
    <row r="526" spans="2:2" x14ac:dyDescent="0.2">
      <c r="B526" s="62"/>
    </row>
    <row r="527" spans="2:2" x14ac:dyDescent="0.2">
      <c r="B527" s="62"/>
    </row>
    <row r="528" spans="2:2" x14ac:dyDescent="0.2">
      <c r="B528" s="62"/>
    </row>
    <row r="529" spans="2:2" x14ac:dyDescent="0.2">
      <c r="B529" s="62"/>
    </row>
    <row r="530" spans="2:2" x14ac:dyDescent="0.2">
      <c r="B530" s="62"/>
    </row>
    <row r="531" spans="2:2" x14ac:dyDescent="0.2">
      <c r="B531" s="62"/>
    </row>
    <row r="532" spans="2:2" x14ac:dyDescent="0.2">
      <c r="B532" s="62"/>
    </row>
    <row r="533" spans="2:2" x14ac:dyDescent="0.2">
      <c r="B533" s="62"/>
    </row>
    <row r="534" spans="2:2" x14ac:dyDescent="0.2">
      <c r="B534" s="62"/>
    </row>
    <row r="535" spans="2:2" x14ac:dyDescent="0.2">
      <c r="B535" s="62"/>
    </row>
    <row r="536" spans="2:2" x14ac:dyDescent="0.2">
      <c r="B536" s="62"/>
    </row>
    <row r="537" spans="2:2" x14ac:dyDescent="0.2">
      <c r="B537" s="62"/>
    </row>
    <row r="538" spans="2:2" x14ac:dyDescent="0.2">
      <c r="B538" s="62"/>
    </row>
    <row r="539" spans="2:2" x14ac:dyDescent="0.2">
      <c r="B539" s="62"/>
    </row>
    <row r="540" spans="2:2" x14ac:dyDescent="0.2">
      <c r="B540" s="62"/>
    </row>
    <row r="541" spans="2:2" x14ac:dyDescent="0.2">
      <c r="B541" s="62"/>
    </row>
    <row r="542" spans="2:2" x14ac:dyDescent="0.2">
      <c r="B542" s="62"/>
    </row>
    <row r="543" spans="2:2" x14ac:dyDescent="0.2">
      <c r="B543" s="62"/>
    </row>
    <row r="544" spans="2:2" x14ac:dyDescent="0.2">
      <c r="B544" s="62"/>
    </row>
    <row r="545" spans="2:2" x14ac:dyDescent="0.2">
      <c r="B545" s="62"/>
    </row>
    <row r="546" spans="2:2" x14ac:dyDescent="0.2">
      <c r="B546" s="62"/>
    </row>
    <row r="547" spans="2:2" x14ac:dyDescent="0.2">
      <c r="B547" s="62"/>
    </row>
    <row r="548" spans="2:2" x14ac:dyDescent="0.2">
      <c r="B548" s="62"/>
    </row>
    <row r="549" spans="2:2" x14ac:dyDescent="0.2">
      <c r="B549" s="62"/>
    </row>
    <row r="550" spans="2:2" x14ac:dyDescent="0.2">
      <c r="B550" s="62"/>
    </row>
    <row r="551" spans="2:2" x14ac:dyDescent="0.2">
      <c r="B551" s="62"/>
    </row>
    <row r="552" spans="2:2" x14ac:dyDescent="0.2">
      <c r="B552" s="62"/>
    </row>
    <row r="553" spans="2:2" x14ac:dyDescent="0.2">
      <c r="B553" s="62"/>
    </row>
    <row r="554" spans="2:2" x14ac:dyDescent="0.2">
      <c r="B554" s="62"/>
    </row>
    <row r="555" spans="2:2" x14ac:dyDescent="0.2">
      <c r="B555" s="62"/>
    </row>
    <row r="556" spans="2:2" x14ac:dyDescent="0.2">
      <c r="B556" s="62"/>
    </row>
    <row r="557" spans="2:2" x14ac:dyDescent="0.2">
      <c r="B557" s="62"/>
    </row>
    <row r="558" spans="2:2" x14ac:dyDescent="0.2">
      <c r="B558" s="62"/>
    </row>
    <row r="559" spans="2:2" x14ac:dyDescent="0.2">
      <c r="B559" s="62"/>
    </row>
    <row r="560" spans="2:2" x14ac:dyDescent="0.2">
      <c r="B560" s="62"/>
    </row>
    <row r="561" spans="2:2" x14ac:dyDescent="0.2">
      <c r="B561" s="62"/>
    </row>
    <row r="562" spans="2:2" x14ac:dyDescent="0.2">
      <c r="B562" s="62"/>
    </row>
    <row r="563" spans="2:2" x14ac:dyDescent="0.2">
      <c r="B563" s="62"/>
    </row>
    <row r="564" spans="2:2" x14ac:dyDescent="0.2">
      <c r="B564" s="62"/>
    </row>
    <row r="565" spans="2:2" x14ac:dyDescent="0.2">
      <c r="B565" s="62"/>
    </row>
    <row r="566" spans="2:2" x14ac:dyDescent="0.2">
      <c r="B566" s="62"/>
    </row>
    <row r="567" spans="2:2" x14ac:dyDescent="0.2">
      <c r="B567" s="62"/>
    </row>
    <row r="568" spans="2:2" x14ac:dyDescent="0.2">
      <c r="B568" s="62"/>
    </row>
    <row r="569" spans="2:2" x14ac:dyDescent="0.2">
      <c r="B569" s="62"/>
    </row>
    <row r="570" spans="2:2" x14ac:dyDescent="0.2">
      <c r="B570" s="62"/>
    </row>
    <row r="571" spans="2:2" x14ac:dyDescent="0.2">
      <c r="B571" s="62"/>
    </row>
    <row r="572" spans="2:2" x14ac:dyDescent="0.2">
      <c r="B572" s="62"/>
    </row>
    <row r="573" spans="2:2" x14ac:dyDescent="0.2">
      <c r="B573" s="62"/>
    </row>
    <row r="574" spans="2:2" x14ac:dyDescent="0.2">
      <c r="B574" s="62"/>
    </row>
    <row r="575" spans="2:2" x14ac:dyDescent="0.2">
      <c r="B575" s="62"/>
    </row>
    <row r="576" spans="2:2" x14ac:dyDescent="0.2">
      <c r="B576" s="62"/>
    </row>
    <row r="577" spans="2:2" x14ac:dyDescent="0.2">
      <c r="B577" s="62"/>
    </row>
    <row r="578" spans="2:2" x14ac:dyDescent="0.2">
      <c r="B578" s="62"/>
    </row>
    <row r="579" spans="2:2" x14ac:dyDescent="0.2">
      <c r="B579" s="62"/>
    </row>
    <row r="580" spans="2:2" x14ac:dyDescent="0.2">
      <c r="B580" s="62"/>
    </row>
    <row r="581" spans="2:2" x14ac:dyDescent="0.2">
      <c r="B581" s="62"/>
    </row>
    <row r="582" spans="2:2" x14ac:dyDescent="0.2">
      <c r="B582" s="62"/>
    </row>
    <row r="583" spans="2:2" x14ac:dyDescent="0.2">
      <c r="B583" s="62"/>
    </row>
    <row r="584" spans="2:2" x14ac:dyDescent="0.2">
      <c r="B584" s="62"/>
    </row>
    <row r="585" spans="2:2" x14ac:dyDescent="0.2">
      <c r="B585" s="62"/>
    </row>
    <row r="586" spans="2:2" x14ac:dyDescent="0.2">
      <c r="B586" s="62"/>
    </row>
    <row r="587" spans="2:2" x14ac:dyDescent="0.2">
      <c r="B587" s="62"/>
    </row>
    <row r="588" spans="2:2" x14ac:dyDescent="0.2">
      <c r="B588" s="62"/>
    </row>
    <row r="589" spans="2:2" x14ac:dyDescent="0.2">
      <c r="B589" s="62"/>
    </row>
    <row r="590" spans="2:2" x14ac:dyDescent="0.2">
      <c r="B590" s="62"/>
    </row>
    <row r="591" spans="2:2" x14ac:dyDescent="0.2">
      <c r="B591" s="62"/>
    </row>
    <row r="592" spans="2:2" x14ac:dyDescent="0.2">
      <c r="B592" s="62"/>
    </row>
    <row r="593" spans="2:2" x14ac:dyDescent="0.2">
      <c r="B593" s="62"/>
    </row>
    <row r="594" spans="2:2" x14ac:dyDescent="0.2">
      <c r="B594" s="62"/>
    </row>
    <row r="595" spans="2:2" x14ac:dyDescent="0.2">
      <c r="B595" s="62"/>
    </row>
    <row r="596" spans="2:2" x14ac:dyDescent="0.2">
      <c r="B596" s="62"/>
    </row>
    <row r="597" spans="2:2" x14ac:dyDescent="0.2">
      <c r="B597" s="62"/>
    </row>
    <row r="598" spans="2:2" x14ac:dyDescent="0.2">
      <c r="B598" s="62"/>
    </row>
    <row r="599" spans="2:2" x14ac:dyDescent="0.2">
      <c r="B599" s="62"/>
    </row>
    <row r="600" spans="2:2" x14ac:dyDescent="0.2">
      <c r="B600" s="62"/>
    </row>
    <row r="601" spans="2:2" x14ac:dyDescent="0.2">
      <c r="B601" s="62"/>
    </row>
    <row r="602" spans="2:2" x14ac:dyDescent="0.2">
      <c r="B602" s="62"/>
    </row>
    <row r="603" spans="2:2" x14ac:dyDescent="0.2">
      <c r="B603" s="62"/>
    </row>
    <row r="604" spans="2:2" x14ac:dyDescent="0.2">
      <c r="B604" s="62"/>
    </row>
    <row r="605" spans="2:2" x14ac:dyDescent="0.2">
      <c r="B605" s="62"/>
    </row>
    <row r="606" spans="2:2" x14ac:dyDescent="0.2">
      <c r="B606" s="62"/>
    </row>
    <row r="607" spans="2:2" x14ac:dyDescent="0.2">
      <c r="B607" s="62"/>
    </row>
    <row r="608" spans="2:2" x14ac:dyDescent="0.2">
      <c r="B608" s="62"/>
    </row>
    <row r="609" spans="2:2" x14ac:dyDescent="0.2">
      <c r="B609" s="62"/>
    </row>
    <row r="610" spans="2:2" x14ac:dyDescent="0.2">
      <c r="B610" s="62"/>
    </row>
    <row r="611" spans="2:2" x14ac:dyDescent="0.2">
      <c r="B611" s="62"/>
    </row>
    <row r="612" spans="2:2" x14ac:dyDescent="0.2">
      <c r="B612" s="62"/>
    </row>
    <row r="613" spans="2:2" x14ac:dyDescent="0.2">
      <c r="B613" s="62"/>
    </row>
    <row r="614" spans="2:2" x14ac:dyDescent="0.2">
      <c r="B614" s="62"/>
    </row>
    <row r="615" spans="2:2" x14ac:dyDescent="0.2">
      <c r="B615" s="62"/>
    </row>
    <row r="616" spans="2:2" x14ac:dyDescent="0.2">
      <c r="B616" s="62"/>
    </row>
    <row r="617" spans="2:2" x14ac:dyDescent="0.2">
      <c r="B617" s="62"/>
    </row>
    <row r="618" spans="2:2" x14ac:dyDescent="0.2">
      <c r="B618" s="62"/>
    </row>
    <row r="619" spans="2:2" x14ac:dyDescent="0.2">
      <c r="B619" s="62"/>
    </row>
    <row r="620" spans="2:2" x14ac:dyDescent="0.2">
      <c r="B620" s="62"/>
    </row>
    <row r="621" spans="2:2" x14ac:dyDescent="0.2">
      <c r="B621" s="62"/>
    </row>
    <row r="622" spans="2:2" x14ac:dyDescent="0.2">
      <c r="B622" s="62"/>
    </row>
    <row r="623" spans="2:2" x14ac:dyDescent="0.2">
      <c r="B623" s="62"/>
    </row>
    <row r="624" spans="2:2" x14ac:dyDescent="0.2">
      <c r="B624" s="62"/>
    </row>
    <row r="625" spans="2:2" x14ac:dyDescent="0.2">
      <c r="B625" s="62"/>
    </row>
    <row r="626" spans="2:2" x14ac:dyDescent="0.2">
      <c r="B626" s="62"/>
    </row>
    <row r="627" spans="2:2" x14ac:dyDescent="0.2">
      <c r="B627" s="62"/>
    </row>
    <row r="628" spans="2:2" x14ac:dyDescent="0.2">
      <c r="B628" s="62"/>
    </row>
    <row r="629" spans="2:2" x14ac:dyDescent="0.2">
      <c r="B629" s="62"/>
    </row>
    <row r="630" spans="2:2" x14ac:dyDescent="0.2">
      <c r="B630" s="62"/>
    </row>
    <row r="631" spans="2:2" x14ac:dyDescent="0.2">
      <c r="B631" s="62"/>
    </row>
    <row r="632" spans="2:2" x14ac:dyDescent="0.2">
      <c r="B632" s="62"/>
    </row>
    <row r="633" spans="2:2" x14ac:dyDescent="0.2">
      <c r="B633" s="62"/>
    </row>
    <row r="634" spans="2:2" x14ac:dyDescent="0.2">
      <c r="B634" s="62"/>
    </row>
    <row r="635" spans="2:2" x14ac:dyDescent="0.2">
      <c r="B635" s="62"/>
    </row>
    <row r="636" spans="2:2" x14ac:dyDescent="0.2">
      <c r="B636" s="62"/>
    </row>
    <row r="637" spans="2:2" x14ac:dyDescent="0.2">
      <c r="B637" s="62"/>
    </row>
    <row r="638" spans="2:2" x14ac:dyDescent="0.2">
      <c r="B638" s="62"/>
    </row>
    <row r="639" spans="2:2" x14ac:dyDescent="0.2">
      <c r="B639" s="62"/>
    </row>
    <row r="640" spans="2:2" x14ac:dyDescent="0.2">
      <c r="B640" s="62"/>
    </row>
    <row r="641" spans="2:2" x14ac:dyDescent="0.2">
      <c r="B641" s="62"/>
    </row>
    <row r="642" spans="2:2" x14ac:dyDescent="0.2">
      <c r="B642" s="62"/>
    </row>
    <row r="643" spans="2:2" x14ac:dyDescent="0.2">
      <c r="B643" s="62"/>
    </row>
    <row r="644" spans="2:2" x14ac:dyDescent="0.2">
      <c r="B644" s="62"/>
    </row>
    <row r="645" spans="2:2" x14ac:dyDescent="0.2">
      <c r="B645" s="62"/>
    </row>
    <row r="646" spans="2:2" x14ac:dyDescent="0.2">
      <c r="B646" s="62"/>
    </row>
    <row r="647" spans="2:2" x14ac:dyDescent="0.2">
      <c r="B647" s="62"/>
    </row>
    <row r="648" spans="2:2" x14ac:dyDescent="0.2">
      <c r="B648" s="62"/>
    </row>
    <row r="649" spans="2:2" x14ac:dyDescent="0.2">
      <c r="B649" s="62"/>
    </row>
    <row r="650" spans="2:2" x14ac:dyDescent="0.2">
      <c r="B650" s="62"/>
    </row>
    <row r="651" spans="2:2" x14ac:dyDescent="0.2">
      <c r="B651" s="62"/>
    </row>
    <row r="652" spans="2:2" x14ac:dyDescent="0.2">
      <c r="B652" s="62"/>
    </row>
    <row r="653" spans="2:2" x14ac:dyDescent="0.2">
      <c r="B653" s="62"/>
    </row>
    <row r="654" spans="2:2" x14ac:dyDescent="0.2">
      <c r="B654" s="62"/>
    </row>
    <row r="655" spans="2:2" x14ac:dyDescent="0.2">
      <c r="B655" s="62"/>
    </row>
    <row r="656" spans="2:2" x14ac:dyDescent="0.2">
      <c r="B656" s="62"/>
    </row>
    <row r="657" spans="2:2" x14ac:dyDescent="0.2">
      <c r="B657" s="62"/>
    </row>
    <row r="658" spans="2:2" x14ac:dyDescent="0.2">
      <c r="B658" s="62"/>
    </row>
    <row r="659" spans="2:2" x14ac:dyDescent="0.2">
      <c r="B659" s="62"/>
    </row>
    <row r="660" spans="2:2" x14ac:dyDescent="0.2">
      <c r="B660" s="62"/>
    </row>
    <row r="661" spans="2:2" x14ac:dyDescent="0.2">
      <c r="B661" s="62"/>
    </row>
    <row r="662" spans="2:2" x14ac:dyDescent="0.2">
      <c r="B662" s="62"/>
    </row>
    <row r="663" spans="2:2" x14ac:dyDescent="0.2">
      <c r="B663" s="62"/>
    </row>
    <row r="664" spans="2:2" x14ac:dyDescent="0.2">
      <c r="B664" s="62"/>
    </row>
    <row r="665" spans="2:2" x14ac:dyDescent="0.2">
      <c r="B665" s="62"/>
    </row>
    <row r="666" spans="2:2" x14ac:dyDescent="0.2">
      <c r="B666" s="62"/>
    </row>
    <row r="667" spans="2:2" x14ac:dyDescent="0.2">
      <c r="B667" s="62"/>
    </row>
    <row r="668" spans="2:2" x14ac:dyDescent="0.2">
      <c r="B668" s="62"/>
    </row>
    <row r="669" spans="2:2" x14ac:dyDescent="0.2">
      <c r="B669" s="62"/>
    </row>
    <row r="670" spans="2:2" x14ac:dyDescent="0.2">
      <c r="B670" s="62"/>
    </row>
    <row r="671" spans="2:2" x14ac:dyDescent="0.2">
      <c r="B671" s="62"/>
    </row>
    <row r="672" spans="2:2" x14ac:dyDescent="0.2">
      <c r="B672" s="62"/>
    </row>
    <row r="673" spans="2:2" x14ac:dyDescent="0.2">
      <c r="B673" s="62"/>
    </row>
    <row r="674" spans="2:2" x14ac:dyDescent="0.2">
      <c r="B674" s="62"/>
    </row>
    <row r="675" spans="2:2" x14ac:dyDescent="0.2">
      <c r="B675" s="62"/>
    </row>
    <row r="676" spans="2:2" x14ac:dyDescent="0.2">
      <c r="B676" s="62"/>
    </row>
    <row r="677" spans="2:2" x14ac:dyDescent="0.2">
      <c r="B677" s="62"/>
    </row>
    <row r="678" spans="2:2" x14ac:dyDescent="0.2">
      <c r="B678" s="62"/>
    </row>
    <row r="679" spans="2:2" x14ac:dyDescent="0.2">
      <c r="B679" s="62"/>
    </row>
    <row r="680" spans="2:2" x14ac:dyDescent="0.2">
      <c r="B680" s="62"/>
    </row>
    <row r="681" spans="2:2" x14ac:dyDescent="0.2">
      <c r="B681" s="62"/>
    </row>
    <row r="682" spans="2:2" x14ac:dyDescent="0.2">
      <c r="B682" s="62"/>
    </row>
    <row r="683" spans="2:2" x14ac:dyDescent="0.2">
      <c r="B683" s="62"/>
    </row>
    <row r="684" spans="2:2" x14ac:dyDescent="0.2">
      <c r="B684" s="62"/>
    </row>
    <row r="685" spans="2:2" x14ac:dyDescent="0.2">
      <c r="B685" s="62"/>
    </row>
    <row r="686" spans="2:2" x14ac:dyDescent="0.2">
      <c r="B686" s="62"/>
    </row>
    <row r="687" spans="2:2" x14ac:dyDescent="0.2">
      <c r="B687" s="62"/>
    </row>
    <row r="688" spans="2:2" x14ac:dyDescent="0.2">
      <c r="B688" s="62"/>
    </row>
    <row r="689" spans="2:2" x14ac:dyDescent="0.2">
      <c r="B689" s="62"/>
    </row>
    <row r="690" spans="2:2" x14ac:dyDescent="0.2">
      <c r="B690" s="62"/>
    </row>
    <row r="691" spans="2:2" x14ac:dyDescent="0.2">
      <c r="B691" s="62"/>
    </row>
    <row r="692" spans="2:2" x14ac:dyDescent="0.2">
      <c r="B692" s="62"/>
    </row>
    <row r="693" spans="2:2" x14ac:dyDescent="0.2">
      <c r="B693" s="62"/>
    </row>
    <row r="694" spans="2:2" x14ac:dyDescent="0.2">
      <c r="B694" s="62"/>
    </row>
    <row r="695" spans="2:2" x14ac:dyDescent="0.2">
      <c r="B695" s="62"/>
    </row>
    <row r="696" spans="2:2" x14ac:dyDescent="0.2">
      <c r="B696" s="62"/>
    </row>
    <row r="697" spans="2:2" x14ac:dyDescent="0.2">
      <c r="B697" s="62"/>
    </row>
    <row r="698" spans="2:2" x14ac:dyDescent="0.2">
      <c r="B698" s="62"/>
    </row>
    <row r="699" spans="2:2" x14ac:dyDescent="0.2">
      <c r="B699" s="62"/>
    </row>
    <row r="700" spans="2:2" x14ac:dyDescent="0.2">
      <c r="B700" s="62"/>
    </row>
    <row r="701" spans="2:2" x14ac:dyDescent="0.2">
      <c r="B701" s="62"/>
    </row>
    <row r="702" spans="2:2" x14ac:dyDescent="0.2">
      <c r="B702" s="62"/>
    </row>
    <row r="703" spans="2:2" x14ac:dyDescent="0.2">
      <c r="B703" s="62"/>
    </row>
    <row r="704" spans="2:2" x14ac:dyDescent="0.2">
      <c r="B704" s="62"/>
    </row>
    <row r="705" spans="2:2" x14ac:dyDescent="0.2">
      <c r="B705" s="62"/>
    </row>
    <row r="706" spans="2:2" x14ac:dyDescent="0.2">
      <c r="B706" s="62"/>
    </row>
    <row r="707" spans="2:2" x14ac:dyDescent="0.2">
      <c r="B707" s="62"/>
    </row>
    <row r="708" spans="2:2" x14ac:dyDescent="0.2">
      <c r="B708" s="62"/>
    </row>
    <row r="709" spans="2:2" x14ac:dyDescent="0.2">
      <c r="B709" s="62"/>
    </row>
    <row r="710" spans="2:2" x14ac:dyDescent="0.2">
      <c r="B710" s="62"/>
    </row>
    <row r="711" spans="2:2" x14ac:dyDescent="0.2">
      <c r="B711" s="62"/>
    </row>
    <row r="712" spans="2:2" x14ac:dyDescent="0.2">
      <c r="B712" s="62"/>
    </row>
    <row r="713" spans="2:2" x14ac:dyDescent="0.2">
      <c r="B713" s="62"/>
    </row>
    <row r="714" spans="2:2" x14ac:dyDescent="0.2">
      <c r="B714" s="62"/>
    </row>
    <row r="715" spans="2:2" x14ac:dyDescent="0.2">
      <c r="B715" s="62"/>
    </row>
    <row r="716" spans="2:2" x14ac:dyDescent="0.2">
      <c r="B716" s="62"/>
    </row>
    <row r="717" spans="2:2" x14ac:dyDescent="0.2">
      <c r="B717" s="62"/>
    </row>
    <row r="718" spans="2:2" x14ac:dyDescent="0.2">
      <c r="B718" s="62"/>
    </row>
    <row r="719" spans="2:2" x14ac:dyDescent="0.2">
      <c r="B719" s="62"/>
    </row>
    <row r="720" spans="2:2" x14ac:dyDescent="0.2">
      <c r="B720" s="62"/>
    </row>
    <row r="721" spans="2:2" x14ac:dyDescent="0.2">
      <c r="B721" s="62"/>
    </row>
    <row r="722" spans="2:2" x14ac:dyDescent="0.2">
      <c r="B722" s="62"/>
    </row>
    <row r="723" spans="2:2" x14ac:dyDescent="0.2">
      <c r="B723" s="62"/>
    </row>
    <row r="724" spans="2:2" x14ac:dyDescent="0.2">
      <c r="B724" s="62"/>
    </row>
    <row r="725" spans="2:2" x14ac:dyDescent="0.2">
      <c r="B725" s="62"/>
    </row>
    <row r="726" spans="2:2" x14ac:dyDescent="0.2">
      <c r="B726" s="62"/>
    </row>
    <row r="727" spans="2:2" x14ac:dyDescent="0.2">
      <c r="B727" s="62"/>
    </row>
    <row r="728" spans="2:2" x14ac:dyDescent="0.2">
      <c r="B728" s="62"/>
    </row>
    <row r="729" spans="2:2" x14ac:dyDescent="0.2">
      <c r="B729" s="62"/>
    </row>
    <row r="730" spans="2:2" x14ac:dyDescent="0.2">
      <c r="B730" s="62"/>
    </row>
    <row r="731" spans="2:2" x14ac:dyDescent="0.2">
      <c r="B731" s="62"/>
    </row>
    <row r="732" spans="2:2" x14ac:dyDescent="0.2">
      <c r="B732" s="62"/>
    </row>
    <row r="733" spans="2:2" x14ac:dyDescent="0.2">
      <c r="B733" s="62"/>
    </row>
    <row r="734" spans="2:2" x14ac:dyDescent="0.2">
      <c r="B734" s="62"/>
    </row>
    <row r="735" spans="2:2" x14ac:dyDescent="0.2">
      <c r="B735" s="62"/>
    </row>
    <row r="736" spans="2:2" x14ac:dyDescent="0.2">
      <c r="B736" s="62"/>
    </row>
    <row r="737" spans="2:2" x14ac:dyDescent="0.2">
      <c r="B737" s="62"/>
    </row>
    <row r="738" spans="2:2" x14ac:dyDescent="0.2">
      <c r="B738" s="62"/>
    </row>
    <row r="739" spans="2:2" x14ac:dyDescent="0.2">
      <c r="B739" s="62"/>
    </row>
    <row r="740" spans="2:2" x14ac:dyDescent="0.2">
      <c r="B740" s="62"/>
    </row>
    <row r="741" spans="2:2" x14ac:dyDescent="0.2">
      <c r="B741" s="62"/>
    </row>
    <row r="742" spans="2:2" x14ac:dyDescent="0.2">
      <c r="B742" s="62"/>
    </row>
    <row r="743" spans="2:2" x14ac:dyDescent="0.2">
      <c r="B743" s="62"/>
    </row>
    <row r="744" spans="2:2" x14ac:dyDescent="0.2">
      <c r="B744" s="62"/>
    </row>
    <row r="745" spans="2:2" x14ac:dyDescent="0.2">
      <c r="B745" s="62"/>
    </row>
    <row r="746" spans="2:2" x14ac:dyDescent="0.2">
      <c r="B746" s="62"/>
    </row>
    <row r="747" spans="2:2" x14ac:dyDescent="0.2">
      <c r="B747" s="62"/>
    </row>
    <row r="748" spans="2:2" x14ac:dyDescent="0.2">
      <c r="B748" s="62"/>
    </row>
    <row r="749" spans="2:2" x14ac:dyDescent="0.2">
      <c r="B749" s="62"/>
    </row>
    <row r="750" spans="2:2" x14ac:dyDescent="0.2">
      <c r="B750" s="62"/>
    </row>
    <row r="751" spans="2:2" x14ac:dyDescent="0.2">
      <c r="B751" s="62"/>
    </row>
    <row r="752" spans="2:2" x14ac:dyDescent="0.2">
      <c r="B752" s="62"/>
    </row>
    <row r="753" spans="2:2" x14ac:dyDescent="0.2">
      <c r="B753" s="62"/>
    </row>
    <row r="754" spans="2:2" x14ac:dyDescent="0.2">
      <c r="B754" s="62"/>
    </row>
    <row r="755" spans="2:2" x14ac:dyDescent="0.2">
      <c r="B755" s="62"/>
    </row>
    <row r="756" spans="2:2" x14ac:dyDescent="0.2">
      <c r="B756" s="62"/>
    </row>
    <row r="757" spans="2:2" x14ac:dyDescent="0.2">
      <c r="B757" s="62"/>
    </row>
    <row r="758" spans="2:2" x14ac:dyDescent="0.2">
      <c r="B758" s="62"/>
    </row>
    <row r="759" spans="2:2" x14ac:dyDescent="0.2">
      <c r="B759" s="62"/>
    </row>
    <row r="760" spans="2:2" x14ac:dyDescent="0.2">
      <c r="B760" s="62"/>
    </row>
    <row r="761" spans="2:2" x14ac:dyDescent="0.2">
      <c r="B761" s="62"/>
    </row>
    <row r="762" spans="2:2" x14ac:dyDescent="0.2">
      <c r="B762" s="62"/>
    </row>
    <row r="763" spans="2:2" x14ac:dyDescent="0.2">
      <c r="B763" s="62"/>
    </row>
    <row r="764" spans="2:2" x14ac:dyDescent="0.2">
      <c r="B764" s="62"/>
    </row>
    <row r="765" spans="2:2" x14ac:dyDescent="0.2">
      <c r="B765" s="62"/>
    </row>
    <row r="766" spans="2:2" x14ac:dyDescent="0.2">
      <c r="B766" s="62"/>
    </row>
    <row r="767" spans="2:2" x14ac:dyDescent="0.2">
      <c r="B767" s="62"/>
    </row>
    <row r="768" spans="2:2" x14ac:dyDescent="0.2">
      <c r="B768" s="62"/>
    </row>
    <row r="769" spans="2:2" x14ac:dyDescent="0.2">
      <c r="B769" s="62"/>
    </row>
    <row r="770" spans="2:2" x14ac:dyDescent="0.2">
      <c r="B770" s="62"/>
    </row>
    <row r="771" spans="2:2" x14ac:dyDescent="0.2">
      <c r="B771" s="62"/>
    </row>
    <row r="772" spans="2:2" x14ac:dyDescent="0.2">
      <c r="B772" s="62"/>
    </row>
    <row r="773" spans="2:2" x14ac:dyDescent="0.2">
      <c r="B773" s="62"/>
    </row>
    <row r="774" spans="2:2" x14ac:dyDescent="0.2">
      <c r="B774" s="62"/>
    </row>
    <row r="775" spans="2:2" x14ac:dyDescent="0.2">
      <c r="B775" s="62"/>
    </row>
    <row r="776" spans="2:2" x14ac:dyDescent="0.2">
      <c r="B776" s="62"/>
    </row>
    <row r="777" spans="2:2" x14ac:dyDescent="0.2">
      <c r="B777" s="62"/>
    </row>
    <row r="778" spans="2:2" x14ac:dyDescent="0.2">
      <c r="B778" s="62"/>
    </row>
    <row r="779" spans="2:2" x14ac:dyDescent="0.2">
      <c r="B779" s="62"/>
    </row>
    <row r="780" spans="2:2" x14ac:dyDescent="0.2">
      <c r="B780" s="62"/>
    </row>
    <row r="781" spans="2:2" x14ac:dyDescent="0.2">
      <c r="B781" s="62"/>
    </row>
    <row r="782" spans="2:2" x14ac:dyDescent="0.2">
      <c r="B782" s="62"/>
    </row>
    <row r="783" spans="2:2" x14ac:dyDescent="0.2">
      <c r="B783" s="62"/>
    </row>
    <row r="784" spans="2:2" x14ac:dyDescent="0.2">
      <c r="B784" s="62"/>
    </row>
    <row r="785" spans="2:2" x14ac:dyDescent="0.2">
      <c r="B785" s="62"/>
    </row>
    <row r="786" spans="2:2" x14ac:dyDescent="0.2">
      <c r="B786" s="62"/>
    </row>
    <row r="787" spans="2:2" x14ac:dyDescent="0.2">
      <c r="B787" s="62"/>
    </row>
    <row r="788" spans="2:2" x14ac:dyDescent="0.2">
      <c r="B788" s="62"/>
    </row>
    <row r="789" spans="2:2" x14ac:dyDescent="0.2">
      <c r="B789" s="62"/>
    </row>
    <row r="790" spans="2:2" x14ac:dyDescent="0.2">
      <c r="B790" s="62"/>
    </row>
    <row r="791" spans="2:2" x14ac:dyDescent="0.2">
      <c r="B791" s="62"/>
    </row>
    <row r="792" spans="2:2" x14ac:dyDescent="0.2">
      <c r="B792" s="62"/>
    </row>
    <row r="793" spans="2:2" x14ac:dyDescent="0.2">
      <c r="B793" s="62"/>
    </row>
    <row r="794" spans="2:2" x14ac:dyDescent="0.2">
      <c r="B794" s="62"/>
    </row>
    <row r="795" spans="2:2" x14ac:dyDescent="0.2">
      <c r="B795" s="62"/>
    </row>
    <row r="796" spans="2:2" x14ac:dyDescent="0.2">
      <c r="B796" s="62"/>
    </row>
    <row r="797" spans="2:2" x14ac:dyDescent="0.2">
      <c r="B797" s="62"/>
    </row>
    <row r="798" spans="2:2" x14ac:dyDescent="0.2">
      <c r="B798" s="62"/>
    </row>
    <row r="799" spans="2:2" x14ac:dyDescent="0.2">
      <c r="B799" s="62"/>
    </row>
    <row r="800" spans="2:2" x14ac:dyDescent="0.2">
      <c r="B800" s="62"/>
    </row>
    <row r="801" spans="2:2" x14ac:dyDescent="0.2">
      <c r="B801" s="62"/>
    </row>
    <row r="802" spans="2:2" x14ac:dyDescent="0.2">
      <c r="B802" s="62"/>
    </row>
    <row r="803" spans="2:2" x14ac:dyDescent="0.2">
      <c r="B803" s="62"/>
    </row>
    <row r="804" spans="2:2" x14ac:dyDescent="0.2">
      <c r="B804" s="62"/>
    </row>
    <row r="805" spans="2:2" x14ac:dyDescent="0.2">
      <c r="B805" s="62"/>
    </row>
    <row r="806" spans="2:2" x14ac:dyDescent="0.2">
      <c r="B806" s="62"/>
    </row>
    <row r="807" spans="2:2" x14ac:dyDescent="0.2">
      <c r="B807" s="62"/>
    </row>
    <row r="808" spans="2:2" x14ac:dyDescent="0.2">
      <c r="B808" s="62"/>
    </row>
    <row r="809" spans="2:2" x14ac:dyDescent="0.2">
      <c r="B809" s="62"/>
    </row>
    <row r="810" spans="2:2" x14ac:dyDescent="0.2">
      <c r="B810" s="62"/>
    </row>
    <row r="811" spans="2:2" x14ac:dyDescent="0.2">
      <c r="B811" s="62"/>
    </row>
    <row r="812" spans="2:2" x14ac:dyDescent="0.2">
      <c r="B812" s="62"/>
    </row>
    <row r="813" spans="2:2" x14ac:dyDescent="0.2">
      <c r="B813" s="62"/>
    </row>
    <row r="814" spans="2:2" x14ac:dyDescent="0.2">
      <c r="B814" s="62"/>
    </row>
    <row r="815" spans="2:2" x14ac:dyDescent="0.2">
      <c r="B815" s="62"/>
    </row>
    <row r="816" spans="2:2" x14ac:dyDescent="0.2">
      <c r="B816" s="62"/>
    </row>
    <row r="817" spans="2:2" x14ac:dyDescent="0.2">
      <c r="B817" s="62"/>
    </row>
    <row r="818" spans="2:2" x14ac:dyDescent="0.2">
      <c r="B818" s="62"/>
    </row>
    <row r="819" spans="2:2" x14ac:dyDescent="0.2">
      <c r="B819" s="62"/>
    </row>
    <row r="820" spans="2:2" x14ac:dyDescent="0.2">
      <c r="B820" s="62"/>
    </row>
    <row r="821" spans="2:2" x14ac:dyDescent="0.2">
      <c r="B821" s="62"/>
    </row>
    <row r="822" spans="2:2" x14ac:dyDescent="0.2">
      <c r="B822" s="62"/>
    </row>
    <row r="823" spans="2:2" x14ac:dyDescent="0.2">
      <c r="B823" s="62"/>
    </row>
    <row r="824" spans="2:2" x14ac:dyDescent="0.2">
      <c r="B824" s="62"/>
    </row>
    <row r="825" spans="2:2" x14ac:dyDescent="0.2">
      <c r="B825" s="62"/>
    </row>
    <row r="826" spans="2:2" x14ac:dyDescent="0.2">
      <c r="B826" s="62"/>
    </row>
    <row r="827" spans="2:2" x14ac:dyDescent="0.2">
      <c r="B827" s="62"/>
    </row>
    <row r="828" spans="2:2" x14ac:dyDescent="0.2">
      <c r="B828" s="62"/>
    </row>
    <row r="829" spans="2:2" x14ac:dyDescent="0.2">
      <c r="B829" s="62"/>
    </row>
    <row r="830" spans="2:2" x14ac:dyDescent="0.2">
      <c r="B830" s="62"/>
    </row>
    <row r="831" spans="2:2" x14ac:dyDescent="0.2">
      <c r="B831" s="62"/>
    </row>
    <row r="832" spans="2:2" x14ac:dyDescent="0.2">
      <c r="B832" s="62"/>
    </row>
    <row r="833" spans="2:2" x14ac:dyDescent="0.2">
      <c r="B833" s="62"/>
    </row>
    <row r="834" spans="2:2" x14ac:dyDescent="0.2">
      <c r="B834" s="62"/>
    </row>
    <row r="835" spans="2:2" x14ac:dyDescent="0.2">
      <c r="B835" s="62"/>
    </row>
    <row r="836" spans="2:2" x14ac:dyDescent="0.2">
      <c r="B836" s="62"/>
    </row>
    <row r="837" spans="2:2" x14ac:dyDescent="0.2">
      <c r="B837" s="62"/>
    </row>
    <row r="838" spans="2:2" x14ac:dyDescent="0.2">
      <c r="B838" s="62"/>
    </row>
    <row r="839" spans="2:2" x14ac:dyDescent="0.2">
      <c r="B839" s="62"/>
    </row>
    <row r="840" spans="2:2" x14ac:dyDescent="0.2">
      <c r="B840" s="62"/>
    </row>
    <row r="841" spans="2:2" x14ac:dyDescent="0.2">
      <c r="B841" s="62"/>
    </row>
    <row r="842" spans="2:2" x14ac:dyDescent="0.2">
      <c r="B842" s="62"/>
    </row>
    <row r="843" spans="2:2" x14ac:dyDescent="0.2">
      <c r="B843" s="62"/>
    </row>
    <row r="844" spans="2:2" x14ac:dyDescent="0.2">
      <c r="B844" s="62"/>
    </row>
    <row r="845" spans="2:2" x14ac:dyDescent="0.2">
      <c r="B845" s="62"/>
    </row>
    <row r="846" spans="2:2" x14ac:dyDescent="0.2">
      <c r="B846" s="62"/>
    </row>
    <row r="847" spans="2:2" x14ac:dyDescent="0.2">
      <c r="B847" s="62"/>
    </row>
    <row r="848" spans="2:2" x14ac:dyDescent="0.2">
      <c r="B848" s="62"/>
    </row>
    <row r="849" spans="2:2" x14ac:dyDescent="0.2">
      <c r="B849" s="62"/>
    </row>
    <row r="850" spans="2:2" x14ac:dyDescent="0.2">
      <c r="B850" s="62"/>
    </row>
    <row r="851" spans="2:2" x14ac:dyDescent="0.2">
      <c r="B851" s="62"/>
    </row>
    <row r="852" spans="2:2" x14ac:dyDescent="0.2">
      <c r="B852" s="62"/>
    </row>
    <row r="853" spans="2:2" x14ac:dyDescent="0.2">
      <c r="B853" s="62"/>
    </row>
    <row r="854" spans="2:2" x14ac:dyDescent="0.2">
      <c r="B854" s="62"/>
    </row>
    <row r="855" spans="2:2" x14ac:dyDescent="0.2">
      <c r="B855" s="62"/>
    </row>
    <row r="856" spans="2:2" x14ac:dyDescent="0.2">
      <c r="B856" s="62"/>
    </row>
    <row r="857" spans="2:2" x14ac:dyDescent="0.2">
      <c r="B857" s="62"/>
    </row>
    <row r="858" spans="2:2" x14ac:dyDescent="0.2">
      <c r="B858" s="62"/>
    </row>
    <row r="859" spans="2:2" x14ac:dyDescent="0.2">
      <c r="B859" s="62"/>
    </row>
    <row r="860" spans="2:2" x14ac:dyDescent="0.2">
      <c r="B860" s="62"/>
    </row>
    <row r="861" spans="2:2" x14ac:dyDescent="0.2">
      <c r="B861" s="62"/>
    </row>
    <row r="862" spans="2:2" x14ac:dyDescent="0.2">
      <c r="B862" s="62"/>
    </row>
    <row r="863" spans="2:2" x14ac:dyDescent="0.2">
      <c r="B863" s="62"/>
    </row>
    <row r="864" spans="2:2" x14ac:dyDescent="0.2">
      <c r="B864" s="62"/>
    </row>
    <row r="865" spans="2:2" x14ac:dyDescent="0.2">
      <c r="B865" s="62"/>
    </row>
    <row r="866" spans="2:2" x14ac:dyDescent="0.2">
      <c r="B866" s="62"/>
    </row>
    <row r="867" spans="2:2" x14ac:dyDescent="0.2">
      <c r="B867" s="62"/>
    </row>
    <row r="868" spans="2:2" x14ac:dyDescent="0.2">
      <c r="B868" s="62"/>
    </row>
    <row r="869" spans="2:2" x14ac:dyDescent="0.2">
      <c r="B869" s="62"/>
    </row>
    <row r="870" spans="2:2" x14ac:dyDescent="0.2">
      <c r="B870" s="62"/>
    </row>
    <row r="871" spans="2:2" x14ac:dyDescent="0.2">
      <c r="B871" s="62"/>
    </row>
    <row r="872" spans="2:2" x14ac:dyDescent="0.2">
      <c r="B872" s="62"/>
    </row>
    <row r="873" spans="2:2" x14ac:dyDescent="0.2">
      <c r="B873" s="62"/>
    </row>
    <row r="874" spans="2:2" x14ac:dyDescent="0.2">
      <c r="B874" s="62"/>
    </row>
    <row r="875" spans="2:2" x14ac:dyDescent="0.2">
      <c r="B875" s="62"/>
    </row>
    <row r="876" spans="2:2" x14ac:dyDescent="0.2">
      <c r="B876" s="62"/>
    </row>
    <row r="877" spans="2:2" x14ac:dyDescent="0.2">
      <c r="B877" s="62"/>
    </row>
    <row r="878" spans="2:2" x14ac:dyDescent="0.2">
      <c r="B878" s="62"/>
    </row>
    <row r="879" spans="2:2" x14ac:dyDescent="0.2">
      <c r="B879" s="62"/>
    </row>
    <row r="880" spans="2:2" x14ac:dyDescent="0.2">
      <c r="B880" s="62"/>
    </row>
    <row r="881" spans="2:2" x14ac:dyDescent="0.2">
      <c r="B881" s="62"/>
    </row>
    <row r="882" spans="2:2" x14ac:dyDescent="0.2">
      <c r="B882" s="62"/>
    </row>
    <row r="883" spans="2:2" x14ac:dyDescent="0.2">
      <c r="B883" s="62"/>
    </row>
    <row r="884" spans="2:2" x14ac:dyDescent="0.2">
      <c r="B884" s="62"/>
    </row>
    <row r="885" spans="2:2" x14ac:dyDescent="0.2">
      <c r="B885" s="62"/>
    </row>
    <row r="886" spans="2:2" x14ac:dyDescent="0.2">
      <c r="B886" s="62"/>
    </row>
    <row r="887" spans="2:2" x14ac:dyDescent="0.2">
      <c r="B887" s="62"/>
    </row>
    <row r="888" spans="2:2" x14ac:dyDescent="0.2">
      <c r="B888" s="62"/>
    </row>
    <row r="889" spans="2:2" x14ac:dyDescent="0.2">
      <c r="B889" s="62"/>
    </row>
    <row r="890" spans="2:2" x14ac:dyDescent="0.2">
      <c r="B890" s="62"/>
    </row>
    <row r="891" spans="2:2" x14ac:dyDescent="0.2">
      <c r="B891" s="62"/>
    </row>
    <row r="892" spans="2:2" x14ac:dyDescent="0.2">
      <c r="B892" s="62"/>
    </row>
    <row r="893" spans="2:2" x14ac:dyDescent="0.2">
      <c r="B893" s="62"/>
    </row>
    <row r="894" spans="2:2" x14ac:dyDescent="0.2">
      <c r="B894" s="62"/>
    </row>
    <row r="895" spans="2:2" x14ac:dyDescent="0.2">
      <c r="B895" s="62"/>
    </row>
    <row r="896" spans="2:2" x14ac:dyDescent="0.2">
      <c r="B896" s="62"/>
    </row>
    <row r="897" spans="2:2" x14ac:dyDescent="0.2">
      <c r="B897" s="62"/>
    </row>
    <row r="898" spans="2:2" x14ac:dyDescent="0.2">
      <c r="B898" s="62"/>
    </row>
    <row r="899" spans="2:2" x14ac:dyDescent="0.2">
      <c r="B899" s="62"/>
    </row>
    <row r="900" spans="2:2" x14ac:dyDescent="0.2">
      <c r="B900" s="62"/>
    </row>
    <row r="901" spans="2:2" x14ac:dyDescent="0.2">
      <c r="B901" s="62"/>
    </row>
    <row r="902" spans="2:2" x14ac:dyDescent="0.2">
      <c r="B902" s="62"/>
    </row>
    <row r="903" spans="2:2" x14ac:dyDescent="0.2">
      <c r="B903" s="62"/>
    </row>
    <row r="904" spans="2:2" x14ac:dyDescent="0.2">
      <c r="B904" s="62"/>
    </row>
    <row r="905" spans="2:2" x14ac:dyDescent="0.2">
      <c r="B905" s="62"/>
    </row>
    <row r="906" spans="2:2" x14ac:dyDescent="0.2">
      <c r="B906" s="62"/>
    </row>
    <row r="907" spans="2:2" x14ac:dyDescent="0.2">
      <c r="B907" s="62"/>
    </row>
    <row r="908" spans="2:2" x14ac:dyDescent="0.2">
      <c r="B908" s="62"/>
    </row>
    <row r="909" spans="2:2" x14ac:dyDescent="0.2">
      <c r="B909" s="62"/>
    </row>
    <row r="910" spans="2:2" x14ac:dyDescent="0.2">
      <c r="B910" s="62"/>
    </row>
    <row r="911" spans="2:2" x14ac:dyDescent="0.2">
      <c r="B911" s="62"/>
    </row>
    <row r="912" spans="2:2" x14ac:dyDescent="0.2">
      <c r="B912" s="62"/>
    </row>
    <row r="913" spans="2:2" x14ac:dyDescent="0.2">
      <c r="B913" s="62"/>
    </row>
    <row r="914" spans="2:2" x14ac:dyDescent="0.2">
      <c r="B914" s="62"/>
    </row>
    <row r="915" spans="2:2" x14ac:dyDescent="0.2">
      <c r="B915" s="62"/>
    </row>
    <row r="916" spans="2:2" x14ac:dyDescent="0.2">
      <c r="B916" s="62"/>
    </row>
    <row r="917" spans="2:2" x14ac:dyDescent="0.2">
      <c r="B917" s="62"/>
    </row>
    <row r="918" spans="2:2" x14ac:dyDescent="0.2">
      <c r="B918" s="62"/>
    </row>
    <row r="919" spans="2:2" x14ac:dyDescent="0.2">
      <c r="B919" s="62"/>
    </row>
    <row r="920" spans="2:2" x14ac:dyDescent="0.2">
      <c r="B920" s="62"/>
    </row>
    <row r="921" spans="2:2" x14ac:dyDescent="0.2">
      <c r="B921" s="62"/>
    </row>
    <row r="922" spans="2:2" x14ac:dyDescent="0.2">
      <c r="B922" s="62"/>
    </row>
    <row r="923" spans="2:2" x14ac:dyDescent="0.2">
      <c r="B923" s="62"/>
    </row>
    <row r="924" spans="2:2" x14ac:dyDescent="0.2">
      <c r="B924" s="62"/>
    </row>
    <row r="925" spans="2:2" x14ac:dyDescent="0.2">
      <c r="B925" s="62"/>
    </row>
    <row r="926" spans="2:2" x14ac:dyDescent="0.2">
      <c r="B926" s="62"/>
    </row>
    <row r="927" spans="2:2" x14ac:dyDescent="0.2">
      <c r="B927" s="62"/>
    </row>
    <row r="928" spans="2:2" x14ac:dyDescent="0.2">
      <c r="B928" s="62"/>
    </row>
    <row r="929" spans="2:2" x14ac:dyDescent="0.2">
      <c r="B929" s="62"/>
    </row>
    <row r="930" spans="2:2" x14ac:dyDescent="0.2">
      <c r="B930" s="62"/>
    </row>
    <row r="931" spans="2:2" x14ac:dyDescent="0.2">
      <c r="B931" s="62"/>
    </row>
    <row r="932" spans="2:2" x14ac:dyDescent="0.2">
      <c r="B932" s="62"/>
    </row>
    <row r="933" spans="2:2" x14ac:dyDescent="0.2">
      <c r="B933" s="62"/>
    </row>
    <row r="934" spans="2:2" x14ac:dyDescent="0.2">
      <c r="B934" s="62"/>
    </row>
    <row r="935" spans="2:2" x14ac:dyDescent="0.2">
      <c r="B935" s="62"/>
    </row>
    <row r="936" spans="2:2" x14ac:dyDescent="0.2">
      <c r="B936" s="62"/>
    </row>
    <row r="937" spans="2:2" x14ac:dyDescent="0.2">
      <c r="B937" s="62"/>
    </row>
    <row r="938" spans="2:2" x14ac:dyDescent="0.2">
      <c r="B938" s="62"/>
    </row>
    <row r="939" spans="2:2" x14ac:dyDescent="0.2">
      <c r="B939" s="62"/>
    </row>
    <row r="940" spans="2:2" x14ac:dyDescent="0.2">
      <c r="B940" s="62"/>
    </row>
    <row r="941" spans="2:2" x14ac:dyDescent="0.2">
      <c r="B941" s="62"/>
    </row>
    <row r="942" spans="2:2" x14ac:dyDescent="0.2">
      <c r="B942" s="62"/>
    </row>
    <row r="943" spans="2:2" x14ac:dyDescent="0.2">
      <c r="B943" s="62"/>
    </row>
    <row r="944" spans="2:2" x14ac:dyDescent="0.2">
      <c r="B944" s="62"/>
    </row>
    <row r="945" spans="2:2" x14ac:dyDescent="0.2">
      <c r="B945" s="62"/>
    </row>
    <row r="946" spans="2:2" x14ac:dyDescent="0.2">
      <c r="B946" s="62"/>
    </row>
    <row r="947" spans="2:2" x14ac:dyDescent="0.2">
      <c r="B947" s="62"/>
    </row>
    <row r="948" spans="2:2" x14ac:dyDescent="0.2">
      <c r="B948" s="62"/>
    </row>
    <row r="949" spans="2:2" x14ac:dyDescent="0.2">
      <c r="B949" s="62"/>
    </row>
    <row r="950" spans="2:2" x14ac:dyDescent="0.2">
      <c r="B950" s="62"/>
    </row>
    <row r="951" spans="2:2" x14ac:dyDescent="0.2">
      <c r="B951" s="62"/>
    </row>
    <row r="952" spans="2:2" x14ac:dyDescent="0.2">
      <c r="B952" s="62"/>
    </row>
    <row r="953" spans="2:2" x14ac:dyDescent="0.2">
      <c r="B953" s="62"/>
    </row>
    <row r="954" spans="2:2" x14ac:dyDescent="0.2">
      <c r="B954" s="62"/>
    </row>
    <row r="955" spans="2:2" x14ac:dyDescent="0.2">
      <c r="B955" s="62"/>
    </row>
    <row r="956" spans="2:2" x14ac:dyDescent="0.2">
      <c r="B956" s="62"/>
    </row>
    <row r="957" spans="2:2" x14ac:dyDescent="0.2">
      <c r="B957" s="62"/>
    </row>
    <row r="958" spans="2:2" x14ac:dyDescent="0.2">
      <c r="B958" s="62"/>
    </row>
    <row r="959" spans="2:2" x14ac:dyDescent="0.2">
      <c r="B959" s="62"/>
    </row>
    <row r="960" spans="2:2" x14ac:dyDescent="0.2">
      <c r="B960" s="62"/>
    </row>
    <row r="961" spans="2:2" x14ac:dyDescent="0.2">
      <c r="B961" s="62"/>
    </row>
    <row r="962" spans="2:2" x14ac:dyDescent="0.2">
      <c r="B962" s="62"/>
    </row>
    <row r="963" spans="2:2" x14ac:dyDescent="0.2">
      <c r="B963" s="62"/>
    </row>
    <row r="964" spans="2:2" x14ac:dyDescent="0.2">
      <c r="B964" s="62"/>
    </row>
    <row r="965" spans="2:2" x14ac:dyDescent="0.2">
      <c r="B965" s="62"/>
    </row>
    <row r="966" spans="2:2" x14ac:dyDescent="0.2">
      <c r="B966" s="62"/>
    </row>
    <row r="967" spans="2:2" x14ac:dyDescent="0.2">
      <c r="B967" s="62"/>
    </row>
    <row r="968" spans="2:2" x14ac:dyDescent="0.2">
      <c r="B968" s="62"/>
    </row>
    <row r="969" spans="2:2" x14ac:dyDescent="0.2">
      <c r="B969" s="62"/>
    </row>
    <row r="970" spans="2:2" x14ac:dyDescent="0.2">
      <c r="B970" s="62"/>
    </row>
    <row r="971" spans="2:2" x14ac:dyDescent="0.2">
      <c r="B971" s="62"/>
    </row>
    <row r="972" spans="2:2" x14ac:dyDescent="0.2">
      <c r="B972" s="62"/>
    </row>
    <row r="973" spans="2:2" x14ac:dyDescent="0.2">
      <c r="B973" s="62"/>
    </row>
    <row r="974" spans="2:2" x14ac:dyDescent="0.2">
      <c r="B974" s="62"/>
    </row>
    <row r="975" spans="2:2" x14ac:dyDescent="0.2">
      <c r="B975" s="62"/>
    </row>
    <row r="976" spans="2:2" x14ac:dyDescent="0.2">
      <c r="B976" s="62"/>
    </row>
    <row r="977" spans="2:2" x14ac:dyDescent="0.2">
      <c r="B977" s="62"/>
    </row>
    <row r="978" spans="2:2" x14ac:dyDescent="0.2">
      <c r="B978" s="62"/>
    </row>
    <row r="979" spans="2:2" x14ac:dyDescent="0.2">
      <c r="B979" s="62"/>
    </row>
    <row r="980" spans="2:2" x14ac:dyDescent="0.2">
      <c r="B980" s="62"/>
    </row>
    <row r="981" spans="2:2" x14ac:dyDescent="0.2">
      <c r="B981" s="62"/>
    </row>
    <row r="982" spans="2:2" x14ac:dyDescent="0.2">
      <c r="B982" s="62"/>
    </row>
    <row r="983" spans="2:2" x14ac:dyDescent="0.2">
      <c r="B983" s="62"/>
    </row>
    <row r="984" spans="2:2" x14ac:dyDescent="0.2">
      <c r="B984" s="62"/>
    </row>
    <row r="985" spans="2:2" x14ac:dyDescent="0.2">
      <c r="B985" s="62"/>
    </row>
    <row r="986" spans="2:2" x14ac:dyDescent="0.2">
      <c r="B986" s="62"/>
    </row>
    <row r="987" spans="2:2" x14ac:dyDescent="0.2">
      <c r="B987" s="62"/>
    </row>
    <row r="988" spans="2:2" x14ac:dyDescent="0.2">
      <c r="B988" s="62"/>
    </row>
    <row r="989" spans="2:2" x14ac:dyDescent="0.2">
      <c r="B989" s="62"/>
    </row>
    <row r="990" spans="2:2" x14ac:dyDescent="0.2">
      <c r="B990" s="62"/>
    </row>
    <row r="991" spans="2:2" x14ac:dyDescent="0.2">
      <c r="B991" s="62"/>
    </row>
    <row r="992" spans="2:2" x14ac:dyDescent="0.2">
      <c r="B992" s="62"/>
    </row>
    <row r="993" spans="2:2" x14ac:dyDescent="0.2">
      <c r="B993" s="62"/>
    </row>
    <row r="994" spans="2:2" x14ac:dyDescent="0.2">
      <c r="B994" s="62"/>
    </row>
    <row r="995" spans="2:2" x14ac:dyDescent="0.2">
      <c r="B995" s="62"/>
    </row>
    <row r="996" spans="2:2" x14ac:dyDescent="0.2">
      <c r="B996" s="62"/>
    </row>
    <row r="997" spans="2:2" x14ac:dyDescent="0.2">
      <c r="B997" s="62"/>
    </row>
    <row r="998" spans="2:2" x14ac:dyDescent="0.2">
      <c r="B998" s="62"/>
    </row>
    <row r="999" spans="2:2" x14ac:dyDescent="0.2">
      <c r="B999" s="62"/>
    </row>
    <row r="1000" spans="2:2" x14ac:dyDescent="0.2">
      <c r="B1000" s="62"/>
    </row>
    <row r="1001" spans="2:2" x14ac:dyDescent="0.2">
      <c r="B1001" s="62"/>
    </row>
    <row r="1002" spans="2:2" x14ac:dyDescent="0.2">
      <c r="B1002" s="62"/>
    </row>
    <row r="1003" spans="2:2" x14ac:dyDescent="0.2">
      <c r="B1003" s="62"/>
    </row>
    <row r="1004" spans="2:2" x14ac:dyDescent="0.2">
      <c r="B1004" s="62"/>
    </row>
    <row r="1005" spans="2:2" x14ac:dyDescent="0.2">
      <c r="B1005" s="62"/>
    </row>
    <row r="1006" spans="2:2" x14ac:dyDescent="0.2">
      <c r="B1006" s="62"/>
    </row>
    <row r="1007" spans="2:2" x14ac:dyDescent="0.2">
      <c r="B1007" s="62"/>
    </row>
    <row r="1008" spans="2:2" x14ac:dyDescent="0.2">
      <c r="B1008" s="62"/>
    </row>
    <row r="1009" spans="2:2" x14ac:dyDescent="0.2">
      <c r="B1009" s="62"/>
    </row>
    <row r="1010" spans="2:2" x14ac:dyDescent="0.2">
      <c r="B1010" s="62"/>
    </row>
    <row r="1011" spans="2:2" x14ac:dyDescent="0.2">
      <c r="B1011" s="62"/>
    </row>
    <row r="1012" spans="2:2" x14ac:dyDescent="0.2">
      <c r="B1012" s="62"/>
    </row>
    <row r="1013" spans="2:2" x14ac:dyDescent="0.2">
      <c r="B1013" s="62"/>
    </row>
    <row r="1014" spans="2:2" x14ac:dyDescent="0.2">
      <c r="B1014" s="62"/>
    </row>
    <row r="1015" spans="2:2" x14ac:dyDescent="0.2">
      <c r="B1015" s="62"/>
    </row>
    <row r="1016" spans="2:2" x14ac:dyDescent="0.2">
      <c r="B1016" s="62"/>
    </row>
    <row r="1017" spans="2:2" x14ac:dyDescent="0.2">
      <c r="B1017" s="62"/>
    </row>
    <row r="1018" spans="2:2" x14ac:dyDescent="0.2">
      <c r="B1018" s="62"/>
    </row>
    <row r="1019" spans="2:2" x14ac:dyDescent="0.2">
      <c r="B1019" s="62"/>
    </row>
    <row r="1020" spans="2:2" x14ac:dyDescent="0.2">
      <c r="B1020" s="62"/>
    </row>
    <row r="1021" spans="2:2" x14ac:dyDescent="0.2">
      <c r="B1021" s="62"/>
    </row>
    <row r="1022" spans="2:2" x14ac:dyDescent="0.2">
      <c r="B1022" s="62"/>
    </row>
    <row r="1023" spans="2:2" x14ac:dyDescent="0.2">
      <c r="B1023" s="62"/>
    </row>
    <row r="1024" spans="2:2" x14ac:dyDescent="0.2">
      <c r="B1024" s="62"/>
    </row>
    <row r="1025" spans="2:2" x14ac:dyDescent="0.2">
      <c r="B1025" s="62"/>
    </row>
    <row r="1026" spans="2:2" x14ac:dyDescent="0.2">
      <c r="B1026" s="62"/>
    </row>
    <row r="1027" spans="2:2" x14ac:dyDescent="0.2">
      <c r="B1027" s="62"/>
    </row>
    <row r="1028" spans="2:2" x14ac:dyDescent="0.2">
      <c r="B1028" s="62"/>
    </row>
    <row r="1029" spans="2:2" x14ac:dyDescent="0.2">
      <c r="B1029" s="62"/>
    </row>
    <row r="1030" spans="2:2" x14ac:dyDescent="0.2">
      <c r="B1030" s="62"/>
    </row>
    <row r="1031" spans="2:2" x14ac:dyDescent="0.2">
      <c r="B1031" s="62"/>
    </row>
    <row r="1032" spans="2:2" x14ac:dyDescent="0.2">
      <c r="B1032" s="62"/>
    </row>
    <row r="1033" spans="2:2" x14ac:dyDescent="0.2">
      <c r="B1033" s="62"/>
    </row>
    <row r="1034" spans="2:2" x14ac:dyDescent="0.2">
      <c r="B1034" s="62"/>
    </row>
    <row r="1035" spans="2:2" x14ac:dyDescent="0.2">
      <c r="B1035" s="62"/>
    </row>
    <row r="1036" spans="2:2" x14ac:dyDescent="0.2">
      <c r="B1036" s="62"/>
    </row>
    <row r="1037" spans="2:2" x14ac:dyDescent="0.2">
      <c r="B1037" s="62"/>
    </row>
    <row r="1038" spans="2:2" x14ac:dyDescent="0.2">
      <c r="B1038" s="62"/>
    </row>
    <row r="1039" spans="2:2" x14ac:dyDescent="0.2">
      <c r="B1039" s="62"/>
    </row>
    <row r="1040" spans="2:2" x14ac:dyDescent="0.2">
      <c r="B1040" s="62"/>
    </row>
    <row r="1041" spans="2:2" x14ac:dyDescent="0.2">
      <c r="B1041" s="62"/>
    </row>
    <row r="1042" spans="2:2" x14ac:dyDescent="0.2">
      <c r="B1042" s="62"/>
    </row>
    <row r="1043" spans="2:2" x14ac:dyDescent="0.2">
      <c r="B1043" s="62"/>
    </row>
    <row r="1044" spans="2:2" x14ac:dyDescent="0.2">
      <c r="B1044" s="62"/>
    </row>
    <row r="1045" spans="2:2" x14ac:dyDescent="0.2">
      <c r="B1045" s="62"/>
    </row>
    <row r="1046" spans="2:2" x14ac:dyDescent="0.2">
      <c r="B1046" s="62"/>
    </row>
    <row r="1047" spans="2:2" x14ac:dyDescent="0.2">
      <c r="B1047" s="62"/>
    </row>
    <row r="1048" spans="2:2" x14ac:dyDescent="0.2">
      <c r="B1048" s="62"/>
    </row>
    <row r="1049" spans="2:2" x14ac:dyDescent="0.2">
      <c r="B1049" s="62"/>
    </row>
    <row r="1050" spans="2:2" x14ac:dyDescent="0.2">
      <c r="B1050" s="62"/>
    </row>
    <row r="1051" spans="2:2" x14ac:dyDescent="0.2">
      <c r="B1051" s="62"/>
    </row>
    <row r="1052" spans="2:2" x14ac:dyDescent="0.2">
      <c r="B1052" s="62"/>
    </row>
    <row r="1053" spans="2:2" x14ac:dyDescent="0.2">
      <c r="B1053" s="62"/>
    </row>
    <row r="1054" spans="2:2" x14ac:dyDescent="0.2">
      <c r="B1054" s="62"/>
    </row>
    <row r="1055" spans="2:2" x14ac:dyDescent="0.2">
      <c r="B1055" s="62"/>
    </row>
    <row r="1056" spans="2:2" x14ac:dyDescent="0.2">
      <c r="B1056" s="62"/>
    </row>
    <row r="1057" spans="2:2" x14ac:dyDescent="0.2">
      <c r="B1057" s="62"/>
    </row>
    <row r="1058" spans="2:2" x14ac:dyDescent="0.2">
      <c r="B1058" s="62"/>
    </row>
    <row r="1059" spans="2:2" x14ac:dyDescent="0.2">
      <c r="B1059" s="62"/>
    </row>
    <row r="1060" spans="2:2" x14ac:dyDescent="0.2">
      <c r="B1060" s="62"/>
    </row>
    <row r="1061" spans="2:2" x14ac:dyDescent="0.2">
      <c r="B1061" s="62"/>
    </row>
    <row r="1062" spans="2:2" x14ac:dyDescent="0.2">
      <c r="B1062" s="62"/>
    </row>
    <row r="1063" spans="2:2" x14ac:dyDescent="0.2">
      <c r="B1063" s="62"/>
    </row>
    <row r="1064" spans="2:2" x14ac:dyDescent="0.2">
      <c r="B1064" s="62"/>
    </row>
    <row r="1065" spans="2:2" x14ac:dyDescent="0.2">
      <c r="B1065" s="62"/>
    </row>
    <row r="1066" spans="2:2" x14ac:dyDescent="0.2">
      <c r="B1066" s="62"/>
    </row>
    <row r="1067" spans="2:2" x14ac:dyDescent="0.2">
      <c r="B1067" s="62"/>
    </row>
    <row r="1068" spans="2:2" x14ac:dyDescent="0.2">
      <c r="B1068" s="62"/>
    </row>
    <row r="1069" spans="2:2" x14ac:dyDescent="0.2">
      <c r="B1069" s="62"/>
    </row>
    <row r="1070" spans="2:2" x14ac:dyDescent="0.2">
      <c r="B1070" s="62"/>
    </row>
    <row r="1071" spans="2:2" x14ac:dyDescent="0.2">
      <c r="B1071" s="62"/>
    </row>
    <row r="1072" spans="2:2" x14ac:dyDescent="0.2">
      <c r="B1072" s="62"/>
    </row>
    <row r="1073" spans="2:2" x14ac:dyDescent="0.2">
      <c r="B1073" s="62"/>
    </row>
    <row r="1074" spans="2:2" x14ac:dyDescent="0.2">
      <c r="B1074" s="62"/>
    </row>
    <row r="1075" spans="2:2" x14ac:dyDescent="0.2">
      <c r="B1075" s="62"/>
    </row>
    <row r="1076" spans="2:2" x14ac:dyDescent="0.2">
      <c r="B1076" s="62"/>
    </row>
    <row r="1077" spans="2:2" x14ac:dyDescent="0.2">
      <c r="B1077" s="62"/>
    </row>
    <row r="1078" spans="2:2" x14ac:dyDescent="0.2">
      <c r="B1078" s="62"/>
    </row>
    <row r="1079" spans="2:2" x14ac:dyDescent="0.2">
      <c r="B1079" s="62"/>
    </row>
    <row r="1080" spans="2:2" x14ac:dyDescent="0.2">
      <c r="B1080" s="62"/>
    </row>
    <row r="1081" spans="2:2" x14ac:dyDescent="0.2">
      <c r="B1081" s="62"/>
    </row>
    <row r="1082" spans="2:2" x14ac:dyDescent="0.2">
      <c r="B1082" s="62"/>
    </row>
    <row r="1083" spans="2:2" x14ac:dyDescent="0.2">
      <c r="B1083" s="62"/>
    </row>
    <row r="1084" spans="2:2" x14ac:dyDescent="0.2">
      <c r="B1084" s="62"/>
    </row>
    <row r="1085" spans="2:2" x14ac:dyDescent="0.2">
      <c r="B1085" s="62"/>
    </row>
    <row r="1086" spans="2:2" x14ac:dyDescent="0.2">
      <c r="B1086" s="62"/>
    </row>
    <row r="1087" spans="2:2" x14ac:dyDescent="0.2">
      <c r="B1087" s="62"/>
    </row>
    <row r="1088" spans="2:2" x14ac:dyDescent="0.2">
      <c r="B1088" s="62"/>
    </row>
    <row r="1089" spans="2:2" x14ac:dyDescent="0.2">
      <c r="B1089" s="62"/>
    </row>
    <row r="1090" spans="2:2" x14ac:dyDescent="0.2">
      <c r="B1090" s="62"/>
    </row>
    <row r="1091" spans="2:2" x14ac:dyDescent="0.2">
      <c r="B1091" s="62"/>
    </row>
    <row r="1092" spans="2:2" x14ac:dyDescent="0.2">
      <c r="B1092" s="62"/>
    </row>
    <row r="1093" spans="2:2" x14ac:dyDescent="0.2">
      <c r="B1093" s="62"/>
    </row>
    <row r="1094" spans="2:2" x14ac:dyDescent="0.2">
      <c r="B1094" s="62"/>
    </row>
    <row r="1095" spans="2:2" x14ac:dyDescent="0.2">
      <c r="B1095" s="62"/>
    </row>
    <row r="1096" spans="2:2" x14ac:dyDescent="0.2">
      <c r="B1096" s="62"/>
    </row>
    <row r="1097" spans="2:2" x14ac:dyDescent="0.2">
      <c r="B1097" s="62"/>
    </row>
    <row r="1098" spans="2:2" x14ac:dyDescent="0.2">
      <c r="B1098" s="62"/>
    </row>
    <row r="1099" spans="2:2" x14ac:dyDescent="0.2">
      <c r="B1099" s="62"/>
    </row>
    <row r="1100" spans="2:2" x14ac:dyDescent="0.2">
      <c r="B1100" s="62"/>
    </row>
    <row r="1101" spans="2:2" x14ac:dyDescent="0.2">
      <c r="B1101" s="62"/>
    </row>
    <row r="1102" spans="2:2" x14ac:dyDescent="0.2">
      <c r="B1102" s="62"/>
    </row>
    <row r="1103" spans="2:2" x14ac:dyDescent="0.2">
      <c r="B1103" s="62"/>
    </row>
    <row r="1104" spans="2:2" x14ac:dyDescent="0.2">
      <c r="B1104" s="62"/>
    </row>
    <row r="1105" spans="2:2" x14ac:dyDescent="0.2">
      <c r="B1105" s="62"/>
    </row>
    <row r="1106" spans="2:2" x14ac:dyDescent="0.2">
      <c r="B1106" s="62"/>
    </row>
    <row r="1107" spans="2:2" x14ac:dyDescent="0.2">
      <c r="B1107" s="62"/>
    </row>
    <row r="1108" spans="2:2" x14ac:dyDescent="0.2">
      <c r="B1108" s="62"/>
    </row>
    <row r="1109" spans="2:2" x14ac:dyDescent="0.2">
      <c r="B1109" s="62"/>
    </row>
    <row r="1110" spans="2:2" x14ac:dyDescent="0.2">
      <c r="B1110" s="62"/>
    </row>
    <row r="1111" spans="2:2" x14ac:dyDescent="0.2">
      <c r="B1111" s="62"/>
    </row>
    <row r="1112" spans="2:2" x14ac:dyDescent="0.2">
      <c r="B1112" s="62"/>
    </row>
    <row r="1113" spans="2:2" x14ac:dyDescent="0.2">
      <c r="B1113" s="62"/>
    </row>
    <row r="1114" spans="2:2" x14ac:dyDescent="0.2">
      <c r="B1114" s="62"/>
    </row>
    <row r="1115" spans="2:2" x14ac:dyDescent="0.2">
      <c r="B1115" s="62"/>
    </row>
    <row r="1116" spans="2:2" x14ac:dyDescent="0.2">
      <c r="B1116" s="62"/>
    </row>
    <row r="1117" spans="2:2" x14ac:dyDescent="0.2">
      <c r="B1117" s="62"/>
    </row>
    <row r="1118" spans="2:2" x14ac:dyDescent="0.2">
      <c r="B1118" s="62"/>
    </row>
    <row r="1119" spans="2:2" x14ac:dyDescent="0.2">
      <c r="B1119" s="62"/>
    </row>
    <row r="1120" spans="2:2" x14ac:dyDescent="0.2">
      <c r="B1120" s="62"/>
    </row>
    <row r="1121" spans="2:2" x14ac:dyDescent="0.2">
      <c r="B1121" s="62"/>
    </row>
    <row r="1122" spans="2:2" x14ac:dyDescent="0.2">
      <c r="B1122" s="62"/>
    </row>
    <row r="1123" spans="2:2" x14ac:dyDescent="0.2">
      <c r="B1123" s="62"/>
    </row>
    <row r="1124" spans="2:2" x14ac:dyDescent="0.2">
      <c r="B1124" s="62"/>
    </row>
    <row r="1125" spans="2:2" x14ac:dyDescent="0.2">
      <c r="B1125" s="62"/>
    </row>
    <row r="1126" spans="2:2" x14ac:dyDescent="0.2">
      <c r="B1126" s="62"/>
    </row>
    <row r="1127" spans="2:2" x14ac:dyDescent="0.2">
      <c r="B1127" s="62"/>
    </row>
    <row r="1128" spans="2:2" x14ac:dyDescent="0.2">
      <c r="B1128" s="62"/>
    </row>
    <row r="1129" spans="2:2" x14ac:dyDescent="0.2">
      <c r="B1129" s="62"/>
    </row>
    <row r="1130" spans="2:2" x14ac:dyDescent="0.2">
      <c r="B1130" s="62"/>
    </row>
    <row r="1131" spans="2:2" x14ac:dyDescent="0.2">
      <c r="B1131" s="62"/>
    </row>
    <row r="1132" spans="2:2" x14ac:dyDescent="0.2">
      <c r="B1132" s="62"/>
    </row>
    <row r="1133" spans="2:2" x14ac:dyDescent="0.2">
      <c r="B1133" s="62"/>
    </row>
    <row r="1134" spans="2:2" x14ac:dyDescent="0.2">
      <c r="B1134" s="62"/>
    </row>
    <row r="1135" spans="2:2" x14ac:dyDescent="0.2">
      <c r="B1135" s="62"/>
    </row>
    <row r="1136" spans="2:2" x14ac:dyDescent="0.2">
      <c r="B1136" s="62"/>
    </row>
    <row r="1137" spans="2:2" x14ac:dyDescent="0.2">
      <c r="B1137" s="62"/>
    </row>
    <row r="1138" spans="2:2" x14ac:dyDescent="0.2">
      <c r="B1138" s="62"/>
    </row>
    <row r="1139" spans="2:2" x14ac:dyDescent="0.2">
      <c r="B1139" s="62"/>
    </row>
    <row r="1140" spans="2:2" x14ac:dyDescent="0.2">
      <c r="B1140" s="62"/>
    </row>
    <row r="1141" spans="2:2" x14ac:dyDescent="0.2">
      <c r="B1141" s="62"/>
    </row>
    <row r="1142" spans="2:2" x14ac:dyDescent="0.2">
      <c r="B1142" s="62"/>
    </row>
    <row r="1143" spans="2:2" x14ac:dyDescent="0.2">
      <c r="B1143" s="62"/>
    </row>
    <row r="1144" spans="2:2" x14ac:dyDescent="0.2">
      <c r="B1144" s="62"/>
    </row>
    <row r="1145" spans="2:2" x14ac:dyDescent="0.2">
      <c r="B1145" s="62"/>
    </row>
    <row r="1146" spans="2:2" x14ac:dyDescent="0.2">
      <c r="B1146" s="62"/>
    </row>
    <row r="1147" spans="2:2" x14ac:dyDescent="0.2">
      <c r="B1147" s="62"/>
    </row>
    <row r="1148" spans="2:2" x14ac:dyDescent="0.2">
      <c r="B1148" s="62"/>
    </row>
    <row r="1149" spans="2:2" x14ac:dyDescent="0.2">
      <c r="B1149" s="62"/>
    </row>
    <row r="1150" spans="2:2" x14ac:dyDescent="0.2">
      <c r="B1150" s="62"/>
    </row>
    <row r="1151" spans="2:2" x14ac:dyDescent="0.2">
      <c r="B1151" s="62"/>
    </row>
    <row r="1152" spans="2:2" x14ac:dyDescent="0.2">
      <c r="B1152" s="62"/>
    </row>
    <row r="1153" spans="2:2" x14ac:dyDescent="0.2">
      <c r="B1153" s="62"/>
    </row>
    <row r="1154" spans="2:2" x14ac:dyDescent="0.2">
      <c r="B1154" s="62"/>
    </row>
    <row r="1155" spans="2:2" x14ac:dyDescent="0.2">
      <c r="B1155" s="62"/>
    </row>
    <row r="1156" spans="2:2" x14ac:dyDescent="0.2">
      <c r="B1156" s="62"/>
    </row>
    <row r="1157" spans="2:2" x14ac:dyDescent="0.2">
      <c r="B1157" s="62"/>
    </row>
    <row r="1158" spans="2:2" x14ac:dyDescent="0.2">
      <c r="B1158" s="62"/>
    </row>
    <row r="1159" spans="2:2" x14ac:dyDescent="0.2">
      <c r="B1159" s="62"/>
    </row>
    <row r="1160" spans="2:2" x14ac:dyDescent="0.2">
      <c r="B1160" s="62"/>
    </row>
    <row r="1161" spans="2:2" x14ac:dyDescent="0.2">
      <c r="B1161" s="62"/>
    </row>
    <row r="1162" spans="2:2" x14ac:dyDescent="0.2">
      <c r="B1162" s="62"/>
    </row>
    <row r="1163" spans="2:2" x14ac:dyDescent="0.2">
      <c r="B1163" s="62"/>
    </row>
    <row r="1164" spans="2:2" x14ac:dyDescent="0.2">
      <c r="B1164" s="62"/>
    </row>
    <row r="1165" spans="2:2" x14ac:dyDescent="0.2">
      <c r="B1165" s="62"/>
    </row>
    <row r="1166" spans="2:2" x14ac:dyDescent="0.2">
      <c r="B1166" s="62"/>
    </row>
    <row r="1167" spans="2:2" x14ac:dyDescent="0.2">
      <c r="B1167" s="62"/>
    </row>
    <row r="1168" spans="2:2" x14ac:dyDescent="0.2">
      <c r="B1168" s="62"/>
    </row>
    <row r="1169" spans="2:2" x14ac:dyDescent="0.2">
      <c r="B1169" s="62"/>
    </row>
    <row r="1170" spans="2:2" x14ac:dyDescent="0.2">
      <c r="B1170" s="62"/>
    </row>
    <row r="1171" spans="2:2" x14ac:dyDescent="0.2">
      <c r="B1171" s="62"/>
    </row>
    <row r="1172" spans="2:2" x14ac:dyDescent="0.2">
      <c r="B1172" s="62"/>
    </row>
    <row r="1173" spans="2:2" x14ac:dyDescent="0.2">
      <c r="B1173" s="62"/>
    </row>
    <row r="1174" spans="2:2" x14ac:dyDescent="0.2">
      <c r="B1174" s="62"/>
    </row>
    <row r="1175" spans="2:2" x14ac:dyDescent="0.2">
      <c r="B1175" s="62"/>
    </row>
    <row r="1176" spans="2:2" x14ac:dyDescent="0.2">
      <c r="B1176" s="62"/>
    </row>
    <row r="1177" spans="2:2" x14ac:dyDescent="0.2">
      <c r="B1177" s="62"/>
    </row>
    <row r="1178" spans="2:2" x14ac:dyDescent="0.2">
      <c r="B1178" s="62"/>
    </row>
    <row r="1179" spans="2:2" x14ac:dyDescent="0.2">
      <c r="B1179" s="62"/>
    </row>
    <row r="1180" spans="2:2" x14ac:dyDescent="0.2">
      <c r="B1180" s="62"/>
    </row>
    <row r="1181" spans="2:2" x14ac:dyDescent="0.2">
      <c r="B1181" s="62"/>
    </row>
    <row r="1182" spans="2:2" x14ac:dyDescent="0.2">
      <c r="B1182" s="62"/>
    </row>
    <row r="1183" spans="2:2" x14ac:dyDescent="0.2">
      <c r="B1183" s="62"/>
    </row>
    <row r="1184" spans="2:2" x14ac:dyDescent="0.2">
      <c r="B1184" s="62"/>
    </row>
    <row r="1185" spans="2:2" x14ac:dyDescent="0.2">
      <c r="B1185" s="62"/>
    </row>
    <row r="1186" spans="2:2" x14ac:dyDescent="0.2">
      <c r="B1186" s="62"/>
    </row>
    <row r="1187" spans="2:2" x14ac:dyDescent="0.2">
      <c r="B1187" s="62"/>
    </row>
    <row r="1188" spans="2:2" x14ac:dyDescent="0.2">
      <c r="B1188" s="62"/>
    </row>
    <row r="1189" spans="2:2" x14ac:dyDescent="0.2">
      <c r="B1189" s="62"/>
    </row>
    <row r="1190" spans="2:2" x14ac:dyDescent="0.2">
      <c r="B1190" s="62"/>
    </row>
    <row r="1191" spans="2:2" x14ac:dyDescent="0.2">
      <c r="B1191" s="62"/>
    </row>
    <row r="1192" spans="2:2" x14ac:dyDescent="0.2">
      <c r="B1192" s="62"/>
    </row>
    <row r="1193" spans="2:2" x14ac:dyDescent="0.2">
      <c r="B1193" s="62"/>
    </row>
    <row r="1194" spans="2:2" x14ac:dyDescent="0.2">
      <c r="B1194" s="62"/>
    </row>
    <row r="1195" spans="2:2" x14ac:dyDescent="0.2">
      <c r="B1195" s="62"/>
    </row>
    <row r="1196" spans="2:2" x14ac:dyDescent="0.2">
      <c r="B1196" s="62"/>
    </row>
    <row r="1197" spans="2:2" x14ac:dyDescent="0.2">
      <c r="B1197" s="62"/>
    </row>
    <row r="1198" spans="2:2" x14ac:dyDescent="0.2">
      <c r="B1198" s="62"/>
    </row>
    <row r="1199" spans="2:2" x14ac:dyDescent="0.2">
      <c r="B1199" s="62"/>
    </row>
    <row r="1200" spans="2:2" x14ac:dyDescent="0.2">
      <c r="B1200" s="62"/>
    </row>
    <row r="1201" spans="2:2" x14ac:dyDescent="0.2">
      <c r="B1201" s="62"/>
    </row>
    <row r="1202" spans="2:2" x14ac:dyDescent="0.2">
      <c r="B1202" s="62"/>
    </row>
    <row r="1203" spans="2:2" x14ac:dyDescent="0.2">
      <c r="B1203" s="62"/>
    </row>
    <row r="1204" spans="2:2" x14ac:dyDescent="0.2">
      <c r="B1204" s="62"/>
    </row>
    <row r="1205" spans="2:2" x14ac:dyDescent="0.2">
      <c r="B1205" s="62"/>
    </row>
    <row r="1206" spans="2:2" x14ac:dyDescent="0.2">
      <c r="B1206" s="62"/>
    </row>
    <row r="1207" spans="2:2" x14ac:dyDescent="0.2">
      <c r="B1207" s="62"/>
    </row>
    <row r="1208" spans="2:2" x14ac:dyDescent="0.2">
      <c r="B1208" s="62"/>
    </row>
    <row r="1209" spans="2:2" x14ac:dyDescent="0.2">
      <c r="B1209" s="62"/>
    </row>
    <row r="1210" spans="2:2" x14ac:dyDescent="0.2">
      <c r="B1210" s="62"/>
    </row>
    <row r="1211" spans="2:2" x14ac:dyDescent="0.2">
      <c r="B1211" s="62"/>
    </row>
    <row r="1212" spans="2:2" x14ac:dyDescent="0.2">
      <c r="B1212" s="62"/>
    </row>
    <row r="1213" spans="2:2" x14ac:dyDescent="0.2">
      <c r="B1213" s="62"/>
    </row>
    <row r="1214" spans="2:2" x14ac:dyDescent="0.2">
      <c r="B1214" s="62"/>
    </row>
    <row r="1215" spans="2:2" x14ac:dyDescent="0.2">
      <c r="B1215" s="62"/>
    </row>
    <row r="1216" spans="2:2" x14ac:dyDescent="0.2">
      <c r="B1216" s="62"/>
    </row>
    <row r="1217" spans="2:2" x14ac:dyDescent="0.2">
      <c r="B1217" s="62"/>
    </row>
    <row r="1218" spans="2:2" x14ac:dyDescent="0.2">
      <c r="B1218" s="62"/>
    </row>
    <row r="1219" spans="2:2" x14ac:dyDescent="0.2">
      <c r="B1219" s="62"/>
    </row>
    <row r="1220" spans="2:2" x14ac:dyDescent="0.2">
      <c r="B1220" s="62"/>
    </row>
    <row r="1221" spans="2:2" x14ac:dyDescent="0.2">
      <c r="B1221" s="62"/>
    </row>
    <row r="1222" spans="2:2" x14ac:dyDescent="0.2">
      <c r="B1222" s="62"/>
    </row>
    <row r="1223" spans="2:2" x14ac:dyDescent="0.2">
      <c r="B1223" s="62"/>
    </row>
    <row r="1224" spans="2:2" x14ac:dyDescent="0.2">
      <c r="B1224" s="62"/>
    </row>
    <row r="1225" spans="2:2" x14ac:dyDescent="0.2">
      <c r="B1225" s="62"/>
    </row>
    <row r="1226" spans="2:2" x14ac:dyDescent="0.2">
      <c r="B1226" s="62"/>
    </row>
    <row r="1227" spans="2:2" x14ac:dyDescent="0.2">
      <c r="B1227" s="62"/>
    </row>
    <row r="1228" spans="2:2" x14ac:dyDescent="0.2">
      <c r="B1228" s="62"/>
    </row>
    <row r="1229" spans="2:2" x14ac:dyDescent="0.2">
      <c r="B1229" s="62"/>
    </row>
    <row r="1230" spans="2:2" x14ac:dyDescent="0.2">
      <c r="B1230" s="62"/>
    </row>
    <row r="1231" spans="2:2" x14ac:dyDescent="0.2">
      <c r="B1231" s="62"/>
    </row>
    <row r="1232" spans="2:2" x14ac:dyDescent="0.2">
      <c r="B1232" s="62"/>
    </row>
    <row r="1233" spans="2:2" x14ac:dyDescent="0.2">
      <c r="B1233" s="62"/>
    </row>
    <row r="1234" spans="2:2" x14ac:dyDescent="0.2">
      <c r="B1234" s="62"/>
    </row>
    <row r="1235" spans="2:2" x14ac:dyDescent="0.2">
      <c r="B1235" s="62"/>
    </row>
    <row r="1236" spans="2:2" x14ac:dyDescent="0.2">
      <c r="B1236" s="62"/>
    </row>
    <row r="1237" spans="2:2" x14ac:dyDescent="0.2">
      <c r="B1237" s="62"/>
    </row>
    <row r="1238" spans="2:2" x14ac:dyDescent="0.2">
      <c r="B1238" s="62"/>
    </row>
    <row r="1239" spans="2:2" x14ac:dyDescent="0.2">
      <c r="B1239" s="62"/>
    </row>
    <row r="1240" spans="2:2" x14ac:dyDescent="0.2">
      <c r="B1240" s="62"/>
    </row>
    <row r="1241" spans="2:2" x14ac:dyDescent="0.2">
      <c r="B1241" s="62"/>
    </row>
    <row r="1242" spans="2:2" x14ac:dyDescent="0.2">
      <c r="B1242" s="62"/>
    </row>
    <row r="1243" spans="2:2" x14ac:dyDescent="0.2">
      <c r="B1243" s="62"/>
    </row>
    <row r="1244" spans="2:2" x14ac:dyDescent="0.2">
      <c r="B1244" s="62"/>
    </row>
    <row r="1245" spans="2:2" x14ac:dyDescent="0.2">
      <c r="B1245" s="62"/>
    </row>
    <row r="1246" spans="2:2" x14ac:dyDescent="0.2">
      <c r="B1246" s="62"/>
    </row>
    <row r="1247" spans="2:2" x14ac:dyDescent="0.2">
      <c r="B1247" s="62"/>
    </row>
    <row r="1248" spans="2:2" x14ac:dyDescent="0.2">
      <c r="B1248" s="62"/>
    </row>
    <row r="1249" spans="2:2" x14ac:dyDescent="0.2">
      <c r="B1249" s="62"/>
    </row>
    <row r="1250" spans="2:2" x14ac:dyDescent="0.2">
      <c r="B1250" s="62"/>
    </row>
    <row r="1251" spans="2:2" x14ac:dyDescent="0.2">
      <c r="B1251" s="62"/>
    </row>
    <row r="1252" spans="2:2" x14ac:dyDescent="0.2">
      <c r="B1252" s="62"/>
    </row>
    <row r="1253" spans="2:2" x14ac:dyDescent="0.2">
      <c r="B1253" s="62"/>
    </row>
    <row r="1254" spans="2:2" x14ac:dyDescent="0.2">
      <c r="B1254" s="62"/>
    </row>
    <row r="1255" spans="2:2" x14ac:dyDescent="0.2">
      <c r="B1255" s="62"/>
    </row>
    <row r="1256" spans="2:2" x14ac:dyDescent="0.2">
      <c r="B1256" s="62"/>
    </row>
    <row r="1257" spans="2:2" x14ac:dyDescent="0.2">
      <c r="B1257" s="62"/>
    </row>
    <row r="1258" spans="2:2" x14ac:dyDescent="0.2">
      <c r="B1258" s="62"/>
    </row>
    <row r="1259" spans="2:2" x14ac:dyDescent="0.2">
      <c r="B1259" s="62"/>
    </row>
    <row r="1260" spans="2:2" x14ac:dyDescent="0.2">
      <c r="B1260" s="62"/>
    </row>
    <row r="1261" spans="2:2" x14ac:dyDescent="0.2">
      <c r="B1261" s="62"/>
    </row>
    <row r="1262" spans="2:2" x14ac:dyDescent="0.2">
      <c r="B1262" s="62"/>
    </row>
    <row r="1263" spans="2:2" x14ac:dyDescent="0.2">
      <c r="B1263" s="62"/>
    </row>
    <row r="1264" spans="2:2" x14ac:dyDescent="0.2">
      <c r="B1264" s="62"/>
    </row>
    <row r="1265" spans="2:2" x14ac:dyDescent="0.2">
      <c r="B1265" s="62"/>
    </row>
    <row r="1266" spans="2:2" x14ac:dyDescent="0.2">
      <c r="B1266" s="62"/>
    </row>
    <row r="1267" spans="2:2" x14ac:dyDescent="0.2">
      <c r="B1267" s="62"/>
    </row>
    <row r="1268" spans="2:2" x14ac:dyDescent="0.2">
      <c r="B1268" s="62"/>
    </row>
    <row r="1269" spans="2:2" x14ac:dyDescent="0.2">
      <c r="B1269" s="62"/>
    </row>
    <row r="1270" spans="2:2" x14ac:dyDescent="0.2">
      <c r="B1270" s="62"/>
    </row>
    <row r="1271" spans="2:2" x14ac:dyDescent="0.2">
      <c r="B1271" s="62"/>
    </row>
    <row r="1272" spans="2:2" x14ac:dyDescent="0.2">
      <c r="B1272" s="62"/>
    </row>
    <row r="1273" spans="2:2" x14ac:dyDescent="0.2">
      <c r="B1273" s="62"/>
    </row>
    <row r="1274" spans="2:2" x14ac:dyDescent="0.2">
      <c r="B1274" s="62"/>
    </row>
    <row r="1275" spans="2:2" x14ac:dyDescent="0.2">
      <c r="B1275" s="62"/>
    </row>
    <row r="1276" spans="2:2" x14ac:dyDescent="0.2">
      <c r="B1276" s="62"/>
    </row>
    <row r="1277" spans="2:2" x14ac:dyDescent="0.2">
      <c r="B1277" s="62"/>
    </row>
    <row r="1278" spans="2:2" x14ac:dyDescent="0.2">
      <c r="B1278" s="62"/>
    </row>
    <row r="1279" spans="2:2" x14ac:dyDescent="0.2">
      <c r="B1279" s="62"/>
    </row>
    <row r="1280" spans="2:2" x14ac:dyDescent="0.2">
      <c r="B1280" s="62"/>
    </row>
    <row r="1281" spans="2:2" x14ac:dyDescent="0.2">
      <c r="B1281" s="62"/>
    </row>
    <row r="1282" spans="2:2" x14ac:dyDescent="0.2">
      <c r="B1282" s="62"/>
    </row>
    <row r="1283" spans="2:2" x14ac:dyDescent="0.2">
      <c r="B1283" s="62"/>
    </row>
    <row r="1284" spans="2:2" x14ac:dyDescent="0.2">
      <c r="B1284" s="62"/>
    </row>
    <row r="1285" spans="2:2" x14ac:dyDescent="0.2">
      <c r="B1285" s="62"/>
    </row>
    <row r="1286" spans="2:2" x14ac:dyDescent="0.2">
      <c r="B1286" s="62"/>
    </row>
    <row r="1287" spans="2:2" x14ac:dyDescent="0.2">
      <c r="B1287" s="62"/>
    </row>
    <row r="1288" spans="2:2" x14ac:dyDescent="0.2">
      <c r="B1288" s="62"/>
    </row>
    <row r="1289" spans="2:2" x14ac:dyDescent="0.2">
      <c r="B1289" s="62"/>
    </row>
    <row r="1290" spans="2:2" x14ac:dyDescent="0.2">
      <c r="B1290" s="62"/>
    </row>
    <row r="1291" spans="2:2" x14ac:dyDescent="0.2">
      <c r="B1291" s="62"/>
    </row>
    <row r="1292" spans="2:2" x14ac:dyDescent="0.2">
      <c r="B1292" s="62"/>
    </row>
    <row r="1293" spans="2:2" x14ac:dyDescent="0.2">
      <c r="B1293" s="62"/>
    </row>
    <row r="1294" spans="2:2" x14ac:dyDescent="0.2">
      <c r="B1294" s="62"/>
    </row>
    <row r="1295" spans="2:2" x14ac:dyDescent="0.2">
      <c r="B1295" s="62"/>
    </row>
    <row r="1296" spans="2:2" x14ac:dyDescent="0.2">
      <c r="B1296" s="62"/>
    </row>
    <row r="1297" spans="2:2" x14ac:dyDescent="0.2">
      <c r="B1297" s="62"/>
    </row>
    <row r="1298" spans="2:2" x14ac:dyDescent="0.2">
      <c r="B1298" s="62"/>
    </row>
    <row r="1299" spans="2:2" x14ac:dyDescent="0.2">
      <c r="B1299" s="62"/>
    </row>
    <row r="1300" spans="2:2" x14ac:dyDescent="0.2">
      <c r="B1300" s="62"/>
    </row>
    <row r="1301" spans="2:2" x14ac:dyDescent="0.2">
      <c r="B1301" s="62"/>
    </row>
    <row r="1302" spans="2:2" x14ac:dyDescent="0.2">
      <c r="B1302" s="62"/>
    </row>
    <row r="1303" spans="2:2" x14ac:dyDescent="0.2">
      <c r="B1303" s="62"/>
    </row>
    <row r="1304" spans="2:2" x14ac:dyDescent="0.2">
      <c r="B1304" s="62"/>
    </row>
    <row r="1305" spans="2:2" x14ac:dyDescent="0.2">
      <c r="B1305" s="62"/>
    </row>
    <row r="1306" spans="2:2" x14ac:dyDescent="0.2">
      <c r="B1306" s="62"/>
    </row>
    <row r="1307" spans="2:2" x14ac:dyDescent="0.2">
      <c r="B1307" s="62"/>
    </row>
    <row r="1308" spans="2:2" x14ac:dyDescent="0.2">
      <c r="B1308" s="62"/>
    </row>
    <row r="1309" spans="2:2" x14ac:dyDescent="0.2">
      <c r="B1309" s="62"/>
    </row>
    <row r="1310" spans="2:2" x14ac:dyDescent="0.2">
      <c r="B1310" s="62"/>
    </row>
    <row r="1311" spans="2:2" x14ac:dyDescent="0.2">
      <c r="B1311" s="62"/>
    </row>
    <row r="1312" spans="2:2" x14ac:dyDescent="0.2">
      <c r="B1312" s="62"/>
    </row>
    <row r="1313" spans="2:2" x14ac:dyDescent="0.2">
      <c r="B1313" s="62"/>
    </row>
    <row r="1314" spans="2:2" x14ac:dyDescent="0.2">
      <c r="B1314" s="62"/>
    </row>
    <row r="1315" spans="2:2" x14ac:dyDescent="0.2">
      <c r="B1315" s="62"/>
    </row>
    <row r="1316" spans="2:2" x14ac:dyDescent="0.2">
      <c r="B1316" s="62"/>
    </row>
    <row r="1317" spans="2:2" x14ac:dyDescent="0.2">
      <c r="B1317" s="62"/>
    </row>
    <row r="1318" spans="2:2" x14ac:dyDescent="0.2">
      <c r="B1318" s="62"/>
    </row>
    <row r="1319" spans="2:2" x14ac:dyDescent="0.2">
      <c r="B1319" s="62"/>
    </row>
    <row r="1320" spans="2:2" x14ac:dyDescent="0.2">
      <c r="B1320" s="62"/>
    </row>
    <row r="1321" spans="2:2" x14ac:dyDescent="0.2">
      <c r="B1321" s="62"/>
    </row>
    <row r="1322" spans="2:2" x14ac:dyDescent="0.2">
      <c r="B1322" s="62"/>
    </row>
    <row r="1323" spans="2:2" x14ac:dyDescent="0.2">
      <c r="B1323" s="62"/>
    </row>
    <row r="1324" spans="2:2" x14ac:dyDescent="0.2">
      <c r="B1324" s="62"/>
    </row>
    <row r="1325" spans="2:2" x14ac:dyDescent="0.2">
      <c r="B1325" s="62"/>
    </row>
    <row r="1326" spans="2:2" x14ac:dyDescent="0.2">
      <c r="B1326" s="62"/>
    </row>
    <row r="1327" spans="2:2" x14ac:dyDescent="0.2">
      <c r="B1327" s="62"/>
    </row>
    <row r="1328" spans="2:2" x14ac:dyDescent="0.2">
      <c r="B1328" s="62"/>
    </row>
    <row r="1329" spans="2:2" x14ac:dyDescent="0.2">
      <c r="B1329" s="62"/>
    </row>
    <row r="1330" spans="2:2" x14ac:dyDescent="0.2">
      <c r="B1330" s="62"/>
    </row>
    <row r="1331" spans="2:2" x14ac:dyDescent="0.2">
      <c r="B1331" s="62"/>
    </row>
    <row r="1332" spans="2:2" x14ac:dyDescent="0.2">
      <c r="B1332" s="62"/>
    </row>
    <row r="1333" spans="2:2" x14ac:dyDescent="0.2">
      <c r="B1333" s="62"/>
    </row>
    <row r="1334" spans="2:2" x14ac:dyDescent="0.2">
      <c r="B1334" s="62"/>
    </row>
    <row r="1335" spans="2:2" x14ac:dyDescent="0.2">
      <c r="B1335" s="62"/>
    </row>
    <row r="1336" spans="2:2" x14ac:dyDescent="0.2">
      <c r="B1336" s="62"/>
    </row>
    <row r="1337" spans="2:2" x14ac:dyDescent="0.2">
      <c r="B1337" s="62"/>
    </row>
    <row r="1338" spans="2:2" x14ac:dyDescent="0.2">
      <c r="B1338" s="62"/>
    </row>
    <row r="1339" spans="2:2" x14ac:dyDescent="0.2">
      <c r="B1339" s="62"/>
    </row>
    <row r="1340" spans="2:2" x14ac:dyDescent="0.2">
      <c r="B1340" s="62"/>
    </row>
    <row r="1341" spans="2:2" x14ac:dyDescent="0.2">
      <c r="B1341" s="62"/>
    </row>
    <row r="1342" spans="2:2" x14ac:dyDescent="0.2">
      <c r="B1342" s="62"/>
    </row>
    <row r="1343" spans="2:2" x14ac:dyDescent="0.2">
      <c r="B1343" s="62"/>
    </row>
    <row r="1344" spans="2:2" x14ac:dyDescent="0.2">
      <c r="B1344" s="62"/>
    </row>
    <row r="1345" spans="2:2" x14ac:dyDescent="0.2">
      <c r="B1345" s="62"/>
    </row>
    <row r="1346" spans="2:2" x14ac:dyDescent="0.2">
      <c r="B1346" s="62"/>
    </row>
    <row r="1347" spans="2:2" x14ac:dyDescent="0.2">
      <c r="B1347" s="62"/>
    </row>
    <row r="1348" spans="2:2" x14ac:dyDescent="0.2">
      <c r="B1348" s="62"/>
    </row>
    <row r="1349" spans="2:2" x14ac:dyDescent="0.2">
      <c r="B1349" s="62"/>
    </row>
    <row r="1350" spans="2:2" x14ac:dyDescent="0.2">
      <c r="B1350" s="62"/>
    </row>
    <row r="1351" spans="2:2" x14ac:dyDescent="0.2">
      <c r="B1351" s="62"/>
    </row>
    <row r="1352" spans="2:2" x14ac:dyDescent="0.2">
      <c r="B1352" s="62"/>
    </row>
    <row r="1353" spans="2:2" x14ac:dyDescent="0.2">
      <c r="B1353" s="62"/>
    </row>
    <row r="1354" spans="2:2" x14ac:dyDescent="0.2">
      <c r="B1354" s="62"/>
    </row>
    <row r="1355" spans="2:2" x14ac:dyDescent="0.2">
      <c r="B1355" s="62"/>
    </row>
    <row r="1356" spans="2:2" x14ac:dyDescent="0.2">
      <c r="B1356" s="62"/>
    </row>
    <row r="1357" spans="2:2" x14ac:dyDescent="0.2">
      <c r="B1357" s="62"/>
    </row>
    <row r="1358" spans="2:2" x14ac:dyDescent="0.2">
      <c r="B1358" s="62"/>
    </row>
    <row r="1359" spans="2:2" x14ac:dyDescent="0.2">
      <c r="B1359" s="62"/>
    </row>
    <row r="1360" spans="2:2" x14ac:dyDescent="0.2">
      <c r="B1360" s="62"/>
    </row>
    <row r="1361" spans="2:2" x14ac:dyDescent="0.2">
      <c r="B1361" s="62"/>
    </row>
    <row r="1362" spans="2:2" x14ac:dyDescent="0.2">
      <c r="B1362" s="62"/>
    </row>
    <row r="1363" spans="2:2" x14ac:dyDescent="0.2">
      <c r="B1363" s="62"/>
    </row>
    <row r="1364" spans="2:2" x14ac:dyDescent="0.2">
      <c r="B1364" s="62"/>
    </row>
    <row r="1365" spans="2:2" x14ac:dyDescent="0.2">
      <c r="B1365" s="62"/>
    </row>
    <row r="1366" spans="2:2" x14ac:dyDescent="0.2">
      <c r="B1366" s="62"/>
    </row>
    <row r="1367" spans="2:2" x14ac:dyDescent="0.2">
      <c r="B1367" s="62"/>
    </row>
    <row r="1368" spans="2:2" x14ac:dyDescent="0.2">
      <c r="B1368" s="62"/>
    </row>
    <row r="1369" spans="2:2" x14ac:dyDescent="0.2">
      <c r="B1369" s="62"/>
    </row>
    <row r="1370" spans="2:2" x14ac:dyDescent="0.2">
      <c r="B1370" s="62"/>
    </row>
    <row r="1371" spans="2:2" x14ac:dyDescent="0.2">
      <c r="B1371" s="62"/>
    </row>
    <row r="1372" spans="2:2" x14ac:dyDescent="0.2">
      <c r="B1372" s="62"/>
    </row>
    <row r="1373" spans="2:2" x14ac:dyDescent="0.2">
      <c r="B1373" s="62"/>
    </row>
    <row r="1374" spans="2:2" x14ac:dyDescent="0.2">
      <c r="B1374" s="62"/>
    </row>
    <row r="1375" spans="2:2" x14ac:dyDescent="0.2">
      <c r="B1375" s="62"/>
    </row>
    <row r="1376" spans="2:2" x14ac:dyDescent="0.2">
      <c r="B1376" s="62"/>
    </row>
    <row r="1377" spans="2:2" x14ac:dyDescent="0.2">
      <c r="B1377" s="62"/>
    </row>
    <row r="1378" spans="2:2" x14ac:dyDescent="0.2">
      <c r="B1378" s="62"/>
    </row>
    <row r="1379" spans="2:2" x14ac:dyDescent="0.2">
      <c r="B1379" s="62"/>
    </row>
    <row r="1380" spans="2:2" x14ac:dyDescent="0.2">
      <c r="B1380" s="62"/>
    </row>
    <row r="1381" spans="2:2" x14ac:dyDescent="0.2">
      <c r="B1381" s="62"/>
    </row>
    <row r="1382" spans="2:2" x14ac:dyDescent="0.2">
      <c r="B1382" s="62"/>
    </row>
    <row r="1383" spans="2:2" x14ac:dyDescent="0.2">
      <c r="B1383" s="62"/>
    </row>
    <row r="1384" spans="2:2" x14ac:dyDescent="0.2">
      <c r="B1384" s="62"/>
    </row>
    <row r="1385" spans="2:2" x14ac:dyDescent="0.2">
      <c r="B1385" s="62"/>
    </row>
    <row r="1386" spans="2:2" x14ac:dyDescent="0.2">
      <c r="B1386" s="62"/>
    </row>
    <row r="1387" spans="2:2" x14ac:dyDescent="0.2">
      <c r="B1387" s="62"/>
    </row>
    <row r="1388" spans="2:2" x14ac:dyDescent="0.2">
      <c r="B1388" s="62"/>
    </row>
    <row r="1389" spans="2:2" x14ac:dyDescent="0.2">
      <c r="B1389" s="62"/>
    </row>
    <row r="1390" spans="2:2" x14ac:dyDescent="0.2">
      <c r="B1390" s="62"/>
    </row>
    <row r="1391" spans="2:2" x14ac:dyDescent="0.2">
      <c r="B1391" s="62"/>
    </row>
    <row r="1392" spans="2:2" x14ac:dyDescent="0.2">
      <c r="B1392" s="62"/>
    </row>
    <row r="1393" spans="2:2" x14ac:dyDescent="0.2">
      <c r="B1393" s="62"/>
    </row>
    <row r="1394" spans="2:2" x14ac:dyDescent="0.2">
      <c r="B1394" s="62"/>
    </row>
    <row r="1395" spans="2:2" x14ac:dyDescent="0.2">
      <c r="B1395" s="62"/>
    </row>
    <row r="1396" spans="2:2" x14ac:dyDescent="0.2">
      <c r="B1396" s="62"/>
    </row>
    <row r="1397" spans="2:2" x14ac:dyDescent="0.2">
      <c r="B1397" s="62"/>
    </row>
    <row r="1398" spans="2:2" x14ac:dyDescent="0.2">
      <c r="B1398" s="62"/>
    </row>
    <row r="1399" spans="2:2" x14ac:dyDescent="0.2">
      <c r="B1399" s="62"/>
    </row>
    <row r="1400" spans="2:2" x14ac:dyDescent="0.2">
      <c r="B1400" s="62"/>
    </row>
    <row r="1401" spans="2:2" x14ac:dyDescent="0.2">
      <c r="B1401" s="62"/>
    </row>
    <row r="1402" spans="2:2" x14ac:dyDescent="0.2">
      <c r="B1402" s="62"/>
    </row>
    <row r="1403" spans="2:2" x14ac:dyDescent="0.2">
      <c r="B1403" s="62"/>
    </row>
    <row r="1404" spans="2:2" x14ac:dyDescent="0.2">
      <c r="B1404" s="62"/>
    </row>
    <row r="1405" spans="2:2" x14ac:dyDescent="0.2">
      <c r="B1405" s="62"/>
    </row>
    <row r="1406" spans="2:2" x14ac:dyDescent="0.2">
      <c r="B1406" s="62"/>
    </row>
    <row r="1407" spans="2:2" x14ac:dyDescent="0.2">
      <c r="B1407" s="62"/>
    </row>
    <row r="1408" spans="2:2" x14ac:dyDescent="0.2">
      <c r="B1408" s="62"/>
    </row>
    <row r="1409" spans="2:2" x14ac:dyDescent="0.2">
      <c r="B1409" s="62"/>
    </row>
    <row r="1410" spans="2:2" x14ac:dyDescent="0.2">
      <c r="B1410" s="62"/>
    </row>
    <row r="1411" spans="2:2" x14ac:dyDescent="0.2">
      <c r="B1411" s="62"/>
    </row>
    <row r="1412" spans="2:2" x14ac:dyDescent="0.2">
      <c r="B1412" s="62"/>
    </row>
    <row r="1413" spans="2:2" x14ac:dyDescent="0.2">
      <c r="B1413" s="62"/>
    </row>
    <row r="1414" spans="2:2" x14ac:dyDescent="0.2">
      <c r="B1414" s="62"/>
    </row>
    <row r="1415" spans="2:2" x14ac:dyDescent="0.2">
      <c r="B1415" s="62"/>
    </row>
    <row r="1416" spans="2:2" x14ac:dyDescent="0.2">
      <c r="B1416" s="62"/>
    </row>
    <row r="1417" spans="2:2" x14ac:dyDescent="0.2">
      <c r="B1417" s="62"/>
    </row>
    <row r="1418" spans="2:2" x14ac:dyDescent="0.2">
      <c r="B1418" s="62"/>
    </row>
    <row r="1419" spans="2:2" x14ac:dyDescent="0.2">
      <c r="B1419" s="62"/>
    </row>
    <row r="1420" spans="2:2" x14ac:dyDescent="0.2">
      <c r="B1420" s="62"/>
    </row>
    <row r="1421" spans="2:2" x14ac:dyDescent="0.2">
      <c r="B1421" s="62"/>
    </row>
    <row r="1422" spans="2:2" x14ac:dyDescent="0.2">
      <c r="B1422" s="62"/>
    </row>
    <row r="1423" spans="2:2" x14ac:dyDescent="0.2">
      <c r="B1423" s="62"/>
    </row>
    <row r="1424" spans="2:2" x14ac:dyDescent="0.2">
      <c r="B1424" s="62"/>
    </row>
    <row r="1425" spans="2:2" x14ac:dyDescent="0.2">
      <c r="B1425" s="62"/>
    </row>
    <row r="1426" spans="2:2" x14ac:dyDescent="0.2">
      <c r="B1426" s="62"/>
    </row>
    <row r="1427" spans="2:2" x14ac:dyDescent="0.2">
      <c r="B1427" s="62"/>
    </row>
    <row r="1428" spans="2:2" x14ac:dyDescent="0.2">
      <c r="B1428" s="62"/>
    </row>
    <row r="1429" spans="2:2" x14ac:dyDescent="0.2">
      <c r="B1429" s="62"/>
    </row>
    <row r="1430" spans="2:2" x14ac:dyDescent="0.2">
      <c r="B1430" s="62"/>
    </row>
    <row r="1431" spans="2:2" x14ac:dyDescent="0.2">
      <c r="B1431" s="62"/>
    </row>
    <row r="1432" spans="2:2" x14ac:dyDescent="0.2">
      <c r="B1432" s="62"/>
    </row>
    <row r="1433" spans="2:2" x14ac:dyDescent="0.2">
      <c r="B1433" s="62"/>
    </row>
    <row r="1434" spans="2:2" x14ac:dyDescent="0.2">
      <c r="B1434" s="62"/>
    </row>
    <row r="1435" spans="2:2" x14ac:dyDescent="0.2">
      <c r="B1435" s="62"/>
    </row>
    <row r="1436" spans="2:2" x14ac:dyDescent="0.2">
      <c r="B1436" s="62"/>
    </row>
    <row r="1437" spans="2:2" x14ac:dyDescent="0.2">
      <c r="B1437" s="62"/>
    </row>
    <row r="1438" spans="2:2" x14ac:dyDescent="0.2">
      <c r="B1438" s="62"/>
    </row>
    <row r="1439" spans="2:2" x14ac:dyDescent="0.2">
      <c r="B1439" s="62"/>
    </row>
    <row r="1440" spans="2:2" x14ac:dyDescent="0.2">
      <c r="B1440" s="62"/>
    </row>
    <row r="1441" spans="2:2" x14ac:dyDescent="0.2">
      <c r="B1441" s="62"/>
    </row>
    <row r="1442" spans="2:2" x14ac:dyDescent="0.2">
      <c r="B1442" s="62"/>
    </row>
    <row r="1443" spans="2:2" x14ac:dyDescent="0.2">
      <c r="B1443" s="62"/>
    </row>
    <row r="1444" spans="2:2" x14ac:dyDescent="0.2">
      <c r="B1444" s="62"/>
    </row>
    <row r="1445" spans="2:2" x14ac:dyDescent="0.2">
      <c r="B1445" s="62"/>
    </row>
    <row r="1446" spans="2:2" x14ac:dyDescent="0.2">
      <c r="B1446" s="62"/>
    </row>
    <row r="1447" spans="2:2" x14ac:dyDescent="0.2">
      <c r="B1447" s="62"/>
    </row>
    <row r="1448" spans="2:2" x14ac:dyDescent="0.2">
      <c r="B1448" s="62"/>
    </row>
    <row r="1449" spans="2:2" x14ac:dyDescent="0.2">
      <c r="B1449" s="62"/>
    </row>
    <row r="1450" spans="2:2" x14ac:dyDescent="0.2">
      <c r="B1450" s="62"/>
    </row>
    <row r="1451" spans="2:2" x14ac:dyDescent="0.2">
      <c r="B1451" s="62"/>
    </row>
    <row r="1452" spans="2:2" x14ac:dyDescent="0.2">
      <c r="B1452" s="62"/>
    </row>
    <row r="1453" spans="2:2" x14ac:dyDescent="0.2">
      <c r="B1453" s="62"/>
    </row>
    <row r="1454" spans="2:2" x14ac:dyDescent="0.2">
      <c r="B1454" s="62"/>
    </row>
    <row r="1455" spans="2:2" x14ac:dyDescent="0.2">
      <c r="B1455" s="62"/>
    </row>
    <row r="1456" spans="2:2" x14ac:dyDescent="0.2">
      <c r="B1456" s="62"/>
    </row>
    <row r="1457" spans="2:2" x14ac:dyDescent="0.2">
      <c r="B1457" s="62"/>
    </row>
    <row r="1458" spans="2:2" x14ac:dyDescent="0.2">
      <c r="B1458" s="62"/>
    </row>
    <row r="1459" spans="2:2" x14ac:dyDescent="0.2">
      <c r="B1459" s="62"/>
    </row>
    <row r="1460" spans="2:2" x14ac:dyDescent="0.2">
      <c r="B1460" s="62"/>
    </row>
    <row r="1461" spans="2:2" x14ac:dyDescent="0.2">
      <c r="B1461" s="62"/>
    </row>
    <row r="1462" spans="2:2" x14ac:dyDescent="0.2">
      <c r="B1462" s="62"/>
    </row>
    <row r="1463" spans="2:2" x14ac:dyDescent="0.2">
      <c r="B1463" s="62"/>
    </row>
    <row r="1464" spans="2:2" x14ac:dyDescent="0.2">
      <c r="B1464" s="62"/>
    </row>
    <row r="1465" spans="2:2" x14ac:dyDescent="0.2">
      <c r="B1465" s="62"/>
    </row>
    <row r="1466" spans="2:2" x14ac:dyDescent="0.2">
      <c r="B1466" s="62"/>
    </row>
    <row r="1467" spans="2:2" x14ac:dyDescent="0.2">
      <c r="B1467" s="62"/>
    </row>
    <row r="1468" spans="2:2" x14ac:dyDescent="0.2">
      <c r="B1468" s="62"/>
    </row>
    <row r="1469" spans="2:2" x14ac:dyDescent="0.2">
      <c r="B1469" s="62"/>
    </row>
    <row r="1470" spans="2:2" x14ac:dyDescent="0.2">
      <c r="B1470" s="62"/>
    </row>
    <row r="1471" spans="2:2" x14ac:dyDescent="0.2">
      <c r="B1471" s="62"/>
    </row>
    <row r="1472" spans="2:2" x14ac:dyDescent="0.2">
      <c r="B1472" s="62"/>
    </row>
    <row r="1473" spans="2:2" x14ac:dyDescent="0.2">
      <c r="B1473" s="62"/>
    </row>
    <row r="1474" spans="2:2" x14ac:dyDescent="0.2">
      <c r="B1474" s="62"/>
    </row>
    <row r="1475" spans="2:2" x14ac:dyDescent="0.2">
      <c r="B1475" s="62"/>
    </row>
    <row r="1476" spans="2:2" x14ac:dyDescent="0.2">
      <c r="B1476" s="62"/>
    </row>
    <row r="1477" spans="2:2" x14ac:dyDescent="0.2">
      <c r="B1477" s="62"/>
    </row>
    <row r="1478" spans="2:2" x14ac:dyDescent="0.2">
      <c r="B1478" s="62"/>
    </row>
    <row r="1479" spans="2:2" x14ac:dyDescent="0.2">
      <c r="B1479" s="62"/>
    </row>
    <row r="1480" spans="2:2" x14ac:dyDescent="0.2">
      <c r="B1480" s="62"/>
    </row>
    <row r="1481" spans="2:2" x14ac:dyDescent="0.2">
      <c r="B1481" s="62"/>
    </row>
    <row r="1482" spans="2:2" x14ac:dyDescent="0.2">
      <c r="B1482" s="62"/>
    </row>
    <row r="1483" spans="2:2" x14ac:dyDescent="0.2">
      <c r="B1483" s="62"/>
    </row>
    <row r="1484" spans="2:2" x14ac:dyDescent="0.2">
      <c r="B1484" s="62"/>
    </row>
    <row r="1485" spans="2:2" x14ac:dyDescent="0.2">
      <c r="B1485" s="62"/>
    </row>
    <row r="1486" spans="2:2" x14ac:dyDescent="0.2">
      <c r="B1486" s="62"/>
    </row>
    <row r="1487" spans="2:2" x14ac:dyDescent="0.2">
      <c r="B1487" s="62"/>
    </row>
    <row r="1488" spans="2:2" x14ac:dyDescent="0.2">
      <c r="B1488" s="62"/>
    </row>
    <row r="1489" spans="2:2" x14ac:dyDescent="0.2">
      <c r="B1489" s="62"/>
    </row>
    <row r="1490" spans="2:2" x14ac:dyDescent="0.2">
      <c r="B1490" s="62"/>
    </row>
    <row r="1491" spans="2:2" x14ac:dyDescent="0.2">
      <c r="B1491" s="62"/>
    </row>
    <row r="1492" spans="2:2" x14ac:dyDescent="0.2">
      <c r="B1492" s="62"/>
    </row>
    <row r="1493" spans="2:2" x14ac:dyDescent="0.2">
      <c r="B1493" s="62"/>
    </row>
    <row r="1494" spans="2:2" x14ac:dyDescent="0.2">
      <c r="B1494" s="62"/>
    </row>
    <row r="1495" spans="2:2" x14ac:dyDescent="0.2">
      <c r="B1495" s="62"/>
    </row>
    <row r="1496" spans="2:2" x14ac:dyDescent="0.2">
      <c r="B1496" s="62"/>
    </row>
    <row r="1497" spans="2:2" x14ac:dyDescent="0.2">
      <c r="B1497" s="62"/>
    </row>
    <row r="1498" spans="2:2" x14ac:dyDescent="0.2">
      <c r="B1498" s="62"/>
    </row>
    <row r="1499" spans="2:2" x14ac:dyDescent="0.2">
      <c r="B1499" s="62"/>
    </row>
    <row r="1500" spans="2:2" x14ac:dyDescent="0.2">
      <c r="B1500" s="62"/>
    </row>
    <row r="1501" spans="2:2" x14ac:dyDescent="0.2">
      <c r="B1501" s="62"/>
    </row>
    <row r="1502" spans="2:2" x14ac:dyDescent="0.2">
      <c r="B1502" s="62"/>
    </row>
    <row r="1503" spans="2:2" x14ac:dyDescent="0.2">
      <c r="B1503" s="62"/>
    </row>
    <row r="1504" spans="2:2" x14ac:dyDescent="0.2">
      <c r="B1504" s="62"/>
    </row>
    <row r="1505" spans="2:2" x14ac:dyDescent="0.2">
      <c r="B1505" s="62"/>
    </row>
    <row r="1506" spans="2:2" x14ac:dyDescent="0.2">
      <c r="B1506" s="62"/>
    </row>
    <row r="1507" spans="2:2" x14ac:dyDescent="0.2">
      <c r="B1507" s="62"/>
    </row>
    <row r="1508" spans="2:2" x14ac:dyDescent="0.2">
      <c r="B1508" s="62"/>
    </row>
    <row r="1509" spans="2:2" x14ac:dyDescent="0.2">
      <c r="B1509" s="62"/>
    </row>
    <row r="1510" spans="2:2" x14ac:dyDescent="0.2">
      <c r="B1510" s="62"/>
    </row>
    <row r="1511" spans="2:2" x14ac:dyDescent="0.2">
      <c r="B1511" s="62"/>
    </row>
    <row r="1512" spans="2:2" x14ac:dyDescent="0.2">
      <c r="B1512" s="62"/>
    </row>
    <row r="1513" spans="2:2" x14ac:dyDescent="0.2">
      <c r="B1513" s="62"/>
    </row>
    <row r="1514" spans="2:2" x14ac:dyDescent="0.2">
      <c r="B1514" s="62"/>
    </row>
    <row r="1515" spans="2:2" x14ac:dyDescent="0.2">
      <c r="B1515" s="62"/>
    </row>
    <row r="1516" spans="2:2" x14ac:dyDescent="0.2">
      <c r="B1516" s="62"/>
    </row>
    <row r="1517" spans="2:2" x14ac:dyDescent="0.2">
      <c r="B1517" s="62"/>
    </row>
    <row r="1518" spans="2:2" x14ac:dyDescent="0.2">
      <c r="B1518" s="62"/>
    </row>
    <row r="1519" spans="2:2" x14ac:dyDescent="0.2">
      <c r="B1519" s="62"/>
    </row>
    <row r="1520" spans="2:2" x14ac:dyDescent="0.2">
      <c r="B1520" s="62"/>
    </row>
    <row r="1521" spans="2:2" x14ac:dyDescent="0.2">
      <c r="B1521" s="62"/>
    </row>
    <row r="1522" spans="2:2" x14ac:dyDescent="0.2">
      <c r="B1522" s="62"/>
    </row>
    <row r="1523" spans="2:2" x14ac:dyDescent="0.2">
      <c r="B1523" s="62"/>
    </row>
    <row r="1524" spans="2:2" x14ac:dyDescent="0.2">
      <c r="B1524" s="62"/>
    </row>
    <row r="1525" spans="2:2" x14ac:dyDescent="0.2">
      <c r="B1525" s="62"/>
    </row>
    <row r="1526" spans="2:2" x14ac:dyDescent="0.2">
      <c r="B1526" s="62"/>
    </row>
    <row r="1527" spans="2:2" x14ac:dyDescent="0.2">
      <c r="B1527" s="62"/>
    </row>
    <row r="1528" spans="2:2" x14ac:dyDescent="0.2">
      <c r="B1528" s="62"/>
    </row>
    <row r="1529" spans="2:2" x14ac:dyDescent="0.2">
      <c r="B1529" s="62"/>
    </row>
    <row r="1530" spans="2:2" x14ac:dyDescent="0.2">
      <c r="B1530" s="62"/>
    </row>
    <row r="1531" spans="2:2" x14ac:dyDescent="0.2">
      <c r="B1531" s="62"/>
    </row>
    <row r="1532" spans="2:2" x14ac:dyDescent="0.2">
      <c r="B1532" s="62"/>
    </row>
    <row r="1533" spans="2:2" x14ac:dyDescent="0.2">
      <c r="B1533" s="62"/>
    </row>
    <row r="1534" spans="2:2" x14ac:dyDescent="0.2">
      <c r="B1534" s="62"/>
    </row>
    <row r="1535" spans="2:2" x14ac:dyDescent="0.2">
      <c r="B1535" s="62"/>
    </row>
    <row r="1536" spans="2:2" x14ac:dyDescent="0.2">
      <c r="B1536" s="62"/>
    </row>
    <row r="1537" spans="2:2" x14ac:dyDescent="0.2">
      <c r="B1537" s="62"/>
    </row>
    <row r="1538" spans="2:2" x14ac:dyDescent="0.2">
      <c r="B1538" s="62"/>
    </row>
    <row r="1539" spans="2:2" x14ac:dyDescent="0.2">
      <c r="B1539" s="62"/>
    </row>
    <row r="1540" spans="2:2" x14ac:dyDescent="0.2">
      <c r="B1540" s="62"/>
    </row>
    <row r="1541" spans="2:2" x14ac:dyDescent="0.2">
      <c r="B1541" s="62"/>
    </row>
    <row r="1542" spans="2:2" x14ac:dyDescent="0.2">
      <c r="B1542" s="62"/>
    </row>
    <row r="1543" spans="2:2" x14ac:dyDescent="0.2">
      <c r="B1543" s="62"/>
    </row>
    <row r="1544" spans="2:2" x14ac:dyDescent="0.2">
      <c r="B1544" s="62"/>
    </row>
    <row r="1545" spans="2:2" x14ac:dyDescent="0.2">
      <c r="B1545" s="62"/>
    </row>
    <row r="1546" spans="2:2" x14ac:dyDescent="0.2">
      <c r="B1546" s="62"/>
    </row>
    <row r="1547" spans="2:2" x14ac:dyDescent="0.2">
      <c r="B1547" s="62"/>
    </row>
    <row r="1548" spans="2:2" x14ac:dyDescent="0.2">
      <c r="B1548" s="62"/>
    </row>
    <row r="1549" spans="2:2" x14ac:dyDescent="0.2">
      <c r="B1549" s="62"/>
    </row>
    <row r="1550" spans="2:2" x14ac:dyDescent="0.2">
      <c r="B1550" s="62"/>
    </row>
    <row r="1551" spans="2:2" x14ac:dyDescent="0.2">
      <c r="B1551" s="62"/>
    </row>
    <row r="1552" spans="2:2" x14ac:dyDescent="0.2">
      <c r="B1552" s="62"/>
    </row>
    <row r="1553" spans="2:2" x14ac:dyDescent="0.2">
      <c r="B1553" s="62"/>
    </row>
    <row r="1554" spans="2:2" x14ac:dyDescent="0.2">
      <c r="B1554" s="62"/>
    </row>
    <row r="1555" spans="2:2" x14ac:dyDescent="0.2">
      <c r="B1555" s="62"/>
    </row>
    <row r="1556" spans="2:2" x14ac:dyDescent="0.2">
      <c r="B1556" s="62"/>
    </row>
    <row r="1557" spans="2:2" x14ac:dyDescent="0.2">
      <c r="B1557" s="62"/>
    </row>
    <row r="1558" spans="2:2" x14ac:dyDescent="0.2">
      <c r="B1558" s="62"/>
    </row>
    <row r="1559" spans="2:2" x14ac:dyDescent="0.2">
      <c r="B1559" s="62"/>
    </row>
    <row r="1560" spans="2:2" x14ac:dyDescent="0.2">
      <c r="B1560" s="62"/>
    </row>
    <row r="1561" spans="2:2" x14ac:dyDescent="0.2">
      <c r="B1561" s="62"/>
    </row>
    <row r="1562" spans="2:2" x14ac:dyDescent="0.2">
      <c r="B1562" s="62"/>
    </row>
    <row r="1563" spans="2:2" x14ac:dyDescent="0.2">
      <c r="B1563" s="62"/>
    </row>
    <row r="1564" spans="2:2" x14ac:dyDescent="0.2">
      <c r="B1564" s="62"/>
    </row>
    <row r="1565" spans="2:2" x14ac:dyDescent="0.2">
      <c r="B1565" s="62"/>
    </row>
    <row r="1566" spans="2:2" x14ac:dyDescent="0.2">
      <c r="B1566" s="62"/>
    </row>
    <row r="1567" spans="2:2" x14ac:dyDescent="0.2">
      <c r="B1567" s="62"/>
    </row>
    <row r="1568" spans="2:2" x14ac:dyDescent="0.2">
      <c r="B1568" s="62"/>
    </row>
    <row r="1569" spans="2:2" x14ac:dyDescent="0.2">
      <c r="B1569" s="62"/>
    </row>
    <row r="1570" spans="2:2" x14ac:dyDescent="0.2">
      <c r="B1570" s="62"/>
    </row>
    <row r="1571" spans="2:2" x14ac:dyDescent="0.2">
      <c r="B1571" s="62"/>
    </row>
    <row r="1572" spans="2:2" x14ac:dyDescent="0.2">
      <c r="B1572" s="62"/>
    </row>
    <row r="1573" spans="2:2" x14ac:dyDescent="0.2">
      <c r="B1573" s="62"/>
    </row>
    <row r="1574" spans="2:2" x14ac:dyDescent="0.2">
      <c r="B1574" s="62"/>
    </row>
    <row r="1575" spans="2:2" x14ac:dyDescent="0.2">
      <c r="B1575" s="62"/>
    </row>
    <row r="1576" spans="2:2" x14ac:dyDescent="0.2">
      <c r="B1576" s="62"/>
    </row>
    <row r="1577" spans="2:2" x14ac:dyDescent="0.2">
      <c r="B1577" s="62"/>
    </row>
    <row r="1578" spans="2:2" x14ac:dyDescent="0.2">
      <c r="B1578" s="62"/>
    </row>
    <row r="1579" spans="2:2" x14ac:dyDescent="0.2">
      <c r="B1579" s="62"/>
    </row>
    <row r="1580" spans="2:2" x14ac:dyDescent="0.2">
      <c r="B1580" s="62"/>
    </row>
    <row r="1581" spans="2:2" x14ac:dyDescent="0.2">
      <c r="B1581" s="62"/>
    </row>
    <row r="1582" spans="2:2" x14ac:dyDescent="0.2">
      <c r="B1582" s="62"/>
    </row>
    <row r="1583" spans="2:2" x14ac:dyDescent="0.2">
      <c r="B1583" s="62"/>
    </row>
    <row r="1584" spans="2:2" x14ac:dyDescent="0.2">
      <c r="B1584" s="62"/>
    </row>
    <row r="1585" spans="2:2" x14ac:dyDescent="0.2">
      <c r="B1585" s="62"/>
    </row>
    <row r="1586" spans="2:2" x14ac:dyDescent="0.2">
      <c r="B1586" s="62"/>
    </row>
    <row r="1587" spans="2:2" x14ac:dyDescent="0.2">
      <c r="B1587" s="62"/>
    </row>
    <row r="1588" spans="2:2" x14ac:dyDescent="0.2">
      <c r="B1588" s="62"/>
    </row>
    <row r="1589" spans="2:2" x14ac:dyDescent="0.2">
      <c r="B1589" s="62"/>
    </row>
    <row r="1590" spans="2:2" x14ac:dyDescent="0.2">
      <c r="B1590" s="62"/>
    </row>
    <row r="1591" spans="2:2" x14ac:dyDescent="0.2">
      <c r="B1591" s="62"/>
    </row>
    <row r="1592" spans="2:2" x14ac:dyDescent="0.2">
      <c r="B1592" s="62"/>
    </row>
    <row r="1593" spans="2:2" x14ac:dyDescent="0.2">
      <c r="B1593" s="62"/>
    </row>
    <row r="1594" spans="2:2" x14ac:dyDescent="0.2">
      <c r="B1594" s="62"/>
    </row>
    <row r="1595" spans="2:2" x14ac:dyDescent="0.2">
      <c r="B1595" s="62"/>
    </row>
    <row r="1596" spans="2:2" x14ac:dyDescent="0.2">
      <c r="B1596" s="62"/>
    </row>
    <row r="1597" spans="2:2" x14ac:dyDescent="0.2">
      <c r="B1597" s="62"/>
    </row>
    <row r="1598" spans="2:2" x14ac:dyDescent="0.2">
      <c r="B1598" s="62"/>
    </row>
    <row r="1599" spans="2:2" x14ac:dyDescent="0.2">
      <c r="B1599" s="62"/>
    </row>
    <row r="1600" spans="2:2" x14ac:dyDescent="0.2">
      <c r="B1600" s="62"/>
    </row>
    <row r="1601" spans="2:2" x14ac:dyDescent="0.2">
      <c r="B1601" s="62"/>
    </row>
    <row r="1602" spans="2:2" x14ac:dyDescent="0.2">
      <c r="B1602" s="62"/>
    </row>
    <row r="1603" spans="2:2" x14ac:dyDescent="0.2">
      <c r="B1603" s="62"/>
    </row>
    <row r="1604" spans="2:2" x14ac:dyDescent="0.2">
      <c r="B1604" s="62"/>
    </row>
    <row r="1605" spans="2:2" x14ac:dyDescent="0.2">
      <c r="B1605" s="62"/>
    </row>
    <row r="1606" spans="2:2" x14ac:dyDescent="0.2">
      <c r="B1606" s="62"/>
    </row>
    <row r="1607" spans="2:2" x14ac:dyDescent="0.2">
      <c r="B1607" s="62"/>
    </row>
    <row r="1608" spans="2:2" x14ac:dyDescent="0.2">
      <c r="B1608" s="62"/>
    </row>
    <row r="1609" spans="2:2" x14ac:dyDescent="0.2">
      <c r="B1609" s="62"/>
    </row>
    <row r="1610" spans="2:2" x14ac:dyDescent="0.2">
      <c r="B1610" s="62"/>
    </row>
    <row r="1611" spans="2:2" x14ac:dyDescent="0.2">
      <c r="B1611" s="62"/>
    </row>
    <row r="1612" spans="2:2" x14ac:dyDescent="0.2">
      <c r="B1612" s="62"/>
    </row>
    <row r="1613" spans="2:2" x14ac:dyDescent="0.2">
      <c r="B1613" s="62"/>
    </row>
    <row r="1614" spans="2:2" x14ac:dyDescent="0.2">
      <c r="B1614" s="62"/>
    </row>
    <row r="1615" spans="2:2" x14ac:dyDescent="0.2">
      <c r="B1615" s="62"/>
    </row>
    <row r="1616" spans="2:2" x14ac:dyDescent="0.2">
      <c r="B1616" s="62"/>
    </row>
    <row r="1617" spans="2:2" x14ac:dyDescent="0.2">
      <c r="B1617" s="62"/>
    </row>
    <row r="1618" spans="2:2" x14ac:dyDescent="0.2">
      <c r="B1618" s="62"/>
    </row>
    <row r="1619" spans="2:2" x14ac:dyDescent="0.2">
      <c r="B1619" s="62"/>
    </row>
    <row r="1620" spans="2:2" x14ac:dyDescent="0.2">
      <c r="B1620" s="62"/>
    </row>
    <row r="1621" spans="2:2" x14ac:dyDescent="0.2">
      <c r="B1621" s="62"/>
    </row>
    <row r="1622" spans="2:2" x14ac:dyDescent="0.2">
      <c r="B1622" s="62"/>
    </row>
    <row r="1623" spans="2:2" x14ac:dyDescent="0.2">
      <c r="B1623" s="62"/>
    </row>
    <row r="1624" spans="2:2" x14ac:dyDescent="0.2">
      <c r="B1624" s="62"/>
    </row>
    <row r="1625" spans="2:2" x14ac:dyDescent="0.2">
      <c r="B1625" s="62"/>
    </row>
    <row r="1626" spans="2:2" x14ac:dyDescent="0.2">
      <c r="B1626" s="62"/>
    </row>
    <row r="1627" spans="2:2" x14ac:dyDescent="0.2">
      <c r="B1627" s="62"/>
    </row>
    <row r="1628" spans="2:2" x14ac:dyDescent="0.2">
      <c r="B1628" s="62"/>
    </row>
    <row r="1629" spans="2:2" x14ac:dyDescent="0.2">
      <c r="B1629" s="62"/>
    </row>
    <row r="1630" spans="2:2" x14ac:dyDescent="0.2">
      <c r="B1630" s="62"/>
    </row>
    <row r="1631" spans="2:2" x14ac:dyDescent="0.2">
      <c r="B1631" s="62"/>
    </row>
    <row r="1632" spans="2:2" x14ac:dyDescent="0.2">
      <c r="B1632" s="62"/>
    </row>
    <row r="1633" spans="2:2" x14ac:dyDescent="0.2">
      <c r="B1633" s="62"/>
    </row>
    <row r="1634" spans="2:2" x14ac:dyDescent="0.2">
      <c r="B1634" s="62"/>
    </row>
    <row r="1635" spans="2:2" x14ac:dyDescent="0.2">
      <c r="B1635" s="62"/>
    </row>
    <row r="1636" spans="2:2" x14ac:dyDescent="0.2">
      <c r="B1636" s="62"/>
    </row>
    <row r="1637" spans="2:2" x14ac:dyDescent="0.2">
      <c r="B1637" s="62"/>
    </row>
    <row r="1638" spans="2:2" x14ac:dyDescent="0.2">
      <c r="B1638" s="62"/>
    </row>
    <row r="1639" spans="2:2" x14ac:dyDescent="0.2">
      <c r="B1639" s="62"/>
    </row>
    <row r="1640" spans="2:2" x14ac:dyDescent="0.2">
      <c r="B1640" s="62"/>
    </row>
    <row r="1641" spans="2:2" x14ac:dyDescent="0.2">
      <c r="B1641" s="62"/>
    </row>
    <row r="1642" spans="2:2" x14ac:dyDescent="0.2">
      <c r="B1642" s="62"/>
    </row>
    <row r="1643" spans="2:2" x14ac:dyDescent="0.2">
      <c r="B1643" s="62"/>
    </row>
    <row r="1644" spans="2:2" x14ac:dyDescent="0.2">
      <c r="B1644" s="62"/>
    </row>
    <row r="1645" spans="2:2" x14ac:dyDescent="0.2">
      <c r="B1645" s="62"/>
    </row>
    <row r="1646" spans="2:2" x14ac:dyDescent="0.2">
      <c r="B1646" s="62"/>
    </row>
    <row r="1647" spans="2:2" x14ac:dyDescent="0.2">
      <c r="B1647" s="62"/>
    </row>
    <row r="1648" spans="2:2" x14ac:dyDescent="0.2">
      <c r="B1648" s="62"/>
    </row>
    <row r="1649" spans="2:2" x14ac:dyDescent="0.2">
      <c r="B1649" s="62"/>
    </row>
    <row r="1650" spans="2:2" x14ac:dyDescent="0.2">
      <c r="B1650" s="62"/>
    </row>
    <row r="1651" spans="2:2" x14ac:dyDescent="0.2">
      <c r="B1651" s="62"/>
    </row>
    <row r="1652" spans="2:2" x14ac:dyDescent="0.2">
      <c r="B1652" s="62"/>
    </row>
    <row r="1653" spans="2:2" x14ac:dyDescent="0.2">
      <c r="B1653" s="62"/>
    </row>
    <row r="1654" spans="2:2" x14ac:dyDescent="0.2">
      <c r="B1654" s="62"/>
    </row>
    <row r="1655" spans="2:2" x14ac:dyDescent="0.2">
      <c r="B1655" s="62"/>
    </row>
    <row r="1656" spans="2:2" x14ac:dyDescent="0.2">
      <c r="B1656" s="62"/>
    </row>
    <row r="1657" spans="2:2" x14ac:dyDescent="0.2">
      <c r="B1657" s="62"/>
    </row>
    <row r="1658" spans="2:2" x14ac:dyDescent="0.2">
      <c r="B1658" s="62"/>
    </row>
    <row r="1659" spans="2:2" x14ac:dyDescent="0.2">
      <c r="B1659" s="62"/>
    </row>
    <row r="1660" spans="2:2" x14ac:dyDescent="0.2">
      <c r="B1660" s="62"/>
    </row>
    <row r="1661" spans="2:2" x14ac:dyDescent="0.2">
      <c r="B1661" s="62"/>
    </row>
    <row r="1662" spans="2:2" x14ac:dyDescent="0.2">
      <c r="B1662" s="62"/>
    </row>
    <row r="1663" spans="2:2" x14ac:dyDescent="0.2">
      <c r="B1663" s="62"/>
    </row>
    <row r="1664" spans="2:2" x14ac:dyDescent="0.2">
      <c r="B1664" s="62"/>
    </row>
    <row r="1665" spans="2:2" x14ac:dyDescent="0.2">
      <c r="B1665" s="62"/>
    </row>
    <row r="1666" spans="2:2" x14ac:dyDescent="0.2">
      <c r="B1666" s="62"/>
    </row>
    <row r="1667" spans="2:2" x14ac:dyDescent="0.2">
      <c r="B1667" s="62"/>
    </row>
    <row r="1668" spans="2:2" x14ac:dyDescent="0.2">
      <c r="B1668" s="62"/>
    </row>
    <row r="1669" spans="2:2" x14ac:dyDescent="0.2">
      <c r="B1669" s="62"/>
    </row>
    <row r="1670" spans="2:2" x14ac:dyDescent="0.2">
      <c r="B1670" s="62"/>
    </row>
    <row r="1671" spans="2:2" x14ac:dyDescent="0.2">
      <c r="B1671" s="62"/>
    </row>
    <row r="1672" spans="2:2" x14ac:dyDescent="0.2">
      <c r="B1672" s="62"/>
    </row>
    <row r="1673" spans="2:2" x14ac:dyDescent="0.2">
      <c r="B1673" s="62"/>
    </row>
    <row r="1674" spans="2:2" x14ac:dyDescent="0.2">
      <c r="B1674" s="62"/>
    </row>
    <row r="1675" spans="2:2" x14ac:dyDescent="0.2">
      <c r="B1675" s="62"/>
    </row>
    <row r="1676" spans="2:2" x14ac:dyDescent="0.2">
      <c r="B1676" s="62"/>
    </row>
    <row r="1677" spans="2:2" x14ac:dyDescent="0.2">
      <c r="B1677" s="62"/>
    </row>
    <row r="1678" spans="2:2" x14ac:dyDescent="0.2">
      <c r="B1678" s="62"/>
    </row>
    <row r="1679" spans="2:2" x14ac:dyDescent="0.2">
      <c r="B1679" s="62"/>
    </row>
    <row r="1680" spans="2:2" x14ac:dyDescent="0.2">
      <c r="B1680" s="62"/>
    </row>
    <row r="1681" spans="2:2" x14ac:dyDescent="0.2">
      <c r="B1681" s="62"/>
    </row>
    <row r="1682" spans="2:2" x14ac:dyDescent="0.2">
      <c r="B1682" s="62"/>
    </row>
    <row r="1683" spans="2:2" x14ac:dyDescent="0.2">
      <c r="B1683" s="62"/>
    </row>
    <row r="1684" spans="2:2" x14ac:dyDescent="0.2">
      <c r="B1684" s="62"/>
    </row>
    <row r="1685" spans="2:2" x14ac:dyDescent="0.2">
      <c r="B1685" s="62"/>
    </row>
    <row r="1686" spans="2:2" x14ac:dyDescent="0.2">
      <c r="B1686" s="62"/>
    </row>
    <row r="1687" spans="2:2" x14ac:dyDescent="0.2">
      <c r="B1687" s="62"/>
    </row>
    <row r="1688" spans="2:2" x14ac:dyDescent="0.2">
      <c r="B1688" s="62"/>
    </row>
    <row r="1689" spans="2:2" x14ac:dyDescent="0.2">
      <c r="B1689" s="62"/>
    </row>
    <row r="1690" spans="2:2" x14ac:dyDescent="0.2">
      <c r="B1690" s="62"/>
    </row>
    <row r="1691" spans="2:2" x14ac:dyDescent="0.2">
      <c r="B1691" s="62"/>
    </row>
    <row r="1692" spans="2:2" x14ac:dyDescent="0.2">
      <c r="B1692" s="62"/>
    </row>
    <row r="1693" spans="2:2" x14ac:dyDescent="0.2">
      <c r="B1693" s="62"/>
    </row>
    <row r="1694" spans="2:2" x14ac:dyDescent="0.2">
      <c r="B1694" s="62"/>
    </row>
    <row r="1695" spans="2:2" x14ac:dyDescent="0.2">
      <c r="B1695" s="62"/>
    </row>
    <row r="1696" spans="2:2" x14ac:dyDescent="0.2">
      <c r="B1696" s="62"/>
    </row>
    <row r="1697" spans="2:2" x14ac:dyDescent="0.2">
      <c r="B1697" s="62"/>
    </row>
    <row r="1698" spans="2:2" x14ac:dyDescent="0.2">
      <c r="B1698" s="62"/>
    </row>
    <row r="1699" spans="2:2" x14ac:dyDescent="0.2">
      <c r="B1699" s="62"/>
    </row>
    <row r="1700" spans="2:2" x14ac:dyDescent="0.2">
      <c r="B1700" s="62"/>
    </row>
    <row r="1701" spans="2:2" x14ac:dyDescent="0.2">
      <c r="B1701" s="62"/>
    </row>
    <row r="1702" spans="2:2" x14ac:dyDescent="0.2">
      <c r="B1702" s="62"/>
    </row>
    <row r="1703" spans="2:2" x14ac:dyDescent="0.2">
      <c r="B1703" s="62"/>
    </row>
    <row r="1704" spans="2:2" x14ac:dyDescent="0.2">
      <c r="B1704" s="62"/>
    </row>
    <row r="1705" spans="2:2" x14ac:dyDescent="0.2">
      <c r="B1705" s="62"/>
    </row>
    <row r="1706" spans="2:2" x14ac:dyDescent="0.2">
      <c r="B1706" s="62"/>
    </row>
    <row r="1707" spans="2:2" x14ac:dyDescent="0.2">
      <c r="B1707" s="62"/>
    </row>
    <row r="1708" spans="2:2" x14ac:dyDescent="0.2">
      <c r="B1708" s="62"/>
    </row>
    <row r="1709" spans="2:2" x14ac:dyDescent="0.2">
      <c r="B1709" s="62"/>
    </row>
    <row r="1710" spans="2:2" x14ac:dyDescent="0.2">
      <c r="B1710" s="62"/>
    </row>
    <row r="1711" spans="2:2" x14ac:dyDescent="0.2">
      <c r="B1711" s="62"/>
    </row>
    <row r="1712" spans="2:2" x14ac:dyDescent="0.2">
      <c r="B1712" s="62"/>
    </row>
    <row r="1713" spans="2:2" x14ac:dyDescent="0.2">
      <c r="B1713" s="62"/>
    </row>
    <row r="1714" spans="2:2" x14ac:dyDescent="0.2">
      <c r="B1714" s="62"/>
    </row>
    <row r="1715" spans="2:2" x14ac:dyDescent="0.2">
      <c r="B1715" s="62"/>
    </row>
    <row r="1716" spans="2:2" x14ac:dyDescent="0.2">
      <c r="B1716" s="62"/>
    </row>
    <row r="1717" spans="2:2" x14ac:dyDescent="0.2">
      <c r="B1717" s="62"/>
    </row>
    <row r="1718" spans="2:2" x14ac:dyDescent="0.2">
      <c r="B1718" s="62"/>
    </row>
    <row r="1719" spans="2:2" x14ac:dyDescent="0.2">
      <c r="B1719" s="62"/>
    </row>
    <row r="1720" spans="2:2" x14ac:dyDescent="0.2">
      <c r="B1720" s="62"/>
    </row>
    <row r="1721" spans="2:2" x14ac:dyDescent="0.2">
      <c r="B1721" s="62"/>
    </row>
    <row r="1722" spans="2:2" x14ac:dyDescent="0.2">
      <c r="B1722" s="62"/>
    </row>
    <row r="1723" spans="2:2" x14ac:dyDescent="0.2">
      <c r="B1723" s="62"/>
    </row>
    <row r="1724" spans="2:2" x14ac:dyDescent="0.2">
      <c r="B1724" s="62"/>
    </row>
    <row r="1725" spans="2:2" x14ac:dyDescent="0.2">
      <c r="B1725" s="62"/>
    </row>
    <row r="1726" spans="2:2" x14ac:dyDescent="0.2">
      <c r="B1726" s="62"/>
    </row>
    <row r="1727" spans="2:2" x14ac:dyDescent="0.2">
      <c r="B1727" s="62"/>
    </row>
    <row r="1728" spans="2:2" x14ac:dyDescent="0.2">
      <c r="B1728" s="62"/>
    </row>
    <row r="1729" spans="2:2" x14ac:dyDescent="0.2">
      <c r="B1729" s="62"/>
    </row>
    <row r="1730" spans="2:2" x14ac:dyDescent="0.2">
      <c r="B1730" s="62"/>
    </row>
    <row r="1731" spans="2:2" x14ac:dyDescent="0.2">
      <c r="B1731" s="62"/>
    </row>
    <row r="1732" spans="2:2" x14ac:dyDescent="0.2">
      <c r="B1732" s="62"/>
    </row>
    <row r="1733" spans="2:2" x14ac:dyDescent="0.2">
      <c r="B1733" s="62"/>
    </row>
    <row r="1734" spans="2:2" x14ac:dyDescent="0.2">
      <c r="B1734" s="62"/>
    </row>
    <row r="1735" spans="2:2" x14ac:dyDescent="0.2">
      <c r="B1735" s="62"/>
    </row>
    <row r="1736" spans="2:2" x14ac:dyDescent="0.2">
      <c r="B1736" s="62"/>
    </row>
    <row r="1737" spans="2:2" x14ac:dyDescent="0.2">
      <c r="B1737" s="62"/>
    </row>
    <row r="1738" spans="2:2" x14ac:dyDescent="0.2">
      <c r="B1738" s="62"/>
    </row>
    <row r="1739" spans="2:2" x14ac:dyDescent="0.2">
      <c r="B1739" s="62"/>
    </row>
    <row r="1740" spans="2:2" x14ac:dyDescent="0.2">
      <c r="B1740" s="62"/>
    </row>
    <row r="1741" spans="2:2" x14ac:dyDescent="0.2">
      <c r="B1741" s="62"/>
    </row>
    <row r="1742" spans="2:2" x14ac:dyDescent="0.2">
      <c r="B1742" s="62"/>
    </row>
    <row r="1743" spans="2:2" x14ac:dyDescent="0.2">
      <c r="B1743" s="62"/>
    </row>
    <row r="1744" spans="2:2" x14ac:dyDescent="0.2">
      <c r="B1744" s="62"/>
    </row>
    <row r="1745" spans="2:2" x14ac:dyDescent="0.2">
      <c r="B1745" s="62"/>
    </row>
    <row r="1746" spans="2:2" x14ac:dyDescent="0.2">
      <c r="B1746" s="62"/>
    </row>
    <row r="1747" spans="2:2" x14ac:dyDescent="0.2">
      <c r="B1747" s="62"/>
    </row>
    <row r="1748" spans="2:2" x14ac:dyDescent="0.2">
      <c r="B1748" s="62"/>
    </row>
    <row r="1749" spans="2:2" x14ac:dyDescent="0.2">
      <c r="B1749" s="62"/>
    </row>
    <row r="1750" spans="2:2" x14ac:dyDescent="0.2">
      <c r="B1750" s="62"/>
    </row>
    <row r="1751" spans="2:2" x14ac:dyDescent="0.2">
      <c r="B1751" s="62"/>
    </row>
    <row r="1752" spans="2:2" x14ac:dyDescent="0.2">
      <c r="B1752" s="62"/>
    </row>
    <row r="1753" spans="2:2" x14ac:dyDescent="0.2">
      <c r="B1753" s="62"/>
    </row>
    <row r="1754" spans="2:2" x14ac:dyDescent="0.2">
      <c r="B1754" s="62"/>
    </row>
    <row r="1755" spans="2:2" x14ac:dyDescent="0.2">
      <c r="B1755" s="62"/>
    </row>
    <row r="1756" spans="2:2" x14ac:dyDescent="0.2">
      <c r="B1756" s="62"/>
    </row>
    <row r="1757" spans="2:2" x14ac:dyDescent="0.2">
      <c r="B1757" s="62"/>
    </row>
    <row r="1758" spans="2:2" x14ac:dyDescent="0.2">
      <c r="B1758" s="62"/>
    </row>
    <row r="1759" spans="2:2" x14ac:dyDescent="0.2">
      <c r="B1759" s="62"/>
    </row>
    <row r="1760" spans="2:2" x14ac:dyDescent="0.2">
      <c r="B1760" s="62"/>
    </row>
    <row r="1761" spans="2:2" x14ac:dyDescent="0.2">
      <c r="B1761" s="62"/>
    </row>
    <row r="1762" spans="2:2" x14ac:dyDescent="0.2">
      <c r="B1762" s="62"/>
    </row>
    <row r="1763" spans="2:2" x14ac:dyDescent="0.2">
      <c r="B1763" s="62"/>
    </row>
    <row r="1764" spans="2:2" x14ac:dyDescent="0.2">
      <c r="B1764" s="62"/>
    </row>
    <row r="1765" spans="2:2" x14ac:dyDescent="0.2">
      <c r="B1765" s="62"/>
    </row>
    <row r="1766" spans="2:2" x14ac:dyDescent="0.2">
      <c r="B1766" s="62"/>
    </row>
    <row r="1767" spans="2:2" x14ac:dyDescent="0.2">
      <c r="B1767" s="62"/>
    </row>
    <row r="1768" spans="2:2" x14ac:dyDescent="0.2">
      <c r="B1768" s="62"/>
    </row>
    <row r="1769" spans="2:2" x14ac:dyDescent="0.2">
      <c r="B1769" s="62"/>
    </row>
    <row r="1770" spans="2:2" x14ac:dyDescent="0.2">
      <c r="B1770" s="62"/>
    </row>
    <row r="1771" spans="2:2" x14ac:dyDescent="0.2">
      <c r="B1771" s="62"/>
    </row>
    <row r="1772" spans="2:2" x14ac:dyDescent="0.2">
      <c r="B1772" s="62"/>
    </row>
    <row r="1773" spans="2:2" x14ac:dyDescent="0.2">
      <c r="B1773" s="62"/>
    </row>
    <row r="1774" spans="2:2" x14ac:dyDescent="0.2">
      <c r="B1774" s="62"/>
    </row>
    <row r="1775" spans="2:2" x14ac:dyDescent="0.2">
      <c r="B1775" s="62"/>
    </row>
    <row r="1776" spans="2:2" x14ac:dyDescent="0.2">
      <c r="B1776" s="62"/>
    </row>
    <row r="1777" spans="2:2" x14ac:dyDescent="0.2">
      <c r="B1777" s="62"/>
    </row>
    <row r="1778" spans="2:2" x14ac:dyDescent="0.2">
      <c r="B1778" s="62"/>
    </row>
    <row r="1779" spans="2:2" x14ac:dyDescent="0.2">
      <c r="B1779" s="62"/>
    </row>
    <row r="1780" spans="2:2" x14ac:dyDescent="0.2">
      <c r="B1780" s="62"/>
    </row>
    <row r="1781" spans="2:2" x14ac:dyDescent="0.2">
      <c r="B1781" s="62"/>
    </row>
    <row r="1782" spans="2:2" x14ac:dyDescent="0.2">
      <c r="B1782" s="62"/>
    </row>
    <row r="1783" spans="2:2" x14ac:dyDescent="0.2">
      <c r="B1783" s="62"/>
    </row>
    <row r="1784" spans="2:2" x14ac:dyDescent="0.2">
      <c r="B1784" s="62"/>
    </row>
    <row r="1785" spans="2:2" x14ac:dyDescent="0.2">
      <c r="B1785" s="62"/>
    </row>
    <row r="1786" spans="2:2" x14ac:dyDescent="0.2">
      <c r="B1786" s="62"/>
    </row>
    <row r="1787" spans="2:2" x14ac:dyDescent="0.2">
      <c r="B1787" s="62"/>
    </row>
    <row r="1788" spans="2:2" x14ac:dyDescent="0.2">
      <c r="B1788" s="62"/>
    </row>
    <row r="1789" spans="2:2" x14ac:dyDescent="0.2">
      <c r="B1789" s="62"/>
    </row>
    <row r="1790" spans="2:2" x14ac:dyDescent="0.2">
      <c r="B1790" s="62"/>
    </row>
    <row r="1791" spans="2:2" x14ac:dyDescent="0.2">
      <c r="B1791" s="62"/>
    </row>
    <row r="1792" spans="2:2" x14ac:dyDescent="0.2">
      <c r="B1792" s="62"/>
    </row>
    <row r="1793" spans="2:2" x14ac:dyDescent="0.2">
      <c r="B1793" s="62"/>
    </row>
    <row r="1794" spans="2:2" x14ac:dyDescent="0.2">
      <c r="B1794" s="62"/>
    </row>
    <row r="1795" spans="2:2" x14ac:dyDescent="0.2">
      <c r="B1795" s="62"/>
    </row>
    <row r="1796" spans="2:2" x14ac:dyDescent="0.2">
      <c r="B1796" s="62"/>
    </row>
    <row r="1797" spans="2:2" x14ac:dyDescent="0.2">
      <c r="B1797" s="62"/>
    </row>
    <row r="1798" spans="2:2" x14ac:dyDescent="0.2">
      <c r="B1798" s="62"/>
    </row>
    <row r="1799" spans="2:2" x14ac:dyDescent="0.2">
      <c r="B1799" s="62"/>
    </row>
    <row r="1800" spans="2:2" x14ac:dyDescent="0.2">
      <c r="B1800" s="62"/>
    </row>
    <row r="1801" spans="2:2" x14ac:dyDescent="0.2">
      <c r="B1801" s="62"/>
    </row>
    <row r="1802" spans="2:2" x14ac:dyDescent="0.2">
      <c r="B1802" s="62"/>
    </row>
    <row r="1803" spans="2:2" x14ac:dyDescent="0.2">
      <c r="B1803" s="62"/>
    </row>
    <row r="1804" spans="2:2" x14ac:dyDescent="0.2">
      <c r="B1804" s="62"/>
    </row>
    <row r="1805" spans="2:2" x14ac:dyDescent="0.2">
      <c r="B1805" s="62"/>
    </row>
    <row r="1806" spans="2:2" x14ac:dyDescent="0.2">
      <c r="B1806" s="62"/>
    </row>
    <row r="1807" spans="2:2" x14ac:dyDescent="0.2">
      <c r="B1807" s="62"/>
    </row>
    <row r="1808" spans="2:2" x14ac:dyDescent="0.2">
      <c r="B1808" s="62"/>
    </row>
    <row r="1809" spans="2:2" x14ac:dyDescent="0.2">
      <c r="B1809" s="62"/>
    </row>
    <row r="1810" spans="2:2" x14ac:dyDescent="0.2">
      <c r="B1810" s="62"/>
    </row>
    <row r="1811" spans="2:2" x14ac:dyDescent="0.2">
      <c r="B1811" s="62"/>
    </row>
    <row r="1812" spans="2:2" x14ac:dyDescent="0.2">
      <c r="B1812" s="62"/>
    </row>
    <row r="1813" spans="2:2" x14ac:dyDescent="0.2">
      <c r="B1813" s="62"/>
    </row>
    <row r="1814" spans="2:2" x14ac:dyDescent="0.2">
      <c r="B1814" s="62"/>
    </row>
    <row r="1815" spans="2:2" x14ac:dyDescent="0.2">
      <c r="B1815" s="62"/>
    </row>
    <row r="1816" spans="2:2" x14ac:dyDescent="0.2">
      <c r="B1816" s="62"/>
    </row>
    <row r="1817" spans="2:2" x14ac:dyDescent="0.2">
      <c r="B1817" s="62"/>
    </row>
    <row r="1818" spans="2:2" x14ac:dyDescent="0.2">
      <c r="B1818" s="62"/>
    </row>
    <row r="1819" spans="2:2" x14ac:dyDescent="0.2">
      <c r="B1819" s="62"/>
    </row>
    <row r="1820" spans="2:2" x14ac:dyDescent="0.2">
      <c r="B1820" s="62"/>
    </row>
    <row r="1821" spans="2:2" x14ac:dyDescent="0.2">
      <c r="B1821" s="62"/>
    </row>
    <row r="1822" spans="2:2" x14ac:dyDescent="0.2">
      <c r="B1822" s="62"/>
    </row>
    <row r="1823" spans="2:2" x14ac:dyDescent="0.2">
      <c r="B1823" s="62"/>
    </row>
    <row r="1824" spans="2:2" x14ac:dyDescent="0.2">
      <c r="B1824" s="62"/>
    </row>
    <row r="1825" spans="2:2" x14ac:dyDescent="0.2">
      <c r="B1825" s="62"/>
    </row>
    <row r="1826" spans="2:2" x14ac:dyDescent="0.2">
      <c r="B1826" s="62"/>
    </row>
    <row r="1827" spans="2:2" x14ac:dyDescent="0.2">
      <c r="B1827" s="62"/>
    </row>
    <row r="1828" spans="2:2" x14ac:dyDescent="0.2">
      <c r="B1828" s="62"/>
    </row>
    <row r="1829" spans="2:2" x14ac:dyDescent="0.2">
      <c r="B1829" s="62"/>
    </row>
    <row r="1830" spans="2:2" x14ac:dyDescent="0.2">
      <c r="B1830" s="62"/>
    </row>
    <row r="1831" spans="2:2" x14ac:dyDescent="0.2">
      <c r="B1831" s="62"/>
    </row>
    <row r="1832" spans="2:2" x14ac:dyDescent="0.2">
      <c r="B1832" s="62"/>
    </row>
    <row r="1833" spans="2:2" x14ac:dyDescent="0.2">
      <c r="B1833" s="62"/>
    </row>
    <row r="1834" spans="2:2" x14ac:dyDescent="0.2">
      <c r="B1834" s="62"/>
    </row>
    <row r="1835" spans="2:2" x14ac:dyDescent="0.2">
      <c r="B1835" s="62"/>
    </row>
    <row r="1836" spans="2:2" x14ac:dyDescent="0.2">
      <c r="B1836" s="62"/>
    </row>
    <row r="1837" spans="2:2" x14ac:dyDescent="0.2">
      <c r="B1837" s="62"/>
    </row>
    <row r="1838" spans="2:2" x14ac:dyDescent="0.2">
      <c r="B1838" s="62"/>
    </row>
    <row r="1839" spans="2:2" x14ac:dyDescent="0.2">
      <c r="B1839" s="62"/>
    </row>
    <row r="1840" spans="2:2" x14ac:dyDescent="0.2">
      <c r="B1840" s="62"/>
    </row>
    <row r="1841" spans="2:2" x14ac:dyDescent="0.2">
      <c r="B1841" s="62"/>
    </row>
    <row r="1842" spans="2:2" x14ac:dyDescent="0.2">
      <c r="B1842" s="62"/>
    </row>
    <row r="1843" spans="2:2" x14ac:dyDescent="0.2">
      <c r="B1843" s="62"/>
    </row>
    <row r="1844" spans="2:2" x14ac:dyDescent="0.2">
      <c r="B1844" s="62"/>
    </row>
    <row r="1845" spans="2:2" x14ac:dyDescent="0.2">
      <c r="B1845" s="62"/>
    </row>
    <row r="1846" spans="2:2" x14ac:dyDescent="0.2">
      <c r="B1846" s="62"/>
    </row>
    <row r="1847" spans="2:2" x14ac:dyDescent="0.2">
      <c r="B1847" s="62"/>
    </row>
    <row r="1848" spans="2:2" x14ac:dyDescent="0.2">
      <c r="B1848" s="62"/>
    </row>
    <row r="1849" spans="2:2" x14ac:dyDescent="0.2">
      <c r="B1849" s="62"/>
    </row>
    <row r="1850" spans="2:2" x14ac:dyDescent="0.2">
      <c r="B1850" s="62"/>
    </row>
    <row r="1851" spans="2:2" x14ac:dyDescent="0.2">
      <c r="B1851" s="62"/>
    </row>
    <row r="1852" spans="2:2" x14ac:dyDescent="0.2">
      <c r="B1852" s="62"/>
    </row>
    <row r="1853" spans="2:2" x14ac:dyDescent="0.2">
      <c r="B1853" s="62"/>
    </row>
    <row r="1854" spans="2:2" x14ac:dyDescent="0.2">
      <c r="B1854" s="62"/>
    </row>
    <row r="1855" spans="2:2" x14ac:dyDescent="0.2">
      <c r="B1855" s="62"/>
    </row>
    <row r="1856" spans="2:2" x14ac:dyDescent="0.2">
      <c r="B1856" s="62"/>
    </row>
    <row r="1857" spans="2:2" x14ac:dyDescent="0.2">
      <c r="B1857" s="62"/>
    </row>
    <row r="1858" spans="2:2" x14ac:dyDescent="0.2">
      <c r="B1858" s="62"/>
    </row>
    <row r="1859" spans="2:2" x14ac:dyDescent="0.2">
      <c r="B1859" s="62"/>
    </row>
    <row r="1860" spans="2:2" x14ac:dyDescent="0.2">
      <c r="B1860" s="62"/>
    </row>
    <row r="1861" spans="2:2" x14ac:dyDescent="0.2">
      <c r="B1861" s="62"/>
    </row>
    <row r="1862" spans="2:2" x14ac:dyDescent="0.2">
      <c r="B1862" s="62"/>
    </row>
    <row r="1863" spans="2:2" x14ac:dyDescent="0.2">
      <c r="B1863" s="62"/>
    </row>
    <row r="1864" spans="2:2" x14ac:dyDescent="0.2">
      <c r="B1864" s="62"/>
    </row>
    <row r="1865" spans="2:2" x14ac:dyDescent="0.2">
      <c r="B1865" s="62"/>
    </row>
    <row r="1866" spans="2:2" x14ac:dyDescent="0.2">
      <c r="B1866" s="62"/>
    </row>
    <row r="1867" spans="2:2" x14ac:dyDescent="0.2">
      <c r="B1867" s="62"/>
    </row>
    <row r="1868" spans="2:2" x14ac:dyDescent="0.2">
      <c r="B1868" s="62"/>
    </row>
    <row r="1869" spans="2:2" x14ac:dyDescent="0.2">
      <c r="B1869" s="62"/>
    </row>
    <row r="1870" spans="2:2" x14ac:dyDescent="0.2">
      <c r="B1870" s="62"/>
    </row>
    <row r="1871" spans="2:2" x14ac:dyDescent="0.2">
      <c r="B1871" s="62"/>
    </row>
    <row r="1872" spans="2:2" x14ac:dyDescent="0.2">
      <c r="B1872" s="62"/>
    </row>
    <row r="1873" spans="2:2" x14ac:dyDescent="0.2">
      <c r="B1873" s="62"/>
    </row>
    <row r="1874" spans="2:2" x14ac:dyDescent="0.2">
      <c r="B1874" s="62"/>
    </row>
    <row r="1875" spans="2:2" x14ac:dyDescent="0.2">
      <c r="B1875" s="62"/>
    </row>
    <row r="1876" spans="2:2" x14ac:dyDescent="0.2">
      <c r="B1876" s="62"/>
    </row>
    <row r="1877" spans="2:2" x14ac:dyDescent="0.2">
      <c r="B1877" s="62"/>
    </row>
    <row r="1878" spans="2:2" x14ac:dyDescent="0.2">
      <c r="B1878" s="62"/>
    </row>
    <row r="1879" spans="2:2" x14ac:dyDescent="0.2">
      <c r="B1879" s="62"/>
    </row>
    <row r="1880" spans="2:2" x14ac:dyDescent="0.2">
      <c r="B1880" s="62"/>
    </row>
    <row r="1881" spans="2:2" x14ac:dyDescent="0.2">
      <c r="B1881" s="62"/>
    </row>
    <row r="1882" spans="2:2" x14ac:dyDescent="0.2">
      <c r="B1882" s="62"/>
    </row>
    <row r="1883" spans="2:2" x14ac:dyDescent="0.2">
      <c r="B1883" s="62"/>
    </row>
    <row r="1884" spans="2:2" x14ac:dyDescent="0.2">
      <c r="B1884" s="62"/>
    </row>
    <row r="1885" spans="2:2" x14ac:dyDescent="0.2">
      <c r="B1885" s="62"/>
    </row>
    <row r="1886" spans="2:2" x14ac:dyDescent="0.2">
      <c r="B1886" s="62"/>
    </row>
    <row r="1887" spans="2:2" x14ac:dyDescent="0.2">
      <c r="B1887" s="62"/>
    </row>
    <row r="1888" spans="2:2" x14ac:dyDescent="0.2">
      <c r="B1888" s="62"/>
    </row>
    <row r="1889" spans="2:2" x14ac:dyDescent="0.2">
      <c r="B1889" s="62"/>
    </row>
    <row r="1890" spans="2:2" x14ac:dyDescent="0.2">
      <c r="B1890" s="62"/>
    </row>
    <row r="1891" spans="2:2" x14ac:dyDescent="0.2">
      <c r="B1891" s="62"/>
    </row>
    <row r="1892" spans="2:2" x14ac:dyDescent="0.2">
      <c r="B1892" s="62"/>
    </row>
    <row r="1893" spans="2:2" x14ac:dyDescent="0.2">
      <c r="B1893" s="62"/>
    </row>
    <row r="1894" spans="2:2" x14ac:dyDescent="0.2">
      <c r="B1894" s="62"/>
    </row>
    <row r="1895" spans="2:2" x14ac:dyDescent="0.2">
      <c r="B1895" s="62"/>
    </row>
    <row r="1896" spans="2:2" x14ac:dyDescent="0.2">
      <c r="B1896" s="62"/>
    </row>
    <row r="1897" spans="2:2" x14ac:dyDescent="0.2">
      <c r="B1897" s="62"/>
    </row>
    <row r="1898" spans="2:2" x14ac:dyDescent="0.2">
      <c r="B1898" s="62"/>
    </row>
    <row r="1899" spans="2:2" x14ac:dyDescent="0.2">
      <c r="B1899" s="62"/>
    </row>
    <row r="1900" spans="2:2" x14ac:dyDescent="0.2">
      <c r="B1900" s="62"/>
    </row>
    <row r="1901" spans="2:2" x14ac:dyDescent="0.2">
      <c r="B1901" s="62"/>
    </row>
    <row r="1902" spans="2:2" x14ac:dyDescent="0.2">
      <c r="B1902" s="62"/>
    </row>
    <row r="1903" spans="2:2" x14ac:dyDescent="0.2">
      <c r="B1903" s="62"/>
    </row>
    <row r="1904" spans="2:2" x14ac:dyDescent="0.2">
      <c r="B1904" s="62"/>
    </row>
    <row r="1905" spans="2:2" x14ac:dyDescent="0.2">
      <c r="B1905" s="62"/>
    </row>
    <row r="1906" spans="2:2" x14ac:dyDescent="0.2">
      <c r="B1906" s="62"/>
    </row>
    <row r="1907" spans="2:2" x14ac:dyDescent="0.2">
      <c r="B1907" s="62"/>
    </row>
    <row r="1908" spans="2:2" x14ac:dyDescent="0.2">
      <c r="B1908" s="62"/>
    </row>
    <row r="1909" spans="2:2" x14ac:dyDescent="0.2">
      <c r="B1909" s="62"/>
    </row>
    <row r="1910" spans="2:2" x14ac:dyDescent="0.2">
      <c r="B1910" s="62"/>
    </row>
    <row r="1911" spans="2:2" x14ac:dyDescent="0.2">
      <c r="B1911" s="62"/>
    </row>
    <row r="1912" spans="2:2" x14ac:dyDescent="0.2">
      <c r="B1912" s="62"/>
    </row>
    <row r="1913" spans="2:2" x14ac:dyDescent="0.2">
      <c r="B1913" s="62"/>
    </row>
    <row r="1914" spans="2:2" x14ac:dyDescent="0.2">
      <c r="B1914" s="62"/>
    </row>
    <row r="1915" spans="2:2" x14ac:dyDescent="0.2">
      <c r="B1915" s="62"/>
    </row>
    <row r="1916" spans="2:2" x14ac:dyDescent="0.2">
      <c r="B1916" s="62"/>
    </row>
    <row r="1917" spans="2:2" x14ac:dyDescent="0.2">
      <c r="B1917" s="62"/>
    </row>
    <row r="1918" spans="2:2" x14ac:dyDescent="0.2">
      <c r="B1918" s="62"/>
    </row>
    <row r="1919" spans="2:2" x14ac:dyDescent="0.2">
      <c r="B1919" s="62"/>
    </row>
    <row r="1920" spans="2:2" x14ac:dyDescent="0.2">
      <c r="B1920" s="62"/>
    </row>
    <row r="1921" spans="2:2" x14ac:dyDescent="0.2">
      <c r="B1921" s="62"/>
    </row>
    <row r="1922" spans="2:2" x14ac:dyDescent="0.2">
      <c r="B1922" s="62"/>
    </row>
    <row r="1923" spans="2:2" x14ac:dyDescent="0.2">
      <c r="B1923" s="62"/>
    </row>
    <row r="1924" spans="2:2" x14ac:dyDescent="0.2">
      <c r="B1924" s="62"/>
    </row>
    <row r="1925" spans="2:2" x14ac:dyDescent="0.2">
      <c r="B1925" s="62"/>
    </row>
    <row r="1926" spans="2:2" x14ac:dyDescent="0.2">
      <c r="B1926" s="62"/>
    </row>
    <row r="1927" spans="2:2" x14ac:dyDescent="0.2">
      <c r="B1927" s="62"/>
    </row>
    <row r="1928" spans="2:2" x14ac:dyDescent="0.2">
      <c r="B1928" s="62"/>
    </row>
    <row r="1929" spans="2:2" x14ac:dyDescent="0.2">
      <c r="B1929" s="62"/>
    </row>
    <row r="1930" spans="2:2" x14ac:dyDescent="0.2">
      <c r="B1930" s="62"/>
    </row>
    <row r="1931" spans="2:2" x14ac:dyDescent="0.2">
      <c r="B1931" s="62"/>
    </row>
    <row r="1932" spans="2:2" x14ac:dyDescent="0.2">
      <c r="B1932" s="62"/>
    </row>
    <row r="1933" spans="2:2" x14ac:dyDescent="0.2">
      <c r="B1933" s="62"/>
    </row>
    <row r="1934" spans="2:2" x14ac:dyDescent="0.2">
      <c r="B1934" s="62"/>
    </row>
    <row r="1935" spans="2:2" x14ac:dyDescent="0.2">
      <c r="B1935" s="62"/>
    </row>
    <row r="1936" spans="2:2" x14ac:dyDescent="0.2">
      <c r="B1936" s="62"/>
    </row>
    <row r="1937" spans="2:2" x14ac:dyDescent="0.2">
      <c r="B1937" s="62"/>
    </row>
    <row r="1938" spans="2:2" x14ac:dyDescent="0.2">
      <c r="B1938" s="62"/>
    </row>
    <row r="1939" spans="2:2" x14ac:dyDescent="0.2">
      <c r="B1939" s="62"/>
    </row>
    <row r="1940" spans="2:2" x14ac:dyDescent="0.2">
      <c r="B1940" s="62"/>
    </row>
    <row r="1941" spans="2:2" x14ac:dyDescent="0.2">
      <c r="B1941" s="62"/>
    </row>
    <row r="1942" spans="2:2" x14ac:dyDescent="0.2">
      <c r="B1942" s="62"/>
    </row>
    <row r="1943" spans="2:2" x14ac:dyDescent="0.2">
      <c r="B1943" s="62"/>
    </row>
    <row r="1944" spans="2:2" x14ac:dyDescent="0.2">
      <c r="B1944" s="62"/>
    </row>
    <row r="1945" spans="2:2" x14ac:dyDescent="0.2">
      <c r="B1945" s="62"/>
    </row>
    <row r="1946" spans="2:2" x14ac:dyDescent="0.2">
      <c r="B1946" s="62"/>
    </row>
    <row r="1947" spans="2:2" x14ac:dyDescent="0.2">
      <c r="B1947" s="62"/>
    </row>
    <row r="1948" spans="2:2" x14ac:dyDescent="0.2">
      <c r="B1948" s="62"/>
    </row>
    <row r="1949" spans="2:2" x14ac:dyDescent="0.2">
      <c r="B1949" s="62"/>
    </row>
    <row r="1950" spans="2:2" x14ac:dyDescent="0.2">
      <c r="B1950" s="62"/>
    </row>
    <row r="1951" spans="2:2" x14ac:dyDescent="0.2">
      <c r="B1951" s="62"/>
    </row>
    <row r="1952" spans="2:2" x14ac:dyDescent="0.2">
      <c r="B1952" s="62"/>
    </row>
    <row r="1953" spans="2:2" x14ac:dyDescent="0.2">
      <c r="B1953" s="62"/>
    </row>
    <row r="1954" spans="2:2" x14ac:dyDescent="0.2">
      <c r="B1954" s="62"/>
    </row>
    <row r="1955" spans="2:2" x14ac:dyDescent="0.2">
      <c r="B1955" s="62"/>
    </row>
    <row r="1956" spans="2:2" x14ac:dyDescent="0.2">
      <c r="B1956" s="62"/>
    </row>
    <row r="1957" spans="2:2" x14ac:dyDescent="0.2">
      <c r="B1957" s="62"/>
    </row>
    <row r="1958" spans="2:2" x14ac:dyDescent="0.2">
      <c r="B1958" s="62"/>
    </row>
    <row r="1959" spans="2:2" x14ac:dyDescent="0.2">
      <c r="B1959" s="62"/>
    </row>
    <row r="1960" spans="2:2" x14ac:dyDescent="0.2">
      <c r="B1960" s="62"/>
    </row>
    <row r="1961" spans="2:2" x14ac:dyDescent="0.2">
      <c r="B1961" s="62"/>
    </row>
    <row r="1962" spans="2:2" x14ac:dyDescent="0.2">
      <c r="B1962" s="62"/>
    </row>
    <row r="1963" spans="2:2" x14ac:dyDescent="0.2">
      <c r="B1963" s="62"/>
    </row>
    <row r="1964" spans="2:2" x14ac:dyDescent="0.2">
      <c r="B1964" s="62"/>
    </row>
    <row r="1965" spans="2:2" x14ac:dyDescent="0.2">
      <c r="B1965" s="62"/>
    </row>
    <row r="1966" spans="2:2" x14ac:dyDescent="0.2">
      <c r="B1966" s="62"/>
    </row>
    <row r="1967" spans="2:2" x14ac:dyDescent="0.2">
      <c r="B1967" s="62"/>
    </row>
    <row r="1968" spans="2:2" x14ac:dyDescent="0.2">
      <c r="B1968" s="62"/>
    </row>
    <row r="1969" spans="2:2" x14ac:dyDescent="0.2">
      <c r="B1969" s="62"/>
    </row>
    <row r="1970" spans="2:2" x14ac:dyDescent="0.2">
      <c r="B1970" s="62"/>
    </row>
    <row r="1971" spans="2:2" x14ac:dyDescent="0.2">
      <c r="B1971" s="62"/>
    </row>
    <row r="1972" spans="2:2" x14ac:dyDescent="0.2">
      <c r="B1972" s="62"/>
    </row>
    <row r="1973" spans="2:2" x14ac:dyDescent="0.2">
      <c r="B1973" s="62"/>
    </row>
    <row r="1974" spans="2:2" x14ac:dyDescent="0.2">
      <c r="B1974" s="62"/>
    </row>
    <row r="1975" spans="2:2" x14ac:dyDescent="0.2">
      <c r="B1975" s="62"/>
    </row>
    <row r="1976" spans="2:2" x14ac:dyDescent="0.2">
      <c r="B1976" s="62"/>
    </row>
    <row r="1977" spans="2:2" x14ac:dyDescent="0.2">
      <c r="B1977" s="62"/>
    </row>
    <row r="1978" spans="2:2" x14ac:dyDescent="0.2">
      <c r="B1978" s="62"/>
    </row>
    <row r="1979" spans="2:2" x14ac:dyDescent="0.2">
      <c r="B1979" s="62"/>
    </row>
    <row r="1980" spans="2:2" x14ac:dyDescent="0.2">
      <c r="B1980" s="62"/>
    </row>
    <row r="1981" spans="2:2" x14ac:dyDescent="0.2">
      <c r="B1981" s="62"/>
    </row>
    <row r="1982" spans="2:2" x14ac:dyDescent="0.2">
      <c r="B1982" s="62"/>
    </row>
    <row r="1983" spans="2:2" x14ac:dyDescent="0.2">
      <c r="B1983" s="62"/>
    </row>
    <row r="1984" spans="2:2" x14ac:dyDescent="0.2">
      <c r="B1984" s="62"/>
    </row>
    <row r="1985" spans="2:2" x14ac:dyDescent="0.2">
      <c r="B1985" s="62"/>
    </row>
    <row r="1986" spans="2:2" x14ac:dyDescent="0.2">
      <c r="B1986" s="62"/>
    </row>
    <row r="1987" spans="2:2" x14ac:dyDescent="0.2">
      <c r="B1987" s="62"/>
    </row>
    <row r="1988" spans="2:2" x14ac:dyDescent="0.2">
      <c r="B1988" s="62"/>
    </row>
    <row r="1989" spans="2:2" x14ac:dyDescent="0.2">
      <c r="B1989" s="62"/>
    </row>
    <row r="1990" spans="2:2" x14ac:dyDescent="0.2">
      <c r="B1990" s="62"/>
    </row>
    <row r="1991" spans="2:2" x14ac:dyDescent="0.2">
      <c r="B1991" s="62"/>
    </row>
    <row r="1992" spans="2:2" x14ac:dyDescent="0.2">
      <c r="B1992" s="62"/>
    </row>
    <row r="1993" spans="2:2" x14ac:dyDescent="0.2">
      <c r="B1993" s="62"/>
    </row>
    <row r="1994" spans="2:2" x14ac:dyDescent="0.2">
      <c r="B1994" s="62"/>
    </row>
    <row r="1995" spans="2:2" x14ac:dyDescent="0.2">
      <c r="B1995" s="62"/>
    </row>
    <row r="1996" spans="2:2" x14ac:dyDescent="0.2">
      <c r="B1996" s="62"/>
    </row>
    <row r="1997" spans="2:2" x14ac:dyDescent="0.2">
      <c r="B1997" s="62"/>
    </row>
    <row r="1998" spans="2:2" x14ac:dyDescent="0.2">
      <c r="B1998" s="62"/>
    </row>
    <row r="1999" spans="2:2" x14ac:dyDescent="0.2">
      <c r="B1999" s="62"/>
    </row>
    <row r="2000" spans="2:2" x14ac:dyDescent="0.2">
      <c r="B2000" s="62"/>
    </row>
    <row r="2001" spans="2:2" x14ac:dyDescent="0.2">
      <c r="B2001" s="62"/>
    </row>
    <row r="2002" spans="2:2" x14ac:dyDescent="0.2">
      <c r="B2002" s="62"/>
    </row>
    <row r="2003" spans="2:2" x14ac:dyDescent="0.2">
      <c r="B2003" s="62"/>
    </row>
    <row r="2004" spans="2:2" x14ac:dyDescent="0.2">
      <c r="B2004" s="62"/>
    </row>
    <row r="2005" spans="2:2" x14ac:dyDescent="0.2">
      <c r="B2005" s="62"/>
    </row>
    <row r="2006" spans="2:2" x14ac:dyDescent="0.2">
      <c r="B2006" s="62"/>
    </row>
    <row r="2007" spans="2:2" x14ac:dyDescent="0.2">
      <c r="B2007" s="62"/>
    </row>
    <row r="2008" spans="2:2" x14ac:dyDescent="0.2">
      <c r="B2008" s="62"/>
    </row>
    <row r="2009" spans="2:2" x14ac:dyDescent="0.2">
      <c r="B2009" s="62"/>
    </row>
    <row r="2010" spans="2:2" x14ac:dyDescent="0.2">
      <c r="B2010" s="62"/>
    </row>
    <row r="2011" spans="2:2" x14ac:dyDescent="0.2">
      <c r="B2011" s="62"/>
    </row>
    <row r="2012" spans="2:2" x14ac:dyDescent="0.2">
      <c r="B2012" s="62"/>
    </row>
    <row r="2013" spans="2:2" x14ac:dyDescent="0.2">
      <c r="B2013" s="62"/>
    </row>
    <row r="2014" spans="2:2" x14ac:dyDescent="0.2">
      <c r="B2014" s="62"/>
    </row>
    <row r="2015" spans="2:2" x14ac:dyDescent="0.2">
      <c r="B2015" s="62"/>
    </row>
    <row r="2016" spans="2:2" x14ac:dyDescent="0.2">
      <c r="B2016" s="62"/>
    </row>
    <row r="2017" spans="2:2" x14ac:dyDescent="0.2">
      <c r="B2017" s="62"/>
    </row>
    <row r="2018" spans="2:2" x14ac:dyDescent="0.2">
      <c r="B2018" s="62"/>
    </row>
    <row r="2019" spans="2:2" x14ac:dyDescent="0.2">
      <c r="B2019" s="62"/>
    </row>
    <row r="2020" spans="2:2" x14ac:dyDescent="0.2">
      <c r="B2020" s="62"/>
    </row>
    <row r="2021" spans="2:2" x14ac:dyDescent="0.2">
      <c r="B2021" s="62"/>
    </row>
    <row r="2022" spans="2:2" x14ac:dyDescent="0.2">
      <c r="B2022" s="62"/>
    </row>
    <row r="2023" spans="2:2" x14ac:dyDescent="0.2">
      <c r="B2023" s="62"/>
    </row>
    <row r="2024" spans="2:2" x14ac:dyDescent="0.2">
      <c r="B2024" s="62"/>
    </row>
    <row r="2025" spans="2:2" x14ac:dyDescent="0.2">
      <c r="B2025" s="62"/>
    </row>
    <row r="2026" spans="2:2" x14ac:dyDescent="0.2">
      <c r="B2026" s="62"/>
    </row>
    <row r="2027" spans="2:2" x14ac:dyDescent="0.2">
      <c r="B2027" s="62"/>
    </row>
    <row r="2028" spans="2:2" x14ac:dyDescent="0.2">
      <c r="B2028" s="62"/>
    </row>
    <row r="2029" spans="2:2" x14ac:dyDescent="0.2">
      <c r="B2029" s="62"/>
    </row>
    <row r="2030" spans="2:2" x14ac:dyDescent="0.2">
      <c r="B2030" s="62"/>
    </row>
    <row r="2031" spans="2:2" x14ac:dyDescent="0.2">
      <c r="B2031" s="62"/>
    </row>
    <row r="2032" spans="2:2" x14ac:dyDescent="0.2">
      <c r="B2032" s="62"/>
    </row>
    <row r="2033" spans="2:2" x14ac:dyDescent="0.2">
      <c r="B2033" s="62"/>
    </row>
    <row r="2034" spans="2:2" x14ac:dyDescent="0.2">
      <c r="B2034" s="62"/>
    </row>
    <row r="2035" spans="2:2" x14ac:dyDescent="0.2">
      <c r="B2035" s="62"/>
    </row>
    <row r="2036" spans="2:2" x14ac:dyDescent="0.2">
      <c r="B2036" s="62"/>
    </row>
    <row r="2037" spans="2:2" x14ac:dyDescent="0.2">
      <c r="B2037" s="62"/>
    </row>
    <row r="2038" spans="2:2" x14ac:dyDescent="0.2">
      <c r="B2038" s="62"/>
    </row>
    <row r="2039" spans="2:2" x14ac:dyDescent="0.2">
      <c r="B2039" s="62"/>
    </row>
    <row r="2040" spans="2:2" x14ac:dyDescent="0.2">
      <c r="B2040" s="62"/>
    </row>
    <row r="2041" spans="2:2" x14ac:dyDescent="0.2">
      <c r="B2041" s="62"/>
    </row>
    <row r="2042" spans="2:2" x14ac:dyDescent="0.2">
      <c r="B2042" s="62"/>
    </row>
    <row r="2043" spans="2:2" x14ac:dyDescent="0.2">
      <c r="B2043" s="62"/>
    </row>
    <row r="2044" spans="2:2" x14ac:dyDescent="0.2">
      <c r="B2044" s="62"/>
    </row>
    <row r="2045" spans="2:2" x14ac:dyDescent="0.2">
      <c r="B2045" s="62"/>
    </row>
    <row r="2046" spans="2:2" x14ac:dyDescent="0.2">
      <c r="B2046" s="62"/>
    </row>
    <row r="2047" spans="2:2" x14ac:dyDescent="0.2">
      <c r="B2047" s="62"/>
    </row>
    <row r="2048" spans="2:2" x14ac:dyDescent="0.2">
      <c r="B2048" s="62"/>
    </row>
    <row r="2049" spans="2:2" x14ac:dyDescent="0.2">
      <c r="B2049" s="62"/>
    </row>
    <row r="2050" spans="2:2" x14ac:dyDescent="0.2">
      <c r="B2050" s="62"/>
    </row>
    <row r="2051" spans="2:2" x14ac:dyDescent="0.2">
      <c r="B2051" s="62"/>
    </row>
    <row r="2052" spans="2:2" x14ac:dyDescent="0.2">
      <c r="B2052" s="62"/>
    </row>
    <row r="2053" spans="2:2" x14ac:dyDescent="0.2">
      <c r="B2053" s="62"/>
    </row>
    <row r="2054" spans="2:2" x14ac:dyDescent="0.2">
      <c r="B2054" s="62"/>
    </row>
    <row r="2055" spans="2:2" x14ac:dyDescent="0.2">
      <c r="B2055" s="62"/>
    </row>
    <row r="2056" spans="2:2" x14ac:dyDescent="0.2">
      <c r="B2056" s="62"/>
    </row>
    <row r="2057" spans="2:2" x14ac:dyDescent="0.2">
      <c r="B2057" s="62"/>
    </row>
    <row r="2058" spans="2:2" x14ac:dyDescent="0.2">
      <c r="B2058" s="62"/>
    </row>
    <row r="2059" spans="2:2" x14ac:dyDescent="0.2">
      <c r="B2059" s="62"/>
    </row>
    <row r="2060" spans="2:2" x14ac:dyDescent="0.2">
      <c r="B2060" s="62"/>
    </row>
    <row r="2061" spans="2:2" x14ac:dyDescent="0.2">
      <c r="B2061" s="62"/>
    </row>
    <row r="2062" spans="2:2" x14ac:dyDescent="0.2">
      <c r="B2062" s="62"/>
    </row>
    <row r="2063" spans="2:2" x14ac:dyDescent="0.2">
      <c r="B2063" s="62"/>
    </row>
    <row r="2064" spans="2:2" x14ac:dyDescent="0.2">
      <c r="B2064" s="62"/>
    </row>
    <row r="2065" spans="2:2" x14ac:dyDescent="0.2">
      <c r="B2065" s="62"/>
    </row>
    <row r="2066" spans="2:2" x14ac:dyDescent="0.2">
      <c r="B2066" s="62"/>
    </row>
    <row r="2067" spans="2:2" x14ac:dyDescent="0.2">
      <c r="B2067" s="62"/>
    </row>
    <row r="2068" spans="2:2" x14ac:dyDescent="0.2">
      <c r="B2068" s="62"/>
    </row>
    <row r="2069" spans="2:2" x14ac:dyDescent="0.2">
      <c r="B2069" s="62"/>
    </row>
    <row r="2070" spans="2:2" x14ac:dyDescent="0.2">
      <c r="B2070" s="62"/>
    </row>
    <row r="2071" spans="2:2" x14ac:dyDescent="0.2">
      <c r="B2071" s="62"/>
    </row>
    <row r="2072" spans="2:2" x14ac:dyDescent="0.2">
      <c r="B2072" s="62"/>
    </row>
    <row r="2073" spans="2:2" x14ac:dyDescent="0.2">
      <c r="B2073" s="62"/>
    </row>
    <row r="2074" spans="2:2" x14ac:dyDescent="0.2">
      <c r="B2074" s="62"/>
    </row>
    <row r="2075" spans="2:2" x14ac:dyDescent="0.2">
      <c r="B2075" s="62"/>
    </row>
    <row r="2076" spans="2:2" x14ac:dyDescent="0.2">
      <c r="B2076" s="62"/>
    </row>
    <row r="2077" spans="2:2" x14ac:dyDescent="0.2">
      <c r="B2077" s="62"/>
    </row>
    <row r="2078" spans="2:2" x14ac:dyDescent="0.2">
      <c r="B2078" s="62"/>
    </row>
    <row r="2079" spans="2:2" x14ac:dyDescent="0.2">
      <c r="B2079" s="62"/>
    </row>
    <row r="2080" spans="2:2" x14ac:dyDescent="0.2">
      <c r="B2080" s="62"/>
    </row>
    <row r="2081" spans="2:2" x14ac:dyDescent="0.2">
      <c r="B2081" s="62"/>
    </row>
    <row r="2082" spans="2:2" x14ac:dyDescent="0.2">
      <c r="B2082" s="62"/>
    </row>
    <row r="2083" spans="2:2" x14ac:dyDescent="0.2">
      <c r="B2083" s="62"/>
    </row>
    <row r="2084" spans="2:2" x14ac:dyDescent="0.2">
      <c r="B2084" s="62"/>
    </row>
    <row r="2085" spans="2:2" x14ac:dyDescent="0.2">
      <c r="B2085" s="62"/>
    </row>
    <row r="2086" spans="2:2" x14ac:dyDescent="0.2">
      <c r="B2086" s="62"/>
    </row>
    <row r="2087" spans="2:2" x14ac:dyDescent="0.2">
      <c r="B2087" s="62"/>
    </row>
    <row r="2088" spans="2:2" x14ac:dyDescent="0.2">
      <c r="B2088" s="62"/>
    </row>
    <row r="2089" spans="2:2" x14ac:dyDescent="0.2">
      <c r="B2089" s="62"/>
    </row>
    <row r="2090" spans="2:2" x14ac:dyDescent="0.2">
      <c r="B2090" s="62"/>
    </row>
    <row r="2091" spans="2:2" x14ac:dyDescent="0.2">
      <c r="B2091" s="62"/>
    </row>
    <row r="2092" spans="2:2" x14ac:dyDescent="0.2">
      <c r="B2092" s="62"/>
    </row>
    <row r="2093" spans="2:2" x14ac:dyDescent="0.2">
      <c r="B2093" s="62"/>
    </row>
    <row r="2094" spans="2:2" x14ac:dyDescent="0.2">
      <c r="B2094" s="62"/>
    </row>
    <row r="2095" spans="2:2" x14ac:dyDescent="0.2">
      <c r="B2095" s="62"/>
    </row>
    <row r="2096" spans="2:2" x14ac:dyDescent="0.2">
      <c r="B2096" s="62"/>
    </row>
    <row r="2097" spans="2:2" x14ac:dyDescent="0.2">
      <c r="B2097" s="62"/>
    </row>
    <row r="2098" spans="2:2" x14ac:dyDescent="0.2">
      <c r="B2098" s="62"/>
    </row>
    <row r="2099" spans="2:2" x14ac:dyDescent="0.2">
      <c r="B2099" s="62"/>
    </row>
    <row r="2100" spans="2:2" x14ac:dyDescent="0.2">
      <c r="B2100" s="62"/>
    </row>
    <row r="2101" spans="2:2" x14ac:dyDescent="0.2">
      <c r="B2101" s="62"/>
    </row>
    <row r="2102" spans="2:2" x14ac:dyDescent="0.2">
      <c r="B2102" s="62"/>
    </row>
    <row r="2103" spans="2:2" x14ac:dyDescent="0.2">
      <c r="B2103" s="62"/>
    </row>
    <row r="2104" spans="2:2" x14ac:dyDescent="0.2">
      <c r="B2104" s="62"/>
    </row>
    <row r="2105" spans="2:2" x14ac:dyDescent="0.2">
      <c r="B2105" s="62"/>
    </row>
    <row r="2106" spans="2:2" x14ac:dyDescent="0.2">
      <c r="B2106" s="62"/>
    </row>
    <row r="2107" spans="2:2" x14ac:dyDescent="0.2">
      <c r="B2107" s="62"/>
    </row>
    <row r="2108" spans="2:2" x14ac:dyDescent="0.2">
      <c r="B2108" s="62"/>
    </row>
    <row r="2109" spans="2:2" x14ac:dyDescent="0.2">
      <c r="B2109" s="62"/>
    </row>
    <row r="2110" spans="2:2" x14ac:dyDescent="0.2">
      <c r="B2110" s="62"/>
    </row>
    <row r="2111" spans="2:2" x14ac:dyDescent="0.2">
      <c r="B2111" s="62"/>
    </row>
    <row r="2112" spans="2:2" x14ac:dyDescent="0.2">
      <c r="B2112" s="62"/>
    </row>
    <row r="2113" spans="2:2" x14ac:dyDescent="0.2">
      <c r="B2113" s="62"/>
    </row>
    <row r="2114" spans="2:2" x14ac:dyDescent="0.2">
      <c r="B2114" s="62"/>
    </row>
    <row r="2115" spans="2:2" x14ac:dyDescent="0.2">
      <c r="B2115" s="62"/>
    </row>
    <row r="2116" spans="2:2" x14ac:dyDescent="0.2">
      <c r="B2116" s="62"/>
    </row>
    <row r="2117" spans="2:2" x14ac:dyDescent="0.2">
      <c r="B2117" s="62"/>
    </row>
    <row r="2118" spans="2:2" x14ac:dyDescent="0.2">
      <c r="B2118" s="62"/>
    </row>
    <row r="2119" spans="2:2" x14ac:dyDescent="0.2">
      <c r="B2119" s="62"/>
    </row>
    <row r="2120" spans="2:2" x14ac:dyDescent="0.2">
      <c r="B2120" s="62"/>
    </row>
    <row r="2121" spans="2:2" x14ac:dyDescent="0.2">
      <c r="B2121" s="62"/>
    </row>
    <row r="2122" spans="2:2" x14ac:dyDescent="0.2">
      <c r="B2122" s="62"/>
    </row>
    <row r="2123" spans="2:2" x14ac:dyDescent="0.2">
      <c r="B2123" s="62"/>
    </row>
    <row r="2124" spans="2:2" x14ac:dyDescent="0.2">
      <c r="B2124" s="62"/>
    </row>
    <row r="2125" spans="2:2" x14ac:dyDescent="0.2">
      <c r="B2125" s="62"/>
    </row>
    <row r="2126" spans="2:2" x14ac:dyDescent="0.2">
      <c r="B2126" s="62"/>
    </row>
    <row r="2127" spans="2:2" x14ac:dyDescent="0.2">
      <c r="B2127" s="62"/>
    </row>
    <row r="2128" spans="2:2" x14ac:dyDescent="0.2">
      <c r="B2128" s="62"/>
    </row>
    <row r="2129" spans="2:2" x14ac:dyDescent="0.2">
      <c r="B2129" s="62"/>
    </row>
    <row r="2130" spans="2:2" x14ac:dyDescent="0.2">
      <c r="B2130" s="62"/>
    </row>
    <row r="2131" spans="2:2" x14ac:dyDescent="0.2">
      <c r="B2131" s="62"/>
    </row>
    <row r="2132" spans="2:2" x14ac:dyDescent="0.2">
      <c r="B2132" s="62"/>
    </row>
    <row r="2133" spans="2:2" x14ac:dyDescent="0.2">
      <c r="B2133" s="62"/>
    </row>
    <row r="2134" spans="2:2" x14ac:dyDescent="0.2">
      <c r="B2134" s="62"/>
    </row>
    <row r="2135" spans="2:2" x14ac:dyDescent="0.2">
      <c r="B2135" s="62"/>
    </row>
    <row r="2136" spans="2:2" x14ac:dyDescent="0.2">
      <c r="B2136" s="62"/>
    </row>
    <row r="2137" spans="2:2" x14ac:dyDescent="0.2">
      <c r="B2137" s="62"/>
    </row>
    <row r="2138" spans="2:2" x14ac:dyDescent="0.2">
      <c r="B2138" s="62"/>
    </row>
    <row r="2139" spans="2:2" x14ac:dyDescent="0.2">
      <c r="B2139" s="62"/>
    </row>
    <row r="2140" spans="2:2" x14ac:dyDescent="0.2">
      <c r="B2140" s="62"/>
    </row>
    <row r="2141" spans="2:2" x14ac:dyDescent="0.2">
      <c r="B2141" s="62"/>
    </row>
    <row r="2142" spans="2:2" x14ac:dyDescent="0.2">
      <c r="B2142" s="62"/>
    </row>
    <row r="2143" spans="2:2" x14ac:dyDescent="0.2">
      <c r="B2143" s="62"/>
    </row>
    <row r="2144" spans="2:2" x14ac:dyDescent="0.2">
      <c r="B2144" s="62"/>
    </row>
    <row r="2145" spans="2:2" x14ac:dyDescent="0.2">
      <c r="B2145" s="62"/>
    </row>
    <row r="2146" spans="2:2" x14ac:dyDescent="0.2">
      <c r="B2146" s="62"/>
    </row>
    <row r="2147" spans="2:2" x14ac:dyDescent="0.2">
      <c r="B2147" s="62"/>
    </row>
    <row r="2148" spans="2:2" x14ac:dyDescent="0.2">
      <c r="B2148" s="62"/>
    </row>
    <row r="2149" spans="2:2" x14ac:dyDescent="0.2">
      <c r="B2149" s="62"/>
    </row>
    <row r="2150" spans="2:2" x14ac:dyDescent="0.2">
      <c r="B2150" s="62"/>
    </row>
    <row r="2151" spans="2:2" x14ac:dyDescent="0.2">
      <c r="B2151" s="62"/>
    </row>
    <row r="2152" spans="2:2" x14ac:dyDescent="0.2">
      <c r="B2152" s="62"/>
    </row>
    <row r="2153" spans="2:2" x14ac:dyDescent="0.2">
      <c r="B2153" s="62"/>
    </row>
    <row r="2154" spans="2:2" x14ac:dyDescent="0.2">
      <c r="B2154" s="62"/>
    </row>
    <row r="2155" spans="2:2" x14ac:dyDescent="0.2">
      <c r="B2155" s="62"/>
    </row>
    <row r="2156" spans="2:2" x14ac:dyDescent="0.2">
      <c r="B2156" s="62"/>
    </row>
    <row r="2157" spans="2:2" x14ac:dyDescent="0.2">
      <c r="B2157" s="62"/>
    </row>
    <row r="2158" spans="2:2" x14ac:dyDescent="0.2">
      <c r="B2158" s="62"/>
    </row>
    <row r="2159" spans="2:2" x14ac:dyDescent="0.2">
      <c r="B2159" s="62"/>
    </row>
    <row r="2160" spans="2:2" x14ac:dyDescent="0.2">
      <c r="B2160" s="62"/>
    </row>
    <row r="2161" spans="2:2" x14ac:dyDescent="0.2">
      <c r="B2161" s="62"/>
    </row>
    <row r="2162" spans="2:2" x14ac:dyDescent="0.2">
      <c r="B2162" s="62"/>
    </row>
    <row r="2163" spans="2:2" x14ac:dyDescent="0.2">
      <c r="B2163" s="62"/>
    </row>
    <row r="2164" spans="2:2" x14ac:dyDescent="0.2">
      <c r="B2164" s="62"/>
    </row>
    <row r="2165" spans="2:2" x14ac:dyDescent="0.2">
      <c r="B2165" s="62"/>
    </row>
    <row r="2166" spans="2:2" x14ac:dyDescent="0.2">
      <c r="B2166" s="62"/>
    </row>
    <row r="2167" spans="2:2" x14ac:dyDescent="0.2">
      <c r="B2167" s="62"/>
    </row>
    <row r="2168" spans="2:2" x14ac:dyDescent="0.2">
      <c r="B2168" s="62"/>
    </row>
    <row r="2169" spans="2:2" x14ac:dyDescent="0.2">
      <c r="B2169" s="62"/>
    </row>
    <row r="2170" spans="2:2" x14ac:dyDescent="0.2">
      <c r="B2170" s="62"/>
    </row>
    <row r="2171" spans="2:2" x14ac:dyDescent="0.2">
      <c r="B2171" s="62"/>
    </row>
    <row r="2172" spans="2:2" x14ac:dyDescent="0.2">
      <c r="B2172" s="62"/>
    </row>
    <row r="2173" spans="2:2" x14ac:dyDescent="0.2">
      <c r="B2173" s="62"/>
    </row>
    <row r="2174" spans="2:2" x14ac:dyDescent="0.2">
      <c r="B2174" s="62"/>
    </row>
    <row r="2175" spans="2:2" x14ac:dyDescent="0.2">
      <c r="B2175" s="62"/>
    </row>
    <row r="2176" spans="2:2" x14ac:dyDescent="0.2">
      <c r="B2176" s="62"/>
    </row>
    <row r="2177" spans="2:2" x14ac:dyDescent="0.2">
      <c r="B2177" s="62"/>
    </row>
    <row r="2178" spans="2:2" x14ac:dyDescent="0.2">
      <c r="B2178" s="62"/>
    </row>
    <row r="2179" spans="2:2" x14ac:dyDescent="0.2">
      <c r="B2179" s="62"/>
    </row>
    <row r="2180" spans="2:2" x14ac:dyDescent="0.2">
      <c r="B2180" s="62"/>
    </row>
    <row r="2181" spans="2:2" x14ac:dyDescent="0.2">
      <c r="B2181" s="62"/>
    </row>
    <row r="2182" spans="2:2" x14ac:dyDescent="0.2">
      <c r="B2182" s="62"/>
    </row>
    <row r="2183" spans="2:2" x14ac:dyDescent="0.2">
      <c r="B2183" s="62"/>
    </row>
    <row r="2184" spans="2:2" x14ac:dyDescent="0.2">
      <c r="B2184" s="62"/>
    </row>
    <row r="2185" spans="2:2" x14ac:dyDescent="0.2">
      <c r="B2185" s="62"/>
    </row>
    <row r="2186" spans="2:2" x14ac:dyDescent="0.2">
      <c r="B2186" s="62"/>
    </row>
    <row r="2187" spans="2:2" x14ac:dyDescent="0.2">
      <c r="B2187" s="62"/>
    </row>
    <row r="2188" spans="2:2" x14ac:dyDescent="0.2">
      <c r="B2188" s="62"/>
    </row>
    <row r="2189" spans="2:2" x14ac:dyDescent="0.2">
      <c r="B2189" s="62"/>
    </row>
    <row r="2190" spans="2:2" x14ac:dyDescent="0.2">
      <c r="B2190" s="62"/>
    </row>
    <row r="2191" spans="2:2" x14ac:dyDescent="0.2">
      <c r="B2191" s="62"/>
    </row>
    <row r="2192" spans="2:2" x14ac:dyDescent="0.2">
      <c r="B2192" s="62"/>
    </row>
    <row r="2193" spans="2:2" x14ac:dyDescent="0.2">
      <c r="B2193" s="62"/>
    </row>
    <row r="2194" spans="2:2" x14ac:dyDescent="0.2">
      <c r="B2194" s="62"/>
    </row>
    <row r="2195" spans="2:2" x14ac:dyDescent="0.2">
      <c r="B2195" s="62"/>
    </row>
    <row r="2196" spans="2:2" x14ac:dyDescent="0.2">
      <c r="B2196" s="62"/>
    </row>
    <row r="2197" spans="2:2" x14ac:dyDescent="0.2">
      <c r="B2197" s="62"/>
    </row>
    <row r="2198" spans="2:2" x14ac:dyDescent="0.2">
      <c r="B2198" s="62"/>
    </row>
    <row r="2199" spans="2:2" x14ac:dyDescent="0.2">
      <c r="B2199" s="62"/>
    </row>
    <row r="2200" spans="2:2" x14ac:dyDescent="0.2">
      <c r="B2200" s="62"/>
    </row>
    <row r="2201" spans="2:2" x14ac:dyDescent="0.2">
      <c r="B2201" s="62"/>
    </row>
    <row r="2202" spans="2:2" x14ac:dyDescent="0.2">
      <c r="B2202" s="62"/>
    </row>
    <row r="2203" spans="2:2" x14ac:dyDescent="0.2">
      <c r="B2203" s="62"/>
    </row>
    <row r="2204" spans="2:2" x14ac:dyDescent="0.2">
      <c r="B2204" s="62"/>
    </row>
    <row r="2205" spans="2:2" x14ac:dyDescent="0.2">
      <c r="B2205" s="62"/>
    </row>
    <row r="2206" spans="2:2" x14ac:dyDescent="0.2">
      <c r="B2206" s="62"/>
    </row>
    <row r="2207" spans="2:2" x14ac:dyDescent="0.2">
      <c r="B2207" s="62"/>
    </row>
    <row r="2208" spans="2:2" x14ac:dyDescent="0.2">
      <c r="B2208" s="62"/>
    </row>
    <row r="2209" spans="2:2" x14ac:dyDescent="0.2">
      <c r="B2209" s="62"/>
    </row>
    <row r="2210" spans="2:2" x14ac:dyDescent="0.2">
      <c r="B2210" s="62"/>
    </row>
    <row r="2211" spans="2:2" x14ac:dyDescent="0.2">
      <c r="B2211" s="62"/>
    </row>
    <row r="2212" spans="2:2" x14ac:dyDescent="0.2">
      <c r="B2212" s="62"/>
    </row>
    <row r="2213" spans="2:2" x14ac:dyDescent="0.2">
      <c r="B2213" s="62"/>
    </row>
    <row r="2214" spans="2:2" x14ac:dyDescent="0.2">
      <c r="B2214" s="62"/>
    </row>
    <row r="2215" spans="2:2" x14ac:dyDescent="0.2">
      <c r="B2215" s="62"/>
    </row>
    <row r="2216" spans="2:2" x14ac:dyDescent="0.2">
      <c r="B2216" s="62"/>
    </row>
    <row r="2217" spans="2:2" x14ac:dyDescent="0.2">
      <c r="B2217" s="62"/>
    </row>
    <row r="2218" spans="2:2" x14ac:dyDescent="0.2">
      <c r="B2218" s="62"/>
    </row>
    <row r="2219" spans="2:2" x14ac:dyDescent="0.2">
      <c r="B2219" s="62"/>
    </row>
    <row r="2220" spans="2:2" x14ac:dyDescent="0.2">
      <c r="B2220" s="62"/>
    </row>
    <row r="2221" spans="2:2" x14ac:dyDescent="0.2">
      <c r="B2221" s="62"/>
    </row>
    <row r="2222" spans="2:2" x14ac:dyDescent="0.2">
      <c r="B2222" s="62"/>
    </row>
    <row r="2223" spans="2:2" x14ac:dyDescent="0.2">
      <c r="B2223" s="62"/>
    </row>
    <row r="2224" spans="2:2" x14ac:dyDescent="0.2">
      <c r="B2224" s="62"/>
    </row>
    <row r="2225" spans="2:2" x14ac:dyDescent="0.2">
      <c r="B2225" s="62"/>
    </row>
    <row r="2226" spans="2:2" x14ac:dyDescent="0.2">
      <c r="B2226" s="62"/>
    </row>
    <row r="2227" spans="2:2" x14ac:dyDescent="0.2">
      <c r="B2227" s="62"/>
    </row>
    <row r="2228" spans="2:2" x14ac:dyDescent="0.2">
      <c r="B2228" s="62"/>
    </row>
    <row r="2229" spans="2:2" x14ac:dyDescent="0.2">
      <c r="B2229" s="62"/>
    </row>
    <row r="2230" spans="2:2" x14ac:dyDescent="0.2">
      <c r="B2230" s="62"/>
    </row>
    <row r="2231" spans="2:2" x14ac:dyDescent="0.2">
      <c r="B2231" s="62"/>
    </row>
    <row r="2232" spans="2:2" x14ac:dyDescent="0.2">
      <c r="B2232" s="62"/>
    </row>
    <row r="2233" spans="2:2" x14ac:dyDescent="0.2">
      <c r="B2233" s="62"/>
    </row>
    <row r="2234" spans="2:2" x14ac:dyDescent="0.2">
      <c r="B2234" s="62"/>
    </row>
    <row r="2235" spans="2:2" x14ac:dyDescent="0.2">
      <c r="B2235" s="62"/>
    </row>
    <row r="2236" spans="2:2" x14ac:dyDescent="0.2">
      <c r="B2236" s="62"/>
    </row>
    <row r="2237" spans="2:2" x14ac:dyDescent="0.2">
      <c r="B2237" s="62"/>
    </row>
    <row r="2238" spans="2:2" x14ac:dyDescent="0.2">
      <c r="B2238" s="62"/>
    </row>
    <row r="2239" spans="2:2" x14ac:dyDescent="0.2">
      <c r="B2239" s="62"/>
    </row>
    <row r="2240" spans="2:2" x14ac:dyDescent="0.2">
      <c r="B2240" s="62"/>
    </row>
    <row r="2241" spans="2:2" x14ac:dyDescent="0.2">
      <c r="B2241" s="62"/>
    </row>
    <row r="2242" spans="2:2" x14ac:dyDescent="0.2">
      <c r="B2242" s="62"/>
    </row>
    <row r="2243" spans="2:2" x14ac:dyDescent="0.2">
      <c r="B2243" s="62"/>
    </row>
    <row r="2244" spans="2:2" x14ac:dyDescent="0.2">
      <c r="B2244" s="62"/>
    </row>
    <row r="2245" spans="2:2" x14ac:dyDescent="0.2">
      <c r="B2245" s="62"/>
    </row>
    <row r="2246" spans="2:2" x14ac:dyDescent="0.2">
      <c r="B2246" s="62"/>
    </row>
    <row r="2247" spans="2:2" x14ac:dyDescent="0.2">
      <c r="B2247" s="62"/>
    </row>
    <row r="2248" spans="2:2" x14ac:dyDescent="0.2">
      <c r="B2248" s="62"/>
    </row>
    <row r="2249" spans="2:2" x14ac:dyDescent="0.2">
      <c r="B2249" s="62"/>
    </row>
    <row r="2250" spans="2:2" x14ac:dyDescent="0.2">
      <c r="B2250" s="62"/>
    </row>
    <row r="2251" spans="2:2" x14ac:dyDescent="0.2">
      <c r="B2251" s="62"/>
    </row>
    <row r="2252" spans="2:2" x14ac:dyDescent="0.2">
      <c r="B2252" s="62"/>
    </row>
    <row r="2253" spans="2:2" x14ac:dyDescent="0.2">
      <c r="B2253" s="62"/>
    </row>
    <row r="2254" spans="2:2" x14ac:dyDescent="0.2">
      <c r="B2254" s="62"/>
    </row>
    <row r="2255" spans="2:2" x14ac:dyDescent="0.2">
      <c r="B2255" s="62"/>
    </row>
    <row r="2256" spans="2:2" x14ac:dyDescent="0.2">
      <c r="B2256" s="62"/>
    </row>
    <row r="2257" spans="2:2" x14ac:dyDescent="0.2">
      <c r="B2257" s="62"/>
    </row>
    <row r="2258" spans="2:2" x14ac:dyDescent="0.2">
      <c r="B2258" s="62"/>
    </row>
    <row r="2259" spans="2:2" x14ac:dyDescent="0.2">
      <c r="B2259" s="62"/>
    </row>
    <row r="2260" spans="2:2" x14ac:dyDescent="0.2">
      <c r="B2260" s="62"/>
    </row>
    <row r="2261" spans="2:2" x14ac:dyDescent="0.2">
      <c r="B2261" s="62"/>
    </row>
    <row r="2262" spans="2:2" x14ac:dyDescent="0.2">
      <c r="B2262" s="62"/>
    </row>
    <row r="2263" spans="2:2" x14ac:dyDescent="0.2">
      <c r="B2263" s="62"/>
    </row>
    <row r="2264" spans="2:2" x14ac:dyDescent="0.2">
      <c r="B2264" s="62"/>
    </row>
    <row r="2265" spans="2:2" x14ac:dyDescent="0.2">
      <c r="B2265" s="62"/>
    </row>
    <row r="2266" spans="2:2" x14ac:dyDescent="0.2">
      <c r="B2266" s="62"/>
    </row>
    <row r="2267" spans="2:2" x14ac:dyDescent="0.2">
      <c r="B2267" s="62"/>
    </row>
    <row r="2268" spans="2:2" x14ac:dyDescent="0.2">
      <c r="B2268" s="62"/>
    </row>
    <row r="2269" spans="2:2" x14ac:dyDescent="0.2">
      <c r="B2269" s="62"/>
    </row>
    <row r="2270" spans="2:2" x14ac:dyDescent="0.2">
      <c r="B2270" s="62"/>
    </row>
    <row r="2271" spans="2:2" x14ac:dyDescent="0.2">
      <c r="B2271" s="62"/>
    </row>
    <row r="2272" spans="2:2" x14ac:dyDescent="0.2">
      <c r="B2272" s="62"/>
    </row>
    <row r="2273" spans="2:2" x14ac:dyDescent="0.2">
      <c r="B2273" s="62"/>
    </row>
    <row r="2274" spans="2:2" x14ac:dyDescent="0.2">
      <c r="B2274" s="62"/>
    </row>
    <row r="2275" spans="2:2" x14ac:dyDescent="0.2">
      <c r="B2275" s="62"/>
    </row>
    <row r="2276" spans="2:2" x14ac:dyDescent="0.2">
      <c r="B2276" s="62"/>
    </row>
    <row r="2277" spans="2:2" x14ac:dyDescent="0.2">
      <c r="B2277" s="62"/>
    </row>
    <row r="2278" spans="2:2" x14ac:dyDescent="0.2">
      <c r="B2278" s="62"/>
    </row>
    <row r="2279" spans="2:2" x14ac:dyDescent="0.2">
      <c r="B2279" s="62"/>
    </row>
    <row r="2280" spans="2:2" x14ac:dyDescent="0.2">
      <c r="B2280" s="62"/>
    </row>
    <row r="2281" spans="2:2" x14ac:dyDescent="0.2">
      <c r="B2281" s="62"/>
    </row>
    <row r="2282" spans="2:2" x14ac:dyDescent="0.2">
      <c r="B2282" s="62"/>
    </row>
    <row r="2283" spans="2:2" x14ac:dyDescent="0.2">
      <c r="B2283" s="62"/>
    </row>
    <row r="2284" spans="2:2" x14ac:dyDescent="0.2">
      <c r="B2284" s="62"/>
    </row>
    <row r="2285" spans="2:2" x14ac:dyDescent="0.2">
      <c r="B2285" s="62"/>
    </row>
    <row r="2286" spans="2:2" x14ac:dyDescent="0.2">
      <c r="B2286" s="62"/>
    </row>
    <row r="2287" spans="2:2" x14ac:dyDescent="0.2">
      <c r="B2287" s="62"/>
    </row>
    <row r="2288" spans="2:2" x14ac:dyDescent="0.2">
      <c r="B2288" s="62"/>
    </row>
    <row r="2289" spans="2:2" x14ac:dyDescent="0.2">
      <c r="B2289" s="62"/>
    </row>
    <row r="2290" spans="2:2" x14ac:dyDescent="0.2">
      <c r="B2290" s="62"/>
    </row>
    <row r="2291" spans="2:2" x14ac:dyDescent="0.2">
      <c r="B2291" s="62"/>
    </row>
    <row r="2292" spans="2:2" x14ac:dyDescent="0.2">
      <c r="B2292" s="62"/>
    </row>
    <row r="2293" spans="2:2" x14ac:dyDescent="0.2">
      <c r="B2293" s="62"/>
    </row>
    <row r="2294" spans="2:2" x14ac:dyDescent="0.2">
      <c r="B2294" s="62"/>
    </row>
    <row r="2295" spans="2:2" x14ac:dyDescent="0.2">
      <c r="B2295" s="62"/>
    </row>
    <row r="2296" spans="2:2" x14ac:dyDescent="0.2">
      <c r="B2296" s="62"/>
    </row>
    <row r="2297" spans="2:2" x14ac:dyDescent="0.2">
      <c r="B2297" s="62"/>
    </row>
    <row r="2298" spans="2:2" x14ac:dyDescent="0.2">
      <c r="B2298" s="62"/>
    </row>
    <row r="2299" spans="2:2" x14ac:dyDescent="0.2">
      <c r="B2299" s="62"/>
    </row>
    <row r="2300" spans="2:2" x14ac:dyDescent="0.2">
      <c r="B2300" s="62"/>
    </row>
    <row r="2301" spans="2:2" x14ac:dyDescent="0.2">
      <c r="B2301" s="62"/>
    </row>
    <row r="2302" spans="2:2" x14ac:dyDescent="0.2">
      <c r="B2302" s="62"/>
    </row>
    <row r="2303" spans="2:2" x14ac:dyDescent="0.2">
      <c r="B2303" s="62"/>
    </row>
    <row r="2304" spans="2:2" x14ac:dyDescent="0.2">
      <c r="B2304" s="62"/>
    </row>
    <row r="2305" spans="2:2" x14ac:dyDescent="0.2">
      <c r="B2305" s="62"/>
    </row>
    <row r="2306" spans="2:2" x14ac:dyDescent="0.2">
      <c r="B2306" s="62"/>
    </row>
    <row r="2307" spans="2:2" x14ac:dyDescent="0.2">
      <c r="B2307" s="62"/>
    </row>
    <row r="2308" spans="2:2" x14ac:dyDescent="0.2">
      <c r="B2308" s="62"/>
    </row>
    <row r="2309" spans="2:2" x14ac:dyDescent="0.2">
      <c r="B2309" s="62"/>
    </row>
    <row r="2310" spans="2:2" x14ac:dyDescent="0.2">
      <c r="B2310" s="62"/>
    </row>
    <row r="2311" spans="2:2" x14ac:dyDescent="0.2">
      <c r="B2311" s="62"/>
    </row>
    <row r="2312" spans="2:2" x14ac:dyDescent="0.2">
      <c r="B2312" s="62"/>
    </row>
    <row r="2313" spans="2:2" x14ac:dyDescent="0.2">
      <c r="B2313" s="62"/>
    </row>
    <row r="2314" spans="2:2" x14ac:dyDescent="0.2">
      <c r="B2314" s="62"/>
    </row>
    <row r="2315" spans="2:2" x14ac:dyDescent="0.2">
      <c r="B2315" s="62"/>
    </row>
    <row r="2316" spans="2:2" x14ac:dyDescent="0.2">
      <c r="B2316" s="62"/>
    </row>
    <row r="2317" spans="2:2" x14ac:dyDescent="0.2">
      <c r="B2317" s="62"/>
    </row>
    <row r="2318" spans="2:2" x14ac:dyDescent="0.2">
      <c r="B2318" s="62"/>
    </row>
    <row r="2319" spans="2:2" x14ac:dyDescent="0.2">
      <c r="B2319" s="62"/>
    </row>
    <row r="2320" spans="2:2" x14ac:dyDescent="0.2">
      <c r="B2320" s="62"/>
    </row>
    <row r="2321" spans="2:2" x14ac:dyDescent="0.2">
      <c r="B2321" s="62"/>
    </row>
    <row r="2322" spans="2:2" x14ac:dyDescent="0.2">
      <c r="B2322" s="62"/>
    </row>
    <row r="2323" spans="2:2" x14ac:dyDescent="0.2">
      <c r="B2323" s="62"/>
    </row>
    <row r="2324" spans="2:2" x14ac:dyDescent="0.2">
      <c r="B2324" s="62"/>
    </row>
    <row r="2325" spans="2:2" x14ac:dyDescent="0.2">
      <c r="B2325" s="62"/>
    </row>
    <row r="2326" spans="2:2" x14ac:dyDescent="0.2">
      <c r="B2326" s="62"/>
    </row>
    <row r="2327" spans="2:2" x14ac:dyDescent="0.2">
      <c r="B2327" s="62"/>
    </row>
    <row r="2328" spans="2:2" x14ac:dyDescent="0.2">
      <c r="B2328" s="62"/>
    </row>
    <row r="2329" spans="2:2" x14ac:dyDescent="0.2">
      <c r="B2329" s="62"/>
    </row>
    <row r="2330" spans="2:2" x14ac:dyDescent="0.2">
      <c r="B2330" s="62"/>
    </row>
    <row r="2331" spans="2:2" x14ac:dyDescent="0.2">
      <c r="B2331" s="62"/>
    </row>
    <row r="2332" spans="2:2" x14ac:dyDescent="0.2">
      <c r="B2332" s="62"/>
    </row>
    <row r="2333" spans="2:2" x14ac:dyDescent="0.2">
      <c r="B2333" s="62"/>
    </row>
    <row r="2334" spans="2:2" x14ac:dyDescent="0.2">
      <c r="B2334" s="62"/>
    </row>
    <row r="2335" spans="2:2" x14ac:dyDescent="0.2">
      <c r="B2335" s="62"/>
    </row>
    <row r="2336" spans="2:2" x14ac:dyDescent="0.2">
      <c r="B2336" s="62"/>
    </row>
    <row r="2337" spans="2:2" x14ac:dyDescent="0.2">
      <c r="B2337" s="62"/>
    </row>
    <row r="2338" spans="2:2" x14ac:dyDescent="0.2">
      <c r="B2338" s="62"/>
    </row>
    <row r="2339" spans="2:2" x14ac:dyDescent="0.2">
      <c r="B2339" s="62"/>
    </row>
    <row r="2340" spans="2:2" x14ac:dyDescent="0.2">
      <c r="B2340" s="62"/>
    </row>
    <row r="2341" spans="2:2" x14ac:dyDescent="0.2">
      <c r="B2341" s="62"/>
    </row>
    <row r="2342" spans="2:2" x14ac:dyDescent="0.2">
      <c r="B2342" s="62"/>
    </row>
    <row r="2343" spans="2:2" x14ac:dyDescent="0.2">
      <c r="B2343" s="62"/>
    </row>
    <row r="2344" spans="2:2" x14ac:dyDescent="0.2">
      <c r="B2344" s="62"/>
    </row>
    <row r="2345" spans="2:2" x14ac:dyDescent="0.2">
      <c r="B2345" s="62"/>
    </row>
    <row r="2346" spans="2:2" x14ac:dyDescent="0.2">
      <c r="B2346" s="62"/>
    </row>
    <row r="2347" spans="2:2" x14ac:dyDescent="0.2">
      <c r="B2347" s="62"/>
    </row>
    <row r="2348" spans="2:2" x14ac:dyDescent="0.2">
      <c r="B2348" s="62"/>
    </row>
    <row r="2349" spans="2:2" x14ac:dyDescent="0.2">
      <c r="B2349" s="62"/>
    </row>
    <row r="2350" spans="2:2" x14ac:dyDescent="0.2">
      <c r="B2350" s="62"/>
    </row>
    <row r="2351" spans="2:2" x14ac:dyDescent="0.2">
      <c r="B2351" s="62"/>
    </row>
    <row r="2352" spans="2:2" x14ac:dyDescent="0.2">
      <c r="B2352" s="62"/>
    </row>
    <row r="2353" spans="2:2" x14ac:dyDescent="0.2">
      <c r="B2353" s="62"/>
    </row>
    <row r="2354" spans="2:2" x14ac:dyDescent="0.2">
      <c r="B2354" s="62"/>
    </row>
    <row r="2355" spans="2:2" x14ac:dyDescent="0.2">
      <c r="B2355" s="62"/>
    </row>
    <row r="2356" spans="2:2" x14ac:dyDescent="0.2">
      <c r="B2356" s="62"/>
    </row>
    <row r="2357" spans="2:2" x14ac:dyDescent="0.2">
      <c r="B2357" s="62"/>
    </row>
    <row r="2358" spans="2:2" x14ac:dyDescent="0.2">
      <c r="B2358" s="62"/>
    </row>
    <row r="2359" spans="2:2" x14ac:dyDescent="0.2">
      <c r="B2359" s="62"/>
    </row>
    <row r="2360" spans="2:2" x14ac:dyDescent="0.2">
      <c r="B2360" s="62"/>
    </row>
    <row r="2361" spans="2:2" x14ac:dyDescent="0.2">
      <c r="B2361" s="62"/>
    </row>
    <row r="2362" spans="2:2" x14ac:dyDescent="0.2">
      <c r="B2362" s="62"/>
    </row>
    <row r="2363" spans="2:2" x14ac:dyDescent="0.2">
      <c r="B2363" s="62"/>
    </row>
    <row r="2364" spans="2:2" x14ac:dyDescent="0.2">
      <c r="B2364" s="62"/>
    </row>
    <row r="2365" spans="2:2" x14ac:dyDescent="0.2">
      <c r="B2365" s="62"/>
    </row>
    <row r="2366" spans="2:2" x14ac:dyDescent="0.2">
      <c r="B2366" s="62"/>
    </row>
    <row r="2367" spans="2:2" x14ac:dyDescent="0.2">
      <c r="B2367" s="62"/>
    </row>
    <row r="2368" spans="2:2" x14ac:dyDescent="0.2">
      <c r="B2368" s="62"/>
    </row>
    <row r="2369" spans="2:2" x14ac:dyDescent="0.2">
      <c r="B2369" s="62"/>
    </row>
    <row r="2370" spans="2:2" x14ac:dyDescent="0.2">
      <c r="B2370" s="62"/>
    </row>
    <row r="2371" spans="2:2" x14ac:dyDescent="0.2">
      <c r="B2371" s="62"/>
    </row>
    <row r="2372" spans="2:2" x14ac:dyDescent="0.2">
      <c r="B2372" s="62"/>
    </row>
    <row r="2373" spans="2:2" x14ac:dyDescent="0.2">
      <c r="B2373" s="62"/>
    </row>
    <row r="2374" spans="2:2" x14ac:dyDescent="0.2">
      <c r="B2374" s="62"/>
    </row>
    <row r="2375" spans="2:2" x14ac:dyDescent="0.2">
      <c r="B2375" s="62"/>
    </row>
    <row r="2376" spans="2:2" x14ac:dyDescent="0.2">
      <c r="B2376" s="62"/>
    </row>
    <row r="2377" spans="2:2" x14ac:dyDescent="0.2">
      <c r="B2377" s="62"/>
    </row>
    <row r="2378" spans="2:2" x14ac:dyDescent="0.2">
      <c r="B2378" s="62"/>
    </row>
    <row r="2379" spans="2:2" x14ac:dyDescent="0.2">
      <c r="B2379" s="62"/>
    </row>
    <row r="2380" spans="2:2" x14ac:dyDescent="0.2">
      <c r="B2380" s="62"/>
    </row>
    <row r="2381" spans="2:2" x14ac:dyDescent="0.2">
      <c r="B2381" s="62"/>
    </row>
    <row r="2382" spans="2:2" x14ac:dyDescent="0.2">
      <c r="B2382" s="62"/>
    </row>
    <row r="2383" spans="2:2" x14ac:dyDescent="0.2">
      <c r="B2383" s="62"/>
    </row>
    <row r="2384" spans="2:2" x14ac:dyDescent="0.2">
      <c r="B2384" s="62"/>
    </row>
    <row r="2385" spans="2:2" x14ac:dyDescent="0.2">
      <c r="B2385" s="62"/>
    </row>
    <row r="2386" spans="2:2" x14ac:dyDescent="0.2">
      <c r="B2386" s="62"/>
    </row>
    <row r="2387" spans="2:2" x14ac:dyDescent="0.2">
      <c r="B2387" s="62"/>
    </row>
    <row r="2388" spans="2:2" x14ac:dyDescent="0.2">
      <c r="B2388" s="62"/>
    </row>
    <row r="2389" spans="2:2" x14ac:dyDescent="0.2">
      <c r="B2389" s="62"/>
    </row>
    <row r="2390" spans="2:2" x14ac:dyDescent="0.2">
      <c r="B2390" s="62"/>
    </row>
    <row r="2391" spans="2:2" x14ac:dyDescent="0.2">
      <c r="B2391" s="62"/>
    </row>
    <row r="2392" spans="2:2" x14ac:dyDescent="0.2">
      <c r="B2392" s="62"/>
    </row>
    <row r="2393" spans="2:2" x14ac:dyDescent="0.2">
      <c r="B2393" s="62"/>
    </row>
    <row r="2394" spans="2:2" x14ac:dyDescent="0.2">
      <c r="B2394" s="62"/>
    </row>
    <row r="2395" spans="2:2" x14ac:dyDescent="0.2">
      <c r="B2395" s="62"/>
    </row>
    <row r="2396" spans="2:2" x14ac:dyDescent="0.2">
      <c r="B2396" s="62"/>
    </row>
    <row r="2397" spans="2:2" x14ac:dyDescent="0.2">
      <c r="B2397" s="62"/>
    </row>
    <row r="2398" spans="2:2" x14ac:dyDescent="0.2">
      <c r="B2398" s="62"/>
    </row>
    <row r="2399" spans="2:2" x14ac:dyDescent="0.2">
      <c r="B2399" s="62"/>
    </row>
    <row r="2400" spans="2:2" x14ac:dyDescent="0.2">
      <c r="B2400" s="62"/>
    </row>
    <row r="2401" spans="2:2" x14ac:dyDescent="0.2">
      <c r="B2401" s="62"/>
    </row>
    <row r="2402" spans="2:2" x14ac:dyDescent="0.2">
      <c r="B2402" s="62"/>
    </row>
    <row r="2403" spans="2:2" x14ac:dyDescent="0.2">
      <c r="B2403" s="62"/>
    </row>
    <row r="2404" spans="2:2" x14ac:dyDescent="0.2">
      <c r="B2404" s="62"/>
    </row>
    <row r="2405" spans="2:2" x14ac:dyDescent="0.2">
      <c r="B2405" s="62"/>
    </row>
    <row r="2406" spans="2:2" x14ac:dyDescent="0.2">
      <c r="B2406" s="62"/>
    </row>
    <row r="2407" spans="2:2" x14ac:dyDescent="0.2">
      <c r="B2407" s="62"/>
    </row>
    <row r="2408" spans="2:2" x14ac:dyDescent="0.2">
      <c r="B2408" s="62"/>
    </row>
    <row r="2409" spans="2:2" x14ac:dyDescent="0.2">
      <c r="B2409" s="62"/>
    </row>
    <row r="2410" spans="2:2" x14ac:dyDescent="0.2">
      <c r="B2410" s="62"/>
    </row>
    <row r="2411" spans="2:2" x14ac:dyDescent="0.2">
      <c r="B2411" s="62"/>
    </row>
    <row r="2412" spans="2:2" x14ac:dyDescent="0.2">
      <c r="B2412" s="62"/>
    </row>
    <row r="2413" spans="2:2" x14ac:dyDescent="0.2">
      <c r="B2413" s="62"/>
    </row>
    <row r="2414" spans="2:2" x14ac:dyDescent="0.2">
      <c r="B2414" s="62"/>
    </row>
    <row r="2415" spans="2:2" x14ac:dyDescent="0.2">
      <c r="B2415" s="62"/>
    </row>
    <row r="2416" spans="2:2" x14ac:dyDescent="0.2">
      <c r="B2416" s="62"/>
    </row>
    <row r="2417" spans="2:2" x14ac:dyDescent="0.2">
      <c r="B2417" s="62"/>
    </row>
    <row r="2418" spans="2:2" x14ac:dyDescent="0.2">
      <c r="B2418" s="62"/>
    </row>
    <row r="2419" spans="2:2" x14ac:dyDescent="0.2">
      <c r="B2419" s="62"/>
    </row>
    <row r="2420" spans="2:2" x14ac:dyDescent="0.2">
      <c r="B2420" s="62"/>
    </row>
    <row r="2421" spans="2:2" x14ac:dyDescent="0.2">
      <c r="B2421" s="62"/>
    </row>
    <row r="2422" spans="2:2" x14ac:dyDescent="0.2">
      <c r="B2422" s="62"/>
    </row>
    <row r="2423" spans="2:2" x14ac:dyDescent="0.2">
      <c r="B2423" s="62"/>
    </row>
    <row r="2424" spans="2:2" x14ac:dyDescent="0.2">
      <c r="B2424" s="62"/>
    </row>
    <row r="2425" spans="2:2" x14ac:dyDescent="0.2">
      <c r="B2425" s="62"/>
    </row>
    <row r="2426" spans="2:2" x14ac:dyDescent="0.2">
      <c r="B2426" s="62"/>
    </row>
    <row r="2427" spans="2:2" x14ac:dyDescent="0.2">
      <c r="B2427" s="62"/>
    </row>
    <row r="2428" spans="2:2" x14ac:dyDescent="0.2">
      <c r="B2428" s="62"/>
    </row>
    <row r="2429" spans="2:2" x14ac:dyDescent="0.2">
      <c r="B2429" s="62"/>
    </row>
    <row r="2430" spans="2:2" x14ac:dyDescent="0.2">
      <c r="B2430" s="62"/>
    </row>
    <row r="2431" spans="2:2" x14ac:dyDescent="0.2">
      <c r="B2431" s="62"/>
    </row>
    <row r="2432" spans="2:2" x14ac:dyDescent="0.2">
      <c r="B2432" s="62"/>
    </row>
    <row r="2433" spans="2:2" x14ac:dyDescent="0.2">
      <c r="B2433" s="62"/>
    </row>
    <row r="2434" spans="2:2" x14ac:dyDescent="0.2">
      <c r="B2434" s="62"/>
    </row>
    <row r="2435" spans="2:2" x14ac:dyDescent="0.2">
      <c r="B2435" s="62"/>
    </row>
    <row r="2436" spans="2:2" x14ac:dyDescent="0.2">
      <c r="B2436" s="62"/>
    </row>
    <row r="2437" spans="2:2" x14ac:dyDescent="0.2">
      <c r="B2437" s="62"/>
    </row>
    <row r="2438" spans="2:2" x14ac:dyDescent="0.2">
      <c r="B2438" s="62"/>
    </row>
    <row r="2439" spans="2:2" x14ac:dyDescent="0.2">
      <c r="B2439" s="62"/>
    </row>
    <row r="2440" spans="2:2" x14ac:dyDescent="0.2">
      <c r="B2440" s="62"/>
    </row>
    <row r="2441" spans="2:2" x14ac:dyDescent="0.2">
      <c r="B2441" s="62"/>
    </row>
    <row r="2442" spans="2:2" x14ac:dyDescent="0.2">
      <c r="B2442" s="62"/>
    </row>
    <row r="2443" spans="2:2" x14ac:dyDescent="0.2">
      <c r="B2443" s="62"/>
    </row>
    <row r="2444" spans="2:2" x14ac:dyDescent="0.2">
      <c r="B2444" s="62"/>
    </row>
    <row r="2445" spans="2:2" x14ac:dyDescent="0.2">
      <c r="B2445" s="62"/>
    </row>
    <row r="2446" spans="2:2" x14ac:dyDescent="0.2">
      <c r="B2446" s="62"/>
    </row>
    <row r="2447" spans="2:2" x14ac:dyDescent="0.2">
      <c r="B2447" s="62"/>
    </row>
    <row r="2448" spans="2:2" x14ac:dyDescent="0.2">
      <c r="B2448" s="62"/>
    </row>
    <row r="2449" spans="2:2" x14ac:dyDescent="0.2">
      <c r="B2449" s="62"/>
    </row>
    <row r="2450" spans="2:2" x14ac:dyDescent="0.2">
      <c r="B2450" s="62"/>
    </row>
    <row r="2451" spans="2:2" x14ac:dyDescent="0.2">
      <c r="B2451" s="62"/>
    </row>
    <row r="2452" spans="2:2" x14ac:dyDescent="0.2">
      <c r="B2452" s="62"/>
    </row>
    <row r="2453" spans="2:2" x14ac:dyDescent="0.2">
      <c r="B2453" s="62"/>
    </row>
    <row r="2454" spans="2:2" x14ac:dyDescent="0.2">
      <c r="B2454" s="62"/>
    </row>
    <row r="2455" spans="2:2" x14ac:dyDescent="0.2">
      <c r="B2455" s="62"/>
    </row>
    <row r="2456" spans="2:2" x14ac:dyDescent="0.2">
      <c r="B2456" s="62"/>
    </row>
    <row r="2457" spans="2:2" x14ac:dyDescent="0.2">
      <c r="B2457" s="62"/>
    </row>
    <row r="2458" spans="2:2" x14ac:dyDescent="0.2">
      <c r="B2458" s="62"/>
    </row>
    <row r="2459" spans="2:2" x14ac:dyDescent="0.2">
      <c r="B2459" s="62"/>
    </row>
    <row r="2460" spans="2:2" x14ac:dyDescent="0.2">
      <c r="B2460" s="62"/>
    </row>
    <row r="2461" spans="2:2" x14ac:dyDescent="0.2">
      <c r="B2461" s="62"/>
    </row>
    <row r="2462" spans="2:2" x14ac:dyDescent="0.2">
      <c r="B2462" s="62"/>
    </row>
    <row r="2463" spans="2:2" x14ac:dyDescent="0.2">
      <c r="B2463" s="62"/>
    </row>
    <row r="2464" spans="2:2" x14ac:dyDescent="0.2">
      <c r="B2464" s="62"/>
    </row>
    <row r="2465" spans="2:2" x14ac:dyDescent="0.2">
      <c r="B2465" s="62"/>
    </row>
    <row r="2466" spans="2:2" x14ac:dyDescent="0.2">
      <c r="B2466" s="62"/>
    </row>
    <row r="2467" spans="2:2" x14ac:dyDescent="0.2">
      <c r="B2467" s="62"/>
    </row>
    <row r="2468" spans="2:2" x14ac:dyDescent="0.2">
      <c r="B2468" s="62"/>
    </row>
    <row r="2469" spans="2:2" x14ac:dyDescent="0.2">
      <c r="B2469" s="62"/>
    </row>
    <row r="2470" spans="2:2" x14ac:dyDescent="0.2">
      <c r="B2470" s="62"/>
    </row>
    <row r="2471" spans="2:2" x14ac:dyDescent="0.2">
      <c r="B2471" s="62"/>
    </row>
    <row r="2472" spans="2:2" x14ac:dyDescent="0.2">
      <c r="B2472" s="62"/>
    </row>
    <row r="2473" spans="2:2" x14ac:dyDescent="0.2">
      <c r="B2473" s="62"/>
    </row>
    <row r="2474" spans="2:2" x14ac:dyDescent="0.2">
      <c r="B2474" s="62"/>
    </row>
    <row r="2475" spans="2:2" x14ac:dyDescent="0.2">
      <c r="B2475" s="62"/>
    </row>
    <row r="2476" spans="2:2" x14ac:dyDescent="0.2">
      <c r="B2476" s="62"/>
    </row>
    <row r="2477" spans="2:2" x14ac:dyDescent="0.2">
      <c r="B2477" s="62"/>
    </row>
    <row r="2478" spans="2:2" x14ac:dyDescent="0.2">
      <c r="B2478" s="62"/>
    </row>
    <row r="2479" spans="2:2" x14ac:dyDescent="0.2">
      <c r="B2479" s="62"/>
    </row>
    <row r="2480" spans="2:2" x14ac:dyDescent="0.2">
      <c r="B2480" s="62"/>
    </row>
    <row r="2481" spans="2:2" x14ac:dyDescent="0.2">
      <c r="B2481" s="62"/>
    </row>
    <row r="2482" spans="2:2" x14ac:dyDescent="0.2">
      <c r="B2482" s="62"/>
    </row>
    <row r="2483" spans="2:2" x14ac:dyDescent="0.2">
      <c r="B2483" s="62"/>
    </row>
    <row r="2484" spans="2:2" x14ac:dyDescent="0.2">
      <c r="B2484" s="62"/>
    </row>
    <row r="2485" spans="2:2" x14ac:dyDescent="0.2">
      <c r="B2485" s="62"/>
    </row>
    <row r="2486" spans="2:2" x14ac:dyDescent="0.2">
      <c r="B2486" s="62"/>
    </row>
    <row r="2487" spans="2:2" x14ac:dyDescent="0.2">
      <c r="B2487" s="62"/>
    </row>
    <row r="2488" spans="2:2" x14ac:dyDescent="0.2">
      <c r="B2488" s="62"/>
    </row>
    <row r="2489" spans="2:2" x14ac:dyDescent="0.2">
      <c r="B2489" s="62"/>
    </row>
    <row r="2490" spans="2:2" x14ac:dyDescent="0.2">
      <c r="B2490" s="62"/>
    </row>
    <row r="2491" spans="2:2" x14ac:dyDescent="0.2">
      <c r="B2491" s="62"/>
    </row>
    <row r="2492" spans="2:2" x14ac:dyDescent="0.2">
      <c r="B2492" s="62"/>
    </row>
    <row r="2493" spans="2:2" x14ac:dyDescent="0.2">
      <c r="B2493" s="62"/>
    </row>
    <row r="2494" spans="2:2" x14ac:dyDescent="0.2">
      <c r="B2494" s="62"/>
    </row>
    <row r="2495" spans="2:2" x14ac:dyDescent="0.2">
      <c r="B2495" s="62"/>
    </row>
    <row r="2496" spans="2:2" x14ac:dyDescent="0.2">
      <c r="B2496" s="62"/>
    </row>
    <row r="2497" spans="2:2" x14ac:dyDescent="0.2">
      <c r="B2497" s="62"/>
    </row>
    <row r="2498" spans="2:2" x14ac:dyDescent="0.2">
      <c r="B2498" s="62"/>
    </row>
    <row r="2499" spans="2:2" x14ac:dyDescent="0.2">
      <c r="B2499" s="62"/>
    </row>
    <row r="2500" spans="2:2" x14ac:dyDescent="0.2">
      <c r="B2500" s="62"/>
    </row>
    <row r="2501" spans="2:2" x14ac:dyDescent="0.2">
      <c r="B2501" s="62"/>
    </row>
    <row r="2502" spans="2:2" x14ac:dyDescent="0.2">
      <c r="B2502" s="62"/>
    </row>
    <row r="2503" spans="2:2" x14ac:dyDescent="0.2">
      <c r="B2503" s="62"/>
    </row>
    <row r="2504" spans="2:2" x14ac:dyDescent="0.2">
      <c r="B2504" s="62"/>
    </row>
    <row r="2505" spans="2:2" x14ac:dyDescent="0.2">
      <c r="B2505" s="62"/>
    </row>
    <row r="2506" spans="2:2" x14ac:dyDescent="0.2">
      <c r="B2506" s="62"/>
    </row>
    <row r="2507" spans="2:2" x14ac:dyDescent="0.2">
      <c r="B2507" s="62"/>
    </row>
    <row r="2508" spans="2:2" x14ac:dyDescent="0.2">
      <c r="B2508" s="62"/>
    </row>
    <row r="2509" spans="2:2" x14ac:dyDescent="0.2">
      <c r="B2509" s="62"/>
    </row>
    <row r="2510" spans="2:2" x14ac:dyDescent="0.2">
      <c r="B2510" s="62"/>
    </row>
    <row r="2511" spans="2:2" x14ac:dyDescent="0.2">
      <c r="B2511" s="62"/>
    </row>
    <row r="2512" spans="2:2" x14ac:dyDescent="0.2">
      <c r="B2512" s="62"/>
    </row>
    <row r="2513" spans="2:2" x14ac:dyDescent="0.2">
      <c r="B2513" s="62"/>
    </row>
    <row r="2514" spans="2:2" x14ac:dyDescent="0.2">
      <c r="B2514" s="62"/>
    </row>
    <row r="2515" spans="2:2" x14ac:dyDescent="0.2">
      <c r="B2515" s="62"/>
    </row>
    <row r="2516" spans="2:2" x14ac:dyDescent="0.2">
      <c r="B2516" s="62"/>
    </row>
    <row r="2517" spans="2:2" x14ac:dyDescent="0.2">
      <c r="B2517" s="62"/>
    </row>
    <row r="2518" spans="2:2" x14ac:dyDescent="0.2">
      <c r="B2518" s="62"/>
    </row>
    <row r="2519" spans="2:2" x14ac:dyDescent="0.2">
      <c r="B2519" s="62"/>
    </row>
    <row r="2520" spans="2:2" x14ac:dyDescent="0.2">
      <c r="B2520" s="62"/>
    </row>
    <row r="2521" spans="2:2" x14ac:dyDescent="0.2">
      <c r="B2521" s="62"/>
    </row>
    <row r="2522" spans="2:2" x14ac:dyDescent="0.2">
      <c r="B2522" s="62"/>
    </row>
    <row r="2523" spans="2:2" x14ac:dyDescent="0.2">
      <c r="B2523" s="62"/>
    </row>
    <row r="2524" spans="2:2" x14ac:dyDescent="0.2">
      <c r="B2524" s="62"/>
    </row>
    <row r="2525" spans="2:2" x14ac:dyDescent="0.2">
      <c r="B2525" s="62"/>
    </row>
    <row r="2526" spans="2:2" x14ac:dyDescent="0.2">
      <c r="B2526" s="62"/>
    </row>
    <row r="2527" spans="2:2" x14ac:dyDescent="0.2">
      <c r="B2527" s="62"/>
    </row>
    <row r="2528" spans="2:2" x14ac:dyDescent="0.2">
      <c r="B2528" s="62"/>
    </row>
    <row r="2529" spans="2:2" x14ac:dyDescent="0.2">
      <c r="B2529" s="62"/>
    </row>
    <row r="2530" spans="2:2" x14ac:dyDescent="0.2">
      <c r="B2530" s="62"/>
    </row>
    <row r="2531" spans="2:2" x14ac:dyDescent="0.2">
      <c r="B2531" s="62"/>
    </row>
    <row r="2532" spans="2:2" x14ac:dyDescent="0.2">
      <c r="B2532" s="62"/>
    </row>
    <row r="2533" spans="2:2" x14ac:dyDescent="0.2">
      <c r="B2533" s="62"/>
    </row>
    <row r="2534" spans="2:2" x14ac:dyDescent="0.2">
      <c r="B2534" s="62"/>
    </row>
    <row r="2535" spans="2:2" x14ac:dyDescent="0.2">
      <c r="B2535" s="62"/>
    </row>
    <row r="2536" spans="2:2" x14ac:dyDescent="0.2">
      <c r="B2536" s="62"/>
    </row>
    <row r="2537" spans="2:2" x14ac:dyDescent="0.2">
      <c r="B2537" s="62"/>
    </row>
    <row r="2538" spans="2:2" x14ac:dyDescent="0.2">
      <c r="B2538" s="62"/>
    </row>
    <row r="2539" spans="2:2" x14ac:dyDescent="0.2">
      <c r="B2539" s="62"/>
    </row>
    <row r="2540" spans="2:2" x14ac:dyDescent="0.2">
      <c r="B2540" s="62"/>
    </row>
    <row r="2541" spans="2:2" x14ac:dyDescent="0.2">
      <c r="B2541" s="62"/>
    </row>
    <row r="2542" spans="2:2" x14ac:dyDescent="0.2">
      <c r="B2542" s="62"/>
    </row>
    <row r="2543" spans="2:2" x14ac:dyDescent="0.2">
      <c r="B2543" s="62"/>
    </row>
    <row r="2544" spans="2:2" x14ac:dyDescent="0.2">
      <c r="B2544" s="62"/>
    </row>
    <row r="2545" spans="2:2" x14ac:dyDescent="0.2">
      <c r="B2545" s="62"/>
    </row>
    <row r="2546" spans="2:2" x14ac:dyDescent="0.2">
      <c r="B2546" s="62"/>
    </row>
    <row r="2547" spans="2:2" x14ac:dyDescent="0.2">
      <c r="B2547" s="62"/>
    </row>
    <row r="2548" spans="2:2" x14ac:dyDescent="0.2">
      <c r="B2548" s="62"/>
    </row>
    <row r="2549" spans="2:2" x14ac:dyDescent="0.2">
      <c r="B2549" s="62"/>
    </row>
    <row r="2550" spans="2:2" x14ac:dyDescent="0.2">
      <c r="B2550" s="62"/>
    </row>
    <row r="2551" spans="2:2" x14ac:dyDescent="0.2">
      <c r="B2551" s="62"/>
    </row>
    <row r="2552" spans="2:2" x14ac:dyDescent="0.2">
      <c r="B2552" s="62"/>
    </row>
    <row r="2553" spans="2:2" x14ac:dyDescent="0.2">
      <c r="B2553" s="62"/>
    </row>
    <row r="2554" spans="2:2" x14ac:dyDescent="0.2">
      <c r="B2554" s="62"/>
    </row>
    <row r="2555" spans="2:2" x14ac:dyDescent="0.2">
      <c r="B2555" s="62"/>
    </row>
    <row r="2556" spans="2:2" x14ac:dyDescent="0.2">
      <c r="B2556" s="62"/>
    </row>
    <row r="2557" spans="2:2" x14ac:dyDescent="0.2">
      <c r="B2557" s="62"/>
    </row>
    <row r="2558" spans="2:2" x14ac:dyDescent="0.2">
      <c r="B2558" s="62"/>
    </row>
    <row r="2559" spans="2:2" x14ac:dyDescent="0.2">
      <c r="B2559" s="62"/>
    </row>
    <row r="2560" spans="2:2" x14ac:dyDescent="0.2">
      <c r="B2560" s="62"/>
    </row>
    <row r="2561" spans="2:2" x14ac:dyDescent="0.2">
      <c r="B2561" s="62"/>
    </row>
    <row r="2562" spans="2:2" x14ac:dyDescent="0.2">
      <c r="B2562" s="62"/>
    </row>
    <row r="2563" spans="2:2" x14ac:dyDescent="0.2">
      <c r="B2563" s="62"/>
    </row>
    <row r="2564" spans="2:2" x14ac:dyDescent="0.2">
      <c r="B2564" s="62"/>
    </row>
    <row r="2565" spans="2:2" x14ac:dyDescent="0.2">
      <c r="B2565" s="62"/>
    </row>
    <row r="2566" spans="2:2" x14ac:dyDescent="0.2">
      <c r="B2566" s="62"/>
    </row>
    <row r="2567" spans="2:2" x14ac:dyDescent="0.2">
      <c r="B2567" s="62"/>
    </row>
    <row r="2568" spans="2:2" x14ac:dyDescent="0.2">
      <c r="B2568" s="62"/>
    </row>
    <row r="2569" spans="2:2" x14ac:dyDescent="0.2">
      <c r="B2569" s="62"/>
    </row>
    <row r="2570" spans="2:2" x14ac:dyDescent="0.2">
      <c r="B2570" s="62"/>
    </row>
    <row r="2571" spans="2:2" x14ac:dyDescent="0.2">
      <c r="B2571" s="62"/>
    </row>
    <row r="2572" spans="2:2" x14ac:dyDescent="0.2">
      <c r="B2572" s="62"/>
    </row>
    <row r="2573" spans="2:2" x14ac:dyDescent="0.2">
      <c r="B2573" s="62"/>
    </row>
    <row r="2574" spans="2:2" x14ac:dyDescent="0.2">
      <c r="B2574" s="62"/>
    </row>
    <row r="2575" spans="2:2" x14ac:dyDescent="0.2">
      <c r="B2575" s="62"/>
    </row>
    <row r="2576" spans="2:2" x14ac:dyDescent="0.2">
      <c r="B2576" s="62"/>
    </row>
    <row r="2577" spans="2:2" x14ac:dyDescent="0.2">
      <c r="B2577" s="62"/>
    </row>
    <row r="2578" spans="2:2" x14ac:dyDescent="0.2">
      <c r="B2578" s="62"/>
    </row>
    <row r="2579" spans="2:2" x14ac:dyDescent="0.2">
      <c r="B2579" s="62"/>
    </row>
    <row r="2580" spans="2:2" x14ac:dyDescent="0.2">
      <c r="B2580" s="62"/>
    </row>
    <row r="2581" spans="2:2" x14ac:dyDescent="0.2">
      <c r="B2581" s="62"/>
    </row>
    <row r="2582" spans="2:2" x14ac:dyDescent="0.2">
      <c r="B2582" s="62"/>
    </row>
    <row r="2583" spans="2:2" x14ac:dyDescent="0.2">
      <c r="B2583" s="62"/>
    </row>
    <row r="2584" spans="2:2" x14ac:dyDescent="0.2">
      <c r="B2584" s="62"/>
    </row>
    <row r="2585" spans="2:2" x14ac:dyDescent="0.2">
      <c r="B2585" s="62"/>
    </row>
    <row r="2586" spans="2:2" x14ac:dyDescent="0.2">
      <c r="B2586" s="62"/>
    </row>
    <row r="2587" spans="2:2" x14ac:dyDescent="0.2">
      <c r="B2587" s="62"/>
    </row>
    <row r="2588" spans="2:2" x14ac:dyDescent="0.2">
      <c r="B2588" s="62"/>
    </row>
    <row r="2589" spans="2:2" x14ac:dyDescent="0.2">
      <c r="B2589" s="62"/>
    </row>
    <row r="2590" spans="2:2" x14ac:dyDescent="0.2">
      <c r="B2590" s="62"/>
    </row>
    <row r="2591" spans="2:2" x14ac:dyDescent="0.2">
      <c r="B2591" s="62"/>
    </row>
    <row r="2592" spans="2:2" x14ac:dyDescent="0.2">
      <c r="B2592" s="62"/>
    </row>
    <row r="2593" spans="2:2" x14ac:dyDescent="0.2">
      <c r="B2593" s="62"/>
    </row>
    <row r="2594" spans="2:2" x14ac:dyDescent="0.2">
      <c r="B2594" s="62"/>
    </row>
    <row r="2595" spans="2:2" x14ac:dyDescent="0.2">
      <c r="B2595" s="62"/>
    </row>
    <row r="2596" spans="2:2" x14ac:dyDescent="0.2">
      <c r="B2596" s="62"/>
    </row>
    <row r="2597" spans="2:2" x14ac:dyDescent="0.2">
      <c r="B2597" s="62"/>
    </row>
    <row r="2598" spans="2:2" x14ac:dyDescent="0.2">
      <c r="B2598" s="62"/>
    </row>
    <row r="2599" spans="2:2" x14ac:dyDescent="0.2">
      <c r="B2599" s="62"/>
    </row>
    <row r="2600" spans="2:2" x14ac:dyDescent="0.2">
      <c r="B2600" s="62"/>
    </row>
    <row r="2601" spans="2:2" x14ac:dyDescent="0.2">
      <c r="B2601" s="62"/>
    </row>
    <row r="2602" spans="2:2" x14ac:dyDescent="0.2">
      <c r="B2602" s="62"/>
    </row>
    <row r="2603" spans="2:2" x14ac:dyDescent="0.2">
      <c r="B2603" s="62"/>
    </row>
    <row r="2604" spans="2:2" x14ac:dyDescent="0.2">
      <c r="B2604" s="62"/>
    </row>
    <row r="2605" spans="2:2" x14ac:dyDescent="0.2">
      <c r="B2605" s="62"/>
    </row>
    <row r="2606" spans="2:2" x14ac:dyDescent="0.2">
      <c r="B2606" s="62"/>
    </row>
    <row r="2607" spans="2:2" x14ac:dyDescent="0.2">
      <c r="B2607" s="62"/>
    </row>
    <row r="2608" spans="2:2" x14ac:dyDescent="0.2">
      <c r="B2608" s="62"/>
    </row>
    <row r="2609" spans="2:2" x14ac:dyDescent="0.2">
      <c r="B2609" s="62"/>
    </row>
    <row r="2610" spans="2:2" x14ac:dyDescent="0.2">
      <c r="B2610" s="62"/>
    </row>
    <row r="2611" spans="2:2" x14ac:dyDescent="0.2">
      <c r="B2611" s="62"/>
    </row>
    <row r="2612" spans="2:2" x14ac:dyDescent="0.2">
      <c r="B2612" s="62"/>
    </row>
    <row r="2613" spans="2:2" x14ac:dyDescent="0.2">
      <c r="B2613" s="62"/>
    </row>
    <row r="2614" spans="2:2" x14ac:dyDescent="0.2">
      <c r="B2614" s="62"/>
    </row>
    <row r="2615" spans="2:2" x14ac:dyDescent="0.2">
      <c r="B2615" s="62"/>
    </row>
    <row r="2616" spans="2:2" x14ac:dyDescent="0.2">
      <c r="B2616" s="62"/>
    </row>
    <row r="2617" spans="2:2" x14ac:dyDescent="0.2">
      <c r="B2617" s="62"/>
    </row>
    <row r="2618" spans="2:2" x14ac:dyDescent="0.2">
      <c r="B2618" s="62"/>
    </row>
    <row r="2619" spans="2:2" x14ac:dyDescent="0.2">
      <c r="B2619" s="62"/>
    </row>
    <row r="2620" spans="2:2" x14ac:dyDescent="0.2">
      <c r="B2620" s="62"/>
    </row>
    <row r="2621" spans="2:2" x14ac:dyDescent="0.2">
      <c r="B2621" s="62"/>
    </row>
    <row r="2622" spans="2:2" x14ac:dyDescent="0.2">
      <c r="B2622" s="62"/>
    </row>
    <row r="2623" spans="2:2" x14ac:dyDescent="0.2">
      <c r="B2623" s="62"/>
    </row>
    <row r="2624" spans="2:2" x14ac:dyDescent="0.2">
      <c r="B2624" s="62"/>
    </row>
    <row r="2625" spans="2:2" x14ac:dyDescent="0.2">
      <c r="B2625" s="62"/>
    </row>
    <row r="2626" spans="2:2" x14ac:dyDescent="0.2">
      <c r="B2626" s="62"/>
    </row>
    <row r="2627" spans="2:2" x14ac:dyDescent="0.2">
      <c r="B2627" s="62"/>
    </row>
    <row r="2628" spans="2:2" x14ac:dyDescent="0.2">
      <c r="B2628" s="62"/>
    </row>
    <row r="2629" spans="2:2" x14ac:dyDescent="0.2">
      <c r="B2629" s="62"/>
    </row>
    <row r="2630" spans="2:2" x14ac:dyDescent="0.2">
      <c r="B2630" s="62"/>
    </row>
    <row r="2631" spans="2:2" x14ac:dyDescent="0.2">
      <c r="B2631" s="62"/>
    </row>
    <row r="2632" spans="2:2" x14ac:dyDescent="0.2">
      <c r="B2632" s="62"/>
    </row>
    <row r="2633" spans="2:2" x14ac:dyDescent="0.2">
      <c r="B2633" s="62"/>
    </row>
    <row r="2634" spans="2:2" x14ac:dyDescent="0.2">
      <c r="B2634" s="62"/>
    </row>
    <row r="2635" spans="2:2" x14ac:dyDescent="0.2">
      <c r="B2635" s="62"/>
    </row>
    <row r="2636" spans="2:2" x14ac:dyDescent="0.2">
      <c r="B2636" s="62"/>
    </row>
    <row r="2637" spans="2:2" x14ac:dyDescent="0.2">
      <c r="B2637" s="62"/>
    </row>
    <row r="2638" spans="2:2" x14ac:dyDescent="0.2">
      <c r="B2638" s="62"/>
    </row>
    <row r="2639" spans="2:2" x14ac:dyDescent="0.2">
      <c r="B2639" s="62"/>
    </row>
    <row r="2640" spans="2:2" x14ac:dyDescent="0.2">
      <c r="B2640" s="62"/>
    </row>
    <row r="2641" spans="2:2" x14ac:dyDescent="0.2">
      <c r="B2641" s="62"/>
    </row>
    <row r="2642" spans="2:2" x14ac:dyDescent="0.2">
      <c r="B2642" s="62"/>
    </row>
    <row r="2643" spans="2:2" x14ac:dyDescent="0.2">
      <c r="B2643" s="62"/>
    </row>
    <row r="2644" spans="2:2" x14ac:dyDescent="0.2">
      <c r="B2644" s="62"/>
    </row>
    <row r="2645" spans="2:2" x14ac:dyDescent="0.2">
      <c r="B2645" s="62"/>
    </row>
    <row r="2646" spans="2:2" x14ac:dyDescent="0.2">
      <c r="B2646" s="62"/>
    </row>
    <row r="2647" spans="2:2" x14ac:dyDescent="0.2">
      <c r="B2647" s="62"/>
    </row>
    <row r="2648" spans="2:2" x14ac:dyDescent="0.2">
      <c r="B2648" s="62"/>
    </row>
    <row r="2649" spans="2:2" x14ac:dyDescent="0.2">
      <c r="B2649" s="62"/>
    </row>
    <row r="2650" spans="2:2" x14ac:dyDescent="0.2">
      <c r="B2650" s="62"/>
    </row>
    <row r="2651" spans="2:2" x14ac:dyDescent="0.2">
      <c r="B2651" s="62"/>
    </row>
    <row r="2652" spans="2:2" x14ac:dyDescent="0.2">
      <c r="B2652" s="62"/>
    </row>
    <row r="2653" spans="2:2" x14ac:dyDescent="0.2">
      <c r="B2653" s="62"/>
    </row>
    <row r="2654" spans="2:2" x14ac:dyDescent="0.2">
      <c r="B2654" s="62"/>
    </row>
    <row r="2655" spans="2:2" x14ac:dyDescent="0.2">
      <c r="B2655" s="62"/>
    </row>
    <row r="2656" spans="2:2" x14ac:dyDescent="0.2">
      <c r="B2656" s="62"/>
    </row>
    <row r="2657" spans="2:2" x14ac:dyDescent="0.2">
      <c r="B2657" s="62"/>
    </row>
    <row r="2658" spans="2:2" x14ac:dyDescent="0.2">
      <c r="B2658" s="62"/>
    </row>
    <row r="2659" spans="2:2" x14ac:dyDescent="0.2">
      <c r="B2659" s="62"/>
    </row>
    <row r="2660" spans="2:2" x14ac:dyDescent="0.2">
      <c r="B2660" s="62"/>
    </row>
    <row r="2661" spans="2:2" x14ac:dyDescent="0.2">
      <c r="B2661" s="62"/>
    </row>
    <row r="2662" spans="2:2" x14ac:dyDescent="0.2">
      <c r="B2662" s="62"/>
    </row>
    <row r="2663" spans="2:2" x14ac:dyDescent="0.2">
      <c r="B2663" s="62"/>
    </row>
    <row r="2664" spans="2:2" x14ac:dyDescent="0.2">
      <c r="B2664" s="62"/>
    </row>
    <row r="2665" spans="2:2" x14ac:dyDescent="0.2">
      <c r="B2665" s="62"/>
    </row>
    <row r="2666" spans="2:2" x14ac:dyDescent="0.2">
      <c r="B2666" s="62"/>
    </row>
    <row r="2667" spans="2:2" x14ac:dyDescent="0.2">
      <c r="B2667" s="62"/>
    </row>
    <row r="2668" spans="2:2" x14ac:dyDescent="0.2">
      <c r="B2668" s="62"/>
    </row>
    <row r="2669" spans="2:2" x14ac:dyDescent="0.2">
      <c r="B2669" s="62"/>
    </row>
    <row r="2670" spans="2:2" x14ac:dyDescent="0.2">
      <c r="B2670" s="62"/>
    </row>
    <row r="2671" spans="2:2" x14ac:dyDescent="0.2">
      <c r="B2671" s="62"/>
    </row>
    <row r="2672" spans="2:2" x14ac:dyDescent="0.2">
      <c r="B2672" s="62"/>
    </row>
    <row r="2673" spans="2:2" x14ac:dyDescent="0.2">
      <c r="B2673" s="62"/>
    </row>
    <row r="2674" spans="2:2" x14ac:dyDescent="0.2">
      <c r="B2674" s="62"/>
    </row>
    <row r="2675" spans="2:2" x14ac:dyDescent="0.2">
      <c r="B2675" s="62"/>
    </row>
    <row r="2676" spans="2:2" x14ac:dyDescent="0.2">
      <c r="B2676" s="62"/>
    </row>
    <row r="2677" spans="2:2" x14ac:dyDescent="0.2">
      <c r="B2677" s="62"/>
    </row>
    <row r="2678" spans="2:2" x14ac:dyDescent="0.2">
      <c r="B2678" s="62"/>
    </row>
    <row r="2679" spans="2:2" x14ac:dyDescent="0.2">
      <c r="B2679" s="62"/>
    </row>
    <row r="2680" spans="2:2" x14ac:dyDescent="0.2">
      <c r="B2680" s="62"/>
    </row>
    <row r="2681" spans="2:2" x14ac:dyDescent="0.2">
      <c r="B2681" s="62"/>
    </row>
    <row r="2682" spans="2:2" x14ac:dyDescent="0.2">
      <c r="B2682" s="62"/>
    </row>
    <row r="2683" spans="2:2" x14ac:dyDescent="0.2">
      <c r="B2683" s="62"/>
    </row>
    <row r="2684" spans="2:2" x14ac:dyDescent="0.2">
      <c r="B2684" s="62"/>
    </row>
    <row r="2685" spans="2:2" x14ac:dyDescent="0.2">
      <c r="B2685" s="62"/>
    </row>
    <row r="2686" spans="2:2" x14ac:dyDescent="0.2">
      <c r="B2686" s="62"/>
    </row>
    <row r="2687" spans="2:2" x14ac:dyDescent="0.2">
      <c r="B2687" s="62"/>
    </row>
    <row r="2688" spans="2:2" x14ac:dyDescent="0.2">
      <c r="B2688" s="62"/>
    </row>
    <row r="2689" spans="2:2" x14ac:dyDescent="0.2">
      <c r="B2689" s="62"/>
    </row>
    <row r="2690" spans="2:2" x14ac:dyDescent="0.2">
      <c r="B2690" s="62"/>
    </row>
    <row r="2691" spans="2:2" x14ac:dyDescent="0.2">
      <c r="B2691" s="62"/>
    </row>
    <row r="2692" spans="2:2" x14ac:dyDescent="0.2">
      <c r="B2692" s="62"/>
    </row>
    <row r="2693" spans="2:2" x14ac:dyDescent="0.2">
      <c r="B2693" s="62"/>
    </row>
    <row r="2694" spans="2:2" x14ac:dyDescent="0.2">
      <c r="B2694" s="62"/>
    </row>
    <row r="2695" spans="2:2" x14ac:dyDescent="0.2">
      <c r="B2695" s="62"/>
    </row>
    <row r="2696" spans="2:2" x14ac:dyDescent="0.2">
      <c r="B2696" s="62"/>
    </row>
    <row r="2697" spans="2:2" x14ac:dyDescent="0.2">
      <c r="B2697" s="62"/>
    </row>
    <row r="2698" spans="2:2" x14ac:dyDescent="0.2">
      <c r="B2698" s="62"/>
    </row>
    <row r="2699" spans="2:2" x14ac:dyDescent="0.2">
      <c r="B2699" s="62"/>
    </row>
    <row r="2700" spans="2:2" x14ac:dyDescent="0.2">
      <c r="B2700" s="62"/>
    </row>
    <row r="2701" spans="2:2" x14ac:dyDescent="0.2">
      <c r="B2701" s="62"/>
    </row>
    <row r="2702" spans="2:2" x14ac:dyDescent="0.2">
      <c r="B2702" s="62"/>
    </row>
    <row r="2703" spans="2:2" x14ac:dyDescent="0.2">
      <c r="B2703" s="62"/>
    </row>
    <row r="2704" spans="2:2" x14ac:dyDescent="0.2">
      <c r="B2704" s="62"/>
    </row>
    <row r="2705" spans="2:2" x14ac:dyDescent="0.2">
      <c r="B2705" s="62"/>
    </row>
    <row r="2706" spans="2:2" x14ac:dyDescent="0.2">
      <c r="B2706" s="62"/>
    </row>
    <row r="2707" spans="2:2" x14ac:dyDescent="0.2">
      <c r="B2707" s="62"/>
    </row>
    <row r="2708" spans="2:2" x14ac:dyDescent="0.2">
      <c r="B2708" s="62"/>
    </row>
    <row r="2709" spans="2:2" x14ac:dyDescent="0.2">
      <c r="B2709" s="62"/>
    </row>
    <row r="2710" spans="2:2" x14ac:dyDescent="0.2">
      <c r="B2710" s="62"/>
    </row>
    <row r="2711" spans="2:2" x14ac:dyDescent="0.2">
      <c r="B2711" s="62"/>
    </row>
    <row r="2712" spans="2:2" x14ac:dyDescent="0.2">
      <c r="B2712" s="62"/>
    </row>
    <row r="2713" spans="2:2" x14ac:dyDescent="0.2">
      <c r="B2713" s="62"/>
    </row>
    <row r="2714" spans="2:2" x14ac:dyDescent="0.2">
      <c r="B2714" s="62"/>
    </row>
    <row r="2715" spans="2:2" x14ac:dyDescent="0.2">
      <c r="B2715" s="62"/>
    </row>
    <row r="2716" spans="2:2" x14ac:dyDescent="0.2">
      <c r="B2716" s="62"/>
    </row>
    <row r="2717" spans="2:2" x14ac:dyDescent="0.2">
      <c r="B2717" s="62"/>
    </row>
    <row r="2718" spans="2:2" x14ac:dyDescent="0.2">
      <c r="B2718" s="62"/>
    </row>
    <row r="2719" spans="2:2" x14ac:dyDescent="0.2">
      <c r="B2719" s="62"/>
    </row>
    <row r="2720" spans="2:2" x14ac:dyDescent="0.2">
      <c r="B2720" s="62"/>
    </row>
    <row r="2721" spans="2:2" x14ac:dyDescent="0.2">
      <c r="B2721" s="62"/>
    </row>
    <row r="2722" spans="2:2" x14ac:dyDescent="0.2">
      <c r="B2722" s="62"/>
    </row>
    <row r="2723" spans="2:2" x14ac:dyDescent="0.2">
      <c r="B2723" s="62"/>
    </row>
    <row r="2724" spans="2:2" x14ac:dyDescent="0.2">
      <c r="B2724" s="62"/>
    </row>
    <row r="2725" spans="2:2" x14ac:dyDescent="0.2">
      <c r="B2725" s="62"/>
    </row>
    <row r="2726" spans="2:2" x14ac:dyDescent="0.2">
      <c r="B2726" s="62"/>
    </row>
    <row r="2727" spans="2:2" x14ac:dyDescent="0.2">
      <c r="B2727" s="62"/>
    </row>
    <row r="2728" spans="2:2" x14ac:dyDescent="0.2">
      <c r="B2728" s="62"/>
    </row>
    <row r="2729" spans="2:2" x14ac:dyDescent="0.2">
      <c r="B2729" s="62"/>
    </row>
    <row r="2730" spans="2:2" x14ac:dyDescent="0.2">
      <c r="B2730" s="62"/>
    </row>
    <row r="2731" spans="2:2" x14ac:dyDescent="0.2">
      <c r="B2731" s="62"/>
    </row>
    <row r="2732" spans="2:2" x14ac:dyDescent="0.2">
      <c r="B2732" s="62"/>
    </row>
    <row r="2733" spans="2:2" x14ac:dyDescent="0.2">
      <c r="B2733" s="62"/>
    </row>
    <row r="2734" spans="2:2" x14ac:dyDescent="0.2">
      <c r="B2734" s="62"/>
    </row>
    <row r="2735" spans="2:2" x14ac:dyDescent="0.2">
      <c r="B2735" s="62"/>
    </row>
    <row r="2736" spans="2:2" x14ac:dyDescent="0.2">
      <c r="B2736" s="62"/>
    </row>
    <row r="2737" spans="2:2" x14ac:dyDescent="0.2">
      <c r="B2737" s="62"/>
    </row>
    <row r="2738" spans="2:2" x14ac:dyDescent="0.2">
      <c r="B2738" s="62"/>
    </row>
    <row r="2739" spans="2:2" x14ac:dyDescent="0.2">
      <c r="B2739" s="62"/>
    </row>
    <row r="2740" spans="2:2" x14ac:dyDescent="0.2">
      <c r="B2740" s="62"/>
    </row>
    <row r="2741" spans="2:2" x14ac:dyDescent="0.2">
      <c r="B2741" s="62"/>
    </row>
    <row r="2742" spans="2:2" x14ac:dyDescent="0.2">
      <c r="B2742" s="62"/>
    </row>
    <row r="2743" spans="2:2" x14ac:dyDescent="0.2">
      <c r="B2743" s="62"/>
    </row>
    <row r="2744" spans="2:2" x14ac:dyDescent="0.2">
      <c r="B2744" s="62"/>
    </row>
    <row r="2745" spans="2:2" x14ac:dyDescent="0.2">
      <c r="B2745" s="62"/>
    </row>
    <row r="2746" spans="2:2" x14ac:dyDescent="0.2">
      <c r="B2746" s="62"/>
    </row>
    <row r="2747" spans="2:2" x14ac:dyDescent="0.2">
      <c r="B2747" s="62"/>
    </row>
    <row r="2748" spans="2:2" x14ac:dyDescent="0.2">
      <c r="B2748" s="62"/>
    </row>
    <row r="2749" spans="2:2" x14ac:dyDescent="0.2">
      <c r="B2749" s="62"/>
    </row>
    <row r="2750" spans="2:2" x14ac:dyDescent="0.2">
      <c r="B2750" s="62"/>
    </row>
    <row r="2751" spans="2:2" x14ac:dyDescent="0.2">
      <c r="B2751" s="62"/>
    </row>
    <row r="2752" spans="2:2" x14ac:dyDescent="0.2">
      <c r="B2752" s="62"/>
    </row>
    <row r="2753" spans="2:2" x14ac:dyDescent="0.2">
      <c r="B2753" s="62"/>
    </row>
    <row r="2754" spans="2:2" x14ac:dyDescent="0.2">
      <c r="B2754" s="62"/>
    </row>
    <row r="2755" spans="2:2" x14ac:dyDescent="0.2">
      <c r="B2755" s="62"/>
    </row>
    <row r="2756" spans="2:2" x14ac:dyDescent="0.2">
      <c r="B2756" s="62"/>
    </row>
    <row r="2757" spans="2:2" x14ac:dyDescent="0.2">
      <c r="B2757" s="62"/>
    </row>
    <row r="2758" spans="2:2" x14ac:dyDescent="0.2">
      <c r="B2758" s="62"/>
    </row>
    <row r="2759" spans="2:2" x14ac:dyDescent="0.2">
      <c r="B2759" s="62"/>
    </row>
    <row r="2760" spans="2:2" x14ac:dyDescent="0.2">
      <c r="B2760" s="62"/>
    </row>
    <row r="2761" spans="2:2" x14ac:dyDescent="0.2">
      <c r="B2761" s="62"/>
    </row>
    <row r="2762" spans="2:2" x14ac:dyDescent="0.2">
      <c r="B2762" s="62"/>
    </row>
    <row r="2763" spans="2:2" x14ac:dyDescent="0.2">
      <c r="B2763" s="62"/>
    </row>
    <row r="2764" spans="2:2" x14ac:dyDescent="0.2">
      <c r="B2764" s="62"/>
    </row>
    <row r="2765" spans="2:2" x14ac:dyDescent="0.2">
      <c r="B2765" s="62"/>
    </row>
    <row r="2766" spans="2:2" x14ac:dyDescent="0.2">
      <c r="B2766" s="62"/>
    </row>
    <row r="2767" spans="2:2" x14ac:dyDescent="0.2">
      <c r="B2767" s="62"/>
    </row>
    <row r="2768" spans="2:2" x14ac:dyDescent="0.2">
      <c r="B2768" s="62"/>
    </row>
    <row r="2769" spans="2:2" x14ac:dyDescent="0.2">
      <c r="B2769" s="62"/>
    </row>
    <row r="2770" spans="2:2" x14ac:dyDescent="0.2">
      <c r="B2770" s="62"/>
    </row>
    <row r="2771" spans="2:2" x14ac:dyDescent="0.2">
      <c r="B2771" s="62"/>
    </row>
    <row r="2772" spans="2:2" x14ac:dyDescent="0.2">
      <c r="B2772" s="62"/>
    </row>
    <row r="2773" spans="2:2" x14ac:dyDescent="0.2">
      <c r="B2773" s="62"/>
    </row>
    <row r="2774" spans="2:2" x14ac:dyDescent="0.2">
      <c r="B2774" s="62"/>
    </row>
    <row r="2775" spans="2:2" x14ac:dyDescent="0.2">
      <c r="B2775" s="62"/>
    </row>
    <row r="2776" spans="2:2" x14ac:dyDescent="0.2">
      <c r="B2776" s="62"/>
    </row>
    <row r="2777" spans="2:2" x14ac:dyDescent="0.2">
      <c r="B2777" s="62"/>
    </row>
    <row r="2778" spans="2:2" x14ac:dyDescent="0.2">
      <c r="B2778" s="62"/>
    </row>
    <row r="2779" spans="2:2" x14ac:dyDescent="0.2">
      <c r="B2779" s="62"/>
    </row>
    <row r="2780" spans="2:2" x14ac:dyDescent="0.2">
      <c r="B2780" s="62"/>
    </row>
    <row r="2781" spans="2:2" x14ac:dyDescent="0.2">
      <c r="B2781" s="62"/>
    </row>
    <row r="2782" spans="2:2" x14ac:dyDescent="0.2">
      <c r="B2782" s="62"/>
    </row>
    <row r="2783" spans="2:2" x14ac:dyDescent="0.2">
      <c r="B2783" s="62"/>
    </row>
    <row r="2784" spans="2:2" x14ac:dyDescent="0.2">
      <c r="B2784" s="62"/>
    </row>
    <row r="2785" spans="2:2" x14ac:dyDescent="0.2">
      <c r="B2785" s="62"/>
    </row>
    <row r="2786" spans="2:2" x14ac:dyDescent="0.2">
      <c r="B2786" s="62"/>
    </row>
    <row r="2787" spans="2:2" x14ac:dyDescent="0.2">
      <c r="B2787" s="62"/>
    </row>
    <row r="2788" spans="2:2" x14ac:dyDescent="0.2">
      <c r="B2788" s="62"/>
    </row>
    <row r="2789" spans="2:2" x14ac:dyDescent="0.2">
      <c r="B2789" s="62"/>
    </row>
    <row r="2790" spans="2:2" x14ac:dyDescent="0.2">
      <c r="B2790" s="62"/>
    </row>
    <row r="2791" spans="2:2" x14ac:dyDescent="0.2">
      <c r="B2791" s="62"/>
    </row>
    <row r="2792" spans="2:2" x14ac:dyDescent="0.2">
      <c r="B2792" s="62"/>
    </row>
    <row r="2793" spans="2:2" x14ac:dyDescent="0.2">
      <c r="B2793" s="62"/>
    </row>
    <row r="2794" spans="2:2" x14ac:dyDescent="0.2">
      <c r="B2794" s="62"/>
    </row>
    <row r="2795" spans="2:2" x14ac:dyDescent="0.2">
      <c r="B2795" s="62"/>
    </row>
    <row r="2796" spans="2:2" x14ac:dyDescent="0.2">
      <c r="B2796" s="62"/>
    </row>
    <row r="2797" spans="2:2" x14ac:dyDescent="0.2">
      <c r="B2797" s="62"/>
    </row>
    <row r="2798" spans="2:2" x14ac:dyDescent="0.2">
      <c r="B2798" s="62"/>
    </row>
    <row r="2799" spans="2:2" x14ac:dyDescent="0.2">
      <c r="B2799" s="62"/>
    </row>
    <row r="2800" spans="2:2" x14ac:dyDescent="0.2">
      <c r="B2800" s="62"/>
    </row>
    <row r="2801" spans="2:2" x14ac:dyDescent="0.2">
      <c r="B2801" s="62"/>
    </row>
    <row r="2802" spans="2:2" x14ac:dyDescent="0.2">
      <c r="B2802" s="62"/>
    </row>
    <row r="2803" spans="2:2" x14ac:dyDescent="0.2">
      <c r="B2803" s="62"/>
    </row>
    <row r="2804" spans="2:2" x14ac:dyDescent="0.2">
      <c r="B2804" s="62"/>
    </row>
    <row r="2805" spans="2:2" x14ac:dyDescent="0.2">
      <c r="B2805" s="62"/>
    </row>
    <row r="2806" spans="2:2" x14ac:dyDescent="0.2">
      <c r="B2806" s="62"/>
    </row>
    <row r="2807" spans="2:2" x14ac:dyDescent="0.2">
      <c r="B2807" s="62"/>
    </row>
    <row r="2808" spans="2:2" x14ac:dyDescent="0.2">
      <c r="B2808" s="62"/>
    </row>
    <row r="2809" spans="2:2" x14ac:dyDescent="0.2">
      <c r="B2809" s="62"/>
    </row>
    <row r="2810" spans="2:2" x14ac:dyDescent="0.2">
      <c r="B2810" s="62"/>
    </row>
    <row r="2811" spans="2:2" x14ac:dyDescent="0.2">
      <c r="B2811" s="62"/>
    </row>
    <row r="2812" spans="2:2" x14ac:dyDescent="0.2">
      <c r="B2812" s="62"/>
    </row>
    <row r="2813" spans="2:2" x14ac:dyDescent="0.2">
      <c r="B2813" s="62"/>
    </row>
    <row r="2814" spans="2:2" x14ac:dyDescent="0.2">
      <c r="B2814" s="62"/>
    </row>
    <row r="2815" spans="2:2" x14ac:dyDescent="0.2">
      <c r="B2815" s="62"/>
    </row>
    <row r="2816" spans="2:2" x14ac:dyDescent="0.2">
      <c r="B2816" s="62"/>
    </row>
    <row r="2817" spans="2:2" x14ac:dyDescent="0.2">
      <c r="B2817" s="62"/>
    </row>
    <row r="2818" spans="2:2" x14ac:dyDescent="0.2">
      <c r="B2818" s="62"/>
    </row>
    <row r="2819" spans="2:2" x14ac:dyDescent="0.2">
      <c r="B2819" s="62"/>
    </row>
    <row r="2820" spans="2:2" x14ac:dyDescent="0.2">
      <c r="B2820" s="62"/>
    </row>
    <row r="2821" spans="2:2" x14ac:dyDescent="0.2">
      <c r="B2821" s="62"/>
    </row>
    <row r="2822" spans="2:2" x14ac:dyDescent="0.2">
      <c r="B2822" s="62"/>
    </row>
    <row r="2823" spans="2:2" x14ac:dyDescent="0.2">
      <c r="B2823" s="62"/>
    </row>
    <row r="2824" spans="2:2" x14ac:dyDescent="0.2">
      <c r="B2824" s="62"/>
    </row>
    <row r="2825" spans="2:2" x14ac:dyDescent="0.2">
      <c r="B2825" s="62"/>
    </row>
    <row r="2826" spans="2:2" x14ac:dyDescent="0.2">
      <c r="B2826" s="62"/>
    </row>
    <row r="2827" spans="2:2" x14ac:dyDescent="0.2">
      <c r="B2827" s="62"/>
    </row>
    <row r="2828" spans="2:2" x14ac:dyDescent="0.2">
      <c r="B2828" s="62"/>
    </row>
    <row r="2829" spans="2:2" x14ac:dyDescent="0.2">
      <c r="B2829" s="62"/>
    </row>
    <row r="2830" spans="2:2" x14ac:dyDescent="0.2">
      <c r="B2830" s="62"/>
    </row>
    <row r="2831" spans="2:2" x14ac:dyDescent="0.2">
      <c r="B2831" s="62"/>
    </row>
    <row r="2832" spans="2:2" x14ac:dyDescent="0.2">
      <c r="B2832" s="62"/>
    </row>
    <row r="2833" spans="2:2" x14ac:dyDescent="0.2">
      <c r="B2833" s="62"/>
    </row>
    <row r="2834" spans="2:2" x14ac:dyDescent="0.2">
      <c r="B2834" s="62"/>
    </row>
    <row r="2835" spans="2:2" x14ac:dyDescent="0.2">
      <c r="B2835" s="62"/>
    </row>
    <row r="2836" spans="2:2" x14ac:dyDescent="0.2">
      <c r="B2836" s="62"/>
    </row>
    <row r="2837" spans="2:2" x14ac:dyDescent="0.2">
      <c r="B2837" s="62"/>
    </row>
    <row r="2838" spans="2:2" x14ac:dyDescent="0.2">
      <c r="B2838" s="62"/>
    </row>
    <row r="2839" spans="2:2" x14ac:dyDescent="0.2">
      <c r="B2839" s="62"/>
    </row>
    <row r="2840" spans="2:2" x14ac:dyDescent="0.2">
      <c r="B2840" s="62"/>
    </row>
    <row r="2841" spans="2:2" x14ac:dyDescent="0.2">
      <c r="B2841" s="62"/>
    </row>
    <row r="2842" spans="2:2" x14ac:dyDescent="0.2">
      <c r="B2842" s="62"/>
    </row>
    <row r="2843" spans="2:2" x14ac:dyDescent="0.2">
      <c r="B2843" s="62"/>
    </row>
    <row r="2844" spans="2:2" x14ac:dyDescent="0.2">
      <c r="B2844" s="62"/>
    </row>
    <row r="2845" spans="2:2" x14ac:dyDescent="0.2">
      <c r="B2845" s="62"/>
    </row>
    <row r="2846" spans="2:2" x14ac:dyDescent="0.2">
      <c r="B2846" s="62"/>
    </row>
    <row r="2847" spans="2:2" x14ac:dyDescent="0.2">
      <c r="B2847" s="62"/>
    </row>
    <row r="2848" spans="2:2" x14ac:dyDescent="0.2">
      <c r="B2848" s="62"/>
    </row>
    <row r="2849" spans="2:2" x14ac:dyDescent="0.2">
      <c r="B2849" s="62"/>
    </row>
    <row r="2850" spans="2:2" x14ac:dyDescent="0.2">
      <c r="B2850" s="62"/>
    </row>
    <row r="2851" spans="2:2" x14ac:dyDescent="0.2">
      <c r="B2851" s="62"/>
    </row>
    <row r="2852" spans="2:2" x14ac:dyDescent="0.2">
      <c r="B2852" s="62"/>
    </row>
    <row r="2853" spans="2:2" x14ac:dyDescent="0.2">
      <c r="B2853" s="62"/>
    </row>
    <row r="2854" spans="2:2" x14ac:dyDescent="0.2">
      <c r="B2854" s="62"/>
    </row>
    <row r="2855" spans="2:2" x14ac:dyDescent="0.2">
      <c r="B2855" s="62"/>
    </row>
    <row r="2856" spans="2:2" x14ac:dyDescent="0.2">
      <c r="B2856" s="62"/>
    </row>
    <row r="2857" spans="2:2" x14ac:dyDescent="0.2">
      <c r="B2857" s="62"/>
    </row>
    <row r="2858" spans="2:2" x14ac:dyDescent="0.2">
      <c r="B2858" s="62"/>
    </row>
    <row r="2859" spans="2:2" x14ac:dyDescent="0.2">
      <c r="B2859" s="62"/>
    </row>
    <row r="2860" spans="2:2" x14ac:dyDescent="0.2">
      <c r="B2860" s="62"/>
    </row>
    <row r="2861" spans="2:2" x14ac:dyDescent="0.2">
      <c r="B2861" s="62"/>
    </row>
    <row r="2862" spans="2:2" x14ac:dyDescent="0.2">
      <c r="B2862" s="62"/>
    </row>
    <row r="2863" spans="2:2" x14ac:dyDescent="0.2">
      <c r="B2863" s="62"/>
    </row>
    <row r="2864" spans="2:2" x14ac:dyDescent="0.2">
      <c r="B2864" s="62"/>
    </row>
    <row r="2865" spans="2:2" x14ac:dyDescent="0.2">
      <c r="B2865" s="62"/>
    </row>
    <row r="2866" spans="2:2" x14ac:dyDescent="0.2">
      <c r="B2866" s="62"/>
    </row>
    <row r="2867" spans="2:2" x14ac:dyDescent="0.2">
      <c r="B2867" s="62"/>
    </row>
    <row r="2868" spans="2:2" x14ac:dyDescent="0.2">
      <c r="B2868" s="62"/>
    </row>
    <row r="2869" spans="2:2" x14ac:dyDescent="0.2">
      <c r="B2869" s="62"/>
    </row>
    <row r="2870" spans="2:2" x14ac:dyDescent="0.2">
      <c r="B2870" s="62"/>
    </row>
    <row r="2871" spans="2:2" x14ac:dyDescent="0.2">
      <c r="B2871" s="62"/>
    </row>
    <row r="2872" spans="2:2" x14ac:dyDescent="0.2">
      <c r="B2872" s="62"/>
    </row>
    <row r="2873" spans="2:2" x14ac:dyDescent="0.2">
      <c r="B2873" s="62"/>
    </row>
    <row r="2874" spans="2:2" x14ac:dyDescent="0.2">
      <c r="B2874" s="62"/>
    </row>
    <row r="2875" spans="2:2" x14ac:dyDescent="0.2">
      <c r="B2875" s="62"/>
    </row>
    <row r="2876" spans="2:2" x14ac:dyDescent="0.2">
      <c r="B2876" s="62"/>
    </row>
    <row r="2877" spans="2:2" x14ac:dyDescent="0.2">
      <c r="B2877" s="62"/>
    </row>
    <row r="2878" spans="2:2" x14ac:dyDescent="0.2">
      <c r="B2878" s="62"/>
    </row>
    <row r="2879" spans="2:2" x14ac:dyDescent="0.2">
      <c r="B2879" s="62"/>
    </row>
    <row r="2880" spans="2:2" x14ac:dyDescent="0.2">
      <c r="B2880" s="62"/>
    </row>
    <row r="2881" spans="2:2" x14ac:dyDescent="0.2">
      <c r="B2881" s="62"/>
    </row>
    <row r="2882" spans="2:2" x14ac:dyDescent="0.2">
      <c r="B2882" s="62"/>
    </row>
    <row r="2883" spans="2:2" x14ac:dyDescent="0.2">
      <c r="B2883" s="62"/>
    </row>
    <row r="2884" spans="2:2" x14ac:dyDescent="0.2">
      <c r="B2884" s="62"/>
    </row>
    <row r="2885" spans="2:2" x14ac:dyDescent="0.2">
      <c r="B2885" s="62"/>
    </row>
    <row r="2886" spans="2:2" x14ac:dyDescent="0.2">
      <c r="B2886" s="62"/>
    </row>
    <row r="2887" spans="2:2" x14ac:dyDescent="0.2">
      <c r="B2887" s="62"/>
    </row>
    <row r="2888" spans="2:2" x14ac:dyDescent="0.2">
      <c r="B2888" s="62"/>
    </row>
    <row r="2889" spans="2:2" x14ac:dyDescent="0.2">
      <c r="B2889" s="62"/>
    </row>
    <row r="2890" spans="2:2" x14ac:dyDescent="0.2">
      <c r="B2890" s="62"/>
    </row>
    <row r="2891" spans="2:2" x14ac:dyDescent="0.2">
      <c r="B2891" s="62"/>
    </row>
    <row r="2892" spans="2:2" x14ac:dyDescent="0.2">
      <c r="B2892" s="62"/>
    </row>
    <row r="2893" spans="2:2" x14ac:dyDescent="0.2">
      <c r="B2893" s="62"/>
    </row>
    <row r="2894" spans="2:2" x14ac:dyDescent="0.2">
      <c r="B2894" s="62"/>
    </row>
    <row r="2895" spans="2:2" x14ac:dyDescent="0.2">
      <c r="B2895" s="62"/>
    </row>
    <row r="2896" spans="2:2" x14ac:dyDescent="0.2">
      <c r="B2896" s="62"/>
    </row>
    <row r="2897" spans="2:2" x14ac:dyDescent="0.2">
      <c r="B2897" s="62"/>
    </row>
    <row r="2898" spans="2:2" x14ac:dyDescent="0.2">
      <c r="B2898" s="62"/>
    </row>
    <row r="2899" spans="2:2" x14ac:dyDescent="0.2">
      <c r="B2899" s="62"/>
    </row>
    <row r="2900" spans="2:2" x14ac:dyDescent="0.2">
      <c r="B2900" s="62"/>
    </row>
    <row r="2901" spans="2:2" x14ac:dyDescent="0.2">
      <c r="B2901" s="62"/>
    </row>
    <row r="2902" spans="2:2" x14ac:dyDescent="0.2">
      <c r="B2902" s="62"/>
    </row>
    <row r="2903" spans="2:2" x14ac:dyDescent="0.2">
      <c r="B2903" s="62"/>
    </row>
    <row r="2904" spans="2:2" x14ac:dyDescent="0.2">
      <c r="B2904" s="62"/>
    </row>
    <row r="2905" spans="2:2" x14ac:dyDescent="0.2">
      <c r="B2905" s="62"/>
    </row>
    <row r="2906" spans="2:2" x14ac:dyDescent="0.2">
      <c r="B2906" s="62"/>
    </row>
    <row r="2907" spans="2:2" x14ac:dyDescent="0.2">
      <c r="B2907" s="62"/>
    </row>
    <row r="2908" spans="2:2" x14ac:dyDescent="0.2">
      <c r="B2908" s="62"/>
    </row>
    <row r="2909" spans="2:2" x14ac:dyDescent="0.2">
      <c r="B2909" s="62"/>
    </row>
    <row r="2910" spans="2:2" x14ac:dyDescent="0.2">
      <c r="B2910" s="62"/>
    </row>
    <row r="2911" spans="2:2" x14ac:dyDescent="0.2">
      <c r="B2911" s="62"/>
    </row>
    <row r="2912" spans="2:2" x14ac:dyDescent="0.2">
      <c r="B2912" s="62"/>
    </row>
    <row r="2913" spans="2:2" x14ac:dyDescent="0.2">
      <c r="B2913" s="62"/>
    </row>
    <row r="2914" spans="2:2" x14ac:dyDescent="0.2">
      <c r="B2914" s="62"/>
    </row>
    <row r="2915" spans="2:2" x14ac:dyDescent="0.2">
      <c r="B2915" s="62"/>
    </row>
    <row r="2916" spans="2:2" x14ac:dyDescent="0.2">
      <c r="B2916" s="62"/>
    </row>
    <row r="2917" spans="2:2" x14ac:dyDescent="0.2">
      <c r="B2917" s="62"/>
    </row>
    <row r="2918" spans="2:2" x14ac:dyDescent="0.2">
      <c r="B2918" s="62"/>
    </row>
    <row r="2919" spans="2:2" x14ac:dyDescent="0.2">
      <c r="B2919" s="62"/>
    </row>
    <row r="2920" spans="2:2" x14ac:dyDescent="0.2">
      <c r="B2920" s="62"/>
    </row>
    <row r="2921" spans="2:2" x14ac:dyDescent="0.2">
      <c r="B2921" s="62"/>
    </row>
    <row r="2922" spans="2:2" x14ac:dyDescent="0.2">
      <c r="B2922" s="62"/>
    </row>
    <row r="2923" spans="2:2" x14ac:dyDescent="0.2">
      <c r="B2923" s="62"/>
    </row>
    <row r="2924" spans="2:2" x14ac:dyDescent="0.2">
      <c r="B2924" s="62"/>
    </row>
    <row r="2925" spans="2:2" x14ac:dyDescent="0.2">
      <c r="B2925" s="62"/>
    </row>
    <row r="2926" spans="2:2" x14ac:dyDescent="0.2">
      <c r="B2926" s="62"/>
    </row>
    <row r="2927" spans="2:2" x14ac:dyDescent="0.2">
      <c r="B2927" s="62"/>
    </row>
    <row r="2928" spans="2:2" x14ac:dyDescent="0.2">
      <c r="B2928" s="62"/>
    </row>
    <row r="2929" spans="2:2" x14ac:dyDescent="0.2">
      <c r="B2929" s="62"/>
    </row>
    <row r="2930" spans="2:2" x14ac:dyDescent="0.2">
      <c r="B2930" s="62"/>
    </row>
    <row r="2931" spans="2:2" x14ac:dyDescent="0.2">
      <c r="B2931" s="62"/>
    </row>
    <row r="2932" spans="2:2" x14ac:dyDescent="0.2">
      <c r="B2932" s="62"/>
    </row>
    <row r="2933" spans="2:2" x14ac:dyDescent="0.2">
      <c r="B2933" s="62"/>
    </row>
    <row r="2934" spans="2:2" x14ac:dyDescent="0.2">
      <c r="B2934" s="62"/>
    </row>
    <row r="2935" spans="2:2" x14ac:dyDescent="0.2">
      <c r="B2935" s="62"/>
    </row>
    <row r="2936" spans="2:2" x14ac:dyDescent="0.2">
      <c r="B2936" s="62"/>
    </row>
    <row r="2937" spans="2:2" x14ac:dyDescent="0.2">
      <c r="B2937" s="62"/>
    </row>
    <row r="2938" spans="2:2" x14ac:dyDescent="0.2">
      <c r="B2938" s="62"/>
    </row>
    <row r="2939" spans="2:2" x14ac:dyDescent="0.2">
      <c r="B2939" s="62"/>
    </row>
    <row r="2940" spans="2:2" x14ac:dyDescent="0.2">
      <c r="B2940" s="62"/>
    </row>
    <row r="2941" spans="2:2" x14ac:dyDescent="0.2">
      <c r="B2941" s="62"/>
    </row>
    <row r="2942" spans="2:2" x14ac:dyDescent="0.2">
      <c r="B2942" s="62"/>
    </row>
    <row r="2943" spans="2:2" x14ac:dyDescent="0.2">
      <c r="B2943" s="62"/>
    </row>
    <row r="2944" spans="2:2" x14ac:dyDescent="0.2">
      <c r="B2944" s="62"/>
    </row>
    <row r="2945" spans="2:2" x14ac:dyDescent="0.2">
      <c r="B2945" s="62"/>
    </row>
    <row r="2946" spans="2:2" x14ac:dyDescent="0.2">
      <c r="B2946" s="62"/>
    </row>
    <row r="2947" spans="2:2" x14ac:dyDescent="0.2">
      <c r="B2947" s="62"/>
    </row>
    <row r="2948" spans="2:2" x14ac:dyDescent="0.2">
      <c r="B2948" s="62"/>
    </row>
    <row r="2949" spans="2:2" x14ac:dyDescent="0.2">
      <c r="B2949" s="62"/>
    </row>
    <row r="2950" spans="2:2" x14ac:dyDescent="0.2">
      <c r="B2950" s="62"/>
    </row>
    <row r="2951" spans="2:2" x14ac:dyDescent="0.2">
      <c r="B2951" s="62"/>
    </row>
    <row r="2952" spans="2:2" x14ac:dyDescent="0.2">
      <c r="B2952" s="62"/>
    </row>
    <row r="2953" spans="2:2" x14ac:dyDescent="0.2">
      <c r="B2953" s="62"/>
    </row>
    <row r="2954" spans="2:2" x14ac:dyDescent="0.2">
      <c r="B2954" s="62"/>
    </row>
    <row r="2955" spans="2:2" x14ac:dyDescent="0.2">
      <c r="B2955" s="62"/>
    </row>
    <row r="2956" spans="2:2" x14ac:dyDescent="0.2">
      <c r="B2956" s="62"/>
    </row>
    <row r="2957" spans="2:2" x14ac:dyDescent="0.2">
      <c r="B2957" s="62"/>
    </row>
    <row r="2958" spans="2:2" x14ac:dyDescent="0.2">
      <c r="B2958" s="62"/>
    </row>
    <row r="2959" spans="2:2" x14ac:dyDescent="0.2">
      <c r="B2959" s="62"/>
    </row>
    <row r="2960" spans="2:2" x14ac:dyDescent="0.2">
      <c r="B2960" s="62"/>
    </row>
    <row r="2961" spans="2:2" x14ac:dyDescent="0.2">
      <c r="B2961" s="62"/>
    </row>
    <row r="2962" spans="2:2" x14ac:dyDescent="0.2">
      <c r="B2962" s="62"/>
    </row>
    <row r="2963" spans="2:2" x14ac:dyDescent="0.2">
      <c r="B2963" s="62"/>
    </row>
    <row r="2964" spans="2:2" x14ac:dyDescent="0.2">
      <c r="B2964" s="62"/>
    </row>
    <row r="2965" spans="2:2" x14ac:dyDescent="0.2">
      <c r="B2965" s="62"/>
    </row>
    <row r="2966" spans="2:2" x14ac:dyDescent="0.2">
      <c r="B2966" s="62"/>
    </row>
    <row r="2967" spans="2:2" x14ac:dyDescent="0.2">
      <c r="B2967" s="62"/>
    </row>
    <row r="2968" spans="2:2" x14ac:dyDescent="0.2">
      <c r="B2968" s="62"/>
    </row>
    <row r="2969" spans="2:2" x14ac:dyDescent="0.2">
      <c r="B2969" s="62"/>
    </row>
    <row r="2970" spans="2:2" x14ac:dyDescent="0.2">
      <c r="B2970" s="62"/>
    </row>
    <row r="2971" spans="2:2" x14ac:dyDescent="0.2">
      <c r="B2971" s="62"/>
    </row>
    <row r="2972" spans="2:2" x14ac:dyDescent="0.2">
      <c r="B2972" s="62"/>
    </row>
    <row r="2973" spans="2:2" x14ac:dyDescent="0.2">
      <c r="B2973" s="62"/>
    </row>
    <row r="2974" spans="2:2" x14ac:dyDescent="0.2">
      <c r="B2974" s="62"/>
    </row>
    <row r="2975" spans="2:2" x14ac:dyDescent="0.2">
      <c r="B2975" s="62"/>
    </row>
    <row r="2976" spans="2:2" x14ac:dyDescent="0.2">
      <c r="B2976" s="62"/>
    </row>
    <row r="2977" spans="2:2" x14ac:dyDescent="0.2">
      <c r="B2977" s="62"/>
    </row>
    <row r="2978" spans="2:2" x14ac:dyDescent="0.2">
      <c r="B2978" s="62"/>
    </row>
    <row r="2979" spans="2:2" x14ac:dyDescent="0.2">
      <c r="B2979" s="62"/>
    </row>
    <row r="2980" spans="2:2" x14ac:dyDescent="0.2">
      <c r="B2980" s="62"/>
    </row>
    <row r="2981" spans="2:2" x14ac:dyDescent="0.2">
      <c r="B2981" s="62"/>
    </row>
    <row r="2982" spans="2:2" x14ac:dyDescent="0.2">
      <c r="B2982" s="62"/>
    </row>
    <row r="2983" spans="2:2" x14ac:dyDescent="0.2">
      <c r="B2983" s="62"/>
    </row>
    <row r="2984" spans="2:2" x14ac:dyDescent="0.2">
      <c r="B2984" s="62"/>
    </row>
    <row r="2985" spans="2:2" x14ac:dyDescent="0.2">
      <c r="B2985" s="62"/>
    </row>
    <row r="2986" spans="2:2" x14ac:dyDescent="0.2">
      <c r="B2986" s="62"/>
    </row>
    <row r="2987" spans="2:2" x14ac:dyDescent="0.2">
      <c r="B2987" s="62"/>
    </row>
    <row r="2988" spans="2:2" x14ac:dyDescent="0.2">
      <c r="B2988" s="62"/>
    </row>
    <row r="2989" spans="2:2" x14ac:dyDescent="0.2">
      <c r="B2989" s="62"/>
    </row>
    <row r="2990" spans="2:2" x14ac:dyDescent="0.2">
      <c r="B2990" s="62"/>
    </row>
    <row r="2991" spans="2:2" x14ac:dyDescent="0.2">
      <c r="B2991" s="62"/>
    </row>
    <row r="2992" spans="2:2" x14ac:dyDescent="0.2">
      <c r="B2992" s="62"/>
    </row>
    <row r="2993" spans="2:2" x14ac:dyDescent="0.2">
      <c r="B2993" s="62"/>
    </row>
    <row r="2994" spans="2:2" x14ac:dyDescent="0.2">
      <c r="B2994" s="62"/>
    </row>
    <row r="2995" spans="2:2" x14ac:dyDescent="0.2">
      <c r="B2995" s="62"/>
    </row>
    <row r="2996" spans="2:2" x14ac:dyDescent="0.2">
      <c r="B2996" s="62"/>
    </row>
    <row r="2997" spans="2:2" x14ac:dyDescent="0.2">
      <c r="B2997" s="62"/>
    </row>
    <row r="2998" spans="2:2" x14ac:dyDescent="0.2">
      <c r="B2998" s="62"/>
    </row>
    <row r="2999" spans="2:2" x14ac:dyDescent="0.2">
      <c r="B2999" s="62"/>
    </row>
    <row r="3000" spans="2:2" x14ac:dyDescent="0.2">
      <c r="B3000" s="62"/>
    </row>
    <row r="3001" spans="2:2" x14ac:dyDescent="0.2">
      <c r="B3001" s="62"/>
    </row>
    <row r="3002" spans="2:2" x14ac:dyDescent="0.2">
      <c r="B3002" s="62"/>
    </row>
    <row r="3003" spans="2:2" x14ac:dyDescent="0.2">
      <c r="B3003" s="62"/>
    </row>
    <row r="3004" spans="2:2" x14ac:dyDescent="0.2">
      <c r="B3004" s="62"/>
    </row>
    <row r="3005" spans="2:2" x14ac:dyDescent="0.2">
      <c r="B3005" s="62"/>
    </row>
    <row r="3006" spans="2:2" x14ac:dyDescent="0.2">
      <c r="B3006" s="62"/>
    </row>
    <row r="3007" spans="2:2" x14ac:dyDescent="0.2">
      <c r="B3007" s="62"/>
    </row>
    <row r="3008" spans="2:2" x14ac:dyDescent="0.2">
      <c r="B3008" s="62"/>
    </row>
    <row r="3009" spans="2:2" x14ac:dyDescent="0.2">
      <c r="B3009" s="62"/>
    </row>
    <row r="3010" spans="2:2" x14ac:dyDescent="0.2">
      <c r="B3010" s="62"/>
    </row>
    <row r="3011" spans="2:2" x14ac:dyDescent="0.2">
      <c r="B3011" s="62"/>
    </row>
    <row r="3012" spans="2:2" x14ac:dyDescent="0.2">
      <c r="B3012" s="62"/>
    </row>
    <row r="3013" spans="2:2" x14ac:dyDescent="0.2">
      <c r="B3013" s="62"/>
    </row>
    <row r="3014" spans="2:2" x14ac:dyDescent="0.2">
      <c r="B3014" s="62"/>
    </row>
    <row r="3015" spans="2:2" x14ac:dyDescent="0.2">
      <c r="B3015" s="62"/>
    </row>
    <row r="3016" spans="2:2" x14ac:dyDescent="0.2">
      <c r="B3016" s="62"/>
    </row>
    <row r="3017" spans="2:2" x14ac:dyDescent="0.2">
      <c r="B3017" s="62"/>
    </row>
    <row r="3018" spans="2:2" x14ac:dyDescent="0.2">
      <c r="B3018" s="62"/>
    </row>
    <row r="3019" spans="2:2" x14ac:dyDescent="0.2">
      <c r="B3019" s="62"/>
    </row>
    <row r="3020" spans="2:2" x14ac:dyDescent="0.2">
      <c r="B3020" s="62"/>
    </row>
    <row r="3021" spans="2:2" x14ac:dyDescent="0.2">
      <c r="B3021" s="62"/>
    </row>
    <row r="3022" spans="2:2" x14ac:dyDescent="0.2">
      <c r="B3022" s="62"/>
    </row>
    <row r="3023" spans="2:2" x14ac:dyDescent="0.2">
      <c r="B3023" s="62"/>
    </row>
    <row r="3024" spans="2:2" x14ac:dyDescent="0.2">
      <c r="B3024" s="62"/>
    </row>
    <row r="3025" spans="2:2" x14ac:dyDescent="0.2">
      <c r="B3025" s="62"/>
    </row>
    <row r="3026" spans="2:2" x14ac:dyDescent="0.2">
      <c r="B3026" s="62"/>
    </row>
    <row r="3027" spans="2:2" x14ac:dyDescent="0.2">
      <c r="B3027" s="62"/>
    </row>
    <row r="3028" spans="2:2" x14ac:dyDescent="0.2">
      <c r="B3028" s="62"/>
    </row>
    <row r="3029" spans="2:2" x14ac:dyDescent="0.2">
      <c r="B3029" s="62"/>
    </row>
    <row r="3030" spans="2:2" x14ac:dyDescent="0.2">
      <c r="B3030" s="62"/>
    </row>
    <row r="3031" spans="2:2" x14ac:dyDescent="0.2">
      <c r="B3031" s="62"/>
    </row>
    <row r="3032" spans="2:2" x14ac:dyDescent="0.2">
      <c r="B3032" s="62"/>
    </row>
    <row r="3033" spans="2:2" x14ac:dyDescent="0.2">
      <c r="B3033" s="62"/>
    </row>
    <row r="3034" spans="2:2" x14ac:dyDescent="0.2">
      <c r="B3034" s="62"/>
    </row>
    <row r="3035" spans="2:2" x14ac:dyDescent="0.2">
      <c r="B3035" s="62"/>
    </row>
    <row r="3036" spans="2:2" x14ac:dyDescent="0.2">
      <c r="B3036" s="62"/>
    </row>
    <row r="3037" spans="2:2" x14ac:dyDescent="0.2">
      <c r="B3037" s="62"/>
    </row>
    <row r="3038" spans="2:2" x14ac:dyDescent="0.2">
      <c r="B3038" s="62"/>
    </row>
    <row r="3039" spans="2:2" x14ac:dyDescent="0.2">
      <c r="B3039" s="62"/>
    </row>
    <row r="3040" spans="2:2" x14ac:dyDescent="0.2">
      <c r="B3040" s="62"/>
    </row>
    <row r="3041" spans="2:2" x14ac:dyDescent="0.2">
      <c r="B3041" s="62"/>
    </row>
    <row r="3042" spans="2:2" x14ac:dyDescent="0.2">
      <c r="B3042" s="62"/>
    </row>
    <row r="3043" spans="2:2" x14ac:dyDescent="0.2">
      <c r="B3043" s="62"/>
    </row>
    <row r="3044" spans="2:2" x14ac:dyDescent="0.2">
      <c r="B3044" s="62"/>
    </row>
    <row r="3045" spans="2:2" x14ac:dyDescent="0.2">
      <c r="B3045" s="62"/>
    </row>
    <row r="3046" spans="2:2" x14ac:dyDescent="0.2">
      <c r="B3046" s="62"/>
    </row>
    <row r="3047" spans="2:2" x14ac:dyDescent="0.2">
      <c r="B3047" s="62"/>
    </row>
    <row r="3048" spans="2:2" x14ac:dyDescent="0.2">
      <c r="B3048" s="62"/>
    </row>
    <row r="3049" spans="2:2" x14ac:dyDescent="0.2">
      <c r="B3049" s="62"/>
    </row>
    <row r="3050" spans="2:2" x14ac:dyDescent="0.2">
      <c r="B3050" s="62"/>
    </row>
    <row r="3051" spans="2:2" x14ac:dyDescent="0.2">
      <c r="B3051" s="62"/>
    </row>
    <row r="3052" spans="2:2" x14ac:dyDescent="0.2">
      <c r="B3052" s="62"/>
    </row>
    <row r="3053" spans="2:2" x14ac:dyDescent="0.2">
      <c r="B3053" s="62"/>
    </row>
    <row r="3054" spans="2:2" x14ac:dyDescent="0.2">
      <c r="B3054" s="62"/>
    </row>
    <row r="3055" spans="2:2" x14ac:dyDescent="0.2">
      <c r="B3055" s="62"/>
    </row>
    <row r="3056" spans="2:2" x14ac:dyDescent="0.2">
      <c r="B3056" s="62"/>
    </row>
    <row r="3057" spans="2:2" x14ac:dyDescent="0.2">
      <c r="B3057" s="62"/>
    </row>
    <row r="3058" spans="2:2" x14ac:dyDescent="0.2">
      <c r="B3058" s="62"/>
    </row>
    <row r="3059" spans="2:2" x14ac:dyDescent="0.2">
      <c r="B3059" s="62"/>
    </row>
    <row r="3060" spans="2:2" x14ac:dyDescent="0.2">
      <c r="B3060" s="62"/>
    </row>
    <row r="3061" spans="2:2" x14ac:dyDescent="0.2">
      <c r="B3061" s="62"/>
    </row>
    <row r="3062" spans="2:2" x14ac:dyDescent="0.2">
      <c r="B3062" s="62"/>
    </row>
    <row r="3063" spans="2:2" x14ac:dyDescent="0.2">
      <c r="B3063" s="62"/>
    </row>
    <row r="3064" spans="2:2" x14ac:dyDescent="0.2">
      <c r="B3064" s="62"/>
    </row>
    <row r="3065" spans="2:2" x14ac:dyDescent="0.2">
      <c r="B3065" s="62"/>
    </row>
    <row r="3066" spans="2:2" x14ac:dyDescent="0.2">
      <c r="B3066" s="62"/>
    </row>
    <row r="3067" spans="2:2" x14ac:dyDescent="0.2">
      <c r="B3067" s="62"/>
    </row>
    <row r="3068" spans="2:2" x14ac:dyDescent="0.2">
      <c r="B3068" s="62"/>
    </row>
    <row r="3069" spans="2:2" x14ac:dyDescent="0.2">
      <c r="B3069" s="62"/>
    </row>
    <row r="3070" spans="2:2" x14ac:dyDescent="0.2">
      <c r="B3070" s="62"/>
    </row>
    <row r="3071" spans="2:2" x14ac:dyDescent="0.2">
      <c r="B3071" s="62"/>
    </row>
    <row r="3072" spans="2:2" x14ac:dyDescent="0.2">
      <c r="B3072" s="62"/>
    </row>
    <row r="3073" spans="2:2" x14ac:dyDescent="0.2">
      <c r="B3073" s="62"/>
    </row>
    <row r="3074" spans="2:2" x14ac:dyDescent="0.2">
      <c r="B3074" s="62"/>
    </row>
    <row r="3075" spans="2:2" x14ac:dyDescent="0.2">
      <c r="B3075" s="62"/>
    </row>
    <row r="3076" spans="2:2" x14ac:dyDescent="0.2">
      <c r="B3076" s="62"/>
    </row>
    <row r="3077" spans="2:2" x14ac:dyDescent="0.2">
      <c r="B3077" s="62"/>
    </row>
    <row r="3078" spans="2:2" x14ac:dyDescent="0.2">
      <c r="B3078" s="62"/>
    </row>
    <row r="3079" spans="2:2" x14ac:dyDescent="0.2">
      <c r="B3079" s="62"/>
    </row>
    <row r="3080" spans="2:2" x14ac:dyDescent="0.2">
      <c r="B3080" s="62"/>
    </row>
    <row r="3081" spans="2:2" x14ac:dyDescent="0.2">
      <c r="B3081" s="62"/>
    </row>
    <row r="3082" spans="2:2" x14ac:dyDescent="0.2">
      <c r="B3082" s="62"/>
    </row>
    <row r="3083" spans="2:2" x14ac:dyDescent="0.2">
      <c r="B3083" s="62"/>
    </row>
    <row r="3084" spans="2:2" x14ac:dyDescent="0.2">
      <c r="B3084" s="62"/>
    </row>
    <row r="3085" spans="2:2" x14ac:dyDescent="0.2">
      <c r="B3085" s="62"/>
    </row>
    <row r="3086" spans="2:2" x14ac:dyDescent="0.2">
      <c r="B3086" s="62"/>
    </row>
    <row r="3087" spans="2:2" x14ac:dyDescent="0.2">
      <c r="B3087" s="62"/>
    </row>
    <row r="3088" spans="2:2" x14ac:dyDescent="0.2">
      <c r="B3088" s="62"/>
    </row>
    <row r="3089" spans="2:2" x14ac:dyDescent="0.2">
      <c r="B3089" s="62"/>
    </row>
    <row r="3090" spans="2:2" x14ac:dyDescent="0.2">
      <c r="B3090" s="62"/>
    </row>
    <row r="3091" spans="2:2" x14ac:dyDescent="0.2">
      <c r="B3091" s="62"/>
    </row>
    <row r="3092" spans="2:2" x14ac:dyDescent="0.2">
      <c r="B3092" s="62"/>
    </row>
    <row r="3093" spans="2:2" x14ac:dyDescent="0.2">
      <c r="B3093" s="62"/>
    </row>
    <row r="3094" spans="2:2" x14ac:dyDescent="0.2">
      <c r="B3094" s="62"/>
    </row>
    <row r="3095" spans="2:2" x14ac:dyDescent="0.2">
      <c r="B3095" s="62"/>
    </row>
    <row r="3096" spans="2:2" x14ac:dyDescent="0.2">
      <c r="B3096" s="62"/>
    </row>
    <row r="3097" spans="2:2" x14ac:dyDescent="0.2">
      <c r="B3097" s="62"/>
    </row>
    <row r="3098" spans="2:2" x14ac:dyDescent="0.2">
      <c r="B3098" s="62"/>
    </row>
    <row r="3099" spans="2:2" x14ac:dyDescent="0.2">
      <c r="B3099" s="62"/>
    </row>
    <row r="3100" spans="2:2" x14ac:dyDescent="0.2">
      <c r="B3100" s="62"/>
    </row>
    <row r="3101" spans="2:2" x14ac:dyDescent="0.2">
      <c r="B3101" s="62"/>
    </row>
    <row r="3102" spans="2:2" x14ac:dyDescent="0.2">
      <c r="B3102" s="62"/>
    </row>
    <row r="3103" spans="2:2" x14ac:dyDescent="0.2">
      <c r="B3103" s="62"/>
    </row>
    <row r="3104" spans="2:2" x14ac:dyDescent="0.2">
      <c r="B3104" s="62"/>
    </row>
    <row r="3105" spans="2:2" x14ac:dyDescent="0.2">
      <c r="B3105" s="62"/>
    </row>
    <row r="3106" spans="2:2" x14ac:dyDescent="0.2">
      <c r="B3106" s="62"/>
    </row>
    <row r="3107" spans="2:2" x14ac:dyDescent="0.2">
      <c r="B3107" s="62"/>
    </row>
    <row r="3108" spans="2:2" x14ac:dyDescent="0.2">
      <c r="B3108" s="62"/>
    </row>
    <row r="3109" spans="2:2" x14ac:dyDescent="0.2">
      <c r="B3109" s="62"/>
    </row>
    <row r="3110" spans="2:2" x14ac:dyDescent="0.2">
      <c r="B3110" s="62"/>
    </row>
    <row r="3111" spans="2:2" x14ac:dyDescent="0.2">
      <c r="B3111" s="62"/>
    </row>
    <row r="3112" spans="2:2" x14ac:dyDescent="0.2">
      <c r="B3112" s="62"/>
    </row>
    <row r="3113" spans="2:2" x14ac:dyDescent="0.2">
      <c r="B3113" s="62"/>
    </row>
    <row r="3114" spans="2:2" x14ac:dyDescent="0.2">
      <c r="B3114" s="62"/>
    </row>
    <row r="3115" spans="2:2" x14ac:dyDescent="0.2">
      <c r="B3115" s="62"/>
    </row>
    <row r="3116" spans="2:2" x14ac:dyDescent="0.2">
      <c r="B3116" s="62"/>
    </row>
    <row r="3117" spans="2:2" x14ac:dyDescent="0.2">
      <c r="B3117" s="62"/>
    </row>
    <row r="3118" spans="2:2" x14ac:dyDescent="0.2">
      <c r="B3118" s="62"/>
    </row>
    <row r="3119" spans="2:2" x14ac:dyDescent="0.2">
      <c r="B3119" s="62"/>
    </row>
    <row r="3120" spans="2:2" x14ac:dyDescent="0.2">
      <c r="B3120" s="62"/>
    </row>
    <row r="3121" spans="2:2" x14ac:dyDescent="0.2">
      <c r="B3121" s="62"/>
    </row>
    <row r="3122" spans="2:2" x14ac:dyDescent="0.2">
      <c r="B3122" s="62"/>
    </row>
    <row r="3123" spans="2:2" x14ac:dyDescent="0.2">
      <c r="B3123" s="62"/>
    </row>
    <row r="3124" spans="2:2" x14ac:dyDescent="0.2">
      <c r="B3124" s="62"/>
    </row>
    <row r="3125" spans="2:2" x14ac:dyDescent="0.2">
      <c r="B3125" s="62"/>
    </row>
    <row r="3126" spans="2:2" x14ac:dyDescent="0.2">
      <c r="B3126" s="62"/>
    </row>
    <row r="3127" spans="2:2" x14ac:dyDescent="0.2">
      <c r="B3127" s="62"/>
    </row>
    <row r="3128" spans="2:2" x14ac:dyDescent="0.2">
      <c r="B3128" s="62"/>
    </row>
    <row r="3129" spans="2:2" x14ac:dyDescent="0.2">
      <c r="B3129" s="62"/>
    </row>
    <row r="3130" spans="2:2" x14ac:dyDescent="0.2">
      <c r="B3130" s="62"/>
    </row>
    <row r="3131" spans="2:2" x14ac:dyDescent="0.2">
      <c r="B3131" s="62"/>
    </row>
    <row r="3132" spans="2:2" x14ac:dyDescent="0.2">
      <c r="B3132" s="62"/>
    </row>
    <row r="3133" spans="2:2" x14ac:dyDescent="0.2">
      <c r="B3133" s="62"/>
    </row>
    <row r="3134" spans="2:2" x14ac:dyDescent="0.2">
      <c r="B3134" s="62"/>
    </row>
    <row r="3135" spans="2:2" x14ac:dyDescent="0.2">
      <c r="B3135" s="62"/>
    </row>
    <row r="3136" spans="2:2" x14ac:dyDescent="0.2">
      <c r="B3136" s="62"/>
    </row>
    <row r="3137" spans="2:2" x14ac:dyDescent="0.2">
      <c r="B3137" s="62"/>
    </row>
    <row r="3138" spans="2:2" x14ac:dyDescent="0.2">
      <c r="B3138" s="62"/>
    </row>
    <row r="3139" spans="2:2" x14ac:dyDescent="0.2">
      <c r="B3139" s="62"/>
    </row>
    <row r="3140" spans="2:2" x14ac:dyDescent="0.2">
      <c r="B3140" s="62"/>
    </row>
    <row r="3141" spans="2:2" x14ac:dyDescent="0.2">
      <c r="B3141" s="62"/>
    </row>
    <row r="3142" spans="2:2" x14ac:dyDescent="0.2">
      <c r="B3142" s="62"/>
    </row>
    <row r="3143" spans="2:2" x14ac:dyDescent="0.2">
      <c r="B3143" s="62"/>
    </row>
    <row r="3144" spans="2:2" x14ac:dyDescent="0.2">
      <c r="B3144" s="62"/>
    </row>
    <row r="3145" spans="2:2" x14ac:dyDescent="0.2">
      <c r="B3145" s="62"/>
    </row>
    <row r="3146" spans="2:2" x14ac:dyDescent="0.2">
      <c r="B3146" s="62"/>
    </row>
    <row r="3147" spans="2:2" x14ac:dyDescent="0.2">
      <c r="B3147" s="62"/>
    </row>
    <row r="3148" spans="2:2" x14ac:dyDescent="0.2">
      <c r="B3148" s="62"/>
    </row>
    <row r="3149" spans="2:2" x14ac:dyDescent="0.2">
      <c r="B3149" s="62"/>
    </row>
    <row r="3150" spans="2:2" x14ac:dyDescent="0.2">
      <c r="B3150" s="62"/>
    </row>
    <row r="3151" spans="2:2" x14ac:dyDescent="0.2">
      <c r="B3151" s="62"/>
    </row>
    <row r="3152" spans="2:2" x14ac:dyDescent="0.2">
      <c r="B3152" s="62"/>
    </row>
    <row r="3153" spans="2:2" x14ac:dyDescent="0.2">
      <c r="B3153" s="62"/>
    </row>
    <row r="3154" spans="2:2" x14ac:dyDescent="0.2">
      <c r="B3154" s="62"/>
    </row>
    <row r="3155" spans="2:2" x14ac:dyDescent="0.2">
      <c r="B3155" s="62"/>
    </row>
    <row r="3156" spans="2:2" x14ac:dyDescent="0.2">
      <c r="B3156" s="62"/>
    </row>
    <row r="3157" spans="2:2" x14ac:dyDescent="0.2">
      <c r="B3157" s="62"/>
    </row>
    <row r="3158" spans="2:2" x14ac:dyDescent="0.2">
      <c r="B3158" s="62"/>
    </row>
    <row r="3159" spans="2:2" x14ac:dyDescent="0.2">
      <c r="B3159" s="62"/>
    </row>
    <row r="3160" spans="2:2" x14ac:dyDescent="0.2">
      <c r="B3160" s="62"/>
    </row>
    <row r="3161" spans="2:2" x14ac:dyDescent="0.2">
      <c r="B3161" s="62"/>
    </row>
    <row r="3162" spans="2:2" x14ac:dyDescent="0.2">
      <c r="B3162" s="62"/>
    </row>
    <row r="3163" spans="2:2" x14ac:dyDescent="0.2">
      <c r="B3163" s="62"/>
    </row>
    <row r="3164" spans="2:2" x14ac:dyDescent="0.2">
      <c r="B3164" s="62"/>
    </row>
    <row r="3165" spans="2:2" x14ac:dyDescent="0.2">
      <c r="B3165" s="62"/>
    </row>
    <row r="3166" spans="2:2" x14ac:dyDescent="0.2">
      <c r="B3166" s="62"/>
    </row>
    <row r="3167" spans="2:2" x14ac:dyDescent="0.2">
      <c r="B3167" s="62"/>
    </row>
    <row r="3168" spans="2:2" x14ac:dyDescent="0.2">
      <c r="B3168" s="62"/>
    </row>
    <row r="3169" spans="2:2" x14ac:dyDescent="0.2">
      <c r="B3169" s="62"/>
    </row>
    <row r="3170" spans="2:2" x14ac:dyDescent="0.2">
      <c r="B3170" s="62"/>
    </row>
    <row r="3171" spans="2:2" x14ac:dyDescent="0.2">
      <c r="B3171" s="62"/>
    </row>
    <row r="3172" spans="2:2" x14ac:dyDescent="0.2">
      <c r="B3172" s="62"/>
    </row>
    <row r="3173" spans="2:2" x14ac:dyDescent="0.2">
      <c r="B3173" s="62"/>
    </row>
    <row r="3174" spans="2:2" x14ac:dyDescent="0.2">
      <c r="B3174" s="62"/>
    </row>
    <row r="3175" spans="2:2" x14ac:dyDescent="0.2">
      <c r="B3175" s="62"/>
    </row>
    <row r="3176" spans="2:2" x14ac:dyDescent="0.2">
      <c r="B3176" s="62"/>
    </row>
    <row r="3177" spans="2:2" x14ac:dyDescent="0.2">
      <c r="B3177" s="62"/>
    </row>
    <row r="3178" spans="2:2" x14ac:dyDescent="0.2">
      <c r="B3178" s="62"/>
    </row>
    <row r="3179" spans="2:2" x14ac:dyDescent="0.2">
      <c r="B3179" s="62"/>
    </row>
    <row r="3180" spans="2:2" x14ac:dyDescent="0.2">
      <c r="B3180" s="62"/>
    </row>
    <row r="3181" spans="2:2" x14ac:dyDescent="0.2">
      <c r="B3181" s="62"/>
    </row>
    <row r="3182" spans="2:2" x14ac:dyDescent="0.2">
      <c r="B3182" s="62"/>
    </row>
    <row r="3183" spans="2:2" x14ac:dyDescent="0.2">
      <c r="B3183" s="62"/>
    </row>
    <row r="3184" spans="2:2" x14ac:dyDescent="0.2">
      <c r="B3184" s="62"/>
    </row>
    <row r="3185" spans="2:2" x14ac:dyDescent="0.2">
      <c r="B3185" s="62"/>
    </row>
    <row r="3186" spans="2:2" x14ac:dyDescent="0.2">
      <c r="B3186" s="62"/>
    </row>
    <row r="3187" spans="2:2" x14ac:dyDescent="0.2">
      <c r="B3187" s="62"/>
    </row>
    <row r="3188" spans="2:2" x14ac:dyDescent="0.2">
      <c r="B3188" s="62"/>
    </row>
    <row r="3189" spans="2:2" x14ac:dyDescent="0.2">
      <c r="B3189" s="62"/>
    </row>
    <row r="3190" spans="2:2" x14ac:dyDescent="0.2">
      <c r="B3190" s="62"/>
    </row>
    <row r="3191" spans="2:2" x14ac:dyDescent="0.2">
      <c r="B3191" s="62"/>
    </row>
    <row r="3192" spans="2:2" x14ac:dyDescent="0.2">
      <c r="B3192" s="62"/>
    </row>
    <row r="3193" spans="2:2" x14ac:dyDescent="0.2">
      <c r="B3193" s="62"/>
    </row>
    <row r="3194" spans="2:2" x14ac:dyDescent="0.2">
      <c r="B3194" s="62"/>
    </row>
    <row r="3195" spans="2:2" x14ac:dyDescent="0.2">
      <c r="B3195" s="62"/>
    </row>
    <row r="3196" spans="2:2" x14ac:dyDescent="0.2">
      <c r="B3196" s="62"/>
    </row>
    <row r="3197" spans="2:2" x14ac:dyDescent="0.2">
      <c r="B3197" s="62"/>
    </row>
    <row r="3198" spans="2:2" x14ac:dyDescent="0.2">
      <c r="B3198" s="62"/>
    </row>
    <row r="3199" spans="2:2" x14ac:dyDescent="0.2">
      <c r="B3199" s="62"/>
    </row>
    <row r="3200" spans="2:2" x14ac:dyDescent="0.2">
      <c r="B3200" s="62"/>
    </row>
    <row r="3201" spans="2:2" x14ac:dyDescent="0.2">
      <c r="B3201" s="62"/>
    </row>
    <row r="3202" spans="2:2" x14ac:dyDescent="0.2">
      <c r="B3202" s="62"/>
    </row>
    <row r="3203" spans="2:2" x14ac:dyDescent="0.2">
      <c r="B3203" s="62"/>
    </row>
    <row r="3204" spans="2:2" x14ac:dyDescent="0.2">
      <c r="B3204" s="62"/>
    </row>
    <row r="3205" spans="2:2" x14ac:dyDescent="0.2">
      <c r="B3205" s="62"/>
    </row>
    <row r="3206" spans="2:2" x14ac:dyDescent="0.2">
      <c r="B3206" s="62"/>
    </row>
    <row r="3207" spans="2:2" x14ac:dyDescent="0.2">
      <c r="B3207" s="62"/>
    </row>
    <row r="3208" spans="2:2" x14ac:dyDescent="0.2">
      <c r="B3208" s="62"/>
    </row>
    <row r="3209" spans="2:2" x14ac:dyDescent="0.2">
      <c r="B3209" s="62"/>
    </row>
    <row r="3210" spans="2:2" x14ac:dyDescent="0.2">
      <c r="B3210" s="62"/>
    </row>
    <row r="3211" spans="2:2" x14ac:dyDescent="0.2">
      <c r="B3211" s="62"/>
    </row>
    <row r="3212" spans="2:2" x14ac:dyDescent="0.2">
      <c r="B3212" s="62"/>
    </row>
    <row r="3213" spans="2:2" x14ac:dyDescent="0.2">
      <c r="B3213" s="62"/>
    </row>
    <row r="3214" spans="2:2" x14ac:dyDescent="0.2">
      <c r="B3214" s="62"/>
    </row>
    <row r="3215" spans="2:2" x14ac:dyDescent="0.2">
      <c r="B3215" s="62"/>
    </row>
    <row r="3216" spans="2:2" x14ac:dyDescent="0.2">
      <c r="B3216" s="62"/>
    </row>
    <row r="3217" spans="2:2" x14ac:dyDescent="0.2">
      <c r="B3217" s="62"/>
    </row>
    <row r="3218" spans="2:2" x14ac:dyDescent="0.2">
      <c r="B3218" s="62"/>
    </row>
    <row r="3219" spans="2:2" x14ac:dyDescent="0.2">
      <c r="B3219" s="62"/>
    </row>
    <row r="3220" spans="2:2" x14ac:dyDescent="0.2">
      <c r="B3220" s="62"/>
    </row>
    <row r="3221" spans="2:2" x14ac:dyDescent="0.2">
      <c r="B3221" s="62"/>
    </row>
    <row r="3222" spans="2:2" x14ac:dyDescent="0.2">
      <c r="B3222" s="62"/>
    </row>
    <row r="3223" spans="2:2" x14ac:dyDescent="0.2">
      <c r="B3223" s="62"/>
    </row>
    <row r="3224" spans="2:2" x14ac:dyDescent="0.2">
      <c r="B3224" s="62"/>
    </row>
    <row r="3225" spans="2:2" x14ac:dyDescent="0.2">
      <c r="B3225" s="62"/>
    </row>
    <row r="3226" spans="2:2" x14ac:dyDescent="0.2">
      <c r="B3226" s="62"/>
    </row>
    <row r="3227" spans="2:2" x14ac:dyDescent="0.2">
      <c r="B3227" s="62"/>
    </row>
    <row r="3228" spans="2:2" x14ac:dyDescent="0.2">
      <c r="B3228" s="62"/>
    </row>
    <row r="3229" spans="2:2" x14ac:dyDescent="0.2">
      <c r="B3229" s="62"/>
    </row>
    <row r="3230" spans="2:2" x14ac:dyDescent="0.2">
      <c r="B3230" s="62"/>
    </row>
    <row r="3231" spans="2:2" x14ac:dyDescent="0.2">
      <c r="B3231" s="62"/>
    </row>
    <row r="3232" spans="2:2" x14ac:dyDescent="0.2">
      <c r="B3232" s="62"/>
    </row>
    <row r="3233" spans="2:2" x14ac:dyDescent="0.2">
      <c r="B3233" s="62"/>
    </row>
    <row r="3234" spans="2:2" x14ac:dyDescent="0.2">
      <c r="B3234" s="62"/>
    </row>
    <row r="3235" spans="2:2" x14ac:dyDescent="0.2">
      <c r="B3235" s="62"/>
    </row>
    <row r="3236" spans="2:2" x14ac:dyDescent="0.2">
      <c r="B3236" s="62"/>
    </row>
    <row r="3237" spans="2:2" x14ac:dyDescent="0.2">
      <c r="B3237" s="62"/>
    </row>
    <row r="3238" spans="2:2" x14ac:dyDescent="0.2">
      <c r="B3238" s="62"/>
    </row>
    <row r="3239" spans="2:2" x14ac:dyDescent="0.2">
      <c r="B3239" s="62"/>
    </row>
    <row r="3240" spans="2:2" x14ac:dyDescent="0.2">
      <c r="B3240" s="62"/>
    </row>
    <row r="3241" spans="2:2" x14ac:dyDescent="0.2">
      <c r="B3241" s="62"/>
    </row>
    <row r="3242" spans="2:2" x14ac:dyDescent="0.2">
      <c r="B3242" s="62"/>
    </row>
    <row r="3243" spans="2:2" x14ac:dyDescent="0.2">
      <c r="B3243" s="62"/>
    </row>
    <row r="3244" spans="2:2" x14ac:dyDescent="0.2">
      <c r="B3244" s="62"/>
    </row>
    <row r="3245" spans="2:2" x14ac:dyDescent="0.2">
      <c r="B3245" s="62"/>
    </row>
    <row r="3246" spans="2:2" x14ac:dyDescent="0.2">
      <c r="B3246" s="62"/>
    </row>
    <row r="3247" spans="2:2" x14ac:dyDescent="0.2">
      <c r="B3247" s="62"/>
    </row>
    <row r="3248" spans="2:2" x14ac:dyDescent="0.2">
      <c r="B3248" s="62"/>
    </row>
    <row r="3249" spans="2:2" x14ac:dyDescent="0.2">
      <c r="B3249" s="62"/>
    </row>
    <row r="3250" spans="2:2" x14ac:dyDescent="0.2">
      <c r="B3250" s="62"/>
    </row>
    <row r="3251" spans="2:2" x14ac:dyDescent="0.2">
      <c r="B3251" s="62"/>
    </row>
    <row r="3252" spans="2:2" x14ac:dyDescent="0.2">
      <c r="B3252" s="62"/>
    </row>
    <row r="3253" spans="2:2" x14ac:dyDescent="0.2">
      <c r="B3253" s="62"/>
    </row>
    <row r="3254" spans="2:2" x14ac:dyDescent="0.2">
      <c r="B3254" s="62"/>
    </row>
    <row r="3255" spans="2:2" x14ac:dyDescent="0.2">
      <c r="B3255" s="62"/>
    </row>
    <row r="3256" spans="2:2" x14ac:dyDescent="0.2">
      <c r="B3256" s="62"/>
    </row>
    <row r="3257" spans="2:2" x14ac:dyDescent="0.2">
      <c r="B3257" s="62"/>
    </row>
    <row r="3258" spans="2:2" x14ac:dyDescent="0.2">
      <c r="B3258" s="62"/>
    </row>
    <row r="3259" spans="2:2" x14ac:dyDescent="0.2">
      <c r="B3259" s="62"/>
    </row>
    <row r="3260" spans="2:2" x14ac:dyDescent="0.2">
      <c r="B3260" s="62"/>
    </row>
    <row r="3261" spans="2:2" x14ac:dyDescent="0.2">
      <c r="B3261" s="62"/>
    </row>
    <row r="3262" spans="2:2" x14ac:dyDescent="0.2">
      <c r="B3262" s="62"/>
    </row>
    <row r="3263" spans="2:2" x14ac:dyDescent="0.2">
      <c r="B3263" s="62"/>
    </row>
    <row r="3264" spans="2:2" x14ac:dyDescent="0.2">
      <c r="B3264" s="62"/>
    </row>
    <row r="3265" spans="2:2" x14ac:dyDescent="0.2">
      <c r="B3265" s="62"/>
    </row>
    <row r="3266" spans="2:2" x14ac:dyDescent="0.2">
      <c r="B3266" s="62"/>
    </row>
    <row r="3267" spans="2:2" x14ac:dyDescent="0.2">
      <c r="B3267" s="62"/>
    </row>
    <row r="3268" spans="2:2" x14ac:dyDescent="0.2">
      <c r="B3268" s="62"/>
    </row>
    <row r="3269" spans="2:2" x14ac:dyDescent="0.2">
      <c r="B3269" s="62"/>
    </row>
    <row r="3270" spans="2:2" x14ac:dyDescent="0.2">
      <c r="B3270" s="62"/>
    </row>
    <row r="3271" spans="2:2" x14ac:dyDescent="0.2">
      <c r="B3271" s="62"/>
    </row>
    <row r="3272" spans="2:2" x14ac:dyDescent="0.2">
      <c r="B3272" s="62"/>
    </row>
    <row r="3273" spans="2:2" x14ac:dyDescent="0.2">
      <c r="B3273" s="62"/>
    </row>
    <row r="3274" spans="2:2" x14ac:dyDescent="0.2">
      <c r="B3274" s="62"/>
    </row>
    <row r="3275" spans="2:2" x14ac:dyDescent="0.2">
      <c r="B3275" s="62"/>
    </row>
    <row r="3276" spans="2:2" x14ac:dyDescent="0.2">
      <c r="B3276" s="62"/>
    </row>
    <row r="3277" spans="2:2" x14ac:dyDescent="0.2">
      <c r="B3277" s="62"/>
    </row>
    <row r="3278" spans="2:2" x14ac:dyDescent="0.2">
      <c r="B3278" s="62"/>
    </row>
    <row r="3279" spans="2:2" x14ac:dyDescent="0.2">
      <c r="B3279" s="62"/>
    </row>
    <row r="3280" spans="2:2" x14ac:dyDescent="0.2">
      <c r="B3280" s="62"/>
    </row>
    <row r="3281" spans="2:2" x14ac:dyDescent="0.2">
      <c r="B3281" s="62"/>
    </row>
    <row r="3282" spans="2:2" x14ac:dyDescent="0.2">
      <c r="B3282" s="62"/>
    </row>
    <row r="3283" spans="2:2" x14ac:dyDescent="0.2">
      <c r="B3283" s="62"/>
    </row>
    <row r="3284" spans="2:2" x14ac:dyDescent="0.2">
      <c r="B3284" s="62"/>
    </row>
    <row r="3285" spans="2:2" x14ac:dyDescent="0.2">
      <c r="B3285" s="62"/>
    </row>
    <row r="3286" spans="2:2" x14ac:dyDescent="0.2">
      <c r="B3286" s="62"/>
    </row>
    <row r="3287" spans="2:2" x14ac:dyDescent="0.2">
      <c r="B3287" s="62"/>
    </row>
    <row r="3288" spans="2:2" x14ac:dyDescent="0.2">
      <c r="B3288" s="62"/>
    </row>
    <row r="3289" spans="2:2" x14ac:dyDescent="0.2">
      <c r="B3289" s="62"/>
    </row>
    <row r="3290" spans="2:2" x14ac:dyDescent="0.2">
      <c r="B3290" s="62"/>
    </row>
    <row r="3291" spans="2:2" x14ac:dyDescent="0.2">
      <c r="B3291" s="62"/>
    </row>
    <row r="3292" spans="2:2" x14ac:dyDescent="0.2">
      <c r="B3292" s="62"/>
    </row>
    <row r="3293" spans="2:2" x14ac:dyDescent="0.2">
      <c r="B3293" s="62"/>
    </row>
    <row r="3294" spans="2:2" x14ac:dyDescent="0.2">
      <c r="B3294" s="62"/>
    </row>
    <row r="3295" spans="2:2" x14ac:dyDescent="0.2">
      <c r="B3295" s="62"/>
    </row>
    <row r="3296" spans="2:2" x14ac:dyDescent="0.2">
      <c r="B3296" s="62"/>
    </row>
    <row r="3297" spans="2:2" x14ac:dyDescent="0.2">
      <c r="B3297" s="62"/>
    </row>
    <row r="3298" spans="2:2" x14ac:dyDescent="0.2">
      <c r="B3298" s="62"/>
    </row>
    <row r="3299" spans="2:2" x14ac:dyDescent="0.2">
      <c r="B3299" s="62"/>
    </row>
    <row r="3300" spans="2:2" x14ac:dyDescent="0.2">
      <c r="B3300" s="62"/>
    </row>
    <row r="3301" spans="2:2" x14ac:dyDescent="0.2">
      <c r="B3301" s="62"/>
    </row>
    <row r="3302" spans="2:2" x14ac:dyDescent="0.2">
      <c r="B3302" s="62"/>
    </row>
    <row r="3303" spans="2:2" x14ac:dyDescent="0.2">
      <c r="B3303" s="62"/>
    </row>
    <row r="3304" spans="2:2" x14ac:dyDescent="0.2">
      <c r="B3304" s="62"/>
    </row>
    <row r="3305" spans="2:2" x14ac:dyDescent="0.2">
      <c r="B3305" s="62"/>
    </row>
    <row r="3306" spans="2:2" x14ac:dyDescent="0.2">
      <c r="B3306" s="62"/>
    </row>
    <row r="3307" spans="2:2" x14ac:dyDescent="0.2">
      <c r="B3307" s="62"/>
    </row>
    <row r="3308" spans="2:2" x14ac:dyDescent="0.2">
      <c r="B3308" s="62"/>
    </row>
    <row r="3309" spans="2:2" x14ac:dyDescent="0.2">
      <c r="B3309" s="62"/>
    </row>
    <row r="3310" spans="2:2" x14ac:dyDescent="0.2">
      <c r="B3310" s="62"/>
    </row>
    <row r="3311" spans="2:2" x14ac:dyDescent="0.2">
      <c r="B3311" s="62"/>
    </row>
    <row r="3312" spans="2:2" x14ac:dyDescent="0.2">
      <c r="B3312" s="62"/>
    </row>
    <row r="3313" spans="2:2" x14ac:dyDescent="0.2">
      <c r="B3313" s="62"/>
    </row>
    <row r="3314" spans="2:2" x14ac:dyDescent="0.2">
      <c r="B3314" s="62"/>
    </row>
    <row r="3315" spans="2:2" x14ac:dyDescent="0.2">
      <c r="B3315" s="62"/>
    </row>
    <row r="3316" spans="2:2" x14ac:dyDescent="0.2">
      <c r="B3316" s="62"/>
    </row>
    <row r="3317" spans="2:2" x14ac:dyDescent="0.2">
      <c r="B3317" s="62"/>
    </row>
    <row r="3318" spans="2:2" x14ac:dyDescent="0.2">
      <c r="B3318" s="62"/>
    </row>
    <row r="3319" spans="2:2" x14ac:dyDescent="0.2">
      <c r="B3319" s="62"/>
    </row>
    <row r="3320" spans="2:2" x14ac:dyDescent="0.2">
      <c r="B3320" s="62"/>
    </row>
    <row r="3321" spans="2:2" x14ac:dyDescent="0.2">
      <c r="B3321" s="62"/>
    </row>
    <row r="3322" spans="2:2" x14ac:dyDescent="0.2">
      <c r="B3322" s="62"/>
    </row>
    <row r="3323" spans="2:2" x14ac:dyDescent="0.2">
      <c r="B3323" s="62"/>
    </row>
    <row r="3324" spans="2:2" x14ac:dyDescent="0.2">
      <c r="B3324" s="62"/>
    </row>
    <row r="3325" spans="2:2" x14ac:dyDescent="0.2">
      <c r="B3325" s="62"/>
    </row>
    <row r="3326" spans="2:2" x14ac:dyDescent="0.2">
      <c r="B3326" s="62"/>
    </row>
    <row r="3327" spans="2:2" x14ac:dyDescent="0.2">
      <c r="B3327" s="62"/>
    </row>
    <row r="3328" spans="2:2" x14ac:dyDescent="0.2">
      <c r="B3328" s="62"/>
    </row>
    <row r="3329" spans="2:2" x14ac:dyDescent="0.2">
      <c r="B3329" s="62"/>
    </row>
    <row r="3330" spans="2:2" x14ac:dyDescent="0.2">
      <c r="B3330" s="62"/>
    </row>
    <row r="3331" spans="2:2" x14ac:dyDescent="0.2">
      <c r="B3331" s="62"/>
    </row>
    <row r="3332" spans="2:2" x14ac:dyDescent="0.2">
      <c r="B3332" s="62"/>
    </row>
    <row r="3333" spans="2:2" x14ac:dyDescent="0.2">
      <c r="B3333" s="62"/>
    </row>
    <row r="3334" spans="2:2" x14ac:dyDescent="0.2">
      <c r="B3334" s="62"/>
    </row>
    <row r="3335" spans="2:2" x14ac:dyDescent="0.2">
      <c r="B3335" s="62"/>
    </row>
    <row r="3336" spans="2:2" x14ac:dyDescent="0.2">
      <c r="B3336" s="62"/>
    </row>
    <row r="3337" spans="2:2" x14ac:dyDescent="0.2">
      <c r="B3337" s="62"/>
    </row>
    <row r="3338" spans="2:2" x14ac:dyDescent="0.2">
      <c r="B3338" s="62"/>
    </row>
    <row r="3339" spans="2:2" x14ac:dyDescent="0.2">
      <c r="B3339" s="62"/>
    </row>
    <row r="3340" spans="2:2" x14ac:dyDescent="0.2">
      <c r="B3340" s="62"/>
    </row>
    <row r="3341" spans="2:2" x14ac:dyDescent="0.2">
      <c r="B3341" s="62"/>
    </row>
    <row r="3342" spans="2:2" x14ac:dyDescent="0.2">
      <c r="B3342" s="62"/>
    </row>
    <row r="3343" spans="2:2" x14ac:dyDescent="0.2">
      <c r="B3343" s="62"/>
    </row>
    <row r="3344" spans="2:2" x14ac:dyDescent="0.2">
      <c r="B3344" s="62"/>
    </row>
    <row r="3345" spans="2:2" x14ac:dyDescent="0.2">
      <c r="B3345" s="62"/>
    </row>
    <row r="3346" spans="2:2" x14ac:dyDescent="0.2">
      <c r="B3346" s="62"/>
    </row>
    <row r="3347" spans="2:2" x14ac:dyDescent="0.2">
      <c r="B3347" s="62"/>
    </row>
    <row r="3348" spans="2:2" x14ac:dyDescent="0.2">
      <c r="B3348" s="62"/>
    </row>
    <row r="3349" spans="2:2" x14ac:dyDescent="0.2">
      <c r="B3349" s="62"/>
    </row>
    <row r="3350" spans="2:2" x14ac:dyDescent="0.2">
      <c r="B3350" s="62"/>
    </row>
    <row r="3351" spans="2:2" x14ac:dyDescent="0.2">
      <c r="B3351" s="62"/>
    </row>
    <row r="3352" spans="2:2" x14ac:dyDescent="0.2">
      <c r="B3352" s="62"/>
    </row>
    <row r="3353" spans="2:2" x14ac:dyDescent="0.2">
      <c r="B3353" s="62"/>
    </row>
    <row r="3354" spans="2:2" x14ac:dyDescent="0.2">
      <c r="B3354" s="62"/>
    </row>
    <row r="3355" spans="2:2" x14ac:dyDescent="0.2">
      <c r="B3355" s="62"/>
    </row>
    <row r="3356" spans="2:2" x14ac:dyDescent="0.2">
      <c r="B3356" s="62"/>
    </row>
    <row r="3357" spans="2:2" x14ac:dyDescent="0.2">
      <c r="B3357" s="62"/>
    </row>
    <row r="3358" spans="2:2" x14ac:dyDescent="0.2">
      <c r="B3358" s="62"/>
    </row>
    <row r="3359" spans="2:2" x14ac:dyDescent="0.2">
      <c r="B3359" s="62"/>
    </row>
    <row r="3360" spans="2:2" x14ac:dyDescent="0.2">
      <c r="B3360" s="62"/>
    </row>
    <row r="3361" spans="2:2" x14ac:dyDescent="0.2">
      <c r="B3361" s="62"/>
    </row>
    <row r="3362" spans="2:2" x14ac:dyDescent="0.2">
      <c r="B3362" s="62"/>
    </row>
    <row r="3363" spans="2:2" x14ac:dyDescent="0.2">
      <c r="B3363" s="62"/>
    </row>
    <row r="3364" spans="2:2" x14ac:dyDescent="0.2">
      <c r="B3364" s="62"/>
    </row>
    <row r="3365" spans="2:2" x14ac:dyDescent="0.2">
      <c r="B3365" s="62"/>
    </row>
    <row r="3366" spans="2:2" x14ac:dyDescent="0.2">
      <c r="B3366" s="62"/>
    </row>
    <row r="3367" spans="2:2" x14ac:dyDescent="0.2">
      <c r="B3367" s="62"/>
    </row>
    <row r="3368" spans="2:2" x14ac:dyDescent="0.2">
      <c r="B3368" s="62"/>
    </row>
    <row r="3369" spans="2:2" x14ac:dyDescent="0.2">
      <c r="B3369" s="62"/>
    </row>
    <row r="3370" spans="2:2" x14ac:dyDescent="0.2">
      <c r="B3370" s="62"/>
    </row>
    <row r="3371" spans="2:2" x14ac:dyDescent="0.2">
      <c r="B3371" s="62"/>
    </row>
    <row r="3372" spans="2:2" x14ac:dyDescent="0.2">
      <c r="B3372" s="62"/>
    </row>
    <row r="3373" spans="2:2" x14ac:dyDescent="0.2">
      <c r="B3373" s="62"/>
    </row>
    <row r="3374" spans="2:2" x14ac:dyDescent="0.2">
      <c r="B3374" s="62"/>
    </row>
    <row r="3375" spans="2:2" x14ac:dyDescent="0.2">
      <c r="B3375" s="62"/>
    </row>
    <row r="3376" spans="2:2" x14ac:dyDescent="0.2">
      <c r="B3376" s="62"/>
    </row>
    <row r="3377" spans="2:2" x14ac:dyDescent="0.2">
      <c r="B3377" s="62"/>
    </row>
    <row r="3378" spans="2:2" x14ac:dyDescent="0.2">
      <c r="B3378" s="62"/>
    </row>
    <row r="3379" spans="2:2" x14ac:dyDescent="0.2">
      <c r="B3379" s="62"/>
    </row>
    <row r="3380" spans="2:2" x14ac:dyDescent="0.2">
      <c r="B3380" s="62"/>
    </row>
    <row r="3381" spans="2:2" x14ac:dyDescent="0.2">
      <c r="B3381" s="62"/>
    </row>
    <row r="3382" spans="2:2" x14ac:dyDescent="0.2">
      <c r="B3382" s="62"/>
    </row>
    <row r="3383" spans="2:2" x14ac:dyDescent="0.2">
      <c r="B3383" s="62"/>
    </row>
    <row r="3384" spans="2:2" x14ac:dyDescent="0.2">
      <c r="B3384" s="62"/>
    </row>
    <row r="3385" spans="2:2" x14ac:dyDescent="0.2">
      <c r="B3385" s="62"/>
    </row>
    <row r="3386" spans="2:2" x14ac:dyDescent="0.2">
      <c r="B3386" s="62"/>
    </row>
    <row r="3387" spans="2:2" x14ac:dyDescent="0.2">
      <c r="B3387" s="62"/>
    </row>
    <row r="3388" spans="2:2" x14ac:dyDescent="0.2">
      <c r="B3388" s="62"/>
    </row>
    <row r="3389" spans="2:2" x14ac:dyDescent="0.2">
      <c r="B3389" s="62"/>
    </row>
    <row r="3390" spans="2:2" x14ac:dyDescent="0.2">
      <c r="B3390" s="62"/>
    </row>
    <row r="3391" spans="2:2" x14ac:dyDescent="0.2">
      <c r="B3391" s="62"/>
    </row>
    <row r="3392" spans="2:2" x14ac:dyDescent="0.2">
      <c r="B3392" s="62"/>
    </row>
    <row r="3393" spans="2:2" x14ac:dyDescent="0.2">
      <c r="B3393" s="62"/>
    </row>
    <row r="3394" spans="2:2" x14ac:dyDescent="0.2">
      <c r="B3394" s="62"/>
    </row>
    <row r="3395" spans="2:2" x14ac:dyDescent="0.2">
      <c r="B3395" s="62"/>
    </row>
    <row r="3396" spans="2:2" x14ac:dyDescent="0.2">
      <c r="B3396" s="62"/>
    </row>
    <row r="3397" spans="2:2" x14ac:dyDescent="0.2">
      <c r="B3397" s="62"/>
    </row>
    <row r="3398" spans="2:2" x14ac:dyDescent="0.2">
      <c r="B3398" s="62"/>
    </row>
    <row r="3399" spans="2:2" x14ac:dyDescent="0.2">
      <c r="B3399" s="62"/>
    </row>
    <row r="3400" spans="2:2" x14ac:dyDescent="0.2">
      <c r="B3400" s="62"/>
    </row>
    <row r="3401" spans="2:2" x14ac:dyDescent="0.2">
      <c r="B3401" s="62"/>
    </row>
    <row r="3402" spans="2:2" x14ac:dyDescent="0.2">
      <c r="B3402" s="62"/>
    </row>
    <row r="3403" spans="2:2" x14ac:dyDescent="0.2">
      <c r="B3403" s="62"/>
    </row>
    <row r="3404" spans="2:2" x14ac:dyDescent="0.2">
      <c r="B3404" s="62"/>
    </row>
    <row r="3405" spans="2:2" x14ac:dyDescent="0.2">
      <c r="B3405" s="62"/>
    </row>
    <row r="3406" spans="2:2" x14ac:dyDescent="0.2">
      <c r="B3406" s="62"/>
    </row>
    <row r="3407" spans="2:2" x14ac:dyDescent="0.2">
      <c r="B3407" s="62"/>
    </row>
    <row r="3408" spans="2:2" x14ac:dyDescent="0.2">
      <c r="B3408" s="62"/>
    </row>
    <row r="3409" spans="2:2" x14ac:dyDescent="0.2">
      <c r="B3409" s="62"/>
    </row>
    <row r="3410" spans="2:2" x14ac:dyDescent="0.2">
      <c r="B3410" s="62"/>
    </row>
    <row r="3411" spans="2:2" x14ac:dyDescent="0.2">
      <c r="B3411" s="62"/>
    </row>
    <row r="3412" spans="2:2" x14ac:dyDescent="0.2">
      <c r="B3412" s="62"/>
    </row>
    <row r="3413" spans="2:2" x14ac:dyDescent="0.2">
      <c r="B3413" s="62"/>
    </row>
    <row r="3414" spans="2:2" x14ac:dyDescent="0.2">
      <c r="B3414" s="62"/>
    </row>
    <row r="3415" spans="2:2" x14ac:dyDescent="0.2">
      <c r="B3415" s="62"/>
    </row>
    <row r="3416" spans="2:2" x14ac:dyDescent="0.2">
      <c r="B3416" s="62"/>
    </row>
    <row r="3417" spans="2:2" x14ac:dyDescent="0.2">
      <c r="B3417" s="62"/>
    </row>
    <row r="3418" spans="2:2" x14ac:dyDescent="0.2">
      <c r="B3418" s="62"/>
    </row>
    <row r="3419" spans="2:2" x14ac:dyDescent="0.2">
      <c r="B3419" s="62"/>
    </row>
    <row r="3420" spans="2:2" x14ac:dyDescent="0.2">
      <c r="B3420" s="62"/>
    </row>
    <row r="3421" spans="2:2" x14ac:dyDescent="0.2">
      <c r="B3421" s="62"/>
    </row>
    <row r="3422" spans="2:2" x14ac:dyDescent="0.2">
      <c r="B3422" s="62"/>
    </row>
    <row r="3423" spans="2:2" x14ac:dyDescent="0.2">
      <c r="B3423" s="62"/>
    </row>
    <row r="3424" spans="2:2" x14ac:dyDescent="0.2">
      <c r="B3424" s="62"/>
    </row>
    <row r="3425" spans="2:2" x14ac:dyDescent="0.2">
      <c r="B3425" s="62"/>
    </row>
    <row r="3426" spans="2:2" x14ac:dyDescent="0.2">
      <c r="B3426" s="62"/>
    </row>
    <row r="3427" spans="2:2" x14ac:dyDescent="0.2">
      <c r="B3427" s="62"/>
    </row>
    <row r="3428" spans="2:2" x14ac:dyDescent="0.2">
      <c r="B3428" s="62"/>
    </row>
    <row r="3429" spans="2:2" x14ac:dyDescent="0.2">
      <c r="B3429" s="62"/>
    </row>
    <row r="3430" spans="2:2" x14ac:dyDescent="0.2">
      <c r="B3430" s="62"/>
    </row>
    <row r="3431" spans="2:2" x14ac:dyDescent="0.2">
      <c r="B3431" s="62"/>
    </row>
    <row r="3432" spans="2:2" x14ac:dyDescent="0.2">
      <c r="B3432" s="62"/>
    </row>
    <row r="3433" spans="2:2" x14ac:dyDescent="0.2">
      <c r="B3433" s="62"/>
    </row>
    <row r="3434" spans="2:2" x14ac:dyDescent="0.2">
      <c r="B3434" s="62"/>
    </row>
    <row r="3435" spans="2:2" x14ac:dyDescent="0.2">
      <c r="B3435" s="62"/>
    </row>
    <row r="3436" spans="2:2" x14ac:dyDescent="0.2">
      <c r="B3436" s="62"/>
    </row>
    <row r="3437" spans="2:2" x14ac:dyDescent="0.2">
      <c r="B3437" s="62"/>
    </row>
    <row r="3438" spans="2:2" x14ac:dyDescent="0.2">
      <c r="B3438" s="62"/>
    </row>
    <row r="3439" spans="2:2" x14ac:dyDescent="0.2">
      <c r="B3439" s="62"/>
    </row>
    <row r="3440" spans="2:2" x14ac:dyDescent="0.2">
      <c r="B3440" s="62"/>
    </row>
    <row r="3441" spans="2:2" x14ac:dyDescent="0.2">
      <c r="B3441" s="62"/>
    </row>
    <row r="3442" spans="2:2" x14ac:dyDescent="0.2">
      <c r="B3442" s="62"/>
    </row>
    <row r="3443" spans="2:2" x14ac:dyDescent="0.2">
      <c r="B3443" s="62"/>
    </row>
    <row r="3444" spans="2:2" x14ac:dyDescent="0.2">
      <c r="B3444" s="62"/>
    </row>
    <row r="3445" spans="2:2" x14ac:dyDescent="0.2">
      <c r="B3445" s="62"/>
    </row>
    <row r="3446" spans="2:2" x14ac:dyDescent="0.2">
      <c r="B3446" s="62"/>
    </row>
    <row r="3447" spans="2:2" x14ac:dyDescent="0.2">
      <c r="B3447" s="62"/>
    </row>
    <row r="3448" spans="2:2" x14ac:dyDescent="0.2">
      <c r="B3448" s="62"/>
    </row>
    <row r="3449" spans="2:2" x14ac:dyDescent="0.2">
      <c r="B3449" s="62"/>
    </row>
    <row r="3450" spans="2:2" x14ac:dyDescent="0.2">
      <c r="B3450" s="62"/>
    </row>
    <row r="3451" spans="2:2" x14ac:dyDescent="0.2">
      <c r="B3451" s="62"/>
    </row>
    <row r="3452" spans="2:2" x14ac:dyDescent="0.2">
      <c r="B3452" s="62"/>
    </row>
    <row r="3453" spans="2:2" x14ac:dyDescent="0.2">
      <c r="B3453" s="62"/>
    </row>
    <row r="3454" spans="2:2" x14ac:dyDescent="0.2">
      <c r="B3454" s="62"/>
    </row>
    <row r="3455" spans="2:2" x14ac:dyDescent="0.2">
      <c r="B3455" s="62"/>
    </row>
    <row r="3456" spans="2:2" x14ac:dyDescent="0.2">
      <c r="B3456" s="62"/>
    </row>
    <row r="3457" spans="2:2" x14ac:dyDescent="0.2">
      <c r="B3457" s="62"/>
    </row>
    <row r="3458" spans="2:2" x14ac:dyDescent="0.2">
      <c r="B3458" s="62"/>
    </row>
    <row r="3459" spans="2:2" x14ac:dyDescent="0.2">
      <c r="B3459" s="62"/>
    </row>
    <row r="3460" spans="2:2" x14ac:dyDescent="0.2">
      <c r="B3460" s="62"/>
    </row>
    <row r="3461" spans="2:2" x14ac:dyDescent="0.2">
      <c r="B3461" s="62"/>
    </row>
    <row r="3462" spans="2:2" x14ac:dyDescent="0.2">
      <c r="B3462" s="62"/>
    </row>
    <row r="3463" spans="2:2" x14ac:dyDescent="0.2">
      <c r="B3463" s="62"/>
    </row>
    <row r="3464" spans="2:2" x14ac:dyDescent="0.2">
      <c r="B3464" s="62"/>
    </row>
    <row r="3465" spans="2:2" x14ac:dyDescent="0.2">
      <c r="B3465" s="62"/>
    </row>
    <row r="3466" spans="2:2" x14ac:dyDescent="0.2">
      <c r="B3466" s="62"/>
    </row>
    <row r="3467" spans="2:2" x14ac:dyDescent="0.2">
      <c r="B3467" s="62"/>
    </row>
    <row r="3468" spans="2:2" x14ac:dyDescent="0.2">
      <c r="B3468" s="62"/>
    </row>
    <row r="3469" spans="2:2" x14ac:dyDescent="0.2">
      <c r="B3469" s="62"/>
    </row>
    <row r="3470" spans="2:2" x14ac:dyDescent="0.2">
      <c r="B3470" s="62"/>
    </row>
    <row r="3471" spans="2:2" x14ac:dyDescent="0.2">
      <c r="B3471" s="62"/>
    </row>
    <row r="3472" spans="2:2" x14ac:dyDescent="0.2">
      <c r="B3472" s="62"/>
    </row>
    <row r="3473" spans="2:2" x14ac:dyDescent="0.2">
      <c r="B3473" s="62"/>
    </row>
    <row r="3474" spans="2:2" x14ac:dyDescent="0.2">
      <c r="B3474" s="62"/>
    </row>
    <row r="3475" spans="2:2" x14ac:dyDescent="0.2">
      <c r="B3475" s="62"/>
    </row>
    <row r="3476" spans="2:2" x14ac:dyDescent="0.2">
      <c r="B3476" s="62"/>
    </row>
    <row r="3477" spans="2:2" x14ac:dyDescent="0.2">
      <c r="B3477" s="62"/>
    </row>
    <row r="3478" spans="2:2" x14ac:dyDescent="0.2">
      <c r="B3478" s="62"/>
    </row>
    <row r="3479" spans="2:2" x14ac:dyDescent="0.2">
      <c r="B3479" s="62"/>
    </row>
    <row r="3480" spans="2:2" x14ac:dyDescent="0.2">
      <c r="B3480" s="62"/>
    </row>
    <row r="3481" spans="2:2" x14ac:dyDescent="0.2">
      <c r="B3481" s="62"/>
    </row>
    <row r="3482" spans="2:2" x14ac:dyDescent="0.2">
      <c r="B3482" s="62"/>
    </row>
    <row r="3483" spans="2:2" x14ac:dyDescent="0.2">
      <c r="B3483" s="62"/>
    </row>
    <row r="3484" spans="2:2" x14ac:dyDescent="0.2">
      <c r="B3484" s="62"/>
    </row>
    <row r="3485" spans="2:2" x14ac:dyDescent="0.2">
      <c r="B3485" s="62"/>
    </row>
    <row r="3486" spans="2:2" x14ac:dyDescent="0.2">
      <c r="B3486" s="62"/>
    </row>
    <row r="3487" spans="2:2" x14ac:dyDescent="0.2">
      <c r="B3487" s="62"/>
    </row>
    <row r="3488" spans="2:2" x14ac:dyDescent="0.2">
      <c r="B3488" s="62"/>
    </row>
    <row r="3489" spans="2:2" x14ac:dyDescent="0.2">
      <c r="B3489" s="62"/>
    </row>
    <row r="3490" spans="2:2" x14ac:dyDescent="0.2">
      <c r="B3490" s="62"/>
    </row>
    <row r="3491" spans="2:2" x14ac:dyDescent="0.2">
      <c r="B3491" s="62"/>
    </row>
    <row r="3492" spans="2:2" x14ac:dyDescent="0.2">
      <c r="B3492" s="62"/>
    </row>
    <row r="3493" spans="2:2" x14ac:dyDescent="0.2">
      <c r="B3493" s="62"/>
    </row>
    <row r="3494" spans="2:2" x14ac:dyDescent="0.2">
      <c r="B3494" s="62"/>
    </row>
    <row r="3495" spans="2:2" x14ac:dyDescent="0.2">
      <c r="B3495" s="62"/>
    </row>
    <row r="3496" spans="2:2" x14ac:dyDescent="0.2">
      <c r="B3496" s="62"/>
    </row>
    <row r="3497" spans="2:2" x14ac:dyDescent="0.2">
      <c r="B3497" s="62"/>
    </row>
    <row r="3498" spans="2:2" x14ac:dyDescent="0.2">
      <c r="B3498" s="62"/>
    </row>
    <row r="3499" spans="2:2" x14ac:dyDescent="0.2">
      <c r="B3499" s="62"/>
    </row>
    <row r="3500" spans="2:2" x14ac:dyDescent="0.2">
      <c r="B3500" s="62"/>
    </row>
    <row r="3501" spans="2:2" x14ac:dyDescent="0.2">
      <c r="B3501" s="62"/>
    </row>
    <row r="3502" spans="2:2" x14ac:dyDescent="0.2">
      <c r="B3502" s="62"/>
    </row>
    <row r="3503" spans="2:2" x14ac:dyDescent="0.2">
      <c r="B3503" s="62"/>
    </row>
    <row r="3504" spans="2:2" x14ac:dyDescent="0.2">
      <c r="B3504" s="62"/>
    </row>
    <row r="3505" spans="2:2" x14ac:dyDescent="0.2">
      <c r="B3505" s="62"/>
    </row>
    <row r="3506" spans="2:2" x14ac:dyDescent="0.2">
      <c r="B3506" s="62"/>
    </row>
    <row r="3507" spans="2:2" x14ac:dyDescent="0.2">
      <c r="B3507" s="62"/>
    </row>
    <row r="3508" spans="2:2" x14ac:dyDescent="0.2">
      <c r="B3508" s="62"/>
    </row>
    <row r="3509" spans="2:2" x14ac:dyDescent="0.2">
      <c r="B3509" s="62"/>
    </row>
    <row r="3510" spans="2:2" x14ac:dyDescent="0.2">
      <c r="B3510" s="62"/>
    </row>
    <row r="3511" spans="2:2" x14ac:dyDescent="0.2">
      <c r="B3511" s="62"/>
    </row>
    <row r="3512" spans="2:2" x14ac:dyDescent="0.2">
      <c r="B3512" s="62"/>
    </row>
    <row r="3513" spans="2:2" x14ac:dyDescent="0.2">
      <c r="B3513" s="62"/>
    </row>
    <row r="3514" spans="2:2" x14ac:dyDescent="0.2">
      <c r="B3514" s="62"/>
    </row>
    <row r="3515" spans="2:2" x14ac:dyDescent="0.2">
      <c r="B3515" s="62"/>
    </row>
    <row r="3516" spans="2:2" x14ac:dyDescent="0.2">
      <c r="B3516" s="62"/>
    </row>
    <row r="3517" spans="2:2" x14ac:dyDescent="0.2">
      <c r="B3517" s="62"/>
    </row>
    <row r="3518" spans="2:2" x14ac:dyDescent="0.2">
      <c r="B3518" s="62"/>
    </row>
    <row r="3519" spans="2:2" x14ac:dyDescent="0.2">
      <c r="B3519" s="62"/>
    </row>
    <row r="3520" spans="2:2" x14ac:dyDescent="0.2">
      <c r="B3520" s="62"/>
    </row>
    <row r="3521" spans="2:2" x14ac:dyDescent="0.2">
      <c r="B3521" s="62"/>
    </row>
    <row r="3522" spans="2:2" x14ac:dyDescent="0.2">
      <c r="B3522" s="62"/>
    </row>
    <row r="3523" spans="2:2" x14ac:dyDescent="0.2">
      <c r="B3523" s="62"/>
    </row>
    <row r="3524" spans="2:2" x14ac:dyDescent="0.2">
      <c r="B3524" s="62"/>
    </row>
    <row r="3525" spans="2:2" x14ac:dyDescent="0.2">
      <c r="B3525" s="62"/>
    </row>
    <row r="3526" spans="2:2" x14ac:dyDescent="0.2">
      <c r="B3526" s="62"/>
    </row>
    <row r="3527" spans="2:2" x14ac:dyDescent="0.2">
      <c r="B3527" s="62"/>
    </row>
    <row r="3528" spans="2:2" x14ac:dyDescent="0.2">
      <c r="B3528" s="62"/>
    </row>
    <row r="3529" spans="2:2" x14ac:dyDescent="0.2">
      <c r="B3529" s="62"/>
    </row>
    <row r="3530" spans="2:2" x14ac:dyDescent="0.2">
      <c r="B3530" s="62"/>
    </row>
    <row r="3531" spans="2:2" x14ac:dyDescent="0.2">
      <c r="B3531" s="62"/>
    </row>
    <row r="3532" spans="2:2" x14ac:dyDescent="0.2">
      <c r="B3532" s="62"/>
    </row>
    <row r="3533" spans="2:2" x14ac:dyDescent="0.2">
      <c r="B3533" s="62"/>
    </row>
    <row r="3534" spans="2:2" x14ac:dyDescent="0.2">
      <c r="B3534" s="62"/>
    </row>
    <row r="3535" spans="2:2" x14ac:dyDescent="0.2">
      <c r="B3535" s="62"/>
    </row>
    <row r="3536" spans="2:2" x14ac:dyDescent="0.2">
      <c r="B3536" s="62"/>
    </row>
    <row r="3537" spans="2:2" x14ac:dyDescent="0.2">
      <c r="B3537" s="62"/>
    </row>
    <row r="3538" spans="2:2" x14ac:dyDescent="0.2">
      <c r="B3538" s="62"/>
    </row>
    <row r="3539" spans="2:2" x14ac:dyDescent="0.2">
      <c r="B3539" s="62"/>
    </row>
    <row r="3540" spans="2:2" x14ac:dyDescent="0.2">
      <c r="B3540" s="62"/>
    </row>
    <row r="3541" spans="2:2" x14ac:dyDescent="0.2">
      <c r="B3541" s="62"/>
    </row>
    <row r="3542" spans="2:2" x14ac:dyDescent="0.2">
      <c r="B3542" s="62"/>
    </row>
    <row r="3543" spans="2:2" x14ac:dyDescent="0.2">
      <c r="B3543" s="62"/>
    </row>
    <row r="3544" spans="2:2" x14ac:dyDescent="0.2">
      <c r="B3544" s="62"/>
    </row>
    <row r="3545" spans="2:2" x14ac:dyDescent="0.2">
      <c r="B3545" s="62"/>
    </row>
    <row r="3546" spans="2:2" x14ac:dyDescent="0.2">
      <c r="B3546" s="62"/>
    </row>
    <row r="3547" spans="2:2" x14ac:dyDescent="0.2">
      <c r="B3547" s="62"/>
    </row>
    <row r="3548" spans="2:2" x14ac:dyDescent="0.2">
      <c r="B3548" s="62"/>
    </row>
    <row r="3549" spans="2:2" x14ac:dyDescent="0.2">
      <c r="B3549" s="62"/>
    </row>
    <row r="3550" spans="2:2" x14ac:dyDescent="0.2">
      <c r="B3550" s="62"/>
    </row>
    <row r="3551" spans="2:2" x14ac:dyDescent="0.2">
      <c r="B3551" s="62"/>
    </row>
    <row r="3552" spans="2:2" x14ac:dyDescent="0.2">
      <c r="B3552" s="62"/>
    </row>
    <row r="3553" spans="2:2" x14ac:dyDescent="0.2">
      <c r="B3553" s="62"/>
    </row>
    <row r="3554" spans="2:2" x14ac:dyDescent="0.2">
      <c r="B3554" s="62"/>
    </row>
    <row r="3555" spans="2:2" x14ac:dyDescent="0.2">
      <c r="B3555" s="62"/>
    </row>
    <row r="3556" spans="2:2" x14ac:dyDescent="0.2">
      <c r="B3556" s="62"/>
    </row>
    <row r="3557" spans="2:2" x14ac:dyDescent="0.2">
      <c r="B3557" s="62"/>
    </row>
    <row r="3558" spans="2:2" x14ac:dyDescent="0.2">
      <c r="B3558" s="62"/>
    </row>
    <row r="3559" spans="2:2" x14ac:dyDescent="0.2">
      <c r="B3559" s="62"/>
    </row>
    <row r="3560" spans="2:2" x14ac:dyDescent="0.2">
      <c r="B3560" s="62"/>
    </row>
    <row r="3561" spans="2:2" x14ac:dyDescent="0.2">
      <c r="B3561" s="62"/>
    </row>
    <row r="3562" spans="2:2" x14ac:dyDescent="0.2">
      <c r="B3562" s="62"/>
    </row>
    <row r="3563" spans="2:2" x14ac:dyDescent="0.2">
      <c r="B3563" s="62"/>
    </row>
    <row r="3564" spans="2:2" x14ac:dyDescent="0.2">
      <c r="B3564" s="62"/>
    </row>
    <row r="3565" spans="2:2" x14ac:dyDescent="0.2">
      <c r="B3565" s="62"/>
    </row>
    <row r="3566" spans="2:2" x14ac:dyDescent="0.2">
      <c r="B3566" s="62"/>
    </row>
    <row r="3567" spans="2:2" x14ac:dyDescent="0.2">
      <c r="B3567" s="62"/>
    </row>
    <row r="3568" spans="2:2" x14ac:dyDescent="0.2">
      <c r="B3568" s="62"/>
    </row>
    <row r="3569" spans="2:2" x14ac:dyDescent="0.2">
      <c r="B3569" s="62"/>
    </row>
    <row r="3570" spans="2:2" x14ac:dyDescent="0.2">
      <c r="B3570" s="62"/>
    </row>
    <row r="3571" spans="2:2" x14ac:dyDescent="0.2">
      <c r="B3571" s="62"/>
    </row>
    <row r="3572" spans="2:2" x14ac:dyDescent="0.2">
      <c r="B3572" s="62"/>
    </row>
    <row r="3573" spans="2:2" x14ac:dyDescent="0.2">
      <c r="B3573" s="62"/>
    </row>
    <row r="3574" spans="2:2" x14ac:dyDescent="0.2">
      <c r="B3574" s="62"/>
    </row>
    <row r="3575" spans="2:2" x14ac:dyDescent="0.2">
      <c r="B3575" s="62"/>
    </row>
    <row r="3576" spans="2:2" x14ac:dyDescent="0.2">
      <c r="B3576" s="62"/>
    </row>
    <row r="3577" spans="2:2" x14ac:dyDescent="0.2">
      <c r="B3577" s="62"/>
    </row>
    <row r="3578" spans="2:2" x14ac:dyDescent="0.2">
      <c r="B3578" s="62"/>
    </row>
    <row r="3579" spans="2:2" x14ac:dyDescent="0.2">
      <c r="B3579" s="62"/>
    </row>
    <row r="3580" spans="2:2" x14ac:dyDescent="0.2">
      <c r="B3580" s="62"/>
    </row>
    <row r="3581" spans="2:2" x14ac:dyDescent="0.2">
      <c r="B3581" s="62"/>
    </row>
    <row r="3582" spans="2:2" x14ac:dyDescent="0.2">
      <c r="B3582" s="62"/>
    </row>
    <row r="3583" spans="2:2" x14ac:dyDescent="0.2">
      <c r="B3583" s="62"/>
    </row>
    <row r="3584" spans="2:2" x14ac:dyDescent="0.2">
      <c r="B3584" s="62"/>
    </row>
    <row r="3585" spans="2:2" x14ac:dyDescent="0.2">
      <c r="B3585" s="62"/>
    </row>
    <row r="3586" spans="2:2" x14ac:dyDescent="0.2">
      <c r="B3586" s="62"/>
    </row>
    <row r="3587" spans="2:2" x14ac:dyDescent="0.2">
      <c r="B3587" s="62"/>
    </row>
    <row r="3588" spans="2:2" x14ac:dyDescent="0.2">
      <c r="B3588" s="62"/>
    </row>
    <row r="3589" spans="2:2" x14ac:dyDescent="0.2">
      <c r="B3589" s="62"/>
    </row>
    <row r="3590" spans="2:2" x14ac:dyDescent="0.2">
      <c r="B3590" s="62"/>
    </row>
    <row r="3591" spans="2:2" x14ac:dyDescent="0.2">
      <c r="B3591" s="62"/>
    </row>
    <row r="3592" spans="2:2" x14ac:dyDescent="0.2">
      <c r="B3592" s="62"/>
    </row>
    <row r="3593" spans="2:2" x14ac:dyDescent="0.2">
      <c r="B3593" s="62"/>
    </row>
    <row r="3594" spans="2:2" x14ac:dyDescent="0.2">
      <c r="B3594" s="62"/>
    </row>
    <row r="3595" spans="2:2" x14ac:dyDescent="0.2">
      <c r="B3595" s="62"/>
    </row>
    <row r="3596" spans="2:2" x14ac:dyDescent="0.2">
      <c r="B3596" s="62"/>
    </row>
    <row r="3597" spans="2:2" x14ac:dyDescent="0.2">
      <c r="B3597" s="62"/>
    </row>
    <row r="3598" spans="2:2" x14ac:dyDescent="0.2">
      <c r="B3598" s="62"/>
    </row>
    <row r="3599" spans="2:2" x14ac:dyDescent="0.2">
      <c r="B3599" s="62"/>
    </row>
    <row r="3600" spans="2:2" x14ac:dyDescent="0.2">
      <c r="B3600" s="62"/>
    </row>
    <row r="3601" spans="2:2" x14ac:dyDescent="0.2">
      <c r="B3601" s="62"/>
    </row>
    <row r="3602" spans="2:2" x14ac:dyDescent="0.2">
      <c r="B3602" s="62"/>
    </row>
    <row r="3603" spans="2:2" x14ac:dyDescent="0.2">
      <c r="B3603" s="62"/>
    </row>
    <row r="3604" spans="2:2" x14ac:dyDescent="0.2">
      <c r="B3604" s="62"/>
    </row>
    <row r="3605" spans="2:2" x14ac:dyDescent="0.2">
      <c r="B3605" s="62"/>
    </row>
    <row r="3606" spans="2:2" x14ac:dyDescent="0.2">
      <c r="B3606" s="62"/>
    </row>
    <row r="3607" spans="2:2" x14ac:dyDescent="0.2">
      <c r="B3607" s="62"/>
    </row>
    <row r="3608" spans="2:2" x14ac:dyDescent="0.2">
      <c r="B3608" s="62"/>
    </row>
    <row r="3609" spans="2:2" x14ac:dyDescent="0.2">
      <c r="B3609" s="62"/>
    </row>
    <row r="3610" spans="2:2" x14ac:dyDescent="0.2">
      <c r="B3610" s="62"/>
    </row>
    <row r="3611" spans="2:2" x14ac:dyDescent="0.2">
      <c r="B3611" s="62"/>
    </row>
    <row r="3612" spans="2:2" x14ac:dyDescent="0.2">
      <c r="B3612" s="62"/>
    </row>
    <row r="3613" spans="2:2" x14ac:dyDescent="0.2">
      <c r="B3613" s="62"/>
    </row>
    <row r="3614" spans="2:2" x14ac:dyDescent="0.2">
      <c r="B3614" s="62"/>
    </row>
    <row r="3615" spans="2:2" x14ac:dyDescent="0.2">
      <c r="B3615" s="62"/>
    </row>
    <row r="3616" spans="2:2" x14ac:dyDescent="0.2">
      <c r="B3616" s="62"/>
    </row>
    <row r="3617" spans="2:2" x14ac:dyDescent="0.2">
      <c r="B3617" s="62"/>
    </row>
    <row r="3618" spans="2:2" x14ac:dyDescent="0.2">
      <c r="B3618" s="62"/>
    </row>
    <row r="3619" spans="2:2" x14ac:dyDescent="0.2">
      <c r="B3619" s="62"/>
    </row>
    <row r="3620" spans="2:2" x14ac:dyDescent="0.2">
      <c r="B3620" s="62"/>
    </row>
    <row r="3621" spans="2:2" x14ac:dyDescent="0.2">
      <c r="B3621" s="62"/>
    </row>
    <row r="3622" spans="2:2" x14ac:dyDescent="0.2">
      <c r="B3622" s="62"/>
    </row>
    <row r="3623" spans="2:2" x14ac:dyDescent="0.2">
      <c r="B3623" s="62"/>
    </row>
    <row r="3624" spans="2:2" x14ac:dyDescent="0.2">
      <c r="B3624" s="62"/>
    </row>
    <row r="3625" spans="2:2" x14ac:dyDescent="0.2">
      <c r="B3625" s="62"/>
    </row>
    <row r="3626" spans="2:2" x14ac:dyDescent="0.2">
      <c r="B3626" s="62"/>
    </row>
    <row r="3627" spans="2:2" x14ac:dyDescent="0.2">
      <c r="B3627" s="62"/>
    </row>
    <row r="3628" spans="2:2" x14ac:dyDescent="0.2">
      <c r="B3628" s="62"/>
    </row>
    <row r="3629" spans="2:2" x14ac:dyDescent="0.2">
      <c r="B3629" s="62"/>
    </row>
    <row r="3630" spans="2:2" x14ac:dyDescent="0.2">
      <c r="B3630" s="62"/>
    </row>
    <row r="3631" spans="2:2" x14ac:dyDescent="0.2">
      <c r="B3631" s="62"/>
    </row>
    <row r="3632" spans="2:2" x14ac:dyDescent="0.2">
      <c r="B3632" s="62"/>
    </row>
    <row r="3633" spans="2:2" x14ac:dyDescent="0.2">
      <c r="B3633" s="62"/>
    </row>
    <row r="3634" spans="2:2" x14ac:dyDescent="0.2">
      <c r="B3634" s="62"/>
    </row>
    <row r="3635" spans="2:2" x14ac:dyDescent="0.2">
      <c r="B3635" s="62"/>
    </row>
    <row r="3636" spans="2:2" x14ac:dyDescent="0.2">
      <c r="B3636" s="62"/>
    </row>
    <row r="3637" spans="2:2" x14ac:dyDescent="0.2">
      <c r="B3637" s="62"/>
    </row>
    <row r="3638" spans="2:2" x14ac:dyDescent="0.2">
      <c r="B3638" s="62"/>
    </row>
    <row r="3639" spans="2:2" x14ac:dyDescent="0.2">
      <c r="B3639" s="62"/>
    </row>
    <row r="3640" spans="2:2" x14ac:dyDescent="0.2">
      <c r="B3640" s="62"/>
    </row>
    <row r="3641" spans="2:2" x14ac:dyDescent="0.2">
      <c r="B3641" s="62"/>
    </row>
    <row r="3642" spans="2:2" x14ac:dyDescent="0.2">
      <c r="B3642" s="62"/>
    </row>
    <row r="3643" spans="2:2" x14ac:dyDescent="0.2">
      <c r="B3643" s="62"/>
    </row>
    <row r="3644" spans="2:2" x14ac:dyDescent="0.2">
      <c r="B3644" s="62"/>
    </row>
    <row r="3645" spans="2:2" x14ac:dyDescent="0.2">
      <c r="B3645" s="62"/>
    </row>
    <row r="3646" spans="2:2" x14ac:dyDescent="0.2">
      <c r="B3646" s="62"/>
    </row>
    <row r="3647" spans="2:2" x14ac:dyDescent="0.2">
      <c r="B3647" s="62"/>
    </row>
    <row r="3648" spans="2:2" x14ac:dyDescent="0.2">
      <c r="B3648" s="62"/>
    </row>
    <row r="3649" spans="2:2" x14ac:dyDescent="0.2">
      <c r="B3649" s="62"/>
    </row>
    <row r="3650" spans="2:2" x14ac:dyDescent="0.2">
      <c r="B3650" s="62"/>
    </row>
    <row r="3651" spans="2:2" x14ac:dyDescent="0.2">
      <c r="B3651" s="62"/>
    </row>
    <row r="3652" spans="2:2" x14ac:dyDescent="0.2">
      <c r="B3652" s="62"/>
    </row>
    <row r="3653" spans="2:2" x14ac:dyDescent="0.2">
      <c r="B3653" s="62"/>
    </row>
    <row r="3654" spans="2:2" x14ac:dyDescent="0.2">
      <c r="B3654" s="62"/>
    </row>
    <row r="3655" spans="2:2" x14ac:dyDescent="0.2">
      <c r="B3655" s="62"/>
    </row>
    <row r="3656" spans="2:2" x14ac:dyDescent="0.2">
      <c r="B3656" s="62"/>
    </row>
    <row r="3657" spans="2:2" x14ac:dyDescent="0.2">
      <c r="B3657" s="62"/>
    </row>
    <row r="3658" spans="2:2" x14ac:dyDescent="0.2">
      <c r="B3658" s="62"/>
    </row>
    <row r="3659" spans="2:2" x14ac:dyDescent="0.2">
      <c r="B3659" s="62"/>
    </row>
    <row r="3660" spans="2:2" x14ac:dyDescent="0.2">
      <c r="B3660" s="62"/>
    </row>
    <row r="3661" spans="2:2" x14ac:dyDescent="0.2">
      <c r="B3661" s="62"/>
    </row>
    <row r="3662" spans="2:2" x14ac:dyDescent="0.2">
      <c r="B3662" s="62"/>
    </row>
    <row r="3663" spans="2:2" x14ac:dyDescent="0.2">
      <c r="B3663" s="62"/>
    </row>
    <row r="3664" spans="2:2" x14ac:dyDescent="0.2">
      <c r="B3664" s="62"/>
    </row>
    <row r="3665" spans="2:2" x14ac:dyDescent="0.2">
      <c r="B3665" s="62"/>
    </row>
    <row r="3666" spans="2:2" x14ac:dyDescent="0.2">
      <c r="B3666" s="62"/>
    </row>
    <row r="3667" spans="2:2" x14ac:dyDescent="0.2">
      <c r="B3667" s="62"/>
    </row>
    <row r="3668" spans="2:2" x14ac:dyDescent="0.2">
      <c r="B3668" s="62"/>
    </row>
    <row r="3669" spans="2:2" x14ac:dyDescent="0.2">
      <c r="B3669" s="62"/>
    </row>
    <row r="3670" spans="2:2" x14ac:dyDescent="0.2">
      <c r="B3670" s="62"/>
    </row>
    <row r="3671" spans="2:2" x14ac:dyDescent="0.2">
      <c r="B3671" s="62"/>
    </row>
    <row r="3672" spans="2:2" x14ac:dyDescent="0.2">
      <c r="B3672" s="62"/>
    </row>
    <row r="3673" spans="2:2" x14ac:dyDescent="0.2">
      <c r="B3673" s="62"/>
    </row>
    <row r="3674" spans="2:2" x14ac:dyDescent="0.2">
      <c r="B3674" s="62"/>
    </row>
    <row r="3675" spans="2:2" x14ac:dyDescent="0.2">
      <c r="B3675" s="62"/>
    </row>
    <row r="3676" spans="2:2" x14ac:dyDescent="0.2">
      <c r="B3676" s="62"/>
    </row>
    <row r="3677" spans="2:2" x14ac:dyDescent="0.2">
      <c r="B3677" s="62"/>
    </row>
    <row r="3678" spans="2:2" x14ac:dyDescent="0.2">
      <c r="B3678" s="62"/>
    </row>
    <row r="3679" spans="2:2" x14ac:dyDescent="0.2">
      <c r="B3679" s="62"/>
    </row>
    <row r="3680" spans="2:2" x14ac:dyDescent="0.2">
      <c r="B3680" s="62"/>
    </row>
    <row r="3681" spans="2:2" x14ac:dyDescent="0.2">
      <c r="B3681" s="62"/>
    </row>
    <row r="3682" spans="2:2" x14ac:dyDescent="0.2">
      <c r="B3682" s="62"/>
    </row>
    <row r="3683" spans="2:2" x14ac:dyDescent="0.2">
      <c r="B3683" s="62"/>
    </row>
    <row r="3684" spans="2:2" x14ac:dyDescent="0.2">
      <c r="B3684" s="62"/>
    </row>
    <row r="3685" spans="2:2" x14ac:dyDescent="0.2">
      <c r="B3685" s="62"/>
    </row>
    <row r="3686" spans="2:2" x14ac:dyDescent="0.2">
      <c r="B3686" s="62"/>
    </row>
    <row r="3687" spans="2:2" x14ac:dyDescent="0.2">
      <c r="B3687" s="62"/>
    </row>
    <row r="3688" spans="2:2" x14ac:dyDescent="0.2">
      <c r="B3688" s="62"/>
    </row>
    <row r="3689" spans="2:2" x14ac:dyDescent="0.2">
      <c r="B3689" s="62"/>
    </row>
    <row r="3690" spans="2:2" x14ac:dyDescent="0.2">
      <c r="B3690" s="62"/>
    </row>
    <row r="3691" spans="2:2" x14ac:dyDescent="0.2">
      <c r="B3691" s="62"/>
    </row>
    <row r="3692" spans="2:2" x14ac:dyDescent="0.2">
      <c r="B3692" s="62"/>
    </row>
    <row r="3693" spans="2:2" x14ac:dyDescent="0.2">
      <c r="B3693" s="62"/>
    </row>
    <row r="3694" spans="2:2" x14ac:dyDescent="0.2">
      <c r="B3694" s="62"/>
    </row>
    <row r="3695" spans="2:2" x14ac:dyDescent="0.2">
      <c r="B3695" s="62"/>
    </row>
    <row r="3696" spans="2:2" x14ac:dyDescent="0.2">
      <c r="B3696" s="62"/>
    </row>
    <row r="3697" spans="2:2" x14ac:dyDescent="0.2">
      <c r="B3697" s="62"/>
    </row>
    <row r="3698" spans="2:2" x14ac:dyDescent="0.2">
      <c r="B3698" s="62"/>
    </row>
    <row r="3699" spans="2:2" x14ac:dyDescent="0.2">
      <c r="B3699" s="62"/>
    </row>
    <row r="3700" spans="2:2" x14ac:dyDescent="0.2">
      <c r="B3700" s="62"/>
    </row>
    <row r="3701" spans="2:2" x14ac:dyDescent="0.2">
      <c r="B3701" s="62"/>
    </row>
    <row r="3702" spans="2:2" x14ac:dyDescent="0.2">
      <c r="B3702" s="62"/>
    </row>
    <row r="3703" spans="2:2" x14ac:dyDescent="0.2">
      <c r="B3703" s="62"/>
    </row>
    <row r="3704" spans="2:2" x14ac:dyDescent="0.2">
      <c r="B3704" s="62"/>
    </row>
    <row r="3705" spans="2:2" x14ac:dyDescent="0.2">
      <c r="B3705" s="62"/>
    </row>
    <row r="3706" spans="2:2" x14ac:dyDescent="0.2">
      <c r="B3706" s="62"/>
    </row>
    <row r="3707" spans="2:2" x14ac:dyDescent="0.2">
      <c r="B3707" s="62"/>
    </row>
    <row r="3708" spans="2:2" x14ac:dyDescent="0.2">
      <c r="B3708" s="62"/>
    </row>
    <row r="3709" spans="2:2" x14ac:dyDescent="0.2">
      <c r="B3709" s="62"/>
    </row>
    <row r="3710" spans="2:2" x14ac:dyDescent="0.2">
      <c r="B3710" s="62"/>
    </row>
    <row r="3711" spans="2:2" x14ac:dyDescent="0.2">
      <c r="B3711" s="62"/>
    </row>
    <row r="3712" spans="2:2" x14ac:dyDescent="0.2">
      <c r="B3712" s="62"/>
    </row>
    <row r="3713" spans="2:2" x14ac:dyDescent="0.2">
      <c r="B3713" s="62"/>
    </row>
    <row r="3714" spans="2:2" x14ac:dyDescent="0.2">
      <c r="B3714" s="62"/>
    </row>
    <row r="3715" spans="2:2" x14ac:dyDescent="0.2">
      <c r="B3715" s="62"/>
    </row>
    <row r="3716" spans="2:2" x14ac:dyDescent="0.2">
      <c r="B3716" s="62"/>
    </row>
    <row r="3717" spans="2:2" x14ac:dyDescent="0.2">
      <c r="B3717" s="62"/>
    </row>
    <row r="3718" spans="2:2" x14ac:dyDescent="0.2">
      <c r="B3718" s="62"/>
    </row>
    <row r="3719" spans="2:2" x14ac:dyDescent="0.2">
      <c r="B3719" s="62"/>
    </row>
    <row r="3720" spans="2:2" x14ac:dyDescent="0.2">
      <c r="B3720" s="62"/>
    </row>
    <row r="3721" spans="2:2" x14ac:dyDescent="0.2">
      <c r="B3721" s="62"/>
    </row>
    <row r="3722" spans="2:2" x14ac:dyDescent="0.2">
      <c r="B3722" s="62"/>
    </row>
    <row r="3723" spans="2:2" x14ac:dyDescent="0.2">
      <c r="B3723" s="62"/>
    </row>
    <row r="3724" spans="2:2" x14ac:dyDescent="0.2">
      <c r="B3724" s="62"/>
    </row>
    <row r="3725" spans="2:2" x14ac:dyDescent="0.2">
      <c r="B3725" s="62"/>
    </row>
    <row r="3726" spans="2:2" x14ac:dyDescent="0.2">
      <c r="B3726" s="62"/>
    </row>
    <row r="3727" spans="2:2" x14ac:dyDescent="0.2">
      <c r="B3727" s="62"/>
    </row>
    <row r="3728" spans="2:2" x14ac:dyDescent="0.2">
      <c r="B3728" s="62"/>
    </row>
    <row r="3729" spans="2:2" x14ac:dyDescent="0.2">
      <c r="B3729" s="62"/>
    </row>
    <row r="3730" spans="2:2" x14ac:dyDescent="0.2">
      <c r="B3730" s="62"/>
    </row>
    <row r="3731" spans="2:2" x14ac:dyDescent="0.2">
      <c r="B3731" s="62"/>
    </row>
    <row r="3732" spans="2:2" x14ac:dyDescent="0.2">
      <c r="B3732" s="62"/>
    </row>
    <row r="3733" spans="2:2" x14ac:dyDescent="0.2">
      <c r="B3733" s="62"/>
    </row>
    <row r="3734" spans="2:2" x14ac:dyDescent="0.2">
      <c r="B3734" s="62"/>
    </row>
    <row r="3735" spans="2:2" x14ac:dyDescent="0.2">
      <c r="B3735" s="62"/>
    </row>
    <row r="3736" spans="2:2" x14ac:dyDescent="0.2">
      <c r="B3736" s="62"/>
    </row>
    <row r="3737" spans="2:2" x14ac:dyDescent="0.2">
      <c r="B3737" s="62"/>
    </row>
    <row r="3738" spans="2:2" x14ac:dyDescent="0.2">
      <c r="B3738" s="62"/>
    </row>
    <row r="3739" spans="2:2" x14ac:dyDescent="0.2">
      <c r="B3739" s="62"/>
    </row>
    <row r="3740" spans="2:2" x14ac:dyDescent="0.2">
      <c r="B3740" s="62"/>
    </row>
    <row r="3741" spans="2:2" x14ac:dyDescent="0.2">
      <c r="B3741" s="62"/>
    </row>
    <row r="3742" spans="2:2" x14ac:dyDescent="0.2">
      <c r="B3742" s="62"/>
    </row>
    <row r="3743" spans="2:2" x14ac:dyDescent="0.2">
      <c r="B3743" s="62"/>
    </row>
    <row r="3744" spans="2:2" x14ac:dyDescent="0.2">
      <c r="B3744" s="62"/>
    </row>
    <row r="3745" spans="2:2" x14ac:dyDescent="0.2">
      <c r="B3745" s="62"/>
    </row>
    <row r="3746" spans="2:2" x14ac:dyDescent="0.2">
      <c r="B3746" s="62"/>
    </row>
    <row r="3747" spans="2:2" x14ac:dyDescent="0.2">
      <c r="B3747" s="62"/>
    </row>
    <row r="3748" spans="2:2" x14ac:dyDescent="0.2">
      <c r="B3748" s="62"/>
    </row>
    <row r="3749" spans="2:2" x14ac:dyDescent="0.2">
      <c r="B3749" s="62"/>
    </row>
    <row r="3750" spans="2:2" x14ac:dyDescent="0.2">
      <c r="B3750" s="62"/>
    </row>
    <row r="3751" spans="2:2" x14ac:dyDescent="0.2">
      <c r="B3751" s="62"/>
    </row>
    <row r="3752" spans="2:2" x14ac:dyDescent="0.2">
      <c r="B3752" s="62"/>
    </row>
    <row r="3753" spans="2:2" x14ac:dyDescent="0.2">
      <c r="B3753" s="62"/>
    </row>
    <row r="3754" spans="2:2" x14ac:dyDescent="0.2">
      <c r="B3754" s="62"/>
    </row>
    <row r="3755" spans="2:2" x14ac:dyDescent="0.2">
      <c r="B3755" s="62"/>
    </row>
    <row r="3756" spans="2:2" x14ac:dyDescent="0.2">
      <c r="B3756" s="62"/>
    </row>
    <row r="3757" spans="2:2" x14ac:dyDescent="0.2">
      <c r="B3757" s="62"/>
    </row>
    <row r="3758" spans="2:2" x14ac:dyDescent="0.2">
      <c r="B3758" s="62"/>
    </row>
    <row r="3759" spans="2:2" x14ac:dyDescent="0.2">
      <c r="B3759" s="62"/>
    </row>
    <row r="3760" spans="2:2" x14ac:dyDescent="0.2">
      <c r="B3760" s="62"/>
    </row>
    <row r="3761" spans="2:2" x14ac:dyDescent="0.2">
      <c r="B3761" s="62"/>
    </row>
    <row r="3762" spans="2:2" x14ac:dyDescent="0.2">
      <c r="B3762" s="62"/>
    </row>
    <row r="3763" spans="2:2" x14ac:dyDescent="0.2">
      <c r="B3763" s="62"/>
    </row>
    <row r="3764" spans="2:2" x14ac:dyDescent="0.2">
      <c r="B3764" s="62"/>
    </row>
    <row r="3765" spans="2:2" x14ac:dyDescent="0.2">
      <c r="B3765" s="62"/>
    </row>
    <row r="3766" spans="2:2" x14ac:dyDescent="0.2">
      <c r="B3766" s="62"/>
    </row>
    <row r="3767" spans="2:2" x14ac:dyDescent="0.2">
      <c r="B3767" s="62"/>
    </row>
    <row r="3768" spans="2:2" x14ac:dyDescent="0.2">
      <c r="B3768" s="62"/>
    </row>
    <row r="3769" spans="2:2" x14ac:dyDescent="0.2">
      <c r="B3769" s="62"/>
    </row>
    <row r="3770" spans="2:2" x14ac:dyDescent="0.2">
      <c r="B3770" s="62"/>
    </row>
    <row r="3771" spans="2:2" x14ac:dyDescent="0.2">
      <c r="B3771" s="62"/>
    </row>
    <row r="3772" spans="2:2" x14ac:dyDescent="0.2">
      <c r="B3772" s="62"/>
    </row>
    <row r="3773" spans="2:2" x14ac:dyDescent="0.2">
      <c r="B3773" s="62"/>
    </row>
    <row r="3774" spans="2:2" x14ac:dyDescent="0.2">
      <c r="B3774" s="62"/>
    </row>
    <row r="3775" spans="2:2" x14ac:dyDescent="0.2">
      <c r="B3775" s="62"/>
    </row>
    <row r="3776" spans="2:2" x14ac:dyDescent="0.2">
      <c r="B3776" s="62"/>
    </row>
    <row r="3777" spans="2:2" x14ac:dyDescent="0.2">
      <c r="B3777" s="62"/>
    </row>
    <row r="3778" spans="2:2" x14ac:dyDescent="0.2">
      <c r="B3778" s="62"/>
    </row>
    <row r="3779" spans="2:2" x14ac:dyDescent="0.2">
      <c r="B3779" s="62"/>
    </row>
    <row r="3780" spans="2:2" x14ac:dyDescent="0.2">
      <c r="B3780" s="62"/>
    </row>
    <row r="3781" spans="2:2" x14ac:dyDescent="0.2">
      <c r="B3781" s="62"/>
    </row>
    <row r="3782" spans="2:2" x14ac:dyDescent="0.2">
      <c r="B3782" s="62"/>
    </row>
    <row r="3783" spans="2:2" x14ac:dyDescent="0.2">
      <c r="B3783" s="62"/>
    </row>
    <row r="3784" spans="2:2" x14ac:dyDescent="0.2">
      <c r="B3784" s="62"/>
    </row>
    <row r="3785" spans="2:2" x14ac:dyDescent="0.2">
      <c r="B3785" s="62"/>
    </row>
    <row r="3786" spans="2:2" x14ac:dyDescent="0.2">
      <c r="B3786" s="62"/>
    </row>
    <row r="3787" spans="2:2" x14ac:dyDescent="0.2">
      <c r="B3787" s="62"/>
    </row>
    <row r="3788" spans="2:2" x14ac:dyDescent="0.2">
      <c r="B3788" s="62"/>
    </row>
    <row r="3789" spans="2:2" x14ac:dyDescent="0.2">
      <c r="B3789" s="62"/>
    </row>
    <row r="3790" spans="2:2" x14ac:dyDescent="0.2">
      <c r="B3790" s="62"/>
    </row>
    <row r="3791" spans="2:2" x14ac:dyDescent="0.2">
      <c r="B3791" s="62"/>
    </row>
    <row r="3792" spans="2:2" x14ac:dyDescent="0.2">
      <c r="B3792" s="62"/>
    </row>
    <row r="3793" spans="2:2" x14ac:dyDescent="0.2">
      <c r="B3793" s="62"/>
    </row>
    <row r="3794" spans="2:2" x14ac:dyDescent="0.2">
      <c r="B3794" s="62"/>
    </row>
    <row r="3795" spans="2:2" x14ac:dyDescent="0.2">
      <c r="B3795" s="62"/>
    </row>
    <row r="3796" spans="2:2" x14ac:dyDescent="0.2">
      <c r="B3796" s="62"/>
    </row>
    <row r="3797" spans="2:2" x14ac:dyDescent="0.2">
      <c r="B3797" s="62"/>
    </row>
    <row r="3798" spans="2:2" x14ac:dyDescent="0.2">
      <c r="B3798" s="62"/>
    </row>
    <row r="3799" spans="2:2" x14ac:dyDescent="0.2">
      <c r="B3799" s="62"/>
    </row>
    <row r="3800" spans="2:2" x14ac:dyDescent="0.2">
      <c r="B3800" s="62"/>
    </row>
    <row r="3801" spans="2:2" x14ac:dyDescent="0.2">
      <c r="B3801" s="62"/>
    </row>
    <row r="3802" spans="2:2" x14ac:dyDescent="0.2">
      <c r="B3802" s="62"/>
    </row>
    <row r="3803" spans="2:2" x14ac:dyDescent="0.2">
      <c r="B3803" s="62"/>
    </row>
    <row r="3804" spans="2:2" x14ac:dyDescent="0.2">
      <c r="B3804" s="62"/>
    </row>
    <row r="3805" spans="2:2" x14ac:dyDescent="0.2">
      <c r="B3805" s="62"/>
    </row>
    <row r="3806" spans="2:2" x14ac:dyDescent="0.2">
      <c r="B3806" s="62"/>
    </row>
    <row r="3807" spans="2:2" x14ac:dyDescent="0.2">
      <c r="B3807" s="62"/>
    </row>
    <row r="3808" spans="2:2" x14ac:dyDescent="0.2">
      <c r="B3808" s="62"/>
    </row>
    <row r="3809" spans="2:2" x14ac:dyDescent="0.2">
      <c r="B3809" s="62"/>
    </row>
    <row r="3810" spans="2:2" x14ac:dyDescent="0.2">
      <c r="B3810" s="62"/>
    </row>
    <row r="3811" spans="2:2" x14ac:dyDescent="0.2">
      <c r="B3811" s="62"/>
    </row>
    <row r="3812" spans="2:2" x14ac:dyDescent="0.2">
      <c r="B3812" s="62"/>
    </row>
    <row r="3813" spans="2:2" x14ac:dyDescent="0.2">
      <c r="B3813" s="62"/>
    </row>
    <row r="3814" spans="2:2" x14ac:dyDescent="0.2">
      <c r="B3814" s="62"/>
    </row>
    <row r="3815" spans="2:2" x14ac:dyDescent="0.2">
      <c r="B3815" s="62"/>
    </row>
    <row r="3816" spans="2:2" x14ac:dyDescent="0.2">
      <c r="B3816" s="62"/>
    </row>
    <row r="3817" spans="2:2" x14ac:dyDescent="0.2">
      <c r="B3817" s="62"/>
    </row>
    <row r="3818" spans="2:2" x14ac:dyDescent="0.2">
      <c r="B3818" s="62"/>
    </row>
    <row r="3819" spans="2:2" x14ac:dyDescent="0.2">
      <c r="B3819" s="62"/>
    </row>
    <row r="3820" spans="2:2" x14ac:dyDescent="0.2">
      <c r="B3820" s="62"/>
    </row>
    <row r="3821" spans="2:2" x14ac:dyDescent="0.2">
      <c r="B3821" s="62"/>
    </row>
    <row r="3822" spans="2:2" x14ac:dyDescent="0.2">
      <c r="B3822" s="62"/>
    </row>
    <row r="3823" spans="2:2" x14ac:dyDescent="0.2">
      <c r="B3823" s="62"/>
    </row>
    <row r="3824" spans="2:2" x14ac:dyDescent="0.2">
      <c r="B3824" s="62"/>
    </row>
    <row r="3825" spans="2:2" x14ac:dyDescent="0.2">
      <c r="B3825" s="62"/>
    </row>
    <row r="3826" spans="2:2" x14ac:dyDescent="0.2">
      <c r="B3826" s="62"/>
    </row>
    <row r="3827" spans="2:2" x14ac:dyDescent="0.2">
      <c r="B3827" s="62"/>
    </row>
    <row r="3828" spans="2:2" x14ac:dyDescent="0.2">
      <c r="B3828" s="62"/>
    </row>
    <row r="3829" spans="2:2" x14ac:dyDescent="0.2">
      <c r="B3829" s="62"/>
    </row>
    <row r="3830" spans="2:2" x14ac:dyDescent="0.2">
      <c r="B3830" s="62"/>
    </row>
    <row r="3831" spans="2:2" x14ac:dyDescent="0.2">
      <c r="B3831" s="62"/>
    </row>
    <row r="3832" spans="2:2" x14ac:dyDescent="0.2">
      <c r="B3832" s="62"/>
    </row>
    <row r="3833" spans="2:2" x14ac:dyDescent="0.2">
      <c r="B3833" s="62"/>
    </row>
    <row r="3834" spans="2:2" x14ac:dyDescent="0.2">
      <c r="B3834" s="62"/>
    </row>
    <row r="3835" spans="2:2" x14ac:dyDescent="0.2">
      <c r="B3835" s="62"/>
    </row>
    <row r="3836" spans="2:2" x14ac:dyDescent="0.2">
      <c r="B3836" s="62"/>
    </row>
    <row r="3837" spans="2:2" x14ac:dyDescent="0.2">
      <c r="B3837" s="62"/>
    </row>
    <row r="3838" spans="2:2" x14ac:dyDescent="0.2">
      <c r="B3838" s="62"/>
    </row>
    <row r="3839" spans="2:2" x14ac:dyDescent="0.2">
      <c r="B3839" s="62"/>
    </row>
    <row r="3840" spans="2:2" x14ac:dyDescent="0.2">
      <c r="B3840" s="62"/>
    </row>
    <row r="3841" spans="2:2" x14ac:dyDescent="0.2">
      <c r="B3841" s="62"/>
    </row>
    <row r="3842" spans="2:2" x14ac:dyDescent="0.2">
      <c r="B3842" s="62"/>
    </row>
    <row r="3843" spans="2:2" x14ac:dyDescent="0.2">
      <c r="B3843" s="62"/>
    </row>
    <row r="3844" spans="2:2" x14ac:dyDescent="0.2">
      <c r="B3844" s="62"/>
    </row>
    <row r="3845" spans="2:2" x14ac:dyDescent="0.2">
      <c r="B3845" s="62"/>
    </row>
    <row r="3846" spans="2:2" x14ac:dyDescent="0.2">
      <c r="B3846" s="62"/>
    </row>
    <row r="3847" spans="2:2" x14ac:dyDescent="0.2">
      <c r="B3847" s="62"/>
    </row>
    <row r="3848" spans="2:2" x14ac:dyDescent="0.2">
      <c r="B3848" s="62"/>
    </row>
    <row r="3849" spans="2:2" x14ac:dyDescent="0.2">
      <c r="B3849" s="62"/>
    </row>
    <row r="3850" spans="2:2" x14ac:dyDescent="0.2">
      <c r="B3850" s="62"/>
    </row>
    <row r="3851" spans="2:2" x14ac:dyDescent="0.2">
      <c r="B3851" s="62"/>
    </row>
    <row r="3852" spans="2:2" x14ac:dyDescent="0.2">
      <c r="B3852" s="62"/>
    </row>
    <row r="3853" spans="2:2" x14ac:dyDescent="0.2">
      <c r="B3853" s="62"/>
    </row>
    <row r="3854" spans="2:2" x14ac:dyDescent="0.2">
      <c r="B3854" s="62"/>
    </row>
    <row r="3855" spans="2:2" x14ac:dyDescent="0.2">
      <c r="B3855" s="62"/>
    </row>
    <row r="3856" spans="2:2" x14ac:dyDescent="0.2">
      <c r="B3856" s="62"/>
    </row>
    <row r="3857" spans="2:2" x14ac:dyDescent="0.2">
      <c r="B3857" s="62"/>
    </row>
    <row r="3858" spans="2:2" x14ac:dyDescent="0.2">
      <c r="B3858" s="62"/>
    </row>
    <row r="3859" spans="2:2" x14ac:dyDescent="0.2">
      <c r="B3859" s="62"/>
    </row>
    <row r="3860" spans="2:2" x14ac:dyDescent="0.2">
      <c r="B3860" s="62"/>
    </row>
    <row r="3861" spans="2:2" x14ac:dyDescent="0.2">
      <c r="B3861" s="62"/>
    </row>
    <row r="3862" spans="2:2" x14ac:dyDescent="0.2">
      <c r="B3862" s="62"/>
    </row>
    <row r="3863" spans="2:2" x14ac:dyDescent="0.2">
      <c r="B3863" s="62"/>
    </row>
    <row r="3864" spans="2:2" x14ac:dyDescent="0.2">
      <c r="B3864" s="62"/>
    </row>
    <row r="3865" spans="2:2" x14ac:dyDescent="0.2">
      <c r="B3865" s="62"/>
    </row>
    <row r="3866" spans="2:2" x14ac:dyDescent="0.2">
      <c r="B3866" s="62"/>
    </row>
    <row r="3867" spans="2:2" x14ac:dyDescent="0.2">
      <c r="B3867" s="62"/>
    </row>
    <row r="3868" spans="2:2" x14ac:dyDescent="0.2">
      <c r="B3868" s="62"/>
    </row>
    <row r="3869" spans="2:2" x14ac:dyDescent="0.2">
      <c r="B3869" s="62"/>
    </row>
    <row r="3870" spans="2:2" x14ac:dyDescent="0.2">
      <c r="B3870" s="62"/>
    </row>
    <row r="3871" spans="2:2" x14ac:dyDescent="0.2">
      <c r="B3871" s="62"/>
    </row>
    <row r="3872" spans="2:2" x14ac:dyDescent="0.2">
      <c r="B3872" s="62"/>
    </row>
    <row r="3873" spans="2:2" x14ac:dyDescent="0.2">
      <c r="B3873" s="62"/>
    </row>
    <row r="3874" spans="2:2" x14ac:dyDescent="0.2">
      <c r="B3874" s="62"/>
    </row>
    <row r="3875" spans="2:2" x14ac:dyDescent="0.2">
      <c r="B3875" s="62"/>
    </row>
    <row r="3876" spans="2:2" x14ac:dyDescent="0.2">
      <c r="B3876" s="62"/>
    </row>
    <row r="3877" spans="2:2" x14ac:dyDescent="0.2">
      <c r="B3877" s="62"/>
    </row>
    <row r="3878" spans="2:2" x14ac:dyDescent="0.2">
      <c r="B3878" s="62"/>
    </row>
    <row r="3879" spans="2:2" x14ac:dyDescent="0.2">
      <c r="B3879" s="62"/>
    </row>
    <row r="3880" spans="2:2" x14ac:dyDescent="0.2">
      <c r="B3880" s="62"/>
    </row>
    <row r="3881" spans="2:2" x14ac:dyDescent="0.2">
      <c r="B3881" s="62"/>
    </row>
    <row r="3882" spans="2:2" x14ac:dyDescent="0.2">
      <c r="B3882" s="62"/>
    </row>
    <row r="3883" spans="2:2" x14ac:dyDescent="0.2">
      <c r="B3883" s="62"/>
    </row>
    <row r="3884" spans="2:2" x14ac:dyDescent="0.2">
      <c r="B3884" s="62"/>
    </row>
    <row r="3885" spans="2:2" x14ac:dyDescent="0.2">
      <c r="B3885" s="62"/>
    </row>
    <row r="3886" spans="2:2" x14ac:dyDescent="0.2">
      <c r="B3886" s="62"/>
    </row>
    <row r="3887" spans="2:2" x14ac:dyDescent="0.2">
      <c r="B3887" s="62"/>
    </row>
    <row r="3888" spans="2:2" x14ac:dyDescent="0.2">
      <c r="B3888" s="62"/>
    </row>
    <row r="3889" spans="2:2" x14ac:dyDescent="0.2">
      <c r="B3889" s="62"/>
    </row>
    <row r="3890" spans="2:2" x14ac:dyDescent="0.2">
      <c r="B3890" s="62"/>
    </row>
    <row r="3891" spans="2:2" x14ac:dyDescent="0.2">
      <c r="B3891" s="62"/>
    </row>
    <row r="3892" spans="2:2" x14ac:dyDescent="0.2">
      <c r="B3892" s="62"/>
    </row>
    <row r="3893" spans="2:2" x14ac:dyDescent="0.2">
      <c r="B3893" s="62"/>
    </row>
    <row r="3894" spans="2:2" x14ac:dyDescent="0.2">
      <c r="B3894" s="62"/>
    </row>
    <row r="3895" spans="2:2" x14ac:dyDescent="0.2">
      <c r="B3895" s="62"/>
    </row>
    <row r="3896" spans="2:2" x14ac:dyDescent="0.2">
      <c r="B3896" s="62"/>
    </row>
    <row r="3897" spans="2:2" x14ac:dyDescent="0.2">
      <c r="B3897" s="62"/>
    </row>
    <row r="3898" spans="2:2" x14ac:dyDescent="0.2">
      <c r="B3898" s="62"/>
    </row>
    <row r="3899" spans="2:2" x14ac:dyDescent="0.2">
      <c r="B3899" s="62"/>
    </row>
    <row r="3900" spans="2:2" x14ac:dyDescent="0.2">
      <c r="B3900" s="62"/>
    </row>
    <row r="3901" spans="2:2" x14ac:dyDescent="0.2">
      <c r="B3901" s="62"/>
    </row>
    <row r="3902" spans="2:2" x14ac:dyDescent="0.2">
      <c r="B3902" s="62"/>
    </row>
    <row r="3903" spans="2:2" x14ac:dyDescent="0.2">
      <c r="B3903" s="62"/>
    </row>
    <row r="3904" spans="2:2" x14ac:dyDescent="0.2">
      <c r="B3904" s="62"/>
    </row>
    <row r="3905" spans="2:2" x14ac:dyDescent="0.2">
      <c r="B3905" s="62"/>
    </row>
    <row r="3906" spans="2:2" x14ac:dyDescent="0.2">
      <c r="B3906" s="62"/>
    </row>
    <row r="3907" spans="2:2" x14ac:dyDescent="0.2">
      <c r="B3907" s="62"/>
    </row>
    <row r="3908" spans="2:2" x14ac:dyDescent="0.2">
      <c r="B3908" s="62"/>
    </row>
    <row r="3909" spans="2:2" x14ac:dyDescent="0.2">
      <c r="B3909" s="62"/>
    </row>
    <row r="3910" spans="2:2" x14ac:dyDescent="0.2">
      <c r="B3910" s="62"/>
    </row>
    <row r="3911" spans="2:2" x14ac:dyDescent="0.2">
      <c r="B3911" s="62"/>
    </row>
    <row r="3912" spans="2:2" x14ac:dyDescent="0.2">
      <c r="B3912" s="62"/>
    </row>
    <row r="3913" spans="2:2" x14ac:dyDescent="0.2">
      <c r="B3913" s="62"/>
    </row>
    <row r="3914" spans="2:2" x14ac:dyDescent="0.2">
      <c r="B3914" s="62"/>
    </row>
    <row r="3915" spans="2:2" x14ac:dyDescent="0.2">
      <c r="B3915" s="62"/>
    </row>
    <row r="3916" spans="2:2" x14ac:dyDescent="0.2">
      <c r="B3916" s="62"/>
    </row>
    <row r="3917" spans="2:2" x14ac:dyDescent="0.2">
      <c r="B3917" s="62"/>
    </row>
    <row r="3918" spans="2:2" x14ac:dyDescent="0.2">
      <c r="B3918" s="62"/>
    </row>
    <row r="3919" spans="2:2" x14ac:dyDescent="0.2">
      <c r="B3919" s="62"/>
    </row>
    <row r="3920" spans="2:2" x14ac:dyDescent="0.2">
      <c r="B3920" s="62"/>
    </row>
    <row r="3921" spans="2:2" x14ac:dyDescent="0.2">
      <c r="B3921" s="62"/>
    </row>
    <row r="3922" spans="2:2" x14ac:dyDescent="0.2">
      <c r="B3922" s="62"/>
    </row>
    <row r="3923" spans="2:2" x14ac:dyDescent="0.2">
      <c r="B3923" s="62"/>
    </row>
    <row r="3924" spans="2:2" x14ac:dyDescent="0.2">
      <c r="B3924" s="62"/>
    </row>
    <row r="3925" spans="2:2" x14ac:dyDescent="0.2">
      <c r="B3925" s="62"/>
    </row>
    <row r="3926" spans="2:2" x14ac:dyDescent="0.2">
      <c r="B3926" s="62"/>
    </row>
    <row r="3927" spans="2:2" x14ac:dyDescent="0.2">
      <c r="B3927" s="62"/>
    </row>
    <row r="3928" spans="2:2" x14ac:dyDescent="0.2">
      <c r="B3928" s="62"/>
    </row>
    <row r="3929" spans="2:2" x14ac:dyDescent="0.2">
      <c r="B3929" s="62"/>
    </row>
    <row r="3930" spans="2:2" x14ac:dyDescent="0.2">
      <c r="B3930" s="62"/>
    </row>
    <row r="3931" spans="2:2" x14ac:dyDescent="0.2">
      <c r="B3931" s="62"/>
    </row>
    <row r="3932" spans="2:2" x14ac:dyDescent="0.2">
      <c r="B3932" s="62"/>
    </row>
    <row r="3933" spans="2:2" x14ac:dyDescent="0.2">
      <c r="B3933" s="62"/>
    </row>
    <row r="3934" spans="2:2" x14ac:dyDescent="0.2">
      <c r="B3934" s="62"/>
    </row>
    <row r="3935" spans="2:2" x14ac:dyDescent="0.2">
      <c r="B3935" s="62"/>
    </row>
    <row r="3936" spans="2:2" x14ac:dyDescent="0.2">
      <c r="B3936" s="62"/>
    </row>
    <row r="3937" spans="2:2" x14ac:dyDescent="0.2">
      <c r="B3937" s="62"/>
    </row>
    <row r="3938" spans="2:2" x14ac:dyDescent="0.2">
      <c r="B3938" s="62"/>
    </row>
    <row r="3939" spans="2:2" x14ac:dyDescent="0.2">
      <c r="B3939" s="62"/>
    </row>
    <row r="3940" spans="2:2" x14ac:dyDescent="0.2">
      <c r="B3940" s="62"/>
    </row>
    <row r="3941" spans="2:2" x14ac:dyDescent="0.2">
      <c r="B3941" s="62"/>
    </row>
    <row r="3942" spans="2:2" x14ac:dyDescent="0.2">
      <c r="B3942" s="62"/>
    </row>
    <row r="3943" spans="2:2" x14ac:dyDescent="0.2">
      <c r="B3943" s="62"/>
    </row>
    <row r="3944" spans="2:2" x14ac:dyDescent="0.2">
      <c r="B3944" s="62"/>
    </row>
    <row r="3945" spans="2:2" x14ac:dyDescent="0.2">
      <c r="B3945" s="62"/>
    </row>
    <row r="3946" spans="2:2" x14ac:dyDescent="0.2">
      <c r="B3946" s="62"/>
    </row>
    <row r="3947" spans="2:2" x14ac:dyDescent="0.2">
      <c r="B3947" s="62"/>
    </row>
    <row r="3948" spans="2:2" x14ac:dyDescent="0.2">
      <c r="B3948" s="62"/>
    </row>
    <row r="3949" spans="2:2" x14ac:dyDescent="0.2">
      <c r="B3949" s="62"/>
    </row>
    <row r="3950" spans="2:2" x14ac:dyDescent="0.2">
      <c r="B3950" s="62"/>
    </row>
    <row r="3951" spans="2:2" x14ac:dyDescent="0.2">
      <c r="B3951" s="62"/>
    </row>
    <row r="3952" spans="2:2" x14ac:dyDescent="0.2">
      <c r="B3952" s="62"/>
    </row>
    <row r="3953" spans="2:2" x14ac:dyDescent="0.2">
      <c r="B3953" s="62"/>
    </row>
    <row r="3954" spans="2:2" x14ac:dyDescent="0.2">
      <c r="B3954" s="62"/>
    </row>
    <row r="3955" spans="2:2" x14ac:dyDescent="0.2">
      <c r="B3955" s="62"/>
    </row>
    <row r="3956" spans="2:2" x14ac:dyDescent="0.2">
      <c r="B3956" s="62"/>
    </row>
    <row r="3957" spans="2:2" x14ac:dyDescent="0.2">
      <c r="B3957" s="62"/>
    </row>
    <row r="3958" spans="2:2" x14ac:dyDescent="0.2">
      <c r="B3958" s="62"/>
    </row>
    <row r="3959" spans="2:2" x14ac:dyDescent="0.2">
      <c r="B3959" s="62"/>
    </row>
    <row r="3960" spans="2:2" x14ac:dyDescent="0.2">
      <c r="B3960" s="62"/>
    </row>
    <row r="3961" spans="2:2" x14ac:dyDescent="0.2">
      <c r="B3961" s="62"/>
    </row>
    <row r="3962" spans="2:2" x14ac:dyDescent="0.2">
      <c r="B3962" s="62"/>
    </row>
    <row r="3963" spans="2:2" x14ac:dyDescent="0.2">
      <c r="B3963" s="62"/>
    </row>
    <row r="3964" spans="2:2" x14ac:dyDescent="0.2">
      <c r="B3964" s="62"/>
    </row>
    <row r="3965" spans="2:2" x14ac:dyDescent="0.2">
      <c r="B3965" s="62"/>
    </row>
    <row r="3966" spans="2:2" x14ac:dyDescent="0.2">
      <c r="B3966" s="62"/>
    </row>
    <row r="3967" spans="2:2" x14ac:dyDescent="0.2">
      <c r="B3967" s="62"/>
    </row>
    <row r="3968" spans="2:2" x14ac:dyDescent="0.2">
      <c r="B3968" s="62"/>
    </row>
    <row r="3969" spans="2:2" x14ac:dyDescent="0.2">
      <c r="B3969" s="62"/>
    </row>
    <row r="3970" spans="2:2" x14ac:dyDescent="0.2">
      <c r="B3970" s="62"/>
    </row>
    <row r="3971" spans="2:2" x14ac:dyDescent="0.2">
      <c r="B3971" s="62"/>
    </row>
    <row r="3972" spans="2:2" x14ac:dyDescent="0.2">
      <c r="B3972" s="62"/>
    </row>
    <row r="3973" spans="2:2" x14ac:dyDescent="0.2">
      <c r="B3973" s="62"/>
    </row>
    <row r="3974" spans="2:2" x14ac:dyDescent="0.2">
      <c r="B3974" s="62"/>
    </row>
    <row r="3975" spans="2:2" x14ac:dyDescent="0.2">
      <c r="B3975" s="62"/>
    </row>
    <row r="3976" spans="2:2" x14ac:dyDescent="0.2">
      <c r="B3976" s="62"/>
    </row>
    <row r="3977" spans="2:2" x14ac:dyDescent="0.2">
      <c r="B3977" s="62"/>
    </row>
    <row r="3978" spans="2:2" x14ac:dyDescent="0.2">
      <c r="B3978" s="62"/>
    </row>
    <row r="3979" spans="2:2" x14ac:dyDescent="0.2">
      <c r="B3979" s="62"/>
    </row>
    <row r="3980" spans="2:2" x14ac:dyDescent="0.2">
      <c r="B3980" s="62"/>
    </row>
    <row r="3981" spans="2:2" x14ac:dyDescent="0.2">
      <c r="B3981" s="62"/>
    </row>
    <row r="3982" spans="2:2" x14ac:dyDescent="0.2">
      <c r="B3982" s="62"/>
    </row>
    <row r="3983" spans="2:2" x14ac:dyDescent="0.2">
      <c r="B3983" s="62"/>
    </row>
    <row r="3984" spans="2:2" x14ac:dyDescent="0.2">
      <c r="B3984" s="62"/>
    </row>
    <row r="3985" spans="2:2" x14ac:dyDescent="0.2">
      <c r="B3985" s="62"/>
    </row>
    <row r="3986" spans="2:2" x14ac:dyDescent="0.2">
      <c r="B3986" s="62"/>
    </row>
    <row r="3987" spans="2:2" x14ac:dyDescent="0.2">
      <c r="B3987" s="62"/>
    </row>
    <row r="3988" spans="2:2" x14ac:dyDescent="0.2">
      <c r="B3988" s="62"/>
    </row>
    <row r="3989" spans="2:2" x14ac:dyDescent="0.2">
      <c r="B3989" s="62"/>
    </row>
    <row r="3990" spans="2:2" x14ac:dyDescent="0.2">
      <c r="B3990" s="62"/>
    </row>
    <row r="3991" spans="2:2" x14ac:dyDescent="0.2">
      <c r="B3991" s="62"/>
    </row>
    <row r="3992" spans="2:2" x14ac:dyDescent="0.2">
      <c r="B3992" s="62"/>
    </row>
    <row r="3993" spans="2:2" x14ac:dyDescent="0.2">
      <c r="B3993" s="62"/>
    </row>
    <row r="3994" spans="2:2" x14ac:dyDescent="0.2">
      <c r="B3994" s="62"/>
    </row>
    <row r="3995" spans="2:2" x14ac:dyDescent="0.2">
      <c r="B3995" s="62"/>
    </row>
    <row r="3996" spans="2:2" x14ac:dyDescent="0.2">
      <c r="B3996" s="62"/>
    </row>
    <row r="3997" spans="2:2" x14ac:dyDescent="0.2">
      <c r="B3997" s="62"/>
    </row>
    <row r="3998" spans="2:2" x14ac:dyDescent="0.2">
      <c r="B3998" s="62"/>
    </row>
    <row r="3999" spans="2:2" x14ac:dyDescent="0.2">
      <c r="B3999" s="62"/>
    </row>
    <row r="4000" spans="2:2" x14ac:dyDescent="0.2">
      <c r="B4000" s="62"/>
    </row>
    <row r="4001" spans="2:2" x14ac:dyDescent="0.2">
      <c r="B4001" s="62"/>
    </row>
    <row r="4002" spans="2:2" x14ac:dyDescent="0.2">
      <c r="B4002" s="62"/>
    </row>
    <row r="4003" spans="2:2" x14ac:dyDescent="0.2">
      <c r="B4003" s="62"/>
    </row>
    <row r="4004" spans="2:2" x14ac:dyDescent="0.2">
      <c r="B4004" s="62"/>
    </row>
    <row r="4005" spans="2:2" x14ac:dyDescent="0.2">
      <c r="B4005" s="62"/>
    </row>
    <row r="4006" spans="2:2" x14ac:dyDescent="0.2">
      <c r="B4006" s="62"/>
    </row>
    <row r="4007" spans="2:2" x14ac:dyDescent="0.2">
      <c r="B4007" s="62"/>
    </row>
    <row r="4008" spans="2:2" x14ac:dyDescent="0.2">
      <c r="B4008" s="62"/>
    </row>
    <row r="4009" spans="2:2" x14ac:dyDescent="0.2">
      <c r="B4009" s="62"/>
    </row>
    <row r="4010" spans="2:2" x14ac:dyDescent="0.2">
      <c r="B4010" s="62"/>
    </row>
    <row r="4011" spans="2:2" x14ac:dyDescent="0.2">
      <c r="B4011" s="62"/>
    </row>
    <row r="4012" spans="2:2" x14ac:dyDescent="0.2">
      <c r="B4012" s="62"/>
    </row>
    <row r="4013" spans="2:2" x14ac:dyDescent="0.2">
      <c r="B4013" s="62"/>
    </row>
    <row r="4014" spans="2:2" x14ac:dyDescent="0.2">
      <c r="B4014" s="62"/>
    </row>
    <row r="4015" spans="2:2" x14ac:dyDescent="0.2">
      <c r="B4015" s="62"/>
    </row>
    <row r="4016" spans="2:2" x14ac:dyDescent="0.2">
      <c r="B4016" s="62"/>
    </row>
    <row r="4017" spans="2:2" x14ac:dyDescent="0.2">
      <c r="B4017" s="62"/>
    </row>
    <row r="4018" spans="2:2" x14ac:dyDescent="0.2">
      <c r="B4018" s="62"/>
    </row>
    <row r="4019" spans="2:2" x14ac:dyDescent="0.2">
      <c r="B4019" s="62"/>
    </row>
    <row r="4020" spans="2:2" x14ac:dyDescent="0.2">
      <c r="B4020" s="62"/>
    </row>
    <row r="4021" spans="2:2" x14ac:dyDescent="0.2">
      <c r="B4021" s="62"/>
    </row>
    <row r="4022" spans="2:2" x14ac:dyDescent="0.2">
      <c r="B4022" s="62"/>
    </row>
    <row r="4023" spans="2:2" x14ac:dyDescent="0.2">
      <c r="B4023" s="62"/>
    </row>
    <row r="4024" spans="2:2" x14ac:dyDescent="0.2">
      <c r="B4024" s="62"/>
    </row>
    <row r="4025" spans="2:2" x14ac:dyDescent="0.2">
      <c r="B4025" s="62"/>
    </row>
    <row r="4026" spans="2:2" x14ac:dyDescent="0.2">
      <c r="B4026" s="62"/>
    </row>
    <row r="4027" spans="2:2" x14ac:dyDescent="0.2">
      <c r="B4027" s="62"/>
    </row>
    <row r="4028" spans="2:2" x14ac:dyDescent="0.2">
      <c r="B4028" s="62"/>
    </row>
    <row r="4029" spans="2:2" x14ac:dyDescent="0.2">
      <c r="B4029" s="62"/>
    </row>
    <row r="4030" spans="2:2" x14ac:dyDescent="0.2">
      <c r="B4030" s="62"/>
    </row>
    <row r="4031" spans="2:2" x14ac:dyDescent="0.2">
      <c r="B4031" s="62"/>
    </row>
    <row r="4032" spans="2:2" x14ac:dyDescent="0.2">
      <c r="B4032" s="62"/>
    </row>
    <row r="4033" spans="2:2" x14ac:dyDescent="0.2">
      <c r="B4033" s="62"/>
    </row>
    <row r="4034" spans="2:2" x14ac:dyDescent="0.2">
      <c r="B4034" s="62"/>
    </row>
    <row r="4035" spans="2:2" x14ac:dyDescent="0.2">
      <c r="B4035" s="62"/>
    </row>
    <row r="4036" spans="2:2" x14ac:dyDescent="0.2">
      <c r="B4036" s="62"/>
    </row>
    <row r="4037" spans="2:2" x14ac:dyDescent="0.2">
      <c r="B4037" s="62"/>
    </row>
    <row r="4038" spans="2:2" x14ac:dyDescent="0.2">
      <c r="B4038" s="62"/>
    </row>
    <row r="4039" spans="2:2" x14ac:dyDescent="0.2">
      <c r="B4039" s="62"/>
    </row>
    <row r="4040" spans="2:2" x14ac:dyDescent="0.2">
      <c r="B4040" s="62"/>
    </row>
    <row r="4041" spans="2:2" x14ac:dyDescent="0.2">
      <c r="B4041" s="62"/>
    </row>
    <row r="4042" spans="2:2" x14ac:dyDescent="0.2">
      <c r="B4042" s="62"/>
    </row>
    <row r="4043" spans="2:2" x14ac:dyDescent="0.2">
      <c r="B4043" s="62"/>
    </row>
    <row r="4044" spans="2:2" x14ac:dyDescent="0.2">
      <c r="B4044" s="62"/>
    </row>
    <row r="4045" spans="2:2" x14ac:dyDescent="0.2">
      <c r="B4045" s="62"/>
    </row>
    <row r="4046" spans="2:2" x14ac:dyDescent="0.2">
      <c r="B4046" s="62"/>
    </row>
    <row r="4047" spans="2:2" x14ac:dyDescent="0.2">
      <c r="B4047" s="62"/>
    </row>
    <row r="4048" spans="2:2" x14ac:dyDescent="0.2">
      <c r="B4048" s="62"/>
    </row>
    <row r="4049" spans="2:2" x14ac:dyDescent="0.2">
      <c r="B4049" s="62"/>
    </row>
    <row r="4050" spans="2:2" x14ac:dyDescent="0.2">
      <c r="B4050" s="62"/>
    </row>
    <row r="4051" spans="2:2" x14ac:dyDescent="0.2">
      <c r="B4051" s="62"/>
    </row>
    <row r="4052" spans="2:2" x14ac:dyDescent="0.2">
      <c r="B4052" s="62"/>
    </row>
    <row r="4053" spans="2:2" x14ac:dyDescent="0.2">
      <c r="B4053" s="62"/>
    </row>
    <row r="4054" spans="2:2" x14ac:dyDescent="0.2">
      <c r="B4054" s="62"/>
    </row>
    <row r="4055" spans="2:2" x14ac:dyDescent="0.2">
      <c r="B4055" s="62"/>
    </row>
    <row r="4056" spans="2:2" x14ac:dyDescent="0.2">
      <c r="B4056" s="62"/>
    </row>
    <row r="4057" spans="2:2" x14ac:dyDescent="0.2">
      <c r="B4057" s="62"/>
    </row>
    <row r="4058" spans="2:2" x14ac:dyDescent="0.2">
      <c r="B4058" s="62"/>
    </row>
    <row r="4059" spans="2:2" x14ac:dyDescent="0.2">
      <c r="B4059" s="62"/>
    </row>
    <row r="4060" spans="2:2" x14ac:dyDescent="0.2">
      <c r="B4060" s="62"/>
    </row>
    <row r="4061" spans="2:2" x14ac:dyDescent="0.2">
      <c r="B4061" s="62"/>
    </row>
    <row r="4062" spans="2:2" x14ac:dyDescent="0.2">
      <c r="B4062" s="62"/>
    </row>
    <row r="4063" spans="2:2" x14ac:dyDescent="0.2">
      <c r="B4063" s="62"/>
    </row>
    <row r="4064" spans="2:2" x14ac:dyDescent="0.2">
      <c r="B4064" s="62"/>
    </row>
    <row r="4065" spans="2:2" x14ac:dyDescent="0.2">
      <c r="B4065" s="62"/>
    </row>
    <row r="4066" spans="2:2" x14ac:dyDescent="0.2">
      <c r="B4066" s="62"/>
    </row>
    <row r="4067" spans="2:2" x14ac:dyDescent="0.2">
      <c r="B4067" s="62"/>
    </row>
    <row r="4068" spans="2:2" x14ac:dyDescent="0.2">
      <c r="B4068" s="62"/>
    </row>
    <row r="4069" spans="2:2" x14ac:dyDescent="0.2">
      <c r="B4069" s="62"/>
    </row>
    <row r="4070" spans="2:2" x14ac:dyDescent="0.2">
      <c r="B4070" s="62"/>
    </row>
    <row r="4071" spans="2:2" x14ac:dyDescent="0.2">
      <c r="B4071" s="62"/>
    </row>
    <row r="4072" spans="2:2" x14ac:dyDescent="0.2">
      <c r="B4072" s="62"/>
    </row>
    <row r="4073" spans="2:2" x14ac:dyDescent="0.2">
      <c r="B4073" s="62"/>
    </row>
    <row r="4074" spans="2:2" x14ac:dyDescent="0.2">
      <c r="B4074" s="62"/>
    </row>
    <row r="4075" spans="2:2" x14ac:dyDescent="0.2">
      <c r="B4075" s="62"/>
    </row>
    <row r="4076" spans="2:2" x14ac:dyDescent="0.2">
      <c r="B4076" s="62"/>
    </row>
    <row r="4077" spans="2:2" x14ac:dyDescent="0.2">
      <c r="B4077" s="62"/>
    </row>
    <row r="4078" spans="2:2" x14ac:dyDescent="0.2">
      <c r="B4078" s="62"/>
    </row>
    <row r="4079" spans="2:2" x14ac:dyDescent="0.2">
      <c r="B4079" s="62"/>
    </row>
    <row r="4080" spans="2:2" x14ac:dyDescent="0.2">
      <c r="B4080" s="62"/>
    </row>
    <row r="4081" spans="2:2" x14ac:dyDescent="0.2">
      <c r="B4081" s="62"/>
    </row>
    <row r="4082" spans="2:2" x14ac:dyDescent="0.2">
      <c r="B4082" s="62"/>
    </row>
    <row r="4083" spans="2:2" x14ac:dyDescent="0.2">
      <c r="B4083" s="62"/>
    </row>
    <row r="4084" spans="2:2" x14ac:dyDescent="0.2">
      <c r="B4084" s="62"/>
    </row>
    <row r="4085" spans="2:2" x14ac:dyDescent="0.2">
      <c r="B4085" s="62"/>
    </row>
    <row r="4086" spans="2:2" x14ac:dyDescent="0.2">
      <c r="B4086" s="62"/>
    </row>
    <row r="4087" spans="2:2" x14ac:dyDescent="0.2">
      <c r="B4087" s="62"/>
    </row>
    <row r="4088" spans="2:2" x14ac:dyDescent="0.2">
      <c r="B4088" s="62"/>
    </row>
    <row r="4089" spans="2:2" x14ac:dyDescent="0.2">
      <c r="B4089" s="62"/>
    </row>
    <row r="4090" spans="2:2" x14ac:dyDescent="0.2">
      <c r="B4090" s="62"/>
    </row>
    <row r="4091" spans="2:2" x14ac:dyDescent="0.2">
      <c r="B4091" s="62"/>
    </row>
    <row r="4092" spans="2:2" x14ac:dyDescent="0.2">
      <c r="B4092" s="62"/>
    </row>
    <row r="4093" spans="2:2" x14ac:dyDescent="0.2">
      <c r="B4093" s="62"/>
    </row>
    <row r="4094" spans="2:2" x14ac:dyDescent="0.2">
      <c r="B4094" s="62"/>
    </row>
    <row r="4095" spans="2:2" x14ac:dyDescent="0.2">
      <c r="B4095" s="62"/>
    </row>
    <row r="4096" spans="2:2" x14ac:dyDescent="0.2">
      <c r="B4096" s="62"/>
    </row>
    <row r="4097" spans="2:2" x14ac:dyDescent="0.2">
      <c r="B4097" s="62"/>
    </row>
    <row r="4098" spans="2:2" x14ac:dyDescent="0.2">
      <c r="B4098" s="62"/>
    </row>
    <row r="4099" spans="2:2" x14ac:dyDescent="0.2">
      <c r="B4099" s="62"/>
    </row>
    <row r="4100" spans="2:2" x14ac:dyDescent="0.2">
      <c r="B4100" s="62"/>
    </row>
    <row r="4101" spans="2:2" x14ac:dyDescent="0.2">
      <c r="B4101" s="62"/>
    </row>
    <row r="4102" spans="2:2" x14ac:dyDescent="0.2">
      <c r="B4102" s="62"/>
    </row>
    <row r="4103" spans="2:2" x14ac:dyDescent="0.2">
      <c r="B4103" s="62"/>
    </row>
    <row r="4104" spans="2:2" x14ac:dyDescent="0.2">
      <c r="B4104" s="62"/>
    </row>
    <row r="4105" spans="2:2" x14ac:dyDescent="0.2">
      <c r="B4105" s="62"/>
    </row>
    <row r="4106" spans="2:2" x14ac:dyDescent="0.2">
      <c r="B4106" s="62"/>
    </row>
    <row r="4107" spans="2:2" x14ac:dyDescent="0.2">
      <c r="B4107" s="62"/>
    </row>
    <row r="4108" spans="2:2" x14ac:dyDescent="0.2">
      <c r="B4108" s="62"/>
    </row>
    <row r="4109" spans="2:2" x14ac:dyDescent="0.2">
      <c r="B4109" s="62"/>
    </row>
    <row r="4110" spans="2:2" x14ac:dyDescent="0.2">
      <c r="B4110" s="62"/>
    </row>
    <row r="4111" spans="2:2" x14ac:dyDescent="0.2">
      <c r="B4111" s="62"/>
    </row>
    <row r="4112" spans="2:2" x14ac:dyDescent="0.2">
      <c r="B4112" s="62"/>
    </row>
    <row r="4113" spans="2:2" x14ac:dyDescent="0.2">
      <c r="B4113" s="62"/>
    </row>
    <row r="4114" spans="2:2" x14ac:dyDescent="0.2">
      <c r="B4114" s="62"/>
    </row>
    <row r="4115" spans="2:2" x14ac:dyDescent="0.2">
      <c r="B4115" s="62"/>
    </row>
    <row r="4116" spans="2:2" x14ac:dyDescent="0.2">
      <c r="B4116" s="62"/>
    </row>
    <row r="4117" spans="2:2" x14ac:dyDescent="0.2">
      <c r="B4117" s="62"/>
    </row>
    <row r="4118" spans="2:2" x14ac:dyDescent="0.2">
      <c r="B4118" s="62"/>
    </row>
    <row r="4119" spans="2:2" x14ac:dyDescent="0.2">
      <c r="B4119" s="62"/>
    </row>
    <row r="4120" spans="2:2" x14ac:dyDescent="0.2">
      <c r="B4120" s="62"/>
    </row>
    <row r="4121" spans="2:2" x14ac:dyDescent="0.2">
      <c r="B4121" s="62"/>
    </row>
    <row r="4122" spans="2:2" x14ac:dyDescent="0.2">
      <c r="B4122" s="62"/>
    </row>
    <row r="4123" spans="2:2" x14ac:dyDescent="0.2">
      <c r="B4123" s="62"/>
    </row>
    <row r="4124" spans="2:2" x14ac:dyDescent="0.2">
      <c r="B4124" s="62"/>
    </row>
    <row r="4125" spans="2:2" x14ac:dyDescent="0.2">
      <c r="B4125" s="62"/>
    </row>
    <row r="4126" spans="2:2" x14ac:dyDescent="0.2">
      <c r="B4126" s="62"/>
    </row>
    <row r="4127" spans="2:2" x14ac:dyDescent="0.2">
      <c r="B4127" s="62"/>
    </row>
    <row r="4128" spans="2:2" x14ac:dyDescent="0.2">
      <c r="B4128" s="62"/>
    </row>
    <row r="4129" spans="2:2" x14ac:dyDescent="0.2">
      <c r="B4129" s="62"/>
    </row>
    <row r="4130" spans="2:2" x14ac:dyDescent="0.2">
      <c r="B4130" s="62"/>
    </row>
    <row r="4131" spans="2:2" x14ac:dyDescent="0.2">
      <c r="B4131" s="62"/>
    </row>
    <row r="4132" spans="2:2" x14ac:dyDescent="0.2">
      <c r="B4132" s="62"/>
    </row>
    <row r="4133" spans="2:2" x14ac:dyDescent="0.2">
      <c r="B4133" s="62"/>
    </row>
    <row r="4134" spans="2:2" x14ac:dyDescent="0.2">
      <c r="B4134" s="62"/>
    </row>
    <row r="4135" spans="2:2" x14ac:dyDescent="0.2">
      <c r="B4135" s="62"/>
    </row>
    <row r="4136" spans="2:2" x14ac:dyDescent="0.2">
      <c r="B4136" s="62"/>
    </row>
    <row r="4137" spans="2:2" x14ac:dyDescent="0.2">
      <c r="B4137" s="62"/>
    </row>
    <row r="4138" spans="2:2" x14ac:dyDescent="0.2">
      <c r="B4138" s="62"/>
    </row>
    <row r="4139" spans="2:2" x14ac:dyDescent="0.2">
      <c r="B4139" s="62"/>
    </row>
    <row r="4140" spans="2:2" x14ac:dyDescent="0.2">
      <c r="B4140" s="62"/>
    </row>
    <row r="4141" spans="2:2" x14ac:dyDescent="0.2">
      <c r="B4141" s="62"/>
    </row>
    <row r="4142" spans="2:2" x14ac:dyDescent="0.2">
      <c r="B4142" s="62"/>
    </row>
    <row r="4143" spans="2:2" x14ac:dyDescent="0.2">
      <c r="B4143" s="62"/>
    </row>
    <row r="4144" spans="2:2" x14ac:dyDescent="0.2">
      <c r="B4144" s="62"/>
    </row>
    <row r="4145" spans="2:2" x14ac:dyDescent="0.2">
      <c r="B4145" s="62"/>
    </row>
    <row r="4146" spans="2:2" x14ac:dyDescent="0.2">
      <c r="B4146" s="62"/>
    </row>
    <row r="4147" spans="2:2" x14ac:dyDescent="0.2">
      <c r="B4147" s="62"/>
    </row>
    <row r="4148" spans="2:2" x14ac:dyDescent="0.2">
      <c r="B4148" s="62"/>
    </row>
    <row r="4149" spans="2:2" x14ac:dyDescent="0.2">
      <c r="B4149" s="62"/>
    </row>
    <row r="4150" spans="2:2" x14ac:dyDescent="0.2">
      <c r="B4150" s="62"/>
    </row>
    <row r="4151" spans="2:2" x14ac:dyDescent="0.2">
      <c r="B4151" s="62"/>
    </row>
    <row r="4152" spans="2:2" x14ac:dyDescent="0.2">
      <c r="B4152" s="62"/>
    </row>
    <row r="4153" spans="2:2" x14ac:dyDescent="0.2">
      <c r="B4153" s="62"/>
    </row>
    <row r="4154" spans="2:2" x14ac:dyDescent="0.2">
      <c r="B4154" s="62"/>
    </row>
    <row r="4155" spans="2:2" x14ac:dyDescent="0.2">
      <c r="B4155" s="62"/>
    </row>
    <row r="4156" spans="2:2" x14ac:dyDescent="0.2">
      <c r="B4156" s="62"/>
    </row>
    <row r="4157" spans="2:2" x14ac:dyDescent="0.2">
      <c r="B4157" s="62"/>
    </row>
    <row r="4158" spans="2:2" x14ac:dyDescent="0.2">
      <c r="B4158" s="62"/>
    </row>
    <row r="4159" spans="2:2" x14ac:dyDescent="0.2">
      <c r="B4159" s="62"/>
    </row>
    <row r="4160" spans="2:2" x14ac:dyDescent="0.2">
      <c r="B4160" s="62"/>
    </row>
    <row r="4161" spans="2:2" x14ac:dyDescent="0.2">
      <c r="B4161" s="62"/>
    </row>
    <row r="4162" spans="2:2" x14ac:dyDescent="0.2">
      <c r="B4162" s="62"/>
    </row>
    <row r="4163" spans="2:2" x14ac:dyDescent="0.2">
      <c r="B4163" s="62"/>
    </row>
    <row r="4164" spans="2:2" x14ac:dyDescent="0.2">
      <c r="B4164" s="62"/>
    </row>
    <row r="4165" spans="2:2" x14ac:dyDescent="0.2">
      <c r="B4165" s="62"/>
    </row>
    <row r="4166" spans="2:2" x14ac:dyDescent="0.2">
      <c r="B4166" s="62"/>
    </row>
    <row r="4167" spans="2:2" x14ac:dyDescent="0.2">
      <c r="B4167" s="62"/>
    </row>
    <row r="4168" spans="2:2" x14ac:dyDescent="0.2">
      <c r="B4168" s="62"/>
    </row>
    <row r="4169" spans="2:2" x14ac:dyDescent="0.2">
      <c r="B4169" s="62"/>
    </row>
    <row r="4170" spans="2:2" x14ac:dyDescent="0.2">
      <c r="B4170" s="62"/>
    </row>
    <row r="4171" spans="2:2" x14ac:dyDescent="0.2">
      <c r="B4171" s="62"/>
    </row>
    <row r="4172" spans="2:2" x14ac:dyDescent="0.2">
      <c r="B4172" s="62"/>
    </row>
    <row r="4173" spans="2:2" x14ac:dyDescent="0.2">
      <c r="B4173" s="62"/>
    </row>
    <row r="4174" spans="2:2" x14ac:dyDescent="0.2">
      <c r="B4174" s="62"/>
    </row>
    <row r="4175" spans="2:2" x14ac:dyDescent="0.2">
      <c r="B4175" s="62"/>
    </row>
    <row r="4176" spans="2:2" x14ac:dyDescent="0.2">
      <c r="B4176" s="62"/>
    </row>
    <row r="4177" spans="2:2" x14ac:dyDescent="0.2">
      <c r="B4177" s="62"/>
    </row>
    <row r="4178" spans="2:2" x14ac:dyDescent="0.2">
      <c r="B4178" s="62"/>
    </row>
    <row r="4179" spans="2:2" x14ac:dyDescent="0.2">
      <c r="B4179" s="62"/>
    </row>
    <row r="4180" spans="2:2" x14ac:dyDescent="0.2">
      <c r="B4180" s="62"/>
    </row>
    <row r="4181" spans="2:2" x14ac:dyDescent="0.2">
      <c r="B4181" s="62"/>
    </row>
    <row r="4182" spans="2:2" x14ac:dyDescent="0.2">
      <c r="B4182" s="62"/>
    </row>
    <row r="4183" spans="2:2" x14ac:dyDescent="0.2">
      <c r="B4183" s="62"/>
    </row>
    <row r="4184" spans="2:2" x14ac:dyDescent="0.2">
      <c r="B4184" s="62"/>
    </row>
    <row r="4185" spans="2:2" x14ac:dyDescent="0.2">
      <c r="B4185" s="62"/>
    </row>
    <row r="4186" spans="2:2" x14ac:dyDescent="0.2">
      <c r="B4186" s="62"/>
    </row>
    <row r="4187" spans="2:2" x14ac:dyDescent="0.2">
      <c r="B4187" s="62"/>
    </row>
    <row r="4188" spans="2:2" x14ac:dyDescent="0.2">
      <c r="B4188" s="62"/>
    </row>
    <row r="4189" spans="2:2" x14ac:dyDescent="0.2">
      <c r="B4189" s="62"/>
    </row>
    <row r="4190" spans="2:2" x14ac:dyDescent="0.2">
      <c r="B4190" s="62"/>
    </row>
    <row r="4191" spans="2:2" x14ac:dyDescent="0.2">
      <c r="B4191" s="62"/>
    </row>
    <row r="4192" spans="2:2" x14ac:dyDescent="0.2">
      <c r="B4192" s="62"/>
    </row>
    <row r="4193" spans="2:2" x14ac:dyDescent="0.2">
      <c r="B4193" s="62"/>
    </row>
    <row r="4194" spans="2:2" x14ac:dyDescent="0.2">
      <c r="B4194" s="62"/>
    </row>
    <row r="4195" spans="2:2" x14ac:dyDescent="0.2">
      <c r="B4195" s="62"/>
    </row>
    <row r="4196" spans="2:2" x14ac:dyDescent="0.2">
      <c r="B4196" s="62"/>
    </row>
    <row r="4197" spans="2:2" x14ac:dyDescent="0.2">
      <c r="B4197" s="62"/>
    </row>
    <row r="4198" spans="2:2" x14ac:dyDescent="0.2">
      <c r="B4198" s="62"/>
    </row>
    <row r="4199" spans="2:2" x14ac:dyDescent="0.2">
      <c r="B4199" s="62"/>
    </row>
    <row r="4200" spans="2:2" x14ac:dyDescent="0.2">
      <c r="B4200" s="62"/>
    </row>
    <row r="4201" spans="2:2" x14ac:dyDescent="0.2">
      <c r="B4201" s="62"/>
    </row>
    <row r="4202" spans="2:2" x14ac:dyDescent="0.2">
      <c r="B4202" s="62"/>
    </row>
    <row r="4203" spans="2:2" x14ac:dyDescent="0.2">
      <c r="B4203" s="62"/>
    </row>
    <row r="4204" spans="2:2" x14ac:dyDescent="0.2">
      <c r="B4204" s="62"/>
    </row>
    <row r="4205" spans="2:2" x14ac:dyDescent="0.2">
      <c r="B4205" s="62"/>
    </row>
    <row r="4206" spans="2:2" x14ac:dyDescent="0.2">
      <c r="B4206" s="62"/>
    </row>
    <row r="4207" spans="2:2" x14ac:dyDescent="0.2">
      <c r="B4207" s="62"/>
    </row>
    <row r="4208" spans="2:2" x14ac:dyDescent="0.2">
      <c r="B4208" s="62"/>
    </row>
    <row r="4209" spans="2:2" x14ac:dyDescent="0.2">
      <c r="B4209" s="62"/>
    </row>
    <row r="4210" spans="2:2" x14ac:dyDescent="0.2">
      <c r="B4210" s="62"/>
    </row>
    <row r="4211" spans="2:2" x14ac:dyDescent="0.2">
      <c r="B4211" s="62"/>
    </row>
    <row r="4212" spans="2:2" x14ac:dyDescent="0.2">
      <c r="B4212" s="62"/>
    </row>
    <row r="4213" spans="2:2" x14ac:dyDescent="0.2">
      <c r="B4213" s="62"/>
    </row>
    <row r="4214" spans="2:2" x14ac:dyDescent="0.2">
      <c r="B4214" s="62"/>
    </row>
    <row r="4215" spans="2:2" x14ac:dyDescent="0.2">
      <c r="B4215" s="62"/>
    </row>
    <row r="4216" spans="2:2" x14ac:dyDescent="0.2">
      <c r="B4216" s="62"/>
    </row>
    <row r="4217" spans="2:2" x14ac:dyDescent="0.2">
      <c r="B4217" s="62"/>
    </row>
    <row r="4218" spans="2:2" x14ac:dyDescent="0.2">
      <c r="B4218" s="62"/>
    </row>
    <row r="4219" spans="2:2" x14ac:dyDescent="0.2">
      <c r="B4219" s="62"/>
    </row>
    <row r="4220" spans="2:2" x14ac:dyDescent="0.2">
      <c r="B4220" s="62"/>
    </row>
    <row r="4221" spans="2:2" x14ac:dyDescent="0.2">
      <c r="B4221" s="62"/>
    </row>
    <row r="4222" spans="2:2" x14ac:dyDescent="0.2">
      <c r="B4222" s="62"/>
    </row>
    <row r="4223" spans="2:2" x14ac:dyDescent="0.2">
      <c r="B4223" s="62"/>
    </row>
    <row r="4224" spans="2:2" x14ac:dyDescent="0.2">
      <c r="B4224" s="62"/>
    </row>
    <row r="4225" spans="2:2" x14ac:dyDescent="0.2">
      <c r="B4225" s="62"/>
    </row>
    <row r="4226" spans="2:2" x14ac:dyDescent="0.2">
      <c r="B4226" s="62"/>
    </row>
    <row r="4227" spans="2:2" x14ac:dyDescent="0.2">
      <c r="B4227" s="62"/>
    </row>
    <row r="4228" spans="2:2" x14ac:dyDescent="0.2">
      <c r="B4228" s="62"/>
    </row>
    <row r="4229" spans="2:2" x14ac:dyDescent="0.2">
      <c r="B4229" s="62"/>
    </row>
    <row r="4230" spans="2:2" x14ac:dyDescent="0.2">
      <c r="B4230" s="62"/>
    </row>
    <row r="4231" spans="2:2" x14ac:dyDescent="0.2">
      <c r="B4231" s="62"/>
    </row>
    <row r="4232" spans="2:2" x14ac:dyDescent="0.2">
      <c r="B4232" s="62"/>
    </row>
    <row r="4233" spans="2:2" x14ac:dyDescent="0.2">
      <c r="B4233" s="62"/>
    </row>
    <row r="4234" spans="2:2" x14ac:dyDescent="0.2">
      <c r="B4234" s="62"/>
    </row>
    <row r="4235" spans="2:2" x14ac:dyDescent="0.2">
      <c r="B4235" s="62"/>
    </row>
    <row r="4236" spans="2:2" x14ac:dyDescent="0.2">
      <c r="B4236" s="62"/>
    </row>
    <row r="4237" spans="2:2" x14ac:dyDescent="0.2">
      <c r="B4237" s="62"/>
    </row>
    <row r="4238" spans="2:2" x14ac:dyDescent="0.2">
      <c r="B4238" s="62"/>
    </row>
    <row r="4239" spans="2:2" x14ac:dyDescent="0.2">
      <c r="B4239" s="62"/>
    </row>
    <row r="4240" spans="2:2" x14ac:dyDescent="0.2">
      <c r="B4240" s="62"/>
    </row>
    <row r="4241" spans="2:2" x14ac:dyDescent="0.2">
      <c r="B4241" s="62"/>
    </row>
    <row r="4242" spans="2:2" x14ac:dyDescent="0.2">
      <c r="B4242" s="62"/>
    </row>
    <row r="4243" spans="2:2" x14ac:dyDescent="0.2">
      <c r="B4243" s="62"/>
    </row>
    <row r="4244" spans="2:2" x14ac:dyDescent="0.2">
      <c r="B4244" s="62"/>
    </row>
    <row r="4245" spans="2:2" x14ac:dyDescent="0.2">
      <c r="B4245" s="62"/>
    </row>
    <row r="4246" spans="2:2" x14ac:dyDescent="0.2">
      <c r="B4246" s="62"/>
    </row>
    <row r="4247" spans="2:2" x14ac:dyDescent="0.2">
      <c r="B4247" s="62"/>
    </row>
    <row r="4248" spans="2:2" x14ac:dyDescent="0.2">
      <c r="B4248" s="62"/>
    </row>
    <row r="4249" spans="2:2" x14ac:dyDescent="0.2">
      <c r="B4249" s="62"/>
    </row>
    <row r="4250" spans="2:2" x14ac:dyDescent="0.2">
      <c r="B4250" s="62"/>
    </row>
    <row r="4251" spans="2:2" x14ac:dyDescent="0.2">
      <c r="B4251" s="62"/>
    </row>
    <row r="4252" spans="2:2" x14ac:dyDescent="0.2">
      <c r="B4252" s="62"/>
    </row>
    <row r="4253" spans="2:2" x14ac:dyDescent="0.2">
      <c r="B4253" s="62"/>
    </row>
    <row r="4254" spans="2:2" x14ac:dyDescent="0.2">
      <c r="B4254" s="62"/>
    </row>
    <row r="4255" spans="2:2" x14ac:dyDescent="0.2">
      <c r="B4255" s="62"/>
    </row>
    <row r="4256" spans="2:2" x14ac:dyDescent="0.2">
      <c r="B4256" s="62"/>
    </row>
    <row r="4257" spans="2:2" x14ac:dyDescent="0.2">
      <c r="B4257" s="62"/>
    </row>
    <row r="4258" spans="2:2" x14ac:dyDescent="0.2">
      <c r="B4258" s="62"/>
    </row>
    <row r="4259" spans="2:2" x14ac:dyDescent="0.2">
      <c r="B4259" s="62"/>
    </row>
    <row r="4260" spans="2:2" x14ac:dyDescent="0.2">
      <c r="B4260" s="62"/>
    </row>
    <row r="4261" spans="2:2" x14ac:dyDescent="0.2">
      <c r="B4261" s="62"/>
    </row>
    <row r="4262" spans="2:2" x14ac:dyDescent="0.2">
      <c r="B4262" s="62"/>
    </row>
    <row r="4263" spans="2:2" x14ac:dyDescent="0.2">
      <c r="B4263" s="62"/>
    </row>
    <row r="4264" spans="2:2" x14ac:dyDescent="0.2">
      <c r="B4264" s="62"/>
    </row>
    <row r="4265" spans="2:2" x14ac:dyDescent="0.2">
      <c r="B4265" s="62"/>
    </row>
    <row r="4266" spans="2:2" x14ac:dyDescent="0.2">
      <c r="B4266" s="62"/>
    </row>
    <row r="4267" spans="2:2" x14ac:dyDescent="0.2">
      <c r="B4267" s="62"/>
    </row>
    <row r="4268" spans="2:2" x14ac:dyDescent="0.2">
      <c r="B4268" s="62"/>
    </row>
    <row r="4269" spans="2:2" x14ac:dyDescent="0.2">
      <c r="B4269" s="62"/>
    </row>
    <row r="4270" spans="2:2" x14ac:dyDescent="0.2">
      <c r="B4270" s="62"/>
    </row>
    <row r="4271" spans="2:2" x14ac:dyDescent="0.2">
      <c r="B4271" s="62"/>
    </row>
    <row r="4272" spans="2:2" x14ac:dyDescent="0.2">
      <c r="B4272" s="62"/>
    </row>
    <row r="4273" spans="2:2" x14ac:dyDescent="0.2">
      <c r="B4273" s="62"/>
    </row>
    <row r="4274" spans="2:2" x14ac:dyDescent="0.2">
      <c r="B4274" s="62"/>
    </row>
    <row r="4275" spans="2:2" x14ac:dyDescent="0.2">
      <c r="B4275" s="62"/>
    </row>
    <row r="4276" spans="2:2" x14ac:dyDescent="0.2">
      <c r="B4276" s="62"/>
    </row>
    <row r="4277" spans="2:2" x14ac:dyDescent="0.2">
      <c r="B4277" s="62"/>
    </row>
    <row r="4278" spans="2:2" x14ac:dyDescent="0.2">
      <c r="B4278" s="62"/>
    </row>
    <row r="4279" spans="2:2" x14ac:dyDescent="0.2">
      <c r="B4279" s="62"/>
    </row>
    <row r="4280" spans="2:2" x14ac:dyDescent="0.2">
      <c r="B4280" s="62"/>
    </row>
    <row r="4281" spans="2:2" x14ac:dyDescent="0.2">
      <c r="B4281" s="62"/>
    </row>
    <row r="4282" spans="2:2" x14ac:dyDescent="0.2">
      <c r="B4282" s="62"/>
    </row>
    <row r="4283" spans="2:2" x14ac:dyDescent="0.2">
      <c r="B4283" s="62"/>
    </row>
    <row r="4284" spans="2:2" x14ac:dyDescent="0.2">
      <c r="B4284" s="62"/>
    </row>
    <row r="4285" spans="2:2" x14ac:dyDescent="0.2">
      <c r="B4285" s="62"/>
    </row>
    <row r="4286" spans="2:2" x14ac:dyDescent="0.2">
      <c r="B4286" s="62"/>
    </row>
    <row r="4287" spans="2:2" x14ac:dyDescent="0.2">
      <c r="B4287" s="62"/>
    </row>
    <row r="4288" spans="2:2" x14ac:dyDescent="0.2">
      <c r="B4288" s="62"/>
    </row>
    <row r="4289" spans="2:2" x14ac:dyDescent="0.2">
      <c r="B4289" s="62"/>
    </row>
    <row r="4290" spans="2:2" x14ac:dyDescent="0.2">
      <c r="B4290" s="62"/>
    </row>
    <row r="4291" spans="2:2" x14ac:dyDescent="0.2">
      <c r="B4291" s="62"/>
    </row>
    <row r="4292" spans="2:2" x14ac:dyDescent="0.2">
      <c r="B4292" s="62"/>
    </row>
    <row r="4293" spans="2:2" x14ac:dyDescent="0.2">
      <c r="B4293" s="62"/>
    </row>
    <row r="4294" spans="2:2" x14ac:dyDescent="0.2">
      <c r="B4294" s="62"/>
    </row>
    <row r="4295" spans="2:2" x14ac:dyDescent="0.2">
      <c r="B4295" s="62"/>
    </row>
    <row r="4296" spans="2:2" x14ac:dyDescent="0.2">
      <c r="B4296" s="62"/>
    </row>
    <row r="4297" spans="2:2" x14ac:dyDescent="0.2">
      <c r="B4297" s="62"/>
    </row>
    <row r="4298" spans="2:2" x14ac:dyDescent="0.2">
      <c r="B4298" s="62"/>
    </row>
    <row r="4299" spans="2:2" x14ac:dyDescent="0.2">
      <c r="B4299" s="62"/>
    </row>
    <row r="4300" spans="2:2" x14ac:dyDescent="0.2">
      <c r="B4300" s="62"/>
    </row>
    <row r="4301" spans="2:2" x14ac:dyDescent="0.2">
      <c r="B4301" s="62"/>
    </row>
    <row r="4302" spans="2:2" x14ac:dyDescent="0.2">
      <c r="B4302" s="62"/>
    </row>
    <row r="4303" spans="2:2" x14ac:dyDescent="0.2">
      <c r="B4303" s="62"/>
    </row>
    <row r="4304" spans="2:2" x14ac:dyDescent="0.2">
      <c r="B4304" s="62"/>
    </row>
    <row r="4305" spans="2:2" x14ac:dyDescent="0.2">
      <c r="B4305" s="62"/>
    </row>
    <row r="4306" spans="2:2" x14ac:dyDescent="0.2">
      <c r="B4306" s="62"/>
    </row>
    <row r="4307" spans="2:2" x14ac:dyDescent="0.2">
      <c r="B4307" s="62"/>
    </row>
    <row r="4308" spans="2:2" x14ac:dyDescent="0.2">
      <c r="B4308" s="62"/>
    </row>
    <row r="4309" spans="2:2" x14ac:dyDescent="0.2">
      <c r="B4309" s="62"/>
    </row>
    <row r="4310" spans="2:2" x14ac:dyDescent="0.2">
      <c r="B4310" s="62"/>
    </row>
    <row r="4311" spans="2:2" x14ac:dyDescent="0.2">
      <c r="B4311" s="62"/>
    </row>
    <row r="4312" spans="2:2" x14ac:dyDescent="0.2">
      <c r="B4312" s="62"/>
    </row>
    <row r="4313" spans="2:2" x14ac:dyDescent="0.2">
      <c r="B4313" s="62"/>
    </row>
    <row r="4314" spans="2:2" x14ac:dyDescent="0.2">
      <c r="B4314" s="62"/>
    </row>
    <row r="4315" spans="2:2" x14ac:dyDescent="0.2">
      <c r="B4315" s="62"/>
    </row>
    <row r="4316" spans="2:2" x14ac:dyDescent="0.2">
      <c r="B4316" s="62"/>
    </row>
    <row r="4317" spans="2:2" x14ac:dyDescent="0.2">
      <c r="B4317" s="62"/>
    </row>
    <row r="4318" spans="2:2" x14ac:dyDescent="0.2">
      <c r="B4318" s="62"/>
    </row>
    <row r="4319" spans="2:2" x14ac:dyDescent="0.2">
      <c r="B4319" s="62"/>
    </row>
    <row r="4320" spans="2:2" x14ac:dyDescent="0.2">
      <c r="B4320" s="62"/>
    </row>
    <row r="4321" spans="2:2" x14ac:dyDescent="0.2">
      <c r="B4321" s="62"/>
    </row>
    <row r="4322" spans="2:2" x14ac:dyDescent="0.2">
      <c r="B4322" s="62"/>
    </row>
    <row r="4323" spans="2:2" x14ac:dyDescent="0.2">
      <c r="B4323" s="62"/>
    </row>
    <row r="4324" spans="2:2" x14ac:dyDescent="0.2">
      <c r="B4324" s="62"/>
    </row>
    <row r="4325" spans="2:2" x14ac:dyDescent="0.2">
      <c r="B4325" s="62"/>
    </row>
    <row r="4326" spans="2:2" x14ac:dyDescent="0.2">
      <c r="B4326" s="62"/>
    </row>
    <row r="4327" spans="2:2" x14ac:dyDescent="0.2">
      <c r="B4327" s="62"/>
    </row>
    <row r="4328" spans="2:2" x14ac:dyDescent="0.2">
      <c r="B4328" s="62"/>
    </row>
    <row r="4329" spans="2:2" x14ac:dyDescent="0.2">
      <c r="B4329" s="62"/>
    </row>
    <row r="4330" spans="2:2" x14ac:dyDescent="0.2">
      <c r="B4330" s="62"/>
    </row>
    <row r="4331" spans="2:2" x14ac:dyDescent="0.2">
      <c r="B4331" s="62"/>
    </row>
    <row r="4332" spans="2:2" x14ac:dyDescent="0.2">
      <c r="B4332" s="62"/>
    </row>
    <row r="4333" spans="2:2" x14ac:dyDescent="0.2">
      <c r="B4333" s="62"/>
    </row>
    <row r="4334" spans="2:2" x14ac:dyDescent="0.2">
      <c r="B4334" s="62"/>
    </row>
    <row r="4335" spans="2:2" x14ac:dyDescent="0.2">
      <c r="B4335" s="62"/>
    </row>
    <row r="4336" spans="2:2" x14ac:dyDescent="0.2">
      <c r="B4336" s="62"/>
    </row>
    <row r="4337" spans="2:2" x14ac:dyDescent="0.2">
      <c r="B4337" s="62"/>
    </row>
    <row r="4338" spans="2:2" x14ac:dyDescent="0.2">
      <c r="B4338" s="62"/>
    </row>
    <row r="4339" spans="2:2" x14ac:dyDescent="0.2">
      <c r="B4339" s="62"/>
    </row>
    <row r="4340" spans="2:2" x14ac:dyDescent="0.2">
      <c r="B4340" s="62"/>
    </row>
    <row r="4341" spans="2:2" x14ac:dyDescent="0.2">
      <c r="B4341" s="62"/>
    </row>
    <row r="4342" spans="2:2" x14ac:dyDescent="0.2">
      <c r="B4342" s="62"/>
    </row>
    <row r="4343" spans="2:2" x14ac:dyDescent="0.2">
      <c r="B4343" s="62"/>
    </row>
    <row r="4344" spans="2:2" x14ac:dyDescent="0.2">
      <c r="B4344" s="62"/>
    </row>
    <row r="4345" spans="2:2" x14ac:dyDescent="0.2">
      <c r="B4345" s="62"/>
    </row>
    <row r="4346" spans="2:2" x14ac:dyDescent="0.2">
      <c r="B4346" s="62"/>
    </row>
    <row r="4347" spans="2:2" x14ac:dyDescent="0.2">
      <c r="B4347" s="62"/>
    </row>
    <row r="4348" spans="2:2" x14ac:dyDescent="0.2">
      <c r="B4348" s="62"/>
    </row>
    <row r="4349" spans="2:2" x14ac:dyDescent="0.2">
      <c r="B4349" s="62"/>
    </row>
    <row r="4350" spans="2:2" x14ac:dyDescent="0.2">
      <c r="B4350" s="62"/>
    </row>
    <row r="4351" spans="2:2" x14ac:dyDescent="0.2">
      <c r="B4351" s="62"/>
    </row>
    <row r="4352" spans="2:2" x14ac:dyDescent="0.2">
      <c r="B4352" s="62"/>
    </row>
    <row r="4353" spans="2:2" x14ac:dyDescent="0.2">
      <c r="B4353" s="62"/>
    </row>
    <row r="4354" spans="2:2" x14ac:dyDescent="0.2">
      <c r="B4354" s="62"/>
    </row>
    <row r="4355" spans="2:2" x14ac:dyDescent="0.2">
      <c r="B4355" s="62"/>
    </row>
    <row r="4356" spans="2:2" x14ac:dyDescent="0.2">
      <c r="B4356" s="62"/>
    </row>
    <row r="4357" spans="2:2" x14ac:dyDescent="0.2">
      <c r="B4357" s="62"/>
    </row>
    <row r="4358" spans="2:2" x14ac:dyDescent="0.2">
      <c r="B4358" s="62"/>
    </row>
    <row r="4359" spans="2:2" x14ac:dyDescent="0.2">
      <c r="B4359" s="62"/>
    </row>
    <row r="4360" spans="2:2" x14ac:dyDescent="0.2">
      <c r="B4360" s="62"/>
    </row>
    <row r="4361" spans="2:2" x14ac:dyDescent="0.2">
      <c r="B4361" s="62"/>
    </row>
    <row r="4362" spans="2:2" x14ac:dyDescent="0.2">
      <c r="B4362" s="62"/>
    </row>
    <row r="4363" spans="2:2" x14ac:dyDescent="0.2">
      <c r="B4363" s="62"/>
    </row>
    <row r="4364" spans="2:2" x14ac:dyDescent="0.2">
      <c r="B4364" s="62"/>
    </row>
    <row r="4365" spans="2:2" x14ac:dyDescent="0.2">
      <c r="B4365" s="62"/>
    </row>
    <row r="4366" spans="2:2" x14ac:dyDescent="0.2">
      <c r="B4366" s="62"/>
    </row>
    <row r="4367" spans="2:2" x14ac:dyDescent="0.2">
      <c r="B4367" s="62"/>
    </row>
    <row r="4368" spans="2:2" x14ac:dyDescent="0.2">
      <c r="B4368" s="62"/>
    </row>
    <row r="4369" spans="2:2" x14ac:dyDescent="0.2">
      <c r="B4369" s="62"/>
    </row>
    <row r="4370" spans="2:2" x14ac:dyDescent="0.2">
      <c r="B4370" s="62"/>
    </row>
    <row r="4371" spans="2:2" x14ac:dyDescent="0.2">
      <c r="B4371" s="62"/>
    </row>
    <row r="4372" spans="2:2" x14ac:dyDescent="0.2">
      <c r="B4372" s="62"/>
    </row>
    <row r="4373" spans="2:2" x14ac:dyDescent="0.2">
      <c r="B4373" s="62"/>
    </row>
    <row r="4374" spans="2:2" x14ac:dyDescent="0.2">
      <c r="B4374" s="62"/>
    </row>
    <row r="4375" spans="2:2" x14ac:dyDescent="0.2">
      <c r="B4375" s="62"/>
    </row>
    <row r="4376" spans="2:2" x14ac:dyDescent="0.2">
      <c r="B4376" s="62"/>
    </row>
    <row r="4377" spans="2:2" x14ac:dyDescent="0.2">
      <c r="B4377" s="62"/>
    </row>
    <row r="4378" spans="2:2" x14ac:dyDescent="0.2">
      <c r="B4378" s="62"/>
    </row>
    <row r="4379" spans="2:2" x14ac:dyDescent="0.2">
      <c r="B4379" s="62"/>
    </row>
    <row r="4380" spans="2:2" x14ac:dyDescent="0.2">
      <c r="B4380" s="62"/>
    </row>
    <row r="4381" spans="2:2" x14ac:dyDescent="0.2">
      <c r="B4381" s="62"/>
    </row>
    <row r="4382" spans="2:2" x14ac:dyDescent="0.2">
      <c r="B4382" s="62"/>
    </row>
    <row r="4383" spans="2:2" x14ac:dyDescent="0.2">
      <c r="B4383" s="62"/>
    </row>
    <row r="4384" spans="2:2" x14ac:dyDescent="0.2">
      <c r="B4384" s="62"/>
    </row>
    <row r="4385" spans="2:2" x14ac:dyDescent="0.2">
      <c r="B4385" s="62"/>
    </row>
    <row r="4386" spans="2:2" x14ac:dyDescent="0.2">
      <c r="B4386" s="62"/>
    </row>
    <row r="4387" spans="2:2" x14ac:dyDescent="0.2">
      <c r="B4387" s="62"/>
    </row>
    <row r="4388" spans="2:2" x14ac:dyDescent="0.2">
      <c r="B4388" s="62"/>
    </row>
    <row r="4389" spans="2:2" x14ac:dyDescent="0.2">
      <c r="B4389" s="62"/>
    </row>
    <row r="4390" spans="2:2" x14ac:dyDescent="0.2">
      <c r="B4390" s="62"/>
    </row>
    <row r="4391" spans="2:2" x14ac:dyDescent="0.2">
      <c r="B4391" s="62"/>
    </row>
    <row r="4392" spans="2:2" x14ac:dyDescent="0.2">
      <c r="B4392" s="62"/>
    </row>
    <row r="4393" spans="2:2" x14ac:dyDescent="0.2">
      <c r="B4393" s="62"/>
    </row>
    <row r="4394" spans="2:2" x14ac:dyDescent="0.2">
      <c r="B4394" s="62"/>
    </row>
    <row r="4395" spans="2:2" x14ac:dyDescent="0.2">
      <c r="B4395" s="62"/>
    </row>
    <row r="4396" spans="2:2" x14ac:dyDescent="0.2">
      <c r="B4396" s="62"/>
    </row>
    <row r="4397" spans="2:2" x14ac:dyDescent="0.2">
      <c r="B4397" s="62"/>
    </row>
    <row r="4398" spans="2:2" x14ac:dyDescent="0.2">
      <c r="B4398" s="62"/>
    </row>
    <row r="4399" spans="2:2" x14ac:dyDescent="0.2">
      <c r="B4399" s="62"/>
    </row>
    <row r="4400" spans="2:2" x14ac:dyDescent="0.2">
      <c r="B4400" s="62"/>
    </row>
    <row r="4401" spans="2:2" x14ac:dyDescent="0.2">
      <c r="B4401" s="62"/>
    </row>
    <row r="4402" spans="2:2" x14ac:dyDescent="0.2">
      <c r="B4402" s="62"/>
    </row>
    <row r="4403" spans="2:2" x14ac:dyDescent="0.2">
      <c r="B4403" s="62"/>
    </row>
    <row r="4404" spans="2:2" x14ac:dyDescent="0.2">
      <c r="B4404" s="62"/>
    </row>
    <row r="4405" spans="2:2" x14ac:dyDescent="0.2">
      <c r="B4405" s="62"/>
    </row>
    <row r="4406" spans="2:2" x14ac:dyDescent="0.2">
      <c r="B4406" s="62"/>
    </row>
    <row r="4407" spans="2:2" x14ac:dyDescent="0.2">
      <c r="B4407" s="62"/>
    </row>
    <row r="4408" spans="2:2" x14ac:dyDescent="0.2">
      <c r="B4408" s="62"/>
    </row>
    <row r="4409" spans="2:2" x14ac:dyDescent="0.2">
      <c r="B4409" s="62"/>
    </row>
    <row r="4410" spans="2:2" x14ac:dyDescent="0.2">
      <c r="B4410" s="62"/>
    </row>
    <row r="4411" spans="2:2" x14ac:dyDescent="0.2">
      <c r="B4411" s="62"/>
    </row>
    <row r="4412" spans="2:2" x14ac:dyDescent="0.2">
      <c r="B4412" s="62"/>
    </row>
    <row r="4413" spans="2:2" x14ac:dyDescent="0.2">
      <c r="B4413" s="62"/>
    </row>
    <row r="4414" spans="2:2" x14ac:dyDescent="0.2">
      <c r="B4414" s="62"/>
    </row>
    <row r="4415" spans="2:2" x14ac:dyDescent="0.2">
      <c r="B4415" s="62"/>
    </row>
    <row r="4416" spans="2:2" x14ac:dyDescent="0.2">
      <c r="B4416" s="62"/>
    </row>
    <row r="4417" spans="2:2" x14ac:dyDescent="0.2">
      <c r="B4417" s="62"/>
    </row>
    <row r="4418" spans="2:2" x14ac:dyDescent="0.2">
      <c r="B4418" s="62"/>
    </row>
    <row r="4419" spans="2:2" x14ac:dyDescent="0.2">
      <c r="B4419" s="62"/>
    </row>
    <row r="4420" spans="2:2" x14ac:dyDescent="0.2">
      <c r="B4420" s="62"/>
    </row>
    <row r="4421" spans="2:2" x14ac:dyDescent="0.2">
      <c r="B4421" s="62"/>
    </row>
    <row r="4422" spans="2:2" x14ac:dyDescent="0.2">
      <c r="B4422" s="62"/>
    </row>
    <row r="4423" spans="2:2" x14ac:dyDescent="0.2">
      <c r="B4423" s="62"/>
    </row>
    <row r="4424" spans="2:2" x14ac:dyDescent="0.2">
      <c r="B4424" s="62"/>
    </row>
    <row r="4425" spans="2:2" x14ac:dyDescent="0.2">
      <c r="B4425" s="62"/>
    </row>
    <row r="4426" spans="2:2" x14ac:dyDescent="0.2">
      <c r="B4426" s="62"/>
    </row>
    <row r="4427" spans="2:2" x14ac:dyDescent="0.2">
      <c r="B4427" s="62"/>
    </row>
    <row r="4428" spans="2:2" x14ac:dyDescent="0.2">
      <c r="B4428" s="62"/>
    </row>
    <row r="4429" spans="2:2" x14ac:dyDescent="0.2">
      <c r="B4429" s="62"/>
    </row>
    <row r="4430" spans="2:2" x14ac:dyDescent="0.2">
      <c r="B4430" s="62"/>
    </row>
    <row r="4431" spans="2:2" x14ac:dyDescent="0.2">
      <c r="B4431" s="62"/>
    </row>
    <row r="4432" spans="2:2" x14ac:dyDescent="0.2">
      <c r="B4432" s="62"/>
    </row>
    <row r="4433" spans="2:2" x14ac:dyDescent="0.2">
      <c r="B4433" s="62"/>
    </row>
    <row r="4434" spans="2:2" x14ac:dyDescent="0.2">
      <c r="B4434" s="62"/>
    </row>
    <row r="4435" spans="2:2" x14ac:dyDescent="0.2">
      <c r="B4435" s="62"/>
    </row>
    <row r="4436" spans="2:2" x14ac:dyDescent="0.2">
      <c r="B4436" s="62"/>
    </row>
    <row r="4437" spans="2:2" x14ac:dyDescent="0.2">
      <c r="B4437" s="62"/>
    </row>
    <row r="4438" spans="2:2" x14ac:dyDescent="0.2">
      <c r="B4438" s="62"/>
    </row>
    <row r="4439" spans="2:2" x14ac:dyDescent="0.2">
      <c r="B4439" s="62"/>
    </row>
    <row r="4440" spans="2:2" x14ac:dyDescent="0.2">
      <c r="B4440" s="62"/>
    </row>
    <row r="4441" spans="2:2" x14ac:dyDescent="0.2">
      <c r="B4441" s="62"/>
    </row>
    <row r="4442" spans="2:2" x14ac:dyDescent="0.2">
      <c r="B4442" s="62"/>
    </row>
    <row r="4443" spans="2:2" x14ac:dyDescent="0.2">
      <c r="B4443" s="62"/>
    </row>
    <row r="4444" spans="2:2" x14ac:dyDescent="0.2">
      <c r="B4444" s="62"/>
    </row>
    <row r="4445" spans="2:2" x14ac:dyDescent="0.2">
      <c r="B4445" s="62"/>
    </row>
    <row r="4446" spans="2:2" x14ac:dyDescent="0.2">
      <c r="B4446" s="62"/>
    </row>
    <row r="4447" spans="2:2" x14ac:dyDescent="0.2">
      <c r="B4447" s="62"/>
    </row>
    <row r="4448" spans="2:2" x14ac:dyDescent="0.2">
      <c r="B4448" s="62"/>
    </row>
    <row r="4449" spans="2:2" x14ac:dyDescent="0.2">
      <c r="B4449" s="62"/>
    </row>
    <row r="4450" spans="2:2" x14ac:dyDescent="0.2">
      <c r="B4450" s="62"/>
    </row>
    <row r="4451" spans="2:2" x14ac:dyDescent="0.2">
      <c r="B4451" s="62"/>
    </row>
    <row r="4452" spans="2:2" x14ac:dyDescent="0.2">
      <c r="B4452" s="62"/>
    </row>
    <row r="4453" spans="2:2" x14ac:dyDescent="0.2">
      <c r="B4453" s="62"/>
    </row>
    <row r="4454" spans="2:2" x14ac:dyDescent="0.2">
      <c r="B4454" s="62"/>
    </row>
    <row r="4455" spans="2:2" x14ac:dyDescent="0.2">
      <c r="B4455" s="62"/>
    </row>
    <row r="4456" spans="2:2" x14ac:dyDescent="0.2">
      <c r="B4456" s="62"/>
    </row>
    <row r="4457" spans="2:2" x14ac:dyDescent="0.2">
      <c r="B4457" s="62"/>
    </row>
    <row r="4458" spans="2:2" x14ac:dyDescent="0.2">
      <c r="B4458" s="62"/>
    </row>
    <row r="4459" spans="2:2" x14ac:dyDescent="0.2">
      <c r="B4459" s="62"/>
    </row>
    <row r="4460" spans="2:2" x14ac:dyDescent="0.2">
      <c r="B4460" s="62"/>
    </row>
    <row r="4461" spans="2:2" x14ac:dyDescent="0.2">
      <c r="B4461" s="62"/>
    </row>
    <row r="4462" spans="2:2" x14ac:dyDescent="0.2">
      <c r="B4462" s="62"/>
    </row>
    <row r="4463" spans="2:2" x14ac:dyDescent="0.2">
      <c r="B4463" s="62"/>
    </row>
    <row r="4464" spans="2:2" x14ac:dyDescent="0.2">
      <c r="B4464" s="62"/>
    </row>
    <row r="4465" spans="2:2" x14ac:dyDescent="0.2">
      <c r="B4465" s="62"/>
    </row>
    <row r="4466" spans="2:2" x14ac:dyDescent="0.2">
      <c r="B4466" s="62"/>
    </row>
    <row r="4467" spans="2:2" x14ac:dyDescent="0.2">
      <c r="B4467" s="62"/>
    </row>
    <row r="4468" spans="2:2" x14ac:dyDescent="0.2">
      <c r="B4468" s="62"/>
    </row>
    <row r="4469" spans="2:2" x14ac:dyDescent="0.2">
      <c r="B4469" s="62"/>
    </row>
    <row r="4470" spans="2:2" x14ac:dyDescent="0.2">
      <c r="B4470" s="62"/>
    </row>
    <row r="4471" spans="2:2" x14ac:dyDescent="0.2">
      <c r="B4471" s="62"/>
    </row>
    <row r="4472" spans="2:2" x14ac:dyDescent="0.2">
      <c r="B4472" s="62"/>
    </row>
    <row r="4473" spans="2:2" x14ac:dyDescent="0.2">
      <c r="B4473" s="62"/>
    </row>
    <row r="4474" spans="2:2" x14ac:dyDescent="0.2">
      <c r="B4474" s="62"/>
    </row>
    <row r="4475" spans="2:2" x14ac:dyDescent="0.2">
      <c r="B4475" s="62"/>
    </row>
    <row r="4476" spans="2:2" x14ac:dyDescent="0.2">
      <c r="B4476" s="62"/>
    </row>
    <row r="4477" spans="2:2" x14ac:dyDescent="0.2">
      <c r="B4477" s="62"/>
    </row>
    <row r="4478" spans="2:2" x14ac:dyDescent="0.2">
      <c r="B4478" s="62"/>
    </row>
    <row r="4479" spans="2:2" x14ac:dyDescent="0.2">
      <c r="B4479" s="62"/>
    </row>
    <row r="4480" spans="2:2" x14ac:dyDescent="0.2">
      <c r="B4480" s="62"/>
    </row>
    <row r="4481" spans="2:2" x14ac:dyDescent="0.2">
      <c r="B4481" s="62"/>
    </row>
    <row r="4482" spans="2:2" x14ac:dyDescent="0.2">
      <c r="B4482" s="62"/>
    </row>
    <row r="4483" spans="2:2" x14ac:dyDescent="0.2">
      <c r="B4483" s="62"/>
    </row>
    <row r="4484" spans="2:2" x14ac:dyDescent="0.2">
      <c r="B4484" s="62"/>
    </row>
    <row r="4485" spans="2:2" x14ac:dyDescent="0.2">
      <c r="B4485" s="62"/>
    </row>
    <row r="4486" spans="2:2" x14ac:dyDescent="0.2">
      <c r="B4486" s="62"/>
    </row>
    <row r="4487" spans="2:2" x14ac:dyDescent="0.2">
      <c r="B4487" s="62"/>
    </row>
    <row r="4488" spans="2:2" x14ac:dyDescent="0.2">
      <c r="B4488" s="62"/>
    </row>
    <row r="4489" spans="2:2" x14ac:dyDescent="0.2">
      <c r="B4489" s="62"/>
    </row>
    <row r="4490" spans="2:2" x14ac:dyDescent="0.2">
      <c r="B4490" s="62"/>
    </row>
    <row r="4491" spans="2:2" x14ac:dyDescent="0.2">
      <c r="B4491" s="62"/>
    </row>
    <row r="4492" spans="2:2" x14ac:dyDescent="0.2">
      <c r="B4492" s="62"/>
    </row>
    <row r="4493" spans="2:2" x14ac:dyDescent="0.2">
      <c r="B4493" s="62"/>
    </row>
    <row r="4494" spans="2:2" x14ac:dyDescent="0.2">
      <c r="B4494" s="62"/>
    </row>
    <row r="4495" spans="2:2" x14ac:dyDescent="0.2">
      <c r="B4495" s="62"/>
    </row>
    <row r="4496" spans="2:2" x14ac:dyDescent="0.2">
      <c r="B4496" s="62"/>
    </row>
    <row r="4497" spans="2:2" x14ac:dyDescent="0.2">
      <c r="B4497" s="62"/>
    </row>
    <row r="4498" spans="2:2" x14ac:dyDescent="0.2">
      <c r="B4498" s="62"/>
    </row>
    <row r="4499" spans="2:2" x14ac:dyDescent="0.2">
      <c r="B4499" s="62"/>
    </row>
    <row r="4500" spans="2:2" x14ac:dyDescent="0.2">
      <c r="B4500" s="62"/>
    </row>
    <row r="4501" spans="2:2" x14ac:dyDescent="0.2">
      <c r="B4501" s="62"/>
    </row>
    <row r="4502" spans="2:2" x14ac:dyDescent="0.2">
      <c r="B4502" s="62"/>
    </row>
    <row r="4503" spans="2:2" x14ac:dyDescent="0.2">
      <c r="B4503" s="62"/>
    </row>
    <row r="4504" spans="2:2" x14ac:dyDescent="0.2">
      <c r="B4504" s="62"/>
    </row>
    <row r="4505" spans="2:2" x14ac:dyDescent="0.2">
      <c r="B4505" s="62"/>
    </row>
    <row r="4506" spans="2:2" x14ac:dyDescent="0.2">
      <c r="B4506" s="62"/>
    </row>
    <row r="4507" spans="2:2" x14ac:dyDescent="0.2">
      <c r="B4507" s="62"/>
    </row>
    <row r="4508" spans="2:2" x14ac:dyDescent="0.2">
      <c r="B4508" s="62"/>
    </row>
    <row r="4509" spans="2:2" x14ac:dyDescent="0.2">
      <c r="B4509" s="62"/>
    </row>
    <row r="4510" spans="2:2" x14ac:dyDescent="0.2">
      <c r="B4510" s="62"/>
    </row>
    <row r="4511" spans="2:2" x14ac:dyDescent="0.2">
      <c r="B4511" s="62"/>
    </row>
    <row r="4512" spans="2:2" x14ac:dyDescent="0.2">
      <c r="B4512" s="62"/>
    </row>
    <row r="4513" spans="2:2" x14ac:dyDescent="0.2">
      <c r="B4513" s="62"/>
    </row>
    <row r="4514" spans="2:2" x14ac:dyDescent="0.2">
      <c r="B4514" s="62"/>
    </row>
    <row r="4515" spans="2:2" x14ac:dyDescent="0.2">
      <c r="B4515" s="62"/>
    </row>
    <row r="4516" spans="2:2" x14ac:dyDescent="0.2">
      <c r="B4516" s="62"/>
    </row>
    <row r="4517" spans="2:2" x14ac:dyDescent="0.2">
      <c r="B4517" s="62"/>
    </row>
    <row r="4518" spans="2:2" x14ac:dyDescent="0.2">
      <c r="B4518" s="62"/>
    </row>
    <row r="4519" spans="2:2" x14ac:dyDescent="0.2">
      <c r="B4519" s="62"/>
    </row>
    <row r="4520" spans="2:2" x14ac:dyDescent="0.2">
      <c r="B4520" s="62"/>
    </row>
    <row r="4521" spans="2:2" x14ac:dyDescent="0.2">
      <c r="B4521" s="62"/>
    </row>
    <row r="4522" spans="2:2" x14ac:dyDescent="0.2">
      <c r="B4522" s="62"/>
    </row>
    <row r="4523" spans="2:2" x14ac:dyDescent="0.2">
      <c r="B4523" s="62"/>
    </row>
    <row r="4524" spans="2:2" x14ac:dyDescent="0.2">
      <c r="B4524" s="62"/>
    </row>
    <row r="4525" spans="2:2" x14ac:dyDescent="0.2">
      <c r="B4525" s="62"/>
    </row>
    <row r="4526" spans="2:2" x14ac:dyDescent="0.2">
      <c r="B4526" s="62"/>
    </row>
    <row r="4527" spans="2:2" x14ac:dyDescent="0.2">
      <c r="B4527" s="62"/>
    </row>
    <row r="4528" spans="2:2" x14ac:dyDescent="0.2">
      <c r="B4528" s="62"/>
    </row>
    <row r="4529" spans="2:2" x14ac:dyDescent="0.2">
      <c r="B4529" s="62"/>
    </row>
    <row r="4530" spans="2:2" x14ac:dyDescent="0.2">
      <c r="B4530" s="62"/>
    </row>
    <row r="4531" spans="2:2" x14ac:dyDescent="0.2">
      <c r="B4531" s="62"/>
    </row>
    <row r="4532" spans="2:2" x14ac:dyDescent="0.2">
      <c r="B4532" s="62"/>
    </row>
    <row r="4533" spans="2:2" x14ac:dyDescent="0.2">
      <c r="B4533" s="62"/>
    </row>
    <row r="4534" spans="2:2" x14ac:dyDescent="0.2">
      <c r="B4534" s="62"/>
    </row>
    <row r="4535" spans="2:2" x14ac:dyDescent="0.2">
      <c r="B4535" s="62"/>
    </row>
    <row r="4536" spans="2:2" x14ac:dyDescent="0.2">
      <c r="B4536" s="62"/>
    </row>
    <row r="4537" spans="2:2" x14ac:dyDescent="0.2">
      <c r="B4537" s="62"/>
    </row>
    <row r="4538" spans="2:2" x14ac:dyDescent="0.2">
      <c r="B4538" s="62"/>
    </row>
    <row r="4539" spans="2:2" x14ac:dyDescent="0.2">
      <c r="B4539" s="62"/>
    </row>
    <row r="4540" spans="2:2" x14ac:dyDescent="0.2">
      <c r="B4540" s="62"/>
    </row>
    <row r="4541" spans="2:2" x14ac:dyDescent="0.2">
      <c r="B4541" s="62"/>
    </row>
    <row r="4542" spans="2:2" x14ac:dyDescent="0.2">
      <c r="B4542" s="62"/>
    </row>
    <row r="4543" spans="2:2" x14ac:dyDescent="0.2">
      <c r="B4543" s="62"/>
    </row>
    <row r="4544" spans="2:2" x14ac:dyDescent="0.2">
      <c r="B4544" s="62"/>
    </row>
    <row r="4545" spans="2:2" x14ac:dyDescent="0.2">
      <c r="B4545" s="62"/>
    </row>
    <row r="4546" spans="2:2" x14ac:dyDescent="0.2">
      <c r="B4546" s="62"/>
    </row>
    <row r="4547" spans="2:2" x14ac:dyDescent="0.2">
      <c r="B4547" s="62"/>
    </row>
    <row r="4548" spans="2:2" x14ac:dyDescent="0.2">
      <c r="B4548" s="62"/>
    </row>
    <row r="4549" spans="2:2" x14ac:dyDescent="0.2">
      <c r="B4549" s="62"/>
    </row>
    <row r="4550" spans="2:2" x14ac:dyDescent="0.2">
      <c r="B4550" s="62"/>
    </row>
    <row r="4551" spans="2:2" x14ac:dyDescent="0.2">
      <c r="B4551" s="62"/>
    </row>
    <row r="4552" spans="2:2" x14ac:dyDescent="0.2">
      <c r="B4552" s="62"/>
    </row>
    <row r="4553" spans="2:2" x14ac:dyDescent="0.2">
      <c r="B4553" s="62"/>
    </row>
    <row r="4554" spans="2:2" x14ac:dyDescent="0.2">
      <c r="B4554" s="62"/>
    </row>
    <row r="4555" spans="2:2" x14ac:dyDescent="0.2">
      <c r="B4555" s="62"/>
    </row>
    <row r="4556" spans="2:2" x14ac:dyDescent="0.2">
      <c r="B4556" s="62"/>
    </row>
    <row r="4557" spans="2:2" x14ac:dyDescent="0.2">
      <c r="B4557" s="62"/>
    </row>
    <row r="4558" spans="2:2" x14ac:dyDescent="0.2">
      <c r="B4558" s="62"/>
    </row>
    <row r="4559" spans="2:2" x14ac:dyDescent="0.2">
      <c r="B4559" s="62"/>
    </row>
    <row r="4560" spans="2:2" x14ac:dyDescent="0.2">
      <c r="B4560" s="62"/>
    </row>
    <row r="4561" spans="2:2" x14ac:dyDescent="0.2">
      <c r="B4561" s="62"/>
    </row>
    <row r="4562" spans="2:2" x14ac:dyDescent="0.2">
      <c r="B4562" s="62"/>
    </row>
    <row r="4563" spans="2:2" x14ac:dyDescent="0.2">
      <c r="B4563" s="62"/>
    </row>
    <row r="4564" spans="2:2" x14ac:dyDescent="0.2">
      <c r="B4564" s="62"/>
    </row>
    <row r="4565" spans="2:2" x14ac:dyDescent="0.2">
      <c r="B4565" s="62"/>
    </row>
    <row r="4566" spans="2:2" x14ac:dyDescent="0.2">
      <c r="B4566" s="62"/>
    </row>
    <row r="4567" spans="2:2" x14ac:dyDescent="0.2">
      <c r="B4567" s="62"/>
    </row>
    <row r="4568" spans="2:2" x14ac:dyDescent="0.2">
      <c r="B4568" s="62"/>
    </row>
    <row r="4569" spans="2:2" x14ac:dyDescent="0.2">
      <c r="B4569" s="62"/>
    </row>
    <row r="4570" spans="2:2" x14ac:dyDescent="0.2">
      <c r="B4570" s="62"/>
    </row>
    <row r="4571" spans="2:2" x14ac:dyDescent="0.2">
      <c r="B4571" s="62"/>
    </row>
    <row r="4572" spans="2:2" x14ac:dyDescent="0.2">
      <c r="B4572" s="62"/>
    </row>
    <row r="4573" spans="2:2" x14ac:dyDescent="0.2">
      <c r="B4573" s="62"/>
    </row>
    <row r="4574" spans="2:2" x14ac:dyDescent="0.2">
      <c r="B4574" s="62"/>
    </row>
    <row r="4575" spans="2:2" x14ac:dyDescent="0.2">
      <c r="B4575" s="62"/>
    </row>
    <row r="4576" spans="2:2" x14ac:dyDescent="0.2">
      <c r="B4576" s="62"/>
    </row>
    <row r="4577" spans="2:2" x14ac:dyDescent="0.2">
      <c r="B4577" s="62"/>
    </row>
    <row r="4578" spans="2:2" x14ac:dyDescent="0.2">
      <c r="B4578" s="62"/>
    </row>
    <row r="4579" spans="2:2" x14ac:dyDescent="0.2">
      <c r="B4579" s="62"/>
    </row>
    <row r="4580" spans="2:2" x14ac:dyDescent="0.2">
      <c r="B4580" s="62"/>
    </row>
    <row r="4581" spans="2:2" x14ac:dyDescent="0.2">
      <c r="B4581" s="62"/>
    </row>
    <row r="4582" spans="2:2" x14ac:dyDescent="0.2">
      <c r="B4582" s="62"/>
    </row>
    <row r="4583" spans="2:2" x14ac:dyDescent="0.2">
      <c r="B4583" s="62"/>
    </row>
    <row r="4584" spans="2:2" x14ac:dyDescent="0.2">
      <c r="B4584" s="62"/>
    </row>
    <row r="4585" spans="2:2" x14ac:dyDescent="0.2">
      <c r="B4585" s="62"/>
    </row>
    <row r="4586" spans="2:2" x14ac:dyDescent="0.2">
      <c r="B4586" s="62"/>
    </row>
    <row r="4587" spans="2:2" x14ac:dyDescent="0.2">
      <c r="B4587" s="62"/>
    </row>
    <row r="4588" spans="2:2" x14ac:dyDescent="0.2">
      <c r="B4588" s="62"/>
    </row>
    <row r="4589" spans="2:2" x14ac:dyDescent="0.2">
      <c r="B4589" s="62"/>
    </row>
    <row r="4590" spans="2:2" x14ac:dyDescent="0.2">
      <c r="B4590" s="62"/>
    </row>
    <row r="4591" spans="2:2" x14ac:dyDescent="0.2">
      <c r="B4591" s="62"/>
    </row>
    <row r="4592" spans="2:2" x14ac:dyDescent="0.2">
      <c r="B4592" s="62"/>
    </row>
    <row r="4593" spans="2:2" x14ac:dyDescent="0.2">
      <c r="B4593" s="62"/>
    </row>
    <row r="4594" spans="2:2" x14ac:dyDescent="0.2">
      <c r="B4594" s="62"/>
    </row>
    <row r="4595" spans="2:2" x14ac:dyDescent="0.2">
      <c r="B4595" s="62"/>
    </row>
    <row r="4596" spans="2:2" x14ac:dyDescent="0.2">
      <c r="B4596" s="62"/>
    </row>
    <row r="4597" spans="2:2" x14ac:dyDescent="0.2">
      <c r="B4597" s="62"/>
    </row>
    <row r="4598" spans="2:2" x14ac:dyDescent="0.2">
      <c r="B4598" s="62"/>
    </row>
    <row r="4599" spans="2:2" x14ac:dyDescent="0.2">
      <c r="B4599" s="62"/>
    </row>
    <row r="4600" spans="2:2" x14ac:dyDescent="0.2">
      <c r="B4600" s="62"/>
    </row>
    <row r="4601" spans="2:2" x14ac:dyDescent="0.2">
      <c r="B4601" s="62"/>
    </row>
    <row r="4602" spans="2:2" x14ac:dyDescent="0.2">
      <c r="B4602" s="62"/>
    </row>
    <row r="4603" spans="2:2" x14ac:dyDescent="0.2">
      <c r="B4603" s="62"/>
    </row>
    <row r="4604" spans="2:2" x14ac:dyDescent="0.2">
      <c r="B4604" s="62"/>
    </row>
    <row r="4605" spans="2:2" x14ac:dyDescent="0.2">
      <c r="B4605" s="62"/>
    </row>
    <row r="4606" spans="2:2" x14ac:dyDescent="0.2">
      <c r="B4606" s="62"/>
    </row>
    <row r="4607" spans="2:2" x14ac:dyDescent="0.2">
      <c r="B4607" s="62"/>
    </row>
    <row r="4608" spans="2:2" x14ac:dyDescent="0.2">
      <c r="B4608" s="62"/>
    </row>
    <row r="4609" spans="2:2" x14ac:dyDescent="0.2">
      <c r="B4609" s="62"/>
    </row>
    <row r="4610" spans="2:2" x14ac:dyDescent="0.2">
      <c r="B4610" s="62"/>
    </row>
    <row r="4611" spans="2:2" x14ac:dyDescent="0.2">
      <c r="B4611" s="62"/>
    </row>
    <row r="4612" spans="2:2" x14ac:dyDescent="0.2">
      <c r="B4612" s="62"/>
    </row>
    <row r="4613" spans="2:2" x14ac:dyDescent="0.2">
      <c r="B4613" s="62"/>
    </row>
    <row r="4614" spans="2:2" x14ac:dyDescent="0.2">
      <c r="B4614" s="62"/>
    </row>
    <row r="4615" spans="2:2" x14ac:dyDescent="0.2">
      <c r="B4615" s="62"/>
    </row>
    <row r="4616" spans="2:2" x14ac:dyDescent="0.2">
      <c r="B4616" s="62"/>
    </row>
    <row r="4617" spans="2:2" x14ac:dyDescent="0.2">
      <c r="B4617" s="62"/>
    </row>
    <row r="4618" spans="2:2" x14ac:dyDescent="0.2">
      <c r="B4618" s="62"/>
    </row>
    <row r="4619" spans="2:2" x14ac:dyDescent="0.2">
      <c r="B4619" s="62"/>
    </row>
    <row r="4620" spans="2:2" x14ac:dyDescent="0.2">
      <c r="B4620" s="62"/>
    </row>
    <row r="4621" spans="2:2" x14ac:dyDescent="0.2">
      <c r="B4621" s="62"/>
    </row>
    <row r="4622" spans="2:2" x14ac:dyDescent="0.2">
      <c r="B4622" s="62"/>
    </row>
    <row r="4623" spans="2:2" x14ac:dyDescent="0.2">
      <c r="B4623" s="62"/>
    </row>
    <row r="4624" spans="2:2" x14ac:dyDescent="0.2">
      <c r="B4624" s="62"/>
    </row>
    <row r="4625" spans="2:2" x14ac:dyDescent="0.2">
      <c r="B4625" s="62"/>
    </row>
    <row r="4626" spans="2:2" x14ac:dyDescent="0.2">
      <c r="B4626" s="62"/>
    </row>
    <row r="4627" spans="2:2" x14ac:dyDescent="0.2">
      <c r="B4627" s="62"/>
    </row>
    <row r="4628" spans="2:2" x14ac:dyDescent="0.2">
      <c r="B4628" s="62"/>
    </row>
    <row r="4629" spans="2:2" x14ac:dyDescent="0.2">
      <c r="B4629" s="62"/>
    </row>
    <row r="4630" spans="2:2" x14ac:dyDescent="0.2">
      <c r="B4630" s="62"/>
    </row>
    <row r="4631" spans="2:2" x14ac:dyDescent="0.2">
      <c r="B4631" s="62"/>
    </row>
    <row r="4632" spans="2:2" x14ac:dyDescent="0.2">
      <c r="B4632" s="62"/>
    </row>
    <row r="4633" spans="2:2" x14ac:dyDescent="0.2">
      <c r="B4633" s="62"/>
    </row>
    <row r="4634" spans="2:2" x14ac:dyDescent="0.2">
      <c r="B4634" s="62"/>
    </row>
    <row r="4635" spans="2:2" x14ac:dyDescent="0.2">
      <c r="B4635" s="62"/>
    </row>
    <row r="4636" spans="2:2" x14ac:dyDescent="0.2">
      <c r="B4636" s="62"/>
    </row>
    <row r="4637" spans="2:2" x14ac:dyDescent="0.2">
      <c r="B4637" s="62"/>
    </row>
    <row r="4638" spans="2:2" x14ac:dyDescent="0.2">
      <c r="B4638" s="62"/>
    </row>
    <row r="4639" spans="2:2" x14ac:dyDescent="0.2">
      <c r="B4639" s="62"/>
    </row>
    <row r="4640" spans="2:2" x14ac:dyDescent="0.2">
      <c r="B4640" s="62"/>
    </row>
    <row r="4641" spans="2:2" x14ac:dyDescent="0.2">
      <c r="B4641" s="62"/>
    </row>
    <row r="4642" spans="2:2" x14ac:dyDescent="0.2">
      <c r="B4642" s="62"/>
    </row>
    <row r="4643" spans="2:2" x14ac:dyDescent="0.2">
      <c r="B4643" s="62"/>
    </row>
    <row r="4644" spans="2:2" x14ac:dyDescent="0.2">
      <c r="B4644" s="62"/>
    </row>
    <row r="4645" spans="2:2" x14ac:dyDescent="0.2">
      <c r="B4645" s="62"/>
    </row>
    <row r="4646" spans="2:2" x14ac:dyDescent="0.2">
      <c r="B4646" s="62"/>
    </row>
    <row r="4647" spans="2:2" x14ac:dyDescent="0.2">
      <c r="B4647" s="62"/>
    </row>
    <row r="4648" spans="2:2" x14ac:dyDescent="0.2">
      <c r="B4648" s="62"/>
    </row>
    <row r="4649" spans="2:2" x14ac:dyDescent="0.2">
      <c r="B4649" s="62"/>
    </row>
    <row r="4650" spans="2:2" x14ac:dyDescent="0.2">
      <c r="B4650" s="62"/>
    </row>
    <row r="4651" spans="2:2" x14ac:dyDescent="0.2">
      <c r="B4651" s="62"/>
    </row>
    <row r="4652" spans="2:2" x14ac:dyDescent="0.2">
      <c r="B4652" s="62"/>
    </row>
    <row r="4653" spans="2:2" x14ac:dyDescent="0.2">
      <c r="B4653" s="62"/>
    </row>
    <row r="4654" spans="2:2" x14ac:dyDescent="0.2">
      <c r="B4654" s="62"/>
    </row>
    <row r="4655" spans="2:2" x14ac:dyDescent="0.2">
      <c r="B4655" s="62"/>
    </row>
    <row r="4656" spans="2:2" x14ac:dyDescent="0.2">
      <c r="B4656" s="62"/>
    </row>
    <row r="4657" spans="2:2" x14ac:dyDescent="0.2">
      <c r="B4657" s="62"/>
    </row>
    <row r="4658" spans="2:2" x14ac:dyDescent="0.2">
      <c r="B4658" s="62"/>
    </row>
    <row r="4659" spans="2:2" x14ac:dyDescent="0.2">
      <c r="B4659" s="62"/>
    </row>
    <row r="4660" spans="2:2" x14ac:dyDescent="0.2">
      <c r="B4660" s="62"/>
    </row>
    <row r="4661" spans="2:2" x14ac:dyDescent="0.2">
      <c r="B4661" s="62"/>
    </row>
    <row r="4662" spans="2:2" x14ac:dyDescent="0.2">
      <c r="B4662" s="62"/>
    </row>
    <row r="4663" spans="2:2" x14ac:dyDescent="0.2">
      <c r="B4663" s="62"/>
    </row>
    <row r="4664" spans="2:2" x14ac:dyDescent="0.2">
      <c r="B4664" s="62"/>
    </row>
    <row r="4665" spans="2:2" x14ac:dyDescent="0.2">
      <c r="B4665" s="62"/>
    </row>
    <row r="4666" spans="2:2" x14ac:dyDescent="0.2">
      <c r="B4666" s="62"/>
    </row>
    <row r="4667" spans="2:2" x14ac:dyDescent="0.2">
      <c r="B4667" s="62"/>
    </row>
    <row r="4668" spans="2:2" x14ac:dyDescent="0.2">
      <c r="B4668" s="62"/>
    </row>
    <row r="4669" spans="2:2" x14ac:dyDescent="0.2">
      <c r="B4669" s="62"/>
    </row>
    <row r="4670" spans="2:2" x14ac:dyDescent="0.2">
      <c r="B4670" s="62"/>
    </row>
    <row r="4671" spans="2:2" x14ac:dyDescent="0.2">
      <c r="B4671" s="62"/>
    </row>
    <row r="4672" spans="2:2" x14ac:dyDescent="0.2">
      <c r="B4672" s="62"/>
    </row>
    <row r="4673" spans="2:2" x14ac:dyDescent="0.2">
      <c r="B4673" s="62"/>
    </row>
    <row r="4674" spans="2:2" x14ac:dyDescent="0.2">
      <c r="B4674" s="62"/>
    </row>
    <row r="4675" spans="2:2" x14ac:dyDescent="0.2">
      <c r="B4675" s="62"/>
    </row>
    <row r="4676" spans="2:2" x14ac:dyDescent="0.2">
      <c r="B4676" s="62"/>
    </row>
    <row r="4677" spans="2:2" x14ac:dyDescent="0.2">
      <c r="B4677" s="62"/>
    </row>
    <row r="4678" spans="2:2" x14ac:dyDescent="0.2">
      <c r="B4678" s="62"/>
    </row>
    <row r="4679" spans="2:2" x14ac:dyDescent="0.2">
      <c r="B4679" s="62"/>
    </row>
    <row r="4680" spans="2:2" x14ac:dyDescent="0.2">
      <c r="B4680" s="62"/>
    </row>
    <row r="4681" spans="2:2" x14ac:dyDescent="0.2">
      <c r="B4681" s="62"/>
    </row>
    <row r="4682" spans="2:2" x14ac:dyDescent="0.2">
      <c r="B4682" s="62"/>
    </row>
    <row r="4683" spans="2:2" x14ac:dyDescent="0.2">
      <c r="B4683" s="62"/>
    </row>
    <row r="4684" spans="2:2" x14ac:dyDescent="0.2">
      <c r="B4684" s="62"/>
    </row>
    <row r="4685" spans="2:2" x14ac:dyDescent="0.2">
      <c r="B4685" s="62"/>
    </row>
    <row r="4686" spans="2:2" x14ac:dyDescent="0.2">
      <c r="B4686" s="62"/>
    </row>
    <row r="4687" spans="2:2" x14ac:dyDescent="0.2">
      <c r="B4687" s="62"/>
    </row>
    <row r="4688" spans="2:2" x14ac:dyDescent="0.2">
      <c r="B4688" s="62"/>
    </row>
    <row r="4689" spans="2:2" x14ac:dyDescent="0.2">
      <c r="B4689" s="62"/>
    </row>
    <row r="4690" spans="2:2" x14ac:dyDescent="0.2">
      <c r="B4690" s="62"/>
    </row>
    <row r="4691" spans="2:2" x14ac:dyDescent="0.2">
      <c r="B4691" s="62"/>
    </row>
    <row r="4692" spans="2:2" x14ac:dyDescent="0.2">
      <c r="B4692" s="62"/>
    </row>
    <row r="4693" spans="2:2" x14ac:dyDescent="0.2">
      <c r="B4693" s="62"/>
    </row>
    <row r="4694" spans="2:2" x14ac:dyDescent="0.2">
      <c r="B4694" s="62"/>
    </row>
    <row r="4695" spans="2:2" x14ac:dyDescent="0.2">
      <c r="B4695" s="62"/>
    </row>
    <row r="4696" spans="2:2" x14ac:dyDescent="0.2">
      <c r="B4696" s="62"/>
    </row>
    <row r="4697" spans="2:2" x14ac:dyDescent="0.2">
      <c r="B4697" s="62"/>
    </row>
    <row r="4698" spans="2:2" x14ac:dyDescent="0.2">
      <c r="B4698" s="62"/>
    </row>
    <row r="4699" spans="2:2" x14ac:dyDescent="0.2">
      <c r="B4699" s="62"/>
    </row>
    <row r="4700" spans="2:2" x14ac:dyDescent="0.2">
      <c r="B4700" s="62"/>
    </row>
    <row r="4701" spans="2:2" x14ac:dyDescent="0.2">
      <c r="B4701" s="62"/>
    </row>
    <row r="4702" spans="2:2" x14ac:dyDescent="0.2">
      <c r="B4702" s="62"/>
    </row>
    <row r="4703" spans="2:2" x14ac:dyDescent="0.2">
      <c r="B4703" s="62"/>
    </row>
    <row r="4704" spans="2:2" x14ac:dyDescent="0.2">
      <c r="B4704" s="62"/>
    </row>
    <row r="4705" spans="2:2" x14ac:dyDescent="0.2">
      <c r="B4705" s="62"/>
    </row>
    <row r="4706" spans="2:2" x14ac:dyDescent="0.2">
      <c r="B4706" s="62"/>
    </row>
    <row r="4707" spans="2:2" x14ac:dyDescent="0.2">
      <c r="B4707" s="62"/>
    </row>
    <row r="4708" spans="2:2" x14ac:dyDescent="0.2">
      <c r="B4708" s="62"/>
    </row>
    <row r="4709" spans="2:2" x14ac:dyDescent="0.2">
      <c r="B4709" s="62"/>
    </row>
    <row r="4710" spans="2:2" x14ac:dyDescent="0.2">
      <c r="B4710" s="62"/>
    </row>
    <row r="4711" spans="2:2" x14ac:dyDescent="0.2">
      <c r="B4711" s="62"/>
    </row>
    <row r="4712" spans="2:2" x14ac:dyDescent="0.2">
      <c r="B4712" s="62"/>
    </row>
    <row r="4713" spans="2:2" x14ac:dyDescent="0.2">
      <c r="B4713" s="62"/>
    </row>
    <row r="4714" spans="2:2" x14ac:dyDescent="0.2">
      <c r="B4714" s="62"/>
    </row>
    <row r="4715" spans="2:2" x14ac:dyDescent="0.2">
      <c r="B4715" s="62"/>
    </row>
    <row r="4716" spans="2:2" x14ac:dyDescent="0.2">
      <c r="B4716" s="62"/>
    </row>
    <row r="4717" spans="2:2" x14ac:dyDescent="0.2">
      <c r="B4717" s="62"/>
    </row>
    <row r="4718" spans="2:2" x14ac:dyDescent="0.2">
      <c r="B4718" s="62"/>
    </row>
    <row r="4719" spans="2:2" x14ac:dyDescent="0.2">
      <c r="B4719" s="62"/>
    </row>
    <row r="4720" spans="2:2" x14ac:dyDescent="0.2">
      <c r="B4720" s="62"/>
    </row>
    <row r="4721" spans="2:2" x14ac:dyDescent="0.2">
      <c r="B4721" s="62"/>
    </row>
    <row r="4722" spans="2:2" x14ac:dyDescent="0.2">
      <c r="B4722" s="62"/>
    </row>
    <row r="4723" spans="2:2" x14ac:dyDescent="0.2">
      <c r="B4723" s="62"/>
    </row>
    <row r="4724" spans="2:2" x14ac:dyDescent="0.2">
      <c r="B4724" s="62"/>
    </row>
    <row r="4725" spans="2:2" x14ac:dyDescent="0.2">
      <c r="B4725" s="62"/>
    </row>
    <row r="4726" spans="2:2" x14ac:dyDescent="0.2">
      <c r="B4726" s="62"/>
    </row>
    <row r="4727" spans="2:2" x14ac:dyDescent="0.2">
      <c r="B4727" s="62"/>
    </row>
    <row r="4728" spans="2:2" x14ac:dyDescent="0.2">
      <c r="B4728" s="62"/>
    </row>
    <row r="4729" spans="2:2" x14ac:dyDescent="0.2">
      <c r="B4729" s="62"/>
    </row>
    <row r="4730" spans="2:2" x14ac:dyDescent="0.2">
      <c r="B4730" s="62"/>
    </row>
    <row r="4731" spans="2:2" x14ac:dyDescent="0.2">
      <c r="B4731" s="62"/>
    </row>
    <row r="4732" spans="2:2" x14ac:dyDescent="0.2">
      <c r="B4732" s="62"/>
    </row>
    <row r="4733" spans="2:2" x14ac:dyDescent="0.2">
      <c r="B4733" s="62"/>
    </row>
    <row r="4734" spans="2:2" x14ac:dyDescent="0.2">
      <c r="B4734" s="62"/>
    </row>
    <row r="4735" spans="2:2" x14ac:dyDescent="0.2">
      <c r="B4735" s="62"/>
    </row>
    <row r="4736" spans="2:2" x14ac:dyDescent="0.2">
      <c r="B4736" s="62"/>
    </row>
    <row r="4737" spans="2:2" x14ac:dyDescent="0.2">
      <c r="B4737" s="62"/>
    </row>
    <row r="4738" spans="2:2" x14ac:dyDescent="0.2">
      <c r="B4738" s="62"/>
    </row>
    <row r="4739" spans="2:2" x14ac:dyDescent="0.2">
      <c r="B4739" s="62"/>
    </row>
    <row r="4740" spans="2:2" x14ac:dyDescent="0.2">
      <c r="B4740" s="62"/>
    </row>
    <row r="4741" spans="2:2" x14ac:dyDescent="0.2">
      <c r="B4741" s="62"/>
    </row>
    <row r="4742" spans="2:2" x14ac:dyDescent="0.2">
      <c r="B4742" s="62"/>
    </row>
    <row r="4743" spans="2:2" x14ac:dyDescent="0.2">
      <c r="B4743" s="62"/>
    </row>
    <row r="4744" spans="2:2" x14ac:dyDescent="0.2">
      <c r="B4744" s="62"/>
    </row>
    <row r="4745" spans="2:2" x14ac:dyDescent="0.2">
      <c r="B4745" s="62"/>
    </row>
    <row r="4746" spans="2:2" x14ac:dyDescent="0.2">
      <c r="B4746" s="62"/>
    </row>
    <row r="4747" spans="2:2" x14ac:dyDescent="0.2">
      <c r="B4747" s="62"/>
    </row>
    <row r="4748" spans="2:2" x14ac:dyDescent="0.2">
      <c r="B4748" s="62"/>
    </row>
    <row r="4749" spans="2:2" x14ac:dyDescent="0.2">
      <c r="B4749" s="62"/>
    </row>
    <row r="4750" spans="2:2" x14ac:dyDescent="0.2">
      <c r="B4750" s="62"/>
    </row>
    <row r="4751" spans="2:2" x14ac:dyDescent="0.2">
      <c r="B4751" s="62"/>
    </row>
    <row r="4752" spans="2:2" x14ac:dyDescent="0.2">
      <c r="B4752" s="62"/>
    </row>
    <row r="4753" spans="2:2" x14ac:dyDescent="0.2">
      <c r="B4753" s="62"/>
    </row>
    <row r="4754" spans="2:2" x14ac:dyDescent="0.2">
      <c r="B4754" s="62"/>
    </row>
    <row r="4755" spans="2:2" x14ac:dyDescent="0.2">
      <c r="B4755" s="62"/>
    </row>
    <row r="4756" spans="2:2" x14ac:dyDescent="0.2">
      <c r="B4756" s="62"/>
    </row>
    <row r="4757" spans="2:2" x14ac:dyDescent="0.2">
      <c r="B4757" s="62"/>
    </row>
    <row r="4758" spans="2:2" x14ac:dyDescent="0.2">
      <c r="B4758" s="62"/>
    </row>
    <row r="4759" spans="2:2" x14ac:dyDescent="0.2">
      <c r="B4759" s="62"/>
    </row>
    <row r="4760" spans="2:2" x14ac:dyDescent="0.2">
      <c r="B4760" s="62"/>
    </row>
    <row r="4761" spans="2:2" x14ac:dyDescent="0.2">
      <c r="B4761" s="62"/>
    </row>
    <row r="4762" spans="2:2" x14ac:dyDescent="0.2">
      <c r="B4762" s="62"/>
    </row>
    <row r="4763" spans="2:2" x14ac:dyDescent="0.2">
      <c r="B4763" s="62"/>
    </row>
    <row r="4764" spans="2:2" x14ac:dyDescent="0.2">
      <c r="B4764" s="62"/>
    </row>
    <row r="4765" spans="2:2" x14ac:dyDescent="0.2">
      <c r="B4765" s="62"/>
    </row>
    <row r="4766" spans="2:2" x14ac:dyDescent="0.2">
      <c r="B4766" s="62"/>
    </row>
    <row r="4767" spans="2:2" x14ac:dyDescent="0.2">
      <c r="B4767" s="62"/>
    </row>
    <row r="4768" spans="2:2" x14ac:dyDescent="0.2">
      <c r="B4768" s="62"/>
    </row>
    <row r="4769" spans="2:2" x14ac:dyDescent="0.2">
      <c r="B4769" s="62"/>
    </row>
    <row r="4770" spans="2:2" x14ac:dyDescent="0.2">
      <c r="B4770" s="62"/>
    </row>
    <row r="4771" spans="2:2" x14ac:dyDescent="0.2">
      <c r="B4771" s="62"/>
    </row>
    <row r="4772" spans="2:2" x14ac:dyDescent="0.2">
      <c r="B4772" s="62"/>
    </row>
    <row r="4773" spans="2:2" x14ac:dyDescent="0.2">
      <c r="B4773" s="62"/>
    </row>
    <row r="4774" spans="2:2" x14ac:dyDescent="0.2">
      <c r="B4774" s="62"/>
    </row>
    <row r="4775" spans="2:2" x14ac:dyDescent="0.2">
      <c r="B4775" s="62"/>
    </row>
    <row r="4776" spans="2:2" x14ac:dyDescent="0.2">
      <c r="B4776" s="62"/>
    </row>
    <row r="4777" spans="2:2" x14ac:dyDescent="0.2">
      <c r="B4777" s="62"/>
    </row>
    <row r="4778" spans="2:2" x14ac:dyDescent="0.2">
      <c r="B4778" s="62"/>
    </row>
    <row r="4779" spans="2:2" x14ac:dyDescent="0.2">
      <c r="B4779" s="62"/>
    </row>
    <row r="4780" spans="2:2" x14ac:dyDescent="0.2">
      <c r="B4780" s="62"/>
    </row>
    <row r="4781" spans="2:2" x14ac:dyDescent="0.2">
      <c r="B4781" s="62"/>
    </row>
    <row r="4782" spans="2:2" x14ac:dyDescent="0.2">
      <c r="B4782" s="62"/>
    </row>
    <row r="4783" spans="2:2" x14ac:dyDescent="0.2">
      <c r="B4783" s="62"/>
    </row>
    <row r="4784" spans="2:2" x14ac:dyDescent="0.2">
      <c r="B4784" s="62"/>
    </row>
    <row r="4785" spans="2:2" x14ac:dyDescent="0.2">
      <c r="B4785" s="62"/>
    </row>
    <row r="4786" spans="2:2" x14ac:dyDescent="0.2">
      <c r="B4786" s="62"/>
    </row>
    <row r="4787" spans="2:2" x14ac:dyDescent="0.2">
      <c r="B4787" s="62"/>
    </row>
    <row r="4788" spans="2:2" x14ac:dyDescent="0.2">
      <c r="B4788" s="62"/>
    </row>
    <row r="4789" spans="2:2" x14ac:dyDescent="0.2">
      <c r="B4789" s="62"/>
    </row>
    <row r="4790" spans="2:2" x14ac:dyDescent="0.2">
      <c r="B4790" s="62"/>
    </row>
    <row r="4791" spans="2:2" x14ac:dyDescent="0.2">
      <c r="B4791" s="62"/>
    </row>
    <row r="4792" spans="2:2" x14ac:dyDescent="0.2">
      <c r="B4792" s="62"/>
    </row>
    <row r="4793" spans="2:2" x14ac:dyDescent="0.2">
      <c r="B4793" s="62"/>
    </row>
    <row r="4794" spans="2:2" x14ac:dyDescent="0.2">
      <c r="B4794" s="62"/>
    </row>
    <row r="4795" spans="2:2" x14ac:dyDescent="0.2">
      <c r="B4795" s="62"/>
    </row>
    <row r="4796" spans="2:2" x14ac:dyDescent="0.2">
      <c r="B4796" s="62"/>
    </row>
    <row r="4797" spans="2:2" x14ac:dyDescent="0.2">
      <c r="B4797" s="62"/>
    </row>
    <row r="4798" spans="2:2" x14ac:dyDescent="0.2">
      <c r="B4798" s="62"/>
    </row>
    <row r="4799" spans="2:2" x14ac:dyDescent="0.2">
      <c r="B4799" s="62"/>
    </row>
    <row r="4800" spans="2:2" x14ac:dyDescent="0.2">
      <c r="B4800" s="62"/>
    </row>
    <row r="4801" spans="2:2" x14ac:dyDescent="0.2">
      <c r="B4801" s="62"/>
    </row>
    <row r="4802" spans="2:2" x14ac:dyDescent="0.2">
      <c r="B4802" s="62"/>
    </row>
    <row r="4803" spans="2:2" x14ac:dyDescent="0.2">
      <c r="B4803" s="62"/>
    </row>
    <row r="4804" spans="2:2" x14ac:dyDescent="0.2">
      <c r="B4804" s="62"/>
    </row>
    <row r="4805" spans="2:2" x14ac:dyDescent="0.2">
      <c r="B4805" s="62"/>
    </row>
    <row r="4806" spans="2:2" x14ac:dyDescent="0.2">
      <c r="B4806" s="62"/>
    </row>
    <row r="4807" spans="2:2" x14ac:dyDescent="0.2">
      <c r="B4807" s="62"/>
    </row>
    <row r="4808" spans="2:2" x14ac:dyDescent="0.2">
      <c r="B4808" s="62"/>
    </row>
    <row r="4809" spans="2:2" x14ac:dyDescent="0.2">
      <c r="B4809" s="62"/>
    </row>
    <row r="4810" spans="2:2" x14ac:dyDescent="0.2">
      <c r="B4810" s="62"/>
    </row>
    <row r="4811" spans="2:2" x14ac:dyDescent="0.2">
      <c r="B4811" s="62"/>
    </row>
    <row r="4812" spans="2:2" x14ac:dyDescent="0.2">
      <c r="B4812" s="62"/>
    </row>
    <row r="4813" spans="2:2" x14ac:dyDescent="0.2">
      <c r="B4813" s="62"/>
    </row>
    <row r="4814" spans="2:2" x14ac:dyDescent="0.2">
      <c r="B4814" s="62"/>
    </row>
    <row r="4815" spans="2:2" x14ac:dyDescent="0.2">
      <c r="B4815" s="62"/>
    </row>
    <row r="4816" spans="2:2" x14ac:dyDescent="0.2">
      <c r="B4816" s="62"/>
    </row>
    <row r="4817" spans="2:2" x14ac:dyDescent="0.2">
      <c r="B4817" s="62"/>
    </row>
    <row r="4818" spans="2:2" x14ac:dyDescent="0.2">
      <c r="B4818" s="62"/>
    </row>
    <row r="4819" spans="2:2" x14ac:dyDescent="0.2">
      <c r="B4819" s="62"/>
    </row>
    <row r="4820" spans="2:2" x14ac:dyDescent="0.2">
      <c r="B4820" s="62"/>
    </row>
    <row r="4821" spans="2:2" x14ac:dyDescent="0.2">
      <c r="B4821" s="62"/>
    </row>
    <row r="4822" spans="2:2" x14ac:dyDescent="0.2">
      <c r="B4822" s="62"/>
    </row>
    <row r="4823" spans="2:2" x14ac:dyDescent="0.2">
      <c r="B4823" s="62"/>
    </row>
    <row r="4824" spans="2:2" x14ac:dyDescent="0.2">
      <c r="B4824" s="62"/>
    </row>
    <row r="4825" spans="2:2" x14ac:dyDescent="0.2">
      <c r="B4825" s="62"/>
    </row>
    <row r="4826" spans="2:2" x14ac:dyDescent="0.2">
      <c r="B4826" s="62"/>
    </row>
    <row r="4827" spans="2:2" x14ac:dyDescent="0.2">
      <c r="B4827" s="62"/>
    </row>
    <row r="4828" spans="2:2" x14ac:dyDescent="0.2">
      <c r="B4828" s="62"/>
    </row>
    <row r="4829" spans="2:2" x14ac:dyDescent="0.2">
      <c r="B4829" s="62"/>
    </row>
    <row r="4830" spans="2:2" x14ac:dyDescent="0.2">
      <c r="B4830" s="62"/>
    </row>
    <row r="4831" spans="2:2" x14ac:dyDescent="0.2">
      <c r="B4831" s="62"/>
    </row>
    <row r="4832" spans="2:2" x14ac:dyDescent="0.2">
      <c r="B4832" s="62"/>
    </row>
    <row r="4833" spans="2:2" x14ac:dyDescent="0.2">
      <c r="B4833" s="62"/>
    </row>
    <row r="4834" spans="2:2" x14ac:dyDescent="0.2">
      <c r="B4834" s="62"/>
    </row>
    <row r="4835" spans="2:2" x14ac:dyDescent="0.2">
      <c r="B4835" s="62"/>
    </row>
    <row r="4836" spans="2:2" x14ac:dyDescent="0.2">
      <c r="B4836" s="62"/>
    </row>
    <row r="4837" spans="2:2" x14ac:dyDescent="0.2">
      <c r="B4837" s="62"/>
    </row>
    <row r="4838" spans="2:2" x14ac:dyDescent="0.2">
      <c r="B4838" s="62"/>
    </row>
    <row r="4839" spans="2:2" x14ac:dyDescent="0.2">
      <c r="B4839" s="62"/>
    </row>
    <row r="4840" spans="2:2" x14ac:dyDescent="0.2">
      <c r="B4840" s="62"/>
    </row>
    <row r="4841" spans="2:2" x14ac:dyDescent="0.2">
      <c r="B4841" s="62"/>
    </row>
    <row r="4842" spans="2:2" x14ac:dyDescent="0.2">
      <c r="B4842" s="62"/>
    </row>
    <row r="4843" spans="2:2" x14ac:dyDescent="0.2">
      <c r="B4843" s="62"/>
    </row>
    <row r="4844" spans="2:2" x14ac:dyDescent="0.2">
      <c r="B4844" s="62"/>
    </row>
    <row r="4845" spans="2:2" x14ac:dyDescent="0.2">
      <c r="B4845" s="62"/>
    </row>
    <row r="4846" spans="2:2" x14ac:dyDescent="0.2">
      <c r="B4846" s="62"/>
    </row>
    <row r="4847" spans="2:2" x14ac:dyDescent="0.2">
      <c r="B4847" s="62"/>
    </row>
    <row r="4848" spans="2:2" x14ac:dyDescent="0.2">
      <c r="B4848" s="62"/>
    </row>
    <row r="4849" spans="2:2" x14ac:dyDescent="0.2">
      <c r="B4849" s="62"/>
    </row>
    <row r="4850" spans="2:2" x14ac:dyDescent="0.2">
      <c r="B4850" s="62"/>
    </row>
    <row r="4851" spans="2:2" x14ac:dyDescent="0.2">
      <c r="B4851" s="62"/>
    </row>
    <row r="4852" spans="2:2" x14ac:dyDescent="0.2">
      <c r="B4852" s="62"/>
    </row>
    <row r="4853" spans="2:2" x14ac:dyDescent="0.2">
      <c r="B4853" s="62"/>
    </row>
    <row r="4854" spans="2:2" x14ac:dyDescent="0.2">
      <c r="B4854" s="62"/>
    </row>
    <row r="4855" spans="2:2" x14ac:dyDescent="0.2">
      <c r="B4855" s="62"/>
    </row>
    <row r="4856" spans="2:2" x14ac:dyDescent="0.2">
      <c r="B4856" s="62"/>
    </row>
    <row r="4857" spans="2:2" x14ac:dyDescent="0.2">
      <c r="B4857" s="62"/>
    </row>
    <row r="4858" spans="2:2" x14ac:dyDescent="0.2">
      <c r="B4858" s="62"/>
    </row>
    <row r="4859" spans="2:2" x14ac:dyDescent="0.2">
      <c r="B4859" s="62"/>
    </row>
    <row r="4860" spans="2:2" x14ac:dyDescent="0.2">
      <c r="B4860" s="62"/>
    </row>
    <row r="4861" spans="2:2" x14ac:dyDescent="0.2">
      <c r="B4861" s="62"/>
    </row>
    <row r="4862" spans="2:2" x14ac:dyDescent="0.2">
      <c r="B4862" s="62"/>
    </row>
    <row r="4863" spans="2:2" x14ac:dyDescent="0.2">
      <c r="B4863" s="62"/>
    </row>
    <row r="4864" spans="2:2" x14ac:dyDescent="0.2">
      <c r="B4864" s="62"/>
    </row>
    <row r="4865" spans="2:2" x14ac:dyDescent="0.2">
      <c r="B4865" s="62"/>
    </row>
    <row r="4866" spans="2:2" x14ac:dyDescent="0.2">
      <c r="B4866" s="62"/>
    </row>
    <row r="4867" spans="2:2" x14ac:dyDescent="0.2">
      <c r="B4867" s="62"/>
    </row>
    <row r="4868" spans="2:2" x14ac:dyDescent="0.2">
      <c r="B4868" s="62"/>
    </row>
    <row r="4869" spans="2:2" x14ac:dyDescent="0.2">
      <c r="B4869" s="62"/>
    </row>
    <row r="4870" spans="2:2" x14ac:dyDescent="0.2">
      <c r="B4870" s="62"/>
    </row>
    <row r="4871" spans="2:2" x14ac:dyDescent="0.2">
      <c r="B4871" s="62"/>
    </row>
    <row r="4872" spans="2:2" x14ac:dyDescent="0.2">
      <c r="B4872" s="62"/>
    </row>
    <row r="4873" spans="2:2" x14ac:dyDescent="0.2">
      <c r="B4873" s="62"/>
    </row>
    <row r="4874" spans="2:2" x14ac:dyDescent="0.2">
      <c r="B4874" s="62"/>
    </row>
    <row r="4875" spans="2:2" x14ac:dyDescent="0.2">
      <c r="B4875" s="62"/>
    </row>
    <row r="4876" spans="2:2" x14ac:dyDescent="0.2">
      <c r="B4876" s="62"/>
    </row>
    <row r="4877" spans="2:2" x14ac:dyDescent="0.2">
      <c r="B4877" s="62"/>
    </row>
    <row r="4878" spans="2:2" x14ac:dyDescent="0.2">
      <c r="B4878" s="62"/>
    </row>
    <row r="4879" spans="2:2" x14ac:dyDescent="0.2">
      <c r="B4879" s="62"/>
    </row>
    <row r="4880" spans="2:2" x14ac:dyDescent="0.2">
      <c r="B4880" s="62"/>
    </row>
    <row r="4881" spans="2:2" x14ac:dyDescent="0.2">
      <c r="B4881" s="62"/>
    </row>
    <row r="4882" spans="2:2" x14ac:dyDescent="0.2">
      <c r="B4882" s="62"/>
    </row>
    <row r="4883" spans="2:2" x14ac:dyDescent="0.2">
      <c r="B4883" s="62"/>
    </row>
    <row r="4884" spans="2:2" x14ac:dyDescent="0.2">
      <c r="B4884" s="62"/>
    </row>
    <row r="4885" spans="2:2" x14ac:dyDescent="0.2">
      <c r="B4885" s="62"/>
    </row>
    <row r="4886" spans="2:2" x14ac:dyDescent="0.2">
      <c r="B4886" s="62"/>
    </row>
    <row r="4887" spans="2:2" x14ac:dyDescent="0.2">
      <c r="B4887" s="62"/>
    </row>
    <row r="4888" spans="2:2" x14ac:dyDescent="0.2">
      <c r="B4888" s="62"/>
    </row>
    <row r="4889" spans="2:2" x14ac:dyDescent="0.2">
      <c r="B4889" s="62"/>
    </row>
    <row r="4890" spans="2:2" x14ac:dyDescent="0.2">
      <c r="B4890" s="62"/>
    </row>
    <row r="4891" spans="2:2" x14ac:dyDescent="0.2">
      <c r="B4891" s="62"/>
    </row>
    <row r="4892" spans="2:2" x14ac:dyDescent="0.2">
      <c r="B4892" s="62"/>
    </row>
    <row r="4893" spans="2:2" x14ac:dyDescent="0.2">
      <c r="B4893" s="62"/>
    </row>
    <row r="4894" spans="2:2" x14ac:dyDescent="0.2">
      <c r="B4894" s="62"/>
    </row>
    <row r="4895" spans="2:2" x14ac:dyDescent="0.2">
      <c r="B4895" s="62"/>
    </row>
    <row r="4896" spans="2:2" x14ac:dyDescent="0.2">
      <c r="B4896" s="62"/>
    </row>
    <row r="4897" spans="2:2" x14ac:dyDescent="0.2">
      <c r="B4897" s="62"/>
    </row>
    <row r="4898" spans="2:2" x14ac:dyDescent="0.2">
      <c r="B4898" s="62"/>
    </row>
    <row r="4899" spans="2:2" x14ac:dyDescent="0.2">
      <c r="B4899" s="62"/>
    </row>
    <row r="4900" spans="2:2" x14ac:dyDescent="0.2">
      <c r="B4900" s="62"/>
    </row>
    <row r="4901" spans="2:2" x14ac:dyDescent="0.2">
      <c r="B4901" s="62"/>
    </row>
    <row r="4902" spans="2:2" x14ac:dyDescent="0.2">
      <c r="B4902" s="62"/>
    </row>
    <row r="4903" spans="2:2" x14ac:dyDescent="0.2">
      <c r="B4903" s="62"/>
    </row>
    <row r="4904" spans="2:2" x14ac:dyDescent="0.2">
      <c r="B4904" s="62"/>
    </row>
    <row r="4905" spans="2:2" x14ac:dyDescent="0.2">
      <c r="B4905" s="62"/>
    </row>
    <row r="4906" spans="2:2" x14ac:dyDescent="0.2">
      <c r="B4906" s="62"/>
    </row>
    <row r="4907" spans="2:2" x14ac:dyDescent="0.2">
      <c r="B4907" s="62"/>
    </row>
    <row r="4908" spans="2:2" x14ac:dyDescent="0.2">
      <c r="B4908" s="62"/>
    </row>
    <row r="4909" spans="2:2" x14ac:dyDescent="0.2">
      <c r="B4909" s="62"/>
    </row>
    <row r="4910" spans="2:2" x14ac:dyDescent="0.2">
      <c r="B4910" s="62"/>
    </row>
    <row r="4911" spans="2:2" x14ac:dyDescent="0.2">
      <c r="B4911" s="62"/>
    </row>
    <row r="4912" spans="2:2" x14ac:dyDescent="0.2">
      <c r="B4912" s="62"/>
    </row>
    <row r="4913" spans="2:2" x14ac:dyDescent="0.2">
      <c r="B4913" s="62"/>
    </row>
    <row r="4914" spans="2:2" x14ac:dyDescent="0.2">
      <c r="B4914" s="62"/>
    </row>
    <row r="4915" spans="2:2" x14ac:dyDescent="0.2">
      <c r="B4915" s="62"/>
    </row>
    <row r="4916" spans="2:2" x14ac:dyDescent="0.2">
      <c r="B4916" s="62"/>
    </row>
    <row r="4917" spans="2:2" x14ac:dyDescent="0.2">
      <c r="B4917" s="62"/>
    </row>
    <row r="4918" spans="2:2" x14ac:dyDescent="0.2">
      <c r="B4918" s="62"/>
    </row>
    <row r="4919" spans="2:2" x14ac:dyDescent="0.2">
      <c r="B4919" s="62"/>
    </row>
    <row r="4920" spans="2:2" x14ac:dyDescent="0.2">
      <c r="B4920" s="62"/>
    </row>
    <row r="4921" spans="2:2" x14ac:dyDescent="0.2">
      <c r="B4921" s="62"/>
    </row>
    <row r="4922" spans="2:2" x14ac:dyDescent="0.2">
      <c r="B4922" s="62"/>
    </row>
    <row r="4923" spans="2:2" x14ac:dyDescent="0.2">
      <c r="B4923" s="62"/>
    </row>
    <row r="4924" spans="2:2" x14ac:dyDescent="0.2">
      <c r="B4924" s="62"/>
    </row>
    <row r="4925" spans="2:2" x14ac:dyDescent="0.2">
      <c r="B4925" s="62"/>
    </row>
    <row r="4926" spans="2:2" x14ac:dyDescent="0.2">
      <c r="B4926" s="62"/>
    </row>
    <row r="4927" spans="2:2" x14ac:dyDescent="0.2">
      <c r="B4927" s="62"/>
    </row>
    <row r="4928" spans="2:2" x14ac:dyDescent="0.2">
      <c r="B4928" s="62"/>
    </row>
    <row r="4929" spans="2:2" x14ac:dyDescent="0.2">
      <c r="B4929" s="62"/>
    </row>
    <row r="4930" spans="2:2" x14ac:dyDescent="0.2">
      <c r="B4930" s="62"/>
    </row>
    <row r="4931" spans="2:2" x14ac:dyDescent="0.2">
      <c r="B4931" s="62"/>
    </row>
    <row r="4932" spans="2:2" x14ac:dyDescent="0.2">
      <c r="B4932" s="62"/>
    </row>
    <row r="4933" spans="2:2" x14ac:dyDescent="0.2">
      <c r="B4933" s="62"/>
    </row>
    <row r="4934" spans="2:2" x14ac:dyDescent="0.2">
      <c r="B4934" s="62"/>
    </row>
    <row r="4935" spans="2:2" x14ac:dyDescent="0.2">
      <c r="B4935" s="62"/>
    </row>
    <row r="4936" spans="2:2" x14ac:dyDescent="0.2">
      <c r="B4936" s="62"/>
    </row>
    <row r="4937" spans="2:2" x14ac:dyDescent="0.2">
      <c r="B4937" s="62"/>
    </row>
    <row r="4938" spans="2:2" x14ac:dyDescent="0.2">
      <c r="B4938" s="62"/>
    </row>
    <row r="4939" spans="2:2" x14ac:dyDescent="0.2">
      <c r="B4939" s="62"/>
    </row>
    <row r="4940" spans="2:2" x14ac:dyDescent="0.2">
      <c r="B4940" s="62"/>
    </row>
    <row r="4941" spans="2:2" x14ac:dyDescent="0.2">
      <c r="B4941" s="62"/>
    </row>
    <row r="4942" spans="2:2" x14ac:dyDescent="0.2">
      <c r="B4942" s="62"/>
    </row>
    <row r="4943" spans="2:2" x14ac:dyDescent="0.2">
      <c r="B4943" s="62"/>
    </row>
    <row r="4944" spans="2:2" x14ac:dyDescent="0.2">
      <c r="B4944" s="62"/>
    </row>
    <row r="4945" spans="2:2" x14ac:dyDescent="0.2">
      <c r="B4945" s="62"/>
    </row>
    <row r="4946" spans="2:2" x14ac:dyDescent="0.2">
      <c r="B4946" s="62"/>
    </row>
    <row r="4947" spans="2:2" x14ac:dyDescent="0.2">
      <c r="B4947" s="62"/>
    </row>
    <row r="4948" spans="2:2" x14ac:dyDescent="0.2">
      <c r="B4948" s="62"/>
    </row>
    <row r="4949" spans="2:2" x14ac:dyDescent="0.2">
      <c r="B4949" s="62"/>
    </row>
    <row r="4950" spans="2:2" x14ac:dyDescent="0.2">
      <c r="B4950" s="62"/>
    </row>
    <row r="4951" spans="2:2" x14ac:dyDescent="0.2">
      <c r="B4951" s="62"/>
    </row>
    <row r="4952" spans="2:2" x14ac:dyDescent="0.2">
      <c r="B4952" s="62"/>
    </row>
    <row r="4953" spans="2:2" x14ac:dyDescent="0.2">
      <c r="B4953" s="62"/>
    </row>
    <row r="4954" spans="2:2" x14ac:dyDescent="0.2">
      <c r="B4954" s="62"/>
    </row>
    <row r="4955" spans="2:2" x14ac:dyDescent="0.2">
      <c r="B4955" s="62"/>
    </row>
    <row r="4956" spans="2:2" x14ac:dyDescent="0.2">
      <c r="B4956" s="62"/>
    </row>
    <row r="4957" spans="2:2" x14ac:dyDescent="0.2">
      <c r="B4957" s="62"/>
    </row>
    <row r="4958" spans="2:2" x14ac:dyDescent="0.2">
      <c r="B4958" s="62"/>
    </row>
    <row r="4959" spans="2:2" x14ac:dyDescent="0.2">
      <c r="B4959" s="62"/>
    </row>
    <row r="4960" spans="2:2" x14ac:dyDescent="0.2">
      <c r="B4960" s="62"/>
    </row>
    <row r="4961" spans="2:2" x14ac:dyDescent="0.2">
      <c r="B4961" s="62"/>
    </row>
    <row r="4962" spans="2:2" x14ac:dyDescent="0.2">
      <c r="B4962" s="62"/>
    </row>
    <row r="4963" spans="2:2" x14ac:dyDescent="0.2">
      <c r="B4963" s="62"/>
    </row>
    <row r="4964" spans="2:2" x14ac:dyDescent="0.2">
      <c r="B4964" s="62"/>
    </row>
    <row r="4965" spans="2:2" x14ac:dyDescent="0.2">
      <c r="B4965" s="62"/>
    </row>
    <row r="4966" spans="2:2" x14ac:dyDescent="0.2">
      <c r="B4966" s="62"/>
    </row>
    <row r="4967" spans="2:2" x14ac:dyDescent="0.2">
      <c r="B4967" s="62"/>
    </row>
    <row r="4968" spans="2:2" x14ac:dyDescent="0.2">
      <c r="B4968" s="62"/>
    </row>
    <row r="4969" spans="2:2" x14ac:dyDescent="0.2">
      <c r="B4969" s="62"/>
    </row>
    <row r="4970" spans="2:2" x14ac:dyDescent="0.2">
      <c r="B4970" s="62"/>
    </row>
    <row r="4971" spans="2:2" x14ac:dyDescent="0.2">
      <c r="B4971" s="62"/>
    </row>
    <row r="4972" spans="2:2" x14ac:dyDescent="0.2">
      <c r="B4972" s="62"/>
    </row>
    <row r="4973" spans="2:2" x14ac:dyDescent="0.2">
      <c r="B4973" s="62"/>
    </row>
    <row r="4974" spans="2:2" x14ac:dyDescent="0.2">
      <c r="B4974" s="62"/>
    </row>
    <row r="4975" spans="2:2" x14ac:dyDescent="0.2">
      <c r="B4975" s="62"/>
    </row>
    <row r="4976" spans="2:2" x14ac:dyDescent="0.2">
      <c r="B4976" s="62"/>
    </row>
    <row r="4977" spans="2:2" x14ac:dyDescent="0.2">
      <c r="B4977" s="62"/>
    </row>
    <row r="4978" spans="2:2" x14ac:dyDescent="0.2">
      <c r="B4978" s="62"/>
    </row>
    <row r="4979" spans="2:2" x14ac:dyDescent="0.2">
      <c r="B4979" s="62"/>
    </row>
    <row r="4980" spans="2:2" x14ac:dyDescent="0.2">
      <c r="B4980" s="62"/>
    </row>
    <row r="4981" spans="2:2" x14ac:dyDescent="0.2">
      <c r="B4981" s="62"/>
    </row>
    <row r="4982" spans="2:2" x14ac:dyDescent="0.2">
      <c r="B4982" s="62"/>
    </row>
    <row r="4983" spans="2:2" x14ac:dyDescent="0.2">
      <c r="B4983" s="62"/>
    </row>
    <row r="4984" spans="2:2" x14ac:dyDescent="0.2">
      <c r="B4984" s="62"/>
    </row>
    <row r="4985" spans="2:2" x14ac:dyDescent="0.2">
      <c r="B4985" s="62"/>
    </row>
    <row r="4986" spans="2:2" x14ac:dyDescent="0.2">
      <c r="B4986" s="62"/>
    </row>
    <row r="4987" spans="2:2" x14ac:dyDescent="0.2">
      <c r="B4987" s="62"/>
    </row>
    <row r="4988" spans="2:2" x14ac:dyDescent="0.2">
      <c r="B4988" s="62"/>
    </row>
    <row r="4989" spans="2:2" x14ac:dyDescent="0.2">
      <c r="B4989" s="62"/>
    </row>
    <row r="4990" spans="2:2" x14ac:dyDescent="0.2">
      <c r="B4990" s="62"/>
    </row>
    <row r="4991" spans="2:2" x14ac:dyDescent="0.2">
      <c r="B4991" s="62"/>
    </row>
    <row r="4992" spans="2:2" x14ac:dyDescent="0.2">
      <c r="B4992" s="62"/>
    </row>
    <row r="4993" spans="2:2" x14ac:dyDescent="0.2">
      <c r="B4993" s="62"/>
    </row>
    <row r="4994" spans="2:2" x14ac:dyDescent="0.2">
      <c r="B4994" s="62"/>
    </row>
    <row r="4995" spans="2:2" x14ac:dyDescent="0.2">
      <c r="B4995" s="62"/>
    </row>
    <row r="4996" spans="2:2" x14ac:dyDescent="0.2">
      <c r="B4996" s="62"/>
    </row>
    <row r="4997" spans="2:2" x14ac:dyDescent="0.2">
      <c r="B4997" s="62"/>
    </row>
    <row r="4998" spans="2:2" x14ac:dyDescent="0.2">
      <c r="B4998" s="62"/>
    </row>
    <row r="4999" spans="2:2" x14ac:dyDescent="0.2">
      <c r="B4999" s="62"/>
    </row>
    <row r="5000" spans="2:2" x14ac:dyDescent="0.2">
      <c r="B5000" s="62"/>
    </row>
    <row r="5001" spans="2:2" x14ac:dyDescent="0.2">
      <c r="B5001" s="62"/>
    </row>
    <row r="5002" spans="2:2" x14ac:dyDescent="0.2">
      <c r="B5002" s="62"/>
    </row>
    <row r="5003" spans="2:2" x14ac:dyDescent="0.2">
      <c r="B5003" s="62"/>
    </row>
    <row r="5004" spans="2:2" x14ac:dyDescent="0.2">
      <c r="B5004" s="62"/>
    </row>
    <row r="5005" spans="2:2" x14ac:dyDescent="0.2">
      <c r="B5005" s="62"/>
    </row>
    <row r="5006" spans="2:2" x14ac:dyDescent="0.2">
      <c r="B5006" s="62"/>
    </row>
    <row r="5007" spans="2:2" x14ac:dyDescent="0.2">
      <c r="B5007" s="62"/>
    </row>
    <row r="5008" spans="2:2" x14ac:dyDescent="0.2">
      <c r="B5008" s="62"/>
    </row>
    <row r="5009" spans="2:2" x14ac:dyDescent="0.2">
      <c r="B5009" s="62"/>
    </row>
    <row r="5010" spans="2:2" x14ac:dyDescent="0.2">
      <c r="B5010" s="62"/>
    </row>
    <row r="5011" spans="2:2" x14ac:dyDescent="0.2">
      <c r="B5011" s="62"/>
    </row>
    <row r="5012" spans="2:2" x14ac:dyDescent="0.2">
      <c r="B5012" s="62"/>
    </row>
    <row r="5013" spans="2:2" x14ac:dyDescent="0.2">
      <c r="B5013" s="62"/>
    </row>
    <row r="5014" spans="2:2" x14ac:dyDescent="0.2">
      <c r="B5014" s="62"/>
    </row>
    <row r="5015" spans="2:2" x14ac:dyDescent="0.2">
      <c r="B5015" s="62"/>
    </row>
    <row r="5016" spans="2:2" x14ac:dyDescent="0.2">
      <c r="B5016" s="62"/>
    </row>
    <row r="5017" spans="2:2" x14ac:dyDescent="0.2">
      <c r="B5017" s="62"/>
    </row>
    <row r="5018" spans="2:2" x14ac:dyDescent="0.2">
      <c r="B5018" s="62"/>
    </row>
    <row r="5019" spans="2:2" x14ac:dyDescent="0.2">
      <c r="B5019" s="62"/>
    </row>
    <row r="5020" spans="2:2" x14ac:dyDescent="0.2">
      <c r="B5020" s="62"/>
    </row>
    <row r="5021" spans="2:2" x14ac:dyDescent="0.2">
      <c r="B5021" s="62"/>
    </row>
    <row r="5022" spans="2:2" x14ac:dyDescent="0.2">
      <c r="B5022" s="62"/>
    </row>
    <row r="5023" spans="2:2" x14ac:dyDescent="0.2">
      <c r="B5023" s="62"/>
    </row>
    <row r="5024" spans="2:2" x14ac:dyDescent="0.2">
      <c r="B5024" s="62"/>
    </row>
    <row r="5025" spans="2:2" x14ac:dyDescent="0.2">
      <c r="B5025" s="62"/>
    </row>
    <row r="5026" spans="2:2" x14ac:dyDescent="0.2">
      <c r="B5026" s="62"/>
    </row>
    <row r="5027" spans="2:2" x14ac:dyDescent="0.2">
      <c r="B5027" s="62"/>
    </row>
    <row r="5028" spans="2:2" x14ac:dyDescent="0.2">
      <c r="B5028" s="62"/>
    </row>
    <row r="5029" spans="2:2" x14ac:dyDescent="0.2">
      <c r="B5029" s="62"/>
    </row>
    <row r="5030" spans="2:2" x14ac:dyDescent="0.2">
      <c r="B5030" s="62"/>
    </row>
    <row r="5031" spans="2:2" x14ac:dyDescent="0.2">
      <c r="B5031" s="62"/>
    </row>
    <row r="5032" spans="2:2" x14ac:dyDescent="0.2">
      <c r="B5032" s="62"/>
    </row>
    <row r="5033" spans="2:2" x14ac:dyDescent="0.2">
      <c r="B5033" s="62"/>
    </row>
    <row r="5034" spans="2:2" x14ac:dyDescent="0.2">
      <c r="B5034" s="62"/>
    </row>
    <row r="5035" spans="2:2" x14ac:dyDescent="0.2">
      <c r="B5035" s="62"/>
    </row>
    <row r="5036" spans="2:2" x14ac:dyDescent="0.2">
      <c r="B5036" s="62"/>
    </row>
    <row r="5037" spans="2:2" x14ac:dyDescent="0.2">
      <c r="B5037" s="62"/>
    </row>
    <row r="5038" spans="2:2" x14ac:dyDescent="0.2">
      <c r="B5038" s="62"/>
    </row>
    <row r="5039" spans="2:2" x14ac:dyDescent="0.2">
      <c r="B5039" s="62"/>
    </row>
    <row r="5040" spans="2:2" x14ac:dyDescent="0.2">
      <c r="B5040" s="62"/>
    </row>
    <row r="5041" spans="2:2" x14ac:dyDescent="0.2">
      <c r="B5041" s="62"/>
    </row>
    <row r="5042" spans="2:2" x14ac:dyDescent="0.2">
      <c r="B5042" s="62"/>
    </row>
    <row r="5043" spans="2:2" x14ac:dyDescent="0.2">
      <c r="B5043" s="62"/>
    </row>
    <row r="5044" spans="2:2" x14ac:dyDescent="0.2">
      <c r="B5044" s="62"/>
    </row>
    <row r="5045" spans="2:2" x14ac:dyDescent="0.2">
      <c r="B5045" s="62"/>
    </row>
    <row r="5046" spans="2:2" x14ac:dyDescent="0.2">
      <c r="B5046" s="62"/>
    </row>
    <row r="5047" spans="2:2" x14ac:dyDescent="0.2">
      <c r="B5047" s="62"/>
    </row>
    <row r="5048" spans="2:2" x14ac:dyDescent="0.2">
      <c r="B5048" s="62"/>
    </row>
    <row r="5049" spans="2:2" x14ac:dyDescent="0.2">
      <c r="B5049" s="62"/>
    </row>
    <row r="5050" spans="2:2" x14ac:dyDescent="0.2">
      <c r="B5050" s="62"/>
    </row>
    <row r="5051" spans="2:2" x14ac:dyDescent="0.2">
      <c r="B5051" s="62"/>
    </row>
    <row r="5052" spans="2:2" x14ac:dyDescent="0.2">
      <c r="B5052" s="62"/>
    </row>
    <row r="5053" spans="2:2" x14ac:dyDescent="0.2">
      <c r="B5053" s="62"/>
    </row>
    <row r="5054" spans="2:2" x14ac:dyDescent="0.2">
      <c r="B5054" s="62"/>
    </row>
    <row r="5055" spans="2:2" x14ac:dyDescent="0.2">
      <c r="B5055" s="62"/>
    </row>
    <row r="5056" spans="2:2" x14ac:dyDescent="0.2">
      <c r="B5056" s="62"/>
    </row>
    <row r="5057" spans="2:2" x14ac:dyDescent="0.2">
      <c r="B5057" s="62"/>
    </row>
    <row r="5058" spans="2:2" x14ac:dyDescent="0.2">
      <c r="B5058" s="62"/>
    </row>
    <row r="5059" spans="2:2" x14ac:dyDescent="0.2">
      <c r="B5059" s="62"/>
    </row>
    <row r="5060" spans="2:2" x14ac:dyDescent="0.2">
      <c r="B5060" s="62"/>
    </row>
    <row r="5061" spans="2:2" x14ac:dyDescent="0.2">
      <c r="B5061" s="62"/>
    </row>
    <row r="5062" spans="2:2" x14ac:dyDescent="0.2">
      <c r="B5062" s="62"/>
    </row>
    <row r="5063" spans="2:2" x14ac:dyDescent="0.2">
      <c r="B5063" s="62"/>
    </row>
    <row r="5064" spans="2:2" x14ac:dyDescent="0.2">
      <c r="B5064" s="62"/>
    </row>
    <row r="5065" spans="2:2" x14ac:dyDescent="0.2">
      <c r="B5065" s="62"/>
    </row>
    <row r="5066" spans="2:2" x14ac:dyDescent="0.2">
      <c r="B5066" s="62"/>
    </row>
    <row r="5067" spans="2:2" x14ac:dyDescent="0.2">
      <c r="B5067" s="62"/>
    </row>
    <row r="5068" spans="2:2" x14ac:dyDescent="0.2">
      <c r="B5068" s="62"/>
    </row>
    <row r="5069" spans="2:2" x14ac:dyDescent="0.2">
      <c r="B5069" s="62"/>
    </row>
    <row r="5070" spans="2:2" x14ac:dyDescent="0.2">
      <c r="B5070" s="62"/>
    </row>
    <row r="5071" spans="2:2" x14ac:dyDescent="0.2">
      <c r="B5071" s="62"/>
    </row>
    <row r="5072" spans="2:2" x14ac:dyDescent="0.2">
      <c r="B5072" s="62"/>
    </row>
    <row r="5073" spans="2:2" x14ac:dyDescent="0.2">
      <c r="B5073" s="62"/>
    </row>
    <row r="5074" spans="2:2" x14ac:dyDescent="0.2">
      <c r="B5074" s="62"/>
    </row>
    <row r="5075" spans="2:2" x14ac:dyDescent="0.2">
      <c r="B5075" s="62"/>
    </row>
    <row r="5076" spans="2:2" x14ac:dyDescent="0.2">
      <c r="B5076" s="62"/>
    </row>
    <row r="5077" spans="2:2" x14ac:dyDescent="0.2">
      <c r="B5077" s="62"/>
    </row>
    <row r="5078" spans="2:2" x14ac:dyDescent="0.2">
      <c r="B5078" s="62"/>
    </row>
    <row r="5079" spans="2:2" x14ac:dyDescent="0.2">
      <c r="B5079" s="62"/>
    </row>
    <row r="5080" spans="2:2" x14ac:dyDescent="0.2">
      <c r="B5080" s="62"/>
    </row>
    <row r="5081" spans="2:2" x14ac:dyDescent="0.2">
      <c r="B5081" s="62"/>
    </row>
    <row r="5082" spans="2:2" x14ac:dyDescent="0.2">
      <c r="B5082" s="62"/>
    </row>
    <row r="5083" spans="2:2" x14ac:dyDescent="0.2">
      <c r="B5083" s="62"/>
    </row>
    <row r="5084" spans="2:2" x14ac:dyDescent="0.2">
      <c r="B5084" s="62"/>
    </row>
    <row r="5085" spans="2:2" x14ac:dyDescent="0.2">
      <c r="B5085" s="62"/>
    </row>
    <row r="5086" spans="2:2" x14ac:dyDescent="0.2">
      <c r="B5086" s="62"/>
    </row>
    <row r="5087" spans="2:2" x14ac:dyDescent="0.2">
      <c r="B5087" s="62"/>
    </row>
    <row r="5088" spans="2:2" x14ac:dyDescent="0.2">
      <c r="B5088" s="62"/>
    </row>
    <row r="5089" spans="2:2" x14ac:dyDescent="0.2">
      <c r="B5089" s="62"/>
    </row>
    <row r="5090" spans="2:2" x14ac:dyDescent="0.2">
      <c r="B5090" s="62"/>
    </row>
    <row r="5091" spans="2:2" x14ac:dyDescent="0.2">
      <c r="B5091" s="62"/>
    </row>
    <row r="5092" spans="2:2" x14ac:dyDescent="0.2">
      <c r="B5092" s="62"/>
    </row>
    <row r="5093" spans="2:2" x14ac:dyDescent="0.2">
      <c r="B5093" s="62"/>
    </row>
    <row r="5094" spans="2:2" x14ac:dyDescent="0.2">
      <c r="B5094" s="62"/>
    </row>
    <row r="5095" spans="2:2" x14ac:dyDescent="0.2">
      <c r="B5095" s="62"/>
    </row>
    <row r="5096" spans="2:2" x14ac:dyDescent="0.2">
      <c r="B5096" s="62"/>
    </row>
    <row r="5097" spans="2:2" x14ac:dyDescent="0.2">
      <c r="B5097" s="62"/>
    </row>
    <row r="5098" spans="2:2" x14ac:dyDescent="0.2">
      <c r="B5098" s="62"/>
    </row>
    <row r="5099" spans="2:2" x14ac:dyDescent="0.2">
      <c r="B5099" s="62"/>
    </row>
    <row r="5100" spans="2:2" x14ac:dyDescent="0.2">
      <c r="B5100" s="62"/>
    </row>
    <row r="5101" spans="2:2" x14ac:dyDescent="0.2">
      <c r="B5101" s="62"/>
    </row>
    <row r="5102" spans="2:2" x14ac:dyDescent="0.2">
      <c r="B5102" s="62"/>
    </row>
    <row r="5103" spans="2:2" x14ac:dyDescent="0.2">
      <c r="B5103" s="62"/>
    </row>
    <row r="5104" spans="2:2" x14ac:dyDescent="0.2">
      <c r="B5104" s="62"/>
    </row>
    <row r="5105" spans="2:2" x14ac:dyDescent="0.2">
      <c r="B5105" s="62"/>
    </row>
    <row r="5106" spans="2:2" x14ac:dyDescent="0.2">
      <c r="B5106" s="62"/>
    </row>
    <row r="5107" spans="2:2" x14ac:dyDescent="0.2">
      <c r="B5107" s="62"/>
    </row>
    <row r="5108" spans="2:2" x14ac:dyDescent="0.2">
      <c r="B5108" s="62"/>
    </row>
    <row r="5109" spans="2:2" x14ac:dyDescent="0.2">
      <c r="B5109" s="62"/>
    </row>
    <row r="5110" spans="2:2" x14ac:dyDescent="0.2">
      <c r="B5110" s="62"/>
    </row>
    <row r="5111" spans="2:2" x14ac:dyDescent="0.2">
      <c r="B5111" s="62"/>
    </row>
    <row r="5112" spans="2:2" x14ac:dyDescent="0.2">
      <c r="B5112" s="62"/>
    </row>
    <row r="5113" spans="2:2" x14ac:dyDescent="0.2">
      <c r="B5113" s="62"/>
    </row>
    <row r="5114" spans="2:2" x14ac:dyDescent="0.2">
      <c r="B5114" s="62"/>
    </row>
    <row r="5115" spans="2:2" x14ac:dyDescent="0.2">
      <c r="B5115" s="62"/>
    </row>
    <row r="5116" spans="2:2" x14ac:dyDescent="0.2">
      <c r="B5116" s="62"/>
    </row>
    <row r="5117" spans="2:2" x14ac:dyDescent="0.2">
      <c r="B5117" s="62"/>
    </row>
    <row r="5118" spans="2:2" x14ac:dyDescent="0.2">
      <c r="B5118" s="62"/>
    </row>
    <row r="5119" spans="2:2" x14ac:dyDescent="0.2">
      <c r="B5119" s="62"/>
    </row>
    <row r="5120" spans="2:2" x14ac:dyDescent="0.2">
      <c r="B5120" s="62"/>
    </row>
    <row r="5121" spans="2:2" x14ac:dyDescent="0.2">
      <c r="B5121" s="62"/>
    </row>
    <row r="5122" spans="2:2" x14ac:dyDescent="0.2">
      <c r="B5122" s="62"/>
    </row>
    <row r="5123" spans="2:2" x14ac:dyDescent="0.2">
      <c r="B5123" s="62"/>
    </row>
    <row r="5124" spans="2:2" x14ac:dyDescent="0.2">
      <c r="B5124" s="62"/>
    </row>
    <row r="5125" spans="2:2" x14ac:dyDescent="0.2">
      <c r="B5125" s="62"/>
    </row>
    <row r="5126" spans="2:2" x14ac:dyDescent="0.2">
      <c r="B5126" s="62"/>
    </row>
    <row r="5127" spans="2:2" x14ac:dyDescent="0.2">
      <c r="B5127" s="62"/>
    </row>
    <row r="5128" spans="2:2" x14ac:dyDescent="0.2">
      <c r="B5128" s="62"/>
    </row>
    <row r="5129" spans="2:2" x14ac:dyDescent="0.2">
      <c r="B5129" s="62"/>
    </row>
    <row r="5130" spans="2:2" x14ac:dyDescent="0.2">
      <c r="B5130" s="62"/>
    </row>
    <row r="5131" spans="2:2" x14ac:dyDescent="0.2">
      <c r="B5131" s="62"/>
    </row>
    <row r="5132" spans="2:2" x14ac:dyDescent="0.2">
      <c r="B5132" s="62"/>
    </row>
    <row r="5133" spans="2:2" x14ac:dyDescent="0.2">
      <c r="B5133" s="62"/>
    </row>
    <row r="5134" spans="2:2" x14ac:dyDescent="0.2">
      <c r="B5134" s="62"/>
    </row>
    <row r="5135" spans="2:2" x14ac:dyDescent="0.2">
      <c r="B5135" s="62"/>
    </row>
    <row r="5136" spans="2:2" x14ac:dyDescent="0.2">
      <c r="B5136" s="62"/>
    </row>
    <row r="5137" spans="2:2" x14ac:dyDescent="0.2">
      <c r="B5137" s="62"/>
    </row>
    <row r="5138" spans="2:2" x14ac:dyDescent="0.2">
      <c r="B5138" s="62"/>
    </row>
    <row r="5139" spans="2:2" x14ac:dyDescent="0.2">
      <c r="B5139" s="62"/>
    </row>
    <row r="5140" spans="2:2" x14ac:dyDescent="0.2">
      <c r="B5140" s="62"/>
    </row>
    <row r="5141" spans="2:2" x14ac:dyDescent="0.2">
      <c r="B5141" s="62"/>
    </row>
    <row r="5142" spans="2:2" x14ac:dyDescent="0.2">
      <c r="B5142" s="62"/>
    </row>
    <row r="5143" spans="2:2" x14ac:dyDescent="0.2">
      <c r="B5143" s="62"/>
    </row>
    <row r="5144" spans="2:2" x14ac:dyDescent="0.2">
      <c r="B5144" s="62"/>
    </row>
    <row r="5145" spans="2:2" x14ac:dyDescent="0.2">
      <c r="B5145" s="62"/>
    </row>
    <row r="5146" spans="2:2" x14ac:dyDescent="0.2">
      <c r="B5146" s="62"/>
    </row>
    <row r="5147" spans="2:2" x14ac:dyDescent="0.2">
      <c r="B5147" s="62"/>
    </row>
    <row r="5148" spans="2:2" x14ac:dyDescent="0.2">
      <c r="B5148" s="62"/>
    </row>
    <row r="5149" spans="2:2" x14ac:dyDescent="0.2">
      <c r="B5149" s="62"/>
    </row>
    <row r="5150" spans="2:2" x14ac:dyDescent="0.2">
      <c r="B5150" s="62"/>
    </row>
    <row r="5151" spans="2:2" x14ac:dyDescent="0.2">
      <c r="B5151" s="62"/>
    </row>
    <row r="5152" spans="2:2" x14ac:dyDescent="0.2">
      <c r="B5152" s="62"/>
    </row>
    <row r="5153" spans="2:2" x14ac:dyDescent="0.2">
      <c r="B5153" s="62"/>
    </row>
    <row r="5154" spans="2:2" x14ac:dyDescent="0.2">
      <c r="B5154" s="62"/>
    </row>
    <row r="5155" spans="2:2" x14ac:dyDescent="0.2">
      <c r="B5155" s="62"/>
    </row>
    <row r="5156" spans="2:2" x14ac:dyDescent="0.2">
      <c r="B5156" s="62"/>
    </row>
    <row r="5157" spans="2:2" x14ac:dyDescent="0.2">
      <c r="B5157" s="62"/>
    </row>
    <row r="5158" spans="2:2" x14ac:dyDescent="0.2">
      <c r="B5158" s="62"/>
    </row>
    <row r="5159" spans="2:2" x14ac:dyDescent="0.2">
      <c r="B5159" s="62"/>
    </row>
    <row r="5160" spans="2:2" x14ac:dyDescent="0.2">
      <c r="B5160" s="62"/>
    </row>
    <row r="5161" spans="2:2" x14ac:dyDescent="0.2">
      <c r="B5161" s="62"/>
    </row>
    <row r="5162" spans="2:2" x14ac:dyDescent="0.2">
      <c r="B5162" s="62"/>
    </row>
    <row r="5163" spans="2:2" x14ac:dyDescent="0.2">
      <c r="B5163" s="62"/>
    </row>
    <row r="5164" spans="2:2" x14ac:dyDescent="0.2">
      <c r="B5164" s="62"/>
    </row>
    <row r="5165" spans="2:2" x14ac:dyDescent="0.2">
      <c r="B5165" s="62"/>
    </row>
    <row r="5166" spans="2:2" x14ac:dyDescent="0.2">
      <c r="B5166" s="62"/>
    </row>
    <row r="5167" spans="2:2" x14ac:dyDescent="0.2">
      <c r="B5167" s="62"/>
    </row>
    <row r="5168" spans="2:2" x14ac:dyDescent="0.2">
      <c r="B5168" s="62"/>
    </row>
    <row r="5169" spans="2:2" x14ac:dyDescent="0.2">
      <c r="B5169" s="62"/>
    </row>
    <row r="5170" spans="2:2" x14ac:dyDescent="0.2">
      <c r="B5170" s="62"/>
    </row>
    <row r="5171" spans="2:2" x14ac:dyDescent="0.2">
      <c r="B5171" s="62"/>
    </row>
    <row r="5172" spans="2:2" x14ac:dyDescent="0.2">
      <c r="B5172" s="62"/>
    </row>
    <row r="5173" spans="2:2" x14ac:dyDescent="0.2">
      <c r="B5173" s="62"/>
    </row>
    <row r="5174" spans="2:2" x14ac:dyDescent="0.2">
      <c r="B5174" s="62"/>
    </row>
    <row r="5175" spans="2:2" x14ac:dyDescent="0.2">
      <c r="B5175" s="62"/>
    </row>
    <row r="5176" spans="2:2" x14ac:dyDescent="0.2">
      <c r="B5176" s="62"/>
    </row>
    <row r="5177" spans="2:2" x14ac:dyDescent="0.2">
      <c r="B5177" s="62"/>
    </row>
    <row r="5178" spans="2:2" x14ac:dyDescent="0.2">
      <c r="B5178" s="62"/>
    </row>
    <row r="5179" spans="2:2" x14ac:dyDescent="0.2">
      <c r="B5179" s="62"/>
    </row>
    <row r="5180" spans="2:2" x14ac:dyDescent="0.2">
      <c r="B5180" s="62"/>
    </row>
    <row r="5181" spans="2:2" x14ac:dyDescent="0.2">
      <c r="B5181" s="62"/>
    </row>
    <row r="5182" spans="2:2" x14ac:dyDescent="0.2">
      <c r="B5182" s="62"/>
    </row>
    <row r="5183" spans="2:2" x14ac:dyDescent="0.2">
      <c r="B5183" s="62"/>
    </row>
    <row r="5184" spans="2:2" x14ac:dyDescent="0.2">
      <c r="B5184" s="62"/>
    </row>
    <row r="5185" spans="2:2" x14ac:dyDescent="0.2">
      <c r="B5185" s="62"/>
    </row>
    <row r="5186" spans="2:2" x14ac:dyDescent="0.2">
      <c r="B5186" s="62"/>
    </row>
    <row r="5187" spans="2:2" x14ac:dyDescent="0.2">
      <c r="B5187" s="62"/>
    </row>
    <row r="5188" spans="2:2" x14ac:dyDescent="0.2">
      <c r="B5188" s="62"/>
    </row>
    <row r="5189" spans="2:2" x14ac:dyDescent="0.2">
      <c r="B5189" s="62"/>
    </row>
    <row r="5190" spans="2:2" x14ac:dyDescent="0.2">
      <c r="B5190" s="62"/>
    </row>
    <row r="5191" spans="2:2" x14ac:dyDescent="0.2">
      <c r="B5191" s="62"/>
    </row>
    <row r="5192" spans="2:2" x14ac:dyDescent="0.2">
      <c r="B5192" s="62"/>
    </row>
    <row r="5193" spans="2:2" x14ac:dyDescent="0.2">
      <c r="B5193" s="62"/>
    </row>
    <row r="5194" spans="2:2" x14ac:dyDescent="0.2">
      <c r="B5194" s="62"/>
    </row>
    <row r="5195" spans="2:2" x14ac:dyDescent="0.2">
      <c r="B5195" s="62"/>
    </row>
    <row r="5196" spans="2:2" x14ac:dyDescent="0.2">
      <c r="B5196" s="62"/>
    </row>
    <row r="5197" spans="2:2" x14ac:dyDescent="0.2">
      <c r="B5197" s="62"/>
    </row>
    <row r="5198" spans="2:2" x14ac:dyDescent="0.2">
      <c r="B5198" s="62"/>
    </row>
    <row r="5199" spans="2:2" x14ac:dyDescent="0.2">
      <c r="B5199" s="62"/>
    </row>
    <row r="5200" spans="2:2" x14ac:dyDescent="0.2">
      <c r="B5200" s="62"/>
    </row>
    <row r="5201" spans="2:2" x14ac:dyDescent="0.2">
      <c r="B5201" s="62"/>
    </row>
    <row r="5202" spans="2:2" x14ac:dyDescent="0.2">
      <c r="B5202" s="62"/>
    </row>
    <row r="5203" spans="2:2" x14ac:dyDescent="0.2">
      <c r="B5203" s="62"/>
    </row>
    <row r="5204" spans="2:2" x14ac:dyDescent="0.2">
      <c r="B5204" s="62"/>
    </row>
    <row r="5205" spans="2:2" x14ac:dyDescent="0.2">
      <c r="B5205" s="62"/>
    </row>
    <row r="5206" spans="2:2" x14ac:dyDescent="0.2">
      <c r="B5206" s="62"/>
    </row>
    <row r="5207" spans="2:2" x14ac:dyDescent="0.2">
      <c r="B5207" s="62"/>
    </row>
    <row r="5208" spans="2:2" x14ac:dyDescent="0.2">
      <c r="B5208" s="62"/>
    </row>
    <row r="5209" spans="2:2" x14ac:dyDescent="0.2">
      <c r="B5209" s="62"/>
    </row>
    <row r="5210" spans="2:2" x14ac:dyDescent="0.2">
      <c r="B5210" s="62"/>
    </row>
    <row r="5211" spans="2:2" x14ac:dyDescent="0.2">
      <c r="B5211" s="62"/>
    </row>
    <row r="5212" spans="2:2" x14ac:dyDescent="0.2">
      <c r="B5212" s="62"/>
    </row>
    <row r="5213" spans="2:2" x14ac:dyDescent="0.2">
      <c r="B5213" s="62"/>
    </row>
    <row r="5214" spans="2:2" x14ac:dyDescent="0.2">
      <c r="B5214" s="62"/>
    </row>
    <row r="5215" spans="2:2" x14ac:dyDescent="0.2">
      <c r="B5215" s="62"/>
    </row>
    <row r="5216" spans="2:2" x14ac:dyDescent="0.2">
      <c r="B5216" s="62"/>
    </row>
    <row r="5217" spans="2:2" x14ac:dyDescent="0.2">
      <c r="B5217" s="62"/>
    </row>
    <row r="5218" spans="2:2" x14ac:dyDescent="0.2">
      <c r="B5218" s="62"/>
    </row>
    <row r="5219" spans="2:2" x14ac:dyDescent="0.2">
      <c r="B5219" s="62"/>
    </row>
    <row r="5220" spans="2:2" x14ac:dyDescent="0.2">
      <c r="B5220" s="62"/>
    </row>
    <row r="5221" spans="2:2" x14ac:dyDescent="0.2">
      <c r="B5221" s="62"/>
    </row>
    <row r="5222" spans="2:2" x14ac:dyDescent="0.2">
      <c r="B5222" s="62"/>
    </row>
    <row r="5223" spans="2:2" x14ac:dyDescent="0.2">
      <c r="B5223" s="62"/>
    </row>
    <row r="5224" spans="2:2" x14ac:dyDescent="0.2">
      <c r="B5224" s="62"/>
    </row>
    <row r="5225" spans="2:2" x14ac:dyDescent="0.2">
      <c r="B5225" s="62"/>
    </row>
    <row r="5226" spans="2:2" x14ac:dyDescent="0.2">
      <c r="B5226" s="62"/>
    </row>
    <row r="5227" spans="2:2" x14ac:dyDescent="0.2">
      <c r="B5227" s="62"/>
    </row>
    <row r="5228" spans="2:2" x14ac:dyDescent="0.2">
      <c r="B5228" s="62"/>
    </row>
    <row r="5229" spans="2:2" x14ac:dyDescent="0.2">
      <c r="B5229" s="62"/>
    </row>
    <row r="5230" spans="2:2" x14ac:dyDescent="0.2">
      <c r="B5230" s="62"/>
    </row>
    <row r="5231" spans="2:2" x14ac:dyDescent="0.2">
      <c r="B5231" s="62"/>
    </row>
    <row r="5232" spans="2:2" x14ac:dyDescent="0.2">
      <c r="B5232" s="62"/>
    </row>
    <row r="5233" spans="2:2" x14ac:dyDescent="0.2">
      <c r="B5233" s="62"/>
    </row>
    <row r="5234" spans="2:2" x14ac:dyDescent="0.2">
      <c r="B5234" s="62"/>
    </row>
    <row r="5235" spans="2:2" x14ac:dyDescent="0.2">
      <c r="B5235" s="62"/>
    </row>
    <row r="5236" spans="2:2" x14ac:dyDescent="0.2">
      <c r="B5236" s="62"/>
    </row>
    <row r="5237" spans="2:2" x14ac:dyDescent="0.2">
      <c r="B5237" s="62"/>
    </row>
    <row r="5238" spans="2:2" x14ac:dyDescent="0.2">
      <c r="B5238" s="62"/>
    </row>
    <row r="5239" spans="2:2" x14ac:dyDescent="0.2">
      <c r="B5239" s="62"/>
    </row>
    <row r="5240" spans="2:2" x14ac:dyDescent="0.2">
      <c r="B5240" s="62"/>
    </row>
    <row r="5241" spans="2:2" x14ac:dyDescent="0.2">
      <c r="B5241" s="62"/>
    </row>
    <row r="5242" spans="2:2" x14ac:dyDescent="0.2">
      <c r="B5242" s="62"/>
    </row>
    <row r="5243" spans="2:2" x14ac:dyDescent="0.2">
      <c r="B5243" s="62"/>
    </row>
    <row r="5244" spans="2:2" x14ac:dyDescent="0.2">
      <c r="B5244" s="62"/>
    </row>
    <row r="5245" spans="2:2" x14ac:dyDescent="0.2">
      <c r="B5245" s="62"/>
    </row>
    <row r="5246" spans="2:2" x14ac:dyDescent="0.2">
      <c r="B5246" s="62"/>
    </row>
    <row r="5247" spans="2:2" x14ac:dyDescent="0.2">
      <c r="B5247" s="62"/>
    </row>
    <row r="5248" spans="2:2" x14ac:dyDescent="0.2">
      <c r="B5248" s="62"/>
    </row>
    <row r="5249" spans="2:2" x14ac:dyDescent="0.2">
      <c r="B5249" s="62"/>
    </row>
    <row r="5250" spans="2:2" x14ac:dyDescent="0.2">
      <c r="B5250" s="62"/>
    </row>
    <row r="5251" spans="2:2" x14ac:dyDescent="0.2">
      <c r="B5251" s="62"/>
    </row>
    <row r="5252" spans="2:2" x14ac:dyDescent="0.2">
      <c r="B5252" s="62"/>
    </row>
    <row r="5253" spans="2:2" x14ac:dyDescent="0.2">
      <c r="B5253" s="62"/>
    </row>
    <row r="5254" spans="2:2" x14ac:dyDescent="0.2">
      <c r="B5254" s="62"/>
    </row>
    <row r="5255" spans="2:2" x14ac:dyDescent="0.2">
      <c r="B5255" s="62"/>
    </row>
    <row r="5256" spans="2:2" x14ac:dyDescent="0.2">
      <c r="B5256" s="62"/>
    </row>
    <row r="5257" spans="2:2" x14ac:dyDescent="0.2">
      <c r="B5257" s="62"/>
    </row>
    <row r="5258" spans="2:2" x14ac:dyDescent="0.2">
      <c r="B5258" s="62"/>
    </row>
    <row r="5259" spans="2:2" x14ac:dyDescent="0.2">
      <c r="B5259" s="62"/>
    </row>
    <row r="5260" spans="2:2" x14ac:dyDescent="0.2">
      <c r="B5260" s="62"/>
    </row>
    <row r="5261" spans="2:2" x14ac:dyDescent="0.2">
      <c r="B5261" s="62"/>
    </row>
    <row r="5262" spans="2:2" x14ac:dyDescent="0.2">
      <c r="B5262" s="62"/>
    </row>
    <row r="5263" spans="2:2" x14ac:dyDescent="0.2">
      <c r="B5263" s="62"/>
    </row>
    <row r="5264" spans="2:2" x14ac:dyDescent="0.2">
      <c r="B5264" s="62"/>
    </row>
    <row r="5265" spans="2:2" x14ac:dyDescent="0.2">
      <c r="B5265" s="62"/>
    </row>
    <row r="5266" spans="2:2" x14ac:dyDescent="0.2">
      <c r="B5266" s="62"/>
    </row>
    <row r="5267" spans="2:2" x14ac:dyDescent="0.2">
      <c r="B5267" s="62"/>
    </row>
    <row r="5268" spans="2:2" x14ac:dyDescent="0.2">
      <c r="B5268" s="62"/>
    </row>
    <row r="5269" spans="2:2" x14ac:dyDescent="0.2">
      <c r="B5269" s="62"/>
    </row>
    <row r="5270" spans="2:2" x14ac:dyDescent="0.2">
      <c r="B5270" s="62"/>
    </row>
    <row r="5271" spans="2:2" x14ac:dyDescent="0.2">
      <c r="B5271" s="62"/>
    </row>
    <row r="5272" spans="2:2" x14ac:dyDescent="0.2">
      <c r="B5272" s="62"/>
    </row>
    <row r="5273" spans="2:2" x14ac:dyDescent="0.2">
      <c r="B5273" s="62"/>
    </row>
    <row r="5274" spans="2:2" x14ac:dyDescent="0.2">
      <c r="B5274" s="62"/>
    </row>
    <row r="5275" spans="2:2" x14ac:dyDescent="0.2">
      <c r="B5275" s="62"/>
    </row>
    <row r="5276" spans="2:2" x14ac:dyDescent="0.2">
      <c r="B5276" s="62"/>
    </row>
    <row r="5277" spans="2:2" x14ac:dyDescent="0.2">
      <c r="B5277" s="62"/>
    </row>
    <row r="5278" spans="2:2" x14ac:dyDescent="0.2">
      <c r="B5278" s="62"/>
    </row>
    <row r="5279" spans="2:2" x14ac:dyDescent="0.2">
      <c r="B5279" s="62"/>
    </row>
    <row r="5280" spans="2:2" x14ac:dyDescent="0.2">
      <c r="B5280" s="62"/>
    </row>
    <row r="5281" spans="2:2" x14ac:dyDescent="0.2">
      <c r="B5281" s="62"/>
    </row>
    <row r="5282" spans="2:2" x14ac:dyDescent="0.2">
      <c r="B5282" s="62"/>
    </row>
    <row r="5283" spans="2:2" x14ac:dyDescent="0.2">
      <c r="B5283" s="62"/>
    </row>
    <row r="5284" spans="2:2" x14ac:dyDescent="0.2">
      <c r="B5284" s="62"/>
    </row>
    <row r="5285" spans="2:2" x14ac:dyDescent="0.2">
      <c r="B5285" s="62"/>
    </row>
    <row r="5286" spans="2:2" x14ac:dyDescent="0.2">
      <c r="B5286" s="62"/>
    </row>
    <row r="5287" spans="2:2" x14ac:dyDescent="0.2">
      <c r="B5287" s="62"/>
    </row>
    <row r="5288" spans="2:2" x14ac:dyDescent="0.2">
      <c r="B5288" s="62"/>
    </row>
    <row r="5289" spans="2:2" x14ac:dyDescent="0.2">
      <c r="B5289" s="62"/>
    </row>
    <row r="5290" spans="2:2" x14ac:dyDescent="0.2">
      <c r="B5290" s="62"/>
    </row>
    <row r="5291" spans="2:2" x14ac:dyDescent="0.2">
      <c r="B5291" s="62"/>
    </row>
    <row r="5292" spans="2:2" x14ac:dyDescent="0.2">
      <c r="B5292" s="62"/>
    </row>
    <row r="5293" spans="2:2" x14ac:dyDescent="0.2">
      <c r="B5293" s="62"/>
    </row>
    <row r="5294" spans="2:2" x14ac:dyDescent="0.2">
      <c r="B5294" s="62"/>
    </row>
    <row r="5295" spans="2:2" x14ac:dyDescent="0.2">
      <c r="B5295" s="62"/>
    </row>
    <row r="5296" spans="2:2" x14ac:dyDescent="0.2">
      <c r="B5296" s="62"/>
    </row>
    <row r="5297" spans="2:2" x14ac:dyDescent="0.2">
      <c r="B5297" s="62"/>
    </row>
    <row r="5298" spans="2:2" x14ac:dyDescent="0.2">
      <c r="B5298" s="62"/>
    </row>
    <row r="5299" spans="2:2" x14ac:dyDescent="0.2">
      <c r="B5299" s="62"/>
    </row>
    <row r="5300" spans="2:2" x14ac:dyDescent="0.2">
      <c r="B5300" s="62"/>
    </row>
    <row r="5301" spans="2:2" x14ac:dyDescent="0.2">
      <c r="B5301" s="62"/>
    </row>
    <row r="5302" spans="2:2" x14ac:dyDescent="0.2">
      <c r="B5302" s="62"/>
    </row>
    <row r="5303" spans="2:2" x14ac:dyDescent="0.2">
      <c r="B5303" s="62"/>
    </row>
    <row r="5304" spans="2:2" x14ac:dyDescent="0.2">
      <c r="B5304" s="62"/>
    </row>
    <row r="5305" spans="2:2" x14ac:dyDescent="0.2">
      <c r="B5305" s="62"/>
    </row>
    <row r="5306" spans="2:2" x14ac:dyDescent="0.2">
      <c r="B5306" s="62"/>
    </row>
    <row r="5307" spans="2:2" x14ac:dyDescent="0.2">
      <c r="B5307" s="62"/>
    </row>
    <row r="5308" spans="2:2" x14ac:dyDescent="0.2">
      <c r="B5308" s="62"/>
    </row>
    <row r="5309" spans="2:2" x14ac:dyDescent="0.2">
      <c r="B5309" s="62"/>
    </row>
    <row r="5310" spans="2:2" x14ac:dyDescent="0.2">
      <c r="B5310" s="62"/>
    </row>
    <row r="5311" spans="2:2" x14ac:dyDescent="0.2">
      <c r="B5311" s="62"/>
    </row>
    <row r="5312" spans="2:2" x14ac:dyDescent="0.2">
      <c r="B5312" s="62"/>
    </row>
    <row r="5313" spans="2:2" x14ac:dyDescent="0.2">
      <c r="B5313" s="62"/>
    </row>
    <row r="5314" spans="2:2" x14ac:dyDescent="0.2">
      <c r="B5314" s="62"/>
    </row>
    <row r="5315" spans="2:2" x14ac:dyDescent="0.2">
      <c r="B5315" s="62"/>
    </row>
    <row r="5316" spans="2:2" x14ac:dyDescent="0.2">
      <c r="B5316" s="62"/>
    </row>
    <row r="5317" spans="2:2" x14ac:dyDescent="0.2">
      <c r="B5317" s="62"/>
    </row>
    <row r="5318" spans="2:2" x14ac:dyDescent="0.2">
      <c r="B5318" s="62"/>
    </row>
    <row r="5319" spans="2:2" x14ac:dyDescent="0.2">
      <c r="B5319" s="62"/>
    </row>
    <row r="5320" spans="2:2" x14ac:dyDescent="0.2">
      <c r="B5320" s="62"/>
    </row>
    <row r="5321" spans="2:2" x14ac:dyDescent="0.2">
      <c r="B5321" s="62"/>
    </row>
    <row r="5322" spans="2:2" x14ac:dyDescent="0.2">
      <c r="B5322" s="62"/>
    </row>
    <row r="5323" spans="2:2" x14ac:dyDescent="0.2">
      <c r="B5323" s="62"/>
    </row>
    <row r="5324" spans="2:2" x14ac:dyDescent="0.2">
      <c r="B5324" s="62"/>
    </row>
    <row r="5325" spans="2:2" x14ac:dyDescent="0.2">
      <c r="B5325" s="62"/>
    </row>
    <row r="5326" spans="2:2" x14ac:dyDescent="0.2">
      <c r="B5326" s="62"/>
    </row>
    <row r="5327" spans="2:2" x14ac:dyDescent="0.2">
      <c r="B5327" s="62"/>
    </row>
    <row r="5328" spans="2:2" x14ac:dyDescent="0.2">
      <c r="B5328" s="62"/>
    </row>
    <row r="5329" spans="2:2" x14ac:dyDescent="0.2">
      <c r="B5329" s="62"/>
    </row>
    <row r="5330" spans="2:2" x14ac:dyDescent="0.2">
      <c r="B5330" s="62"/>
    </row>
    <row r="5331" spans="2:2" x14ac:dyDescent="0.2">
      <c r="B5331" s="62"/>
    </row>
    <row r="5332" spans="2:2" x14ac:dyDescent="0.2">
      <c r="B5332" s="62"/>
    </row>
    <row r="5333" spans="2:2" x14ac:dyDescent="0.2">
      <c r="B5333" s="62"/>
    </row>
    <row r="5334" spans="2:2" x14ac:dyDescent="0.2">
      <c r="B5334" s="62"/>
    </row>
    <row r="5335" spans="2:2" x14ac:dyDescent="0.2">
      <c r="B5335" s="62"/>
    </row>
    <row r="5336" spans="2:2" x14ac:dyDescent="0.2">
      <c r="B5336" s="62"/>
    </row>
    <row r="5337" spans="2:2" x14ac:dyDescent="0.2">
      <c r="B5337" s="62"/>
    </row>
    <row r="5338" spans="2:2" x14ac:dyDescent="0.2">
      <c r="B5338" s="62"/>
    </row>
    <row r="5339" spans="2:2" x14ac:dyDescent="0.2">
      <c r="B5339" s="62"/>
    </row>
    <row r="5340" spans="2:2" x14ac:dyDescent="0.2">
      <c r="B5340" s="62"/>
    </row>
    <row r="5341" spans="2:2" x14ac:dyDescent="0.2">
      <c r="B5341" s="62"/>
    </row>
    <row r="5342" spans="2:2" x14ac:dyDescent="0.2">
      <c r="B5342" s="62"/>
    </row>
    <row r="5343" spans="2:2" x14ac:dyDescent="0.2">
      <c r="B5343" s="62"/>
    </row>
    <row r="5344" spans="2:2" x14ac:dyDescent="0.2">
      <c r="B5344" s="62"/>
    </row>
    <row r="5345" spans="2:2" x14ac:dyDescent="0.2">
      <c r="B5345" s="62"/>
    </row>
    <row r="5346" spans="2:2" x14ac:dyDescent="0.2">
      <c r="B5346" s="62"/>
    </row>
    <row r="5347" spans="2:2" x14ac:dyDescent="0.2">
      <c r="B5347" s="62"/>
    </row>
    <row r="5348" spans="2:2" x14ac:dyDescent="0.2">
      <c r="B5348" s="62"/>
    </row>
    <row r="5349" spans="2:2" x14ac:dyDescent="0.2">
      <c r="B5349" s="62"/>
    </row>
    <row r="5350" spans="2:2" x14ac:dyDescent="0.2">
      <c r="B5350" s="62"/>
    </row>
    <row r="5351" spans="2:2" x14ac:dyDescent="0.2">
      <c r="B5351" s="62"/>
    </row>
    <row r="5352" spans="2:2" x14ac:dyDescent="0.2">
      <c r="B5352" s="62"/>
    </row>
    <row r="5353" spans="2:2" x14ac:dyDescent="0.2">
      <c r="B5353" s="62"/>
    </row>
    <row r="5354" spans="2:2" x14ac:dyDescent="0.2">
      <c r="B5354" s="62"/>
    </row>
    <row r="5355" spans="2:2" x14ac:dyDescent="0.2">
      <c r="B5355" s="62"/>
    </row>
    <row r="5356" spans="2:2" x14ac:dyDescent="0.2">
      <c r="B5356" s="62"/>
    </row>
    <row r="5357" spans="2:2" x14ac:dyDescent="0.2">
      <c r="B5357" s="62"/>
    </row>
    <row r="5358" spans="2:2" x14ac:dyDescent="0.2">
      <c r="B5358" s="62"/>
    </row>
    <row r="5359" spans="2:2" x14ac:dyDescent="0.2">
      <c r="B5359" s="62"/>
    </row>
    <row r="5360" spans="2:2" x14ac:dyDescent="0.2">
      <c r="B5360" s="62"/>
    </row>
    <row r="5361" spans="2:2" x14ac:dyDescent="0.2">
      <c r="B5361" s="62"/>
    </row>
    <row r="5362" spans="2:2" x14ac:dyDescent="0.2">
      <c r="B5362" s="62"/>
    </row>
    <row r="5363" spans="2:2" x14ac:dyDescent="0.2">
      <c r="B5363" s="62"/>
    </row>
    <row r="5364" spans="2:2" x14ac:dyDescent="0.2">
      <c r="B5364" s="62"/>
    </row>
    <row r="5365" spans="2:2" x14ac:dyDescent="0.2">
      <c r="B5365" s="62"/>
    </row>
    <row r="5366" spans="2:2" x14ac:dyDescent="0.2">
      <c r="B5366" s="62"/>
    </row>
    <row r="5367" spans="2:2" x14ac:dyDescent="0.2">
      <c r="B5367" s="62"/>
    </row>
    <row r="5368" spans="2:2" x14ac:dyDescent="0.2">
      <c r="B5368" s="62"/>
    </row>
    <row r="5369" spans="2:2" x14ac:dyDescent="0.2">
      <c r="B5369" s="62"/>
    </row>
    <row r="5370" spans="2:2" x14ac:dyDescent="0.2">
      <c r="B5370" s="62"/>
    </row>
    <row r="5371" spans="2:2" x14ac:dyDescent="0.2">
      <c r="B5371" s="62"/>
    </row>
    <row r="5372" spans="2:2" x14ac:dyDescent="0.2">
      <c r="B5372" s="62"/>
    </row>
    <row r="5373" spans="2:2" x14ac:dyDescent="0.2">
      <c r="B5373" s="62"/>
    </row>
    <row r="5374" spans="2:2" x14ac:dyDescent="0.2">
      <c r="B5374" s="62"/>
    </row>
    <row r="5375" spans="2:2" x14ac:dyDescent="0.2">
      <c r="B5375" s="62"/>
    </row>
    <row r="5376" spans="2:2" x14ac:dyDescent="0.2">
      <c r="B5376" s="62"/>
    </row>
    <row r="5377" spans="2:2" x14ac:dyDescent="0.2">
      <c r="B5377" s="62"/>
    </row>
    <row r="5378" spans="2:2" x14ac:dyDescent="0.2">
      <c r="B5378" s="62"/>
    </row>
    <row r="5379" spans="2:2" x14ac:dyDescent="0.2">
      <c r="B5379" s="62"/>
    </row>
    <row r="5380" spans="2:2" x14ac:dyDescent="0.2">
      <c r="B5380" s="62"/>
    </row>
    <row r="5381" spans="2:2" x14ac:dyDescent="0.2">
      <c r="B5381" s="62"/>
    </row>
    <row r="5382" spans="2:2" x14ac:dyDescent="0.2">
      <c r="B5382" s="62"/>
    </row>
    <row r="5383" spans="2:2" x14ac:dyDescent="0.2">
      <c r="B5383" s="62"/>
    </row>
    <row r="5384" spans="2:2" x14ac:dyDescent="0.2">
      <c r="B5384" s="62"/>
    </row>
    <row r="5385" spans="2:2" x14ac:dyDescent="0.2">
      <c r="B5385" s="62"/>
    </row>
    <row r="5386" spans="2:2" x14ac:dyDescent="0.2">
      <c r="B5386" s="62"/>
    </row>
    <row r="5387" spans="2:2" x14ac:dyDescent="0.2">
      <c r="B5387" s="62"/>
    </row>
    <row r="5388" spans="2:2" x14ac:dyDescent="0.2">
      <c r="B5388" s="62"/>
    </row>
    <row r="5389" spans="2:2" x14ac:dyDescent="0.2">
      <c r="B5389" s="62"/>
    </row>
    <row r="5390" spans="2:2" x14ac:dyDescent="0.2">
      <c r="B5390" s="62"/>
    </row>
    <row r="5391" spans="2:2" x14ac:dyDescent="0.2">
      <c r="B5391" s="62"/>
    </row>
    <row r="5392" spans="2:2" x14ac:dyDescent="0.2">
      <c r="B5392" s="62"/>
    </row>
    <row r="5393" spans="2:2" x14ac:dyDescent="0.2">
      <c r="B5393" s="62"/>
    </row>
    <row r="5394" spans="2:2" x14ac:dyDescent="0.2">
      <c r="B5394" s="62"/>
    </row>
    <row r="5395" spans="2:2" x14ac:dyDescent="0.2">
      <c r="B5395" s="62"/>
    </row>
    <row r="5396" spans="2:2" x14ac:dyDescent="0.2">
      <c r="B5396" s="62"/>
    </row>
    <row r="5397" spans="2:2" x14ac:dyDescent="0.2">
      <c r="B5397" s="62"/>
    </row>
    <row r="5398" spans="2:2" x14ac:dyDescent="0.2">
      <c r="B5398" s="62"/>
    </row>
    <row r="5399" spans="2:2" x14ac:dyDescent="0.2">
      <c r="B5399" s="62"/>
    </row>
    <row r="5400" spans="2:2" x14ac:dyDescent="0.2">
      <c r="B5400" s="62"/>
    </row>
    <row r="5401" spans="2:2" x14ac:dyDescent="0.2">
      <c r="B5401" s="62"/>
    </row>
    <row r="5402" spans="2:2" x14ac:dyDescent="0.2">
      <c r="B5402" s="62"/>
    </row>
    <row r="5403" spans="2:2" x14ac:dyDescent="0.2">
      <c r="B5403" s="62"/>
    </row>
    <row r="5404" spans="2:2" x14ac:dyDescent="0.2">
      <c r="B5404" s="62"/>
    </row>
    <row r="5405" spans="2:2" x14ac:dyDescent="0.2">
      <c r="B5405" s="62"/>
    </row>
    <row r="5406" spans="2:2" x14ac:dyDescent="0.2">
      <c r="B5406" s="62"/>
    </row>
    <row r="5407" spans="2:2" x14ac:dyDescent="0.2">
      <c r="B5407" s="62"/>
    </row>
    <row r="5408" spans="2:2" x14ac:dyDescent="0.2">
      <c r="B5408" s="62"/>
    </row>
    <row r="5409" spans="2:2" x14ac:dyDescent="0.2">
      <c r="B5409" s="62"/>
    </row>
    <row r="5410" spans="2:2" x14ac:dyDescent="0.2">
      <c r="B5410" s="62"/>
    </row>
    <row r="5411" spans="2:2" x14ac:dyDescent="0.2">
      <c r="B5411" s="62"/>
    </row>
    <row r="5412" spans="2:2" x14ac:dyDescent="0.2">
      <c r="B5412" s="62"/>
    </row>
    <row r="5413" spans="2:2" x14ac:dyDescent="0.2">
      <c r="B5413" s="62"/>
    </row>
    <row r="5414" spans="2:2" x14ac:dyDescent="0.2">
      <c r="B5414" s="62"/>
    </row>
    <row r="5415" spans="2:2" x14ac:dyDescent="0.2">
      <c r="B5415" s="62"/>
    </row>
    <row r="5416" spans="2:2" x14ac:dyDescent="0.2">
      <c r="B5416" s="62"/>
    </row>
    <row r="5417" spans="2:2" x14ac:dyDescent="0.2">
      <c r="B5417" s="62"/>
    </row>
    <row r="5418" spans="2:2" x14ac:dyDescent="0.2">
      <c r="B5418" s="62"/>
    </row>
    <row r="5419" spans="2:2" x14ac:dyDescent="0.2">
      <c r="B5419" s="62"/>
    </row>
    <row r="5420" spans="2:2" x14ac:dyDescent="0.2">
      <c r="B5420" s="62"/>
    </row>
    <row r="5421" spans="2:2" x14ac:dyDescent="0.2">
      <c r="B5421" s="62"/>
    </row>
    <row r="5422" spans="2:2" x14ac:dyDescent="0.2">
      <c r="B5422" s="62"/>
    </row>
    <row r="5423" spans="2:2" x14ac:dyDescent="0.2">
      <c r="B5423" s="62"/>
    </row>
    <row r="5424" spans="2:2" x14ac:dyDescent="0.2">
      <c r="B5424" s="62"/>
    </row>
    <row r="5425" spans="2:2" x14ac:dyDescent="0.2">
      <c r="B5425" s="62"/>
    </row>
    <row r="5426" spans="2:2" x14ac:dyDescent="0.2">
      <c r="B5426" s="62"/>
    </row>
    <row r="5427" spans="2:2" x14ac:dyDescent="0.2">
      <c r="B5427" s="62"/>
    </row>
    <row r="5428" spans="2:2" x14ac:dyDescent="0.2">
      <c r="B5428" s="62"/>
    </row>
    <row r="5429" spans="2:2" x14ac:dyDescent="0.2">
      <c r="B5429" s="62"/>
    </row>
    <row r="5430" spans="2:2" x14ac:dyDescent="0.2">
      <c r="B5430" s="62"/>
    </row>
    <row r="5431" spans="2:2" x14ac:dyDescent="0.2">
      <c r="B5431" s="62"/>
    </row>
    <row r="5432" spans="2:2" x14ac:dyDescent="0.2">
      <c r="B5432" s="62"/>
    </row>
    <row r="5433" spans="2:2" x14ac:dyDescent="0.2">
      <c r="B5433" s="62"/>
    </row>
    <row r="5434" spans="2:2" x14ac:dyDescent="0.2">
      <c r="B5434" s="62"/>
    </row>
    <row r="5435" spans="2:2" x14ac:dyDescent="0.2">
      <c r="B5435" s="62"/>
    </row>
    <row r="5436" spans="2:2" x14ac:dyDescent="0.2">
      <c r="B5436" s="62"/>
    </row>
    <row r="5437" spans="2:2" x14ac:dyDescent="0.2">
      <c r="B5437" s="62"/>
    </row>
    <row r="5438" spans="2:2" x14ac:dyDescent="0.2">
      <c r="B5438" s="62"/>
    </row>
    <row r="5439" spans="2:2" x14ac:dyDescent="0.2">
      <c r="B5439" s="62"/>
    </row>
    <row r="5440" spans="2:2" x14ac:dyDescent="0.2">
      <c r="B5440" s="62"/>
    </row>
    <row r="5441" spans="2:2" x14ac:dyDescent="0.2">
      <c r="B5441" s="62"/>
    </row>
    <row r="5442" spans="2:2" x14ac:dyDescent="0.2">
      <c r="B5442" s="62"/>
    </row>
    <row r="5443" spans="2:2" x14ac:dyDescent="0.2">
      <c r="B5443" s="62"/>
    </row>
    <row r="5444" spans="2:2" x14ac:dyDescent="0.2">
      <c r="B5444" s="62"/>
    </row>
    <row r="5445" spans="2:2" x14ac:dyDescent="0.2">
      <c r="B5445" s="62"/>
    </row>
    <row r="5446" spans="2:2" x14ac:dyDescent="0.2">
      <c r="B5446" s="62"/>
    </row>
    <row r="5447" spans="2:2" x14ac:dyDescent="0.2">
      <c r="B5447" s="62"/>
    </row>
    <row r="5448" spans="2:2" x14ac:dyDescent="0.2">
      <c r="B5448" s="62"/>
    </row>
    <row r="5449" spans="2:2" x14ac:dyDescent="0.2">
      <c r="B5449" s="62"/>
    </row>
    <row r="5450" spans="2:2" x14ac:dyDescent="0.2">
      <c r="B5450" s="62"/>
    </row>
    <row r="5451" spans="2:2" x14ac:dyDescent="0.2">
      <c r="B5451" s="62"/>
    </row>
    <row r="5452" spans="2:2" x14ac:dyDescent="0.2">
      <c r="B5452" s="62"/>
    </row>
    <row r="5453" spans="2:2" x14ac:dyDescent="0.2">
      <c r="B5453" s="62"/>
    </row>
    <row r="5454" spans="2:2" x14ac:dyDescent="0.2">
      <c r="B5454" s="62"/>
    </row>
    <row r="5455" spans="2:2" x14ac:dyDescent="0.2">
      <c r="B5455" s="62"/>
    </row>
    <row r="5456" spans="2:2" x14ac:dyDescent="0.2">
      <c r="B5456" s="62"/>
    </row>
    <row r="5457" spans="2:2" x14ac:dyDescent="0.2">
      <c r="B5457" s="62"/>
    </row>
    <row r="5458" spans="2:2" x14ac:dyDescent="0.2">
      <c r="B5458" s="62"/>
    </row>
    <row r="5459" spans="2:2" x14ac:dyDescent="0.2">
      <c r="B5459" s="62"/>
    </row>
    <row r="5460" spans="2:2" x14ac:dyDescent="0.2">
      <c r="B5460" s="62"/>
    </row>
    <row r="5461" spans="2:2" x14ac:dyDescent="0.2">
      <c r="B5461" s="62"/>
    </row>
    <row r="5462" spans="2:2" x14ac:dyDescent="0.2">
      <c r="B5462" s="62"/>
    </row>
    <row r="5463" spans="2:2" x14ac:dyDescent="0.2">
      <c r="B5463" s="62"/>
    </row>
    <row r="5464" spans="2:2" x14ac:dyDescent="0.2">
      <c r="B5464" s="62"/>
    </row>
    <row r="5465" spans="2:2" x14ac:dyDescent="0.2">
      <c r="B5465" s="62"/>
    </row>
    <row r="5466" spans="2:2" x14ac:dyDescent="0.2">
      <c r="B5466" s="62"/>
    </row>
    <row r="5467" spans="2:2" x14ac:dyDescent="0.2">
      <c r="B5467" s="62"/>
    </row>
    <row r="5468" spans="2:2" x14ac:dyDescent="0.2">
      <c r="B5468" s="62"/>
    </row>
    <row r="5469" spans="2:2" x14ac:dyDescent="0.2">
      <c r="B5469" s="62"/>
    </row>
    <row r="5470" spans="2:2" x14ac:dyDescent="0.2">
      <c r="B5470" s="62"/>
    </row>
    <row r="5471" spans="2:2" x14ac:dyDescent="0.2">
      <c r="B5471" s="62"/>
    </row>
    <row r="5472" spans="2:2" x14ac:dyDescent="0.2">
      <c r="B5472" s="62"/>
    </row>
    <row r="5473" spans="2:2" x14ac:dyDescent="0.2">
      <c r="B5473" s="62"/>
    </row>
    <row r="5474" spans="2:2" x14ac:dyDescent="0.2">
      <c r="B5474" s="62"/>
    </row>
    <row r="5475" spans="2:2" x14ac:dyDescent="0.2">
      <c r="B5475" s="62"/>
    </row>
    <row r="5476" spans="2:2" x14ac:dyDescent="0.2">
      <c r="B5476" s="62"/>
    </row>
    <row r="5477" spans="2:2" x14ac:dyDescent="0.2">
      <c r="B5477" s="62"/>
    </row>
    <row r="5478" spans="2:2" x14ac:dyDescent="0.2">
      <c r="B5478" s="62"/>
    </row>
    <row r="5479" spans="2:2" x14ac:dyDescent="0.2">
      <c r="B5479" s="62"/>
    </row>
    <row r="5480" spans="2:2" x14ac:dyDescent="0.2">
      <c r="B5480" s="62"/>
    </row>
    <row r="5481" spans="2:2" x14ac:dyDescent="0.2">
      <c r="B5481" s="62"/>
    </row>
    <row r="5482" spans="2:2" x14ac:dyDescent="0.2">
      <c r="B5482" s="62"/>
    </row>
    <row r="5483" spans="2:2" x14ac:dyDescent="0.2">
      <c r="B5483" s="62"/>
    </row>
    <row r="5484" spans="2:2" x14ac:dyDescent="0.2">
      <c r="B5484" s="62"/>
    </row>
    <row r="5485" spans="2:2" x14ac:dyDescent="0.2">
      <c r="B5485" s="62"/>
    </row>
    <row r="5486" spans="2:2" x14ac:dyDescent="0.2">
      <c r="B5486" s="62"/>
    </row>
    <row r="5487" spans="2:2" x14ac:dyDescent="0.2">
      <c r="B5487" s="62"/>
    </row>
    <row r="5488" spans="2:2" x14ac:dyDescent="0.2">
      <c r="B5488" s="62"/>
    </row>
    <row r="5489" spans="2:2" x14ac:dyDescent="0.2">
      <c r="B5489" s="62"/>
    </row>
    <row r="5490" spans="2:2" x14ac:dyDescent="0.2">
      <c r="B5490" s="62"/>
    </row>
    <row r="5491" spans="2:2" x14ac:dyDescent="0.2">
      <c r="B5491" s="62"/>
    </row>
    <row r="5492" spans="2:2" x14ac:dyDescent="0.2">
      <c r="B5492" s="62"/>
    </row>
    <row r="5493" spans="2:2" x14ac:dyDescent="0.2">
      <c r="B5493" s="62"/>
    </row>
    <row r="5494" spans="2:2" x14ac:dyDescent="0.2">
      <c r="B5494" s="62"/>
    </row>
    <row r="5495" spans="2:2" x14ac:dyDescent="0.2">
      <c r="B5495" s="62"/>
    </row>
    <row r="5496" spans="2:2" x14ac:dyDescent="0.2">
      <c r="B5496" s="62"/>
    </row>
    <row r="5497" spans="2:2" x14ac:dyDescent="0.2">
      <c r="B5497" s="62"/>
    </row>
    <row r="5498" spans="2:2" x14ac:dyDescent="0.2">
      <c r="B5498" s="62"/>
    </row>
    <row r="5499" spans="2:2" x14ac:dyDescent="0.2">
      <c r="B5499" s="62"/>
    </row>
    <row r="5500" spans="2:2" x14ac:dyDescent="0.2">
      <c r="B5500" s="62"/>
    </row>
    <row r="5501" spans="2:2" x14ac:dyDescent="0.2">
      <c r="B5501" s="62"/>
    </row>
    <row r="5502" spans="2:2" x14ac:dyDescent="0.2">
      <c r="B5502" s="62"/>
    </row>
    <row r="5503" spans="2:2" x14ac:dyDescent="0.2">
      <c r="B5503" s="62"/>
    </row>
    <row r="5504" spans="2:2" x14ac:dyDescent="0.2">
      <c r="B5504" s="62"/>
    </row>
    <row r="5505" spans="2:2" x14ac:dyDescent="0.2">
      <c r="B5505" s="62"/>
    </row>
    <row r="5506" spans="2:2" x14ac:dyDescent="0.2">
      <c r="B5506" s="62"/>
    </row>
    <row r="5507" spans="2:2" x14ac:dyDescent="0.2">
      <c r="B5507" s="62"/>
    </row>
    <row r="5508" spans="2:2" x14ac:dyDescent="0.2">
      <c r="B5508" s="62"/>
    </row>
    <row r="5509" spans="2:2" x14ac:dyDescent="0.2">
      <c r="B5509" s="62"/>
    </row>
    <row r="5510" spans="2:2" x14ac:dyDescent="0.2">
      <c r="B5510" s="62"/>
    </row>
    <row r="5511" spans="2:2" x14ac:dyDescent="0.2">
      <c r="B5511" s="62"/>
    </row>
    <row r="5512" spans="2:2" x14ac:dyDescent="0.2">
      <c r="B5512" s="62"/>
    </row>
    <row r="5513" spans="2:2" x14ac:dyDescent="0.2">
      <c r="B5513" s="62"/>
    </row>
    <row r="5514" spans="2:2" x14ac:dyDescent="0.2">
      <c r="B5514" s="62"/>
    </row>
    <row r="5515" spans="2:2" x14ac:dyDescent="0.2">
      <c r="B5515" s="62"/>
    </row>
    <row r="5516" spans="2:2" x14ac:dyDescent="0.2">
      <c r="B5516" s="62"/>
    </row>
    <row r="5517" spans="2:2" x14ac:dyDescent="0.2">
      <c r="B5517" s="62"/>
    </row>
    <row r="5518" spans="2:2" x14ac:dyDescent="0.2">
      <c r="B5518" s="62"/>
    </row>
    <row r="5519" spans="2:2" x14ac:dyDescent="0.2">
      <c r="B5519" s="62"/>
    </row>
    <row r="5520" spans="2:2" x14ac:dyDescent="0.2">
      <c r="B5520" s="62"/>
    </row>
    <row r="5521" spans="2:2" x14ac:dyDescent="0.2">
      <c r="B5521" s="62"/>
    </row>
    <row r="5522" spans="2:2" x14ac:dyDescent="0.2">
      <c r="B5522" s="62"/>
    </row>
    <row r="5523" spans="2:2" x14ac:dyDescent="0.2">
      <c r="B5523" s="62"/>
    </row>
    <row r="5524" spans="2:2" x14ac:dyDescent="0.2">
      <c r="B5524" s="62"/>
    </row>
    <row r="5525" spans="2:2" x14ac:dyDescent="0.2">
      <c r="B5525" s="62"/>
    </row>
    <row r="5526" spans="2:2" x14ac:dyDescent="0.2">
      <c r="B5526" s="62"/>
    </row>
    <row r="5527" spans="2:2" x14ac:dyDescent="0.2">
      <c r="B5527" s="62"/>
    </row>
    <row r="5528" spans="2:2" x14ac:dyDescent="0.2">
      <c r="B5528" s="62"/>
    </row>
    <row r="5529" spans="2:2" x14ac:dyDescent="0.2">
      <c r="B5529" s="62"/>
    </row>
    <row r="5530" spans="2:2" x14ac:dyDescent="0.2">
      <c r="B5530" s="62"/>
    </row>
    <row r="5531" spans="2:2" x14ac:dyDescent="0.2">
      <c r="B5531" s="62"/>
    </row>
    <row r="5532" spans="2:2" x14ac:dyDescent="0.2">
      <c r="B5532" s="62"/>
    </row>
    <row r="5533" spans="2:2" x14ac:dyDescent="0.2">
      <c r="B5533" s="62"/>
    </row>
    <row r="5534" spans="2:2" x14ac:dyDescent="0.2">
      <c r="B5534" s="62"/>
    </row>
    <row r="5535" spans="2:2" x14ac:dyDescent="0.2">
      <c r="B5535" s="62"/>
    </row>
    <row r="5536" spans="2:2" x14ac:dyDescent="0.2">
      <c r="B5536" s="62"/>
    </row>
    <row r="5537" spans="2:2" x14ac:dyDescent="0.2">
      <c r="B5537" s="62"/>
    </row>
    <row r="5538" spans="2:2" x14ac:dyDescent="0.2">
      <c r="B5538" s="62"/>
    </row>
    <row r="5539" spans="2:2" x14ac:dyDescent="0.2">
      <c r="B5539" s="62"/>
    </row>
    <row r="5540" spans="2:2" x14ac:dyDescent="0.2">
      <c r="B5540" s="62"/>
    </row>
    <row r="5541" spans="2:2" x14ac:dyDescent="0.2">
      <c r="B5541" s="62"/>
    </row>
    <row r="5542" spans="2:2" x14ac:dyDescent="0.2">
      <c r="B5542" s="62"/>
    </row>
    <row r="5543" spans="2:2" x14ac:dyDescent="0.2">
      <c r="B5543" s="62"/>
    </row>
    <row r="5544" spans="2:2" x14ac:dyDescent="0.2">
      <c r="B5544" s="62"/>
    </row>
    <row r="5545" spans="2:2" x14ac:dyDescent="0.2">
      <c r="B5545" s="62"/>
    </row>
    <row r="5546" spans="2:2" x14ac:dyDescent="0.2">
      <c r="B5546" s="62"/>
    </row>
    <row r="5547" spans="2:2" x14ac:dyDescent="0.2">
      <c r="B5547" s="62"/>
    </row>
    <row r="5548" spans="2:2" x14ac:dyDescent="0.2">
      <c r="B5548" s="62"/>
    </row>
    <row r="5549" spans="2:2" x14ac:dyDescent="0.2">
      <c r="B5549" s="62"/>
    </row>
    <row r="5550" spans="2:2" x14ac:dyDescent="0.2">
      <c r="B5550" s="62"/>
    </row>
    <row r="5551" spans="2:2" x14ac:dyDescent="0.2">
      <c r="B5551" s="62"/>
    </row>
    <row r="5552" spans="2:2" x14ac:dyDescent="0.2">
      <c r="B5552" s="62"/>
    </row>
    <row r="5553" spans="2:2" x14ac:dyDescent="0.2">
      <c r="B5553" s="62"/>
    </row>
    <row r="5554" spans="2:2" x14ac:dyDescent="0.2">
      <c r="B5554" s="62"/>
    </row>
    <row r="5555" spans="2:2" x14ac:dyDescent="0.2">
      <c r="B5555" s="62"/>
    </row>
    <row r="5556" spans="2:2" x14ac:dyDescent="0.2">
      <c r="B5556" s="62"/>
    </row>
    <row r="5557" spans="2:2" x14ac:dyDescent="0.2">
      <c r="B5557" s="62"/>
    </row>
    <row r="5558" spans="2:2" x14ac:dyDescent="0.2">
      <c r="B5558" s="62"/>
    </row>
    <row r="5559" spans="2:2" x14ac:dyDescent="0.2">
      <c r="B5559" s="62"/>
    </row>
    <row r="5560" spans="2:2" x14ac:dyDescent="0.2">
      <c r="B5560" s="62"/>
    </row>
    <row r="5561" spans="2:2" x14ac:dyDescent="0.2">
      <c r="B5561" s="62"/>
    </row>
    <row r="5562" spans="2:2" x14ac:dyDescent="0.2">
      <c r="B5562" s="62"/>
    </row>
    <row r="5563" spans="2:2" x14ac:dyDescent="0.2">
      <c r="B5563" s="62"/>
    </row>
    <row r="5564" spans="2:2" x14ac:dyDescent="0.2">
      <c r="B5564" s="62"/>
    </row>
    <row r="5565" spans="2:2" x14ac:dyDescent="0.2">
      <c r="B5565" s="62"/>
    </row>
    <row r="5566" spans="2:2" x14ac:dyDescent="0.2">
      <c r="B5566" s="62"/>
    </row>
    <row r="5567" spans="2:2" x14ac:dyDescent="0.2">
      <c r="B5567" s="62"/>
    </row>
    <row r="5568" spans="2:2" x14ac:dyDescent="0.2">
      <c r="B5568" s="62"/>
    </row>
    <row r="5569" spans="2:2" x14ac:dyDescent="0.2">
      <c r="B5569" s="62"/>
    </row>
    <row r="5570" spans="2:2" x14ac:dyDescent="0.2">
      <c r="B5570" s="62"/>
    </row>
    <row r="5571" spans="2:2" x14ac:dyDescent="0.2">
      <c r="B5571" s="62"/>
    </row>
    <row r="5572" spans="2:2" x14ac:dyDescent="0.2">
      <c r="B5572" s="62"/>
    </row>
    <row r="5573" spans="2:2" x14ac:dyDescent="0.2">
      <c r="B5573" s="62"/>
    </row>
    <row r="5574" spans="2:2" x14ac:dyDescent="0.2">
      <c r="B5574" s="62"/>
    </row>
    <row r="5575" spans="2:2" x14ac:dyDescent="0.2">
      <c r="B5575" s="62"/>
    </row>
    <row r="5576" spans="2:2" x14ac:dyDescent="0.2">
      <c r="B5576" s="62"/>
    </row>
    <row r="5577" spans="2:2" x14ac:dyDescent="0.2">
      <c r="B5577" s="62"/>
    </row>
    <row r="5578" spans="2:2" x14ac:dyDescent="0.2">
      <c r="B5578" s="62"/>
    </row>
    <row r="5579" spans="2:2" x14ac:dyDescent="0.2">
      <c r="B5579" s="62"/>
    </row>
    <row r="5580" spans="2:2" x14ac:dyDescent="0.2">
      <c r="B5580" s="62"/>
    </row>
    <row r="5581" spans="2:2" x14ac:dyDescent="0.2">
      <c r="B5581" s="62"/>
    </row>
    <row r="5582" spans="2:2" x14ac:dyDescent="0.2">
      <c r="B5582" s="62"/>
    </row>
    <row r="5583" spans="2:2" x14ac:dyDescent="0.2">
      <c r="B5583" s="62"/>
    </row>
    <row r="5584" spans="2:2" x14ac:dyDescent="0.2">
      <c r="B5584" s="62"/>
    </row>
    <row r="5585" spans="2:2" x14ac:dyDescent="0.2">
      <c r="B5585" s="62"/>
    </row>
    <row r="5586" spans="2:2" x14ac:dyDescent="0.2">
      <c r="B5586" s="62"/>
    </row>
    <row r="5587" spans="2:2" x14ac:dyDescent="0.2">
      <c r="B5587" s="62"/>
    </row>
    <row r="5588" spans="2:2" x14ac:dyDescent="0.2">
      <c r="B5588" s="62"/>
    </row>
    <row r="5589" spans="2:2" x14ac:dyDescent="0.2">
      <c r="B5589" s="62"/>
    </row>
    <row r="5590" spans="2:2" x14ac:dyDescent="0.2">
      <c r="B5590" s="62"/>
    </row>
    <row r="5591" spans="2:2" x14ac:dyDescent="0.2">
      <c r="B5591" s="62"/>
    </row>
    <row r="5592" spans="2:2" x14ac:dyDescent="0.2">
      <c r="B5592" s="62"/>
    </row>
    <row r="5593" spans="2:2" x14ac:dyDescent="0.2">
      <c r="B5593" s="62"/>
    </row>
    <row r="5594" spans="2:2" x14ac:dyDescent="0.2">
      <c r="B5594" s="62"/>
    </row>
    <row r="5595" spans="2:2" x14ac:dyDescent="0.2">
      <c r="B5595" s="62"/>
    </row>
    <row r="5596" spans="2:2" x14ac:dyDescent="0.2">
      <c r="B5596" s="62"/>
    </row>
    <row r="5597" spans="2:2" x14ac:dyDescent="0.2">
      <c r="B5597" s="62"/>
    </row>
    <row r="5598" spans="2:2" x14ac:dyDescent="0.2">
      <c r="B5598" s="62"/>
    </row>
    <row r="5599" spans="2:2" x14ac:dyDescent="0.2">
      <c r="B5599" s="62"/>
    </row>
    <row r="5600" spans="2:2" x14ac:dyDescent="0.2">
      <c r="B5600" s="62"/>
    </row>
    <row r="5601" spans="2:2" x14ac:dyDescent="0.2">
      <c r="B5601" s="62"/>
    </row>
    <row r="5602" spans="2:2" x14ac:dyDescent="0.2">
      <c r="B5602" s="62"/>
    </row>
    <row r="5603" spans="2:2" x14ac:dyDescent="0.2">
      <c r="B5603" s="62"/>
    </row>
    <row r="5604" spans="2:2" x14ac:dyDescent="0.2">
      <c r="B5604" s="62"/>
    </row>
    <row r="5605" spans="2:2" x14ac:dyDescent="0.2">
      <c r="B5605" s="62"/>
    </row>
    <row r="5606" spans="2:2" x14ac:dyDescent="0.2">
      <c r="B5606" s="62"/>
    </row>
    <row r="5607" spans="2:2" x14ac:dyDescent="0.2">
      <c r="B5607" s="62"/>
    </row>
    <row r="5608" spans="2:2" x14ac:dyDescent="0.2">
      <c r="B5608" s="62"/>
    </row>
    <row r="5609" spans="2:2" x14ac:dyDescent="0.2">
      <c r="B5609" s="62"/>
    </row>
    <row r="5610" spans="2:2" x14ac:dyDescent="0.2">
      <c r="B5610" s="62"/>
    </row>
    <row r="5611" spans="2:2" x14ac:dyDescent="0.2">
      <c r="B5611" s="62"/>
    </row>
    <row r="5612" spans="2:2" x14ac:dyDescent="0.2">
      <c r="B5612" s="62"/>
    </row>
    <row r="5613" spans="2:2" x14ac:dyDescent="0.2">
      <c r="B5613" s="62"/>
    </row>
    <row r="5614" spans="2:2" x14ac:dyDescent="0.2">
      <c r="B5614" s="62"/>
    </row>
    <row r="5615" spans="2:2" x14ac:dyDescent="0.2">
      <c r="B5615" s="62"/>
    </row>
    <row r="5616" spans="2:2" x14ac:dyDescent="0.2">
      <c r="B5616" s="62"/>
    </row>
    <row r="5617" spans="2:2" x14ac:dyDescent="0.2">
      <c r="B5617" s="62"/>
    </row>
    <row r="5618" spans="2:2" x14ac:dyDescent="0.2">
      <c r="B5618" s="62"/>
    </row>
    <row r="5619" spans="2:2" x14ac:dyDescent="0.2">
      <c r="B5619" s="62"/>
    </row>
    <row r="5620" spans="2:2" x14ac:dyDescent="0.2">
      <c r="B5620" s="62"/>
    </row>
    <row r="5621" spans="2:2" x14ac:dyDescent="0.2">
      <c r="B5621" s="62"/>
    </row>
    <row r="5622" spans="2:2" x14ac:dyDescent="0.2">
      <c r="B5622" s="62"/>
    </row>
    <row r="5623" spans="2:2" x14ac:dyDescent="0.2">
      <c r="B5623" s="62"/>
    </row>
    <row r="5624" spans="2:2" x14ac:dyDescent="0.2">
      <c r="B5624" s="62"/>
    </row>
    <row r="5625" spans="2:2" x14ac:dyDescent="0.2">
      <c r="B5625" s="62"/>
    </row>
    <row r="5626" spans="2:2" x14ac:dyDescent="0.2">
      <c r="B5626" s="62"/>
    </row>
    <row r="5627" spans="2:2" x14ac:dyDescent="0.2">
      <c r="B5627" s="62"/>
    </row>
    <row r="5628" spans="2:2" x14ac:dyDescent="0.2">
      <c r="B5628" s="62"/>
    </row>
    <row r="5629" spans="2:2" x14ac:dyDescent="0.2">
      <c r="B5629" s="62"/>
    </row>
    <row r="5630" spans="2:2" x14ac:dyDescent="0.2">
      <c r="B5630" s="62"/>
    </row>
    <row r="5631" spans="2:2" x14ac:dyDescent="0.2">
      <c r="B5631" s="62"/>
    </row>
    <row r="5632" spans="2:2" x14ac:dyDescent="0.2">
      <c r="B5632" s="62"/>
    </row>
    <row r="5633" spans="2:2" x14ac:dyDescent="0.2">
      <c r="B5633" s="62"/>
    </row>
    <row r="5634" spans="2:2" x14ac:dyDescent="0.2">
      <c r="B5634" s="62"/>
    </row>
    <row r="5635" spans="2:2" x14ac:dyDescent="0.2">
      <c r="B5635" s="62"/>
    </row>
    <row r="5636" spans="2:2" x14ac:dyDescent="0.2">
      <c r="B5636" s="62"/>
    </row>
    <row r="5637" spans="2:2" x14ac:dyDescent="0.2">
      <c r="B5637" s="62"/>
    </row>
    <row r="5638" spans="2:2" x14ac:dyDescent="0.2">
      <c r="B5638" s="62"/>
    </row>
    <row r="5639" spans="2:2" x14ac:dyDescent="0.2">
      <c r="B5639" s="62"/>
    </row>
    <row r="5640" spans="2:2" x14ac:dyDescent="0.2">
      <c r="B5640" s="62"/>
    </row>
    <row r="5641" spans="2:2" x14ac:dyDescent="0.2">
      <c r="B5641" s="62"/>
    </row>
    <row r="5642" spans="2:2" x14ac:dyDescent="0.2">
      <c r="B5642" s="62"/>
    </row>
    <row r="5643" spans="2:2" x14ac:dyDescent="0.2">
      <c r="B5643" s="62"/>
    </row>
    <row r="5644" spans="2:2" x14ac:dyDescent="0.2">
      <c r="B5644" s="62"/>
    </row>
    <row r="5645" spans="2:2" x14ac:dyDescent="0.2">
      <c r="B5645" s="62"/>
    </row>
    <row r="5646" spans="2:2" x14ac:dyDescent="0.2">
      <c r="B5646" s="62"/>
    </row>
    <row r="5647" spans="2:2" x14ac:dyDescent="0.2">
      <c r="B5647" s="62"/>
    </row>
    <row r="5648" spans="2:2" x14ac:dyDescent="0.2">
      <c r="B5648" s="62"/>
    </row>
    <row r="5649" spans="2:2" x14ac:dyDescent="0.2">
      <c r="B5649" s="62"/>
    </row>
    <row r="5650" spans="2:2" x14ac:dyDescent="0.2">
      <c r="B5650" s="62"/>
    </row>
    <row r="5651" spans="2:2" x14ac:dyDescent="0.2">
      <c r="B5651" s="62"/>
    </row>
    <row r="5652" spans="2:2" x14ac:dyDescent="0.2">
      <c r="B5652" s="62"/>
    </row>
    <row r="5653" spans="2:2" x14ac:dyDescent="0.2">
      <c r="B5653" s="62"/>
    </row>
    <row r="5654" spans="2:2" x14ac:dyDescent="0.2">
      <c r="B5654" s="62"/>
    </row>
    <row r="5655" spans="2:2" x14ac:dyDescent="0.2">
      <c r="B5655" s="62"/>
    </row>
    <row r="5656" spans="2:2" x14ac:dyDescent="0.2">
      <c r="B5656" s="62"/>
    </row>
    <row r="5657" spans="2:2" x14ac:dyDescent="0.2">
      <c r="B5657" s="62"/>
    </row>
    <row r="5658" spans="2:2" x14ac:dyDescent="0.2">
      <c r="B5658" s="62"/>
    </row>
    <row r="5659" spans="2:2" x14ac:dyDescent="0.2">
      <c r="B5659" s="62"/>
    </row>
    <row r="5660" spans="2:2" x14ac:dyDescent="0.2">
      <c r="B5660" s="62"/>
    </row>
    <row r="5661" spans="2:2" x14ac:dyDescent="0.2">
      <c r="B5661" s="62"/>
    </row>
    <row r="5662" spans="2:2" x14ac:dyDescent="0.2">
      <c r="B5662" s="62"/>
    </row>
    <row r="5663" spans="2:2" x14ac:dyDescent="0.2">
      <c r="B5663" s="62"/>
    </row>
    <row r="5664" spans="2:2" x14ac:dyDescent="0.2">
      <c r="B5664" s="62"/>
    </row>
    <row r="5665" spans="2:2" x14ac:dyDescent="0.2">
      <c r="B5665" s="62"/>
    </row>
    <row r="5666" spans="2:2" x14ac:dyDescent="0.2">
      <c r="B5666" s="62"/>
    </row>
    <row r="5667" spans="2:2" x14ac:dyDescent="0.2">
      <c r="B5667" s="62"/>
    </row>
    <row r="5668" spans="2:2" x14ac:dyDescent="0.2">
      <c r="B5668" s="62"/>
    </row>
    <row r="5669" spans="2:2" x14ac:dyDescent="0.2">
      <c r="B5669" s="62"/>
    </row>
    <row r="5670" spans="2:2" x14ac:dyDescent="0.2">
      <c r="B5670" s="62"/>
    </row>
    <row r="5671" spans="2:2" x14ac:dyDescent="0.2">
      <c r="B5671" s="62"/>
    </row>
    <row r="5672" spans="2:2" x14ac:dyDescent="0.2">
      <c r="B5672" s="62"/>
    </row>
    <row r="5673" spans="2:2" x14ac:dyDescent="0.2">
      <c r="B5673" s="62"/>
    </row>
    <row r="5674" spans="2:2" x14ac:dyDescent="0.2">
      <c r="B5674" s="62"/>
    </row>
    <row r="5675" spans="2:2" x14ac:dyDescent="0.2">
      <c r="B5675" s="62"/>
    </row>
    <row r="5676" spans="2:2" x14ac:dyDescent="0.2">
      <c r="B5676" s="62"/>
    </row>
    <row r="5677" spans="2:2" x14ac:dyDescent="0.2">
      <c r="B5677" s="62"/>
    </row>
    <row r="5678" spans="2:2" x14ac:dyDescent="0.2">
      <c r="B5678" s="62"/>
    </row>
    <row r="5679" spans="2:2" x14ac:dyDescent="0.2">
      <c r="B5679" s="62"/>
    </row>
    <row r="5680" spans="2:2" x14ac:dyDescent="0.2">
      <c r="B5680" s="62"/>
    </row>
    <row r="5681" spans="2:2" x14ac:dyDescent="0.2">
      <c r="B5681" s="62"/>
    </row>
    <row r="5682" spans="2:2" x14ac:dyDescent="0.2">
      <c r="B5682" s="62"/>
    </row>
    <row r="5683" spans="2:2" x14ac:dyDescent="0.2">
      <c r="B5683" s="62"/>
    </row>
    <row r="5684" spans="2:2" x14ac:dyDescent="0.2">
      <c r="B5684" s="62"/>
    </row>
    <row r="5685" spans="2:2" x14ac:dyDescent="0.2">
      <c r="B5685" s="62"/>
    </row>
    <row r="5686" spans="2:2" x14ac:dyDescent="0.2">
      <c r="B5686" s="62"/>
    </row>
    <row r="5687" spans="2:2" x14ac:dyDescent="0.2">
      <c r="B5687" s="62"/>
    </row>
    <row r="5688" spans="2:2" x14ac:dyDescent="0.2">
      <c r="B5688" s="62"/>
    </row>
    <row r="5689" spans="2:2" x14ac:dyDescent="0.2">
      <c r="B5689" s="62"/>
    </row>
    <row r="5690" spans="2:2" x14ac:dyDescent="0.2">
      <c r="B5690" s="62"/>
    </row>
    <row r="5691" spans="2:2" x14ac:dyDescent="0.2">
      <c r="B5691" s="62"/>
    </row>
    <row r="5692" spans="2:2" x14ac:dyDescent="0.2">
      <c r="B5692" s="62"/>
    </row>
    <row r="5693" spans="2:2" x14ac:dyDescent="0.2">
      <c r="B5693" s="62"/>
    </row>
    <row r="5694" spans="2:2" x14ac:dyDescent="0.2">
      <c r="B5694" s="62"/>
    </row>
    <row r="5695" spans="2:2" x14ac:dyDescent="0.2">
      <c r="B5695" s="62"/>
    </row>
    <row r="5696" spans="2:2" x14ac:dyDescent="0.2">
      <c r="B5696" s="62"/>
    </row>
    <row r="5697" spans="2:2" x14ac:dyDescent="0.2">
      <c r="B5697" s="62"/>
    </row>
    <row r="5698" spans="2:2" x14ac:dyDescent="0.2">
      <c r="B5698" s="62"/>
    </row>
    <row r="5699" spans="2:2" x14ac:dyDescent="0.2">
      <c r="B5699" s="62"/>
    </row>
    <row r="5700" spans="2:2" x14ac:dyDescent="0.2">
      <c r="B5700" s="62"/>
    </row>
    <row r="5701" spans="2:2" x14ac:dyDescent="0.2">
      <c r="B5701" s="62"/>
    </row>
    <row r="5702" spans="2:2" x14ac:dyDescent="0.2">
      <c r="B5702" s="62"/>
    </row>
    <row r="5703" spans="2:2" x14ac:dyDescent="0.2">
      <c r="B5703" s="62"/>
    </row>
    <row r="5704" spans="2:2" x14ac:dyDescent="0.2">
      <c r="B5704" s="62"/>
    </row>
    <row r="5705" spans="2:2" x14ac:dyDescent="0.2">
      <c r="B5705" s="62"/>
    </row>
    <row r="5706" spans="2:2" x14ac:dyDescent="0.2">
      <c r="B5706" s="62"/>
    </row>
    <row r="5707" spans="2:2" x14ac:dyDescent="0.2">
      <c r="B5707" s="62"/>
    </row>
    <row r="5708" spans="2:2" x14ac:dyDescent="0.2">
      <c r="B5708" s="62"/>
    </row>
    <row r="5709" spans="2:2" x14ac:dyDescent="0.2">
      <c r="B5709" s="62"/>
    </row>
    <row r="5710" spans="2:2" x14ac:dyDescent="0.2">
      <c r="B5710" s="62"/>
    </row>
    <row r="5711" spans="2:2" x14ac:dyDescent="0.2">
      <c r="B5711" s="62"/>
    </row>
    <row r="5712" spans="2:2" x14ac:dyDescent="0.2">
      <c r="B5712" s="62"/>
    </row>
    <row r="5713" spans="2:2" x14ac:dyDescent="0.2">
      <c r="B5713" s="62"/>
    </row>
    <row r="5714" spans="2:2" x14ac:dyDescent="0.2">
      <c r="B5714" s="62"/>
    </row>
    <row r="5715" spans="2:2" x14ac:dyDescent="0.2">
      <c r="B5715" s="62"/>
    </row>
    <row r="5716" spans="2:2" x14ac:dyDescent="0.2">
      <c r="B5716" s="62"/>
    </row>
    <row r="5717" spans="2:2" x14ac:dyDescent="0.2">
      <c r="B5717" s="62"/>
    </row>
    <row r="5718" spans="2:2" x14ac:dyDescent="0.2">
      <c r="B5718" s="62"/>
    </row>
    <row r="5719" spans="2:2" x14ac:dyDescent="0.2">
      <c r="B5719" s="62"/>
    </row>
    <row r="5720" spans="2:2" x14ac:dyDescent="0.2">
      <c r="B5720" s="62"/>
    </row>
    <row r="5721" spans="2:2" x14ac:dyDescent="0.2">
      <c r="B5721" s="62"/>
    </row>
    <row r="5722" spans="2:2" x14ac:dyDescent="0.2">
      <c r="B5722" s="62"/>
    </row>
    <row r="5723" spans="2:2" x14ac:dyDescent="0.2">
      <c r="B5723" s="62"/>
    </row>
    <row r="5724" spans="2:2" x14ac:dyDescent="0.2">
      <c r="B5724" s="62"/>
    </row>
    <row r="5725" spans="2:2" x14ac:dyDescent="0.2">
      <c r="B5725" s="62"/>
    </row>
    <row r="5726" spans="2:2" x14ac:dyDescent="0.2">
      <c r="B5726" s="62"/>
    </row>
    <row r="5727" spans="2:2" x14ac:dyDescent="0.2">
      <c r="B5727" s="62"/>
    </row>
    <row r="5728" spans="2:2" x14ac:dyDescent="0.2">
      <c r="B5728" s="62"/>
    </row>
    <row r="5729" spans="2:2" x14ac:dyDescent="0.2">
      <c r="B5729" s="62"/>
    </row>
    <row r="5730" spans="2:2" x14ac:dyDescent="0.2">
      <c r="B5730" s="62"/>
    </row>
    <row r="5731" spans="2:2" x14ac:dyDescent="0.2">
      <c r="B5731" s="62"/>
    </row>
    <row r="5732" spans="2:2" x14ac:dyDescent="0.2">
      <c r="B5732" s="62"/>
    </row>
    <row r="5733" spans="2:2" x14ac:dyDescent="0.2">
      <c r="B5733" s="62"/>
    </row>
    <row r="5734" spans="2:2" x14ac:dyDescent="0.2">
      <c r="B5734" s="62"/>
    </row>
    <row r="5735" spans="2:2" x14ac:dyDescent="0.2">
      <c r="B5735" s="62"/>
    </row>
    <row r="5736" spans="2:2" x14ac:dyDescent="0.2">
      <c r="B5736" s="62"/>
    </row>
    <row r="5737" spans="2:2" x14ac:dyDescent="0.2">
      <c r="B5737" s="62"/>
    </row>
    <row r="5738" spans="2:2" x14ac:dyDescent="0.2">
      <c r="B5738" s="62"/>
    </row>
    <row r="5739" spans="2:2" x14ac:dyDescent="0.2">
      <c r="B5739" s="62"/>
    </row>
    <row r="5740" spans="2:2" x14ac:dyDescent="0.2">
      <c r="B5740" s="62"/>
    </row>
    <row r="5741" spans="2:2" x14ac:dyDescent="0.2">
      <c r="B5741" s="62"/>
    </row>
    <row r="5742" spans="2:2" x14ac:dyDescent="0.2">
      <c r="B5742" s="62"/>
    </row>
    <row r="5743" spans="2:2" x14ac:dyDescent="0.2">
      <c r="B5743" s="62"/>
    </row>
    <row r="5744" spans="2:2" x14ac:dyDescent="0.2">
      <c r="B5744" s="62"/>
    </row>
    <row r="5745" spans="2:2" x14ac:dyDescent="0.2">
      <c r="B5745" s="62"/>
    </row>
    <row r="5746" spans="2:2" x14ac:dyDescent="0.2">
      <c r="B5746" s="62"/>
    </row>
    <row r="5747" spans="2:2" x14ac:dyDescent="0.2">
      <c r="B5747" s="62"/>
    </row>
    <row r="5748" spans="2:2" x14ac:dyDescent="0.2">
      <c r="B5748" s="62"/>
    </row>
    <row r="5749" spans="2:2" x14ac:dyDescent="0.2">
      <c r="B5749" s="62"/>
    </row>
    <row r="5750" spans="2:2" x14ac:dyDescent="0.2">
      <c r="B5750" s="62"/>
    </row>
    <row r="5751" spans="2:2" x14ac:dyDescent="0.2">
      <c r="B5751" s="62"/>
    </row>
    <row r="5752" spans="2:2" x14ac:dyDescent="0.2">
      <c r="B5752" s="62"/>
    </row>
    <row r="5753" spans="2:2" x14ac:dyDescent="0.2">
      <c r="B5753" s="62"/>
    </row>
    <row r="5754" spans="2:2" x14ac:dyDescent="0.2">
      <c r="B5754" s="62"/>
    </row>
    <row r="5755" spans="2:2" x14ac:dyDescent="0.2">
      <c r="B5755" s="62"/>
    </row>
    <row r="5756" spans="2:2" x14ac:dyDescent="0.2">
      <c r="B5756" s="62"/>
    </row>
    <row r="5757" spans="2:2" x14ac:dyDescent="0.2">
      <c r="B5757" s="62"/>
    </row>
    <row r="5758" spans="2:2" x14ac:dyDescent="0.2">
      <c r="B5758" s="62"/>
    </row>
    <row r="5759" spans="2:2" x14ac:dyDescent="0.2">
      <c r="B5759" s="62"/>
    </row>
    <row r="5760" spans="2:2" x14ac:dyDescent="0.2">
      <c r="B5760" s="62"/>
    </row>
    <row r="5761" spans="2:2" x14ac:dyDescent="0.2">
      <c r="B5761" s="62"/>
    </row>
    <row r="5762" spans="2:2" x14ac:dyDescent="0.2">
      <c r="B5762" s="62"/>
    </row>
    <row r="5763" spans="2:2" x14ac:dyDescent="0.2">
      <c r="B5763" s="62"/>
    </row>
    <row r="5764" spans="2:2" x14ac:dyDescent="0.2">
      <c r="B5764" s="62"/>
    </row>
    <row r="5765" spans="2:2" x14ac:dyDescent="0.2">
      <c r="B5765" s="62"/>
    </row>
    <row r="5766" spans="2:2" x14ac:dyDescent="0.2">
      <c r="B5766" s="62"/>
    </row>
    <row r="5767" spans="2:2" x14ac:dyDescent="0.2">
      <c r="B5767" s="62"/>
    </row>
    <row r="5768" spans="2:2" x14ac:dyDescent="0.2">
      <c r="B5768" s="62"/>
    </row>
    <row r="5769" spans="2:2" x14ac:dyDescent="0.2">
      <c r="B5769" s="62"/>
    </row>
    <row r="5770" spans="2:2" x14ac:dyDescent="0.2">
      <c r="B5770" s="62"/>
    </row>
    <row r="5771" spans="2:2" x14ac:dyDescent="0.2">
      <c r="B5771" s="62"/>
    </row>
    <row r="5772" spans="2:2" x14ac:dyDescent="0.2">
      <c r="B5772" s="62"/>
    </row>
    <row r="5773" spans="2:2" x14ac:dyDescent="0.2">
      <c r="B5773" s="62"/>
    </row>
    <row r="5774" spans="2:2" x14ac:dyDescent="0.2">
      <c r="B5774" s="62"/>
    </row>
    <row r="5775" spans="2:2" x14ac:dyDescent="0.2">
      <c r="B5775" s="62"/>
    </row>
    <row r="5776" spans="2:2" x14ac:dyDescent="0.2">
      <c r="B5776" s="62"/>
    </row>
    <row r="5777" spans="2:2" x14ac:dyDescent="0.2">
      <c r="B5777" s="62"/>
    </row>
    <row r="5778" spans="2:2" x14ac:dyDescent="0.2">
      <c r="B5778" s="62"/>
    </row>
    <row r="5779" spans="2:2" x14ac:dyDescent="0.2">
      <c r="B5779" s="62"/>
    </row>
    <row r="5780" spans="2:2" x14ac:dyDescent="0.2">
      <c r="B5780" s="62"/>
    </row>
    <row r="5781" spans="2:2" x14ac:dyDescent="0.2">
      <c r="B5781" s="62"/>
    </row>
    <row r="5782" spans="2:2" x14ac:dyDescent="0.2">
      <c r="B5782" s="62"/>
    </row>
    <row r="5783" spans="2:2" x14ac:dyDescent="0.2">
      <c r="B5783" s="62"/>
    </row>
    <row r="5784" spans="2:2" x14ac:dyDescent="0.2">
      <c r="B5784" s="62"/>
    </row>
    <row r="5785" spans="2:2" x14ac:dyDescent="0.2">
      <c r="B5785" s="62"/>
    </row>
    <row r="5786" spans="2:2" x14ac:dyDescent="0.2">
      <c r="B5786" s="62"/>
    </row>
    <row r="5787" spans="2:2" x14ac:dyDescent="0.2">
      <c r="B5787" s="62"/>
    </row>
    <row r="5788" spans="2:2" x14ac:dyDescent="0.2">
      <c r="B5788" s="62"/>
    </row>
    <row r="5789" spans="2:2" x14ac:dyDescent="0.2">
      <c r="B5789" s="62"/>
    </row>
    <row r="5790" spans="2:2" x14ac:dyDescent="0.2">
      <c r="B5790" s="62"/>
    </row>
    <row r="5791" spans="2:2" x14ac:dyDescent="0.2">
      <c r="B5791" s="62"/>
    </row>
    <row r="5792" spans="2:2" x14ac:dyDescent="0.2">
      <c r="B5792" s="62"/>
    </row>
    <row r="5793" spans="2:2" x14ac:dyDescent="0.2">
      <c r="B5793" s="62"/>
    </row>
    <row r="5794" spans="2:2" x14ac:dyDescent="0.2">
      <c r="B5794" s="62"/>
    </row>
    <row r="5795" spans="2:2" x14ac:dyDescent="0.2">
      <c r="B5795" s="62"/>
    </row>
    <row r="5796" spans="2:2" x14ac:dyDescent="0.2">
      <c r="B5796" s="62"/>
    </row>
    <row r="5797" spans="2:2" x14ac:dyDescent="0.2">
      <c r="B5797" s="62"/>
    </row>
    <row r="5798" spans="2:2" x14ac:dyDescent="0.2">
      <c r="B5798" s="62"/>
    </row>
    <row r="5799" spans="2:2" x14ac:dyDescent="0.2">
      <c r="B5799" s="62"/>
    </row>
    <row r="5800" spans="2:2" x14ac:dyDescent="0.2">
      <c r="B5800" s="62"/>
    </row>
    <row r="5801" spans="2:2" x14ac:dyDescent="0.2">
      <c r="B5801" s="62"/>
    </row>
    <row r="5802" spans="2:2" x14ac:dyDescent="0.2">
      <c r="B5802" s="62"/>
    </row>
    <row r="5803" spans="2:2" x14ac:dyDescent="0.2">
      <c r="B5803" s="62"/>
    </row>
    <row r="5804" spans="2:2" x14ac:dyDescent="0.2">
      <c r="B5804" s="62"/>
    </row>
    <row r="5805" spans="2:2" x14ac:dyDescent="0.2">
      <c r="B5805" s="62"/>
    </row>
    <row r="5806" spans="2:2" x14ac:dyDescent="0.2">
      <c r="B5806" s="62"/>
    </row>
    <row r="5807" spans="2:2" x14ac:dyDescent="0.2">
      <c r="B5807" s="62"/>
    </row>
    <row r="5808" spans="2:2" x14ac:dyDescent="0.2">
      <c r="B5808" s="62"/>
    </row>
    <row r="5809" spans="2:2" x14ac:dyDescent="0.2">
      <c r="B5809" s="62"/>
    </row>
    <row r="5810" spans="2:2" x14ac:dyDescent="0.2">
      <c r="B5810" s="62"/>
    </row>
    <row r="5811" spans="2:2" x14ac:dyDescent="0.2">
      <c r="B5811" s="62"/>
    </row>
    <row r="5812" spans="2:2" x14ac:dyDescent="0.2">
      <c r="B5812" s="62"/>
    </row>
    <row r="5813" spans="2:2" x14ac:dyDescent="0.2">
      <c r="B5813" s="62"/>
    </row>
    <row r="5814" spans="2:2" x14ac:dyDescent="0.2">
      <c r="B5814" s="62"/>
    </row>
    <row r="5815" spans="2:2" x14ac:dyDescent="0.2">
      <c r="B5815" s="62"/>
    </row>
    <row r="5816" spans="2:2" x14ac:dyDescent="0.2">
      <c r="B5816" s="62"/>
    </row>
    <row r="5817" spans="2:2" x14ac:dyDescent="0.2">
      <c r="B5817" s="62"/>
    </row>
    <row r="5818" spans="2:2" x14ac:dyDescent="0.2">
      <c r="B5818" s="62"/>
    </row>
    <row r="5819" spans="2:2" x14ac:dyDescent="0.2">
      <c r="B5819" s="62"/>
    </row>
    <row r="5820" spans="2:2" x14ac:dyDescent="0.2">
      <c r="B5820" s="62"/>
    </row>
    <row r="5821" spans="2:2" x14ac:dyDescent="0.2">
      <c r="B5821" s="62"/>
    </row>
    <row r="5822" spans="2:2" x14ac:dyDescent="0.2">
      <c r="B5822" s="62"/>
    </row>
    <row r="5823" spans="2:2" x14ac:dyDescent="0.2">
      <c r="B5823" s="62"/>
    </row>
    <row r="5824" spans="2:2" x14ac:dyDescent="0.2">
      <c r="B5824" s="62"/>
    </row>
    <row r="5825" spans="2:2" x14ac:dyDescent="0.2">
      <c r="B5825" s="62"/>
    </row>
    <row r="5826" spans="2:2" x14ac:dyDescent="0.2">
      <c r="B5826" s="62"/>
    </row>
    <row r="5827" spans="2:2" x14ac:dyDescent="0.2">
      <c r="B5827" s="62"/>
    </row>
    <row r="5828" spans="2:2" x14ac:dyDescent="0.2">
      <c r="B5828" s="62"/>
    </row>
    <row r="5829" spans="2:2" x14ac:dyDescent="0.2">
      <c r="B5829" s="62"/>
    </row>
    <row r="5830" spans="2:2" x14ac:dyDescent="0.2">
      <c r="B5830" s="62"/>
    </row>
    <row r="5831" spans="2:2" x14ac:dyDescent="0.2">
      <c r="B5831" s="62"/>
    </row>
    <row r="5832" spans="2:2" x14ac:dyDescent="0.2">
      <c r="B5832" s="62"/>
    </row>
    <row r="5833" spans="2:2" x14ac:dyDescent="0.2">
      <c r="B5833" s="62"/>
    </row>
    <row r="5834" spans="2:2" x14ac:dyDescent="0.2">
      <c r="B5834" s="62"/>
    </row>
    <row r="5835" spans="2:2" x14ac:dyDescent="0.2">
      <c r="B5835" s="62"/>
    </row>
    <row r="5836" spans="2:2" x14ac:dyDescent="0.2">
      <c r="B5836" s="62"/>
    </row>
    <row r="5837" spans="2:2" x14ac:dyDescent="0.2">
      <c r="B5837" s="62"/>
    </row>
    <row r="5838" spans="2:2" x14ac:dyDescent="0.2">
      <c r="B5838" s="62"/>
    </row>
    <row r="5839" spans="2:2" x14ac:dyDescent="0.2">
      <c r="B5839" s="62"/>
    </row>
    <row r="5840" spans="2:2" x14ac:dyDescent="0.2">
      <c r="B5840" s="62"/>
    </row>
    <row r="5841" spans="2:2" x14ac:dyDescent="0.2">
      <c r="B5841" s="62"/>
    </row>
    <row r="5842" spans="2:2" x14ac:dyDescent="0.2">
      <c r="B5842" s="62"/>
    </row>
    <row r="5843" spans="2:2" x14ac:dyDescent="0.2">
      <c r="B5843" s="62"/>
    </row>
    <row r="5844" spans="2:2" x14ac:dyDescent="0.2">
      <c r="B5844" s="62"/>
    </row>
    <row r="5845" spans="2:2" x14ac:dyDescent="0.2">
      <c r="B5845" s="62"/>
    </row>
    <row r="5846" spans="2:2" x14ac:dyDescent="0.2">
      <c r="B5846" s="62"/>
    </row>
    <row r="5847" spans="2:2" x14ac:dyDescent="0.2">
      <c r="B5847" s="62"/>
    </row>
    <row r="5848" spans="2:2" x14ac:dyDescent="0.2">
      <c r="B5848" s="62"/>
    </row>
    <row r="5849" spans="2:2" x14ac:dyDescent="0.2">
      <c r="B5849" s="62"/>
    </row>
    <row r="5850" spans="2:2" x14ac:dyDescent="0.2">
      <c r="B5850" s="62"/>
    </row>
    <row r="5851" spans="2:2" x14ac:dyDescent="0.2">
      <c r="B5851" s="62"/>
    </row>
    <row r="5852" spans="2:2" x14ac:dyDescent="0.2">
      <c r="B5852" s="62"/>
    </row>
    <row r="5853" spans="2:2" x14ac:dyDescent="0.2">
      <c r="B5853" s="62"/>
    </row>
    <row r="5854" spans="2:2" x14ac:dyDescent="0.2">
      <c r="B5854" s="62"/>
    </row>
    <row r="5855" spans="2:2" x14ac:dyDescent="0.2">
      <c r="B5855" s="62"/>
    </row>
    <row r="5856" spans="2:2" x14ac:dyDescent="0.2">
      <c r="B5856" s="62"/>
    </row>
    <row r="5857" spans="2:2" x14ac:dyDescent="0.2">
      <c r="B5857" s="62"/>
    </row>
    <row r="5858" spans="2:2" x14ac:dyDescent="0.2">
      <c r="B5858" s="62"/>
    </row>
    <row r="5859" spans="2:2" x14ac:dyDescent="0.2">
      <c r="B5859" s="62"/>
    </row>
    <row r="5860" spans="2:2" x14ac:dyDescent="0.2">
      <c r="B5860" s="62"/>
    </row>
    <row r="5861" spans="2:2" x14ac:dyDescent="0.2">
      <c r="B5861" s="62"/>
    </row>
    <row r="5862" spans="2:2" x14ac:dyDescent="0.2">
      <c r="B5862" s="62"/>
    </row>
    <row r="5863" spans="2:2" x14ac:dyDescent="0.2">
      <c r="B5863" s="62"/>
    </row>
    <row r="5864" spans="2:2" x14ac:dyDescent="0.2">
      <c r="B5864" s="62"/>
    </row>
    <row r="5865" spans="2:2" x14ac:dyDescent="0.2">
      <c r="B5865" s="62"/>
    </row>
    <row r="5866" spans="2:2" x14ac:dyDescent="0.2">
      <c r="B5866" s="62"/>
    </row>
    <row r="5867" spans="2:2" x14ac:dyDescent="0.2">
      <c r="B5867" s="62"/>
    </row>
    <row r="5868" spans="2:2" x14ac:dyDescent="0.2">
      <c r="B5868" s="62"/>
    </row>
    <row r="5869" spans="2:2" x14ac:dyDescent="0.2">
      <c r="B5869" s="62"/>
    </row>
    <row r="5870" spans="2:2" x14ac:dyDescent="0.2">
      <c r="B5870" s="62"/>
    </row>
    <row r="5871" spans="2:2" x14ac:dyDescent="0.2">
      <c r="B5871" s="62"/>
    </row>
    <row r="5872" spans="2:2" x14ac:dyDescent="0.2">
      <c r="B5872" s="62"/>
    </row>
    <row r="5873" spans="2:2" x14ac:dyDescent="0.2">
      <c r="B5873" s="62"/>
    </row>
    <row r="5874" spans="2:2" x14ac:dyDescent="0.2">
      <c r="B5874" s="62"/>
    </row>
    <row r="5875" spans="2:2" x14ac:dyDescent="0.2">
      <c r="B5875" s="62"/>
    </row>
    <row r="5876" spans="2:2" x14ac:dyDescent="0.2">
      <c r="B5876" s="62"/>
    </row>
    <row r="5877" spans="2:2" x14ac:dyDescent="0.2">
      <c r="B5877" s="62"/>
    </row>
    <row r="5878" spans="2:2" x14ac:dyDescent="0.2">
      <c r="B5878" s="62"/>
    </row>
    <row r="5879" spans="2:2" x14ac:dyDescent="0.2">
      <c r="B5879" s="62"/>
    </row>
    <row r="5880" spans="2:2" x14ac:dyDescent="0.2">
      <c r="B5880" s="62"/>
    </row>
    <row r="5881" spans="2:2" x14ac:dyDescent="0.2">
      <c r="B5881" s="62"/>
    </row>
    <row r="5882" spans="2:2" x14ac:dyDescent="0.2">
      <c r="B5882" s="62"/>
    </row>
    <row r="5883" spans="2:2" x14ac:dyDescent="0.2">
      <c r="B5883" s="62"/>
    </row>
    <row r="5884" spans="2:2" x14ac:dyDescent="0.2">
      <c r="B5884" s="62"/>
    </row>
    <row r="5885" spans="2:2" x14ac:dyDescent="0.2">
      <c r="B5885" s="62"/>
    </row>
    <row r="5886" spans="2:2" x14ac:dyDescent="0.2">
      <c r="B5886" s="62"/>
    </row>
    <row r="5887" spans="2:2" x14ac:dyDescent="0.2">
      <c r="B5887" s="62"/>
    </row>
    <row r="5888" spans="2:2" x14ac:dyDescent="0.2">
      <c r="B5888" s="62"/>
    </row>
    <row r="5889" spans="2:2" x14ac:dyDescent="0.2">
      <c r="B5889" s="62"/>
    </row>
    <row r="5890" spans="2:2" x14ac:dyDescent="0.2">
      <c r="B5890" s="62"/>
    </row>
    <row r="5891" spans="2:2" x14ac:dyDescent="0.2">
      <c r="B5891" s="62"/>
    </row>
    <row r="5892" spans="2:2" x14ac:dyDescent="0.2">
      <c r="B5892" s="62"/>
    </row>
    <row r="5893" spans="2:2" x14ac:dyDescent="0.2">
      <c r="B5893" s="62"/>
    </row>
    <row r="5894" spans="2:2" x14ac:dyDescent="0.2">
      <c r="B5894" s="62"/>
    </row>
    <row r="5895" spans="2:2" x14ac:dyDescent="0.2">
      <c r="B5895" s="62"/>
    </row>
    <row r="5896" spans="2:2" x14ac:dyDescent="0.2">
      <c r="B5896" s="62"/>
    </row>
    <row r="5897" spans="2:2" x14ac:dyDescent="0.2">
      <c r="B5897" s="62"/>
    </row>
    <row r="5898" spans="2:2" x14ac:dyDescent="0.2">
      <c r="B5898" s="62"/>
    </row>
    <row r="5899" spans="2:2" x14ac:dyDescent="0.2">
      <c r="B5899" s="62"/>
    </row>
    <row r="5900" spans="2:2" x14ac:dyDescent="0.2">
      <c r="B5900" s="62"/>
    </row>
    <row r="5901" spans="2:2" x14ac:dyDescent="0.2">
      <c r="B5901" s="62"/>
    </row>
    <row r="5902" spans="2:2" x14ac:dyDescent="0.2">
      <c r="B5902" s="62"/>
    </row>
    <row r="5903" spans="2:2" x14ac:dyDescent="0.2">
      <c r="B5903" s="62"/>
    </row>
    <row r="5904" spans="2:2" x14ac:dyDescent="0.2">
      <c r="B5904" s="62"/>
    </row>
    <row r="5905" spans="2:2" x14ac:dyDescent="0.2">
      <c r="B5905" s="62"/>
    </row>
    <row r="5906" spans="2:2" x14ac:dyDescent="0.2">
      <c r="B5906" s="62"/>
    </row>
    <row r="5907" spans="2:2" x14ac:dyDescent="0.2">
      <c r="B5907" s="62"/>
    </row>
    <row r="5908" spans="2:2" x14ac:dyDescent="0.2">
      <c r="B5908" s="62"/>
    </row>
    <row r="5909" spans="2:2" x14ac:dyDescent="0.2">
      <c r="B5909" s="62"/>
    </row>
    <row r="5910" spans="2:2" x14ac:dyDescent="0.2">
      <c r="B5910" s="62"/>
    </row>
    <row r="5911" spans="2:2" x14ac:dyDescent="0.2">
      <c r="B5911" s="62"/>
    </row>
    <row r="5912" spans="2:2" x14ac:dyDescent="0.2">
      <c r="B5912" s="62"/>
    </row>
    <row r="5913" spans="2:2" x14ac:dyDescent="0.2">
      <c r="B5913" s="62"/>
    </row>
    <row r="5914" spans="2:2" x14ac:dyDescent="0.2">
      <c r="B5914" s="62"/>
    </row>
    <row r="5915" spans="2:2" x14ac:dyDescent="0.2">
      <c r="B5915" s="62"/>
    </row>
    <row r="5916" spans="2:2" x14ac:dyDescent="0.2">
      <c r="B5916" s="62"/>
    </row>
    <row r="5917" spans="2:2" x14ac:dyDescent="0.2">
      <c r="B5917" s="62"/>
    </row>
    <row r="5918" spans="2:2" x14ac:dyDescent="0.2">
      <c r="B5918" s="62"/>
    </row>
    <row r="5919" spans="2:2" x14ac:dyDescent="0.2">
      <c r="B5919" s="62"/>
    </row>
    <row r="5920" spans="2:2" x14ac:dyDescent="0.2">
      <c r="B5920" s="62"/>
    </row>
    <row r="5921" spans="2:2" x14ac:dyDescent="0.2">
      <c r="B5921" s="62"/>
    </row>
    <row r="5922" spans="2:2" x14ac:dyDescent="0.2">
      <c r="B5922" s="62"/>
    </row>
    <row r="5923" spans="2:2" x14ac:dyDescent="0.2">
      <c r="B5923" s="62"/>
    </row>
    <row r="5924" spans="2:2" x14ac:dyDescent="0.2">
      <c r="B5924" s="62"/>
    </row>
    <row r="5925" spans="2:2" x14ac:dyDescent="0.2">
      <c r="B5925" s="62"/>
    </row>
    <row r="5926" spans="2:2" x14ac:dyDescent="0.2">
      <c r="B5926" s="62"/>
    </row>
    <row r="5927" spans="2:2" x14ac:dyDescent="0.2">
      <c r="B5927" s="62"/>
    </row>
    <row r="5928" spans="2:2" x14ac:dyDescent="0.2">
      <c r="B5928" s="62"/>
    </row>
    <row r="5929" spans="2:2" x14ac:dyDescent="0.2">
      <c r="B5929" s="62"/>
    </row>
    <row r="5930" spans="2:2" x14ac:dyDescent="0.2">
      <c r="B5930" s="62"/>
    </row>
    <row r="5931" spans="2:2" x14ac:dyDescent="0.2">
      <c r="B5931" s="62"/>
    </row>
    <row r="5932" spans="2:2" x14ac:dyDescent="0.2">
      <c r="B5932" s="62"/>
    </row>
    <row r="5933" spans="2:2" x14ac:dyDescent="0.2">
      <c r="B5933" s="62"/>
    </row>
    <row r="5934" spans="2:2" x14ac:dyDescent="0.2">
      <c r="B5934" s="62"/>
    </row>
    <row r="5935" spans="2:2" x14ac:dyDescent="0.2">
      <c r="B5935" s="62"/>
    </row>
    <row r="5936" spans="2:2" x14ac:dyDescent="0.2">
      <c r="B5936" s="62"/>
    </row>
    <row r="5937" spans="2:2" x14ac:dyDescent="0.2">
      <c r="B5937" s="62"/>
    </row>
    <row r="5938" spans="2:2" x14ac:dyDescent="0.2">
      <c r="B5938" s="62"/>
    </row>
    <row r="5939" spans="2:2" x14ac:dyDescent="0.2">
      <c r="B5939" s="62"/>
    </row>
    <row r="5940" spans="2:2" x14ac:dyDescent="0.2">
      <c r="B5940" s="62"/>
    </row>
    <row r="5941" spans="2:2" x14ac:dyDescent="0.2">
      <c r="B5941" s="62"/>
    </row>
    <row r="5942" spans="2:2" x14ac:dyDescent="0.2">
      <c r="B5942" s="62"/>
    </row>
    <row r="5943" spans="2:2" x14ac:dyDescent="0.2">
      <c r="B5943" s="62"/>
    </row>
    <row r="5944" spans="2:2" x14ac:dyDescent="0.2">
      <c r="B5944" s="62"/>
    </row>
    <row r="5945" spans="2:2" x14ac:dyDescent="0.2">
      <c r="B5945" s="62"/>
    </row>
    <row r="5946" spans="2:2" x14ac:dyDescent="0.2">
      <c r="B5946" s="62"/>
    </row>
    <row r="5947" spans="2:2" x14ac:dyDescent="0.2">
      <c r="B5947" s="62"/>
    </row>
    <row r="5948" spans="2:2" x14ac:dyDescent="0.2">
      <c r="B5948" s="62"/>
    </row>
    <row r="5949" spans="2:2" x14ac:dyDescent="0.2">
      <c r="B5949" s="62"/>
    </row>
    <row r="5950" spans="2:2" x14ac:dyDescent="0.2">
      <c r="B5950" s="62"/>
    </row>
    <row r="5951" spans="2:2" x14ac:dyDescent="0.2">
      <c r="B5951" s="62"/>
    </row>
    <row r="5952" spans="2:2" x14ac:dyDescent="0.2">
      <c r="B5952" s="62"/>
    </row>
    <row r="5953" spans="2:2" x14ac:dyDescent="0.2">
      <c r="B5953" s="62"/>
    </row>
    <row r="5954" spans="2:2" x14ac:dyDescent="0.2">
      <c r="B5954" s="62"/>
    </row>
    <row r="5955" spans="2:2" x14ac:dyDescent="0.2">
      <c r="B5955" s="62"/>
    </row>
    <row r="5956" spans="2:2" x14ac:dyDescent="0.2">
      <c r="B5956" s="62"/>
    </row>
    <row r="5957" spans="2:2" x14ac:dyDescent="0.2">
      <c r="B5957" s="62"/>
    </row>
    <row r="5958" spans="2:2" x14ac:dyDescent="0.2">
      <c r="B5958" s="62"/>
    </row>
    <row r="5959" spans="2:2" x14ac:dyDescent="0.2">
      <c r="B5959" s="62"/>
    </row>
    <row r="5960" spans="2:2" x14ac:dyDescent="0.2">
      <c r="B5960" s="62"/>
    </row>
    <row r="5961" spans="2:2" x14ac:dyDescent="0.2">
      <c r="B5961" s="62"/>
    </row>
    <row r="5962" spans="2:2" x14ac:dyDescent="0.2">
      <c r="B5962" s="62"/>
    </row>
    <row r="5963" spans="2:2" x14ac:dyDescent="0.2">
      <c r="B5963" s="62"/>
    </row>
    <row r="5964" spans="2:2" x14ac:dyDescent="0.2">
      <c r="B5964" s="62"/>
    </row>
    <row r="5965" spans="2:2" x14ac:dyDescent="0.2">
      <c r="B5965" s="62"/>
    </row>
    <row r="5966" spans="2:2" x14ac:dyDescent="0.2">
      <c r="B5966" s="62"/>
    </row>
    <row r="5967" spans="2:2" x14ac:dyDescent="0.2">
      <c r="B5967" s="62"/>
    </row>
    <row r="5968" spans="2:2" x14ac:dyDescent="0.2">
      <c r="B5968" s="62"/>
    </row>
    <row r="5969" spans="2:2" x14ac:dyDescent="0.2">
      <c r="B5969" s="62"/>
    </row>
    <row r="5970" spans="2:2" x14ac:dyDescent="0.2">
      <c r="B5970" s="62"/>
    </row>
    <row r="5971" spans="2:2" x14ac:dyDescent="0.2">
      <c r="B5971" s="62"/>
    </row>
    <row r="5972" spans="2:2" x14ac:dyDescent="0.2">
      <c r="B5972" s="62"/>
    </row>
    <row r="5973" spans="2:2" x14ac:dyDescent="0.2">
      <c r="B5973" s="62"/>
    </row>
    <row r="5974" spans="2:2" x14ac:dyDescent="0.2">
      <c r="B5974" s="62"/>
    </row>
    <row r="5975" spans="2:2" x14ac:dyDescent="0.2">
      <c r="B5975" s="62"/>
    </row>
    <row r="5976" spans="2:2" x14ac:dyDescent="0.2">
      <c r="B5976" s="62"/>
    </row>
    <row r="5977" spans="2:2" x14ac:dyDescent="0.2">
      <c r="B5977" s="62"/>
    </row>
    <row r="5978" spans="2:2" x14ac:dyDescent="0.2">
      <c r="B5978" s="62"/>
    </row>
    <row r="5979" spans="2:2" x14ac:dyDescent="0.2">
      <c r="B5979" s="62"/>
    </row>
    <row r="5980" spans="2:2" x14ac:dyDescent="0.2">
      <c r="B5980" s="62"/>
    </row>
    <row r="5981" spans="2:2" x14ac:dyDescent="0.2">
      <c r="B5981" s="62"/>
    </row>
    <row r="5982" spans="2:2" x14ac:dyDescent="0.2">
      <c r="B5982" s="62"/>
    </row>
    <row r="5983" spans="2:2" x14ac:dyDescent="0.2">
      <c r="B5983" s="62"/>
    </row>
    <row r="5984" spans="2:2" x14ac:dyDescent="0.2">
      <c r="B5984" s="62"/>
    </row>
    <row r="5985" spans="2:2" x14ac:dyDescent="0.2">
      <c r="B5985" s="62"/>
    </row>
    <row r="5986" spans="2:2" x14ac:dyDescent="0.2">
      <c r="B5986" s="62"/>
    </row>
    <row r="5987" spans="2:2" x14ac:dyDescent="0.2">
      <c r="B5987" s="62"/>
    </row>
    <row r="5988" spans="2:2" x14ac:dyDescent="0.2">
      <c r="B5988" s="62"/>
    </row>
    <row r="5989" spans="2:2" x14ac:dyDescent="0.2">
      <c r="B5989" s="62"/>
    </row>
    <row r="5990" spans="2:2" x14ac:dyDescent="0.2">
      <c r="B5990" s="62"/>
    </row>
    <row r="5991" spans="2:2" x14ac:dyDescent="0.2">
      <c r="B5991" s="62"/>
    </row>
    <row r="5992" spans="2:2" x14ac:dyDescent="0.2">
      <c r="B5992" s="62"/>
    </row>
    <row r="5993" spans="2:2" x14ac:dyDescent="0.2">
      <c r="B5993" s="62"/>
    </row>
    <row r="5994" spans="2:2" x14ac:dyDescent="0.2">
      <c r="B5994" s="62"/>
    </row>
    <row r="5995" spans="2:2" x14ac:dyDescent="0.2">
      <c r="B5995" s="62"/>
    </row>
    <row r="5996" spans="2:2" x14ac:dyDescent="0.2">
      <c r="B5996" s="62"/>
    </row>
    <row r="5997" spans="2:2" x14ac:dyDescent="0.2">
      <c r="B5997" s="62"/>
    </row>
    <row r="5998" spans="2:2" x14ac:dyDescent="0.2">
      <c r="B5998" s="62"/>
    </row>
    <row r="5999" spans="2:2" x14ac:dyDescent="0.2">
      <c r="B5999" s="62"/>
    </row>
    <row r="6000" spans="2:2" x14ac:dyDescent="0.2">
      <c r="B6000" s="62"/>
    </row>
    <row r="6001" spans="2:2" x14ac:dyDescent="0.2">
      <c r="B6001" s="62"/>
    </row>
    <row r="6002" spans="2:2" x14ac:dyDescent="0.2">
      <c r="B6002" s="62"/>
    </row>
    <row r="6003" spans="2:2" x14ac:dyDescent="0.2">
      <c r="B6003" s="62"/>
    </row>
    <row r="6004" spans="2:2" x14ac:dyDescent="0.2">
      <c r="B6004" s="62"/>
    </row>
    <row r="6005" spans="2:2" x14ac:dyDescent="0.2">
      <c r="B6005" s="62"/>
    </row>
    <row r="6006" spans="2:2" x14ac:dyDescent="0.2">
      <c r="B6006" s="62"/>
    </row>
    <row r="6007" spans="2:2" x14ac:dyDescent="0.2">
      <c r="B6007" s="62"/>
    </row>
    <row r="6008" spans="2:2" x14ac:dyDescent="0.2">
      <c r="B6008" s="62"/>
    </row>
    <row r="6009" spans="2:2" x14ac:dyDescent="0.2">
      <c r="B6009" s="62"/>
    </row>
    <row r="6010" spans="2:2" x14ac:dyDescent="0.2">
      <c r="B6010" s="62"/>
    </row>
    <row r="6011" spans="2:2" x14ac:dyDescent="0.2">
      <c r="B6011" s="62"/>
    </row>
    <row r="6012" spans="2:2" x14ac:dyDescent="0.2">
      <c r="B6012" s="62"/>
    </row>
    <row r="6013" spans="2:2" x14ac:dyDescent="0.2">
      <c r="B6013" s="62"/>
    </row>
    <row r="6014" spans="2:2" x14ac:dyDescent="0.2">
      <c r="B6014" s="62"/>
    </row>
    <row r="6015" spans="2:2" x14ac:dyDescent="0.2">
      <c r="B6015" s="62"/>
    </row>
    <row r="6016" spans="2:2" x14ac:dyDescent="0.2">
      <c r="B6016" s="62"/>
    </row>
    <row r="6017" spans="2:2" x14ac:dyDescent="0.2">
      <c r="B6017" s="62"/>
    </row>
    <row r="6018" spans="2:2" x14ac:dyDescent="0.2">
      <c r="B6018" s="62"/>
    </row>
    <row r="6019" spans="2:2" x14ac:dyDescent="0.2">
      <c r="B6019" s="62"/>
    </row>
    <row r="6020" spans="2:2" x14ac:dyDescent="0.2">
      <c r="B6020" s="62"/>
    </row>
    <row r="6021" spans="2:2" x14ac:dyDescent="0.2">
      <c r="B6021" s="62"/>
    </row>
    <row r="6022" spans="2:2" x14ac:dyDescent="0.2">
      <c r="B6022" s="62"/>
    </row>
    <row r="6023" spans="2:2" x14ac:dyDescent="0.2">
      <c r="B6023" s="62"/>
    </row>
    <row r="6024" spans="2:2" x14ac:dyDescent="0.2">
      <c r="B6024" s="62"/>
    </row>
    <row r="6025" spans="2:2" x14ac:dyDescent="0.2">
      <c r="B6025" s="62"/>
    </row>
    <row r="6026" spans="2:2" x14ac:dyDescent="0.2">
      <c r="B6026" s="62"/>
    </row>
    <row r="6027" spans="2:2" x14ac:dyDescent="0.2">
      <c r="B6027" s="62"/>
    </row>
    <row r="6028" spans="2:2" x14ac:dyDescent="0.2">
      <c r="B6028" s="62"/>
    </row>
    <row r="6029" spans="2:2" x14ac:dyDescent="0.2">
      <c r="B6029" s="62"/>
    </row>
    <row r="6030" spans="2:2" x14ac:dyDescent="0.2">
      <c r="B6030" s="62"/>
    </row>
    <row r="6031" spans="2:2" x14ac:dyDescent="0.2">
      <c r="B6031" s="62"/>
    </row>
    <row r="6032" spans="2:2" x14ac:dyDescent="0.2">
      <c r="B6032" s="62"/>
    </row>
    <row r="6033" spans="2:2" x14ac:dyDescent="0.2">
      <c r="B6033" s="62"/>
    </row>
    <row r="6034" spans="2:2" x14ac:dyDescent="0.2">
      <c r="B6034" s="62"/>
    </row>
    <row r="6035" spans="2:2" x14ac:dyDescent="0.2">
      <c r="B6035" s="62"/>
    </row>
    <row r="6036" spans="2:2" x14ac:dyDescent="0.2">
      <c r="B6036" s="62"/>
    </row>
    <row r="6037" spans="2:2" x14ac:dyDescent="0.2">
      <c r="B6037" s="62"/>
    </row>
    <row r="6038" spans="2:2" x14ac:dyDescent="0.2">
      <c r="B6038" s="62"/>
    </row>
    <row r="6039" spans="2:2" x14ac:dyDescent="0.2">
      <c r="B6039" s="62"/>
    </row>
    <row r="6040" spans="2:2" x14ac:dyDescent="0.2">
      <c r="B6040" s="62"/>
    </row>
    <row r="6041" spans="2:2" x14ac:dyDescent="0.2">
      <c r="B6041" s="62"/>
    </row>
    <row r="6042" spans="2:2" x14ac:dyDescent="0.2">
      <c r="B6042" s="62"/>
    </row>
    <row r="6043" spans="2:2" x14ac:dyDescent="0.2">
      <c r="B6043" s="62"/>
    </row>
    <row r="6044" spans="2:2" x14ac:dyDescent="0.2">
      <c r="B6044" s="62"/>
    </row>
    <row r="6045" spans="2:2" x14ac:dyDescent="0.2">
      <c r="B6045" s="62"/>
    </row>
    <row r="6046" spans="2:2" x14ac:dyDescent="0.2">
      <c r="B6046" s="62"/>
    </row>
    <row r="6047" spans="2:2" x14ac:dyDescent="0.2">
      <c r="B6047" s="62"/>
    </row>
    <row r="6048" spans="2:2" x14ac:dyDescent="0.2">
      <c r="B6048" s="62"/>
    </row>
    <row r="6049" spans="2:2" x14ac:dyDescent="0.2">
      <c r="B6049" s="62"/>
    </row>
    <row r="6050" spans="2:2" x14ac:dyDescent="0.2">
      <c r="B6050" s="62"/>
    </row>
    <row r="6051" spans="2:2" x14ac:dyDescent="0.2">
      <c r="B6051" s="62"/>
    </row>
    <row r="6052" spans="2:2" x14ac:dyDescent="0.2">
      <c r="B6052" s="62"/>
    </row>
    <row r="6053" spans="2:2" x14ac:dyDescent="0.2">
      <c r="B6053" s="62"/>
    </row>
    <row r="6054" spans="2:2" x14ac:dyDescent="0.2">
      <c r="B6054" s="62"/>
    </row>
    <row r="6055" spans="2:2" x14ac:dyDescent="0.2">
      <c r="B6055" s="62"/>
    </row>
    <row r="6056" spans="2:2" x14ac:dyDescent="0.2">
      <c r="B6056" s="62"/>
    </row>
    <row r="6057" spans="2:2" x14ac:dyDescent="0.2">
      <c r="B6057" s="62"/>
    </row>
    <row r="6058" spans="2:2" x14ac:dyDescent="0.2">
      <c r="B6058" s="62"/>
    </row>
    <row r="6059" spans="2:2" x14ac:dyDescent="0.2">
      <c r="B6059" s="62"/>
    </row>
    <row r="6060" spans="2:2" x14ac:dyDescent="0.2">
      <c r="B6060" s="62"/>
    </row>
    <row r="6061" spans="2:2" x14ac:dyDescent="0.2">
      <c r="B6061" s="62"/>
    </row>
    <row r="6062" spans="2:2" x14ac:dyDescent="0.2">
      <c r="B6062" s="62"/>
    </row>
    <row r="6063" spans="2:2" x14ac:dyDescent="0.2">
      <c r="B6063" s="62"/>
    </row>
    <row r="6064" spans="2:2" x14ac:dyDescent="0.2">
      <c r="B6064" s="62"/>
    </row>
    <row r="6065" spans="2:2" x14ac:dyDescent="0.2">
      <c r="B6065" s="62"/>
    </row>
    <row r="6066" spans="2:2" x14ac:dyDescent="0.2">
      <c r="B6066" s="62"/>
    </row>
    <row r="6067" spans="2:2" x14ac:dyDescent="0.2">
      <c r="B6067" s="62"/>
    </row>
    <row r="6068" spans="2:2" x14ac:dyDescent="0.2">
      <c r="B6068" s="62"/>
    </row>
    <row r="6069" spans="2:2" x14ac:dyDescent="0.2">
      <c r="B6069" s="62"/>
    </row>
    <row r="6070" spans="2:2" x14ac:dyDescent="0.2">
      <c r="B6070" s="62"/>
    </row>
    <row r="6071" spans="2:2" x14ac:dyDescent="0.2">
      <c r="B6071" s="62"/>
    </row>
    <row r="6072" spans="2:2" x14ac:dyDescent="0.2">
      <c r="B6072" s="62"/>
    </row>
    <row r="6073" spans="2:2" x14ac:dyDescent="0.2">
      <c r="B6073" s="62"/>
    </row>
    <row r="6074" spans="2:2" x14ac:dyDescent="0.2">
      <c r="B6074" s="62"/>
    </row>
    <row r="6075" spans="2:2" x14ac:dyDescent="0.2">
      <c r="B6075" s="62"/>
    </row>
    <row r="6076" spans="2:2" x14ac:dyDescent="0.2">
      <c r="B6076" s="62"/>
    </row>
    <row r="6077" spans="2:2" x14ac:dyDescent="0.2">
      <c r="B6077" s="62"/>
    </row>
    <row r="6078" spans="2:2" x14ac:dyDescent="0.2">
      <c r="B6078" s="62"/>
    </row>
    <row r="6079" spans="2:2" x14ac:dyDescent="0.2">
      <c r="B6079" s="62"/>
    </row>
    <row r="6080" spans="2:2" x14ac:dyDescent="0.2">
      <c r="B6080" s="62"/>
    </row>
    <row r="6081" spans="2:2" x14ac:dyDescent="0.2">
      <c r="B6081" s="62"/>
    </row>
    <row r="6082" spans="2:2" x14ac:dyDescent="0.2">
      <c r="B6082" s="62"/>
    </row>
    <row r="6083" spans="2:2" x14ac:dyDescent="0.2">
      <c r="B6083" s="62"/>
    </row>
    <row r="6084" spans="2:2" x14ac:dyDescent="0.2">
      <c r="B6084" s="62"/>
    </row>
    <row r="6085" spans="2:2" x14ac:dyDescent="0.2">
      <c r="B6085" s="62"/>
    </row>
    <row r="6086" spans="2:2" x14ac:dyDescent="0.2">
      <c r="B6086" s="62"/>
    </row>
    <row r="6087" spans="2:2" x14ac:dyDescent="0.2">
      <c r="B6087" s="62"/>
    </row>
    <row r="6088" spans="2:2" x14ac:dyDescent="0.2">
      <c r="B6088" s="62"/>
    </row>
    <row r="6089" spans="2:2" x14ac:dyDescent="0.2">
      <c r="B6089" s="62"/>
    </row>
    <row r="6090" spans="2:2" x14ac:dyDescent="0.2">
      <c r="B6090" s="62"/>
    </row>
    <row r="6091" spans="2:2" x14ac:dyDescent="0.2">
      <c r="B6091" s="62"/>
    </row>
    <row r="6092" spans="2:2" x14ac:dyDescent="0.2">
      <c r="B6092" s="62"/>
    </row>
    <row r="6093" spans="2:2" x14ac:dyDescent="0.2">
      <c r="B6093" s="62"/>
    </row>
    <row r="6094" spans="2:2" x14ac:dyDescent="0.2">
      <c r="B6094" s="62"/>
    </row>
    <row r="6095" spans="2:2" x14ac:dyDescent="0.2">
      <c r="B6095" s="62"/>
    </row>
    <row r="6096" spans="2:2" x14ac:dyDescent="0.2">
      <c r="B6096" s="62"/>
    </row>
    <row r="6097" spans="2:2" x14ac:dyDescent="0.2">
      <c r="B6097" s="62"/>
    </row>
    <row r="6098" spans="2:2" x14ac:dyDescent="0.2">
      <c r="B6098" s="62"/>
    </row>
    <row r="6099" spans="2:2" x14ac:dyDescent="0.2">
      <c r="B6099" s="62"/>
    </row>
    <row r="6100" spans="2:2" x14ac:dyDescent="0.2">
      <c r="B6100" s="62"/>
    </row>
    <row r="6101" spans="2:2" x14ac:dyDescent="0.2">
      <c r="B6101" s="62"/>
    </row>
    <row r="6102" spans="2:2" x14ac:dyDescent="0.2">
      <c r="B6102" s="62"/>
    </row>
    <row r="6103" spans="2:2" x14ac:dyDescent="0.2">
      <c r="B6103" s="62"/>
    </row>
    <row r="6104" spans="2:2" x14ac:dyDescent="0.2">
      <c r="B6104" s="62"/>
    </row>
    <row r="6105" spans="2:2" x14ac:dyDescent="0.2">
      <c r="B6105" s="62"/>
    </row>
    <row r="6106" spans="2:2" x14ac:dyDescent="0.2">
      <c r="B6106" s="62"/>
    </row>
    <row r="6107" spans="2:2" x14ac:dyDescent="0.2">
      <c r="B6107" s="62"/>
    </row>
    <row r="6108" spans="2:2" x14ac:dyDescent="0.2">
      <c r="B6108" s="62"/>
    </row>
    <row r="6109" spans="2:2" x14ac:dyDescent="0.2">
      <c r="B6109" s="62"/>
    </row>
    <row r="6110" spans="2:2" x14ac:dyDescent="0.2">
      <c r="B6110" s="62"/>
    </row>
    <row r="6111" spans="2:2" x14ac:dyDescent="0.2">
      <c r="B6111" s="62"/>
    </row>
    <row r="6112" spans="2:2" x14ac:dyDescent="0.2">
      <c r="B6112" s="62"/>
    </row>
    <row r="6113" spans="2:2" x14ac:dyDescent="0.2">
      <c r="B6113" s="62"/>
    </row>
    <row r="6114" spans="2:2" x14ac:dyDescent="0.2">
      <c r="B6114" s="62"/>
    </row>
    <row r="6115" spans="2:2" x14ac:dyDescent="0.2">
      <c r="B6115" s="62"/>
    </row>
    <row r="6116" spans="2:2" x14ac:dyDescent="0.2">
      <c r="B6116" s="62"/>
    </row>
    <row r="6117" spans="2:2" x14ac:dyDescent="0.2">
      <c r="B6117" s="62"/>
    </row>
    <row r="6118" spans="2:2" x14ac:dyDescent="0.2">
      <c r="B6118" s="62"/>
    </row>
    <row r="6119" spans="2:2" x14ac:dyDescent="0.2">
      <c r="B6119" s="62"/>
    </row>
    <row r="6120" spans="2:2" x14ac:dyDescent="0.2">
      <c r="B6120" s="62"/>
    </row>
    <row r="6121" spans="2:2" x14ac:dyDescent="0.2">
      <c r="B6121" s="62"/>
    </row>
    <row r="6122" spans="2:2" x14ac:dyDescent="0.2">
      <c r="B6122" s="62"/>
    </row>
    <row r="6123" spans="2:2" x14ac:dyDescent="0.2">
      <c r="B6123" s="62"/>
    </row>
    <row r="6124" spans="2:2" x14ac:dyDescent="0.2">
      <c r="B6124" s="62"/>
    </row>
    <row r="6125" spans="2:2" x14ac:dyDescent="0.2">
      <c r="B6125" s="62"/>
    </row>
    <row r="6126" spans="2:2" x14ac:dyDescent="0.2">
      <c r="B6126" s="62"/>
    </row>
    <row r="6127" spans="2:2" x14ac:dyDescent="0.2">
      <c r="B6127" s="62"/>
    </row>
    <row r="6128" spans="2:2" x14ac:dyDescent="0.2">
      <c r="B6128" s="62"/>
    </row>
    <row r="6129" spans="2:2" x14ac:dyDescent="0.2">
      <c r="B6129" s="62"/>
    </row>
    <row r="6130" spans="2:2" x14ac:dyDescent="0.2">
      <c r="B6130" s="62"/>
    </row>
    <row r="6131" spans="2:2" x14ac:dyDescent="0.2">
      <c r="B6131" s="62"/>
    </row>
    <row r="6132" spans="2:2" x14ac:dyDescent="0.2">
      <c r="B6132" s="62"/>
    </row>
    <row r="6133" spans="2:2" x14ac:dyDescent="0.2">
      <c r="B6133" s="62"/>
    </row>
    <row r="6134" spans="2:2" x14ac:dyDescent="0.2">
      <c r="B6134" s="62"/>
    </row>
    <row r="6135" spans="2:2" x14ac:dyDescent="0.2">
      <c r="B6135" s="62"/>
    </row>
    <row r="6136" spans="2:2" x14ac:dyDescent="0.2">
      <c r="B6136" s="62"/>
    </row>
    <row r="6137" spans="2:2" x14ac:dyDescent="0.2">
      <c r="B6137" s="62"/>
    </row>
    <row r="6138" spans="2:2" x14ac:dyDescent="0.2">
      <c r="B6138" s="62"/>
    </row>
    <row r="6139" spans="2:2" x14ac:dyDescent="0.2">
      <c r="B6139" s="62"/>
    </row>
    <row r="6140" spans="2:2" x14ac:dyDescent="0.2">
      <c r="B6140" s="62"/>
    </row>
    <row r="6141" spans="2:2" x14ac:dyDescent="0.2">
      <c r="B6141" s="62"/>
    </row>
    <row r="6142" spans="2:2" x14ac:dyDescent="0.2">
      <c r="B6142" s="62"/>
    </row>
    <row r="6143" spans="2:2" x14ac:dyDescent="0.2">
      <c r="B6143" s="62"/>
    </row>
    <row r="6144" spans="2:2" x14ac:dyDescent="0.2">
      <c r="B6144" s="62"/>
    </row>
    <row r="6145" spans="2:2" x14ac:dyDescent="0.2">
      <c r="B6145" s="62"/>
    </row>
    <row r="6146" spans="2:2" x14ac:dyDescent="0.2">
      <c r="B6146" s="62"/>
    </row>
    <row r="6147" spans="2:2" x14ac:dyDescent="0.2">
      <c r="B6147" s="62"/>
    </row>
    <row r="6148" spans="2:2" x14ac:dyDescent="0.2">
      <c r="B6148" s="62"/>
    </row>
    <row r="6149" spans="2:2" x14ac:dyDescent="0.2">
      <c r="B6149" s="62"/>
    </row>
    <row r="6150" spans="2:2" x14ac:dyDescent="0.2">
      <c r="B6150" s="62"/>
    </row>
    <row r="6151" spans="2:2" x14ac:dyDescent="0.2">
      <c r="B6151" s="62"/>
    </row>
    <row r="6152" spans="2:2" x14ac:dyDescent="0.2">
      <c r="B6152" s="62"/>
    </row>
    <row r="6153" spans="2:2" x14ac:dyDescent="0.2">
      <c r="B6153" s="62"/>
    </row>
    <row r="6154" spans="2:2" x14ac:dyDescent="0.2">
      <c r="B6154" s="62"/>
    </row>
    <row r="6155" spans="2:2" x14ac:dyDescent="0.2">
      <c r="B6155" s="62"/>
    </row>
    <row r="6156" spans="2:2" x14ac:dyDescent="0.2">
      <c r="B6156" s="62"/>
    </row>
    <row r="6157" spans="2:2" x14ac:dyDescent="0.2">
      <c r="B6157" s="62"/>
    </row>
    <row r="6158" spans="2:2" x14ac:dyDescent="0.2">
      <c r="B6158" s="62"/>
    </row>
    <row r="6159" spans="2:2" x14ac:dyDescent="0.2">
      <c r="B6159" s="62"/>
    </row>
    <row r="6160" spans="2:2" x14ac:dyDescent="0.2">
      <c r="B6160" s="62"/>
    </row>
    <row r="6161" spans="2:2" x14ac:dyDescent="0.2">
      <c r="B6161" s="62"/>
    </row>
    <row r="6162" spans="2:2" x14ac:dyDescent="0.2">
      <c r="B6162" s="62"/>
    </row>
    <row r="6163" spans="2:2" x14ac:dyDescent="0.2">
      <c r="B6163" s="62"/>
    </row>
    <row r="6164" spans="2:2" x14ac:dyDescent="0.2">
      <c r="B6164" s="62"/>
    </row>
    <row r="6165" spans="2:2" x14ac:dyDescent="0.2">
      <c r="B6165" s="62"/>
    </row>
    <row r="6166" spans="2:2" x14ac:dyDescent="0.2">
      <c r="B6166" s="62"/>
    </row>
    <row r="6167" spans="2:2" x14ac:dyDescent="0.2">
      <c r="B6167" s="62"/>
    </row>
    <row r="6168" spans="2:2" x14ac:dyDescent="0.2">
      <c r="B6168" s="62"/>
    </row>
    <row r="6169" spans="2:2" x14ac:dyDescent="0.2">
      <c r="B6169" s="62"/>
    </row>
    <row r="6170" spans="2:2" x14ac:dyDescent="0.2">
      <c r="B6170" s="62"/>
    </row>
    <row r="6171" spans="2:2" x14ac:dyDescent="0.2">
      <c r="B6171" s="62"/>
    </row>
    <row r="6172" spans="2:2" x14ac:dyDescent="0.2">
      <c r="B6172" s="62"/>
    </row>
    <row r="6173" spans="2:2" x14ac:dyDescent="0.2">
      <c r="B6173" s="62"/>
    </row>
    <row r="6174" spans="2:2" x14ac:dyDescent="0.2">
      <c r="B6174" s="62"/>
    </row>
    <row r="6175" spans="2:2" x14ac:dyDescent="0.2">
      <c r="B6175" s="62"/>
    </row>
    <row r="6176" spans="2:2" x14ac:dyDescent="0.2">
      <c r="B6176" s="62"/>
    </row>
    <row r="6177" spans="2:2" x14ac:dyDescent="0.2">
      <c r="B6177" s="62"/>
    </row>
    <row r="6178" spans="2:2" x14ac:dyDescent="0.2">
      <c r="B6178" s="62"/>
    </row>
    <row r="6179" spans="2:2" x14ac:dyDescent="0.2">
      <c r="B6179" s="62"/>
    </row>
    <row r="6180" spans="2:2" x14ac:dyDescent="0.2">
      <c r="B6180" s="62"/>
    </row>
    <row r="6181" spans="2:2" x14ac:dyDescent="0.2">
      <c r="B6181" s="62"/>
    </row>
    <row r="6182" spans="2:2" x14ac:dyDescent="0.2">
      <c r="B6182" s="62"/>
    </row>
    <row r="6183" spans="2:2" x14ac:dyDescent="0.2">
      <c r="B6183" s="62"/>
    </row>
    <row r="6184" spans="2:2" x14ac:dyDescent="0.2">
      <c r="B6184" s="62"/>
    </row>
    <row r="6185" spans="2:2" x14ac:dyDescent="0.2">
      <c r="B6185" s="62"/>
    </row>
    <row r="6186" spans="2:2" x14ac:dyDescent="0.2">
      <c r="B6186" s="62"/>
    </row>
    <row r="6187" spans="2:2" x14ac:dyDescent="0.2">
      <c r="B6187" s="62"/>
    </row>
    <row r="6188" spans="2:2" x14ac:dyDescent="0.2">
      <c r="B6188" s="62"/>
    </row>
    <row r="6189" spans="2:2" x14ac:dyDescent="0.2">
      <c r="B6189" s="62"/>
    </row>
    <row r="6190" spans="2:2" x14ac:dyDescent="0.2">
      <c r="B6190" s="62"/>
    </row>
    <row r="6191" spans="2:2" x14ac:dyDescent="0.2">
      <c r="B6191" s="62"/>
    </row>
    <row r="6192" spans="2:2" x14ac:dyDescent="0.2">
      <c r="B6192" s="62"/>
    </row>
    <row r="6193" spans="2:2" x14ac:dyDescent="0.2">
      <c r="B6193" s="62"/>
    </row>
    <row r="6194" spans="2:2" x14ac:dyDescent="0.2">
      <c r="B6194" s="62"/>
    </row>
    <row r="6195" spans="2:2" x14ac:dyDescent="0.2">
      <c r="B6195" s="62"/>
    </row>
    <row r="6196" spans="2:2" x14ac:dyDescent="0.2">
      <c r="B6196" s="62"/>
    </row>
    <row r="6197" spans="2:2" x14ac:dyDescent="0.2">
      <c r="B6197" s="62"/>
    </row>
    <row r="6198" spans="2:2" x14ac:dyDescent="0.2">
      <c r="B6198" s="62"/>
    </row>
    <row r="6199" spans="2:2" x14ac:dyDescent="0.2">
      <c r="B6199" s="62"/>
    </row>
    <row r="6200" spans="2:2" x14ac:dyDescent="0.2">
      <c r="B6200" s="62"/>
    </row>
    <row r="6201" spans="2:2" x14ac:dyDescent="0.2">
      <c r="B6201" s="62"/>
    </row>
    <row r="6202" spans="2:2" x14ac:dyDescent="0.2">
      <c r="B6202" s="62"/>
    </row>
    <row r="6203" spans="2:2" x14ac:dyDescent="0.2">
      <c r="B6203" s="62"/>
    </row>
    <row r="6204" spans="2:2" x14ac:dyDescent="0.2">
      <c r="B6204" s="62"/>
    </row>
    <row r="6205" spans="2:2" x14ac:dyDescent="0.2">
      <c r="B6205" s="62"/>
    </row>
    <row r="6206" spans="2:2" x14ac:dyDescent="0.2">
      <c r="B6206" s="62"/>
    </row>
    <row r="6207" spans="2:2" x14ac:dyDescent="0.2">
      <c r="B6207" s="62"/>
    </row>
    <row r="6208" spans="2:2" x14ac:dyDescent="0.2">
      <c r="B6208" s="62"/>
    </row>
    <row r="6209" spans="2:2" x14ac:dyDescent="0.2">
      <c r="B6209" s="62"/>
    </row>
    <row r="6210" spans="2:2" x14ac:dyDescent="0.2">
      <c r="B6210" s="62"/>
    </row>
    <row r="6211" spans="2:2" x14ac:dyDescent="0.2">
      <c r="B6211" s="62"/>
    </row>
    <row r="6212" spans="2:2" x14ac:dyDescent="0.2">
      <c r="B6212" s="62"/>
    </row>
    <row r="6213" spans="2:2" x14ac:dyDescent="0.2">
      <c r="B6213" s="62"/>
    </row>
    <row r="6214" spans="2:2" x14ac:dyDescent="0.2">
      <c r="B6214" s="62"/>
    </row>
    <row r="6215" spans="2:2" x14ac:dyDescent="0.2">
      <c r="B6215" s="62"/>
    </row>
    <row r="6216" spans="2:2" x14ac:dyDescent="0.2">
      <c r="B6216" s="62"/>
    </row>
    <row r="6217" spans="2:2" x14ac:dyDescent="0.2">
      <c r="B6217" s="62"/>
    </row>
    <row r="6218" spans="2:2" x14ac:dyDescent="0.2">
      <c r="B6218" s="62"/>
    </row>
    <row r="6219" spans="2:2" x14ac:dyDescent="0.2">
      <c r="B6219" s="62"/>
    </row>
    <row r="6220" spans="2:2" x14ac:dyDescent="0.2">
      <c r="B6220" s="62"/>
    </row>
    <row r="6221" spans="2:2" x14ac:dyDescent="0.2">
      <c r="B6221" s="62"/>
    </row>
    <row r="6222" spans="2:2" x14ac:dyDescent="0.2">
      <c r="B6222" s="62"/>
    </row>
    <row r="6223" spans="2:2" x14ac:dyDescent="0.2">
      <c r="B6223" s="62"/>
    </row>
    <row r="6224" spans="2:2" x14ac:dyDescent="0.2">
      <c r="B6224" s="62"/>
    </row>
    <row r="6225" spans="2:2" x14ac:dyDescent="0.2">
      <c r="B6225" s="62"/>
    </row>
    <row r="6226" spans="2:2" x14ac:dyDescent="0.2">
      <c r="B6226" s="62"/>
    </row>
    <row r="6227" spans="2:2" x14ac:dyDescent="0.2">
      <c r="B6227" s="62"/>
    </row>
    <row r="6228" spans="2:2" x14ac:dyDescent="0.2">
      <c r="B6228" s="62"/>
    </row>
    <row r="6229" spans="2:2" x14ac:dyDescent="0.2">
      <c r="B6229" s="62"/>
    </row>
    <row r="6230" spans="2:2" x14ac:dyDescent="0.2">
      <c r="B6230" s="62"/>
    </row>
    <row r="6231" spans="2:2" x14ac:dyDescent="0.2">
      <c r="B6231" s="62"/>
    </row>
    <row r="6232" spans="2:2" x14ac:dyDescent="0.2">
      <c r="B6232" s="62"/>
    </row>
    <row r="6233" spans="2:2" x14ac:dyDescent="0.2">
      <c r="B6233" s="62"/>
    </row>
    <row r="6234" spans="2:2" x14ac:dyDescent="0.2">
      <c r="B6234" s="62"/>
    </row>
    <row r="6235" spans="2:2" x14ac:dyDescent="0.2">
      <c r="B6235" s="62"/>
    </row>
    <row r="6236" spans="2:2" x14ac:dyDescent="0.2">
      <c r="B6236" s="62"/>
    </row>
    <row r="6237" spans="2:2" x14ac:dyDescent="0.2">
      <c r="B6237" s="62"/>
    </row>
    <row r="6238" spans="2:2" x14ac:dyDescent="0.2">
      <c r="B6238" s="62"/>
    </row>
    <row r="6239" spans="2:2" x14ac:dyDescent="0.2">
      <c r="B6239" s="62"/>
    </row>
    <row r="6240" spans="2:2" x14ac:dyDescent="0.2">
      <c r="B6240" s="62"/>
    </row>
    <row r="6241" spans="2:2" x14ac:dyDescent="0.2">
      <c r="B6241" s="62"/>
    </row>
    <row r="6242" spans="2:2" x14ac:dyDescent="0.2">
      <c r="B6242" s="62"/>
    </row>
    <row r="6243" spans="2:2" x14ac:dyDescent="0.2">
      <c r="B6243" s="62"/>
    </row>
    <row r="6244" spans="2:2" x14ac:dyDescent="0.2">
      <c r="B6244" s="62"/>
    </row>
    <row r="6245" spans="2:2" x14ac:dyDescent="0.2">
      <c r="B6245" s="62"/>
    </row>
    <row r="6246" spans="2:2" x14ac:dyDescent="0.2">
      <c r="B6246" s="62"/>
    </row>
    <row r="6247" spans="2:2" x14ac:dyDescent="0.2">
      <c r="B6247" s="62"/>
    </row>
    <row r="6248" spans="2:2" x14ac:dyDescent="0.2">
      <c r="B6248" s="62"/>
    </row>
    <row r="6249" spans="2:2" x14ac:dyDescent="0.2">
      <c r="B6249" s="62"/>
    </row>
    <row r="6250" spans="2:2" x14ac:dyDescent="0.2">
      <c r="B6250" s="62"/>
    </row>
    <row r="6251" spans="2:2" x14ac:dyDescent="0.2">
      <c r="B6251" s="62"/>
    </row>
    <row r="6252" spans="2:2" x14ac:dyDescent="0.2">
      <c r="B6252" s="62"/>
    </row>
    <row r="6253" spans="2:2" x14ac:dyDescent="0.2">
      <c r="B6253" s="62"/>
    </row>
    <row r="6254" spans="2:2" x14ac:dyDescent="0.2">
      <c r="B6254" s="62"/>
    </row>
    <row r="6255" spans="2:2" x14ac:dyDescent="0.2">
      <c r="B6255" s="62"/>
    </row>
    <row r="6256" spans="2:2" x14ac:dyDescent="0.2">
      <c r="B6256" s="62"/>
    </row>
    <row r="6257" spans="2:2" x14ac:dyDescent="0.2">
      <c r="B6257" s="62"/>
    </row>
    <row r="6258" spans="2:2" x14ac:dyDescent="0.2">
      <c r="B6258" s="62"/>
    </row>
    <row r="6259" spans="2:2" x14ac:dyDescent="0.2">
      <c r="B6259" s="62"/>
    </row>
    <row r="6260" spans="2:2" x14ac:dyDescent="0.2">
      <c r="B6260" s="62"/>
    </row>
    <row r="6261" spans="2:2" x14ac:dyDescent="0.2">
      <c r="B6261" s="62"/>
    </row>
    <row r="6262" spans="2:2" x14ac:dyDescent="0.2">
      <c r="B6262" s="62"/>
    </row>
    <row r="6263" spans="2:2" x14ac:dyDescent="0.2">
      <c r="B6263" s="62"/>
    </row>
    <row r="6264" spans="2:2" x14ac:dyDescent="0.2">
      <c r="B6264" s="62"/>
    </row>
    <row r="6265" spans="2:2" x14ac:dyDescent="0.2">
      <c r="B6265" s="62"/>
    </row>
    <row r="6266" spans="2:2" x14ac:dyDescent="0.2">
      <c r="B6266" s="62"/>
    </row>
    <row r="6267" spans="2:2" x14ac:dyDescent="0.2">
      <c r="B6267" s="62"/>
    </row>
    <row r="6268" spans="2:2" x14ac:dyDescent="0.2">
      <c r="B6268" s="62"/>
    </row>
    <row r="6269" spans="2:2" x14ac:dyDescent="0.2">
      <c r="B6269" s="62"/>
    </row>
    <row r="6270" spans="2:2" x14ac:dyDescent="0.2">
      <c r="B6270" s="62"/>
    </row>
    <row r="6271" spans="2:2" x14ac:dyDescent="0.2">
      <c r="B6271" s="62"/>
    </row>
    <row r="6272" spans="2:2" x14ac:dyDescent="0.2">
      <c r="B6272" s="62"/>
    </row>
    <row r="6273" spans="2:2" x14ac:dyDescent="0.2">
      <c r="B6273" s="62"/>
    </row>
    <row r="6274" spans="2:2" x14ac:dyDescent="0.2">
      <c r="B6274" s="62"/>
    </row>
    <row r="6275" spans="2:2" x14ac:dyDescent="0.2">
      <c r="B6275" s="62"/>
    </row>
    <row r="6276" spans="2:2" x14ac:dyDescent="0.2">
      <c r="B6276" s="62"/>
    </row>
    <row r="6277" spans="2:2" x14ac:dyDescent="0.2">
      <c r="B6277" s="62"/>
    </row>
    <row r="6278" spans="2:2" x14ac:dyDescent="0.2">
      <c r="B6278" s="62"/>
    </row>
    <row r="6279" spans="2:2" x14ac:dyDescent="0.2">
      <c r="B6279" s="62"/>
    </row>
    <row r="6280" spans="2:2" x14ac:dyDescent="0.2">
      <c r="B6280" s="62"/>
    </row>
    <row r="6281" spans="2:2" x14ac:dyDescent="0.2">
      <c r="B6281" s="62"/>
    </row>
    <row r="6282" spans="2:2" x14ac:dyDescent="0.2">
      <c r="B6282" s="62"/>
    </row>
    <row r="6283" spans="2:2" x14ac:dyDescent="0.2">
      <c r="B6283" s="62"/>
    </row>
    <row r="6284" spans="2:2" x14ac:dyDescent="0.2">
      <c r="B6284" s="62"/>
    </row>
    <row r="6285" spans="2:2" x14ac:dyDescent="0.2">
      <c r="B6285" s="62"/>
    </row>
    <row r="6286" spans="2:2" x14ac:dyDescent="0.2">
      <c r="B6286" s="62"/>
    </row>
    <row r="6287" spans="2:2" x14ac:dyDescent="0.2">
      <c r="B6287" s="62"/>
    </row>
    <row r="6288" spans="2:2" x14ac:dyDescent="0.2">
      <c r="B6288" s="62"/>
    </row>
    <row r="6289" spans="2:2" x14ac:dyDescent="0.2">
      <c r="B6289" s="62"/>
    </row>
    <row r="6290" spans="2:2" x14ac:dyDescent="0.2">
      <c r="B6290" s="62"/>
    </row>
    <row r="6291" spans="2:2" x14ac:dyDescent="0.2">
      <c r="B6291" s="62"/>
    </row>
    <row r="6292" spans="2:2" x14ac:dyDescent="0.2">
      <c r="B6292" s="62"/>
    </row>
    <row r="6293" spans="2:2" x14ac:dyDescent="0.2">
      <c r="B6293" s="62"/>
    </row>
    <row r="6294" spans="2:2" x14ac:dyDescent="0.2">
      <c r="B6294" s="62"/>
    </row>
    <row r="6295" spans="2:2" x14ac:dyDescent="0.2">
      <c r="B6295" s="62"/>
    </row>
    <row r="6296" spans="2:2" x14ac:dyDescent="0.2">
      <c r="B6296" s="62"/>
    </row>
    <row r="6297" spans="2:2" x14ac:dyDescent="0.2">
      <c r="B6297" s="62"/>
    </row>
    <row r="6298" spans="2:2" x14ac:dyDescent="0.2">
      <c r="B6298" s="62"/>
    </row>
    <row r="6299" spans="2:2" x14ac:dyDescent="0.2">
      <c r="B6299" s="62"/>
    </row>
    <row r="6300" spans="2:2" x14ac:dyDescent="0.2">
      <c r="B6300" s="62"/>
    </row>
    <row r="6301" spans="2:2" x14ac:dyDescent="0.2">
      <c r="B6301" s="62"/>
    </row>
    <row r="6302" spans="2:2" x14ac:dyDescent="0.2">
      <c r="B6302" s="62"/>
    </row>
    <row r="6303" spans="2:2" x14ac:dyDescent="0.2">
      <c r="B6303" s="62"/>
    </row>
    <row r="6304" spans="2:2" x14ac:dyDescent="0.2">
      <c r="B6304" s="62"/>
    </row>
    <row r="6305" spans="2:2" x14ac:dyDescent="0.2">
      <c r="B6305" s="62"/>
    </row>
    <row r="6306" spans="2:2" x14ac:dyDescent="0.2">
      <c r="B6306" s="62"/>
    </row>
    <row r="6307" spans="2:2" x14ac:dyDescent="0.2">
      <c r="B6307" s="62"/>
    </row>
    <row r="6308" spans="2:2" x14ac:dyDescent="0.2">
      <c r="B6308" s="62"/>
    </row>
    <row r="6309" spans="2:2" x14ac:dyDescent="0.2">
      <c r="B6309" s="62"/>
    </row>
    <row r="6310" spans="2:2" x14ac:dyDescent="0.2">
      <c r="B6310" s="62"/>
    </row>
    <row r="6311" spans="2:2" x14ac:dyDescent="0.2">
      <c r="B6311" s="62"/>
    </row>
    <row r="6312" spans="2:2" x14ac:dyDescent="0.2">
      <c r="B6312" s="62"/>
    </row>
    <row r="6313" spans="2:2" x14ac:dyDescent="0.2">
      <c r="B6313" s="62"/>
    </row>
    <row r="6314" spans="2:2" x14ac:dyDescent="0.2">
      <c r="B6314" s="62"/>
    </row>
    <row r="6315" spans="2:2" x14ac:dyDescent="0.2">
      <c r="B6315" s="62"/>
    </row>
    <row r="6316" spans="2:2" x14ac:dyDescent="0.2">
      <c r="B6316" s="62"/>
    </row>
    <row r="6317" spans="2:2" x14ac:dyDescent="0.2">
      <c r="B6317" s="62"/>
    </row>
    <row r="6318" spans="2:2" x14ac:dyDescent="0.2">
      <c r="B6318" s="62"/>
    </row>
    <row r="6319" spans="2:2" x14ac:dyDescent="0.2">
      <c r="B6319" s="62"/>
    </row>
    <row r="6320" spans="2:2" x14ac:dyDescent="0.2">
      <c r="B6320" s="62"/>
    </row>
    <row r="6321" spans="2:2" x14ac:dyDescent="0.2">
      <c r="B6321" s="62"/>
    </row>
    <row r="6322" spans="2:2" x14ac:dyDescent="0.2">
      <c r="B6322" s="62"/>
    </row>
    <row r="6323" spans="2:2" x14ac:dyDescent="0.2">
      <c r="B6323" s="62"/>
    </row>
    <row r="6324" spans="2:2" x14ac:dyDescent="0.2">
      <c r="B6324" s="62"/>
    </row>
    <row r="6325" spans="2:2" x14ac:dyDescent="0.2">
      <c r="B6325" s="62"/>
    </row>
    <row r="6326" spans="2:2" x14ac:dyDescent="0.2">
      <c r="B6326" s="62"/>
    </row>
    <row r="6327" spans="2:2" x14ac:dyDescent="0.2">
      <c r="B6327" s="62"/>
    </row>
    <row r="6328" spans="2:2" x14ac:dyDescent="0.2">
      <c r="B6328" s="62"/>
    </row>
    <row r="6329" spans="2:2" x14ac:dyDescent="0.2">
      <c r="B6329" s="62"/>
    </row>
    <row r="6330" spans="2:2" x14ac:dyDescent="0.2">
      <c r="B6330" s="62"/>
    </row>
    <row r="6331" spans="2:2" x14ac:dyDescent="0.2">
      <c r="B6331" s="62"/>
    </row>
    <row r="6332" spans="2:2" x14ac:dyDescent="0.2">
      <c r="B6332" s="62"/>
    </row>
    <row r="6333" spans="2:2" x14ac:dyDescent="0.2">
      <c r="B6333" s="62"/>
    </row>
    <row r="6334" spans="2:2" x14ac:dyDescent="0.2">
      <c r="B6334" s="62"/>
    </row>
    <row r="6335" spans="2:2" x14ac:dyDescent="0.2">
      <c r="B6335" s="62"/>
    </row>
    <row r="6336" spans="2:2" x14ac:dyDescent="0.2">
      <c r="B6336" s="62"/>
    </row>
    <row r="6337" spans="2:2" x14ac:dyDescent="0.2">
      <c r="B6337" s="62"/>
    </row>
    <row r="6338" spans="2:2" x14ac:dyDescent="0.2">
      <c r="B6338" s="62"/>
    </row>
    <row r="6339" spans="2:2" x14ac:dyDescent="0.2">
      <c r="B6339" s="62"/>
    </row>
    <row r="6340" spans="2:2" x14ac:dyDescent="0.2">
      <c r="B6340" s="62"/>
    </row>
    <row r="6341" spans="2:2" x14ac:dyDescent="0.2">
      <c r="B6341" s="62"/>
    </row>
    <row r="6342" spans="2:2" x14ac:dyDescent="0.2">
      <c r="B6342" s="62"/>
    </row>
    <row r="6343" spans="2:2" x14ac:dyDescent="0.2">
      <c r="B6343" s="62"/>
    </row>
    <row r="6344" spans="2:2" x14ac:dyDescent="0.2">
      <c r="B6344" s="62"/>
    </row>
    <row r="6345" spans="2:2" x14ac:dyDescent="0.2">
      <c r="B6345" s="62"/>
    </row>
    <row r="6346" spans="2:2" x14ac:dyDescent="0.2">
      <c r="B6346" s="62"/>
    </row>
    <row r="6347" spans="2:2" x14ac:dyDescent="0.2">
      <c r="B6347" s="62"/>
    </row>
    <row r="6348" spans="2:2" x14ac:dyDescent="0.2">
      <c r="B6348" s="62"/>
    </row>
    <row r="6349" spans="2:2" x14ac:dyDescent="0.2">
      <c r="B6349" s="62"/>
    </row>
    <row r="6350" spans="2:2" x14ac:dyDescent="0.2">
      <c r="B6350" s="62"/>
    </row>
    <row r="6351" spans="2:2" x14ac:dyDescent="0.2">
      <c r="B6351" s="62"/>
    </row>
    <row r="6352" spans="2:2" x14ac:dyDescent="0.2">
      <c r="B6352" s="62"/>
    </row>
    <row r="6353" spans="2:2" x14ac:dyDescent="0.2">
      <c r="B6353" s="62"/>
    </row>
    <row r="6354" spans="2:2" x14ac:dyDescent="0.2">
      <c r="B6354" s="62"/>
    </row>
    <row r="6355" spans="2:2" x14ac:dyDescent="0.2">
      <c r="B6355" s="62"/>
    </row>
    <row r="6356" spans="2:2" x14ac:dyDescent="0.2">
      <c r="B6356" s="62"/>
    </row>
    <row r="6357" spans="2:2" x14ac:dyDescent="0.2">
      <c r="B6357" s="62"/>
    </row>
    <row r="6358" spans="2:2" x14ac:dyDescent="0.2">
      <c r="B6358" s="62"/>
    </row>
    <row r="6359" spans="2:2" x14ac:dyDescent="0.2">
      <c r="B6359" s="62"/>
    </row>
    <row r="6360" spans="2:2" x14ac:dyDescent="0.2">
      <c r="B6360" s="62"/>
    </row>
    <row r="6361" spans="2:2" x14ac:dyDescent="0.2">
      <c r="B6361" s="62"/>
    </row>
    <row r="6362" spans="2:2" x14ac:dyDescent="0.2">
      <c r="B6362" s="62"/>
    </row>
    <row r="6363" spans="2:2" x14ac:dyDescent="0.2">
      <c r="B6363" s="62"/>
    </row>
    <row r="6364" spans="2:2" x14ac:dyDescent="0.2">
      <c r="B6364" s="62"/>
    </row>
    <row r="6365" spans="2:2" x14ac:dyDescent="0.2">
      <c r="B6365" s="62"/>
    </row>
    <row r="6366" spans="2:2" x14ac:dyDescent="0.2">
      <c r="B6366" s="62"/>
    </row>
    <row r="6367" spans="2:2" x14ac:dyDescent="0.2">
      <c r="B6367" s="62"/>
    </row>
    <row r="6368" spans="2:2" x14ac:dyDescent="0.2">
      <c r="B6368" s="62"/>
    </row>
    <row r="6369" spans="2:2" x14ac:dyDescent="0.2">
      <c r="B6369" s="62"/>
    </row>
    <row r="6370" spans="2:2" x14ac:dyDescent="0.2">
      <c r="B6370" s="62"/>
    </row>
    <row r="6371" spans="2:2" x14ac:dyDescent="0.2">
      <c r="B6371" s="62"/>
    </row>
    <row r="6372" spans="2:2" x14ac:dyDescent="0.2">
      <c r="B6372" s="62"/>
    </row>
    <row r="6373" spans="2:2" x14ac:dyDescent="0.2">
      <c r="B6373" s="62"/>
    </row>
    <row r="6374" spans="2:2" x14ac:dyDescent="0.2">
      <c r="B6374" s="62"/>
    </row>
    <row r="6375" spans="2:2" x14ac:dyDescent="0.2">
      <c r="B6375" s="62"/>
    </row>
    <row r="6376" spans="2:2" x14ac:dyDescent="0.2">
      <c r="B6376" s="62"/>
    </row>
    <row r="6377" spans="2:2" x14ac:dyDescent="0.2">
      <c r="B6377" s="62"/>
    </row>
    <row r="6378" spans="2:2" x14ac:dyDescent="0.2">
      <c r="B6378" s="62"/>
    </row>
    <row r="6379" spans="2:2" x14ac:dyDescent="0.2">
      <c r="B6379" s="62"/>
    </row>
    <row r="6380" spans="2:2" x14ac:dyDescent="0.2">
      <c r="B6380" s="62"/>
    </row>
    <row r="6381" spans="2:2" x14ac:dyDescent="0.2">
      <c r="B6381" s="62"/>
    </row>
    <row r="6382" spans="2:2" x14ac:dyDescent="0.2">
      <c r="B6382" s="62"/>
    </row>
    <row r="6383" spans="2:2" x14ac:dyDescent="0.2">
      <c r="B6383" s="62"/>
    </row>
    <row r="6384" spans="2:2" x14ac:dyDescent="0.2">
      <c r="B6384" s="62"/>
    </row>
    <row r="6385" spans="2:2" x14ac:dyDescent="0.2">
      <c r="B6385" s="62"/>
    </row>
    <row r="6386" spans="2:2" x14ac:dyDescent="0.2">
      <c r="B6386" s="62"/>
    </row>
    <row r="6387" spans="2:2" x14ac:dyDescent="0.2">
      <c r="B6387" s="62"/>
    </row>
    <row r="6388" spans="2:2" x14ac:dyDescent="0.2">
      <c r="B6388" s="62"/>
    </row>
    <row r="6389" spans="2:2" x14ac:dyDescent="0.2">
      <c r="B6389" s="62"/>
    </row>
    <row r="6390" spans="2:2" x14ac:dyDescent="0.2">
      <c r="B6390" s="62"/>
    </row>
    <row r="6391" spans="2:2" x14ac:dyDescent="0.2">
      <c r="B6391" s="62"/>
    </row>
    <row r="6392" spans="2:2" x14ac:dyDescent="0.2">
      <c r="B6392" s="62"/>
    </row>
    <row r="6393" spans="2:2" x14ac:dyDescent="0.2">
      <c r="B6393" s="62"/>
    </row>
    <row r="6394" spans="2:2" x14ac:dyDescent="0.2">
      <c r="B6394" s="62"/>
    </row>
    <row r="6395" spans="2:2" x14ac:dyDescent="0.2">
      <c r="B6395" s="62"/>
    </row>
    <row r="6396" spans="2:2" x14ac:dyDescent="0.2">
      <c r="B6396" s="62"/>
    </row>
    <row r="6397" spans="2:2" x14ac:dyDescent="0.2">
      <c r="B6397" s="62"/>
    </row>
    <row r="6398" spans="2:2" x14ac:dyDescent="0.2">
      <c r="B6398" s="62"/>
    </row>
    <row r="6399" spans="2:2" x14ac:dyDescent="0.2">
      <c r="B6399" s="62"/>
    </row>
    <row r="6400" spans="2:2" x14ac:dyDescent="0.2">
      <c r="B6400" s="62"/>
    </row>
    <row r="6401" spans="2:2" x14ac:dyDescent="0.2">
      <c r="B6401" s="62"/>
    </row>
    <row r="6402" spans="2:2" x14ac:dyDescent="0.2">
      <c r="B6402" s="62"/>
    </row>
    <row r="6403" spans="2:2" x14ac:dyDescent="0.2">
      <c r="B6403" s="62"/>
    </row>
    <row r="6404" spans="2:2" x14ac:dyDescent="0.2">
      <c r="B6404" s="62"/>
    </row>
    <row r="6405" spans="2:2" x14ac:dyDescent="0.2">
      <c r="B6405" s="62"/>
    </row>
    <row r="6406" spans="2:2" x14ac:dyDescent="0.2">
      <c r="B6406" s="62"/>
    </row>
    <row r="6407" spans="2:2" x14ac:dyDescent="0.2">
      <c r="B6407" s="62"/>
    </row>
    <row r="6408" spans="2:2" x14ac:dyDescent="0.2">
      <c r="B6408" s="62"/>
    </row>
    <row r="6409" spans="2:2" x14ac:dyDescent="0.2">
      <c r="B6409" s="62"/>
    </row>
    <row r="6410" spans="2:2" x14ac:dyDescent="0.2">
      <c r="B6410" s="62"/>
    </row>
    <row r="6411" spans="2:2" x14ac:dyDescent="0.2">
      <c r="B6411" s="62"/>
    </row>
    <row r="6412" spans="2:2" x14ac:dyDescent="0.2">
      <c r="B6412" s="62"/>
    </row>
    <row r="6413" spans="2:2" x14ac:dyDescent="0.2">
      <c r="B6413" s="62"/>
    </row>
    <row r="6414" spans="2:2" x14ac:dyDescent="0.2">
      <c r="B6414" s="62"/>
    </row>
    <row r="6415" spans="2:2" x14ac:dyDescent="0.2">
      <c r="B6415" s="62"/>
    </row>
    <row r="6416" spans="2:2" x14ac:dyDescent="0.2">
      <c r="B6416" s="62"/>
    </row>
    <row r="6417" spans="2:2" x14ac:dyDescent="0.2">
      <c r="B6417" s="62"/>
    </row>
    <row r="6418" spans="2:2" x14ac:dyDescent="0.2">
      <c r="B6418" s="62"/>
    </row>
    <row r="6419" spans="2:2" x14ac:dyDescent="0.2">
      <c r="B6419" s="62"/>
    </row>
    <row r="6420" spans="2:2" x14ac:dyDescent="0.2">
      <c r="B6420" s="62"/>
    </row>
    <row r="6421" spans="2:2" x14ac:dyDescent="0.2">
      <c r="B6421" s="62"/>
    </row>
    <row r="6422" spans="2:2" x14ac:dyDescent="0.2">
      <c r="B6422" s="62"/>
    </row>
    <row r="6423" spans="2:2" x14ac:dyDescent="0.2">
      <c r="B6423" s="62"/>
    </row>
    <row r="6424" spans="2:2" x14ac:dyDescent="0.2">
      <c r="B6424" s="62"/>
    </row>
    <row r="6425" spans="2:2" x14ac:dyDescent="0.2">
      <c r="B6425" s="62"/>
    </row>
    <row r="6426" spans="2:2" x14ac:dyDescent="0.2">
      <c r="B6426" s="62"/>
    </row>
    <row r="6427" spans="2:2" x14ac:dyDescent="0.2">
      <c r="B6427" s="62"/>
    </row>
    <row r="6428" spans="2:2" x14ac:dyDescent="0.2">
      <c r="B6428" s="62"/>
    </row>
    <row r="6429" spans="2:2" x14ac:dyDescent="0.2">
      <c r="B6429" s="62"/>
    </row>
    <row r="6430" spans="2:2" x14ac:dyDescent="0.2">
      <c r="B6430" s="62"/>
    </row>
    <row r="6431" spans="2:2" x14ac:dyDescent="0.2">
      <c r="B6431" s="62"/>
    </row>
    <row r="6432" spans="2:2" x14ac:dyDescent="0.2">
      <c r="B6432" s="62"/>
    </row>
    <row r="6433" spans="2:2" x14ac:dyDescent="0.2">
      <c r="B6433" s="62"/>
    </row>
    <row r="6434" spans="2:2" x14ac:dyDescent="0.2">
      <c r="B6434" s="62"/>
    </row>
    <row r="6435" spans="2:2" x14ac:dyDescent="0.2">
      <c r="B6435" s="62"/>
    </row>
    <row r="6436" spans="2:2" x14ac:dyDescent="0.2">
      <c r="B6436" s="62"/>
    </row>
    <row r="6437" spans="2:2" x14ac:dyDescent="0.2">
      <c r="B6437" s="62"/>
    </row>
    <row r="6438" spans="2:2" x14ac:dyDescent="0.2">
      <c r="B6438" s="62"/>
    </row>
    <row r="6439" spans="2:2" x14ac:dyDescent="0.2">
      <c r="B6439" s="62"/>
    </row>
    <row r="6440" spans="2:2" x14ac:dyDescent="0.2">
      <c r="B6440" s="62"/>
    </row>
    <row r="6441" spans="2:2" x14ac:dyDescent="0.2">
      <c r="B6441" s="62"/>
    </row>
    <row r="6442" spans="2:2" x14ac:dyDescent="0.2">
      <c r="B6442" s="62"/>
    </row>
    <row r="6443" spans="2:2" x14ac:dyDescent="0.2">
      <c r="B6443" s="62"/>
    </row>
    <row r="6444" spans="2:2" x14ac:dyDescent="0.2">
      <c r="B6444" s="62"/>
    </row>
    <row r="6445" spans="2:2" x14ac:dyDescent="0.2">
      <c r="B6445" s="62"/>
    </row>
    <row r="6446" spans="2:2" x14ac:dyDescent="0.2">
      <c r="B6446" s="62"/>
    </row>
    <row r="6447" spans="2:2" x14ac:dyDescent="0.2">
      <c r="B6447" s="62"/>
    </row>
    <row r="6448" spans="2:2" x14ac:dyDescent="0.2">
      <c r="B6448" s="62"/>
    </row>
    <row r="6449" spans="2:2" x14ac:dyDescent="0.2">
      <c r="B6449" s="62"/>
    </row>
    <row r="6450" spans="2:2" x14ac:dyDescent="0.2">
      <c r="B6450" s="62"/>
    </row>
    <row r="6451" spans="2:2" x14ac:dyDescent="0.2">
      <c r="B6451" s="62"/>
    </row>
    <row r="6452" spans="2:2" x14ac:dyDescent="0.2">
      <c r="B6452" s="62"/>
    </row>
    <row r="6453" spans="2:2" x14ac:dyDescent="0.2">
      <c r="B6453" s="62"/>
    </row>
    <row r="6454" spans="2:2" x14ac:dyDescent="0.2">
      <c r="B6454" s="62"/>
    </row>
    <row r="6455" spans="2:2" x14ac:dyDescent="0.2">
      <c r="B6455" s="62"/>
    </row>
    <row r="6456" spans="2:2" x14ac:dyDescent="0.2">
      <c r="B6456" s="62"/>
    </row>
    <row r="6457" spans="2:2" x14ac:dyDescent="0.2">
      <c r="B6457" s="62"/>
    </row>
    <row r="6458" spans="2:2" x14ac:dyDescent="0.2">
      <c r="B6458" s="62"/>
    </row>
    <row r="6459" spans="2:2" x14ac:dyDescent="0.2">
      <c r="B6459" s="62"/>
    </row>
    <row r="6460" spans="2:2" x14ac:dyDescent="0.2">
      <c r="B6460" s="62"/>
    </row>
    <row r="6461" spans="2:2" x14ac:dyDescent="0.2">
      <c r="B6461" s="62"/>
    </row>
    <row r="6462" spans="2:2" x14ac:dyDescent="0.2">
      <c r="B6462" s="62"/>
    </row>
    <row r="6463" spans="2:2" x14ac:dyDescent="0.2">
      <c r="B6463" s="62"/>
    </row>
    <row r="6464" spans="2:2" x14ac:dyDescent="0.2">
      <c r="B6464" s="62"/>
    </row>
    <row r="6465" spans="2:2" x14ac:dyDescent="0.2">
      <c r="B6465" s="62"/>
    </row>
    <row r="6466" spans="2:2" x14ac:dyDescent="0.2">
      <c r="B6466" s="62"/>
    </row>
    <row r="6467" spans="2:2" x14ac:dyDescent="0.2">
      <c r="B6467" s="62"/>
    </row>
    <row r="6468" spans="2:2" x14ac:dyDescent="0.2">
      <c r="B6468" s="62"/>
    </row>
    <row r="6469" spans="2:2" x14ac:dyDescent="0.2">
      <c r="B6469" s="62"/>
    </row>
    <row r="6470" spans="2:2" x14ac:dyDescent="0.2">
      <c r="B6470" s="62"/>
    </row>
    <row r="6471" spans="2:2" x14ac:dyDescent="0.2">
      <c r="B6471" s="62"/>
    </row>
    <row r="6472" spans="2:2" x14ac:dyDescent="0.2">
      <c r="B6472" s="62"/>
    </row>
    <row r="6473" spans="2:2" x14ac:dyDescent="0.2">
      <c r="B6473" s="62"/>
    </row>
    <row r="6474" spans="2:2" x14ac:dyDescent="0.2">
      <c r="B6474" s="62"/>
    </row>
    <row r="6475" spans="2:2" x14ac:dyDescent="0.2">
      <c r="B6475" s="62"/>
    </row>
    <row r="6476" spans="2:2" x14ac:dyDescent="0.2">
      <c r="B6476" s="62"/>
    </row>
    <row r="6477" spans="2:2" x14ac:dyDescent="0.2">
      <c r="B6477" s="62"/>
    </row>
    <row r="6478" spans="2:2" x14ac:dyDescent="0.2">
      <c r="B6478" s="62"/>
    </row>
    <row r="6479" spans="2:2" x14ac:dyDescent="0.2">
      <c r="B6479" s="62"/>
    </row>
    <row r="6480" spans="2:2" x14ac:dyDescent="0.2">
      <c r="B6480" s="62"/>
    </row>
    <row r="6481" spans="2:2" x14ac:dyDescent="0.2">
      <c r="B6481" s="62"/>
    </row>
    <row r="6482" spans="2:2" x14ac:dyDescent="0.2">
      <c r="B6482" s="62"/>
    </row>
    <row r="6483" spans="2:2" x14ac:dyDescent="0.2">
      <c r="B6483" s="62"/>
    </row>
    <row r="6484" spans="2:2" x14ac:dyDescent="0.2">
      <c r="B6484" s="62"/>
    </row>
    <row r="6485" spans="2:2" x14ac:dyDescent="0.2">
      <c r="B6485" s="62"/>
    </row>
    <row r="6486" spans="2:2" x14ac:dyDescent="0.2">
      <c r="B6486" s="62"/>
    </row>
    <row r="6487" spans="2:2" x14ac:dyDescent="0.2">
      <c r="B6487" s="62"/>
    </row>
    <row r="6488" spans="2:2" x14ac:dyDescent="0.2">
      <c r="B6488" s="62"/>
    </row>
    <row r="6489" spans="2:2" x14ac:dyDescent="0.2">
      <c r="B6489" s="62"/>
    </row>
    <row r="6490" spans="2:2" x14ac:dyDescent="0.2">
      <c r="B6490" s="62"/>
    </row>
    <row r="6491" spans="2:2" x14ac:dyDescent="0.2">
      <c r="B6491" s="62"/>
    </row>
    <row r="6492" spans="2:2" x14ac:dyDescent="0.2">
      <c r="B6492" s="62"/>
    </row>
    <row r="6493" spans="2:2" x14ac:dyDescent="0.2">
      <c r="B6493" s="62"/>
    </row>
    <row r="6494" spans="2:2" x14ac:dyDescent="0.2">
      <c r="B6494" s="62"/>
    </row>
    <row r="6495" spans="2:2" x14ac:dyDescent="0.2">
      <c r="B6495" s="62"/>
    </row>
    <row r="6496" spans="2:2" x14ac:dyDescent="0.2">
      <c r="B6496" s="62"/>
    </row>
    <row r="6497" spans="2:2" x14ac:dyDescent="0.2">
      <c r="B6497" s="62"/>
    </row>
    <row r="6498" spans="2:2" x14ac:dyDescent="0.2">
      <c r="B6498" s="62"/>
    </row>
    <row r="6499" spans="2:2" x14ac:dyDescent="0.2">
      <c r="B6499" s="62"/>
    </row>
    <row r="6500" spans="2:2" x14ac:dyDescent="0.2">
      <c r="B6500" s="62"/>
    </row>
    <row r="6501" spans="2:2" x14ac:dyDescent="0.2">
      <c r="B6501" s="62"/>
    </row>
    <row r="6502" spans="2:2" x14ac:dyDescent="0.2">
      <c r="B6502" s="62"/>
    </row>
    <row r="6503" spans="2:2" x14ac:dyDescent="0.2">
      <c r="B6503" s="62"/>
    </row>
    <row r="6504" spans="2:2" x14ac:dyDescent="0.2">
      <c r="B6504" s="62"/>
    </row>
    <row r="6505" spans="2:2" x14ac:dyDescent="0.2">
      <c r="B6505" s="62"/>
    </row>
    <row r="6506" spans="2:2" x14ac:dyDescent="0.2">
      <c r="B6506" s="62"/>
    </row>
    <row r="6507" spans="2:2" x14ac:dyDescent="0.2">
      <c r="B6507" s="62"/>
    </row>
    <row r="6508" spans="2:2" x14ac:dyDescent="0.2">
      <c r="B6508" s="62"/>
    </row>
    <row r="6509" spans="2:2" x14ac:dyDescent="0.2">
      <c r="B6509" s="62"/>
    </row>
    <row r="6510" spans="2:2" x14ac:dyDescent="0.2">
      <c r="B6510" s="62"/>
    </row>
    <row r="6511" spans="2:2" x14ac:dyDescent="0.2">
      <c r="B6511" s="62"/>
    </row>
    <row r="6512" spans="2:2" x14ac:dyDescent="0.2">
      <c r="B6512" s="62"/>
    </row>
    <row r="6513" spans="2:2" x14ac:dyDescent="0.2">
      <c r="B6513" s="62"/>
    </row>
    <row r="6514" spans="2:2" x14ac:dyDescent="0.2">
      <c r="B6514" s="62"/>
    </row>
    <row r="6515" spans="2:2" x14ac:dyDescent="0.2">
      <c r="B6515" s="62"/>
    </row>
    <row r="6516" spans="2:2" x14ac:dyDescent="0.2">
      <c r="B6516" s="62"/>
    </row>
    <row r="6517" spans="2:2" x14ac:dyDescent="0.2">
      <c r="B6517" s="62"/>
    </row>
    <row r="6518" spans="2:2" x14ac:dyDescent="0.2">
      <c r="B6518" s="62"/>
    </row>
    <row r="6519" spans="2:2" x14ac:dyDescent="0.2">
      <c r="B6519" s="62"/>
    </row>
    <row r="6520" spans="2:2" x14ac:dyDescent="0.2">
      <c r="B6520" s="62"/>
    </row>
    <row r="6521" spans="2:2" x14ac:dyDescent="0.2">
      <c r="B6521" s="62"/>
    </row>
    <row r="6522" spans="2:2" x14ac:dyDescent="0.2">
      <c r="B6522" s="62"/>
    </row>
    <row r="6523" spans="2:2" x14ac:dyDescent="0.2">
      <c r="B6523" s="62"/>
    </row>
    <row r="6524" spans="2:2" x14ac:dyDescent="0.2">
      <c r="B6524" s="62"/>
    </row>
    <row r="6525" spans="2:2" x14ac:dyDescent="0.2">
      <c r="B6525" s="62"/>
    </row>
    <row r="6526" spans="2:2" x14ac:dyDescent="0.2">
      <c r="B6526" s="62"/>
    </row>
    <row r="6527" spans="2:2" x14ac:dyDescent="0.2">
      <c r="B6527" s="62"/>
    </row>
    <row r="6528" spans="2:2" x14ac:dyDescent="0.2">
      <c r="B6528" s="62"/>
    </row>
    <row r="6529" spans="2:2" x14ac:dyDescent="0.2">
      <c r="B6529" s="62"/>
    </row>
    <row r="6530" spans="2:2" x14ac:dyDescent="0.2">
      <c r="B6530" s="62"/>
    </row>
    <row r="6531" spans="2:2" x14ac:dyDescent="0.2">
      <c r="B6531" s="62"/>
    </row>
    <row r="6532" spans="2:2" x14ac:dyDescent="0.2">
      <c r="B6532" s="62"/>
    </row>
    <row r="6533" spans="2:2" x14ac:dyDescent="0.2">
      <c r="B6533" s="62"/>
    </row>
    <row r="6534" spans="2:2" x14ac:dyDescent="0.2">
      <c r="B6534" s="62"/>
    </row>
    <row r="6535" spans="2:2" x14ac:dyDescent="0.2">
      <c r="B6535" s="62"/>
    </row>
    <row r="6536" spans="2:2" x14ac:dyDescent="0.2">
      <c r="B6536" s="62"/>
    </row>
    <row r="6537" spans="2:2" x14ac:dyDescent="0.2">
      <c r="B6537" s="62"/>
    </row>
    <row r="6538" spans="2:2" x14ac:dyDescent="0.2">
      <c r="B6538" s="62"/>
    </row>
    <row r="6539" spans="2:2" x14ac:dyDescent="0.2">
      <c r="B6539" s="62"/>
    </row>
    <row r="6540" spans="2:2" x14ac:dyDescent="0.2">
      <c r="B6540" s="62"/>
    </row>
    <row r="6541" spans="2:2" x14ac:dyDescent="0.2">
      <c r="B6541" s="62"/>
    </row>
    <row r="6542" spans="2:2" x14ac:dyDescent="0.2">
      <c r="B6542" s="62"/>
    </row>
    <row r="6543" spans="2:2" x14ac:dyDescent="0.2">
      <c r="B6543" s="62"/>
    </row>
    <row r="6544" spans="2:2" x14ac:dyDescent="0.2">
      <c r="B6544" s="62"/>
    </row>
    <row r="6545" spans="2:2" x14ac:dyDescent="0.2">
      <c r="B6545" s="62"/>
    </row>
    <row r="6546" spans="2:2" x14ac:dyDescent="0.2">
      <c r="B6546" s="62"/>
    </row>
    <row r="6547" spans="2:2" x14ac:dyDescent="0.2">
      <c r="B6547" s="62"/>
    </row>
    <row r="6548" spans="2:2" x14ac:dyDescent="0.2">
      <c r="B6548" s="62"/>
    </row>
    <row r="6549" spans="2:2" x14ac:dyDescent="0.2">
      <c r="B6549" s="62"/>
    </row>
    <row r="6550" spans="2:2" x14ac:dyDescent="0.2">
      <c r="B6550" s="62"/>
    </row>
    <row r="6551" spans="2:2" x14ac:dyDescent="0.2">
      <c r="B6551" s="62"/>
    </row>
    <row r="6552" spans="2:2" x14ac:dyDescent="0.2">
      <c r="B6552" s="62"/>
    </row>
    <row r="6553" spans="2:2" x14ac:dyDescent="0.2">
      <c r="B6553" s="62"/>
    </row>
    <row r="6554" spans="2:2" x14ac:dyDescent="0.2">
      <c r="B6554" s="62"/>
    </row>
    <row r="6555" spans="2:2" x14ac:dyDescent="0.2">
      <c r="B6555" s="62"/>
    </row>
    <row r="6556" spans="2:2" x14ac:dyDescent="0.2">
      <c r="B6556" s="62"/>
    </row>
    <row r="6557" spans="2:2" x14ac:dyDescent="0.2">
      <c r="B6557" s="62"/>
    </row>
    <row r="6558" spans="2:2" x14ac:dyDescent="0.2">
      <c r="B6558" s="62"/>
    </row>
    <row r="6559" spans="2:2" x14ac:dyDescent="0.2">
      <c r="B6559" s="62"/>
    </row>
    <row r="6560" spans="2:2" x14ac:dyDescent="0.2">
      <c r="B6560" s="62"/>
    </row>
    <row r="6561" spans="2:2" x14ac:dyDescent="0.2">
      <c r="B6561" s="62"/>
    </row>
    <row r="6562" spans="2:2" x14ac:dyDescent="0.2">
      <c r="B6562" s="62"/>
    </row>
    <row r="6563" spans="2:2" x14ac:dyDescent="0.2">
      <c r="B6563" s="62"/>
    </row>
    <row r="6564" spans="2:2" x14ac:dyDescent="0.2">
      <c r="B6564" s="62"/>
    </row>
    <row r="6565" spans="2:2" x14ac:dyDescent="0.2">
      <c r="B6565" s="62"/>
    </row>
    <row r="6566" spans="2:2" x14ac:dyDescent="0.2">
      <c r="B6566" s="62"/>
    </row>
    <row r="6567" spans="2:2" x14ac:dyDescent="0.2">
      <c r="B6567" s="62"/>
    </row>
    <row r="6568" spans="2:2" x14ac:dyDescent="0.2">
      <c r="B6568" s="62"/>
    </row>
    <row r="6569" spans="2:2" x14ac:dyDescent="0.2">
      <c r="B6569" s="62"/>
    </row>
    <row r="6570" spans="2:2" x14ac:dyDescent="0.2">
      <c r="B6570" s="62"/>
    </row>
    <row r="6571" spans="2:2" x14ac:dyDescent="0.2">
      <c r="B6571" s="62"/>
    </row>
    <row r="6572" spans="2:2" x14ac:dyDescent="0.2">
      <c r="B6572" s="62"/>
    </row>
    <row r="6573" spans="2:2" x14ac:dyDescent="0.2">
      <c r="B6573" s="62"/>
    </row>
    <row r="6574" spans="2:2" x14ac:dyDescent="0.2">
      <c r="B6574" s="62"/>
    </row>
    <row r="6575" spans="2:2" x14ac:dyDescent="0.2">
      <c r="B6575" s="62"/>
    </row>
    <row r="6576" spans="2:2" x14ac:dyDescent="0.2">
      <c r="B6576" s="62"/>
    </row>
    <row r="6577" spans="2:2" x14ac:dyDescent="0.2">
      <c r="B6577" s="62"/>
    </row>
    <row r="6578" spans="2:2" x14ac:dyDescent="0.2">
      <c r="B6578" s="62"/>
    </row>
    <row r="6579" spans="2:2" x14ac:dyDescent="0.2">
      <c r="B6579" s="62"/>
    </row>
    <row r="6580" spans="2:2" x14ac:dyDescent="0.2">
      <c r="B6580" s="62"/>
    </row>
    <row r="6581" spans="2:2" x14ac:dyDescent="0.2">
      <c r="B6581" s="62"/>
    </row>
    <row r="6582" spans="2:2" x14ac:dyDescent="0.2">
      <c r="B6582" s="62"/>
    </row>
    <row r="6583" spans="2:2" x14ac:dyDescent="0.2">
      <c r="B6583" s="62"/>
    </row>
    <row r="6584" spans="2:2" x14ac:dyDescent="0.2">
      <c r="B6584" s="62"/>
    </row>
    <row r="6585" spans="2:2" x14ac:dyDescent="0.2">
      <c r="B6585" s="62"/>
    </row>
    <row r="6586" spans="2:2" x14ac:dyDescent="0.2">
      <c r="B6586" s="62"/>
    </row>
    <row r="6587" spans="2:2" x14ac:dyDescent="0.2">
      <c r="B6587" s="62"/>
    </row>
    <row r="6588" spans="2:2" x14ac:dyDescent="0.2">
      <c r="B6588" s="62"/>
    </row>
    <row r="6589" spans="2:2" x14ac:dyDescent="0.2">
      <c r="B6589" s="62"/>
    </row>
    <row r="6590" spans="2:2" x14ac:dyDescent="0.2">
      <c r="B6590" s="62"/>
    </row>
    <row r="6591" spans="2:2" x14ac:dyDescent="0.2">
      <c r="B6591" s="62"/>
    </row>
    <row r="6592" spans="2:2" x14ac:dyDescent="0.2">
      <c r="B6592" s="62"/>
    </row>
    <row r="6593" spans="2:2" x14ac:dyDescent="0.2">
      <c r="B6593" s="62"/>
    </row>
    <row r="6594" spans="2:2" x14ac:dyDescent="0.2">
      <c r="B6594" s="62"/>
    </row>
    <row r="6595" spans="2:2" x14ac:dyDescent="0.2">
      <c r="B6595" s="62"/>
    </row>
    <row r="6596" spans="2:2" x14ac:dyDescent="0.2">
      <c r="B6596" s="62"/>
    </row>
    <row r="6597" spans="2:2" x14ac:dyDescent="0.2">
      <c r="B6597" s="62"/>
    </row>
    <row r="6598" spans="2:2" x14ac:dyDescent="0.2">
      <c r="B6598" s="62"/>
    </row>
    <row r="6599" spans="2:2" x14ac:dyDescent="0.2">
      <c r="B6599" s="62"/>
    </row>
    <row r="6600" spans="2:2" x14ac:dyDescent="0.2">
      <c r="B6600" s="62"/>
    </row>
    <row r="6601" spans="2:2" x14ac:dyDescent="0.2">
      <c r="B6601" s="62"/>
    </row>
    <row r="6602" spans="2:2" x14ac:dyDescent="0.2">
      <c r="B6602" s="62"/>
    </row>
    <row r="6603" spans="2:2" x14ac:dyDescent="0.2">
      <c r="B6603" s="62"/>
    </row>
    <row r="6604" spans="2:2" x14ac:dyDescent="0.2">
      <c r="B6604" s="62"/>
    </row>
    <row r="6605" spans="2:2" x14ac:dyDescent="0.2">
      <c r="B6605" s="62"/>
    </row>
    <row r="6606" spans="2:2" x14ac:dyDescent="0.2">
      <c r="B6606" s="62"/>
    </row>
    <row r="6607" spans="2:2" x14ac:dyDescent="0.2">
      <c r="B6607" s="62"/>
    </row>
    <row r="6608" spans="2:2" x14ac:dyDescent="0.2">
      <c r="B6608" s="62"/>
    </row>
    <row r="6609" spans="2:2" x14ac:dyDescent="0.2">
      <c r="B6609" s="62"/>
    </row>
    <row r="6610" spans="2:2" x14ac:dyDescent="0.2">
      <c r="B6610" s="62"/>
    </row>
    <row r="6611" spans="2:2" x14ac:dyDescent="0.2">
      <c r="B6611" s="62"/>
    </row>
    <row r="6612" spans="2:2" x14ac:dyDescent="0.2">
      <c r="B6612" s="62"/>
    </row>
    <row r="6613" spans="2:2" x14ac:dyDescent="0.2">
      <c r="B6613" s="62"/>
    </row>
    <row r="6614" spans="2:2" x14ac:dyDescent="0.2">
      <c r="B6614" s="62"/>
    </row>
    <row r="6615" spans="2:2" x14ac:dyDescent="0.2">
      <c r="B6615" s="62"/>
    </row>
    <row r="6616" spans="2:2" x14ac:dyDescent="0.2">
      <c r="B6616" s="62"/>
    </row>
    <row r="6617" spans="2:2" x14ac:dyDescent="0.2">
      <c r="B6617" s="62"/>
    </row>
    <row r="6618" spans="2:2" x14ac:dyDescent="0.2">
      <c r="B6618" s="62"/>
    </row>
    <row r="6619" spans="2:2" x14ac:dyDescent="0.2">
      <c r="B6619" s="62"/>
    </row>
    <row r="6620" spans="2:2" x14ac:dyDescent="0.2">
      <c r="B6620" s="62"/>
    </row>
    <row r="6621" spans="2:2" x14ac:dyDescent="0.2">
      <c r="B6621" s="62"/>
    </row>
    <row r="6622" spans="2:2" x14ac:dyDescent="0.2">
      <c r="B6622" s="62"/>
    </row>
    <row r="6623" spans="2:2" x14ac:dyDescent="0.2">
      <c r="B6623" s="62"/>
    </row>
    <row r="6624" spans="2:2" x14ac:dyDescent="0.2">
      <c r="B6624" s="62"/>
    </row>
    <row r="6625" spans="2:2" x14ac:dyDescent="0.2">
      <c r="B6625" s="62"/>
    </row>
    <row r="6626" spans="2:2" x14ac:dyDescent="0.2">
      <c r="B6626" s="62"/>
    </row>
    <row r="6627" spans="2:2" x14ac:dyDescent="0.2">
      <c r="B6627" s="62"/>
    </row>
    <row r="6628" spans="2:2" x14ac:dyDescent="0.2">
      <c r="B6628" s="62"/>
    </row>
    <row r="6629" spans="2:2" x14ac:dyDescent="0.2">
      <c r="B6629" s="62"/>
    </row>
    <row r="6630" spans="2:2" x14ac:dyDescent="0.2">
      <c r="B6630" s="62"/>
    </row>
    <row r="6631" spans="2:2" x14ac:dyDescent="0.2">
      <c r="B6631" s="62"/>
    </row>
    <row r="6632" spans="2:2" x14ac:dyDescent="0.2">
      <c r="B6632" s="62"/>
    </row>
    <row r="6633" spans="2:2" x14ac:dyDescent="0.2">
      <c r="B6633" s="62"/>
    </row>
    <row r="6634" spans="2:2" x14ac:dyDescent="0.2">
      <c r="B6634" s="62"/>
    </row>
    <row r="6635" spans="2:2" x14ac:dyDescent="0.2">
      <c r="B6635" s="62"/>
    </row>
    <row r="6636" spans="2:2" x14ac:dyDescent="0.2">
      <c r="B6636" s="62"/>
    </row>
    <row r="6637" spans="2:2" x14ac:dyDescent="0.2">
      <c r="B6637" s="62"/>
    </row>
    <row r="6638" spans="2:2" x14ac:dyDescent="0.2">
      <c r="B6638" s="62"/>
    </row>
    <row r="6639" spans="2:2" x14ac:dyDescent="0.2">
      <c r="B6639" s="62"/>
    </row>
    <row r="6640" spans="2:2" x14ac:dyDescent="0.2">
      <c r="B6640" s="62"/>
    </row>
    <row r="6641" spans="2:2" x14ac:dyDescent="0.2">
      <c r="B6641" s="62"/>
    </row>
    <row r="6642" spans="2:2" x14ac:dyDescent="0.2">
      <c r="B6642" s="62"/>
    </row>
    <row r="6643" spans="2:2" x14ac:dyDescent="0.2">
      <c r="B6643" s="62"/>
    </row>
    <row r="6644" spans="2:2" x14ac:dyDescent="0.2">
      <c r="B6644" s="62"/>
    </row>
    <row r="6645" spans="2:2" x14ac:dyDescent="0.2">
      <c r="B6645" s="62"/>
    </row>
    <row r="6646" spans="2:2" x14ac:dyDescent="0.2">
      <c r="B6646" s="62"/>
    </row>
    <row r="6647" spans="2:2" x14ac:dyDescent="0.2">
      <c r="B6647" s="62"/>
    </row>
    <row r="6648" spans="2:2" x14ac:dyDescent="0.2">
      <c r="B6648" s="62"/>
    </row>
    <row r="6649" spans="2:2" x14ac:dyDescent="0.2">
      <c r="B6649" s="62"/>
    </row>
    <row r="6650" spans="2:2" x14ac:dyDescent="0.2">
      <c r="B6650" s="62"/>
    </row>
    <row r="6651" spans="2:2" x14ac:dyDescent="0.2">
      <c r="B6651" s="62"/>
    </row>
    <row r="6652" spans="2:2" x14ac:dyDescent="0.2">
      <c r="B6652" s="62"/>
    </row>
    <row r="6653" spans="2:2" x14ac:dyDescent="0.2">
      <c r="B6653" s="62"/>
    </row>
    <row r="6654" spans="2:2" x14ac:dyDescent="0.2">
      <c r="B6654" s="62"/>
    </row>
    <row r="6655" spans="2:2" x14ac:dyDescent="0.2">
      <c r="B6655" s="62"/>
    </row>
    <row r="6656" spans="2:2" x14ac:dyDescent="0.2">
      <c r="B6656" s="62"/>
    </row>
    <row r="6657" spans="2:2" x14ac:dyDescent="0.2">
      <c r="B6657" s="62"/>
    </row>
    <row r="6658" spans="2:2" x14ac:dyDescent="0.2">
      <c r="B6658" s="62"/>
    </row>
    <row r="6659" spans="2:2" x14ac:dyDescent="0.2">
      <c r="B6659" s="62"/>
    </row>
    <row r="6660" spans="2:2" x14ac:dyDescent="0.2">
      <c r="B6660" s="62"/>
    </row>
    <row r="6661" spans="2:2" x14ac:dyDescent="0.2">
      <c r="B6661" s="62"/>
    </row>
    <row r="6662" spans="2:2" x14ac:dyDescent="0.2">
      <c r="B6662" s="62"/>
    </row>
    <row r="6663" spans="2:2" x14ac:dyDescent="0.2">
      <c r="B6663" s="62"/>
    </row>
    <row r="6664" spans="2:2" x14ac:dyDescent="0.2">
      <c r="B6664" s="62"/>
    </row>
    <row r="6665" spans="2:2" x14ac:dyDescent="0.2">
      <c r="B6665" s="62"/>
    </row>
    <row r="6666" spans="2:2" x14ac:dyDescent="0.2">
      <c r="B6666" s="62"/>
    </row>
    <row r="6667" spans="2:2" x14ac:dyDescent="0.2">
      <c r="B6667" s="62"/>
    </row>
    <row r="6668" spans="2:2" x14ac:dyDescent="0.2">
      <c r="B6668" s="62"/>
    </row>
    <row r="6669" spans="2:2" x14ac:dyDescent="0.2">
      <c r="B6669" s="62"/>
    </row>
    <row r="6670" spans="2:2" x14ac:dyDescent="0.2">
      <c r="B6670" s="62"/>
    </row>
    <row r="6671" spans="2:2" x14ac:dyDescent="0.2">
      <c r="B6671" s="62"/>
    </row>
    <row r="6672" spans="2:2" x14ac:dyDescent="0.2">
      <c r="B6672" s="62"/>
    </row>
    <row r="6673" spans="2:2" x14ac:dyDescent="0.2">
      <c r="B6673" s="62"/>
    </row>
    <row r="6674" spans="2:2" x14ac:dyDescent="0.2">
      <c r="B6674" s="62"/>
    </row>
    <row r="6675" spans="2:2" x14ac:dyDescent="0.2">
      <c r="B6675" s="62"/>
    </row>
    <row r="6676" spans="2:2" x14ac:dyDescent="0.2">
      <c r="B6676" s="62"/>
    </row>
    <row r="6677" spans="2:2" x14ac:dyDescent="0.2">
      <c r="B6677" s="62"/>
    </row>
    <row r="6678" spans="2:2" x14ac:dyDescent="0.2">
      <c r="B6678" s="62"/>
    </row>
    <row r="6679" spans="2:2" x14ac:dyDescent="0.2">
      <c r="B6679" s="62"/>
    </row>
    <row r="6680" spans="2:2" x14ac:dyDescent="0.2">
      <c r="B6680" s="62"/>
    </row>
    <row r="6681" spans="2:2" x14ac:dyDescent="0.2">
      <c r="B6681" s="62"/>
    </row>
    <row r="6682" spans="2:2" x14ac:dyDescent="0.2">
      <c r="B6682" s="62"/>
    </row>
    <row r="6683" spans="2:2" x14ac:dyDescent="0.2">
      <c r="B6683" s="62"/>
    </row>
    <row r="6684" spans="2:2" x14ac:dyDescent="0.2">
      <c r="B6684" s="62"/>
    </row>
    <row r="6685" spans="2:2" x14ac:dyDescent="0.2">
      <c r="B6685" s="62"/>
    </row>
    <row r="6686" spans="2:2" x14ac:dyDescent="0.2">
      <c r="B6686" s="62"/>
    </row>
    <row r="6687" spans="2:2" x14ac:dyDescent="0.2">
      <c r="B6687" s="62"/>
    </row>
    <row r="6688" spans="2:2" x14ac:dyDescent="0.2">
      <c r="B6688" s="62"/>
    </row>
    <row r="6689" spans="2:2" x14ac:dyDescent="0.2">
      <c r="B6689" s="62"/>
    </row>
    <row r="6690" spans="2:2" x14ac:dyDescent="0.2">
      <c r="B6690" s="62"/>
    </row>
    <row r="6691" spans="2:2" x14ac:dyDescent="0.2">
      <c r="B6691" s="62"/>
    </row>
    <row r="6692" spans="2:2" x14ac:dyDescent="0.2">
      <c r="B6692" s="62"/>
    </row>
    <row r="6693" spans="2:2" x14ac:dyDescent="0.2">
      <c r="B6693" s="62"/>
    </row>
    <row r="6694" spans="2:2" x14ac:dyDescent="0.2">
      <c r="B6694" s="62"/>
    </row>
    <row r="6695" spans="2:2" x14ac:dyDescent="0.2">
      <c r="B6695" s="62"/>
    </row>
    <row r="6696" spans="2:2" x14ac:dyDescent="0.2">
      <c r="B6696" s="62"/>
    </row>
    <row r="6697" spans="2:2" x14ac:dyDescent="0.2">
      <c r="B6697" s="62"/>
    </row>
    <row r="6698" spans="2:2" x14ac:dyDescent="0.2">
      <c r="B6698" s="62"/>
    </row>
    <row r="6699" spans="2:2" x14ac:dyDescent="0.2">
      <c r="B6699" s="62"/>
    </row>
    <row r="6700" spans="2:2" x14ac:dyDescent="0.2">
      <c r="B6700" s="62"/>
    </row>
    <row r="6701" spans="2:2" x14ac:dyDescent="0.2">
      <c r="B6701" s="62"/>
    </row>
    <row r="6702" spans="2:2" x14ac:dyDescent="0.2">
      <c r="B6702" s="62"/>
    </row>
    <row r="6703" spans="2:2" x14ac:dyDescent="0.2">
      <c r="B6703" s="62"/>
    </row>
    <row r="6704" spans="2:2" x14ac:dyDescent="0.2">
      <c r="B6704" s="62"/>
    </row>
    <row r="6705" spans="2:2" x14ac:dyDescent="0.2">
      <c r="B6705" s="62"/>
    </row>
    <row r="6706" spans="2:2" x14ac:dyDescent="0.2">
      <c r="B6706" s="62"/>
    </row>
    <row r="6707" spans="2:2" x14ac:dyDescent="0.2">
      <c r="B6707" s="62"/>
    </row>
    <row r="6708" spans="2:2" x14ac:dyDescent="0.2">
      <c r="B6708" s="62"/>
    </row>
    <row r="6709" spans="2:2" x14ac:dyDescent="0.2">
      <c r="B6709" s="62"/>
    </row>
    <row r="6710" spans="2:2" x14ac:dyDescent="0.2">
      <c r="B6710" s="62"/>
    </row>
    <row r="6711" spans="2:2" x14ac:dyDescent="0.2">
      <c r="B6711" s="62"/>
    </row>
    <row r="6712" spans="2:2" x14ac:dyDescent="0.2">
      <c r="B6712" s="62"/>
    </row>
    <row r="6713" spans="2:2" x14ac:dyDescent="0.2">
      <c r="B6713" s="62"/>
    </row>
    <row r="6714" spans="2:2" x14ac:dyDescent="0.2">
      <c r="B6714" s="62"/>
    </row>
    <row r="6715" spans="2:2" x14ac:dyDescent="0.2">
      <c r="B6715" s="62"/>
    </row>
    <row r="6716" spans="2:2" x14ac:dyDescent="0.2">
      <c r="B6716" s="62"/>
    </row>
    <row r="6717" spans="2:2" x14ac:dyDescent="0.2">
      <c r="B6717" s="62"/>
    </row>
    <row r="6718" spans="2:2" x14ac:dyDescent="0.2">
      <c r="B6718" s="62"/>
    </row>
    <row r="6719" spans="2:2" x14ac:dyDescent="0.2">
      <c r="B6719" s="62"/>
    </row>
    <row r="6720" spans="2:2" x14ac:dyDescent="0.2">
      <c r="B6720" s="62"/>
    </row>
    <row r="6721" spans="2:2" x14ac:dyDescent="0.2">
      <c r="B6721" s="62"/>
    </row>
    <row r="6722" spans="2:2" x14ac:dyDescent="0.2">
      <c r="B6722" s="62"/>
    </row>
    <row r="6723" spans="2:2" x14ac:dyDescent="0.2">
      <c r="B6723" s="62"/>
    </row>
    <row r="6724" spans="2:2" x14ac:dyDescent="0.2">
      <c r="B6724" s="62"/>
    </row>
    <row r="6725" spans="2:2" x14ac:dyDescent="0.2">
      <c r="B6725" s="62"/>
    </row>
    <row r="6726" spans="2:2" x14ac:dyDescent="0.2">
      <c r="B6726" s="62"/>
    </row>
    <row r="6727" spans="2:2" x14ac:dyDescent="0.2">
      <c r="B6727" s="62"/>
    </row>
    <row r="6728" spans="2:2" x14ac:dyDescent="0.2">
      <c r="B6728" s="62"/>
    </row>
    <row r="6729" spans="2:2" x14ac:dyDescent="0.2">
      <c r="B6729" s="62"/>
    </row>
    <row r="6730" spans="2:2" x14ac:dyDescent="0.2">
      <c r="B6730" s="62"/>
    </row>
    <row r="6731" spans="2:2" x14ac:dyDescent="0.2">
      <c r="B6731" s="62"/>
    </row>
    <row r="6732" spans="2:2" x14ac:dyDescent="0.2">
      <c r="B6732" s="62"/>
    </row>
    <row r="6733" spans="2:2" x14ac:dyDescent="0.2">
      <c r="B6733" s="62"/>
    </row>
    <row r="6734" spans="2:2" x14ac:dyDescent="0.2">
      <c r="B6734" s="62"/>
    </row>
    <row r="6735" spans="2:2" x14ac:dyDescent="0.2">
      <c r="B6735" s="62"/>
    </row>
    <row r="6736" spans="2:2" x14ac:dyDescent="0.2">
      <c r="B6736" s="62"/>
    </row>
    <row r="6737" spans="2:2" x14ac:dyDescent="0.2">
      <c r="B6737" s="62"/>
    </row>
    <row r="6738" spans="2:2" x14ac:dyDescent="0.2">
      <c r="B6738" s="62"/>
    </row>
    <row r="6739" spans="2:2" x14ac:dyDescent="0.2">
      <c r="B6739" s="62"/>
    </row>
    <row r="6740" spans="2:2" x14ac:dyDescent="0.2">
      <c r="B6740" s="62"/>
    </row>
    <row r="6741" spans="2:2" x14ac:dyDescent="0.2">
      <c r="B6741" s="62"/>
    </row>
    <row r="6742" spans="2:2" x14ac:dyDescent="0.2">
      <c r="B6742" s="62"/>
    </row>
    <row r="6743" spans="2:2" x14ac:dyDescent="0.2">
      <c r="B6743" s="62"/>
    </row>
    <row r="6744" spans="2:2" x14ac:dyDescent="0.2">
      <c r="B6744" s="62"/>
    </row>
    <row r="6745" spans="2:2" x14ac:dyDescent="0.2">
      <c r="B6745" s="62"/>
    </row>
    <row r="6746" spans="2:2" x14ac:dyDescent="0.2">
      <c r="B6746" s="62"/>
    </row>
    <row r="6747" spans="2:2" x14ac:dyDescent="0.2">
      <c r="B6747" s="62"/>
    </row>
    <row r="6748" spans="2:2" x14ac:dyDescent="0.2">
      <c r="B6748" s="62"/>
    </row>
    <row r="6749" spans="2:2" x14ac:dyDescent="0.2">
      <c r="B6749" s="62"/>
    </row>
    <row r="6750" spans="2:2" x14ac:dyDescent="0.2">
      <c r="B6750" s="62"/>
    </row>
    <row r="6751" spans="2:2" x14ac:dyDescent="0.2">
      <c r="B6751" s="62"/>
    </row>
    <row r="6752" spans="2:2" x14ac:dyDescent="0.2">
      <c r="B6752" s="62"/>
    </row>
    <row r="6753" spans="2:2" x14ac:dyDescent="0.2">
      <c r="B6753" s="62"/>
    </row>
    <row r="6754" spans="2:2" x14ac:dyDescent="0.2">
      <c r="B6754" s="62"/>
    </row>
    <row r="6755" spans="2:2" x14ac:dyDescent="0.2">
      <c r="B6755" s="62"/>
    </row>
    <row r="6756" spans="2:2" x14ac:dyDescent="0.2">
      <c r="B6756" s="62"/>
    </row>
    <row r="6757" spans="2:2" x14ac:dyDescent="0.2">
      <c r="B6757" s="62"/>
    </row>
    <row r="6758" spans="2:2" x14ac:dyDescent="0.2">
      <c r="B6758" s="62"/>
    </row>
    <row r="6759" spans="2:2" x14ac:dyDescent="0.2">
      <c r="B6759" s="62"/>
    </row>
    <row r="6760" spans="2:2" x14ac:dyDescent="0.2">
      <c r="B6760" s="62"/>
    </row>
    <row r="6761" spans="2:2" x14ac:dyDescent="0.2">
      <c r="B6761" s="62"/>
    </row>
    <row r="6762" spans="2:2" x14ac:dyDescent="0.2">
      <c r="B6762" s="62"/>
    </row>
    <row r="6763" spans="2:2" x14ac:dyDescent="0.2">
      <c r="B6763" s="62"/>
    </row>
    <row r="6764" spans="2:2" x14ac:dyDescent="0.2">
      <c r="B6764" s="62"/>
    </row>
    <row r="6765" spans="2:2" x14ac:dyDescent="0.2">
      <c r="B6765" s="62"/>
    </row>
    <row r="6766" spans="2:2" x14ac:dyDescent="0.2">
      <c r="B6766" s="62"/>
    </row>
    <row r="6767" spans="2:2" x14ac:dyDescent="0.2">
      <c r="B6767" s="62"/>
    </row>
    <row r="6768" spans="2:2" x14ac:dyDescent="0.2">
      <c r="B6768" s="62"/>
    </row>
    <row r="6769" spans="2:2" x14ac:dyDescent="0.2">
      <c r="B6769" s="62"/>
    </row>
    <row r="6770" spans="2:2" x14ac:dyDescent="0.2">
      <c r="B6770" s="62"/>
    </row>
    <row r="6771" spans="2:2" x14ac:dyDescent="0.2">
      <c r="B6771" s="62"/>
    </row>
    <row r="6772" spans="2:2" x14ac:dyDescent="0.2">
      <c r="B6772" s="62"/>
    </row>
    <row r="6773" spans="2:2" x14ac:dyDescent="0.2">
      <c r="B6773" s="62"/>
    </row>
    <row r="6774" spans="2:2" x14ac:dyDescent="0.2">
      <c r="B6774" s="62"/>
    </row>
    <row r="6775" spans="2:2" x14ac:dyDescent="0.2">
      <c r="B6775" s="62"/>
    </row>
    <row r="6776" spans="2:2" x14ac:dyDescent="0.2">
      <c r="B6776" s="62"/>
    </row>
    <row r="6777" spans="2:2" x14ac:dyDescent="0.2">
      <c r="B6777" s="62"/>
    </row>
    <row r="6778" spans="2:2" x14ac:dyDescent="0.2">
      <c r="B6778" s="62"/>
    </row>
    <row r="6779" spans="2:2" x14ac:dyDescent="0.2">
      <c r="B6779" s="62"/>
    </row>
    <row r="6780" spans="2:2" x14ac:dyDescent="0.2">
      <c r="B6780" s="62"/>
    </row>
    <row r="6781" spans="2:2" x14ac:dyDescent="0.2">
      <c r="B6781" s="62"/>
    </row>
    <row r="6782" spans="2:2" x14ac:dyDescent="0.2">
      <c r="B6782" s="62"/>
    </row>
    <row r="6783" spans="2:2" x14ac:dyDescent="0.2">
      <c r="B6783" s="62"/>
    </row>
    <row r="6784" spans="2:2" x14ac:dyDescent="0.2">
      <c r="B6784" s="62"/>
    </row>
    <row r="6785" spans="2:2" x14ac:dyDescent="0.2">
      <c r="B6785" s="62"/>
    </row>
    <row r="6786" spans="2:2" x14ac:dyDescent="0.2">
      <c r="B6786" s="62"/>
    </row>
    <row r="6787" spans="2:2" x14ac:dyDescent="0.2">
      <c r="B6787" s="62"/>
    </row>
    <row r="6788" spans="2:2" x14ac:dyDescent="0.2">
      <c r="B6788" s="62"/>
    </row>
    <row r="6789" spans="2:2" x14ac:dyDescent="0.2">
      <c r="B6789" s="62"/>
    </row>
    <row r="6790" spans="2:2" x14ac:dyDescent="0.2">
      <c r="B6790" s="62"/>
    </row>
    <row r="6791" spans="2:2" x14ac:dyDescent="0.2">
      <c r="B6791" s="62"/>
    </row>
    <row r="6792" spans="2:2" x14ac:dyDescent="0.2">
      <c r="B6792" s="62"/>
    </row>
    <row r="6793" spans="2:2" x14ac:dyDescent="0.2">
      <c r="B6793" s="62"/>
    </row>
    <row r="6794" spans="2:2" x14ac:dyDescent="0.2">
      <c r="B6794" s="62"/>
    </row>
    <row r="6795" spans="2:2" x14ac:dyDescent="0.2">
      <c r="B6795" s="62"/>
    </row>
    <row r="6796" spans="2:2" x14ac:dyDescent="0.2">
      <c r="B6796" s="62"/>
    </row>
    <row r="6797" spans="2:2" x14ac:dyDescent="0.2">
      <c r="B6797" s="62"/>
    </row>
    <row r="6798" spans="2:2" x14ac:dyDescent="0.2">
      <c r="B6798" s="62"/>
    </row>
    <row r="6799" spans="2:2" x14ac:dyDescent="0.2">
      <c r="B6799" s="62"/>
    </row>
    <row r="6800" spans="2:2" x14ac:dyDescent="0.2">
      <c r="B6800" s="62"/>
    </row>
    <row r="6801" spans="2:2" x14ac:dyDescent="0.2">
      <c r="B6801" s="62"/>
    </row>
    <row r="6802" spans="2:2" x14ac:dyDescent="0.2">
      <c r="B6802" s="62"/>
    </row>
    <row r="6803" spans="2:2" x14ac:dyDescent="0.2">
      <c r="B6803" s="62"/>
    </row>
    <row r="6804" spans="2:2" x14ac:dyDescent="0.2">
      <c r="B6804" s="62"/>
    </row>
    <row r="6805" spans="2:2" x14ac:dyDescent="0.2">
      <c r="B6805" s="62"/>
    </row>
    <row r="6806" spans="2:2" x14ac:dyDescent="0.2">
      <c r="B6806" s="62"/>
    </row>
    <row r="6807" spans="2:2" x14ac:dyDescent="0.2">
      <c r="B6807" s="62"/>
    </row>
    <row r="6808" spans="2:2" x14ac:dyDescent="0.2">
      <c r="B6808" s="62"/>
    </row>
    <row r="6809" spans="2:2" x14ac:dyDescent="0.2">
      <c r="B6809" s="62"/>
    </row>
    <row r="6810" spans="2:2" x14ac:dyDescent="0.2">
      <c r="B6810" s="62"/>
    </row>
    <row r="6811" spans="2:2" x14ac:dyDescent="0.2">
      <c r="B6811" s="62"/>
    </row>
    <row r="6812" spans="2:2" x14ac:dyDescent="0.2">
      <c r="B6812" s="62"/>
    </row>
    <row r="6813" spans="2:2" x14ac:dyDescent="0.2">
      <c r="B6813" s="62"/>
    </row>
    <row r="6814" spans="2:2" x14ac:dyDescent="0.2">
      <c r="B6814" s="62"/>
    </row>
    <row r="6815" spans="2:2" x14ac:dyDescent="0.2">
      <c r="B6815" s="62"/>
    </row>
    <row r="6816" spans="2:2" x14ac:dyDescent="0.2">
      <c r="B6816" s="62"/>
    </row>
    <row r="6817" spans="2:2" x14ac:dyDescent="0.2">
      <c r="B6817" s="62"/>
    </row>
    <row r="6818" spans="2:2" x14ac:dyDescent="0.2">
      <c r="B6818" s="62"/>
    </row>
    <row r="6819" spans="2:2" x14ac:dyDescent="0.2">
      <c r="B6819" s="62"/>
    </row>
    <row r="6820" spans="2:2" x14ac:dyDescent="0.2">
      <c r="B6820" s="62"/>
    </row>
    <row r="6821" spans="2:2" x14ac:dyDescent="0.2">
      <c r="B6821" s="62"/>
    </row>
    <row r="6822" spans="2:2" x14ac:dyDescent="0.2">
      <c r="B6822" s="62"/>
    </row>
    <row r="6823" spans="2:2" x14ac:dyDescent="0.2">
      <c r="B6823" s="62"/>
    </row>
    <row r="6824" spans="2:2" x14ac:dyDescent="0.2">
      <c r="B6824" s="62"/>
    </row>
    <row r="6825" spans="2:2" x14ac:dyDescent="0.2">
      <c r="B6825" s="62"/>
    </row>
    <row r="6826" spans="2:2" x14ac:dyDescent="0.2">
      <c r="B6826" s="62"/>
    </row>
    <row r="6827" spans="2:2" x14ac:dyDescent="0.2">
      <c r="B6827" s="62"/>
    </row>
    <row r="6828" spans="2:2" x14ac:dyDescent="0.2">
      <c r="B6828" s="62"/>
    </row>
    <row r="6829" spans="2:2" x14ac:dyDescent="0.2">
      <c r="B6829" s="62"/>
    </row>
    <row r="6830" spans="2:2" x14ac:dyDescent="0.2">
      <c r="B6830" s="62"/>
    </row>
    <row r="6831" spans="2:2" x14ac:dyDescent="0.2">
      <c r="B6831" s="62"/>
    </row>
    <row r="6832" spans="2:2" x14ac:dyDescent="0.2">
      <c r="B6832" s="62"/>
    </row>
    <row r="6833" spans="2:2" x14ac:dyDescent="0.2">
      <c r="B6833" s="62"/>
    </row>
    <row r="6834" spans="2:2" x14ac:dyDescent="0.2">
      <c r="B6834" s="62"/>
    </row>
    <row r="6835" spans="2:2" x14ac:dyDescent="0.2">
      <c r="B6835" s="62"/>
    </row>
    <row r="6836" spans="2:2" x14ac:dyDescent="0.2">
      <c r="B6836" s="62"/>
    </row>
    <row r="6837" spans="2:2" x14ac:dyDescent="0.2">
      <c r="B6837" s="62"/>
    </row>
    <row r="6838" spans="2:2" x14ac:dyDescent="0.2">
      <c r="B6838" s="62"/>
    </row>
    <row r="6839" spans="2:2" x14ac:dyDescent="0.2">
      <c r="B6839" s="62"/>
    </row>
    <row r="6840" spans="2:2" x14ac:dyDescent="0.2">
      <c r="B6840" s="62"/>
    </row>
    <row r="6841" spans="2:2" x14ac:dyDescent="0.2">
      <c r="B6841" s="62"/>
    </row>
    <row r="6842" spans="2:2" x14ac:dyDescent="0.2">
      <c r="B6842" s="62"/>
    </row>
    <row r="6843" spans="2:2" x14ac:dyDescent="0.2">
      <c r="B6843" s="62"/>
    </row>
    <row r="6844" spans="2:2" x14ac:dyDescent="0.2">
      <c r="B6844" s="62"/>
    </row>
    <row r="6845" spans="2:2" x14ac:dyDescent="0.2">
      <c r="B6845" s="62"/>
    </row>
    <row r="6846" spans="2:2" x14ac:dyDescent="0.2">
      <c r="B6846" s="62"/>
    </row>
    <row r="6847" spans="2:2" x14ac:dyDescent="0.2">
      <c r="B6847" s="62"/>
    </row>
    <row r="6848" spans="2:2" x14ac:dyDescent="0.2">
      <c r="B6848" s="62"/>
    </row>
    <row r="6849" spans="2:2" x14ac:dyDescent="0.2">
      <c r="B6849" s="62"/>
    </row>
    <row r="6850" spans="2:2" x14ac:dyDescent="0.2">
      <c r="B6850" s="62"/>
    </row>
    <row r="6851" spans="2:2" x14ac:dyDescent="0.2">
      <c r="B6851" s="62"/>
    </row>
    <row r="6852" spans="2:2" x14ac:dyDescent="0.2">
      <c r="B6852" s="62"/>
    </row>
    <row r="6853" spans="2:2" x14ac:dyDescent="0.2">
      <c r="B6853" s="62"/>
    </row>
    <row r="6854" spans="2:2" x14ac:dyDescent="0.2">
      <c r="B6854" s="62"/>
    </row>
    <row r="6855" spans="2:2" x14ac:dyDescent="0.2">
      <c r="B6855" s="62"/>
    </row>
    <row r="6856" spans="2:2" x14ac:dyDescent="0.2">
      <c r="B6856" s="62"/>
    </row>
    <row r="6857" spans="2:2" x14ac:dyDescent="0.2">
      <c r="B6857" s="62"/>
    </row>
    <row r="6858" spans="2:2" x14ac:dyDescent="0.2">
      <c r="B6858" s="62"/>
    </row>
    <row r="6859" spans="2:2" x14ac:dyDescent="0.2">
      <c r="B6859" s="62"/>
    </row>
    <row r="6860" spans="2:2" x14ac:dyDescent="0.2">
      <c r="B6860" s="62"/>
    </row>
    <row r="6861" spans="2:2" x14ac:dyDescent="0.2">
      <c r="B6861" s="62"/>
    </row>
    <row r="6862" spans="2:2" x14ac:dyDescent="0.2">
      <c r="B6862" s="62"/>
    </row>
    <row r="6863" spans="2:2" x14ac:dyDescent="0.2">
      <c r="B6863" s="62"/>
    </row>
    <row r="6864" spans="2:2" x14ac:dyDescent="0.2">
      <c r="B6864" s="62"/>
    </row>
    <row r="6865" spans="2:2" x14ac:dyDescent="0.2">
      <c r="B6865" s="62"/>
    </row>
    <row r="6866" spans="2:2" x14ac:dyDescent="0.2">
      <c r="B6866" s="62"/>
    </row>
    <row r="6867" spans="2:2" x14ac:dyDescent="0.2">
      <c r="B6867" s="62"/>
    </row>
    <row r="6868" spans="2:2" x14ac:dyDescent="0.2">
      <c r="B6868" s="62"/>
    </row>
    <row r="6869" spans="2:2" x14ac:dyDescent="0.2">
      <c r="B6869" s="62"/>
    </row>
    <row r="6870" spans="2:2" x14ac:dyDescent="0.2">
      <c r="B6870" s="62"/>
    </row>
    <row r="6871" spans="2:2" x14ac:dyDescent="0.2">
      <c r="B6871" s="62"/>
    </row>
    <row r="6872" spans="2:2" x14ac:dyDescent="0.2">
      <c r="B6872" s="62"/>
    </row>
    <row r="6873" spans="2:2" x14ac:dyDescent="0.2">
      <c r="B6873" s="62"/>
    </row>
    <row r="6874" spans="2:2" x14ac:dyDescent="0.2">
      <c r="B6874" s="62"/>
    </row>
    <row r="6875" spans="2:2" x14ac:dyDescent="0.2">
      <c r="B6875" s="62"/>
    </row>
    <row r="6876" spans="2:2" x14ac:dyDescent="0.2">
      <c r="B6876" s="62"/>
    </row>
    <row r="6877" spans="2:2" x14ac:dyDescent="0.2">
      <c r="B6877" s="62"/>
    </row>
    <row r="6878" spans="2:2" x14ac:dyDescent="0.2">
      <c r="B6878" s="62"/>
    </row>
    <row r="6879" spans="2:2" x14ac:dyDescent="0.2">
      <c r="B6879" s="62"/>
    </row>
    <row r="6880" spans="2:2" x14ac:dyDescent="0.2">
      <c r="B6880" s="62"/>
    </row>
    <row r="6881" spans="2:2" x14ac:dyDescent="0.2">
      <c r="B6881" s="62"/>
    </row>
    <row r="6882" spans="2:2" x14ac:dyDescent="0.2">
      <c r="B6882" s="62"/>
    </row>
    <row r="6883" spans="2:2" x14ac:dyDescent="0.2">
      <c r="B6883" s="62"/>
    </row>
    <row r="6884" spans="2:2" x14ac:dyDescent="0.2">
      <c r="B6884" s="62"/>
    </row>
    <row r="6885" spans="2:2" x14ac:dyDescent="0.2">
      <c r="B6885" s="62"/>
    </row>
    <row r="6886" spans="2:2" x14ac:dyDescent="0.2">
      <c r="B6886" s="62"/>
    </row>
    <row r="6887" spans="2:2" x14ac:dyDescent="0.2">
      <c r="B6887" s="62"/>
    </row>
    <row r="6888" spans="2:2" x14ac:dyDescent="0.2">
      <c r="B6888" s="62"/>
    </row>
    <row r="6889" spans="2:2" x14ac:dyDescent="0.2">
      <c r="B6889" s="62"/>
    </row>
    <row r="6890" spans="2:2" x14ac:dyDescent="0.2">
      <c r="B6890" s="62"/>
    </row>
    <row r="6891" spans="2:2" x14ac:dyDescent="0.2">
      <c r="B6891" s="62"/>
    </row>
    <row r="6892" spans="2:2" x14ac:dyDescent="0.2">
      <c r="B6892" s="62"/>
    </row>
    <row r="6893" spans="2:2" x14ac:dyDescent="0.2">
      <c r="B6893" s="62"/>
    </row>
    <row r="6894" spans="2:2" x14ac:dyDescent="0.2">
      <c r="B6894" s="62"/>
    </row>
    <row r="6895" spans="2:2" x14ac:dyDescent="0.2">
      <c r="B6895" s="62"/>
    </row>
    <row r="6896" spans="2:2" x14ac:dyDescent="0.2">
      <c r="B6896" s="62"/>
    </row>
    <row r="6897" spans="2:2" x14ac:dyDescent="0.2">
      <c r="B6897" s="62"/>
    </row>
    <row r="6898" spans="2:2" x14ac:dyDescent="0.2">
      <c r="B6898" s="62"/>
    </row>
    <row r="6899" spans="2:2" x14ac:dyDescent="0.2">
      <c r="B6899" s="62"/>
    </row>
    <row r="6900" spans="2:2" x14ac:dyDescent="0.2">
      <c r="B6900" s="62"/>
    </row>
    <row r="6901" spans="2:2" x14ac:dyDescent="0.2">
      <c r="B6901" s="62"/>
    </row>
    <row r="6902" spans="2:2" x14ac:dyDescent="0.2">
      <c r="B6902" s="62"/>
    </row>
    <row r="6903" spans="2:2" x14ac:dyDescent="0.2">
      <c r="B6903" s="62"/>
    </row>
    <row r="6904" spans="2:2" x14ac:dyDescent="0.2">
      <c r="B6904" s="62"/>
    </row>
    <row r="6905" spans="2:2" x14ac:dyDescent="0.2">
      <c r="B6905" s="62"/>
    </row>
    <row r="6906" spans="2:2" x14ac:dyDescent="0.2">
      <c r="B6906" s="62"/>
    </row>
    <row r="6907" spans="2:2" x14ac:dyDescent="0.2">
      <c r="B6907" s="62"/>
    </row>
    <row r="6908" spans="2:2" x14ac:dyDescent="0.2">
      <c r="B6908" s="62"/>
    </row>
    <row r="6909" spans="2:2" x14ac:dyDescent="0.2">
      <c r="B6909" s="62"/>
    </row>
    <row r="6910" spans="2:2" x14ac:dyDescent="0.2">
      <c r="B6910" s="62"/>
    </row>
    <row r="6911" spans="2:2" x14ac:dyDescent="0.2">
      <c r="B6911" s="62"/>
    </row>
    <row r="6912" spans="2:2" x14ac:dyDescent="0.2">
      <c r="B6912" s="62"/>
    </row>
    <row r="6913" spans="2:2" x14ac:dyDescent="0.2">
      <c r="B6913" s="62"/>
    </row>
    <row r="6914" spans="2:2" x14ac:dyDescent="0.2">
      <c r="B6914" s="62"/>
    </row>
    <row r="6915" spans="2:2" x14ac:dyDescent="0.2">
      <c r="B6915" s="62"/>
    </row>
    <row r="6916" spans="2:2" x14ac:dyDescent="0.2">
      <c r="B6916" s="62"/>
    </row>
    <row r="6917" spans="2:2" x14ac:dyDescent="0.2">
      <c r="B6917" s="62"/>
    </row>
    <row r="6918" spans="2:2" x14ac:dyDescent="0.2">
      <c r="B6918" s="62"/>
    </row>
    <row r="6919" spans="2:2" x14ac:dyDescent="0.2">
      <c r="B6919" s="62"/>
    </row>
    <row r="6920" spans="2:2" x14ac:dyDescent="0.2">
      <c r="B6920" s="62"/>
    </row>
    <row r="6921" spans="2:2" x14ac:dyDescent="0.2">
      <c r="B6921" s="62"/>
    </row>
    <row r="6922" spans="2:2" x14ac:dyDescent="0.2">
      <c r="B6922" s="62"/>
    </row>
    <row r="6923" spans="2:2" x14ac:dyDescent="0.2">
      <c r="B6923" s="62"/>
    </row>
    <row r="6924" spans="2:2" x14ac:dyDescent="0.2">
      <c r="B6924" s="62"/>
    </row>
    <row r="6925" spans="2:2" x14ac:dyDescent="0.2">
      <c r="B6925" s="62"/>
    </row>
    <row r="6926" spans="2:2" x14ac:dyDescent="0.2">
      <c r="B6926" s="62"/>
    </row>
    <row r="6927" spans="2:2" x14ac:dyDescent="0.2">
      <c r="B6927" s="62"/>
    </row>
    <row r="6928" spans="2:2" x14ac:dyDescent="0.2">
      <c r="B6928" s="62"/>
    </row>
    <row r="6929" spans="2:2" x14ac:dyDescent="0.2">
      <c r="B6929" s="62"/>
    </row>
    <row r="6930" spans="2:2" x14ac:dyDescent="0.2">
      <c r="B6930" s="62"/>
    </row>
    <row r="6931" spans="2:2" x14ac:dyDescent="0.2">
      <c r="B6931" s="62"/>
    </row>
    <row r="6932" spans="2:2" x14ac:dyDescent="0.2">
      <c r="B6932" s="62"/>
    </row>
    <row r="6933" spans="2:2" x14ac:dyDescent="0.2">
      <c r="B6933" s="62"/>
    </row>
    <row r="6934" spans="2:2" x14ac:dyDescent="0.2">
      <c r="B6934" s="62"/>
    </row>
    <row r="6935" spans="2:2" x14ac:dyDescent="0.2">
      <c r="B6935" s="62"/>
    </row>
    <row r="6936" spans="2:2" x14ac:dyDescent="0.2">
      <c r="B6936" s="62"/>
    </row>
    <row r="6937" spans="2:2" x14ac:dyDescent="0.2">
      <c r="B6937" s="62"/>
    </row>
    <row r="6938" spans="2:2" x14ac:dyDescent="0.2">
      <c r="B6938" s="62"/>
    </row>
    <row r="6939" spans="2:2" x14ac:dyDescent="0.2">
      <c r="B6939" s="62"/>
    </row>
    <row r="6940" spans="2:2" x14ac:dyDescent="0.2">
      <c r="B6940" s="62"/>
    </row>
    <row r="6941" spans="2:2" x14ac:dyDescent="0.2">
      <c r="B6941" s="62"/>
    </row>
    <row r="6942" spans="2:2" x14ac:dyDescent="0.2">
      <c r="B6942" s="62"/>
    </row>
    <row r="6943" spans="2:2" x14ac:dyDescent="0.2">
      <c r="B6943" s="62"/>
    </row>
    <row r="6944" spans="2:2" x14ac:dyDescent="0.2">
      <c r="B6944" s="62"/>
    </row>
    <row r="6945" spans="2:2" x14ac:dyDescent="0.2">
      <c r="B6945" s="62"/>
    </row>
    <row r="6946" spans="2:2" x14ac:dyDescent="0.2">
      <c r="B6946" s="62"/>
    </row>
    <row r="6947" spans="2:2" x14ac:dyDescent="0.2">
      <c r="B6947" s="62"/>
    </row>
    <row r="6948" spans="2:2" x14ac:dyDescent="0.2">
      <c r="B6948" s="62"/>
    </row>
    <row r="6949" spans="2:2" x14ac:dyDescent="0.2">
      <c r="B6949" s="62"/>
    </row>
    <row r="6950" spans="2:2" x14ac:dyDescent="0.2">
      <c r="B6950" s="62"/>
    </row>
    <row r="6951" spans="2:2" x14ac:dyDescent="0.2">
      <c r="B6951" s="62"/>
    </row>
    <row r="6952" spans="2:2" x14ac:dyDescent="0.2">
      <c r="B6952" s="62"/>
    </row>
    <row r="6953" spans="2:2" x14ac:dyDescent="0.2">
      <c r="B6953" s="62"/>
    </row>
    <row r="6954" spans="2:2" x14ac:dyDescent="0.2">
      <c r="B6954" s="62"/>
    </row>
    <row r="6955" spans="2:2" x14ac:dyDescent="0.2">
      <c r="B6955" s="62"/>
    </row>
    <row r="6956" spans="2:2" x14ac:dyDescent="0.2">
      <c r="B6956" s="62"/>
    </row>
    <row r="6957" spans="2:2" x14ac:dyDescent="0.2">
      <c r="B6957" s="62"/>
    </row>
    <row r="6958" spans="2:2" x14ac:dyDescent="0.2">
      <c r="B6958" s="62"/>
    </row>
    <row r="6959" spans="2:2" x14ac:dyDescent="0.2">
      <c r="B6959" s="62"/>
    </row>
    <row r="6960" spans="2:2" x14ac:dyDescent="0.2">
      <c r="B6960" s="62"/>
    </row>
    <row r="6961" spans="2:2" x14ac:dyDescent="0.2">
      <c r="B6961" s="62"/>
    </row>
    <row r="6962" spans="2:2" x14ac:dyDescent="0.2">
      <c r="B6962" s="62"/>
    </row>
    <row r="6963" spans="2:2" x14ac:dyDescent="0.2">
      <c r="B6963" s="62"/>
    </row>
    <row r="6964" spans="2:2" x14ac:dyDescent="0.2">
      <c r="B6964" s="62"/>
    </row>
    <row r="6965" spans="2:2" x14ac:dyDescent="0.2">
      <c r="B6965" s="62"/>
    </row>
    <row r="6966" spans="2:2" x14ac:dyDescent="0.2">
      <c r="B6966" s="62"/>
    </row>
    <row r="6967" spans="2:2" x14ac:dyDescent="0.2">
      <c r="B6967" s="62"/>
    </row>
    <row r="6968" spans="2:2" x14ac:dyDescent="0.2">
      <c r="B6968" s="62"/>
    </row>
    <row r="6969" spans="2:2" x14ac:dyDescent="0.2">
      <c r="B6969" s="62"/>
    </row>
    <row r="6970" spans="2:2" x14ac:dyDescent="0.2">
      <c r="B6970" s="62"/>
    </row>
    <row r="6971" spans="2:2" x14ac:dyDescent="0.2">
      <c r="B6971" s="62"/>
    </row>
    <row r="6972" spans="2:2" x14ac:dyDescent="0.2">
      <c r="B6972" s="62"/>
    </row>
    <row r="6973" spans="2:2" x14ac:dyDescent="0.2">
      <c r="B6973" s="62"/>
    </row>
    <row r="6974" spans="2:2" x14ac:dyDescent="0.2">
      <c r="B6974" s="62"/>
    </row>
    <row r="6975" spans="2:2" x14ac:dyDescent="0.2">
      <c r="B6975" s="62"/>
    </row>
    <row r="6976" spans="2:2" x14ac:dyDescent="0.2">
      <c r="B6976" s="62"/>
    </row>
    <row r="6977" spans="2:2" x14ac:dyDescent="0.2">
      <c r="B6977" s="62"/>
    </row>
    <row r="6978" spans="2:2" x14ac:dyDescent="0.2">
      <c r="B6978" s="62"/>
    </row>
    <row r="6979" spans="2:2" x14ac:dyDescent="0.2">
      <c r="B6979" s="62"/>
    </row>
    <row r="6980" spans="2:2" x14ac:dyDescent="0.2">
      <c r="B6980" s="62"/>
    </row>
    <row r="6981" spans="2:2" x14ac:dyDescent="0.2">
      <c r="B6981" s="62"/>
    </row>
    <row r="6982" spans="2:2" x14ac:dyDescent="0.2">
      <c r="B6982" s="62"/>
    </row>
    <row r="6983" spans="2:2" x14ac:dyDescent="0.2">
      <c r="B6983" s="62"/>
    </row>
    <row r="6984" spans="2:2" x14ac:dyDescent="0.2">
      <c r="B6984" s="62"/>
    </row>
    <row r="6985" spans="2:2" x14ac:dyDescent="0.2">
      <c r="B6985" s="62"/>
    </row>
    <row r="6986" spans="2:2" x14ac:dyDescent="0.2">
      <c r="B6986" s="62"/>
    </row>
    <row r="6987" spans="2:2" x14ac:dyDescent="0.2">
      <c r="B6987" s="62"/>
    </row>
    <row r="6988" spans="2:2" x14ac:dyDescent="0.2">
      <c r="B6988" s="62"/>
    </row>
    <row r="6989" spans="2:2" x14ac:dyDescent="0.2">
      <c r="B6989" s="62"/>
    </row>
    <row r="6990" spans="2:2" x14ac:dyDescent="0.2">
      <c r="B6990" s="62"/>
    </row>
    <row r="6991" spans="2:2" x14ac:dyDescent="0.2">
      <c r="B6991" s="62"/>
    </row>
    <row r="6992" spans="2:2" x14ac:dyDescent="0.2">
      <c r="B6992" s="62"/>
    </row>
    <row r="6993" spans="2:2" x14ac:dyDescent="0.2">
      <c r="B6993" s="62"/>
    </row>
    <row r="6994" spans="2:2" x14ac:dyDescent="0.2">
      <c r="B6994" s="62"/>
    </row>
    <row r="6995" spans="2:2" x14ac:dyDescent="0.2">
      <c r="B6995" s="62"/>
    </row>
    <row r="6996" spans="2:2" x14ac:dyDescent="0.2">
      <c r="B6996" s="62"/>
    </row>
    <row r="6997" spans="2:2" x14ac:dyDescent="0.2">
      <c r="B6997" s="62"/>
    </row>
    <row r="6998" spans="2:2" x14ac:dyDescent="0.2">
      <c r="B6998" s="62"/>
    </row>
    <row r="6999" spans="2:2" x14ac:dyDescent="0.2">
      <c r="B6999" s="62"/>
    </row>
    <row r="7000" spans="2:2" x14ac:dyDescent="0.2">
      <c r="B7000" s="62"/>
    </row>
    <row r="7001" spans="2:2" x14ac:dyDescent="0.2">
      <c r="B7001" s="62"/>
    </row>
    <row r="7002" spans="2:2" x14ac:dyDescent="0.2">
      <c r="B7002" s="62"/>
    </row>
    <row r="7003" spans="2:2" x14ac:dyDescent="0.2">
      <c r="B7003" s="62"/>
    </row>
    <row r="7004" spans="2:2" x14ac:dyDescent="0.2">
      <c r="B7004" s="62"/>
    </row>
    <row r="7005" spans="2:2" x14ac:dyDescent="0.2">
      <c r="B7005" s="62"/>
    </row>
    <row r="7006" spans="2:2" x14ac:dyDescent="0.2">
      <c r="B7006" s="62"/>
    </row>
    <row r="7007" spans="2:2" x14ac:dyDescent="0.2">
      <c r="B7007" s="62"/>
    </row>
    <row r="7008" spans="2:2" x14ac:dyDescent="0.2">
      <c r="B7008" s="62"/>
    </row>
    <row r="7009" spans="2:2" x14ac:dyDescent="0.2">
      <c r="B7009" s="62"/>
    </row>
    <row r="7010" spans="2:2" x14ac:dyDescent="0.2">
      <c r="B7010" s="62"/>
    </row>
    <row r="7011" spans="2:2" x14ac:dyDescent="0.2">
      <c r="B7011" s="62"/>
    </row>
    <row r="7012" spans="2:2" x14ac:dyDescent="0.2">
      <c r="B7012" s="62"/>
    </row>
    <row r="7013" spans="2:2" x14ac:dyDescent="0.2">
      <c r="B7013" s="62"/>
    </row>
    <row r="7014" spans="2:2" x14ac:dyDescent="0.2">
      <c r="B7014" s="62"/>
    </row>
    <row r="7015" spans="2:2" x14ac:dyDescent="0.2">
      <c r="B7015" s="62"/>
    </row>
    <row r="7016" spans="2:2" x14ac:dyDescent="0.2">
      <c r="B7016" s="62"/>
    </row>
    <row r="7017" spans="2:2" x14ac:dyDescent="0.2">
      <c r="B7017" s="62"/>
    </row>
    <row r="7018" spans="2:2" x14ac:dyDescent="0.2">
      <c r="B7018" s="62"/>
    </row>
    <row r="7019" spans="2:2" x14ac:dyDescent="0.2">
      <c r="B7019" s="62"/>
    </row>
    <row r="7020" spans="2:2" x14ac:dyDescent="0.2">
      <c r="B7020" s="62"/>
    </row>
    <row r="7021" spans="2:2" x14ac:dyDescent="0.2">
      <c r="B7021" s="62"/>
    </row>
    <row r="7022" spans="2:2" x14ac:dyDescent="0.2">
      <c r="B7022" s="62"/>
    </row>
    <row r="7023" spans="2:2" x14ac:dyDescent="0.2">
      <c r="B7023" s="62"/>
    </row>
    <row r="7024" spans="2:2" x14ac:dyDescent="0.2">
      <c r="B7024" s="62"/>
    </row>
    <row r="7025" spans="2:2" x14ac:dyDescent="0.2">
      <c r="B7025" s="62"/>
    </row>
    <row r="7026" spans="2:2" x14ac:dyDescent="0.2">
      <c r="B7026" s="62"/>
    </row>
    <row r="7027" spans="2:2" x14ac:dyDescent="0.2">
      <c r="B7027" s="62"/>
    </row>
    <row r="7028" spans="2:2" x14ac:dyDescent="0.2">
      <c r="B7028" s="62"/>
    </row>
    <row r="7029" spans="2:2" x14ac:dyDescent="0.2">
      <c r="B7029" s="62"/>
    </row>
    <row r="7030" spans="2:2" x14ac:dyDescent="0.2">
      <c r="B7030" s="62"/>
    </row>
    <row r="7031" spans="2:2" x14ac:dyDescent="0.2">
      <c r="B7031" s="62"/>
    </row>
    <row r="7032" spans="2:2" x14ac:dyDescent="0.2">
      <c r="B7032" s="62"/>
    </row>
    <row r="7033" spans="2:2" x14ac:dyDescent="0.2">
      <c r="B7033" s="62"/>
    </row>
    <row r="7034" spans="2:2" x14ac:dyDescent="0.2">
      <c r="B7034" s="62"/>
    </row>
    <row r="7035" spans="2:2" x14ac:dyDescent="0.2">
      <c r="B7035" s="62"/>
    </row>
    <row r="7036" spans="2:2" x14ac:dyDescent="0.2">
      <c r="B7036" s="62"/>
    </row>
    <row r="7037" spans="2:2" x14ac:dyDescent="0.2">
      <c r="B7037" s="62"/>
    </row>
    <row r="7038" spans="2:2" x14ac:dyDescent="0.2">
      <c r="B7038" s="62"/>
    </row>
    <row r="7039" spans="2:2" x14ac:dyDescent="0.2">
      <c r="B7039" s="62"/>
    </row>
    <row r="7040" spans="2:2" x14ac:dyDescent="0.2">
      <c r="B7040" s="62"/>
    </row>
    <row r="7041" spans="2:2" x14ac:dyDescent="0.2">
      <c r="B7041" s="62"/>
    </row>
    <row r="7042" spans="2:2" x14ac:dyDescent="0.2">
      <c r="B7042" s="62"/>
    </row>
    <row r="7043" spans="2:2" x14ac:dyDescent="0.2">
      <c r="B7043" s="62"/>
    </row>
    <row r="7044" spans="2:2" x14ac:dyDescent="0.2">
      <c r="B7044" s="62"/>
    </row>
    <row r="7045" spans="2:2" x14ac:dyDescent="0.2">
      <c r="B7045" s="62"/>
    </row>
    <row r="7046" spans="2:2" x14ac:dyDescent="0.2">
      <c r="B7046" s="62"/>
    </row>
    <row r="7047" spans="2:2" x14ac:dyDescent="0.2">
      <c r="B7047" s="62"/>
    </row>
    <row r="7048" spans="2:2" x14ac:dyDescent="0.2">
      <c r="B7048" s="62"/>
    </row>
    <row r="7049" spans="2:2" x14ac:dyDescent="0.2">
      <c r="B7049" s="62"/>
    </row>
    <row r="7050" spans="2:2" x14ac:dyDescent="0.2">
      <c r="B7050" s="62"/>
    </row>
    <row r="7051" spans="2:2" x14ac:dyDescent="0.2">
      <c r="B7051" s="62"/>
    </row>
    <row r="7052" spans="2:2" x14ac:dyDescent="0.2">
      <c r="B7052" s="62"/>
    </row>
    <row r="7053" spans="2:2" x14ac:dyDescent="0.2">
      <c r="B7053" s="62"/>
    </row>
    <row r="7054" spans="2:2" x14ac:dyDescent="0.2">
      <c r="B7054" s="62"/>
    </row>
    <row r="7055" spans="2:2" x14ac:dyDescent="0.2">
      <c r="B7055" s="62"/>
    </row>
    <row r="7056" spans="2:2" x14ac:dyDescent="0.2">
      <c r="B7056" s="62"/>
    </row>
    <row r="7057" spans="2:2" x14ac:dyDescent="0.2">
      <c r="B7057" s="62"/>
    </row>
    <row r="7058" spans="2:2" x14ac:dyDescent="0.2">
      <c r="B7058" s="62"/>
    </row>
    <row r="7059" spans="2:2" x14ac:dyDescent="0.2">
      <c r="B7059" s="62"/>
    </row>
    <row r="7060" spans="2:2" x14ac:dyDescent="0.2">
      <c r="B7060" s="62"/>
    </row>
    <row r="7061" spans="2:2" x14ac:dyDescent="0.2">
      <c r="B7061" s="62"/>
    </row>
    <row r="7062" spans="2:2" x14ac:dyDescent="0.2">
      <c r="B7062" s="62"/>
    </row>
    <row r="7063" spans="2:2" x14ac:dyDescent="0.2">
      <c r="B7063" s="62"/>
    </row>
    <row r="7064" spans="2:2" x14ac:dyDescent="0.2">
      <c r="B7064" s="62"/>
    </row>
    <row r="7065" spans="2:2" x14ac:dyDescent="0.2">
      <c r="B7065" s="62"/>
    </row>
    <row r="7066" spans="2:2" x14ac:dyDescent="0.2">
      <c r="B7066" s="62"/>
    </row>
    <row r="7067" spans="2:2" x14ac:dyDescent="0.2">
      <c r="B7067" s="62"/>
    </row>
    <row r="7068" spans="2:2" x14ac:dyDescent="0.2">
      <c r="B7068" s="62"/>
    </row>
    <row r="7069" spans="2:2" x14ac:dyDescent="0.2">
      <c r="B7069" s="62"/>
    </row>
    <row r="7070" spans="2:2" x14ac:dyDescent="0.2">
      <c r="B7070" s="62"/>
    </row>
    <row r="7071" spans="2:2" x14ac:dyDescent="0.2">
      <c r="B7071" s="62"/>
    </row>
    <row r="7072" spans="2:2" x14ac:dyDescent="0.2">
      <c r="B7072" s="62"/>
    </row>
    <row r="7073" spans="2:2" x14ac:dyDescent="0.2">
      <c r="B7073" s="62"/>
    </row>
    <row r="7074" spans="2:2" x14ac:dyDescent="0.2">
      <c r="B7074" s="62"/>
    </row>
    <row r="7075" spans="2:2" x14ac:dyDescent="0.2">
      <c r="B7075" s="62"/>
    </row>
    <row r="7076" spans="2:2" x14ac:dyDescent="0.2">
      <c r="B7076" s="62"/>
    </row>
    <row r="7077" spans="2:2" x14ac:dyDescent="0.2">
      <c r="B7077" s="62"/>
    </row>
    <row r="7078" spans="2:2" x14ac:dyDescent="0.2">
      <c r="B7078" s="62"/>
    </row>
    <row r="7079" spans="2:2" x14ac:dyDescent="0.2">
      <c r="B7079" s="62"/>
    </row>
    <row r="7080" spans="2:2" x14ac:dyDescent="0.2">
      <c r="B7080" s="62"/>
    </row>
    <row r="7081" spans="2:2" x14ac:dyDescent="0.2">
      <c r="B7081" s="62"/>
    </row>
    <row r="7082" spans="2:2" x14ac:dyDescent="0.2">
      <c r="B7082" s="62"/>
    </row>
    <row r="7083" spans="2:2" x14ac:dyDescent="0.2">
      <c r="B7083" s="62"/>
    </row>
    <row r="7084" spans="2:2" x14ac:dyDescent="0.2">
      <c r="B7084" s="62"/>
    </row>
    <row r="7085" spans="2:2" x14ac:dyDescent="0.2">
      <c r="B7085" s="62"/>
    </row>
    <row r="7086" spans="2:2" x14ac:dyDescent="0.2">
      <c r="B7086" s="62"/>
    </row>
    <row r="7087" spans="2:2" x14ac:dyDescent="0.2">
      <c r="B7087" s="62"/>
    </row>
    <row r="7088" spans="2:2" x14ac:dyDescent="0.2">
      <c r="B7088" s="62"/>
    </row>
    <row r="7089" spans="2:2" x14ac:dyDescent="0.2">
      <c r="B7089" s="62"/>
    </row>
    <row r="7090" spans="2:2" x14ac:dyDescent="0.2">
      <c r="B7090" s="62"/>
    </row>
    <row r="7091" spans="2:2" x14ac:dyDescent="0.2">
      <c r="B7091" s="62"/>
    </row>
    <row r="7092" spans="2:2" x14ac:dyDescent="0.2">
      <c r="B7092" s="62"/>
    </row>
    <row r="7093" spans="2:2" x14ac:dyDescent="0.2">
      <c r="B7093" s="62"/>
    </row>
    <row r="7094" spans="2:2" x14ac:dyDescent="0.2">
      <c r="B7094" s="62"/>
    </row>
    <row r="7095" spans="2:2" x14ac:dyDescent="0.2">
      <c r="B7095" s="62"/>
    </row>
    <row r="7096" spans="2:2" x14ac:dyDescent="0.2">
      <c r="B7096" s="62"/>
    </row>
    <row r="7097" spans="2:2" x14ac:dyDescent="0.2">
      <c r="B7097" s="62"/>
    </row>
    <row r="7098" spans="2:2" x14ac:dyDescent="0.2">
      <c r="B7098" s="62"/>
    </row>
    <row r="7099" spans="2:2" x14ac:dyDescent="0.2">
      <c r="B7099" s="62"/>
    </row>
    <row r="7100" spans="2:2" x14ac:dyDescent="0.2">
      <c r="B7100" s="62"/>
    </row>
    <row r="7101" spans="2:2" x14ac:dyDescent="0.2">
      <c r="B7101" s="62"/>
    </row>
    <row r="7102" spans="2:2" x14ac:dyDescent="0.2">
      <c r="B7102" s="62"/>
    </row>
    <row r="7103" spans="2:2" x14ac:dyDescent="0.2">
      <c r="B7103" s="62"/>
    </row>
    <row r="7104" spans="2:2" x14ac:dyDescent="0.2">
      <c r="B7104" s="62"/>
    </row>
    <row r="7105" spans="2:2" x14ac:dyDescent="0.2">
      <c r="B7105" s="62"/>
    </row>
    <row r="7106" spans="2:2" x14ac:dyDescent="0.2">
      <c r="B7106" s="62"/>
    </row>
    <row r="7107" spans="2:2" x14ac:dyDescent="0.2">
      <c r="B7107" s="62"/>
    </row>
    <row r="7108" spans="2:2" x14ac:dyDescent="0.2">
      <c r="B7108" s="62"/>
    </row>
    <row r="7109" spans="2:2" x14ac:dyDescent="0.2">
      <c r="B7109" s="62"/>
    </row>
    <row r="7110" spans="2:2" x14ac:dyDescent="0.2">
      <c r="B7110" s="62"/>
    </row>
    <row r="7111" spans="2:2" x14ac:dyDescent="0.2">
      <c r="B7111" s="62"/>
    </row>
    <row r="7112" spans="2:2" x14ac:dyDescent="0.2">
      <c r="B7112" s="62"/>
    </row>
    <row r="7113" spans="2:2" x14ac:dyDescent="0.2">
      <c r="B7113" s="62"/>
    </row>
    <row r="7114" spans="2:2" x14ac:dyDescent="0.2">
      <c r="B7114" s="62"/>
    </row>
    <row r="7115" spans="2:2" x14ac:dyDescent="0.2">
      <c r="B7115" s="62"/>
    </row>
    <row r="7116" spans="2:2" x14ac:dyDescent="0.2">
      <c r="B7116" s="62"/>
    </row>
    <row r="7117" spans="2:2" x14ac:dyDescent="0.2">
      <c r="B7117" s="62"/>
    </row>
    <row r="7118" spans="2:2" x14ac:dyDescent="0.2">
      <c r="B7118" s="62"/>
    </row>
    <row r="7119" spans="2:2" x14ac:dyDescent="0.2">
      <c r="B7119" s="62"/>
    </row>
    <row r="7120" spans="2:2" x14ac:dyDescent="0.2">
      <c r="B7120" s="62"/>
    </row>
    <row r="7121" spans="2:2" x14ac:dyDescent="0.2">
      <c r="B7121" s="62"/>
    </row>
    <row r="7122" spans="2:2" x14ac:dyDescent="0.2">
      <c r="B7122" s="62"/>
    </row>
    <row r="7123" spans="2:2" x14ac:dyDescent="0.2">
      <c r="B7123" s="62"/>
    </row>
    <row r="7124" spans="2:2" x14ac:dyDescent="0.2">
      <c r="B7124" s="62"/>
    </row>
    <row r="7125" spans="2:2" x14ac:dyDescent="0.2">
      <c r="B7125" s="62"/>
    </row>
    <row r="7126" spans="2:2" x14ac:dyDescent="0.2">
      <c r="B7126" s="62"/>
    </row>
    <row r="7127" spans="2:2" x14ac:dyDescent="0.2">
      <c r="B7127" s="62"/>
    </row>
    <row r="7128" spans="2:2" x14ac:dyDescent="0.2">
      <c r="B7128" s="62"/>
    </row>
    <row r="7129" spans="2:2" x14ac:dyDescent="0.2">
      <c r="B7129" s="62"/>
    </row>
    <row r="7130" spans="2:2" x14ac:dyDescent="0.2">
      <c r="B7130" s="62"/>
    </row>
    <row r="7131" spans="2:2" x14ac:dyDescent="0.2">
      <c r="B7131" s="62"/>
    </row>
    <row r="7132" spans="2:2" x14ac:dyDescent="0.2">
      <c r="B7132" s="62"/>
    </row>
    <row r="7133" spans="2:2" x14ac:dyDescent="0.2">
      <c r="B7133" s="62"/>
    </row>
    <row r="7134" spans="2:2" x14ac:dyDescent="0.2">
      <c r="B7134" s="62"/>
    </row>
    <row r="7135" spans="2:2" x14ac:dyDescent="0.2">
      <c r="B7135" s="62"/>
    </row>
    <row r="7136" spans="2:2" x14ac:dyDescent="0.2">
      <c r="B7136" s="62"/>
    </row>
    <row r="7137" spans="2:2" x14ac:dyDescent="0.2">
      <c r="B7137" s="62"/>
    </row>
    <row r="7138" spans="2:2" x14ac:dyDescent="0.2">
      <c r="B7138" s="62"/>
    </row>
    <row r="7139" spans="2:2" x14ac:dyDescent="0.2">
      <c r="B7139" s="62"/>
    </row>
    <row r="7140" spans="2:2" x14ac:dyDescent="0.2">
      <c r="B7140" s="62"/>
    </row>
    <row r="7141" spans="2:2" x14ac:dyDescent="0.2">
      <c r="B7141" s="62"/>
    </row>
    <row r="7142" spans="2:2" x14ac:dyDescent="0.2">
      <c r="B7142" s="62"/>
    </row>
    <row r="7143" spans="2:2" x14ac:dyDescent="0.2">
      <c r="B7143" s="62"/>
    </row>
    <row r="7144" spans="2:2" x14ac:dyDescent="0.2">
      <c r="B7144" s="62"/>
    </row>
    <row r="7145" spans="2:2" x14ac:dyDescent="0.2">
      <c r="B7145" s="62"/>
    </row>
    <row r="7146" spans="2:2" x14ac:dyDescent="0.2">
      <c r="B7146" s="62"/>
    </row>
    <row r="7147" spans="2:2" x14ac:dyDescent="0.2">
      <c r="B7147" s="62"/>
    </row>
    <row r="7148" spans="2:2" x14ac:dyDescent="0.2">
      <c r="B7148" s="62"/>
    </row>
    <row r="7149" spans="2:2" x14ac:dyDescent="0.2">
      <c r="B7149" s="62"/>
    </row>
    <row r="7150" spans="2:2" x14ac:dyDescent="0.2">
      <c r="B7150" s="62"/>
    </row>
    <row r="7151" spans="2:2" x14ac:dyDescent="0.2">
      <c r="B7151" s="62"/>
    </row>
    <row r="7152" spans="2:2" x14ac:dyDescent="0.2">
      <c r="B7152" s="62"/>
    </row>
    <row r="7153" spans="2:2" x14ac:dyDescent="0.2">
      <c r="B7153" s="62"/>
    </row>
    <row r="7154" spans="2:2" x14ac:dyDescent="0.2">
      <c r="B7154" s="62"/>
    </row>
    <row r="7155" spans="2:2" x14ac:dyDescent="0.2">
      <c r="B7155" s="62"/>
    </row>
    <row r="7156" spans="2:2" x14ac:dyDescent="0.2">
      <c r="B7156" s="62"/>
    </row>
    <row r="7157" spans="2:2" x14ac:dyDescent="0.2">
      <c r="B7157" s="62"/>
    </row>
    <row r="7158" spans="2:2" x14ac:dyDescent="0.2">
      <c r="B7158" s="62"/>
    </row>
    <row r="7159" spans="2:2" x14ac:dyDescent="0.2">
      <c r="B7159" s="62"/>
    </row>
    <row r="7160" spans="2:2" x14ac:dyDescent="0.2">
      <c r="B7160" s="62"/>
    </row>
    <row r="7161" spans="2:2" x14ac:dyDescent="0.2">
      <c r="B7161" s="62"/>
    </row>
    <row r="7162" spans="2:2" x14ac:dyDescent="0.2">
      <c r="B7162" s="62"/>
    </row>
    <row r="7163" spans="2:2" x14ac:dyDescent="0.2">
      <c r="B7163" s="62"/>
    </row>
    <row r="7164" spans="2:2" x14ac:dyDescent="0.2">
      <c r="B7164" s="62"/>
    </row>
    <row r="7165" spans="2:2" x14ac:dyDescent="0.2">
      <c r="B7165" s="62"/>
    </row>
    <row r="7166" spans="2:2" x14ac:dyDescent="0.2">
      <c r="B7166" s="62"/>
    </row>
    <row r="7167" spans="2:2" x14ac:dyDescent="0.2">
      <c r="B7167" s="62"/>
    </row>
    <row r="7168" spans="2:2" x14ac:dyDescent="0.2">
      <c r="B7168" s="62"/>
    </row>
    <row r="7169" spans="2:2" x14ac:dyDescent="0.2">
      <c r="B7169" s="62"/>
    </row>
    <row r="7170" spans="2:2" x14ac:dyDescent="0.2">
      <c r="B7170" s="62"/>
    </row>
    <row r="7171" spans="2:2" x14ac:dyDescent="0.2">
      <c r="B7171" s="62"/>
    </row>
    <row r="7172" spans="2:2" x14ac:dyDescent="0.2">
      <c r="B7172" s="62"/>
    </row>
    <row r="7173" spans="2:2" x14ac:dyDescent="0.2">
      <c r="B7173" s="62"/>
    </row>
    <row r="7174" spans="2:2" x14ac:dyDescent="0.2">
      <c r="B7174" s="62"/>
    </row>
    <row r="7175" spans="2:2" x14ac:dyDescent="0.2">
      <c r="B7175" s="62"/>
    </row>
    <row r="7176" spans="2:2" x14ac:dyDescent="0.2">
      <c r="B7176" s="62"/>
    </row>
    <row r="7177" spans="2:2" x14ac:dyDescent="0.2">
      <c r="B7177" s="62"/>
    </row>
    <row r="7178" spans="2:2" x14ac:dyDescent="0.2">
      <c r="B7178" s="62"/>
    </row>
    <row r="7179" spans="2:2" x14ac:dyDescent="0.2">
      <c r="B7179" s="62"/>
    </row>
    <row r="7180" spans="2:2" x14ac:dyDescent="0.2">
      <c r="B7180" s="62"/>
    </row>
    <row r="7181" spans="2:2" x14ac:dyDescent="0.2">
      <c r="B7181" s="62"/>
    </row>
    <row r="7182" spans="2:2" x14ac:dyDescent="0.2">
      <c r="B7182" s="62"/>
    </row>
    <row r="7183" spans="2:2" x14ac:dyDescent="0.2">
      <c r="B7183" s="62"/>
    </row>
    <row r="7184" spans="2:2" x14ac:dyDescent="0.2">
      <c r="B7184" s="62"/>
    </row>
    <row r="7185" spans="2:2" x14ac:dyDescent="0.2">
      <c r="B7185" s="62"/>
    </row>
    <row r="7186" spans="2:2" x14ac:dyDescent="0.2">
      <c r="B7186" s="62"/>
    </row>
    <row r="7187" spans="2:2" x14ac:dyDescent="0.2">
      <c r="B7187" s="62"/>
    </row>
    <row r="7188" spans="2:2" x14ac:dyDescent="0.2">
      <c r="B7188" s="62"/>
    </row>
    <row r="7189" spans="2:2" x14ac:dyDescent="0.2">
      <c r="B7189" s="62"/>
    </row>
    <row r="7190" spans="2:2" x14ac:dyDescent="0.2">
      <c r="B7190" s="62"/>
    </row>
    <row r="7191" spans="2:2" x14ac:dyDescent="0.2">
      <c r="B7191" s="62"/>
    </row>
    <row r="7192" spans="2:2" x14ac:dyDescent="0.2">
      <c r="B7192" s="62"/>
    </row>
    <row r="7193" spans="2:2" x14ac:dyDescent="0.2">
      <c r="B7193" s="62"/>
    </row>
    <row r="7194" spans="2:2" x14ac:dyDescent="0.2">
      <c r="B7194" s="62"/>
    </row>
    <row r="7195" spans="2:2" x14ac:dyDescent="0.2">
      <c r="B7195" s="62"/>
    </row>
    <row r="7196" spans="2:2" x14ac:dyDescent="0.2">
      <c r="B7196" s="62"/>
    </row>
    <row r="7197" spans="2:2" x14ac:dyDescent="0.2">
      <c r="B7197" s="62"/>
    </row>
    <row r="7198" spans="2:2" x14ac:dyDescent="0.2">
      <c r="B7198" s="62"/>
    </row>
    <row r="7199" spans="2:2" x14ac:dyDescent="0.2">
      <c r="B7199" s="62"/>
    </row>
    <row r="7200" spans="2:2" x14ac:dyDescent="0.2">
      <c r="B7200" s="62"/>
    </row>
    <row r="7201" spans="2:2" x14ac:dyDescent="0.2">
      <c r="B7201" s="62"/>
    </row>
    <row r="7202" spans="2:2" x14ac:dyDescent="0.2">
      <c r="B7202" s="62"/>
    </row>
    <row r="7203" spans="2:2" x14ac:dyDescent="0.2">
      <c r="B7203" s="62"/>
    </row>
    <row r="7204" spans="2:2" x14ac:dyDescent="0.2">
      <c r="B7204" s="62"/>
    </row>
    <row r="7205" spans="2:2" x14ac:dyDescent="0.2">
      <c r="B7205" s="62"/>
    </row>
    <row r="7206" spans="2:2" x14ac:dyDescent="0.2">
      <c r="B7206" s="62"/>
    </row>
    <row r="7207" spans="2:2" x14ac:dyDescent="0.2">
      <c r="B7207" s="62"/>
    </row>
    <row r="7208" spans="2:2" x14ac:dyDescent="0.2">
      <c r="B7208" s="62"/>
    </row>
    <row r="7209" spans="2:2" x14ac:dyDescent="0.2">
      <c r="B7209" s="62"/>
    </row>
    <row r="7210" spans="2:2" x14ac:dyDescent="0.2">
      <c r="B7210" s="62"/>
    </row>
    <row r="7211" spans="2:2" x14ac:dyDescent="0.2">
      <c r="B7211" s="62"/>
    </row>
    <row r="7212" spans="2:2" x14ac:dyDescent="0.2">
      <c r="B7212" s="62"/>
    </row>
    <row r="7213" spans="2:2" x14ac:dyDescent="0.2">
      <c r="B7213" s="62"/>
    </row>
    <row r="7214" spans="2:2" x14ac:dyDescent="0.2">
      <c r="B7214" s="62"/>
    </row>
    <row r="7215" spans="2:2" x14ac:dyDescent="0.2">
      <c r="B7215" s="62"/>
    </row>
    <row r="7216" spans="2:2" x14ac:dyDescent="0.2">
      <c r="B7216" s="62"/>
    </row>
    <row r="7217" spans="2:2" x14ac:dyDescent="0.2">
      <c r="B7217" s="62"/>
    </row>
    <row r="7218" spans="2:2" x14ac:dyDescent="0.2">
      <c r="B7218" s="62"/>
    </row>
    <row r="7219" spans="2:2" x14ac:dyDescent="0.2">
      <c r="B7219" s="62"/>
    </row>
    <row r="7220" spans="2:2" x14ac:dyDescent="0.2">
      <c r="B7220" s="62"/>
    </row>
    <row r="7221" spans="2:2" x14ac:dyDescent="0.2">
      <c r="B7221" s="62"/>
    </row>
    <row r="7222" spans="2:2" x14ac:dyDescent="0.2">
      <c r="B7222" s="62"/>
    </row>
    <row r="7223" spans="2:2" x14ac:dyDescent="0.2">
      <c r="B7223" s="62"/>
    </row>
    <row r="7224" spans="2:2" x14ac:dyDescent="0.2">
      <c r="B7224" s="62"/>
    </row>
    <row r="7225" spans="2:2" x14ac:dyDescent="0.2">
      <c r="B7225" s="62"/>
    </row>
    <row r="7226" spans="2:2" x14ac:dyDescent="0.2">
      <c r="B7226" s="62"/>
    </row>
    <row r="7227" spans="2:2" x14ac:dyDescent="0.2">
      <c r="B7227" s="62"/>
    </row>
    <row r="7228" spans="2:2" x14ac:dyDescent="0.2">
      <c r="B7228" s="62"/>
    </row>
    <row r="7229" spans="2:2" x14ac:dyDescent="0.2">
      <c r="B7229" s="62"/>
    </row>
    <row r="7230" spans="2:2" x14ac:dyDescent="0.2">
      <c r="B7230" s="62"/>
    </row>
    <row r="7231" spans="2:2" x14ac:dyDescent="0.2">
      <c r="B7231" s="62"/>
    </row>
    <row r="7232" spans="2:2" x14ac:dyDescent="0.2">
      <c r="B7232" s="62"/>
    </row>
    <row r="7233" spans="2:2" x14ac:dyDescent="0.2">
      <c r="B7233" s="62"/>
    </row>
    <row r="7234" spans="2:2" x14ac:dyDescent="0.2">
      <c r="B7234" s="62"/>
    </row>
    <row r="7235" spans="2:2" x14ac:dyDescent="0.2">
      <c r="B7235" s="62"/>
    </row>
    <row r="7236" spans="2:2" x14ac:dyDescent="0.2">
      <c r="B7236" s="62"/>
    </row>
    <row r="7237" spans="2:2" x14ac:dyDescent="0.2">
      <c r="B7237" s="62"/>
    </row>
    <row r="7238" spans="2:2" x14ac:dyDescent="0.2">
      <c r="B7238" s="62"/>
    </row>
    <row r="7239" spans="2:2" x14ac:dyDescent="0.2">
      <c r="B7239" s="62"/>
    </row>
    <row r="7240" spans="2:2" x14ac:dyDescent="0.2">
      <c r="B7240" s="62"/>
    </row>
    <row r="7241" spans="2:2" x14ac:dyDescent="0.2">
      <c r="B7241" s="62"/>
    </row>
    <row r="7242" spans="2:2" x14ac:dyDescent="0.2">
      <c r="B7242" s="62"/>
    </row>
    <row r="7243" spans="2:2" x14ac:dyDescent="0.2">
      <c r="B7243" s="62"/>
    </row>
    <row r="7244" spans="2:2" x14ac:dyDescent="0.2">
      <c r="B7244" s="62"/>
    </row>
    <row r="7245" spans="2:2" x14ac:dyDescent="0.2">
      <c r="B7245" s="62"/>
    </row>
    <row r="7246" spans="2:2" x14ac:dyDescent="0.2">
      <c r="B7246" s="62"/>
    </row>
    <row r="7247" spans="2:2" x14ac:dyDescent="0.2">
      <c r="B7247" s="62"/>
    </row>
    <row r="7248" spans="2:2" x14ac:dyDescent="0.2">
      <c r="B7248" s="62"/>
    </row>
    <row r="7249" spans="2:2" x14ac:dyDescent="0.2">
      <c r="B7249" s="62"/>
    </row>
    <row r="7250" spans="2:2" x14ac:dyDescent="0.2">
      <c r="B7250" s="62"/>
    </row>
    <row r="7251" spans="2:2" x14ac:dyDescent="0.2">
      <c r="B7251" s="62"/>
    </row>
    <row r="7252" spans="2:2" x14ac:dyDescent="0.2">
      <c r="B7252" s="62"/>
    </row>
    <row r="7253" spans="2:2" x14ac:dyDescent="0.2">
      <c r="B7253" s="62"/>
    </row>
    <row r="7254" spans="2:2" x14ac:dyDescent="0.2">
      <c r="B7254" s="62"/>
    </row>
    <row r="7255" spans="2:2" x14ac:dyDescent="0.2">
      <c r="B7255" s="62"/>
    </row>
    <row r="7256" spans="2:2" x14ac:dyDescent="0.2">
      <c r="B7256" s="62"/>
    </row>
    <row r="7257" spans="2:2" x14ac:dyDescent="0.2">
      <c r="B7257" s="62"/>
    </row>
    <row r="7258" spans="2:2" x14ac:dyDescent="0.2">
      <c r="B7258" s="62"/>
    </row>
    <row r="7259" spans="2:2" x14ac:dyDescent="0.2">
      <c r="B7259" s="62"/>
    </row>
    <row r="7260" spans="2:2" x14ac:dyDescent="0.2">
      <c r="B7260" s="62"/>
    </row>
    <row r="7261" spans="2:2" x14ac:dyDescent="0.2">
      <c r="B7261" s="62"/>
    </row>
    <row r="7262" spans="2:2" x14ac:dyDescent="0.2">
      <c r="B7262" s="62"/>
    </row>
    <row r="7263" spans="2:2" x14ac:dyDescent="0.2">
      <c r="B7263" s="62"/>
    </row>
    <row r="7264" spans="2:2" x14ac:dyDescent="0.2">
      <c r="B7264" s="62"/>
    </row>
    <row r="7265" spans="2:2" x14ac:dyDescent="0.2">
      <c r="B7265" s="62"/>
    </row>
    <row r="7266" spans="2:2" x14ac:dyDescent="0.2">
      <c r="B7266" s="62"/>
    </row>
    <row r="7267" spans="2:2" x14ac:dyDescent="0.2">
      <c r="B7267" s="62"/>
    </row>
    <row r="7268" spans="2:2" x14ac:dyDescent="0.2">
      <c r="B7268" s="62"/>
    </row>
    <row r="7269" spans="2:2" x14ac:dyDescent="0.2">
      <c r="B7269" s="62"/>
    </row>
    <row r="7270" spans="2:2" x14ac:dyDescent="0.2">
      <c r="B7270" s="62"/>
    </row>
    <row r="7271" spans="2:2" x14ac:dyDescent="0.2">
      <c r="B7271" s="62"/>
    </row>
    <row r="7272" spans="2:2" x14ac:dyDescent="0.2">
      <c r="B7272" s="62"/>
    </row>
    <row r="7273" spans="2:2" x14ac:dyDescent="0.2">
      <c r="B7273" s="62"/>
    </row>
    <row r="7274" spans="2:2" x14ac:dyDescent="0.2">
      <c r="B7274" s="62"/>
    </row>
    <row r="7275" spans="2:2" x14ac:dyDescent="0.2">
      <c r="B7275" s="62"/>
    </row>
    <row r="7276" spans="2:2" x14ac:dyDescent="0.2">
      <c r="B7276" s="62"/>
    </row>
    <row r="7277" spans="2:2" x14ac:dyDescent="0.2">
      <c r="B7277" s="62"/>
    </row>
    <row r="7278" spans="2:2" x14ac:dyDescent="0.2">
      <c r="B7278" s="62"/>
    </row>
    <row r="7279" spans="2:2" x14ac:dyDescent="0.2">
      <c r="B7279" s="62"/>
    </row>
    <row r="7280" spans="2:2" x14ac:dyDescent="0.2">
      <c r="B7280" s="62"/>
    </row>
    <row r="7281" spans="2:2" x14ac:dyDescent="0.2">
      <c r="B7281" s="62"/>
    </row>
    <row r="7282" spans="2:2" x14ac:dyDescent="0.2">
      <c r="B7282" s="62"/>
    </row>
    <row r="7283" spans="2:2" x14ac:dyDescent="0.2">
      <c r="B7283" s="62"/>
    </row>
    <row r="7284" spans="2:2" x14ac:dyDescent="0.2">
      <c r="B7284" s="62"/>
    </row>
    <row r="7285" spans="2:2" x14ac:dyDescent="0.2">
      <c r="B7285" s="62"/>
    </row>
    <row r="7286" spans="2:2" x14ac:dyDescent="0.2">
      <c r="B7286" s="62"/>
    </row>
    <row r="7287" spans="2:2" x14ac:dyDescent="0.2">
      <c r="B7287" s="62"/>
    </row>
    <row r="7288" spans="2:2" x14ac:dyDescent="0.2">
      <c r="B7288" s="62"/>
    </row>
    <row r="7289" spans="2:2" x14ac:dyDescent="0.2">
      <c r="B7289" s="62"/>
    </row>
    <row r="7290" spans="2:2" x14ac:dyDescent="0.2">
      <c r="B7290" s="62"/>
    </row>
    <row r="7291" spans="2:2" x14ac:dyDescent="0.2">
      <c r="B7291" s="62"/>
    </row>
    <row r="7292" spans="2:2" x14ac:dyDescent="0.2">
      <c r="B7292" s="62"/>
    </row>
    <row r="7293" spans="2:2" x14ac:dyDescent="0.2">
      <c r="B7293" s="62"/>
    </row>
    <row r="7294" spans="2:2" x14ac:dyDescent="0.2">
      <c r="B7294" s="62"/>
    </row>
    <row r="7295" spans="2:2" x14ac:dyDescent="0.2">
      <c r="B7295" s="62"/>
    </row>
    <row r="7296" spans="2:2" x14ac:dyDescent="0.2">
      <c r="B7296" s="62"/>
    </row>
    <row r="7297" spans="2:2" x14ac:dyDescent="0.2">
      <c r="B7297" s="62"/>
    </row>
    <row r="7298" spans="2:2" x14ac:dyDescent="0.2">
      <c r="B7298" s="62"/>
    </row>
    <row r="7299" spans="2:2" x14ac:dyDescent="0.2">
      <c r="B7299" s="62"/>
    </row>
    <row r="7300" spans="2:2" x14ac:dyDescent="0.2">
      <c r="B7300" s="62"/>
    </row>
    <row r="7301" spans="2:2" x14ac:dyDescent="0.2">
      <c r="B7301" s="62"/>
    </row>
    <row r="7302" spans="2:2" x14ac:dyDescent="0.2">
      <c r="B7302" s="62"/>
    </row>
    <row r="7303" spans="2:2" x14ac:dyDescent="0.2">
      <c r="B7303" s="62"/>
    </row>
    <row r="7304" spans="2:2" x14ac:dyDescent="0.2">
      <c r="B7304" s="62"/>
    </row>
    <row r="7305" spans="2:2" x14ac:dyDescent="0.2">
      <c r="B7305" s="62"/>
    </row>
    <row r="7306" spans="2:2" x14ac:dyDescent="0.2">
      <c r="B7306" s="62"/>
    </row>
    <row r="7307" spans="2:2" x14ac:dyDescent="0.2">
      <c r="B7307" s="62"/>
    </row>
    <row r="7308" spans="2:2" x14ac:dyDescent="0.2">
      <c r="B7308" s="62"/>
    </row>
    <row r="7309" spans="2:2" x14ac:dyDescent="0.2">
      <c r="B7309" s="62"/>
    </row>
    <row r="7310" spans="2:2" x14ac:dyDescent="0.2">
      <c r="B7310" s="62"/>
    </row>
    <row r="7311" spans="2:2" x14ac:dyDescent="0.2">
      <c r="B7311" s="62"/>
    </row>
    <row r="7312" spans="2:2" x14ac:dyDescent="0.2">
      <c r="B7312" s="62"/>
    </row>
    <row r="7313" spans="2:2" x14ac:dyDescent="0.2">
      <c r="B7313" s="62"/>
    </row>
    <row r="7314" spans="2:2" x14ac:dyDescent="0.2">
      <c r="B7314" s="62"/>
    </row>
    <row r="7315" spans="2:2" x14ac:dyDescent="0.2">
      <c r="B7315" s="62"/>
    </row>
    <row r="7316" spans="2:2" x14ac:dyDescent="0.2">
      <c r="B7316" s="62"/>
    </row>
    <row r="7317" spans="2:2" x14ac:dyDescent="0.2">
      <c r="B7317" s="62"/>
    </row>
    <row r="7318" spans="2:2" x14ac:dyDescent="0.2">
      <c r="B7318" s="62"/>
    </row>
    <row r="7319" spans="2:2" x14ac:dyDescent="0.2">
      <c r="B7319" s="62"/>
    </row>
    <row r="7320" spans="2:2" x14ac:dyDescent="0.2">
      <c r="B7320" s="62"/>
    </row>
    <row r="7321" spans="2:2" x14ac:dyDescent="0.2">
      <c r="B7321" s="62"/>
    </row>
    <row r="7322" spans="2:2" x14ac:dyDescent="0.2">
      <c r="B7322" s="62"/>
    </row>
    <row r="7323" spans="2:2" x14ac:dyDescent="0.2">
      <c r="B7323" s="62"/>
    </row>
    <row r="7324" spans="2:2" x14ac:dyDescent="0.2">
      <c r="B7324" s="62"/>
    </row>
    <row r="7325" spans="2:2" x14ac:dyDescent="0.2">
      <c r="B7325" s="62"/>
    </row>
    <row r="7326" spans="2:2" x14ac:dyDescent="0.2">
      <c r="B7326" s="62"/>
    </row>
    <row r="7327" spans="2:2" x14ac:dyDescent="0.2">
      <c r="B7327" s="62"/>
    </row>
    <row r="7328" spans="2:2" x14ac:dyDescent="0.2">
      <c r="B7328" s="62"/>
    </row>
    <row r="7329" spans="2:2" x14ac:dyDescent="0.2">
      <c r="B7329" s="62"/>
    </row>
    <row r="7330" spans="2:2" x14ac:dyDescent="0.2">
      <c r="B7330" s="62"/>
    </row>
    <row r="7331" spans="2:2" x14ac:dyDescent="0.2">
      <c r="B7331" s="62"/>
    </row>
    <row r="7332" spans="2:2" x14ac:dyDescent="0.2">
      <c r="B7332" s="62"/>
    </row>
    <row r="7333" spans="2:2" x14ac:dyDescent="0.2">
      <c r="B7333" s="62"/>
    </row>
    <row r="7334" spans="2:2" x14ac:dyDescent="0.2">
      <c r="B7334" s="62"/>
    </row>
    <row r="7335" spans="2:2" x14ac:dyDescent="0.2">
      <c r="B7335" s="62"/>
    </row>
    <row r="7336" spans="2:2" x14ac:dyDescent="0.2">
      <c r="B7336" s="62"/>
    </row>
    <row r="7337" spans="2:2" x14ac:dyDescent="0.2">
      <c r="B7337" s="62"/>
    </row>
    <row r="7338" spans="2:2" x14ac:dyDescent="0.2">
      <c r="B7338" s="62"/>
    </row>
    <row r="7339" spans="2:2" x14ac:dyDescent="0.2">
      <c r="B7339" s="62"/>
    </row>
    <row r="7340" spans="2:2" x14ac:dyDescent="0.2">
      <c r="B7340" s="62"/>
    </row>
    <row r="7341" spans="2:2" x14ac:dyDescent="0.2">
      <c r="B7341" s="62"/>
    </row>
    <row r="7342" spans="2:2" x14ac:dyDescent="0.2">
      <c r="B7342" s="62"/>
    </row>
    <row r="7343" spans="2:2" x14ac:dyDescent="0.2">
      <c r="B7343" s="62"/>
    </row>
    <row r="7344" spans="2:2" x14ac:dyDescent="0.2">
      <c r="B7344" s="62"/>
    </row>
    <row r="7345" spans="2:2" x14ac:dyDescent="0.2">
      <c r="B7345" s="62"/>
    </row>
    <row r="7346" spans="2:2" x14ac:dyDescent="0.2">
      <c r="B7346" s="62"/>
    </row>
    <row r="7347" spans="2:2" x14ac:dyDescent="0.2">
      <c r="B7347" s="62"/>
    </row>
    <row r="7348" spans="2:2" x14ac:dyDescent="0.2">
      <c r="B7348" s="62"/>
    </row>
    <row r="7349" spans="2:2" x14ac:dyDescent="0.2">
      <c r="B7349" s="62"/>
    </row>
    <row r="7350" spans="2:2" x14ac:dyDescent="0.2">
      <c r="B7350" s="62"/>
    </row>
    <row r="7351" spans="2:2" x14ac:dyDescent="0.2">
      <c r="B7351" s="62"/>
    </row>
    <row r="7352" spans="2:2" x14ac:dyDescent="0.2">
      <c r="B7352" s="62"/>
    </row>
    <row r="7353" spans="2:2" x14ac:dyDescent="0.2">
      <c r="B7353" s="62"/>
    </row>
    <row r="7354" spans="2:2" x14ac:dyDescent="0.2">
      <c r="B7354" s="62"/>
    </row>
    <row r="7355" spans="2:2" x14ac:dyDescent="0.2">
      <c r="B7355" s="62"/>
    </row>
    <row r="7356" spans="2:2" x14ac:dyDescent="0.2">
      <c r="B7356" s="62"/>
    </row>
    <row r="7357" spans="2:2" x14ac:dyDescent="0.2">
      <c r="B7357" s="62"/>
    </row>
    <row r="7358" spans="2:2" x14ac:dyDescent="0.2">
      <c r="B7358" s="62"/>
    </row>
    <row r="7359" spans="2:2" x14ac:dyDescent="0.2">
      <c r="B7359" s="62"/>
    </row>
    <row r="7360" spans="2:2" x14ac:dyDescent="0.2">
      <c r="B7360" s="62"/>
    </row>
    <row r="7361" spans="2:2" x14ac:dyDescent="0.2">
      <c r="B7361" s="62"/>
    </row>
    <row r="7362" spans="2:2" x14ac:dyDescent="0.2">
      <c r="B7362" s="62"/>
    </row>
    <row r="7363" spans="2:2" x14ac:dyDescent="0.2">
      <c r="B7363" s="62"/>
    </row>
    <row r="7364" spans="2:2" x14ac:dyDescent="0.2">
      <c r="B7364" s="62"/>
    </row>
    <row r="7365" spans="2:2" x14ac:dyDescent="0.2">
      <c r="B7365" s="62"/>
    </row>
    <row r="7366" spans="2:2" x14ac:dyDescent="0.2">
      <c r="B7366" s="62"/>
    </row>
    <row r="7367" spans="2:2" x14ac:dyDescent="0.2">
      <c r="B7367" s="62"/>
    </row>
    <row r="7368" spans="2:2" x14ac:dyDescent="0.2">
      <c r="B7368" s="62"/>
    </row>
    <row r="7369" spans="2:2" x14ac:dyDescent="0.2">
      <c r="B7369" s="62"/>
    </row>
    <row r="7370" spans="2:2" x14ac:dyDescent="0.2">
      <c r="B7370" s="62"/>
    </row>
    <row r="7371" spans="2:2" x14ac:dyDescent="0.2">
      <c r="B7371" s="62"/>
    </row>
    <row r="7372" spans="2:2" x14ac:dyDescent="0.2">
      <c r="B7372" s="62"/>
    </row>
    <row r="7373" spans="2:2" x14ac:dyDescent="0.2">
      <c r="B7373" s="62"/>
    </row>
    <row r="7374" spans="2:2" x14ac:dyDescent="0.2">
      <c r="B7374" s="62"/>
    </row>
    <row r="7375" spans="2:2" x14ac:dyDescent="0.2">
      <c r="B7375" s="62"/>
    </row>
    <row r="7376" spans="2:2" x14ac:dyDescent="0.2">
      <c r="B7376" s="62"/>
    </row>
    <row r="7377" spans="2:2" x14ac:dyDescent="0.2">
      <c r="B7377" s="62"/>
    </row>
    <row r="7378" spans="2:2" x14ac:dyDescent="0.2">
      <c r="B7378" s="62"/>
    </row>
    <row r="7379" spans="2:2" x14ac:dyDescent="0.2">
      <c r="B7379" s="62"/>
    </row>
    <row r="7380" spans="2:2" x14ac:dyDescent="0.2">
      <c r="B7380" s="62"/>
    </row>
    <row r="7381" spans="2:2" x14ac:dyDescent="0.2">
      <c r="B7381" s="62"/>
    </row>
    <row r="7382" spans="2:2" x14ac:dyDescent="0.2">
      <c r="B7382" s="62"/>
    </row>
    <row r="7383" spans="2:2" x14ac:dyDescent="0.2">
      <c r="B7383" s="62"/>
    </row>
    <row r="7384" spans="2:2" x14ac:dyDescent="0.2">
      <c r="B7384" s="62"/>
    </row>
    <row r="7385" spans="2:2" x14ac:dyDescent="0.2">
      <c r="B7385" s="62"/>
    </row>
    <row r="7386" spans="2:2" x14ac:dyDescent="0.2">
      <c r="B7386" s="62"/>
    </row>
    <row r="7387" spans="2:2" x14ac:dyDescent="0.2">
      <c r="B7387" s="62"/>
    </row>
    <row r="7388" spans="2:2" x14ac:dyDescent="0.2">
      <c r="B7388" s="62"/>
    </row>
    <row r="7389" spans="2:2" x14ac:dyDescent="0.2">
      <c r="B7389" s="62"/>
    </row>
    <row r="7390" spans="2:2" x14ac:dyDescent="0.2">
      <c r="B7390" s="62"/>
    </row>
    <row r="7391" spans="2:2" x14ac:dyDescent="0.2">
      <c r="B7391" s="62"/>
    </row>
    <row r="7392" spans="2:2" x14ac:dyDescent="0.2">
      <c r="B7392" s="62"/>
    </row>
    <row r="7393" spans="2:2" x14ac:dyDescent="0.2">
      <c r="B7393" s="62"/>
    </row>
    <row r="7394" spans="2:2" x14ac:dyDescent="0.2">
      <c r="B7394" s="62"/>
    </row>
    <row r="7395" spans="2:2" x14ac:dyDescent="0.2">
      <c r="B7395" s="62"/>
    </row>
    <row r="7396" spans="2:2" x14ac:dyDescent="0.2">
      <c r="B7396" s="62"/>
    </row>
    <row r="7397" spans="2:2" x14ac:dyDescent="0.2">
      <c r="B7397" s="62"/>
    </row>
    <row r="7398" spans="2:2" x14ac:dyDescent="0.2">
      <c r="B7398" s="62"/>
    </row>
    <row r="7399" spans="2:2" x14ac:dyDescent="0.2">
      <c r="B7399" s="62"/>
    </row>
    <row r="7400" spans="2:2" x14ac:dyDescent="0.2">
      <c r="B7400" s="62"/>
    </row>
    <row r="7401" spans="2:2" x14ac:dyDescent="0.2">
      <c r="B7401" s="62"/>
    </row>
    <row r="7402" spans="2:2" x14ac:dyDescent="0.2">
      <c r="B7402" s="62"/>
    </row>
    <row r="7403" spans="2:2" x14ac:dyDescent="0.2">
      <c r="B7403" s="62"/>
    </row>
    <row r="7404" spans="2:2" x14ac:dyDescent="0.2">
      <c r="B7404" s="62"/>
    </row>
    <row r="7405" spans="2:2" x14ac:dyDescent="0.2">
      <c r="B7405" s="62"/>
    </row>
    <row r="7406" spans="2:2" x14ac:dyDescent="0.2">
      <c r="B7406" s="62"/>
    </row>
    <row r="7407" spans="2:2" x14ac:dyDescent="0.2">
      <c r="B7407" s="62"/>
    </row>
    <row r="7408" spans="2:2" x14ac:dyDescent="0.2">
      <c r="B7408" s="62"/>
    </row>
    <row r="7409" spans="2:2" x14ac:dyDescent="0.2">
      <c r="B7409" s="62"/>
    </row>
    <row r="7410" spans="2:2" x14ac:dyDescent="0.2">
      <c r="B7410" s="62"/>
    </row>
    <row r="7411" spans="2:2" x14ac:dyDescent="0.2">
      <c r="B7411" s="62"/>
    </row>
    <row r="7412" spans="2:2" x14ac:dyDescent="0.2">
      <c r="B7412" s="62"/>
    </row>
    <row r="7413" spans="2:2" x14ac:dyDescent="0.2">
      <c r="B7413" s="62"/>
    </row>
    <row r="7414" spans="2:2" x14ac:dyDescent="0.2">
      <c r="B7414" s="62"/>
    </row>
    <row r="7415" spans="2:2" x14ac:dyDescent="0.2">
      <c r="B7415" s="62"/>
    </row>
    <row r="7416" spans="2:2" x14ac:dyDescent="0.2">
      <c r="B7416" s="62"/>
    </row>
    <row r="7417" spans="2:2" x14ac:dyDescent="0.2">
      <c r="B7417" s="62"/>
    </row>
    <row r="7418" spans="2:2" x14ac:dyDescent="0.2">
      <c r="B7418" s="62"/>
    </row>
    <row r="7419" spans="2:2" x14ac:dyDescent="0.2">
      <c r="B7419" s="62"/>
    </row>
    <row r="7420" spans="2:2" x14ac:dyDescent="0.2">
      <c r="B7420" s="62"/>
    </row>
    <row r="7421" spans="2:2" x14ac:dyDescent="0.2">
      <c r="B7421" s="62"/>
    </row>
    <row r="7422" spans="2:2" x14ac:dyDescent="0.2">
      <c r="B7422" s="62"/>
    </row>
    <row r="7423" spans="2:2" x14ac:dyDescent="0.2">
      <c r="B7423" s="62"/>
    </row>
    <row r="7424" spans="2:2" x14ac:dyDescent="0.2">
      <c r="B7424" s="62"/>
    </row>
    <row r="7425" spans="2:2" x14ac:dyDescent="0.2">
      <c r="B7425" s="62"/>
    </row>
    <row r="7426" spans="2:2" x14ac:dyDescent="0.2">
      <c r="B7426" s="62"/>
    </row>
    <row r="7427" spans="2:2" x14ac:dyDescent="0.2">
      <c r="B7427" s="62"/>
    </row>
    <row r="7428" spans="2:2" x14ac:dyDescent="0.2">
      <c r="B7428" s="62"/>
    </row>
    <row r="7429" spans="2:2" x14ac:dyDescent="0.2">
      <c r="B7429" s="62"/>
    </row>
    <row r="7430" spans="2:2" x14ac:dyDescent="0.2">
      <c r="B7430" s="62"/>
    </row>
    <row r="7431" spans="2:2" x14ac:dyDescent="0.2">
      <c r="B7431" s="62"/>
    </row>
    <row r="7432" spans="2:2" x14ac:dyDescent="0.2">
      <c r="B7432" s="62"/>
    </row>
    <row r="7433" spans="2:2" x14ac:dyDescent="0.2">
      <c r="B7433" s="62"/>
    </row>
    <row r="7434" spans="2:2" x14ac:dyDescent="0.2">
      <c r="B7434" s="62"/>
    </row>
    <row r="7435" spans="2:2" x14ac:dyDescent="0.2">
      <c r="B7435" s="62"/>
    </row>
    <row r="7436" spans="2:2" x14ac:dyDescent="0.2">
      <c r="B7436" s="62"/>
    </row>
    <row r="7437" spans="2:2" x14ac:dyDescent="0.2">
      <c r="B7437" s="62"/>
    </row>
    <row r="7438" spans="2:2" x14ac:dyDescent="0.2">
      <c r="B7438" s="62"/>
    </row>
    <row r="7439" spans="2:2" x14ac:dyDescent="0.2">
      <c r="B7439" s="62"/>
    </row>
    <row r="7440" spans="2:2" x14ac:dyDescent="0.2">
      <c r="B7440" s="62"/>
    </row>
    <row r="7441" spans="2:2" x14ac:dyDescent="0.2">
      <c r="B7441" s="62"/>
    </row>
    <row r="7442" spans="2:2" x14ac:dyDescent="0.2">
      <c r="B7442" s="62"/>
    </row>
    <row r="7443" spans="2:2" x14ac:dyDescent="0.2">
      <c r="B7443" s="62"/>
    </row>
    <row r="7444" spans="2:2" x14ac:dyDescent="0.2">
      <c r="B7444" s="62"/>
    </row>
    <row r="7445" spans="2:2" x14ac:dyDescent="0.2">
      <c r="B7445" s="62"/>
    </row>
    <row r="7446" spans="2:2" x14ac:dyDescent="0.2">
      <c r="B7446" s="62"/>
    </row>
    <row r="7447" spans="2:2" x14ac:dyDescent="0.2">
      <c r="B7447" s="62"/>
    </row>
    <row r="7448" spans="2:2" x14ac:dyDescent="0.2">
      <c r="B7448" s="62"/>
    </row>
    <row r="7449" spans="2:2" x14ac:dyDescent="0.2">
      <c r="B7449" s="62"/>
    </row>
    <row r="7450" spans="2:2" x14ac:dyDescent="0.2">
      <c r="B7450" s="62"/>
    </row>
    <row r="7451" spans="2:2" x14ac:dyDescent="0.2">
      <c r="B7451" s="62"/>
    </row>
    <row r="7452" spans="2:2" x14ac:dyDescent="0.2">
      <c r="B7452" s="62"/>
    </row>
    <row r="7453" spans="2:2" x14ac:dyDescent="0.2">
      <c r="B7453" s="62"/>
    </row>
    <row r="7454" spans="2:2" x14ac:dyDescent="0.2">
      <c r="B7454" s="62"/>
    </row>
    <row r="7455" spans="2:2" x14ac:dyDescent="0.2">
      <c r="B7455" s="62"/>
    </row>
    <row r="7456" spans="2:2" x14ac:dyDescent="0.2">
      <c r="B7456" s="62"/>
    </row>
    <row r="7457" spans="2:2" x14ac:dyDescent="0.2">
      <c r="B7457" s="62"/>
    </row>
    <row r="7458" spans="2:2" x14ac:dyDescent="0.2">
      <c r="B7458" s="62"/>
    </row>
    <row r="7459" spans="2:2" x14ac:dyDescent="0.2">
      <c r="B7459" s="62"/>
    </row>
    <row r="7460" spans="2:2" x14ac:dyDescent="0.2">
      <c r="B7460" s="62"/>
    </row>
    <row r="7461" spans="2:2" x14ac:dyDescent="0.2">
      <c r="B7461" s="62"/>
    </row>
    <row r="7462" spans="2:2" x14ac:dyDescent="0.2">
      <c r="B7462" s="62"/>
    </row>
    <row r="7463" spans="2:2" x14ac:dyDescent="0.2">
      <c r="B7463" s="62"/>
    </row>
    <row r="7464" spans="2:2" x14ac:dyDescent="0.2">
      <c r="B7464" s="62"/>
    </row>
    <row r="7465" spans="2:2" x14ac:dyDescent="0.2">
      <c r="B7465" s="62"/>
    </row>
    <row r="7466" spans="2:2" x14ac:dyDescent="0.2">
      <c r="B7466" s="62"/>
    </row>
    <row r="7467" spans="2:2" x14ac:dyDescent="0.2">
      <c r="B7467" s="62"/>
    </row>
    <row r="7468" spans="2:2" x14ac:dyDescent="0.2">
      <c r="B7468" s="62"/>
    </row>
    <row r="7469" spans="2:2" x14ac:dyDescent="0.2">
      <c r="B7469" s="62"/>
    </row>
    <row r="7470" spans="2:2" x14ac:dyDescent="0.2">
      <c r="B7470" s="62"/>
    </row>
    <row r="7471" spans="2:2" x14ac:dyDescent="0.2">
      <c r="B7471" s="62"/>
    </row>
    <row r="7472" spans="2:2" x14ac:dyDescent="0.2">
      <c r="B7472" s="62"/>
    </row>
    <row r="7473" spans="2:2" x14ac:dyDescent="0.2">
      <c r="B7473" s="62"/>
    </row>
    <row r="7474" spans="2:2" x14ac:dyDescent="0.2">
      <c r="B7474" s="62"/>
    </row>
    <row r="7475" spans="2:2" x14ac:dyDescent="0.2">
      <c r="B7475" s="62"/>
    </row>
    <row r="7476" spans="2:2" x14ac:dyDescent="0.2">
      <c r="B7476" s="62"/>
    </row>
    <row r="7477" spans="2:2" x14ac:dyDescent="0.2">
      <c r="B7477" s="62"/>
    </row>
    <row r="7478" spans="2:2" x14ac:dyDescent="0.2">
      <c r="B7478" s="62"/>
    </row>
    <row r="7479" spans="2:2" x14ac:dyDescent="0.2">
      <c r="B7479" s="62"/>
    </row>
    <row r="7480" spans="2:2" x14ac:dyDescent="0.2">
      <c r="B7480" s="62"/>
    </row>
    <row r="7481" spans="2:2" x14ac:dyDescent="0.2">
      <c r="B7481" s="62"/>
    </row>
    <row r="7482" spans="2:2" x14ac:dyDescent="0.2">
      <c r="B7482" s="62"/>
    </row>
    <row r="7483" spans="2:2" x14ac:dyDescent="0.2">
      <c r="B7483" s="62"/>
    </row>
    <row r="7484" spans="2:2" x14ac:dyDescent="0.2">
      <c r="B7484" s="62"/>
    </row>
    <row r="7485" spans="2:2" x14ac:dyDescent="0.2">
      <c r="B7485" s="62"/>
    </row>
    <row r="7486" spans="2:2" x14ac:dyDescent="0.2">
      <c r="B7486" s="62"/>
    </row>
    <row r="7487" spans="2:2" x14ac:dyDescent="0.2">
      <c r="B7487" s="62"/>
    </row>
    <row r="7488" spans="2:2" x14ac:dyDescent="0.2">
      <c r="B7488" s="62"/>
    </row>
    <row r="7489" spans="2:2" x14ac:dyDescent="0.2">
      <c r="B7489" s="62"/>
    </row>
    <row r="7490" spans="2:2" x14ac:dyDescent="0.2">
      <c r="B7490" s="62"/>
    </row>
    <row r="7491" spans="2:2" x14ac:dyDescent="0.2">
      <c r="B7491" s="62"/>
    </row>
    <row r="7492" spans="2:2" x14ac:dyDescent="0.2">
      <c r="B7492" s="62"/>
    </row>
    <row r="7493" spans="2:2" x14ac:dyDescent="0.2">
      <c r="B7493" s="62"/>
    </row>
    <row r="7494" spans="2:2" x14ac:dyDescent="0.2">
      <c r="B7494" s="62"/>
    </row>
    <row r="7495" spans="2:2" x14ac:dyDescent="0.2">
      <c r="B7495" s="62"/>
    </row>
    <row r="7496" spans="2:2" x14ac:dyDescent="0.2">
      <c r="B7496" s="62"/>
    </row>
    <row r="7497" spans="2:2" x14ac:dyDescent="0.2">
      <c r="B7497" s="62"/>
    </row>
    <row r="7498" spans="2:2" x14ac:dyDescent="0.2">
      <c r="B7498" s="62"/>
    </row>
    <row r="7499" spans="2:2" x14ac:dyDescent="0.2">
      <c r="B7499" s="62"/>
    </row>
    <row r="7500" spans="2:2" x14ac:dyDescent="0.2">
      <c r="B7500" s="62"/>
    </row>
    <row r="7501" spans="2:2" x14ac:dyDescent="0.2">
      <c r="B7501" s="62"/>
    </row>
    <row r="7502" spans="2:2" x14ac:dyDescent="0.2">
      <c r="B7502" s="62"/>
    </row>
    <row r="7503" spans="2:2" x14ac:dyDescent="0.2">
      <c r="B7503" s="62"/>
    </row>
    <row r="7504" spans="2:2" x14ac:dyDescent="0.2">
      <c r="B7504" s="62"/>
    </row>
    <row r="7505" spans="2:2" x14ac:dyDescent="0.2">
      <c r="B7505" s="62"/>
    </row>
    <row r="7506" spans="2:2" x14ac:dyDescent="0.2">
      <c r="B7506" s="62"/>
    </row>
    <row r="7507" spans="2:2" x14ac:dyDescent="0.2">
      <c r="B7507" s="62"/>
    </row>
    <row r="7508" spans="2:2" x14ac:dyDescent="0.2">
      <c r="B7508" s="62"/>
    </row>
    <row r="7509" spans="2:2" x14ac:dyDescent="0.2">
      <c r="B7509" s="62"/>
    </row>
    <row r="7510" spans="2:2" x14ac:dyDescent="0.2">
      <c r="B7510" s="62"/>
    </row>
    <row r="7511" spans="2:2" x14ac:dyDescent="0.2">
      <c r="B7511" s="62"/>
    </row>
    <row r="7512" spans="2:2" x14ac:dyDescent="0.2">
      <c r="B7512" s="62"/>
    </row>
    <row r="7513" spans="2:2" x14ac:dyDescent="0.2">
      <c r="B7513" s="62"/>
    </row>
    <row r="7514" spans="2:2" x14ac:dyDescent="0.2">
      <c r="B7514" s="62"/>
    </row>
    <row r="7515" spans="2:2" x14ac:dyDescent="0.2">
      <c r="B7515" s="62"/>
    </row>
    <row r="7516" spans="2:2" x14ac:dyDescent="0.2">
      <c r="B7516" s="62"/>
    </row>
    <row r="7517" spans="2:2" x14ac:dyDescent="0.2">
      <c r="B7517" s="62"/>
    </row>
    <row r="7518" spans="2:2" x14ac:dyDescent="0.2">
      <c r="B7518" s="62"/>
    </row>
    <row r="7519" spans="2:2" x14ac:dyDescent="0.2">
      <c r="B7519" s="62"/>
    </row>
    <row r="7520" spans="2:2" x14ac:dyDescent="0.2">
      <c r="B7520" s="62"/>
    </row>
    <row r="7521" spans="2:2" x14ac:dyDescent="0.2">
      <c r="B7521" s="62"/>
    </row>
    <row r="7522" spans="2:2" x14ac:dyDescent="0.2">
      <c r="B7522" s="62"/>
    </row>
    <row r="7523" spans="2:2" x14ac:dyDescent="0.2">
      <c r="B7523" s="62"/>
    </row>
    <row r="7524" spans="2:2" x14ac:dyDescent="0.2">
      <c r="B7524" s="62"/>
    </row>
    <row r="7525" spans="2:2" x14ac:dyDescent="0.2">
      <c r="B7525" s="62"/>
    </row>
    <row r="7526" spans="2:2" x14ac:dyDescent="0.2">
      <c r="B7526" s="62"/>
    </row>
    <row r="7527" spans="2:2" x14ac:dyDescent="0.2">
      <c r="B7527" s="62"/>
    </row>
    <row r="7528" spans="2:2" x14ac:dyDescent="0.2">
      <c r="B7528" s="62"/>
    </row>
    <row r="7529" spans="2:2" x14ac:dyDescent="0.2">
      <c r="B7529" s="62"/>
    </row>
    <row r="7530" spans="2:2" x14ac:dyDescent="0.2">
      <c r="B7530" s="62"/>
    </row>
    <row r="7531" spans="2:2" x14ac:dyDescent="0.2">
      <c r="B7531" s="62"/>
    </row>
    <row r="7532" spans="2:2" x14ac:dyDescent="0.2">
      <c r="B7532" s="62"/>
    </row>
    <row r="7533" spans="2:2" x14ac:dyDescent="0.2">
      <c r="B7533" s="62"/>
    </row>
    <row r="7534" spans="2:2" x14ac:dyDescent="0.2">
      <c r="B7534" s="62"/>
    </row>
    <row r="7535" spans="2:2" x14ac:dyDescent="0.2">
      <c r="B7535" s="62"/>
    </row>
    <row r="7536" spans="2:2" x14ac:dyDescent="0.2">
      <c r="B7536" s="62"/>
    </row>
    <row r="7537" spans="2:2" x14ac:dyDescent="0.2">
      <c r="B7537" s="62"/>
    </row>
    <row r="7538" spans="2:2" x14ac:dyDescent="0.2">
      <c r="B7538" s="62"/>
    </row>
    <row r="7539" spans="2:2" x14ac:dyDescent="0.2">
      <c r="B7539" s="62"/>
    </row>
    <row r="7540" spans="2:2" x14ac:dyDescent="0.2">
      <c r="B7540" s="62"/>
    </row>
    <row r="7541" spans="2:2" x14ac:dyDescent="0.2">
      <c r="B7541" s="62"/>
    </row>
    <row r="7542" spans="2:2" x14ac:dyDescent="0.2">
      <c r="B7542" s="62"/>
    </row>
    <row r="7543" spans="2:2" x14ac:dyDescent="0.2">
      <c r="B7543" s="62"/>
    </row>
    <row r="7544" spans="2:2" x14ac:dyDescent="0.2">
      <c r="B7544" s="62"/>
    </row>
    <row r="7545" spans="2:2" x14ac:dyDescent="0.2">
      <c r="B7545" s="62"/>
    </row>
    <row r="7546" spans="2:2" x14ac:dyDescent="0.2">
      <c r="B7546" s="62"/>
    </row>
    <row r="7547" spans="2:2" x14ac:dyDescent="0.2">
      <c r="B7547" s="62"/>
    </row>
    <row r="7548" spans="2:2" x14ac:dyDescent="0.2">
      <c r="B7548" s="62"/>
    </row>
    <row r="7549" spans="2:2" x14ac:dyDescent="0.2">
      <c r="B7549" s="62"/>
    </row>
    <row r="7550" spans="2:2" x14ac:dyDescent="0.2">
      <c r="B7550" s="62"/>
    </row>
    <row r="7551" spans="2:2" x14ac:dyDescent="0.2">
      <c r="B7551" s="62"/>
    </row>
    <row r="7552" spans="2:2" x14ac:dyDescent="0.2">
      <c r="B7552" s="62"/>
    </row>
    <row r="7553" spans="2:2" x14ac:dyDescent="0.2">
      <c r="B7553" s="62"/>
    </row>
    <row r="7554" spans="2:2" x14ac:dyDescent="0.2">
      <c r="B7554" s="62"/>
    </row>
    <row r="7555" spans="2:2" x14ac:dyDescent="0.2">
      <c r="B7555" s="62"/>
    </row>
    <row r="7556" spans="2:2" x14ac:dyDescent="0.2">
      <c r="B7556" s="62"/>
    </row>
    <row r="7557" spans="2:2" x14ac:dyDescent="0.2">
      <c r="B7557" s="62"/>
    </row>
    <row r="7558" spans="2:2" x14ac:dyDescent="0.2">
      <c r="B7558" s="62"/>
    </row>
    <row r="7559" spans="2:2" x14ac:dyDescent="0.2">
      <c r="B7559" s="62"/>
    </row>
    <row r="7560" spans="2:2" x14ac:dyDescent="0.2">
      <c r="B7560" s="62"/>
    </row>
    <row r="7561" spans="2:2" x14ac:dyDescent="0.2">
      <c r="B7561" s="62"/>
    </row>
    <row r="7562" spans="2:2" x14ac:dyDescent="0.2">
      <c r="B7562" s="62"/>
    </row>
    <row r="7563" spans="2:2" x14ac:dyDescent="0.2">
      <c r="B7563" s="62"/>
    </row>
    <row r="7564" spans="2:2" x14ac:dyDescent="0.2">
      <c r="B7564" s="62"/>
    </row>
    <row r="7565" spans="2:2" x14ac:dyDescent="0.2">
      <c r="B7565" s="62"/>
    </row>
    <row r="7566" spans="2:2" x14ac:dyDescent="0.2">
      <c r="B7566" s="62"/>
    </row>
    <row r="7567" spans="2:2" x14ac:dyDescent="0.2">
      <c r="B7567" s="62"/>
    </row>
    <row r="7568" spans="2:2" x14ac:dyDescent="0.2">
      <c r="B7568" s="62"/>
    </row>
    <row r="7569" spans="2:2" x14ac:dyDescent="0.2">
      <c r="B7569" s="62"/>
    </row>
    <row r="7570" spans="2:2" x14ac:dyDescent="0.2">
      <c r="B7570" s="62"/>
    </row>
    <row r="7571" spans="2:2" x14ac:dyDescent="0.2">
      <c r="B7571" s="62"/>
    </row>
    <row r="7572" spans="2:2" x14ac:dyDescent="0.2">
      <c r="B7572" s="62"/>
    </row>
    <row r="7573" spans="2:2" x14ac:dyDescent="0.2">
      <c r="B7573" s="62"/>
    </row>
    <row r="7574" spans="2:2" x14ac:dyDescent="0.2">
      <c r="B7574" s="62"/>
    </row>
    <row r="7575" spans="2:2" x14ac:dyDescent="0.2">
      <c r="B7575" s="62"/>
    </row>
    <row r="7576" spans="2:2" x14ac:dyDescent="0.2">
      <c r="B7576" s="62"/>
    </row>
    <row r="7577" spans="2:2" x14ac:dyDescent="0.2">
      <c r="B7577" s="62"/>
    </row>
    <row r="7578" spans="2:2" x14ac:dyDescent="0.2">
      <c r="B7578" s="62"/>
    </row>
    <row r="7579" spans="2:2" x14ac:dyDescent="0.2">
      <c r="B7579" s="62"/>
    </row>
    <row r="7580" spans="2:2" x14ac:dyDescent="0.2">
      <c r="B7580" s="62"/>
    </row>
    <row r="7581" spans="2:2" x14ac:dyDescent="0.2">
      <c r="B7581" s="62"/>
    </row>
    <row r="7582" spans="2:2" x14ac:dyDescent="0.2">
      <c r="B7582" s="62"/>
    </row>
    <row r="7583" spans="2:2" x14ac:dyDescent="0.2">
      <c r="B7583" s="62"/>
    </row>
    <row r="7584" spans="2:2" x14ac:dyDescent="0.2">
      <c r="B7584" s="62"/>
    </row>
    <row r="7585" spans="2:2" x14ac:dyDescent="0.2">
      <c r="B7585" s="62"/>
    </row>
    <row r="7586" spans="2:2" x14ac:dyDescent="0.2">
      <c r="B7586" s="62"/>
    </row>
    <row r="7587" spans="2:2" x14ac:dyDescent="0.2">
      <c r="B7587" s="62"/>
    </row>
    <row r="7588" spans="2:2" x14ac:dyDescent="0.2">
      <c r="B7588" s="62"/>
    </row>
    <row r="7589" spans="2:2" x14ac:dyDescent="0.2">
      <c r="B7589" s="62"/>
    </row>
    <row r="7590" spans="2:2" x14ac:dyDescent="0.2">
      <c r="B7590" s="62"/>
    </row>
    <row r="7591" spans="2:2" x14ac:dyDescent="0.2">
      <c r="B7591" s="62"/>
    </row>
    <row r="7592" spans="2:2" x14ac:dyDescent="0.2">
      <c r="B7592" s="62"/>
    </row>
    <row r="7593" spans="2:2" x14ac:dyDescent="0.2">
      <c r="B7593" s="62"/>
    </row>
    <row r="7594" spans="2:2" x14ac:dyDescent="0.2">
      <c r="B7594" s="62"/>
    </row>
    <row r="7595" spans="2:2" x14ac:dyDescent="0.2">
      <c r="B7595" s="62"/>
    </row>
    <row r="7596" spans="2:2" x14ac:dyDescent="0.2">
      <c r="B7596" s="62"/>
    </row>
    <row r="7597" spans="2:2" x14ac:dyDescent="0.2">
      <c r="B7597" s="62"/>
    </row>
    <row r="7598" spans="2:2" x14ac:dyDescent="0.2">
      <c r="B7598" s="62"/>
    </row>
    <row r="7599" spans="2:2" x14ac:dyDescent="0.2">
      <c r="B7599" s="62"/>
    </row>
    <row r="7600" spans="2:2" x14ac:dyDescent="0.2">
      <c r="B7600" s="62"/>
    </row>
    <row r="7601" spans="2:2" x14ac:dyDescent="0.2">
      <c r="B7601" s="62"/>
    </row>
    <row r="7602" spans="2:2" x14ac:dyDescent="0.2">
      <c r="B7602" s="62"/>
    </row>
    <row r="7603" spans="2:2" x14ac:dyDescent="0.2">
      <c r="B7603" s="62"/>
    </row>
    <row r="7604" spans="2:2" x14ac:dyDescent="0.2">
      <c r="B7604" s="62"/>
    </row>
    <row r="7605" spans="2:2" x14ac:dyDescent="0.2">
      <c r="B7605" s="62"/>
    </row>
    <row r="7606" spans="2:2" x14ac:dyDescent="0.2">
      <c r="B7606" s="62"/>
    </row>
    <row r="7607" spans="2:2" x14ac:dyDescent="0.2">
      <c r="B7607" s="62"/>
    </row>
    <row r="7608" spans="2:2" x14ac:dyDescent="0.2">
      <c r="B7608" s="62"/>
    </row>
    <row r="7609" spans="2:2" x14ac:dyDescent="0.2">
      <c r="B7609" s="62"/>
    </row>
    <row r="7610" spans="2:2" x14ac:dyDescent="0.2">
      <c r="B7610" s="62"/>
    </row>
    <row r="7611" spans="2:2" x14ac:dyDescent="0.2">
      <c r="B7611" s="62"/>
    </row>
    <row r="7612" spans="2:2" x14ac:dyDescent="0.2">
      <c r="B7612" s="62"/>
    </row>
    <row r="7613" spans="2:2" x14ac:dyDescent="0.2">
      <c r="B7613" s="62"/>
    </row>
    <row r="7614" spans="2:2" x14ac:dyDescent="0.2">
      <c r="B7614" s="62"/>
    </row>
    <row r="7615" spans="2:2" x14ac:dyDescent="0.2">
      <c r="B7615" s="62"/>
    </row>
    <row r="7616" spans="2:2" x14ac:dyDescent="0.2">
      <c r="B7616" s="62"/>
    </row>
    <row r="7617" spans="2:2" x14ac:dyDescent="0.2">
      <c r="B7617" s="62"/>
    </row>
    <row r="7618" spans="2:2" x14ac:dyDescent="0.2">
      <c r="B7618" s="62"/>
    </row>
    <row r="7619" spans="2:2" x14ac:dyDescent="0.2">
      <c r="B7619" s="62"/>
    </row>
    <row r="7620" spans="2:2" x14ac:dyDescent="0.2">
      <c r="B7620" s="62"/>
    </row>
    <row r="7621" spans="2:2" x14ac:dyDescent="0.2">
      <c r="B7621" s="62"/>
    </row>
    <row r="7622" spans="2:2" x14ac:dyDescent="0.2">
      <c r="B7622" s="62"/>
    </row>
    <row r="7623" spans="2:2" x14ac:dyDescent="0.2">
      <c r="B7623" s="62"/>
    </row>
    <row r="7624" spans="2:2" x14ac:dyDescent="0.2">
      <c r="B7624" s="62"/>
    </row>
    <row r="7625" spans="2:2" x14ac:dyDescent="0.2">
      <c r="B7625" s="62"/>
    </row>
    <row r="7626" spans="2:2" x14ac:dyDescent="0.2">
      <c r="B7626" s="62"/>
    </row>
    <row r="7627" spans="2:2" x14ac:dyDescent="0.2">
      <c r="B7627" s="62"/>
    </row>
    <row r="7628" spans="2:2" x14ac:dyDescent="0.2">
      <c r="B7628" s="62"/>
    </row>
    <row r="7629" spans="2:2" x14ac:dyDescent="0.2">
      <c r="B7629" s="62"/>
    </row>
    <row r="7630" spans="2:2" x14ac:dyDescent="0.2">
      <c r="B7630" s="62"/>
    </row>
    <row r="7631" spans="2:2" x14ac:dyDescent="0.2">
      <c r="B7631" s="62"/>
    </row>
    <row r="7632" spans="2:2" x14ac:dyDescent="0.2">
      <c r="B7632" s="62"/>
    </row>
    <row r="7633" spans="2:2" x14ac:dyDescent="0.2">
      <c r="B7633" s="62"/>
    </row>
    <row r="7634" spans="2:2" x14ac:dyDescent="0.2">
      <c r="B7634" s="62"/>
    </row>
    <row r="7635" spans="2:2" x14ac:dyDescent="0.2">
      <c r="B7635" s="62"/>
    </row>
    <row r="7636" spans="2:2" x14ac:dyDescent="0.2">
      <c r="B7636" s="62"/>
    </row>
    <row r="7637" spans="2:2" x14ac:dyDescent="0.2">
      <c r="B7637" s="62"/>
    </row>
    <row r="7638" spans="2:2" x14ac:dyDescent="0.2">
      <c r="B7638" s="62"/>
    </row>
    <row r="7639" spans="2:2" x14ac:dyDescent="0.2">
      <c r="B7639" s="62"/>
    </row>
    <row r="7640" spans="2:2" x14ac:dyDescent="0.2">
      <c r="B7640" s="62"/>
    </row>
    <row r="7641" spans="2:2" x14ac:dyDescent="0.2">
      <c r="B7641" s="62"/>
    </row>
    <row r="7642" spans="2:2" x14ac:dyDescent="0.2">
      <c r="B7642" s="62"/>
    </row>
    <row r="7643" spans="2:2" x14ac:dyDescent="0.2">
      <c r="B7643" s="62"/>
    </row>
    <row r="7644" spans="2:2" x14ac:dyDescent="0.2">
      <c r="B7644" s="62"/>
    </row>
    <row r="7645" spans="2:2" x14ac:dyDescent="0.2">
      <c r="B7645" s="62"/>
    </row>
    <row r="7646" spans="2:2" x14ac:dyDescent="0.2">
      <c r="B7646" s="62"/>
    </row>
    <row r="7647" spans="2:2" x14ac:dyDescent="0.2">
      <c r="B7647" s="62"/>
    </row>
    <row r="7648" spans="2:2" x14ac:dyDescent="0.2">
      <c r="B7648" s="62"/>
    </row>
    <row r="7649" spans="2:2" x14ac:dyDescent="0.2">
      <c r="B7649" s="62"/>
    </row>
    <row r="7650" spans="2:2" x14ac:dyDescent="0.2">
      <c r="B7650" s="62"/>
    </row>
    <row r="7651" spans="2:2" x14ac:dyDescent="0.2">
      <c r="B7651" s="62"/>
    </row>
    <row r="7652" spans="2:2" x14ac:dyDescent="0.2">
      <c r="B7652" s="62"/>
    </row>
    <row r="7653" spans="2:2" x14ac:dyDescent="0.2">
      <c r="B7653" s="62"/>
    </row>
    <row r="7654" spans="2:2" x14ac:dyDescent="0.2">
      <c r="B7654" s="62"/>
    </row>
    <row r="7655" spans="2:2" x14ac:dyDescent="0.2">
      <c r="B7655" s="62"/>
    </row>
    <row r="7656" spans="2:2" x14ac:dyDescent="0.2">
      <c r="B7656" s="62"/>
    </row>
    <row r="7657" spans="2:2" x14ac:dyDescent="0.2">
      <c r="B7657" s="62"/>
    </row>
    <row r="7658" spans="2:2" x14ac:dyDescent="0.2">
      <c r="B7658" s="62"/>
    </row>
    <row r="7659" spans="2:2" x14ac:dyDescent="0.2">
      <c r="B7659" s="62"/>
    </row>
    <row r="7660" spans="2:2" x14ac:dyDescent="0.2">
      <c r="B7660" s="62"/>
    </row>
    <row r="7661" spans="2:2" x14ac:dyDescent="0.2">
      <c r="B7661" s="62"/>
    </row>
    <row r="7662" spans="2:2" x14ac:dyDescent="0.2">
      <c r="B7662" s="62"/>
    </row>
    <row r="7663" spans="2:2" x14ac:dyDescent="0.2">
      <c r="B7663" s="62"/>
    </row>
    <row r="7664" spans="2:2" x14ac:dyDescent="0.2">
      <c r="B7664" s="62"/>
    </row>
    <row r="7665" spans="2:2" x14ac:dyDescent="0.2">
      <c r="B7665" s="62"/>
    </row>
    <row r="7666" spans="2:2" x14ac:dyDescent="0.2">
      <c r="B7666" s="62"/>
    </row>
    <row r="7667" spans="2:2" x14ac:dyDescent="0.2">
      <c r="B7667" s="62"/>
    </row>
    <row r="7668" spans="2:2" x14ac:dyDescent="0.2">
      <c r="B7668" s="62"/>
    </row>
    <row r="7669" spans="2:2" x14ac:dyDescent="0.2">
      <c r="B7669" s="62"/>
    </row>
    <row r="7670" spans="2:2" x14ac:dyDescent="0.2">
      <c r="B7670" s="62"/>
    </row>
    <row r="7671" spans="2:2" x14ac:dyDescent="0.2">
      <c r="B7671" s="62"/>
    </row>
    <row r="7672" spans="2:2" x14ac:dyDescent="0.2">
      <c r="B7672" s="62"/>
    </row>
    <row r="7673" spans="2:2" x14ac:dyDescent="0.2">
      <c r="B7673" s="62"/>
    </row>
    <row r="7674" spans="2:2" x14ac:dyDescent="0.2">
      <c r="B7674" s="62"/>
    </row>
    <row r="7675" spans="2:2" x14ac:dyDescent="0.2">
      <c r="B7675" s="62"/>
    </row>
    <row r="7676" spans="2:2" x14ac:dyDescent="0.2">
      <c r="B7676" s="62"/>
    </row>
    <row r="7677" spans="2:2" x14ac:dyDescent="0.2">
      <c r="B7677" s="62"/>
    </row>
    <row r="7678" spans="2:2" x14ac:dyDescent="0.2">
      <c r="B7678" s="62"/>
    </row>
    <row r="7679" spans="2:2" x14ac:dyDescent="0.2">
      <c r="B7679" s="62"/>
    </row>
    <row r="7680" spans="2:2" x14ac:dyDescent="0.2">
      <c r="B7680" s="62"/>
    </row>
    <row r="7681" spans="2:2" x14ac:dyDescent="0.2">
      <c r="B7681" s="62"/>
    </row>
    <row r="7682" spans="2:2" x14ac:dyDescent="0.2">
      <c r="B7682" s="62"/>
    </row>
    <row r="7683" spans="2:2" x14ac:dyDescent="0.2">
      <c r="B7683" s="62"/>
    </row>
    <row r="7684" spans="2:2" x14ac:dyDescent="0.2">
      <c r="B7684" s="62"/>
    </row>
    <row r="7685" spans="2:2" x14ac:dyDescent="0.2">
      <c r="B7685" s="62"/>
    </row>
    <row r="7686" spans="2:2" x14ac:dyDescent="0.2">
      <c r="B7686" s="62"/>
    </row>
    <row r="7687" spans="2:2" x14ac:dyDescent="0.2">
      <c r="B7687" s="62"/>
    </row>
    <row r="7688" spans="2:2" x14ac:dyDescent="0.2">
      <c r="B7688" s="62"/>
    </row>
    <row r="7689" spans="2:2" x14ac:dyDescent="0.2">
      <c r="B7689" s="62"/>
    </row>
    <row r="7690" spans="2:2" x14ac:dyDescent="0.2">
      <c r="B7690" s="62"/>
    </row>
    <row r="7691" spans="2:2" x14ac:dyDescent="0.2">
      <c r="B7691" s="62"/>
    </row>
    <row r="7692" spans="2:2" x14ac:dyDescent="0.2">
      <c r="B7692" s="62"/>
    </row>
    <row r="7693" spans="2:2" x14ac:dyDescent="0.2">
      <c r="B7693" s="62"/>
    </row>
    <row r="7694" spans="2:2" x14ac:dyDescent="0.2">
      <c r="B7694" s="62"/>
    </row>
    <row r="7695" spans="2:2" x14ac:dyDescent="0.2">
      <c r="B7695" s="62"/>
    </row>
    <row r="7696" spans="2:2" x14ac:dyDescent="0.2">
      <c r="B7696" s="62"/>
    </row>
    <row r="7697" spans="2:2" x14ac:dyDescent="0.2">
      <c r="B7697" s="62"/>
    </row>
    <row r="7698" spans="2:2" x14ac:dyDescent="0.2">
      <c r="B7698" s="62"/>
    </row>
    <row r="7699" spans="2:2" x14ac:dyDescent="0.2">
      <c r="B7699" s="62"/>
    </row>
    <row r="7700" spans="2:2" x14ac:dyDescent="0.2">
      <c r="B7700" s="62"/>
    </row>
    <row r="7701" spans="2:2" x14ac:dyDescent="0.2">
      <c r="B7701" s="62"/>
    </row>
    <row r="7702" spans="2:2" x14ac:dyDescent="0.2">
      <c r="B7702" s="62"/>
    </row>
    <row r="7703" spans="2:2" x14ac:dyDescent="0.2">
      <c r="B7703" s="62"/>
    </row>
    <row r="7704" spans="2:2" x14ac:dyDescent="0.2">
      <c r="B7704" s="62"/>
    </row>
    <row r="7705" spans="2:2" x14ac:dyDescent="0.2">
      <c r="B7705" s="62"/>
    </row>
    <row r="7706" spans="2:2" x14ac:dyDescent="0.2">
      <c r="B7706" s="62"/>
    </row>
    <row r="7707" spans="2:2" x14ac:dyDescent="0.2">
      <c r="B7707" s="62"/>
    </row>
    <row r="7708" spans="2:2" x14ac:dyDescent="0.2">
      <c r="B7708" s="62"/>
    </row>
    <row r="7709" spans="2:2" x14ac:dyDescent="0.2">
      <c r="B7709" s="62"/>
    </row>
    <row r="7710" spans="2:2" x14ac:dyDescent="0.2">
      <c r="B7710" s="62"/>
    </row>
    <row r="7711" spans="2:2" x14ac:dyDescent="0.2">
      <c r="B7711" s="62"/>
    </row>
    <row r="7712" spans="2:2" x14ac:dyDescent="0.2">
      <c r="B7712" s="62"/>
    </row>
    <row r="7713" spans="2:2" x14ac:dyDescent="0.2">
      <c r="B7713" s="62"/>
    </row>
    <row r="7714" spans="2:2" x14ac:dyDescent="0.2">
      <c r="B7714" s="62"/>
    </row>
    <row r="7715" spans="2:2" x14ac:dyDescent="0.2">
      <c r="B7715" s="62"/>
    </row>
    <row r="7716" spans="2:2" x14ac:dyDescent="0.2">
      <c r="B7716" s="62"/>
    </row>
    <row r="7717" spans="2:2" x14ac:dyDescent="0.2">
      <c r="B7717" s="62"/>
    </row>
    <row r="7718" spans="2:2" x14ac:dyDescent="0.2">
      <c r="B7718" s="62"/>
    </row>
    <row r="7719" spans="2:2" x14ac:dyDescent="0.2">
      <c r="B7719" s="62"/>
    </row>
    <row r="7720" spans="2:2" x14ac:dyDescent="0.2">
      <c r="B7720" s="62"/>
    </row>
    <row r="7721" spans="2:2" x14ac:dyDescent="0.2">
      <c r="B7721" s="62"/>
    </row>
    <row r="7722" spans="2:2" x14ac:dyDescent="0.2">
      <c r="B7722" s="62"/>
    </row>
    <row r="7723" spans="2:2" x14ac:dyDescent="0.2">
      <c r="B7723" s="62"/>
    </row>
    <row r="7724" spans="2:2" x14ac:dyDescent="0.2">
      <c r="B7724" s="62"/>
    </row>
    <row r="7725" spans="2:2" x14ac:dyDescent="0.2">
      <c r="B7725" s="62"/>
    </row>
    <row r="7726" spans="2:2" x14ac:dyDescent="0.2">
      <c r="B7726" s="62"/>
    </row>
    <row r="7727" spans="2:2" x14ac:dyDescent="0.2">
      <c r="B7727" s="62"/>
    </row>
    <row r="7728" spans="2:2" x14ac:dyDescent="0.2">
      <c r="B7728" s="62"/>
    </row>
    <row r="7729" spans="2:2" x14ac:dyDescent="0.2">
      <c r="B7729" s="62"/>
    </row>
    <row r="7730" spans="2:2" x14ac:dyDescent="0.2">
      <c r="B7730" s="62"/>
    </row>
    <row r="7731" spans="2:2" x14ac:dyDescent="0.2">
      <c r="B7731" s="62"/>
    </row>
    <row r="7732" spans="2:2" x14ac:dyDescent="0.2">
      <c r="B7732" s="62"/>
    </row>
    <row r="7733" spans="2:2" x14ac:dyDescent="0.2">
      <c r="B7733" s="62"/>
    </row>
    <row r="7734" spans="2:2" x14ac:dyDescent="0.2">
      <c r="B7734" s="62"/>
    </row>
    <row r="7735" spans="2:2" x14ac:dyDescent="0.2">
      <c r="B7735" s="62"/>
    </row>
    <row r="7736" spans="2:2" x14ac:dyDescent="0.2">
      <c r="B7736" s="62"/>
    </row>
    <row r="7737" spans="2:2" x14ac:dyDescent="0.2">
      <c r="B7737" s="62"/>
    </row>
    <row r="7738" spans="2:2" x14ac:dyDescent="0.2">
      <c r="B7738" s="62"/>
    </row>
    <row r="7739" spans="2:2" x14ac:dyDescent="0.2">
      <c r="B7739" s="62"/>
    </row>
    <row r="7740" spans="2:2" x14ac:dyDescent="0.2">
      <c r="B7740" s="62"/>
    </row>
    <row r="7741" spans="2:2" x14ac:dyDescent="0.2">
      <c r="B7741" s="62"/>
    </row>
    <row r="7742" spans="2:2" x14ac:dyDescent="0.2">
      <c r="B7742" s="62"/>
    </row>
    <row r="7743" spans="2:2" x14ac:dyDescent="0.2">
      <c r="B7743" s="62"/>
    </row>
    <row r="7744" spans="2:2" x14ac:dyDescent="0.2">
      <c r="B7744" s="62"/>
    </row>
    <row r="7745" spans="2:2" x14ac:dyDescent="0.2">
      <c r="B7745" s="62"/>
    </row>
    <row r="7746" spans="2:2" x14ac:dyDescent="0.2">
      <c r="B7746" s="62"/>
    </row>
    <row r="7747" spans="2:2" x14ac:dyDescent="0.2">
      <c r="B7747" s="62"/>
    </row>
    <row r="7748" spans="2:2" x14ac:dyDescent="0.2">
      <c r="B7748" s="62"/>
    </row>
    <row r="7749" spans="2:2" x14ac:dyDescent="0.2">
      <c r="B7749" s="62"/>
    </row>
    <row r="7750" spans="2:2" x14ac:dyDescent="0.2">
      <c r="B7750" s="62"/>
    </row>
    <row r="7751" spans="2:2" x14ac:dyDescent="0.2">
      <c r="B7751" s="62"/>
    </row>
    <row r="7752" spans="2:2" x14ac:dyDescent="0.2">
      <c r="B7752" s="62"/>
    </row>
    <row r="7753" spans="2:2" x14ac:dyDescent="0.2">
      <c r="B7753" s="62"/>
    </row>
    <row r="7754" spans="2:2" x14ac:dyDescent="0.2">
      <c r="B7754" s="62"/>
    </row>
    <row r="7755" spans="2:2" x14ac:dyDescent="0.2">
      <c r="B7755" s="62"/>
    </row>
    <row r="7756" spans="2:2" x14ac:dyDescent="0.2">
      <c r="B7756" s="62"/>
    </row>
    <row r="7757" spans="2:2" x14ac:dyDescent="0.2">
      <c r="B7757" s="62"/>
    </row>
    <row r="7758" spans="2:2" x14ac:dyDescent="0.2">
      <c r="B7758" s="62"/>
    </row>
    <row r="7759" spans="2:2" x14ac:dyDescent="0.2">
      <c r="B7759" s="62"/>
    </row>
    <row r="7760" spans="2:2" x14ac:dyDescent="0.2">
      <c r="B7760" s="62"/>
    </row>
    <row r="7761" spans="2:2" x14ac:dyDescent="0.2">
      <c r="B7761" s="62"/>
    </row>
    <row r="7762" spans="2:2" x14ac:dyDescent="0.2">
      <c r="B7762" s="62"/>
    </row>
    <row r="7763" spans="2:2" x14ac:dyDescent="0.2">
      <c r="B7763" s="62"/>
    </row>
    <row r="7764" spans="2:2" x14ac:dyDescent="0.2">
      <c r="B7764" s="62"/>
    </row>
    <row r="7765" spans="2:2" x14ac:dyDescent="0.2">
      <c r="B7765" s="62"/>
    </row>
    <row r="7766" spans="2:2" x14ac:dyDescent="0.2">
      <c r="B7766" s="62"/>
    </row>
    <row r="7767" spans="2:2" x14ac:dyDescent="0.2">
      <c r="B7767" s="62"/>
    </row>
    <row r="7768" spans="2:2" x14ac:dyDescent="0.2">
      <c r="B7768" s="62"/>
    </row>
    <row r="7769" spans="2:2" x14ac:dyDescent="0.2">
      <c r="B7769" s="62"/>
    </row>
    <row r="7770" spans="2:2" x14ac:dyDescent="0.2">
      <c r="B7770" s="62"/>
    </row>
    <row r="7771" spans="2:2" x14ac:dyDescent="0.2">
      <c r="B7771" s="62"/>
    </row>
    <row r="7772" spans="2:2" x14ac:dyDescent="0.2">
      <c r="B7772" s="62"/>
    </row>
    <row r="7773" spans="2:2" x14ac:dyDescent="0.2">
      <c r="B7773" s="62"/>
    </row>
    <row r="7774" spans="2:2" x14ac:dyDescent="0.2">
      <c r="B7774" s="62"/>
    </row>
    <row r="7775" spans="2:2" x14ac:dyDescent="0.2">
      <c r="B7775" s="62"/>
    </row>
    <row r="7776" spans="2:2" x14ac:dyDescent="0.2">
      <c r="B7776" s="62"/>
    </row>
    <row r="7777" spans="2:2" x14ac:dyDescent="0.2">
      <c r="B7777" s="62"/>
    </row>
    <row r="7778" spans="2:2" x14ac:dyDescent="0.2">
      <c r="B7778" s="62"/>
    </row>
    <row r="7779" spans="2:2" x14ac:dyDescent="0.2">
      <c r="B7779" s="62"/>
    </row>
    <row r="7780" spans="2:2" x14ac:dyDescent="0.2">
      <c r="B7780" s="62"/>
    </row>
    <row r="7781" spans="2:2" x14ac:dyDescent="0.2">
      <c r="B7781" s="62"/>
    </row>
    <row r="7782" spans="2:2" x14ac:dyDescent="0.2">
      <c r="B7782" s="62"/>
    </row>
    <row r="7783" spans="2:2" x14ac:dyDescent="0.2">
      <c r="B7783" s="62"/>
    </row>
    <row r="7784" spans="2:2" x14ac:dyDescent="0.2">
      <c r="B7784" s="62"/>
    </row>
    <row r="7785" spans="2:2" x14ac:dyDescent="0.2">
      <c r="B7785" s="62"/>
    </row>
    <row r="7786" spans="2:2" x14ac:dyDescent="0.2">
      <c r="B7786" s="62"/>
    </row>
    <row r="7787" spans="2:2" x14ac:dyDescent="0.2">
      <c r="B7787" s="62"/>
    </row>
    <row r="7788" spans="2:2" x14ac:dyDescent="0.2">
      <c r="B7788" s="62"/>
    </row>
    <row r="7789" spans="2:2" x14ac:dyDescent="0.2">
      <c r="B7789" s="62"/>
    </row>
    <row r="7790" spans="2:2" x14ac:dyDescent="0.2">
      <c r="B7790" s="62"/>
    </row>
    <row r="7791" spans="2:2" x14ac:dyDescent="0.2">
      <c r="B7791" s="62"/>
    </row>
    <row r="7792" spans="2:2" x14ac:dyDescent="0.2">
      <c r="B7792" s="62"/>
    </row>
    <row r="7793" spans="2:2" x14ac:dyDescent="0.2">
      <c r="B7793" s="62"/>
    </row>
    <row r="7794" spans="2:2" x14ac:dyDescent="0.2">
      <c r="B7794" s="62"/>
    </row>
    <row r="7795" spans="2:2" x14ac:dyDescent="0.2">
      <c r="B7795" s="62"/>
    </row>
    <row r="7796" spans="2:2" x14ac:dyDescent="0.2">
      <c r="B7796" s="62"/>
    </row>
    <row r="7797" spans="2:2" x14ac:dyDescent="0.2">
      <c r="B7797" s="62"/>
    </row>
    <row r="7798" spans="2:2" x14ac:dyDescent="0.2">
      <c r="B7798" s="62"/>
    </row>
    <row r="7799" spans="2:2" x14ac:dyDescent="0.2">
      <c r="B7799" s="62"/>
    </row>
    <row r="7800" spans="2:2" x14ac:dyDescent="0.2">
      <c r="B7800" s="62"/>
    </row>
    <row r="7801" spans="2:2" x14ac:dyDescent="0.2">
      <c r="B7801" s="62"/>
    </row>
    <row r="7802" spans="2:2" x14ac:dyDescent="0.2">
      <c r="B7802" s="62"/>
    </row>
    <row r="7803" spans="2:2" x14ac:dyDescent="0.2">
      <c r="B7803" s="62"/>
    </row>
    <row r="7804" spans="2:2" x14ac:dyDescent="0.2">
      <c r="B7804" s="62"/>
    </row>
    <row r="7805" spans="2:2" x14ac:dyDescent="0.2">
      <c r="B7805" s="62"/>
    </row>
    <row r="7806" spans="2:2" x14ac:dyDescent="0.2">
      <c r="B7806" s="62"/>
    </row>
    <row r="7807" spans="2:2" x14ac:dyDescent="0.2">
      <c r="B7807" s="62"/>
    </row>
    <row r="7808" spans="2:2" x14ac:dyDescent="0.2">
      <c r="B7808" s="62"/>
    </row>
    <row r="7809" spans="2:2" x14ac:dyDescent="0.2">
      <c r="B7809" s="62"/>
    </row>
    <row r="7810" spans="2:2" x14ac:dyDescent="0.2">
      <c r="B7810" s="62"/>
    </row>
    <row r="7811" spans="2:2" x14ac:dyDescent="0.2">
      <c r="B7811" s="62"/>
    </row>
    <row r="7812" spans="2:2" x14ac:dyDescent="0.2">
      <c r="B7812" s="62"/>
    </row>
    <row r="7813" spans="2:2" x14ac:dyDescent="0.2">
      <c r="B7813" s="62"/>
    </row>
    <row r="7814" spans="2:2" x14ac:dyDescent="0.2">
      <c r="B7814" s="62"/>
    </row>
    <row r="7815" spans="2:2" x14ac:dyDescent="0.2">
      <c r="B7815" s="62"/>
    </row>
    <row r="7816" spans="2:2" x14ac:dyDescent="0.2">
      <c r="B7816" s="62"/>
    </row>
    <row r="7817" spans="2:2" x14ac:dyDescent="0.2">
      <c r="B7817" s="62"/>
    </row>
    <row r="7818" spans="2:2" x14ac:dyDescent="0.2">
      <c r="B7818" s="62"/>
    </row>
    <row r="7819" spans="2:2" x14ac:dyDescent="0.2">
      <c r="B7819" s="62"/>
    </row>
    <row r="7820" spans="2:2" x14ac:dyDescent="0.2">
      <c r="B7820" s="62"/>
    </row>
    <row r="7821" spans="2:2" x14ac:dyDescent="0.2">
      <c r="B7821" s="62"/>
    </row>
    <row r="7822" spans="2:2" x14ac:dyDescent="0.2">
      <c r="B7822" s="62"/>
    </row>
    <row r="7823" spans="2:2" x14ac:dyDescent="0.2">
      <c r="B7823" s="62"/>
    </row>
    <row r="7824" spans="2:2" x14ac:dyDescent="0.2">
      <c r="B7824" s="62"/>
    </row>
    <row r="7825" spans="2:2" x14ac:dyDescent="0.2">
      <c r="B7825" s="62"/>
    </row>
    <row r="7826" spans="2:2" x14ac:dyDescent="0.2">
      <c r="B7826" s="62"/>
    </row>
    <row r="7827" spans="2:2" x14ac:dyDescent="0.2">
      <c r="B7827" s="62"/>
    </row>
    <row r="7828" spans="2:2" x14ac:dyDescent="0.2">
      <c r="B7828" s="62"/>
    </row>
    <row r="7829" spans="2:2" x14ac:dyDescent="0.2">
      <c r="B7829" s="62"/>
    </row>
    <row r="7830" spans="2:2" x14ac:dyDescent="0.2">
      <c r="B7830" s="62"/>
    </row>
    <row r="7831" spans="2:2" x14ac:dyDescent="0.2">
      <c r="B7831" s="62"/>
    </row>
    <row r="7832" spans="2:2" x14ac:dyDescent="0.2">
      <c r="B7832" s="62"/>
    </row>
    <row r="7833" spans="2:2" x14ac:dyDescent="0.2">
      <c r="B7833" s="62"/>
    </row>
    <row r="7834" spans="2:2" x14ac:dyDescent="0.2">
      <c r="B7834" s="62"/>
    </row>
    <row r="7835" spans="2:2" x14ac:dyDescent="0.2">
      <c r="B7835" s="62"/>
    </row>
    <row r="7836" spans="2:2" x14ac:dyDescent="0.2">
      <c r="B7836" s="62"/>
    </row>
    <row r="7837" spans="2:2" x14ac:dyDescent="0.2">
      <c r="B7837" s="62"/>
    </row>
    <row r="7838" spans="2:2" x14ac:dyDescent="0.2">
      <c r="B7838" s="62"/>
    </row>
    <row r="7839" spans="2:2" x14ac:dyDescent="0.2">
      <c r="B7839" s="62"/>
    </row>
    <row r="7840" spans="2:2" x14ac:dyDescent="0.2">
      <c r="B7840" s="62"/>
    </row>
    <row r="7841" spans="2:2" x14ac:dyDescent="0.2">
      <c r="B7841" s="62"/>
    </row>
    <row r="7842" spans="2:2" x14ac:dyDescent="0.2">
      <c r="B7842" s="62"/>
    </row>
    <row r="7843" spans="2:2" x14ac:dyDescent="0.2">
      <c r="B7843" s="62"/>
    </row>
    <row r="7844" spans="2:2" x14ac:dyDescent="0.2">
      <c r="B7844" s="62"/>
    </row>
    <row r="7845" spans="2:2" x14ac:dyDescent="0.2">
      <c r="B7845" s="62"/>
    </row>
    <row r="7846" spans="2:2" x14ac:dyDescent="0.2">
      <c r="B7846" s="62"/>
    </row>
    <row r="7847" spans="2:2" x14ac:dyDescent="0.2">
      <c r="B7847" s="62"/>
    </row>
    <row r="7848" spans="2:2" x14ac:dyDescent="0.2">
      <c r="B7848" s="62"/>
    </row>
    <row r="7849" spans="2:2" x14ac:dyDescent="0.2">
      <c r="B7849" s="62"/>
    </row>
    <row r="7850" spans="2:2" x14ac:dyDescent="0.2">
      <c r="B7850" s="62"/>
    </row>
    <row r="7851" spans="2:2" x14ac:dyDescent="0.2">
      <c r="B7851" s="62"/>
    </row>
    <row r="7852" spans="2:2" x14ac:dyDescent="0.2">
      <c r="B7852" s="62"/>
    </row>
    <row r="7853" spans="2:2" x14ac:dyDescent="0.2">
      <c r="B7853" s="62"/>
    </row>
    <row r="7854" spans="2:2" x14ac:dyDescent="0.2">
      <c r="B7854" s="62"/>
    </row>
    <row r="7855" spans="2:2" x14ac:dyDescent="0.2">
      <c r="B7855" s="62"/>
    </row>
    <row r="7856" spans="2:2" x14ac:dyDescent="0.2">
      <c r="B7856" s="62"/>
    </row>
    <row r="7857" spans="2:2" x14ac:dyDescent="0.2">
      <c r="B7857" s="62"/>
    </row>
    <row r="7858" spans="2:2" x14ac:dyDescent="0.2">
      <c r="B7858" s="62"/>
    </row>
    <row r="7859" spans="2:2" x14ac:dyDescent="0.2">
      <c r="B7859" s="62"/>
    </row>
    <row r="7860" spans="2:2" x14ac:dyDescent="0.2">
      <c r="B7860" s="62"/>
    </row>
    <row r="7861" spans="2:2" x14ac:dyDescent="0.2">
      <c r="B7861" s="62"/>
    </row>
    <row r="7862" spans="2:2" x14ac:dyDescent="0.2">
      <c r="B7862" s="62"/>
    </row>
    <row r="7863" spans="2:2" x14ac:dyDescent="0.2">
      <c r="B7863" s="62"/>
    </row>
    <row r="7864" spans="2:2" x14ac:dyDescent="0.2">
      <c r="B7864" s="62"/>
    </row>
    <row r="7865" spans="2:2" x14ac:dyDescent="0.2">
      <c r="B7865" s="62"/>
    </row>
    <row r="7866" spans="2:2" x14ac:dyDescent="0.2">
      <c r="B7866" s="62"/>
    </row>
    <row r="7867" spans="2:2" x14ac:dyDescent="0.2">
      <c r="B7867" s="62"/>
    </row>
    <row r="7868" spans="2:2" x14ac:dyDescent="0.2">
      <c r="B7868" s="62"/>
    </row>
    <row r="7869" spans="2:2" x14ac:dyDescent="0.2">
      <c r="B7869" s="62"/>
    </row>
    <row r="7870" spans="2:2" x14ac:dyDescent="0.2">
      <c r="B7870" s="62"/>
    </row>
    <row r="7871" spans="2:2" x14ac:dyDescent="0.2">
      <c r="B7871" s="62"/>
    </row>
    <row r="7872" spans="2:2" x14ac:dyDescent="0.2">
      <c r="B7872" s="62"/>
    </row>
    <row r="7873" spans="2:2" x14ac:dyDescent="0.2">
      <c r="B7873" s="62"/>
    </row>
    <row r="7874" spans="2:2" x14ac:dyDescent="0.2">
      <c r="B7874" s="62"/>
    </row>
    <row r="7875" spans="2:2" x14ac:dyDescent="0.2">
      <c r="B7875" s="62"/>
    </row>
    <row r="7876" spans="2:2" x14ac:dyDescent="0.2">
      <c r="B7876" s="62"/>
    </row>
    <row r="7877" spans="2:2" x14ac:dyDescent="0.2">
      <c r="B7877" s="62"/>
    </row>
    <row r="7878" spans="2:2" x14ac:dyDescent="0.2">
      <c r="B7878" s="62"/>
    </row>
    <row r="7879" spans="2:2" x14ac:dyDescent="0.2">
      <c r="B7879" s="62"/>
    </row>
    <row r="7880" spans="2:2" x14ac:dyDescent="0.2">
      <c r="B7880" s="62"/>
    </row>
    <row r="7881" spans="2:2" x14ac:dyDescent="0.2">
      <c r="B7881" s="62"/>
    </row>
    <row r="7882" spans="2:2" x14ac:dyDescent="0.2">
      <c r="B7882" s="62"/>
    </row>
    <row r="7883" spans="2:2" x14ac:dyDescent="0.2">
      <c r="B7883" s="62"/>
    </row>
    <row r="7884" spans="2:2" x14ac:dyDescent="0.2">
      <c r="B7884" s="62"/>
    </row>
    <row r="7885" spans="2:2" x14ac:dyDescent="0.2">
      <c r="B7885" s="62"/>
    </row>
    <row r="7886" spans="2:2" x14ac:dyDescent="0.2">
      <c r="B7886" s="62"/>
    </row>
    <row r="7887" spans="2:2" x14ac:dyDescent="0.2">
      <c r="B7887" s="62"/>
    </row>
    <row r="7888" spans="2:2" x14ac:dyDescent="0.2">
      <c r="B7888" s="62"/>
    </row>
    <row r="7889" spans="2:2" x14ac:dyDescent="0.2">
      <c r="B7889" s="62"/>
    </row>
    <row r="7890" spans="2:2" x14ac:dyDescent="0.2">
      <c r="B7890" s="62"/>
    </row>
    <row r="7891" spans="2:2" x14ac:dyDescent="0.2">
      <c r="B7891" s="62"/>
    </row>
    <row r="7892" spans="2:2" x14ac:dyDescent="0.2">
      <c r="B7892" s="62"/>
    </row>
    <row r="7893" spans="2:2" x14ac:dyDescent="0.2">
      <c r="B7893" s="62"/>
    </row>
    <row r="7894" spans="2:2" x14ac:dyDescent="0.2">
      <c r="B7894" s="62"/>
    </row>
    <row r="7895" spans="2:2" x14ac:dyDescent="0.2">
      <c r="B7895" s="62"/>
    </row>
    <row r="7896" spans="2:2" x14ac:dyDescent="0.2">
      <c r="B7896" s="62"/>
    </row>
    <row r="7897" spans="2:2" x14ac:dyDescent="0.2">
      <c r="B7897" s="62"/>
    </row>
    <row r="7898" spans="2:2" x14ac:dyDescent="0.2">
      <c r="B7898" s="62"/>
    </row>
    <row r="7899" spans="2:2" x14ac:dyDescent="0.2">
      <c r="B7899" s="62"/>
    </row>
    <row r="7900" spans="2:2" x14ac:dyDescent="0.2">
      <c r="B7900" s="62"/>
    </row>
    <row r="7901" spans="2:2" x14ac:dyDescent="0.2">
      <c r="B7901" s="62"/>
    </row>
    <row r="7902" spans="2:2" x14ac:dyDescent="0.2">
      <c r="B7902" s="62"/>
    </row>
    <row r="7903" spans="2:2" x14ac:dyDescent="0.2">
      <c r="B7903" s="62"/>
    </row>
    <row r="7904" spans="2:2" x14ac:dyDescent="0.2">
      <c r="B7904" s="62"/>
    </row>
    <row r="7905" spans="2:2" x14ac:dyDescent="0.2">
      <c r="B7905" s="62"/>
    </row>
    <row r="7906" spans="2:2" x14ac:dyDescent="0.2">
      <c r="B7906" s="62"/>
    </row>
    <row r="7907" spans="2:2" x14ac:dyDescent="0.2">
      <c r="B7907" s="62"/>
    </row>
    <row r="7908" spans="2:2" x14ac:dyDescent="0.2">
      <c r="B7908" s="62"/>
    </row>
    <row r="7909" spans="2:2" x14ac:dyDescent="0.2">
      <c r="B7909" s="62"/>
    </row>
    <row r="7910" spans="2:2" x14ac:dyDescent="0.2">
      <c r="B7910" s="62"/>
    </row>
    <row r="7911" spans="2:2" x14ac:dyDescent="0.2">
      <c r="B7911" s="62"/>
    </row>
    <row r="7912" spans="2:2" x14ac:dyDescent="0.2">
      <c r="B7912" s="62"/>
    </row>
    <row r="7913" spans="2:2" x14ac:dyDescent="0.2">
      <c r="B7913" s="62"/>
    </row>
    <row r="7914" spans="2:2" x14ac:dyDescent="0.2">
      <c r="B7914" s="62"/>
    </row>
    <row r="7915" spans="2:2" x14ac:dyDescent="0.2">
      <c r="B7915" s="62"/>
    </row>
    <row r="7916" spans="2:2" x14ac:dyDescent="0.2">
      <c r="B7916" s="62"/>
    </row>
    <row r="7917" spans="2:2" x14ac:dyDescent="0.2">
      <c r="B7917" s="62"/>
    </row>
    <row r="7918" spans="2:2" x14ac:dyDescent="0.2">
      <c r="B7918" s="62"/>
    </row>
    <row r="7919" spans="2:2" x14ac:dyDescent="0.2">
      <c r="B7919" s="62"/>
    </row>
    <row r="7920" spans="2:2" x14ac:dyDescent="0.2">
      <c r="B7920" s="62"/>
    </row>
    <row r="7921" spans="2:2" x14ac:dyDescent="0.2">
      <c r="B7921" s="62"/>
    </row>
    <row r="7922" spans="2:2" x14ac:dyDescent="0.2">
      <c r="B7922" s="62"/>
    </row>
    <row r="7923" spans="2:2" x14ac:dyDescent="0.2">
      <c r="B7923" s="62"/>
    </row>
    <row r="7924" spans="2:2" x14ac:dyDescent="0.2">
      <c r="B7924" s="62"/>
    </row>
    <row r="7925" spans="2:2" x14ac:dyDescent="0.2">
      <c r="B7925" s="62"/>
    </row>
    <row r="7926" spans="2:2" x14ac:dyDescent="0.2">
      <c r="B7926" s="62"/>
    </row>
    <row r="7927" spans="2:2" x14ac:dyDescent="0.2">
      <c r="B7927" s="62"/>
    </row>
    <row r="7928" spans="2:2" x14ac:dyDescent="0.2">
      <c r="B7928" s="62"/>
    </row>
    <row r="7929" spans="2:2" x14ac:dyDescent="0.2">
      <c r="B7929" s="62"/>
    </row>
    <row r="7930" spans="2:2" x14ac:dyDescent="0.2">
      <c r="B7930" s="62"/>
    </row>
    <row r="7931" spans="2:2" x14ac:dyDescent="0.2">
      <c r="B7931" s="62"/>
    </row>
    <row r="7932" spans="2:2" x14ac:dyDescent="0.2">
      <c r="B7932" s="62"/>
    </row>
    <row r="7933" spans="2:2" x14ac:dyDescent="0.2">
      <c r="B7933" s="62"/>
    </row>
    <row r="7934" spans="2:2" x14ac:dyDescent="0.2">
      <c r="B7934" s="62"/>
    </row>
    <row r="7935" spans="2:2" x14ac:dyDescent="0.2">
      <c r="B7935" s="62"/>
    </row>
    <row r="7936" spans="2:2" x14ac:dyDescent="0.2">
      <c r="B7936" s="62"/>
    </row>
    <row r="7937" spans="2:2" x14ac:dyDescent="0.2">
      <c r="B7937" s="62"/>
    </row>
    <row r="7938" spans="2:2" x14ac:dyDescent="0.2">
      <c r="B7938" s="62"/>
    </row>
    <row r="7939" spans="2:2" x14ac:dyDescent="0.2">
      <c r="B7939" s="62"/>
    </row>
    <row r="7940" spans="2:2" x14ac:dyDescent="0.2">
      <c r="B7940" s="62"/>
    </row>
    <row r="7941" spans="2:2" x14ac:dyDescent="0.2">
      <c r="B7941" s="62"/>
    </row>
    <row r="7942" spans="2:2" x14ac:dyDescent="0.2">
      <c r="B7942" s="62"/>
    </row>
    <row r="7943" spans="2:2" x14ac:dyDescent="0.2">
      <c r="B7943" s="62"/>
    </row>
    <row r="7944" spans="2:2" x14ac:dyDescent="0.2">
      <c r="B7944" s="62"/>
    </row>
    <row r="7945" spans="2:2" x14ac:dyDescent="0.2">
      <c r="B7945" s="62"/>
    </row>
    <row r="7946" spans="2:2" x14ac:dyDescent="0.2">
      <c r="B7946" s="62"/>
    </row>
    <row r="7947" spans="2:2" x14ac:dyDescent="0.2">
      <c r="B7947" s="62"/>
    </row>
    <row r="7948" spans="2:2" x14ac:dyDescent="0.2">
      <c r="B7948" s="62"/>
    </row>
    <row r="7949" spans="2:2" x14ac:dyDescent="0.2">
      <c r="B7949" s="62"/>
    </row>
    <row r="7950" spans="2:2" x14ac:dyDescent="0.2">
      <c r="B7950" s="62"/>
    </row>
    <row r="7951" spans="2:2" x14ac:dyDescent="0.2">
      <c r="B7951" s="62"/>
    </row>
    <row r="7952" spans="2:2" x14ac:dyDescent="0.2">
      <c r="B7952" s="62"/>
    </row>
    <row r="7953" spans="2:2" x14ac:dyDescent="0.2">
      <c r="B7953" s="62"/>
    </row>
    <row r="7954" spans="2:2" x14ac:dyDescent="0.2">
      <c r="B7954" s="62"/>
    </row>
    <row r="7955" spans="2:2" x14ac:dyDescent="0.2">
      <c r="B7955" s="62"/>
    </row>
    <row r="7956" spans="2:2" x14ac:dyDescent="0.2">
      <c r="B7956" s="62"/>
    </row>
    <row r="7957" spans="2:2" x14ac:dyDescent="0.2">
      <c r="B7957" s="62"/>
    </row>
    <row r="7958" spans="2:2" x14ac:dyDescent="0.2">
      <c r="B7958" s="62"/>
    </row>
    <row r="7959" spans="2:2" x14ac:dyDescent="0.2">
      <c r="B7959" s="62"/>
    </row>
    <row r="7960" spans="2:2" x14ac:dyDescent="0.2">
      <c r="B7960" s="62"/>
    </row>
    <row r="7961" spans="2:2" x14ac:dyDescent="0.2">
      <c r="B7961" s="62"/>
    </row>
    <row r="7962" spans="2:2" x14ac:dyDescent="0.2">
      <c r="B7962" s="62"/>
    </row>
    <row r="7963" spans="2:2" x14ac:dyDescent="0.2">
      <c r="B7963" s="62"/>
    </row>
    <row r="7964" spans="2:2" x14ac:dyDescent="0.2">
      <c r="B7964" s="62"/>
    </row>
    <row r="7965" spans="2:2" x14ac:dyDescent="0.2">
      <c r="B7965" s="62"/>
    </row>
    <row r="7966" spans="2:2" x14ac:dyDescent="0.2">
      <c r="B7966" s="62"/>
    </row>
    <row r="7967" spans="2:2" x14ac:dyDescent="0.2">
      <c r="B7967" s="62"/>
    </row>
    <row r="7968" spans="2:2" x14ac:dyDescent="0.2">
      <c r="B7968" s="62"/>
    </row>
    <row r="7969" spans="2:2" x14ac:dyDescent="0.2">
      <c r="B7969" s="62"/>
    </row>
    <row r="7970" spans="2:2" x14ac:dyDescent="0.2">
      <c r="B7970" s="62"/>
    </row>
    <row r="7971" spans="2:2" x14ac:dyDescent="0.2">
      <c r="B7971" s="62"/>
    </row>
    <row r="7972" spans="2:2" x14ac:dyDescent="0.2">
      <c r="B7972" s="62"/>
    </row>
    <row r="7973" spans="2:2" x14ac:dyDescent="0.2">
      <c r="B7973" s="62"/>
    </row>
    <row r="7974" spans="2:2" x14ac:dyDescent="0.2">
      <c r="B7974" s="62"/>
    </row>
    <row r="7975" spans="2:2" x14ac:dyDescent="0.2">
      <c r="B7975" s="62"/>
    </row>
    <row r="7976" spans="2:2" x14ac:dyDescent="0.2">
      <c r="B7976" s="62"/>
    </row>
    <row r="7977" spans="2:2" x14ac:dyDescent="0.2">
      <c r="B7977" s="62"/>
    </row>
    <row r="7978" spans="2:2" x14ac:dyDescent="0.2">
      <c r="B7978" s="62"/>
    </row>
    <row r="7979" spans="2:2" x14ac:dyDescent="0.2">
      <c r="B7979" s="62"/>
    </row>
    <row r="7980" spans="2:2" x14ac:dyDescent="0.2">
      <c r="B7980" s="62"/>
    </row>
    <row r="7981" spans="2:2" x14ac:dyDescent="0.2">
      <c r="B7981" s="62"/>
    </row>
    <row r="7982" spans="2:2" x14ac:dyDescent="0.2">
      <c r="B7982" s="62"/>
    </row>
    <row r="7983" spans="2:2" x14ac:dyDescent="0.2">
      <c r="B7983" s="62"/>
    </row>
    <row r="7984" spans="2:2" x14ac:dyDescent="0.2">
      <c r="B7984" s="62"/>
    </row>
    <row r="7985" spans="2:2" x14ac:dyDescent="0.2">
      <c r="B7985" s="62"/>
    </row>
    <row r="7986" spans="2:2" x14ac:dyDescent="0.2">
      <c r="B7986" s="62"/>
    </row>
    <row r="7987" spans="2:2" x14ac:dyDescent="0.2">
      <c r="B7987" s="62"/>
    </row>
    <row r="7988" spans="2:2" x14ac:dyDescent="0.2">
      <c r="B7988" s="62"/>
    </row>
    <row r="7989" spans="2:2" x14ac:dyDescent="0.2">
      <c r="B7989" s="62"/>
    </row>
    <row r="7990" spans="2:2" x14ac:dyDescent="0.2">
      <c r="B7990" s="62"/>
    </row>
    <row r="7991" spans="2:2" x14ac:dyDescent="0.2">
      <c r="B7991" s="62"/>
    </row>
    <row r="7992" spans="2:2" x14ac:dyDescent="0.2">
      <c r="B7992" s="62"/>
    </row>
    <row r="7993" spans="2:2" x14ac:dyDescent="0.2">
      <c r="B7993" s="62"/>
    </row>
    <row r="7994" spans="2:2" x14ac:dyDescent="0.2">
      <c r="B7994" s="62"/>
    </row>
    <row r="7995" spans="2:2" x14ac:dyDescent="0.2">
      <c r="B7995" s="62"/>
    </row>
    <row r="7996" spans="2:2" x14ac:dyDescent="0.2">
      <c r="B7996" s="62"/>
    </row>
    <row r="7997" spans="2:2" x14ac:dyDescent="0.2">
      <c r="B7997" s="62"/>
    </row>
    <row r="7998" spans="2:2" x14ac:dyDescent="0.2">
      <c r="B7998" s="62"/>
    </row>
    <row r="7999" spans="2:2" x14ac:dyDescent="0.2">
      <c r="B7999" s="62"/>
    </row>
    <row r="8000" spans="2:2" x14ac:dyDescent="0.2">
      <c r="B8000" s="62"/>
    </row>
    <row r="8001" spans="2:2" x14ac:dyDescent="0.2">
      <c r="B8001" s="62"/>
    </row>
    <row r="8002" spans="2:2" x14ac:dyDescent="0.2">
      <c r="B8002" s="62"/>
    </row>
    <row r="8003" spans="2:2" x14ac:dyDescent="0.2">
      <c r="B8003" s="62"/>
    </row>
    <row r="8004" spans="2:2" x14ac:dyDescent="0.2">
      <c r="B8004" s="62"/>
    </row>
    <row r="8005" spans="2:2" x14ac:dyDescent="0.2">
      <c r="B8005" s="62"/>
    </row>
    <row r="8006" spans="2:2" x14ac:dyDescent="0.2">
      <c r="B8006" s="62"/>
    </row>
    <row r="8007" spans="2:2" x14ac:dyDescent="0.2">
      <c r="B8007" s="62"/>
    </row>
    <row r="8008" spans="2:2" x14ac:dyDescent="0.2">
      <c r="B8008" s="62"/>
    </row>
    <row r="8009" spans="2:2" x14ac:dyDescent="0.2">
      <c r="B8009" s="62"/>
    </row>
    <row r="8010" spans="2:2" x14ac:dyDescent="0.2">
      <c r="B8010" s="62"/>
    </row>
    <row r="8011" spans="2:2" x14ac:dyDescent="0.2">
      <c r="B8011" s="62"/>
    </row>
    <row r="8012" spans="2:2" x14ac:dyDescent="0.2">
      <c r="B8012" s="62"/>
    </row>
    <row r="8013" spans="2:2" x14ac:dyDescent="0.2">
      <c r="B8013" s="62"/>
    </row>
    <row r="8014" spans="2:2" x14ac:dyDescent="0.2">
      <c r="B8014" s="62"/>
    </row>
    <row r="8015" spans="2:2" x14ac:dyDescent="0.2">
      <c r="B8015" s="62"/>
    </row>
    <row r="8016" spans="2:2" x14ac:dyDescent="0.2">
      <c r="B8016" s="62"/>
    </row>
    <row r="8017" spans="2:2" x14ac:dyDescent="0.2">
      <c r="B8017" s="62"/>
    </row>
    <row r="8018" spans="2:2" x14ac:dyDescent="0.2">
      <c r="B8018" s="62"/>
    </row>
    <row r="8019" spans="2:2" x14ac:dyDescent="0.2">
      <c r="B8019" s="62"/>
    </row>
    <row r="8020" spans="2:2" x14ac:dyDescent="0.2">
      <c r="B8020" s="62"/>
    </row>
    <row r="8021" spans="2:2" x14ac:dyDescent="0.2">
      <c r="B8021" s="62"/>
    </row>
    <row r="8022" spans="2:2" x14ac:dyDescent="0.2">
      <c r="B8022" s="62"/>
    </row>
    <row r="8023" spans="2:2" x14ac:dyDescent="0.2">
      <c r="B8023" s="62"/>
    </row>
    <row r="8024" spans="2:2" x14ac:dyDescent="0.2">
      <c r="B8024" s="62"/>
    </row>
    <row r="8025" spans="2:2" x14ac:dyDescent="0.2">
      <c r="B8025" s="62"/>
    </row>
    <row r="8026" spans="2:2" x14ac:dyDescent="0.2">
      <c r="B8026" s="62"/>
    </row>
    <row r="8027" spans="2:2" x14ac:dyDescent="0.2">
      <c r="B8027" s="62"/>
    </row>
    <row r="8028" spans="2:2" x14ac:dyDescent="0.2">
      <c r="B8028" s="62"/>
    </row>
    <row r="8029" spans="2:2" x14ac:dyDescent="0.2">
      <c r="B8029" s="62"/>
    </row>
    <row r="8030" spans="2:2" x14ac:dyDescent="0.2">
      <c r="B8030" s="62"/>
    </row>
    <row r="8031" spans="2:2" x14ac:dyDescent="0.2">
      <c r="B8031" s="62"/>
    </row>
    <row r="8032" spans="2:2" x14ac:dyDescent="0.2">
      <c r="B8032" s="62"/>
    </row>
    <row r="8033" spans="2:2" x14ac:dyDescent="0.2">
      <c r="B8033" s="62"/>
    </row>
    <row r="8034" spans="2:2" x14ac:dyDescent="0.2">
      <c r="B8034" s="62"/>
    </row>
    <row r="8035" spans="2:2" x14ac:dyDescent="0.2">
      <c r="B8035" s="62"/>
    </row>
    <row r="8036" spans="2:2" x14ac:dyDescent="0.2">
      <c r="B8036" s="62"/>
    </row>
    <row r="8037" spans="2:2" x14ac:dyDescent="0.2">
      <c r="B8037" s="62"/>
    </row>
    <row r="8038" spans="2:2" x14ac:dyDescent="0.2">
      <c r="B8038" s="62"/>
    </row>
    <row r="8039" spans="2:2" x14ac:dyDescent="0.2">
      <c r="B8039" s="62"/>
    </row>
    <row r="8040" spans="2:2" x14ac:dyDescent="0.2">
      <c r="B8040" s="62"/>
    </row>
    <row r="8041" spans="2:2" x14ac:dyDescent="0.2">
      <c r="B8041" s="62"/>
    </row>
    <row r="8042" spans="2:2" x14ac:dyDescent="0.2">
      <c r="B8042" s="62"/>
    </row>
    <row r="8043" spans="2:2" x14ac:dyDescent="0.2">
      <c r="B8043" s="62"/>
    </row>
    <row r="8044" spans="2:2" x14ac:dyDescent="0.2">
      <c r="B8044" s="62"/>
    </row>
    <row r="8045" spans="2:2" x14ac:dyDescent="0.2">
      <c r="B8045" s="62"/>
    </row>
    <row r="8046" spans="2:2" x14ac:dyDescent="0.2">
      <c r="B8046" s="62"/>
    </row>
    <row r="8047" spans="2:2" x14ac:dyDescent="0.2">
      <c r="B8047" s="62"/>
    </row>
    <row r="8048" spans="2:2" x14ac:dyDescent="0.2">
      <c r="B8048" s="62"/>
    </row>
    <row r="8049" spans="2:2" x14ac:dyDescent="0.2">
      <c r="B8049" s="62"/>
    </row>
    <row r="8050" spans="2:2" x14ac:dyDescent="0.2">
      <c r="B8050" s="62"/>
    </row>
    <row r="8051" spans="2:2" x14ac:dyDescent="0.2">
      <c r="B8051" s="62"/>
    </row>
    <row r="8052" spans="2:2" x14ac:dyDescent="0.2">
      <c r="B8052" s="62"/>
    </row>
    <row r="8053" spans="2:2" x14ac:dyDescent="0.2">
      <c r="B8053" s="62"/>
    </row>
    <row r="8054" spans="2:2" x14ac:dyDescent="0.2">
      <c r="B8054" s="62"/>
    </row>
    <row r="8055" spans="2:2" x14ac:dyDescent="0.2">
      <c r="B8055" s="62"/>
    </row>
    <row r="8056" spans="2:2" x14ac:dyDescent="0.2">
      <c r="B8056" s="62"/>
    </row>
    <row r="8057" spans="2:2" x14ac:dyDescent="0.2">
      <c r="B8057" s="62"/>
    </row>
    <row r="8058" spans="2:2" x14ac:dyDescent="0.2">
      <c r="B8058" s="62"/>
    </row>
    <row r="8059" spans="2:2" x14ac:dyDescent="0.2">
      <c r="B8059" s="62"/>
    </row>
    <row r="8060" spans="2:2" x14ac:dyDescent="0.2">
      <c r="B8060" s="62"/>
    </row>
    <row r="8061" spans="2:2" x14ac:dyDescent="0.2">
      <c r="B8061" s="62"/>
    </row>
    <row r="8062" spans="2:2" x14ac:dyDescent="0.2">
      <c r="B8062" s="62"/>
    </row>
    <row r="8063" spans="2:2" x14ac:dyDescent="0.2">
      <c r="B8063" s="62"/>
    </row>
    <row r="8064" spans="2:2" x14ac:dyDescent="0.2">
      <c r="B8064" s="62"/>
    </row>
    <row r="8065" spans="2:2" x14ac:dyDescent="0.2">
      <c r="B8065" s="62"/>
    </row>
    <row r="8066" spans="2:2" x14ac:dyDescent="0.2">
      <c r="B8066" s="62"/>
    </row>
    <row r="8067" spans="2:2" x14ac:dyDescent="0.2">
      <c r="B8067" s="62"/>
    </row>
    <row r="8068" spans="2:2" x14ac:dyDescent="0.2">
      <c r="B8068" s="62"/>
    </row>
    <row r="8069" spans="2:2" x14ac:dyDescent="0.2">
      <c r="B8069" s="62"/>
    </row>
    <row r="8070" spans="2:2" x14ac:dyDescent="0.2">
      <c r="B8070" s="62"/>
    </row>
    <row r="8071" spans="2:2" x14ac:dyDescent="0.2">
      <c r="B8071" s="62"/>
    </row>
    <row r="8072" spans="2:2" x14ac:dyDescent="0.2">
      <c r="B8072" s="62"/>
    </row>
    <row r="8073" spans="2:2" x14ac:dyDescent="0.2">
      <c r="B8073" s="62"/>
    </row>
    <row r="8074" spans="2:2" x14ac:dyDescent="0.2">
      <c r="B8074" s="62"/>
    </row>
    <row r="8075" spans="2:2" x14ac:dyDescent="0.2">
      <c r="B8075" s="62"/>
    </row>
    <row r="8076" spans="2:2" x14ac:dyDescent="0.2">
      <c r="B8076" s="62"/>
    </row>
    <row r="8077" spans="2:2" x14ac:dyDescent="0.2">
      <c r="B8077" s="62"/>
    </row>
    <row r="8078" spans="2:2" x14ac:dyDescent="0.2">
      <c r="B8078" s="62"/>
    </row>
    <row r="8079" spans="2:2" x14ac:dyDescent="0.2">
      <c r="B8079" s="62"/>
    </row>
    <row r="8080" spans="2:2" x14ac:dyDescent="0.2">
      <c r="B8080" s="62"/>
    </row>
    <row r="8081" spans="2:2" x14ac:dyDescent="0.2">
      <c r="B8081" s="62"/>
    </row>
    <row r="8082" spans="2:2" x14ac:dyDescent="0.2">
      <c r="B8082" s="62"/>
    </row>
    <row r="8083" spans="2:2" x14ac:dyDescent="0.2">
      <c r="B8083" s="62"/>
    </row>
    <row r="8084" spans="2:2" x14ac:dyDescent="0.2">
      <c r="B8084" s="62"/>
    </row>
    <row r="8085" spans="2:2" x14ac:dyDescent="0.2">
      <c r="B8085" s="62"/>
    </row>
    <row r="8086" spans="2:2" x14ac:dyDescent="0.2">
      <c r="B8086" s="62"/>
    </row>
    <row r="8087" spans="2:2" x14ac:dyDescent="0.2">
      <c r="B8087" s="62"/>
    </row>
    <row r="8088" spans="2:2" x14ac:dyDescent="0.2">
      <c r="B8088" s="62"/>
    </row>
    <row r="8089" spans="2:2" x14ac:dyDescent="0.2">
      <c r="B8089" s="62"/>
    </row>
    <row r="8090" spans="2:2" x14ac:dyDescent="0.2">
      <c r="B8090" s="62"/>
    </row>
    <row r="8091" spans="2:2" x14ac:dyDescent="0.2">
      <c r="B8091" s="62"/>
    </row>
    <row r="8092" spans="2:2" x14ac:dyDescent="0.2">
      <c r="B8092" s="62"/>
    </row>
    <row r="8093" spans="2:2" x14ac:dyDescent="0.2">
      <c r="B8093" s="62"/>
    </row>
    <row r="8094" spans="2:2" x14ac:dyDescent="0.2">
      <c r="B8094" s="62"/>
    </row>
    <row r="8095" spans="2:2" x14ac:dyDescent="0.2">
      <c r="B8095" s="62"/>
    </row>
    <row r="8096" spans="2:2" x14ac:dyDescent="0.2">
      <c r="B8096" s="62"/>
    </row>
    <row r="8097" spans="2:2" x14ac:dyDescent="0.2">
      <c r="B8097" s="62"/>
    </row>
    <row r="8098" spans="2:2" x14ac:dyDescent="0.2">
      <c r="B8098" s="62"/>
    </row>
    <row r="8099" spans="2:2" x14ac:dyDescent="0.2">
      <c r="B8099" s="62"/>
    </row>
    <row r="8100" spans="2:2" x14ac:dyDescent="0.2">
      <c r="B8100" s="62"/>
    </row>
    <row r="8101" spans="2:2" x14ac:dyDescent="0.2">
      <c r="B8101" s="62"/>
    </row>
    <row r="8102" spans="2:2" x14ac:dyDescent="0.2">
      <c r="B8102" s="62"/>
    </row>
    <row r="8103" spans="2:2" x14ac:dyDescent="0.2">
      <c r="B8103" s="62"/>
    </row>
    <row r="8104" spans="2:2" x14ac:dyDescent="0.2">
      <c r="B8104" s="62"/>
    </row>
    <row r="8105" spans="2:2" x14ac:dyDescent="0.2">
      <c r="B8105" s="62"/>
    </row>
    <row r="8106" spans="2:2" x14ac:dyDescent="0.2">
      <c r="B8106" s="62"/>
    </row>
    <row r="8107" spans="2:2" x14ac:dyDescent="0.2">
      <c r="B8107" s="62"/>
    </row>
    <row r="8108" spans="2:2" x14ac:dyDescent="0.2">
      <c r="B8108" s="62"/>
    </row>
    <row r="8109" spans="2:2" x14ac:dyDescent="0.2">
      <c r="B8109" s="62"/>
    </row>
    <row r="8110" spans="2:2" x14ac:dyDescent="0.2">
      <c r="B8110" s="62"/>
    </row>
    <row r="8111" spans="2:2" x14ac:dyDescent="0.2">
      <c r="B8111" s="62"/>
    </row>
    <row r="8112" spans="2:2" x14ac:dyDescent="0.2">
      <c r="B8112" s="62"/>
    </row>
    <row r="8113" spans="2:2" x14ac:dyDescent="0.2">
      <c r="B8113" s="62"/>
    </row>
    <row r="8114" spans="2:2" x14ac:dyDescent="0.2">
      <c r="B8114" s="62"/>
    </row>
    <row r="8115" spans="2:2" x14ac:dyDescent="0.2">
      <c r="B8115" s="62"/>
    </row>
    <row r="8116" spans="2:2" x14ac:dyDescent="0.2">
      <c r="B8116" s="62"/>
    </row>
    <row r="8117" spans="2:2" x14ac:dyDescent="0.2">
      <c r="B8117" s="62"/>
    </row>
    <row r="8118" spans="2:2" x14ac:dyDescent="0.2">
      <c r="B8118" s="62"/>
    </row>
    <row r="8119" spans="2:2" x14ac:dyDescent="0.2">
      <c r="B8119" s="62"/>
    </row>
    <row r="8120" spans="2:2" x14ac:dyDescent="0.2">
      <c r="B8120" s="62"/>
    </row>
    <row r="8121" spans="2:2" x14ac:dyDescent="0.2">
      <c r="B8121" s="62"/>
    </row>
    <row r="8122" spans="2:2" x14ac:dyDescent="0.2">
      <c r="B8122" s="62"/>
    </row>
    <row r="8123" spans="2:2" x14ac:dyDescent="0.2">
      <c r="B8123" s="62"/>
    </row>
    <row r="8124" spans="2:2" x14ac:dyDescent="0.2">
      <c r="B8124" s="62"/>
    </row>
    <row r="8125" spans="2:2" x14ac:dyDescent="0.2">
      <c r="B8125" s="62"/>
    </row>
    <row r="8126" spans="2:2" x14ac:dyDescent="0.2">
      <c r="B8126" s="62"/>
    </row>
    <row r="8127" spans="2:2" x14ac:dyDescent="0.2">
      <c r="B8127" s="62"/>
    </row>
    <row r="8128" spans="2:2" x14ac:dyDescent="0.2">
      <c r="B8128" s="62"/>
    </row>
    <row r="8129" spans="2:2" x14ac:dyDescent="0.2">
      <c r="B8129" s="62"/>
    </row>
    <row r="8130" spans="2:2" x14ac:dyDescent="0.2">
      <c r="B8130" s="62"/>
    </row>
    <row r="8131" spans="2:2" x14ac:dyDescent="0.2">
      <c r="B8131" s="62"/>
    </row>
    <row r="8132" spans="2:2" x14ac:dyDescent="0.2">
      <c r="B8132" s="62"/>
    </row>
    <row r="8133" spans="2:2" x14ac:dyDescent="0.2">
      <c r="B8133" s="62"/>
    </row>
    <row r="8134" spans="2:2" x14ac:dyDescent="0.2">
      <c r="B8134" s="62"/>
    </row>
    <row r="8135" spans="2:2" x14ac:dyDescent="0.2">
      <c r="B8135" s="62"/>
    </row>
    <row r="8136" spans="2:2" x14ac:dyDescent="0.2">
      <c r="B8136" s="62"/>
    </row>
    <row r="8137" spans="2:2" x14ac:dyDescent="0.2">
      <c r="B8137" s="62"/>
    </row>
    <row r="8138" spans="2:2" x14ac:dyDescent="0.2">
      <c r="B8138" s="62"/>
    </row>
    <row r="8139" spans="2:2" x14ac:dyDescent="0.2">
      <c r="B8139" s="62"/>
    </row>
    <row r="8140" spans="2:2" x14ac:dyDescent="0.2">
      <c r="B8140" s="62"/>
    </row>
    <row r="8141" spans="2:2" x14ac:dyDescent="0.2">
      <c r="B8141" s="62"/>
    </row>
    <row r="8142" spans="2:2" x14ac:dyDescent="0.2">
      <c r="B8142" s="62"/>
    </row>
    <row r="8143" spans="2:2" x14ac:dyDescent="0.2">
      <c r="B8143" s="62"/>
    </row>
    <row r="8144" spans="2:2" x14ac:dyDescent="0.2">
      <c r="B8144" s="62"/>
    </row>
    <row r="8145" spans="2:2" x14ac:dyDescent="0.2">
      <c r="B8145" s="62"/>
    </row>
    <row r="8146" spans="2:2" x14ac:dyDescent="0.2">
      <c r="B8146" s="62"/>
    </row>
    <row r="8147" spans="2:2" x14ac:dyDescent="0.2">
      <c r="B8147" s="62"/>
    </row>
    <row r="8148" spans="2:2" x14ac:dyDescent="0.2">
      <c r="B8148" s="62"/>
    </row>
    <row r="8149" spans="2:2" x14ac:dyDescent="0.2">
      <c r="B8149" s="62"/>
    </row>
    <row r="8150" spans="2:2" x14ac:dyDescent="0.2">
      <c r="B8150" s="62"/>
    </row>
    <row r="8151" spans="2:2" x14ac:dyDescent="0.2">
      <c r="B8151" s="62"/>
    </row>
    <row r="8152" spans="2:2" x14ac:dyDescent="0.2">
      <c r="B8152" s="62"/>
    </row>
    <row r="8153" spans="2:2" x14ac:dyDescent="0.2">
      <c r="B8153" s="62"/>
    </row>
    <row r="8154" spans="2:2" x14ac:dyDescent="0.2">
      <c r="B8154" s="62"/>
    </row>
    <row r="8155" spans="2:2" x14ac:dyDescent="0.2">
      <c r="B8155" s="62"/>
    </row>
    <row r="8156" spans="2:2" x14ac:dyDescent="0.2">
      <c r="B8156" s="62"/>
    </row>
    <row r="8157" spans="2:2" x14ac:dyDescent="0.2">
      <c r="B8157" s="62"/>
    </row>
    <row r="8158" spans="2:2" x14ac:dyDescent="0.2">
      <c r="B8158" s="62"/>
    </row>
    <row r="8159" spans="2:2" x14ac:dyDescent="0.2">
      <c r="B8159" s="62"/>
    </row>
    <row r="8160" spans="2:2" x14ac:dyDescent="0.2">
      <c r="B8160" s="62"/>
    </row>
    <row r="8161" spans="2:2" x14ac:dyDescent="0.2">
      <c r="B8161" s="62"/>
    </row>
    <row r="8162" spans="2:2" x14ac:dyDescent="0.2">
      <c r="B8162" s="62"/>
    </row>
    <row r="8163" spans="2:2" x14ac:dyDescent="0.2">
      <c r="B8163" s="62"/>
    </row>
    <row r="8164" spans="2:2" x14ac:dyDescent="0.2">
      <c r="B8164" s="62"/>
    </row>
    <row r="8165" spans="2:2" x14ac:dyDescent="0.2">
      <c r="B8165" s="62"/>
    </row>
    <row r="8166" spans="2:2" x14ac:dyDescent="0.2">
      <c r="B8166" s="62"/>
    </row>
    <row r="8167" spans="2:2" x14ac:dyDescent="0.2">
      <c r="B8167" s="62"/>
    </row>
    <row r="8168" spans="2:2" x14ac:dyDescent="0.2">
      <c r="B8168" s="62"/>
    </row>
    <row r="8169" spans="2:2" x14ac:dyDescent="0.2">
      <c r="B8169" s="62"/>
    </row>
    <row r="8170" spans="2:2" x14ac:dyDescent="0.2">
      <c r="B8170" s="62"/>
    </row>
    <row r="8171" spans="2:2" x14ac:dyDescent="0.2">
      <c r="B8171" s="62"/>
    </row>
    <row r="8172" spans="2:2" x14ac:dyDescent="0.2">
      <c r="B8172" s="62"/>
    </row>
    <row r="8173" spans="2:2" x14ac:dyDescent="0.2">
      <c r="B8173" s="62"/>
    </row>
    <row r="8174" spans="2:2" x14ac:dyDescent="0.2">
      <c r="B8174" s="62"/>
    </row>
    <row r="8175" spans="2:2" x14ac:dyDescent="0.2">
      <c r="B8175" s="62"/>
    </row>
    <row r="8176" spans="2:2" x14ac:dyDescent="0.2">
      <c r="B8176" s="62"/>
    </row>
    <row r="8177" spans="2:2" x14ac:dyDescent="0.2">
      <c r="B8177" s="62"/>
    </row>
    <row r="8178" spans="2:2" x14ac:dyDescent="0.2">
      <c r="B8178" s="62"/>
    </row>
    <row r="8179" spans="2:2" x14ac:dyDescent="0.2">
      <c r="B8179" s="62"/>
    </row>
    <row r="8180" spans="2:2" x14ac:dyDescent="0.2">
      <c r="B8180" s="62"/>
    </row>
    <row r="8181" spans="2:2" x14ac:dyDescent="0.2">
      <c r="B8181" s="62"/>
    </row>
    <row r="8182" spans="2:2" x14ac:dyDescent="0.2">
      <c r="B8182" s="62"/>
    </row>
    <row r="8183" spans="2:2" x14ac:dyDescent="0.2">
      <c r="B8183" s="62"/>
    </row>
    <row r="8184" spans="2:2" x14ac:dyDescent="0.2">
      <c r="B8184" s="62"/>
    </row>
    <row r="8185" spans="2:2" x14ac:dyDescent="0.2">
      <c r="B8185" s="62"/>
    </row>
    <row r="8186" spans="2:2" x14ac:dyDescent="0.2">
      <c r="B8186" s="62"/>
    </row>
    <row r="8187" spans="2:2" x14ac:dyDescent="0.2">
      <c r="B8187" s="62"/>
    </row>
    <row r="8188" spans="2:2" x14ac:dyDescent="0.2">
      <c r="B8188" s="62"/>
    </row>
    <row r="8189" spans="2:2" x14ac:dyDescent="0.2">
      <c r="B8189" s="62"/>
    </row>
    <row r="8190" spans="2:2" x14ac:dyDescent="0.2">
      <c r="B8190" s="62"/>
    </row>
    <row r="8191" spans="2:2" x14ac:dyDescent="0.2">
      <c r="B8191" s="62"/>
    </row>
    <row r="8192" spans="2:2" x14ac:dyDescent="0.2">
      <c r="B8192" s="62"/>
    </row>
    <row r="8193" spans="2:2" x14ac:dyDescent="0.2">
      <c r="B8193" s="62"/>
    </row>
    <row r="8194" spans="2:2" x14ac:dyDescent="0.2">
      <c r="B8194" s="62"/>
    </row>
    <row r="8195" spans="2:2" x14ac:dyDescent="0.2">
      <c r="B8195" s="62"/>
    </row>
    <row r="8196" spans="2:2" x14ac:dyDescent="0.2">
      <c r="B8196" s="62"/>
    </row>
    <row r="8197" spans="2:2" x14ac:dyDescent="0.2">
      <c r="B8197" s="62"/>
    </row>
    <row r="8198" spans="2:2" x14ac:dyDescent="0.2">
      <c r="B8198" s="62"/>
    </row>
    <row r="8199" spans="2:2" x14ac:dyDescent="0.2">
      <c r="B8199" s="62"/>
    </row>
    <row r="8200" spans="2:2" x14ac:dyDescent="0.2">
      <c r="B8200" s="62"/>
    </row>
    <row r="8201" spans="2:2" x14ac:dyDescent="0.2">
      <c r="B8201" s="62"/>
    </row>
    <row r="8202" spans="2:2" x14ac:dyDescent="0.2">
      <c r="B8202" s="62"/>
    </row>
    <row r="8203" spans="2:2" x14ac:dyDescent="0.2">
      <c r="B8203" s="62"/>
    </row>
    <row r="8204" spans="2:2" x14ac:dyDescent="0.2">
      <c r="B8204" s="62"/>
    </row>
    <row r="8205" spans="2:2" x14ac:dyDescent="0.2">
      <c r="B8205" s="62"/>
    </row>
    <row r="8206" spans="2:2" x14ac:dyDescent="0.2">
      <c r="B8206" s="62"/>
    </row>
    <row r="8207" spans="2:2" x14ac:dyDescent="0.2">
      <c r="B8207" s="62"/>
    </row>
    <row r="8208" spans="2:2" x14ac:dyDescent="0.2">
      <c r="B8208" s="62"/>
    </row>
    <row r="8209" spans="2:2" x14ac:dyDescent="0.2">
      <c r="B8209" s="62"/>
    </row>
    <row r="8210" spans="2:2" x14ac:dyDescent="0.2">
      <c r="B8210" s="62"/>
    </row>
    <row r="8211" spans="2:2" x14ac:dyDescent="0.2">
      <c r="B8211" s="62"/>
    </row>
    <row r="8212" spans="2:2" x14ac:dyDescent="0.2">
      <c r="B8212" s="62"/>
    </row>
    <row r="8213" spans="2:2" x14ac:dyDescent="0.2">
      <c r="B8213" s="62"/>
    </row>
    <row r="8214" spans="2:2" x14ac:dyDescent="0.2">
      <c r="B8214" s="62"/>
    </row>
    <row r="8215" spans="2:2" x14ac:dyDescent="0.2">
      <c r="B8215" s="62"/>
    </row>
    <row r="8216" spans="2:2" x14ac:dyDescent="0.2">
      <c r="B8216" s="62"/>
    </row>
    <row r="8217" spans="2:2" x14ac:dyDescent="0.2">
      <c r="B8217" s="62"/>
    </row>
    <row r="8218" spans="2:2" x14ac:dyDescent="0.2">
      <c r="B8218" s="62"/>
    </row>
    <row r="8219" spans="2:2" x14ac:dyDescent="0.2">
      <c r="B8219" s="62"/>
    </row>
    <row r="8220" spans="2:2" x14ac:dyDescent="0.2">
      <c r="B8220" s="62"/>
    </row>
    <row r="8221" spans="2:2" x14ac:dyDescent="0.2">
      <c r="B8221" s="62"/>
    </row>
    <row r="8222" spans="2:2" x14ac:dyDescent="0.2">
      <c r="B8222" s="62"/>
    </row>
    <row r="8223" spans="2:2" x14ac:dyDescent="0.2">
      <c r="B8223" s="62"/>
    </row>
    <row r="8224" spans="2:2" x14ac:dyDescent="0.2">
      <c r="B8224" s="62"/>
    </row>
    <row r="8225" spans="2:2" x14ac:dyDescent="0.2">
      <c r="B8225" s="62"/>
    </row>
    <row r="8226" spans="2:2" x14ac:dyDescent="0.2">
      <c r="B8226" s="62"/>
    </row>
    <row r="8227" spans="2:2" x14ac:dyDescent="0.2">
      <c r="B8227" s="62"/>
    </row>
    <row r="8228" spans="2:2" x14ac:dyDescent="0.2">
      <c r="B8228" s="62"/>
    </row>
    <row r="8229" spans="2:2" x14ac:dyDescent="0.2">
      <c r="B8229" s="62"/>
    </row>
    <row r="8230" spans="2:2" x14ac:dyDescent="0.2">
      <c r="B8230" s="62"/>
    </row>
    <row r="8231" spans="2:2" x14ac:dyDescent="0.2">
      <c r="B8231" s="62"/>
    </row>
    <row r="8232" spans="2:2" x14ac:dyDescent="0.2">
      <c r="B8232" s="62"/>
    </row>
    <row r="8233" spans="2:2" x14ac:dyDescent="0.2">
      <c r="B8233" s="62"/>
    </row>
    <row r="8234" spans="2:2" x14ac:dyDescent="0.2">
      <c r="B8234" s="62"/>
    </row>
    <row r="8235" spans="2:2" x14ac:dyDescent="0.2">
      <c r="B8235" s="62"/>
    </row>
    <row r="8236" spans="2:2" x14ac:dyDescent="0.2">
      <c r="B8236" s="62"/>
    </row>
    <row r="8237" spans="2:2" x14ac:dyDescent="0.2">
      <c r="B8237" s="62"/>
    </row>
    <row r="8238" spans="2:2" x14ac:dyDescent="0.2">
      <c r="B8238" s="62"/>
    </row>
    <row r="8239" spans="2:2" x14ac:dyDescent="0.2">
      <c r="B8239" s="62"/>
    </row>
    <row r="8240" spans="2:2" x14ac:dyDescent="0.2">
      <c r="B8240" s="62"/>
    </row>
    <row r="8241" spans="2:2" x14ac:dyDescent="0.2">
      <c r="B8241" s="62"/>
    </row>
    <row r="8242" spans="2:2" x14ac:dyDescent="0.2">
      <c r="B8242" s="62"/>
    </row>
    <row r="8243" spans="2:2" x14ac:dyDescent="0.2">
      <c r="B8243" s="62"/>
    </row>
    <row r="8244" spans="2:2" x14ac:dyDescent="0.2">
      <c r="B8244" s="62"/>
    </row>
    <row r="8245" spans="2:2" x14ac:dyDescent="0.2">
      <c r="B8245" s="62"/>
    </row>
    <row r="8246" spans="2:2" x14ac:dyDescent="0.2">
      <c r="B8246" s="62"/>
    </row>
    <row r="8247" spans="2:2" x14ac:dyDescent="0.2">
      <c r="B8247" s="62"/>
    </row>
    <row r="8248" spans="2:2" x14ac:dyDescent="0.2">
      <c r="B8248" s="62"/>
    </row>
    <row r="8249" spans="2:2" x14ac:dyDescent="0.2">
      <c r="B8249" s="62"/>
    </row>
    <row r="8250" spans="2:2" x14ac:dyDescent="0.2">
      <c r="B8250" s="62"/>
    </row>
    <row r="8251" spans="2:2" x14ac:dyDescent="0.2">
      <c r="B8251" s="62"/>
    </row>
    <row r="8252" spans="2:2" x14ac:dyDescent="0.2">
      <c r="B8252" s="62"/>
    </row>
    <row r="8253" spans="2:2" x14ac:dyDescent="0.2">
      <c r="B8253" s="62"/>
    </row>
    <row r="8254" spans="2:2" x14ac:dyDescent="0.2">
      <c r="B8254" s="62"/>
    </row>
    <row r="8255" spans="2:2" x14ac:dyDescent="0.2">
      <c r="B8255" s="62"/>
    </row>
    <row r="8256" spans="2:2" x14ac:dyDescent="0.2">
      <c r="B8256" s="62"/>
    </row>
    <row r="8257" spans="2:2" x14ac:dyDescent="0.2">
      <c r="B8257" s="62"/>
    </row>
    <row r="8258" spans="2:2" x14ac:dyDescent="0.2">
      <c r="B8258" s="62"/>
    </row>
    <row r="8259" spans="2:2" x14ac:dyDescent="0.2">
      <c r="B8259" s="62"/>
    </row>
    <row r="8260" spans="2:2" x14ac:dyDescent="0.2">
      <c r="B8260" s="62"/>
    </row>
    <row r="8261" spans="2:2" x14ac:dyDescent="0.2">
      <c r="B8261" s="62"/>
    </row>
    <row r="8262" spans="2:2" x14ac:dyDescent="0.2">
      <c r="B8262" s="62"/>
    </row>
    <row r="8263" spans="2:2" x14ac:dyDescent="0.2">
      <c r="B8263" s="62"/>
    </row>
    <row r="8264" spans="2:2" x14ac:dyDescent="0.2">
      <c r="B8264" s="62"/>
    </row>
    <row r="8265" spans="2:2" x14ac:dyDescent="0.2">
      <c r="B8265" s="62"/>
    </row>
    <row r="8266" spans="2:2" x14ac:dyDescent="0.2">
      <c r="B8266" s="62"/>
    </row>
    <row r="8267" spans="2:2" x14ac:dyDescent="0.2">
      <c r="B8267" s="62"/>
    </row>
    <row r="8268" spans="2:2" x14ac:dyDescent="0.2">
      <c r="B8268" s="62"/>
    </row>
    <row r="8269" spans="2:2" x14ac:dyDescent="0.2">
      <c r="B8269" s="62"/>
    </row>
    <row r="8270" spans="2:2" x14ac:dyDescent="0.2">
      <c r="B8270" s="62"/>
    </row>
    <row r="8271" spans="2:2" x14ac:dyDescent="0.2">
      <c r="B8271" s="62"/>
    </row>
    <row r="8272" spans="2:2" x14ac:dyDescent="0.2">
      <c r="B8272" s="62"/>
    </row>
    <row r="8273" spans="2:2" x14ac:dyDescent="0.2">
      <c r="B8273" s="62"/>
    </row>
    <row r="8274" spans="2:2" x14ac:dyDescent="0.2">
      <c r="B8274" s="62"/>
    </row>
    <row r="8275" spans="2:2" x14ac:dyDescent="0.2">
      <c r="B8275" s="62"/>
    </row>
    <row r="8276" spans="2:2" x14ac:dyDescent="0.2">
      <c r="B8276" s="62"/>
    </row>
    <row r="8277" spans="2:2" x14ac:dyDescent="0.2">
      <c r="B8277" s="62"/>
    </row>
    <row r="8278" spans="2:2" x14ac:dyDescent="0.2">
      <c r="B8278" s="62"/>
    </row>
    <row r="8279" spans="2:2" x14ac:dyDescent="0.2">
      <c r="B8279" s="62"/>
    </row>
    <row r="8280" spans="2:2" x14ac:dyDescent="0.2">
      <c r="B8280" s="62"/>
    </row>
    <row r="8281" spans="2:2" x14ac:dyDescent="0.2">
      <c r="B8281" s="62"/>
    </row>
    <row r="8282" spans="2:2" x14ac:dyDescent="0.2">
      <c r="B8282" s="62"/>
    </row>
    <row r="8283" spans="2:2" x14ac:dyDescent="0.2">
      <c r="B8283" s="62"/>
    </row>
    <row r="8284" spans="2:2" x14ac:dyDescent="0.2">
      <c r="B8284" s="62"/>
    </row>
    <row r="8285" spans="2:2" x14ac:dyDescent="0.2">
      <c r="B8285" s="62"/>
    </row>
    <row r="8286" spans="2:2" x14ac:dyDescent="0.2">
      <c r="B8286" s="62"/>
    </row>
    <row r="8287" spans="2:2" x14ac:dyDescent="0.2">
      <c r="B8287" s="62"/>
    </row>
    <row r="8288" spans="2:2" x14ac:dyDescent="0.2">
      <c r="B8288" s="62"/>
    </row>
    <row r="8289" spans="2:2" x14ac:dyDescent="0.2">
      <c r="B8289" s="62"/>
    </row>
    <row r="8290" spans="2:2" x14ac:dyDescent="0.2">
      <c r="B8290" s="62"/>
    </row>
    <row r="8291" spans="2:2" x14ac:dyDescent="0.2">
      <c r="B8291" s="62"/>
    </row>
    <row r="8292" spans="2:2" x14ac:dyDescent="0.2">
      <c r="B8292" s="62"/>
    </row>
    <row r="8293" spans="2:2" x14ac:dyDescent="0.2">
      <c r="B8293" s="62"/>
    </row>
    <row r="8294" spans="2:2" x14ac:dyDescent="0.2">
      <c r="B8294" s="62"/>
    </row>
    <row r="8295" spans="2:2" x14ac:dyDescent="0.2">
      <c r="B8295" s="62"/>
    </row>
    <row r="8296" spans="2:2" x14ac:dyDescent="0.2">
      <c r="B8296" s="62"/>
    </row>
    <row r="8297" spans="2:2" x14ac:dyDescent="0.2">
      <c r="B8297" s="62"/>
    </row>
    <row r="8298" spans="2:2" x14ac:dyDescent="0.2">
      <c r="B8298" s="62"/>
    </row>
    <row r="8299" spans="2:2" x14ac:dyDescent="0.2">
      <c r="B8299" s="62"/>
    </row>
    <row r="8300" spans="2:2" x14ac:dyDescent="0.2">
      <c r="B8300" s="62"/>
    </row>
    <row r="8301" spans="2:2" x14ac:dyDescent="0.2">
      <c r="B8301" s="62"/>
    </row>
    <row r="8302" spans="2:2" x14ac:dyDescent="0.2">
      <c r="B8302" s="62"/>
    </row>
    <row r="8303" spans="2:2" x14ac:dyDescent="0.2">
      <c r="B8303" s="62"/>
    </row>
    <row r="8304" spans="2:2" x14ac:dyDescent="0.2">
      <c r="B8304" s="62"/>
    </row>
    <row r="8305" spans="2:2" x14ac:dyDescent="0.2">
      <c r="B8305" s="62"/>
    </row>
    <row r="8306" spans="2:2" x14ac:dyDescent="0.2">
      <c r="B8306" s="62"/>
    </row>
    <row r="8307" spans="2:2" x14ac:dyDescent="0.2">
      <c r="B8307" s="62"/>
    </row>
    <row r="8308" spans="2:2" x14ac:dyDescent="0.2">
      <c r="B8308" s="62"/>
    </row>
    <row r="8309" spans="2:2" x14ac:dyDescent="0.2">
      <c r="B8309" s="62"/>
    </row>
    <row r="8310" spans="2:2" x14ac:dyDescent="0.2">
      <c r="B8310" s="62"/>
    </row>
    <row r="8311" spans="2:2" x14ac:dyDescent="0.2">
      <c r="B8311" s="62"/>
    </row>
    <row r="8312" spans="2:2" x14ac:dyDescent="0.2">
      <c r="B8312" s="62"/>
    </row>
    <row r="8313" spans="2:2" x14ac:dyDescent="0.2">
      <c r="B8313" s="62"/>
    </row>
    <row r="8314" spans="2:2" x14ac:dyDescent="0.2">
      <c r="B8314" s="62"/>
    </row>
    <row r="8315" spans="2:2" x14ac:dyDescent="0.2">
      <c r="B8315" s="62"/>
    </row>
    <row r="8316" spans="2:2" x14ac:dyDescent="0.2">
      <c r="B8316" s="62"/>
    </row>
    <row r="8317" spans="2:2" x14ac:dyDescent="0.2">
      <c r="B8317" s="62"/>
    </row>
    <row r="8318" spans="2:2" x14ac:dyDescent="0.2">
      <c r="B8318" s="62"/>
    </row>
    <row r="8319" spans="2:2" x14ac:dyDescent="0.2">
      <c r="B8319" s="62"/>
    </row>
    <row r="8320" spans="2:2" x14ac:dyDescent="0.2">
      <c r="B8320" s="62"/>
    </row>
    <row r="8321" spans="2:2" x14ac:dyDescent="0.2">
      <c r="B8321" s="62"/>
    </row>
    <row r="8322" spans="2:2" x14ac:dyDescent="0.2">
      <c r="B8322" s="62"/>
    </row>
    <row r="8323" spans="2:2" x14ac:dyDescent="0.2">
      <c r="B8323" s="62"/>
    </row>
    <row r="8324" spans="2:2" x14ac:dyDescent="0.2">
      <c r="B8324" s="62"/>
    </row>
    <row r="8325" spans="2:2" x14ac:dyDescent="0.2">
      <c r="B8325" s="62"/>
    </row>
    <row r="8326" spans="2:2" x14ac:dyDescent="0.2">
      <c r="B8326" s="62"/>
    </row>
    <row r="8327" spans="2:2" x14ac:dyDescent="0.2">
      <c r="B8327" s="62"/>
    </row>
    <row r="8328" spans="2:2" x14ac:dyDescent="0.2">
      <c r="B8328" s="62"/>
    </row>
    <row r="8329" spans="2:2" x14ac:dyDescent="0.2">
      <c r="B8329" s="62"/>
    </row>
    <row r="8330" spans="2:2" x14ac:dyDescent="0.2">
      <c r="B8330" s="62"/>
    </row>
    <row r="8331" spans="2:2" x14ac:dyDescent="0.2">
      <c r="B8331" s="62"/>
    </row>
    <row r="8332" spans="2:2" x14ac:dyDescent="0.2">
      <c r="B8332" s="62"/>
    </row>
    <row r="8333" spans="2:2" x14ac:dyDescent="0.2">
      <c r="B8333" s="62"/>
    </row>
    <row r="8334" spans="2:2" x14ac:dyDescent="0.2">
      <c r="B8334" s="62"/>
    </row>
    <row r="8335" spans="2:2" x14ac:dyDescent="0.2">
      <c r="B8335" s="62"/>
    </row>
    <row r="8336" spans="2:2" x14ac:dyDescent="0.2">
      <c r="B8336" s="62"/>
    </row>
    <row r="8337" spans="2:2" x14ac:dyDescent="0.2">
      <c r="B8337" s="62"/>
    </row>
    <row r="8338" spans="2:2" x14ac:dyDescent="0.2">
      <c r="B8338" s="62"/>
    </row>
    <row r="8339" spans="2:2" x14ac:dyDescent="0.2">
      <c r="B8339" s="62"/>
    </row>
    <row r="8340" spans="2:2" x14ac:dyDescent="0.2">
      <c r="B8340" s="62"/>
    </row>
    <row r="8341" spans="2:2" x14ac:dyDescent="0.2">
      <c r="B8341" s="62"/>
    </row>
    <row r="8342" spans="2:2" x14ac:dyDescent="0.2">
      <c r="B8342" s="62"/>
    </row>
    <row r="8343" spans="2:2" x14ac:dyDescent="0.2">
      <c r="B8343" s="62"/>
    </row>
    <row r="8344" spans="2:2" x14ac:dyDescent="0.2">
      <c r="B8344" s="62"/>
    </row>
    <row r="8345" spans="2:2" x14ac:dyDescent="0.2">
      <c r="B8345" s="62"/>
    </row>
    <row r="8346" spans="2:2" x14ac:dyDescent="0.2">
      <c r="B8346" s="62"/>
    </row>
    <row r="8347" spans="2:2" x14ac:dyDescent="0.2">
      <c r="B8347" s="62"/>
    </row>
    <row r="8348" spans="2:2" x14ac:dyDescent="0.2">
      <c r="B8348" s="62"/>
    </row>
    <row r="8349" spans="2:2" x14ac:dyDescent="0.2">
      <c r="B8349" s="62"/>
    </row>
    <row r="8350" spans="2:2" x14ac:dyDescent="0.2">
      <c r="B8350" s="62"/>
    </row>
    <row r="8351" spans="2:2" x14ac:dyDescent="0.2">
      <c r="B8351" s="62"/>
    </row>
    <row r="8352" spans="2:2" x14ac:dyDescent="0.2">
      <c r="B8352" s="62"/>
    </row>
    <row r="8353" spans="2:2" x14ac:dyDescent="0.2">
      <c r="B8353" s="62"/>
    </row>
    <row r="8354" spans="2:2" x14ac:dyDescent="0.2">
      <c r="B8354" s="62"/>
    </row>
    <row r="8355" spans="2:2" x14ac:dyDescent="0.2">
      <c r="B8355" s="62"/>
    </row>
    <row r="8356" spans="2:2" x14ac:dyDescent="0.2">
      <c r="B8356" s="62"/>
    </row>
    <row r="8357" spans="2:2" x14ac:dyDescent="0.2">
      <c r="B8357" s="62"/>
    </row>
    <row r="8358" spans="2:2" x14ac:dyDescent="0.2">
      <c r="B8358" s="62"/>
    </row>
    <row r="8359" spans="2:2" x14ac:dyDescent="0.2">
      <c r="B8359" s="62"/>
    </row>
    <row r="8360" spans="2:2" x14ac:dyDescent="0.2">
      <c r="B8360" s="62"/>
    </row>
    <row r="8361" spans="2:2" x14ac:dyDescent="0.2">
      <c r="B8361" s="62"/>
    </row>
    <row r="8362" spans="2:2" x14ac:dyDescent="0.2">
      <c r="B8362" s="62"/>
    </row>
    <row r="8363" spans="2:2" x14ac:dyDescent="0.2">
      <c r="B8363" s="62"/>
    </row>
    <row r="8364" spans="2:2" x14ac:dyDescent="0.2">
      <c r="B8364" s="62"/>
    </row>
    <row r="8365" spans="2:2" x14ac:dyDescent="0.2">
      <c r="B8365" s="62"/>
    </row>
    <row r="8366" spans="2:2" x14ac:dyDescent="0.2">
      <c r="B8366" s="62"/>
    </row>
    <row r="8367" spans="2:2" x14ac:dyDescent="0.2">
      <c r="B8367" s="62"/>
    </row>
    <row r="8368" spans="2:2" x14ac:dyDescent="0.2">
      <c r="B8368" s="62"/>
    </row>
    <row r="8369" spans="2:2" x14ac:dyDescent="0.2">
      <c r="B8369" s="62"/>
    </row>
    <row r="8370" spans="2:2" x14ac:dyDescent="0.2">
      <c r="B8370" s="62"/>
    </row>
    <row r="8371" spans="2:2" x14ac:dyDescent="0.2">
      <c r="B8371" s="62"/>
    </row>
    <row r="8372" spans="2:2" x14ac:dyDescent="0.2">
      <c r="B8372" s="62"/>
    </row>
    <row r="8373" spans="2:2" x14ac:dyDescent="0.2">
      <c r="B8373" s="62"/>
    </row>
    <row r="8374" spans="2:2" x14ac:dyDescent="0.2">
      <c r="B8374" s="62"/>
    </row>
    <row r="8375" spans="2:2" x14ac:dyDescent="0.2">
      <c r="B8375" s="62"/>
    </row>
    <row r="8376" spans="2:2" x14ac:dyDescent="0.2">
      <c r="B8376" s="62"/>
    </row>
    <row r="8377" spans="2:2" x14ac:dyDescent="0.2">
      <c r="B8377" s="62"/>
    </row>
    <row r="8378" spans="2:2" x14ac:dyDescent="0.2">
      <c r="B8378" s="62"/>
    </row>
    <row r="8379" spans="2:2" x14ac:dyDescent="0.2">
      <c r="B8379" s="62"/>
    </row>
    <row r="8380" spans="2:2" x14ac:dyDescent="0.2">
      <c r="B8380" s="62"/>
    </row>
    <row r="8381" spans="2:2" x14ac:dyDescent="0.2">
      <c r="B8381" s="62"/>
    </row>
    <row r="8382" spans="2:2" x14ac:dyDescent="0.2">
      <c r="B8382" s="62"/>
    </row>
    <row r="8383" spans="2:2" x14ac:dyDescent="0.2">
      <c r="B8383" s="62"/>
    </row>
    <row r="8384" spans="2:2" x14ac:dyDescent="0.2">
      <c r="B8384" s="62"/>
    </row>
    <row r="8385" spans="2:2" x14ac:dyDescent="0.2">
      <c r="B8385" s="62"/>
    </row>
    <row r="8386" spans="2:2" x14ac:dyDescent="0.2">
      <c r="B8386" s="62"/>
    </row>
    <row r="8387" spans="2:2" x14ac:dyDescent="0.2">
      <c r="B8387" s="62"/>
    </row>
    <row r="8388" spans="2:2" x14ac:dyDescent="0.2">
      <c r="B8388" s="62"/>
    </row>
    <row r="8389" spans="2:2" x14ac:dyDescent="0.2">
      <c r="B8389" s="62"/>
    </row>
    <row r="8390" spans="2:2" x14ac:dyDescent="0.2">
      <c r="B8390" s="62"/>
    </row>
    <row r="8391" spans="2:2" x14ac:dyDescent="0.2">
      <c r="B8391" s="62"/>
    </row>
    <row r="8392" spans="2:2" x14ac:dyDescent="0.2">
      <c r="B8392" s="62"/>
    </row>
    <row r="8393" spans="2:2" x14ac:dyDescent="0.2">
      <c r="B8393" s="62"/>
    </row>
    <row r="8394" spans="2:2" x14ac:dyDescent="0.2">
      <c r="B8394" s="62"/>
    </row>
    <row r="8395" spans="2:2" x14ac:dyDescent="0.2">
      <c r="B8395" s="62"/>
    </row>
    <row r="8396" spans="2:2" x14ac:dyDescent="0.2">
      <c r="B8396" s="62"/>
    </row>
    <row r="8397" spans="2:2" x14ac:dyDescent="0.2">
      <c r="B8397" s="62"/>
    </row>
    <row r="8398" spans="2:2" x14ac:dyDescent="0.2">
      <c r="B8398" s="62"/>
    </row>
    <row r="8399" spans="2:2" x14ac:dyDescent="0.2">
      <c r="B8399" s="62"/>
    </row>
    <row r="8400" spans="2:2" x14ac:dyDescent="0.2">
      <c r="B8400" s="62"/>
    </row>
    <row r="8401" spans="2:2" x14ac:dyDescent="0.2">
      <c r="B8401" s="62"/>
    </row>
    <row r="8402" spans="2:2" x14ac:dyDescent="0.2">
      <c r="B8402" s="62"/>
    </row>
    <row r="8403" spans="2:2" x14ac:dyDescent="0.2">
      <c r="B8403" s="62"/>
    </row>
    <row r="8404" spans="2:2" x14ac:dyDescent="0.2">
      <c r="B8404" s="62"/>
    </row>
    <row r="8405" spans="2:2" x14ac:dyDescent="0.2">
      <c r="B8405" s="62"/>
    </row>
    <row r="8406" spans="2:2" x14ac:dyDescent="0.2">
      <c r="B8406" s="62"/>
    </row>
    <row r="8407" spans="2:2" x14ac:dyDescent="0.2">
      <c r="B8407" s="62"/>
    </row>
    <row r="8408" spans="2:2" x14ac:dyDescent="0.2">
      <c r="B8408" s="62"/>
    </row>
    <row r="8409" spans="2:2" x14ac:dyDescent="0.2">
      <c r="B8409" s="62"/>
    </row>
    <row r="8410" spans="2:2" x14ac:dyDescent="0.2">
      <c r="B8410" s="62"/>
    </row>
    <row r="8411" spans="2:2" x14ac:dyDescent="0.2">
      <c r="B8411" s="62"/>
    </row>
    <row r="8412" spans="2:2" x14ac:dyDescent="0.2">
      <c r="B8412" s="62"/>
    </row>
    <row r="8413" spans="2:2" x14ac:dyDescent="0.2">
      <c r="B8413" s="62"/>
    </row>
    <row r="8414" spans="2:2" x14ac:dyDescent="0.2">
      <c r="B8414" s="62"/>
    </row>
    <row r="8415" spans="2:2" x14ac:dyDescent="0.2">
      <c r="B8415" s="62"/>
    </row>
    <row r="8416" spans="2:2" x14ac:dyDescent="0.2">
      <c r="B8416" s="62"/>
    </row>
    <row r="8417" spans="2:2" x14ac:dyDescent="0.2">
      <c r="B8417" s="62"/>
    </row>
    <row r="8418" spans="2:2" x14ac:dyDescent="0.2">
      <c r="B8418" s="62"/>
    </row>
    <row r="8419" spans="2:2" x14ac:dyDescent="0.2">
      <c r="B8419" s="62"/>
    </row>
    <row r="8420" spans="2:2" x14ac:dyDescent="0.2">
      <c r="B8420" s="62"/>
    </row>
    <row r="8421" spans="2:2" x14ac:dyDescent="0.2">
      <c r="B8421" s="62"/>
    </row>
    <row r="8422" spans="2:2" x14ac:dyDescent="0.2">
      <c r="B8422" s="62"/>
    </row>
    <row r="8423" spans="2:2" x14ac:dyDescent="0.2">
      <c r="B8423" s="62"/>
    </row>
    <row r="8424" spans="2:2" x14ac:dyDescent="0.2">
      <c r="B8424" s="62"/>
    </row>
    <row r="8425" spans="2:2" x14ac:dyDescent="0.2">
      <c r="B8425" s="62"/>
    </row>
    <row r="8426" spans="2:2" x14ac:dyDescent="0.2">
      <c r="B8426" s="62"/>
    </row>
    <row r="8427" spans="2:2" x14ac:dyDescent="0.2">
      <c r="B8427" s="62"/>
    </row>
    <row r="8428" spans="2:2" x14ac:dyDescent="0.2">
      <c r="B8428" s="62"/>
    </row>
    <row r="8429" spans="2:2" x14ac:dyDescent="0.2">
      <c r="B8429" s="62"/>
    </row>
    <row r="8430" spans="2:2" x14ac:dyDescent="0.2">
      <c r="B8430" s="62"/>
    </row>
    <row r="8431" spans="2:2" x14ac:dyDescent="0.2">
      <c r="B8431" s="62"/>
    </row>
    <row r="8432" spans="2:2" x14ac:dyDescent="0.2">
      <c r="B8432" s="62"/>
    </row>
    <row r="8433" spans="2:2" x14ac:dyDescent="0.2">
      <c r="B8433" s="62"/>
    </row>
    <row r="8434" spans="2:2" x14ac:dyDescent="0.2">
      <c r="B8434" s="62"/>
    </row>
    <row r="8435" spans="2:2" x14ac:dyDescent="0.2">
      <c r="B8435" s="62"/>
    </row>
    <row r="8436" spans="2:2" x14ac:dyDescent="0.2">
      <c r="B8436" s="62"/>
    </row>
    <row r="8437" spans="2:2" x14ac:dyDescent="0.2">
      <c r="B8437" s="62"/>
    </row>
    <row r="8438" spans="2:2" x14ac:dyDescent="0.2">
      <c r="B8438" s="62"/>
    </row>
    <row r="8439" spans="2:2" x14ac:dyDescent="0.2">
      <c r="B8439" s="62"/>
    </row>
    <row r="8440" spans="2:2" x14ac:dyDescent="0.2">
      <c r="B8440" s="62"/>
    </row>
    <row r="8441" spans="2:2" x14ac:dyDescent="0.2">
      <c r="B8441" s="62"/>
    </row>
    <row r="8442" spans="2:2" x14ac:dyDescent="0.2">
      <c r="B8442" s="62"/>
    </row>
    <row r="8443" spans="2:2" x14ac:dyDescent="0.2">
      <c r="B8443" s="62"/>
    </row>
    <row r="8444" spans="2:2" x14ac:dyDescent="0.2">
      <c r="B8444" s="62"/>
    </row>
    <row r="8445" spans="2:2" x14ac:dyDescent="0.2">
      <c r="B8445" s="62"/>
    </row>
    <row r="8446" spans="2:2" x14ac:dyDescent="0.2">
      <c r="B8446" s="62"/>
    </row>
    <row r="8447" spans="2:2" x14ac:dyDescent="0.2">
      <c r="B8447" s="62"/>
    </row>
    <row r="8448" spans="2:2" x14ac:dyDescent="0.2">
      <c r="B8448" s="62"/>
    </row>
    <row r="8449" spans="2:2" x14ac:dyDescent="0.2">
      <c r="B8449" s="62"/>
    </row>
    <row r="8450" spans="2:2" x14ac:dyDescent="0.2">
      <c r="B8450" s="62"/>
    </row>
    <row r="8451" spans="2:2" x14ac:dyDescent="0.2">
      <c r="B8451" s="62"/>
    </row>
    <row r="8452" spans="2:2" x14ac:dyDescent="0.2">
      <c r="B8452" s="62"/>
    </row>
    <row r="8453" spans="2:2" x14ac:dyDescent="0.2">
      <c r="B8453" s="62"/>
    </row>
    <row r="8454" spans="2:2" x14ac:dyDescent="0.2">
      <c r="B8454" s="62"/>
    </row>
    <row r="8455" spans="2:2" x14ac:dyDescent="0.2">
      <c r="B8455" s="62"/>
    </row>
    <row r="8456" spans="2:2" x14ac:dyDescent="0.2">
      <c r="B8456" s="62"/>
    </row>
    <row r="8457" spans="2:2" x14ac:dyDescent="0.2">
      <c r="B8457" s="62"/>
    </row>
    <row r="8458" spans="2:2" x14ac:dyDescent="0.2">
      <c r="B8458" s="62"/>
    </row>
    <row r="8459" spans="2:2" x14ac:dyDescent="0.2">
      <c r="B8459" s="62"/>
    </row>
    <row r="8460" spans="2:2" x14ac:dyDescent="0.2">
      <c r="B8460" s="62"/>
    </row>
    <row r="8461" spans="2:2" x14ac:dyDescent="0.2">
      <c r="B8461" s="62"/>
    </row>
    <row r="8462" spans="2:2" x14ac:dyDescent="0.2">
      <c r="B8462" s="62"/>
    </row>
    <row r="8463" spans="2:2" x14ac:dyDescent="0.2">
      <c r="B8463" s="62"/>
    </row>
    <row r="8464" spans="2:2" x14ac:dyDescent="0.2">
      <c r="B8464" s="62"/>
    </row>
    <row r="8465" spans="2:2" x14ac:dyDescent="0.2">
      <c r="B8465" s="62"/>
    </row>
    <row r="8466" spans="2:2" x14ac:dyDescent="0.2">
      <c r="B8466" s="62"/>
    </row>
    <row r="8467" spans="2:2" x14ac:dyDescent="0.2">
      <c r="B8467" s="62"/>
    </row>
    <row r="8468" spans="2:2" x14ac:dyDescent="0.2">
      <c r="B8468" s="62"/>
    </row>
    <row r="8469" spans="2:2" x14ac:dyDescent="0.2">
      <c r="B8469" s="62"/>
    </row>
    <row r="8470" spans="2:2" x14ac:dyDescent="0.2">
      <c r="B8470" s="62"/>
    </row>
    <row r="8471" spans="2:2" x14ac:dyDescent="0.2">
      <c r="B8471" s="62"/>
    </row>
    <row r="8472" spans="2:2" x14ac:dyDescent="0.2">
      <c r="B8472" s="62"/>
    </row>
    <row r="8473" spans="2:2" x14ac:dyDescent="0.2">
      <c r="B8473" s="62"/>
    </row>
    <row r="8474" spans="2:2" x14ac:dyDescent="0.2">
      <c r="B8474" s="62"/>
    </row>
    <row r="8475" spans="2:2" x14ac:dyDescent="0.2">
      <c r="B8475" s="62"/>
    </row>
    <row r="8476" spans="2:2" x14ac:dyDescent="0.2">
      <c r="B8476" s="62"/>
    </row>
    <row r="8477" spans="2:2" x14ac:dyDescent="0.2">
      <c r="B8477" s="62"/>
    </row>
    <row r="8478" spans="2:2" x14ac:dyDescent="0.2">
      <c r="B8478" s="62"/>
    </row>
    <row r="8479" spans="2:2" x14ac:dyDescent="0.2">
      <c r="B8479" s="62"/>
    </row>
    <row r="8480" spans="2:2" x14ac:dyDescent="0.2">
      <c r="B8480" s="62"/>
    </row>
    <row r="8481" spans="2:2" x14ac:dyDescent="0.2">
      <c r="B8481" s="62"/>
    </row>
    <row r="8482" spans="2:2" x14ac:dyDescent="0.2">
      <c r="B8482" s="62"/>
    </row>
    <row r="8483" spans="2:2" x14ac:dyDescent="0.2">
      <c r="B8483" s="62"/>
    </row>
    <row r="8484" spans="2:2" x14ac:dyDescent="0.2">
      <c r="B8484" s="62"/>
    </row>
    <row r="8485" spans="2:2" x14ac:dyDescent="0.2">
      <c r="B8485" s="62"/>
    </row>
    <row r="8486" spans="2:2" x14ac:dyDescent="0.2">
      <c r="B8486" s="62"/>
    </row>
    <row r="8487" spans="2:2" x14ac:dyDescent="0.2">
      <c r="B8487" s="62"/>
    </row>
    <row r="8488" spans="2:2" x14ac:dyDescent="0.2">
      <c r="B8488" s="62"/>
    </row>
    <row r="8489" spans="2:2" x14ac:dyDescent="0.2">
      <c r="B8489" s="62"/>
    </row>
    <row r="8490" spans="2:2" x14ac:dyDescent="0.2">
      <c r="B8490" s="62"/>
    </row>
    <row r="8491" spans="2:2" x14ac:dyDescent="0.2">
      <c r="B8491" s="62"/>
    </row>
    <row r="8492" spans="2:2" x14ac:dyDescent="0.2">
      <c r="B8492" s="62"/>
    </row>
    <row r="8493" spans="2:2" x14ac:dyDescent="0.2">
      <c r="B8493" s="62"/>
    </row>
    <row r="8494" spans="2:2" x14ac:dyDescent="0.2">
      <c r="B8494" s="62"/>
    </row>
    <row r="8495" spans="2:2" x14ac:dyDescent="0.2">
      <c r="B8495" s="62"/>
    </row>
    <row r="8496" spans="2:2" x14ac:dyDescent="0.2">
      <c r="B8496" s="62"/>
    </row>
    <row r="8497" spans="2:2" x14ac:dyDescent="0.2">
      <c r="B8497" s="62"/>
    </row>
    <row r="8498" spans="2:2" x14ac:dyDescent="0.2">
      <c r="B8498" s="62"/>
    </row>
    <row r="8499" spans="2:2" x14ac:dyDescent="0.2">
      <c r="B8499" s="62"/>
    </row>
    <row r="8500" spans="2:2" x14ac:dyDescent="0.2">
      <c r="B8500" s="62"/>
    </row>
    <row r="8501" spans="2:2" x14ac:dyDescent="0.2">
      <c r="B8501" s="62"/>
    </row>
    <row r="8502" spans="2:2" x14ac:dyDescent="0.2">
      <c r="B8502" s="62"/>
    </row>
    <row r="8503" spans="2:2" x14ac:dyDescent="0.2">
      <c r="B8503" s="62"/>
    </row>
    <row r="8504" spans="2:2" x14ac:dyDescent="0.2">
      <c r="B8504" s="62"/>
    </row>
    <row r="8505" spans="2:2" x14ac:dyDescent="0.2">
      <c r="B8505" s="62"/>
    </row>
    <row r="8506" spans="2:2" x14ac:dyDescent="0.2">
      <c r="B8506" s="62"/>
    </row>
    <row r="8507" spans="2:2" x14ac:dyDescent="0.2">
      <c r="B8507" s="62"/>
    </row>
    <row r="8508" spans="2:2" x14ac:dyDescent="0.2">
      <c r="B8508" s="62"/>
    </row>
    <row r="8509" spans="2:2" x14ac:dyDescent="0.2">
      <c r="B8509" s="62"/>
    </row>
    <row r="8510" spans="2:2" x14ac:dyDescent="0.2">
      <c r="B8510" s="62"/>
    </row>
    <row r="8511" spans="2:2" x14ac:dyDescent="0.2">
      <c r="B8511" s="62"/>
    </row>
    <row r="8512" spans="2:2" x14ac:dyDescent="0.2">
      <c r="B8512" s="62"/>
    </row>
    <row r="8513" spans="2:2" x14ac:dyDescent="0.2">
      <c r="B8513" s="62"/>
    </row>
    <row r="8514" spans="2:2" x14ac:dyDescent="0.2">
      <c r="B8514" s="62"/>
    </row>
    <row r="8515" spans="2:2" x14ac:dyDescent="0.2">
      <c r="B8515" s="62"/>
    </row>
    <row r="8516" spans="2:2" x14ac:dyDescent="0.2">
      <c r="B8516" s="62"/>
    </row>
    <row r="8517" spans="2:2" x14ac:dyDescent="0.2">
      <c r="B8517" s="62"/>
    </row>
    <row r="8518" spans="2:2" x14ac:dyDescent="0.2">
      <c r="B8518" s="62"/>
    </row>
    <row r="8519" spans="2:2" x14ac:dyDescent="0.2">
      <c r="B8519" s="62"/>
    </row>
    <row r="8520" spans="2:2" x14ac:dyDescent="0.2">
      <c r="B8520" s="62"/>
    </row>
    <row r="8521" spans="2:2" x14ac:dyDescent="0.2">
      <c r="B8521" s="62"/>
    </row>
    <row r="8522" spans="2:2" x14ac:dyDescent="0.2">
      <c r="B8522" s="62"/>
    </row>
    <row r="8523" spans="2:2" x14ac:dyDescent="0.2">
      <c r="B8523" s="62"/>
    </row>
    <row r="8524" spans="2:2" x14ac:dyDescent="0.2">
      <c r="B8524" s="62"/>
    </row>
    <row r="8525" spans="2:2" x14ac:dyDescent="0.2">
      <c r="B8525" s="62"/>
    </row>
    <row r="8526" spans="2:2" x14ac:dyDescent="0.2">
      <c r="B8526" s="62"/>
    </row>
    <row r="8527" spans="2:2" x14ac:dyDescent="0.2">
      <c r="B8527" s="62"/>
    </row>
    <row r="8528" spans="2:2" x14ac:dyDescent="0.2">
      <c r="B8528" s="62"/>
    </row>
    <row r="8529" spans="2:2" x14ac:dyDescent="0.2">
      <c r="B8529" s="62"/>
    </row>
    <row r="8530" spans="2:2" x14ac:dyDescent="0.2">
      <c r="B8530" s="62"/>
    </row>
    <row r="8531" spans="2:2" x14ac:dyDescent="0.2">
      <c r="B8531" s="62"/>
    </row>
    <row r="8532" spans="2:2" x14ac:dyDescent="0.2">
      <c r="B8532" s="62"/>
    </row>
    <row r="8533" spans="2:2" x14ac:dyDescent="0.2">
      <c r="B8533" s="62"/>
    </row>
    <row r="8534" spans="2:2" x14ac:dyDescent="0.2">
      <c r="B8534" s="62"/>
    </row>
    <row r="8535" spans="2:2" x14ac:dyDescent="0.2">
      <c r="B8535" s="62"/>
    </row>
    <row r="8536" spans="2:2" x14ac:dyDescent="0.2">
      <c r="B8536" s="62"/>
    </row>
    <row r="8537" spans="2:2" x14ac:dyDescent="0.2">
      <c r="B8537" s="62"/>
    </row>
    <row r="8538" spans="2:2" x14ac:dyDescent="0.2">
      <c r="B8538" s="62"/>
    </row>
    <row r="8539" spans="2:2" x14ac:dyDescent="0.2">
      <c r="B8539" s="62"/>
    </row>
    <row r="8540" spans="2:2" x14ac:dyDescent="0.2">
      <c r="B8540" s="62"/>
    </row>
    <row r="8541" spans="2:2" x14ac:dyDescent="0.2">
      <c r="B8541" s="62"/>
    </row>
    <row r="8542" spans="2:2" x14ac:dyDescent="0.2">
      <c r="B8542" s="62"/>
    </row>
    <row r="8543" spans="2:2" x14ac:dyDescent="0.2">
      <c r="B8543" s="62"/>
    </row>
    <row r="8544" spans="2:2" x14ac:dyDescent="0.2">
      <c r="B8544" s="62"/>
    </row>
    <row r="8545" spans="2:2" x14ac:dyDescent="0.2">
      <c r="B8545" s="62"/>
    </row>
    <row r="8546" spans="2:2" x14ac:dyDescent="0.2">
      <c r="B8546" s="62"/>
    </row>
    <row r="8547" spans="2:2" x14ac:dyDescent="0.2">
      <c r="B8547" s="62"/>
    </row>
    <row r="8548" spans="2:2" x14ac:dyDescent="0.2">
      <c r="B8548" s="62"/>
    </row>
    <row r="8549" spans="2:2" x14ac:dyDescent="0.2">
      <c r="B8549" s="62"/>
    </row>
    <row r="8550" spans="2:2" x14ac:dyDescent="0.2">
      <c r="B8550" s="62"/>
    </row>
    <row r="8551" spans="2:2" x14ac:dyDescent="0.2">
      <c r="B8551" s="62"/>
    </row>
    <row r="8552" spans="2:2" x14ac:dyDescent="0.2">
      <c r="B8552" s="62"/>
    </row>
    <row r="8553" spans="2:2" x14ac:dyDescent="0.2">
      <c r="B8553" s="62"/>
    </row>
    <row r="8554" spans="2:2" x14ac:dyDescent="0.2">
      <c r="B8554" s="62"/>
    </row>
    <row r="8555" spans="2:2" x14ac:dyDescent="0.2">
      <c r="B8555" s="62"/>
    </row>
    <row r="8556" spans="2:2" x14ac:dyDescent="0.2">
      <c r="B8556" s="62"/>
    </row>
    <row r="8557" spans="2:2" x14ac:dyDescent="0.2">
      <c r="B8557" s="62"/>
    </row>
    <row r="8558" spans="2:2" x14ac:dyDescent="0.2">
      <c r="B8558" s="62"/>
    </row>
    <row r="8559" spans="2:2" x14ac:dyDescent="0.2">
      <c r="B8559" s="62"/>
    </row>
    <row r="8560" spans="2:2" x14ac:dyDescent="0.2">
      <c r="B8560" s="62"/>
    </row>
    <row r="8561" spans="2:2" x14ac:dyDescent="0.2">
      <c r="B8561" s="62"/>
    </row>
    <row r="8562" spans="2:2" x14ac:dyDescent="0.2">
      <c r="B8562" s="62"/>
    </row>
    <row r="8563" spans="2:2" x14ac:dyDescent="0.2">
      <c r="B8563" s="62"/>
    </row>
    <row r="8564" spans="2:2" x14ac:dyDescent="0.2">
      <c r="B8564" s="62"/>
    </row>
    <row r="8565" spans="2:2" x14ac:dyDescent="0.2">
      <c r="B8565" s="62"/>
    </row>
    <row r="8566" spans="2:2" x14ac:dyDescent="0.2">
      <c r="B8566" s="62"/>
    </row>
    <row r="8567" spans="2:2" x14ac:dyDescent="0.2">
      <c r="B8567" s="62"/>
    </row>
    <row r="8568" spans="2:2" x14ac:dyDescent="0.2">
      <c r="B8568" s="62"/>
    </row>
    <row r="8569" spans="2:2" x14ac:dyDescent="0.2">
      <c r="B8569" s="62"/>
    </row>
    <row r="8570" spans="2:2" x14ac:dyDescent="0.2">
      <c r="B8570" s="62"/>
    </row>
    <row r="8571" spans="2:2" x14ac:dyDescent="0.2">
      <c r="B8571" s="62"/>
    </row>
    <row r="8572" spans="2:2" x14ac:dyDescent="0.2">
      <c r="B8572" s="62"/>
    </row>
    <row r="8573" spans="2:2" x14ac:dyDescent="0.2">
      <c r="B8573" s="62"/>
    </row>
    <row r="8574" spans="2:2" x14ac:dyDescent="0.2">
      <c r="B8574" s="62"/>
    </row>
    <row r="8575" spans="2:2" x14ac:dyDescent="0.2">
      <c r="B8575" s="62"/>
    </row>
    <row r="8576" spans="2:2" x14ac:dyDescent="0.2">
      <c r="B8576" s="62"/>
    </row>
    <row r="8577" spans="2:2" x14ac:dyDescent="0.2">
      <c r="B8577" s="62"/>
    </row>
    <row r="8578" spans="2:2" x14ac:dyDescent="0.2">
      <c r="B8578" s="62"/>
    </row>
    <row r="8579" spans="2:2" x14ac:dyDescent="0.2">
      <c r="B8579" s="62"/>
    </row>
    <row r="8580" spans="2:2" x14ac:dyDescent="0.2">
      <c r="B8580" s="62"/>
    </row>
    <row r="8581" spans="2:2" x14ac:dyDescent="0.2">
      <c r="B8581" s="62"/>
    </row>
    <row r="8582" spans="2:2" x14ac:dyDescent="0.2">
      <c r="B8582" s="62"/>
    </row>
    <row r="8583" spans="2:2" x14ac:dyDescent="0.2">
      <c r="B8583" s="62"/>
    </row>
    <row r="8584" spans="2:2" x14ac:dyDescent="0.2">
      <c r="B8584" s="62"/>
    </row>
    <row r="8585" spans="2:2" x14ac:dyDescent="0.2">
      <c r="B8585" s="62"/>
    </row>
    <row r="8586" spans="2:2" x14ac:dyDescent="0.2">
      <c r="B8586" s="62"/>
    </row>
    <row r="8587" spans="2:2" x14ac:dyDescent="0.2">
      <c r="B8587" s="62"/>
    </row>
    <row r="8588" spans="2:2" x14ac:dyDescent="0.2">
      <c r="B8588" s="62"/>
    </row>
    <row r="8589" spans="2:2" x14ac:dyDescent="0.2">
      <c r="B8589" s="62"/>
    </row>
    <row r="8590" spans="2:2" x14ac:dyDescent="0.2">
      <c r="B8590" s="62"/>
    </row>
    <row r="8591" spans="2:2" x14ac:dyDescent="0.2">
      <c r="B8591" s="62"/>
    </row>
    <row r="8592" spans="2:2" x14ac:dyDescent="0.2">
      <c r="B8592" s="62"/>
    </row>
    <row r="8593" spans="2:2" x14ac:dyDescent="0.2">
      <c r="B8593" s="62"/>
    </row>
    <row r="8594" spans="2:2" x14ac:dyDescent="0.2">
      <c r="B8594" s="62"/>
    </row>
    <row r="8595" spans="2:2" x14ac:dyDescent="0.2">
      <c r="B8595" s="62"/>
    </row>
    <row r="8596" spans="2:2" x14ac:dyDescent="0.2">
      <c r="B8596" s="62"/>
    </row>
    <row r="8597" spans="2:2" x14ac:dyDescent="0.2">
      <c r="B8597" s="62"/>
    </row>
    <row r="8598" spans="2:2" x14ac:dyDescent="0.2">
      <c r="B8598" s="62"/>
    </row>
    <row r="8599" spans="2:2" x14ac:dyDescent="0.2">
      <c r="B8599" s="62"/>
    </row>
    <row r="8600" spans="2:2" x14ac:dyDescent="0.2">
      <c r="B8600" s="62"/>
    </row>
    <row r="8601" spans="2:2" x14ac:dyDescent="0.2">
      <c r="B8601" s="62"/>
    </row>
    <row r="8602" spans="2:2" x14ac:dyDescent="0.2">
      <c r="B8602" s="62"/>
    </row>
    <row r="8603" spans="2:2" x14ac:dyDescent="0.2">
      <c r="B8603" s="62"/>
    </row>
    <row r="8604" spans="2:2" x14ac:dyDescent="0.2">
      <c r="B8604" s="62"/>
    </row>
    <row r="8605" spans="2:2" x14ac:dyDescent="0.2">
      <c r="B8605" s="62"/>
    </row>
    <row r="8606" spans="2:2" x14ac:dyDescent="0.2">
      <c r="B8606" s="62"/>
    </row>
    <row r="8607" spans="2:2" x14ac:dyDescent="0.2">
      <c r="B8607" s="62"/>
    </row>
    <row r="8608" spans="2:2" x14ac:dyDescent="0.2">
      <c r="B8608" s="62"/>
    </row>
    <row r="8609" spans="2:2" x14ac:dyDescent="0.2">
      <c r="B8609" s="62"/>
    </row>
    <row r="8610" spans="2:2" x14ac:dyDescent="0.2">
      <c r="B8610" s="62"/>
    </row>
    <row r="8611" spans="2:2" x14ac:dyDescent="0.2">
      <c r="B8611" s="62"/>
    </row>
    <row r="8612" spans="2:2" x14ac:dyDescent="0.2">
      <c r="B8612" s="62"/>
    </row>
    <row r="8613" spans="2:2" x14ac:dyDescent="0.2">
      <c r="B8613" s="62"/>
    </row>
    <row r="8614" spans="2:2" x14ac:dyDescent="0.2">
      <c r="B8614" s="62"/>
    </row>
    <row r="8615" spans="2:2" x14ac:dyDescent="0.2">
      <c r="B8615" s="62"/>
    </row>
    <row r="8616" spans="2:2" x14ac:dyDescent="0.2">
      <c r="B8616" s="62"/>
    </row>
    <row r="8617" spans="2:2" x14ac:dyDescent="0.2">
      <c r="B8617" s="62"/>
    </row>
    <row r="8618" spans="2:2" x14ac:dyDescent="0.2">
      <c r="B8618" s="62"/>
    </row>
    <row r="8619" spans="2:2" x14ac:dyDescent="0.2">
      <c r="B8619" s="62"/>
    </row>
    <row r="8620" spans="2:2" x14ac:dyDescent="0.2">
      <c r="B8620" s="62"/>
    </row>
    <row r="8621" spans="2:2" x14ac:dyDescent="0.2">
      <c r="B8621" s="62"/>
    </row>
    <row r="8622" spans="2:2" x14ac:dyDescent="0.2">
      <c r="B8622" s="62"/>
    </row>
    <row r="8623" spans="2:2" x14ac:dyDescent="0.2">
      <c r="B8623" s="62"/>
    </row>
    <row r="8624" spans="2:2" x14ac:dyDescent="0.2">
      <c r="B8624" s="62"/>
    </row>
    <row r="8625" spans="2:2" x14ac:dyDescent="0.2">
      <c r="B8625" s="62"/>
    </row>
    <row r="8626" spans="2:2" x14ac:dyDescent="0.2">
      <c r="B8626" s="62"/>
    </row>
    <row r="8627" spans="2:2" x14ac:dyDescent="0.2">
      <c r="B8627" s="62"/>
    </row>
    <row r="8628" spans="2:2" x14ac:dyDescent="0.2">
      <c r="B8628" s="62"/>
    </row>
    <row r="8629" spans="2:2" x14ac:dyDescent="0.2">
      <c r="B8629" s="62"/>
    </row>
    <row r="8630" spans="2:2" x14ac:dyDescent="0.2">
      <c r="B8630" s="62"/>
    </row>
    <row r="8631" spans="2:2" x14ac:dyDescent="0.2">
      <c r="B8631" s="62"/>
    </row>
    <row r="8632" spans="2:2" x14ac:dyDescent="0.2">
      <c r="B8632" s="62"/>
    </row>
    <row r="8633" spans="2:2" x14ac:dyDescent="0.2">
      <c r="B8633" s="62"/>
    </row>
    <row r="8634" spans="2:2" x14ac:dyDescent="0.2">
      <c r="B8634" s="62"/>
    </row>
    <row r="8635" spans="2:2" x14ac:dyDescent="0.2">
      <c r="B8635" s="62"/>
    </row>
    <row r="8636" spans="2:2" x14ac:dyDescent="0.2">
      <c r="B8636" s="62"/>
    </row>
    <row r="8637" spans="2:2" x14ac:dyDescent="0.2">
      <c r="B8637" s="62"/>
    </row>
    <row r="8638" spans="2:2" x14ac:dyDescent="0.2">
      <c r="B8638" s="62"/>
    </row>
    <row r="8639" spans="2:2" x14ac:dyDescent="0.2">
      <c r="B8639" s="62"/>
    </row>
    <row r="8640" spans="2:2" x14ac:dyDescent="0.2">
      <c r="B8640" s="62"/>
    </row>
    <row r="8641" spans="2:2" x14ac:dyDescent="0.2">
      <c r="B8641" s="62"/>
    </row>
    <row r="8642" spans="2:2" x14ac:dyDescent="0.2">
      <c r="B8642" s="62"/>
    </row>
    <row r="8643" spans="2:2" x14ac:dyDescent="0.2">
      <c r="B8643" s="62"/>
    </row>
    <row r="8644" spans="2:2" x14ac:dyDescent="0.2">
      <c r="B8644" s="62"/>
    </row>
    <row r="8645" spans="2:2" x14ac:dyDescent="0.2">
      <c r="B8645" s="62"/>
    </row>
    <row r="8646" spans="2:2" x14ac:dyDescent="0.2">
      <c r="B8646" s="62"/>
    </row>
    <row r="8647" spans="2:2" x14ac:dyDescent="0.2">
      <c r="B8647" s="62"/>
    </row>
    <row r="8648" spans="2:2" x14ac:dyDescent="0.2">
      <c r="B8648" s="62"/>
    </row>
    <row r="8649" spans="2:2" x14ac:dyDescent="0.2">
      <c r="B8649" s="62"/>
    </row>
    <row r="8650" spans="2:2" x14ac:dyDescent="0.2">
      <c r="B8650" s="62"/>
    </row>
    <row r="8651" spans="2:2" x14ac:dyDescent="0.2">
      <c r="B8651" s="62"/>
    </row>
    <row r="8652" spans="2:2" x14ac:dyDescent="0.2">
      <c r="B8652" s="62"/>
    </row>
    <row r="8653" spans="2:2" x14ac:dyDescent="0.2">
      <c r="B8653" s="62"/>
    </row>
    <row r="8654" spans="2:2" x14ac:dyDescent="0.2">
      <c r="B8654" s="62"/>
    </row>
    <row r="8655" spans="2:2" x14ac:dyDescent="0.2">
      <c r="B8655" s="62"/>
    </row>
    <row r="8656" spans="2:2" x14ac:dyDescent="0.2">
      <c r="B8656" s="62"/>
    </row>
    <row r="8657" spans="2:2" x14ac:dyDescent="0.2">
      <c r="B8657" s="62"/>
    </row>
    <row r="8658" spans="2:2" x14ac:dyDescent="0.2">
      <c r="B8658" s="62"/>
    </row>
    <row r="8659" spans="2:2" x14ac:dyDescent="0.2">
      <c r="B8659" s="62"/>
    </row>
    <row r="8660" spans="2:2" x14ac:dyDescent="0.2">
      <c r="B8660" s="62"/>
    </row>
    <row r="8661" spans="2:2" x14ac:dyDescent="0.2">
      <c r="B8661" s="62"/>
    </row>
    <row r="8662" spans="2:2" x14ac:dyDescent="0.2">
      <c r="B8662" s="62"/>
    </row>
    <row r="8663" spans="2:2" x14ac:dyDescent="0.2">
      <c r="B8663" s="62"/>
    </row>
    <row r="8664" spans="2:2" x14ac:dyDescent="0.2">
      <c r="B8664" s="62"/>
    </row>
    <row r="8665" spans="2:2" x14ac:dyDescent="0.2">
      <c r="B8665" s="62"/>
    </row>
    <row r="8666" spans="2:2" x14ac:dyDescent="0.2">
      <c r="B8666" s="62"/>
    </row>
    <row r="8667" spans="2:2" x14ac:dyDescent="0.2">
      <c r="B8667" s="62"/>
    </row>
    <row r="8668" spans="2:2" x14ac:dyDescent="0.2">
      <c r="B8668" s="62"/>
    </row>
    <row r="8669" spans="2:2" x14ac:dyDescent="0.2">
      <c r="B8669" s="62"/>
    </row>
    <row r="8670" spans="2:2" x14ac:dyDescent="0.2">
      <c r="B8670" s="62"/>
    </row>
    <row r="8671" spans="2:2" x14ac:dyDescent="0.2">
      <c r="B8671" s="62"/>
    </row>
    <row r="8672" spans="2:2" x14ac:dyDescent="0.2">
      <c r="B8672" s="62"/>
    </row>
    <row r="8673" spans="2:2" x14ac:dyDescent="0.2">
      <c r="B8673" s="62"/>
    </row>
    <row r="8674" spans="2:2" x14ac:dyDescent="0.2">
      <c r="B8674" s="62"/>
    </row>
    <row r="8675" spans="2:2" x14ac:dyDescent="0.2">
      <c r="B8675" s="62"/>
    </row>
    <row r="8676" spans="2:2" x14ac:dyDescent="0.2">
      <c r="B8676" s="62"/>
    </row>
    <row r="8677" spans="2:2" x14ac:dyDescent="0.2">
      <c r="B8677" s="62"/>
    </row>
    <row r="8678" spans="2:2" x14ac:dyDescent="0.2">
      <c r="B8678" s="62"/>
    </row>
    <row r="8679" spans="2:2" x14ac:dyDescent="0.2">
      <c r="B8679" s="62"/>
    </row>
    <row r="8680" spans="2:2" x14ac:dyDescent="0.2">
      <c r="B8680" s="62"/>
    </row>
    <row r="8681" spans="2:2" x14ac:dyDescent="0.2">
      <c r="B8681" s="62"/>
    </row>
    <row r="8682" spans="2:2" x14ac:dyDescent="0.2">
      <c r="B8682" s="62"/>
    </row>
    <row r="8683" spans="2:2" x14ac:dyDescent="0.2">
      <c r="B8683" s="62"/>
    </row>
    <row r="8684" spans="2:2" x14ac:dyDescent="0.2">
      <c r="B8684" s="62"/>
    </row>
    <row r="8685" spans="2:2" x14ac:dyDescent="0.2">
      <c r="B8685" s="62"/>
    </row>
    <row r="8686" spans="2:2" x14ac:dyDescent="0.2">
      <c r="B8686" s="62"/>
    </row>
    <row r="8687" spans="2:2" x14ac:dyDescent="0.2">
      <c r="B8687" s="62"/>
    </row>
    <row r="8688" spans="2:2" x14ac:dyDescent="0.2">
      <c r="B8688" s="62"/>
    </row>
    <row r="8689" spans="2:2" x14ac:dyDescent="0.2">
      <c r="B8689" s="62"/>
    </row>
    <row r="8690" spans="2:2" x14ac:dyDescent="0.2">
      <c r="B8690" s="62"/>
    </row>
    <row r="8691" spans="2:2" x14ac:dyDescent="0.2">
      <c r="B8691" s="62"/>
    </row>
    <row r="8692" spans="2:2" x14ac:dyDescent="0.2">
      <c r="B8692" s="62"/>
    </row>
    <row r="8693" spans="2:2" x14ac:dyDescent="0.2">
      <c r="B8693" s="62"/>
    </row>
    <row r="8694" spans="2:2" x14ac:dyDescent="0.2">
      <c r="B8694" s="62"/>
    </row>
    <row r="8695" spans="2:2" x14ac:dyDescent="0.2">
      <c r="B8695" s="62"/>
    </row>
    <row r="8696" spans="2:2" x14ac:dyDescent="0.2">
      <c r="B8696" s="62"/>
    </row>
    <row r="8697" spans="2:2" x14ac:dyDescent="0.2">
      <c r="B8697" s="62"/>
    </row>
    <row r="8698" spans="2:2" x14ac:dyDescent="0.2">
      <c r="B8698" s="62"/>
    </row>
    <row r="8699" spans="2:2" x14ac:dyDescent="0.2">
      <c r="B8699" s="62"/>
    </row>
    <row r="8700" spans="2:2" x14ac:dyDescent="0.2">
      <c r="B8700" s="62"/>
    </row>
    <row r="8701" spans="2:2" x14ac:dyDescent="0.2">
      <c r="B8701" s="62"/>
    </row>
    <row r="8702" spans="2:2" x14ac:dyDescent="0.2">
      <c r="B8702" s="62"/>
    </row>
    <row r="8703" spans="2:2" x14ac:dyDescent="0.2">
      <c r="B8703" s="62"/>
    </row>
    <row r="8704" spans="2:2" x14ac:dyDescent="0.2">
      <c r="B8704" s="62"/>
    </row>
    <row r="8705" spans="2:2" x14ac:dyDescent="0.2">
      <c r="B8705" s="62"/>
    </row>
    <row r="8706" spans="2:2" x14ac:dyDescent="0.2">
      <c r="B8706" s="62"/>
    </row>
    <row r="8707" spans="2:2" x14ac:dyDescent="0.2">
      <c r="B8707" s="62"/>
    </row>
    <row r="8708" spans="2:2" x14ac:dyDescent="0.2">
      <c r="B8708" s="62"/>
    </row>
    <row r="8709" spans="2:2" x14ac:dyDescent="0.2">
      <c r="B8709" s="62"/>
    </row>
    <row r="8710" spans="2:2" x14ac:dyDescent="0.2">
      <c r="B8710" s="62"/>
    </row>
    <row r="8711" spans="2:2" x14ac:dyDescent="0.2">
      <c r="B8711" s="62"/>
    </row>
    <row r="8712" spans="2:2" x14ac:dyDescent="0.2">
      <c r="B8712" s="62"/>
    </row>
    <row r="8713" spans="2:2" x14ac:dyDescent="0.2">
      <c r="B8713" s="62"/>
    </row>
    <row r="8714" spans="2:2" x14ac:dyDescent="0.2">
      <c r="B8714" s="62"/>
    </row>
    <row r="8715" spans="2:2" x14ac:dyDescent="0.2">
      <c r="B8715" s="62"/>
    </row>
    <row r="8716" spans="2:2" x14ac:dyDescent="0.2">
      <c r="B8716" s="62"/>
    </row>
    <row r="8717" spans="2:2" x14ac:dyDescent="0.2">
      <c r="B8717" s="62"/>
    </row>
    <row r="8718" spans="2:2" x14ac:dyDescent="0.2">
      <c r="B8718" s="62"/>
    </row>
    <row r="8719" spans="2:2" x14ac:dyDescent="0.2">
      <c r="B8719" s="62"/>
    </row>
    <row r="8720" spans="2:2" x14ac:dyDescent="0.2">
      <c r="B8720" s="62"/>
    </row>
    <row r="8721" spans="2:2" x14ac:dyDescent="0.2">
      <c r="B8721" s="62"/>
    </row>
    <row r="8722" spans="2:2" x14ac:dyDescent="0.2">
      <c r="B8722" s="62"/>
    </row>
    <row r="8723" spans="2:2" x14ac:dyDescent="0.2">
      <c r="B8723" s="62"/>
    </row>
    <row r="8724" spans="2:2" x14ac:dyDescent="0.2">
      <c r="B8724" s="62"/>
    </row>
    <row r="8725" spans="2:2" x14ac:dyDescent="0.2">
      <c r="B8725" s="62"/>
    </row>
    <row r="8726" spans="2:2" x14ac:dyDescent="0.2">
      <c r="B8726" s="62"/>
    </row>
    <row r="8727" spans="2:2" x14ac:dyDescent="0.2">
      <c r="B8727" s="62"/>
    </row>
    <row r="8728" spans="2:2" x14ac:dyDescent="0.2">
      <c r="B8728" s="62"/>
    </row>
    <row r="8729" spans="2:2" x14ac:dyDescent="0.2">
      <c r="B8729" s="62"/>
    </row>
    <row r="8730" spans="2:2" x14ac:dyDescent="0.2">
      <c r="B8730" s="62"/>
    </row>
    <row r="8731" spans="2:2" x14ac:dyDescent="0.2">
      <c r="B8731" s="62"/>
    </row>
    <row r="8732" spans="2:2" x14ac:dyDescent="0.2">
      <c r="B8732" s="62"/>
    </row>
    <row r="8733" spans="2:2" x14ac:dyDescent="0.2">
      <c r="B8733" s="62"/>
    </row>
    <row r="8734" spans="2:2" x14ac:dyDescent="0.2">
      <c r="B8734" s="62"/>
    </row>
    <row r="8735" spans="2:2" x14ac:dyDescent="0.2">
      <c r="B8735" s="62"/>
    </row>
    <row r="8736" spans="2:2" x14ac:dyDescent="0.2">
      <c r="B8736" s="62"/>
    </row>
    <row r="8737" spans="2:2" x14ac:dyDescent="0.2">
      <c r="B8737" s="62"/>
    </row>
    <row r="8738" spans="2:2" x14ac:dyDescent="0.2">
      <c r="B8738" s="62"/>
    </row>
    <row r="8739" spans="2:2" x14ac:dyDescent="0.2">
      <c r="B8739" s="62"/>
    </row>
    <row r="8740" spans="2:2" x14ac:dyDescent="0.2">
      <c r="B8740" s="62"/>
    </row>
    <row r="8741" spans="2:2" x14ac:dyDescent="0.2">
      <c r="B8741" s="62"/>
    </row>
    <row r="8742" spans="2:2" x14ac:dyDescent="0.2">
      <c r="B8742" s="62"/>
    </row>
    <row r="8743" spans="2:2" x14ac:dyDescent="0.2">
      <c r="B8743" s="62"/>
    </row>
    <row r="8744" spans="2:2" x14ac:dyDescent="0.2">
      <c r="B8744" s="62"/>
    </row>
    <row r="8745" spans="2:2" x14ac:dyDescent="0.2">
      <c r="B8745" s="62"/>
    </row>
    <row r="8746" spans="2:2" x14ac:dyDescent="0.2">
      <c r="B8746" s="62"/>
    </row>
    <row r="8747" spans="2:2" x14ac:dyDescent="0.2">
      <c r="B8747" s="62"/>
    </row>
    <row r="8748" spans="2:2" x14ac:dyDescent="0.2">
      <c r="B8748" s="62"/>
    </row>
    <row r="8749" spans="2:2" x14ac:dyDescent="0.2">
      <c r="B8749" s="62"/>
    </row>
    <row r="8750" spans="2:2" x14ac:dyDescent="0.2">
      <c r="B8750" s="62"/>
    </row>
    <row r="8751" spans="2:2" x14ac:dyDescent="0.2">
      <c r="B8751" s="62"/>
    </row>
    <row r="8752" spans="2:2" x14ac:dyDescent="0.2">
      <c r="B8752" s="62"/>
    </row>
    <row r="8753" spans="2:2" x14ac:dyDescent="0.2">
      <c r="B8753" s="62"/>
    </row>
    <row r="8754" spans="2:2" x14ac:dyDescent="0.2">
      <c r="B8754" s="62"/>
    </row>
    <row r="8755" spans="2:2" x14ac:dyDescent="0.2">
      <c r="B8755" s="62"/>
    </row>
    <row r="8756" spans="2:2" x14ac:dyDescent="0.2">
      <c r="B8756" s="62"/>
    </row>
    <row r="8757" spans="2:2" x14ac:dyDescent="0.2">
      <c r="B8757" s="62"/>
    </row>
    <row r="8758" spans="2:2" x14ac:dyDescent="0.2">
      <c r="B8758" s="62"/>
    </row>
    <row r="8759" spans="2:2" x14ac:dyDescent="0.2">
      <c r="B8759" s="62"/>
    </row>
    <row r="8760" spans="2:2" x14ac:dyDescent="0.2">
      <c r="B8760" s="62"/>
    </row>
    <row r="8761" spans="2:2" x14ac:dyDescent="0.2">
      <c r="B8761" s="62"/>
    </row>
    <row r="8762" spans="2:2" x14ac:dyDescent="0.2">
      <c r="B8762" s="62"/>
    </row>
    <row r="8763" spans="2:2" x14ac:dyDescent="0.2">
      <c r="B8763" s="62"/>
    </row>
    <row r="8764" spans="2:2" x14ac:dyDescent="0.2">
      <c r="B8764" s="62"/>
    </row>
    <row r="8765" spans="2:2" x14ac:dyDescent="0.2">
      <c r="B8765" s="62"/>
    </row>
    <row r="8766" spans="2:2" x14ac:dyDescent="0.2">
      <c r="B8766" s="62"/>
    </row>
    <row r="8767" spans="2:2" x14ac:dyDescent="0.2">
      <c r="B8767" s="62"/>
    </row>
    <row r="8768" spans="2:2" x14ac:dyDescent="0.2">
      <c r="B8768" s="62"/>
    </row>
    <row r="8769" spans="2:2" x14ac:dyDescent="0.2">
      <c r="B8769" s="62"/>
    </row>
    <row r="8770" spans="2:2" x14ac:dyDescent="0.2">
      <c r="B8770" s="62"/>
    </row>
    <row r="8771" spans="2:2" x14ac:dyDescent="0.2">
      <c r="B8771" s="62"/>
    </row>
    <row r="8772" spans="2:2" x14ac:dyDescent="0.2">
      <c r="B8772" s="62"/>
    </row>
    <row r="8773" spans="2:2" x14ac:dyDescent="0.2">
      <c r="B8773" s="62"/>
    </row>
    <row r="8774" spans="2:2" x14ac:dyDescent="0.2">
      <c r="B8774" s="62"/>
    </row>
    <row r="8775" spans="2:2" x14ac:dyDescent="0.2">
      <c r="B8775" s="62"/>
    </row>
    <row r="8776" spans="2:2" x14ac:dyDescent="0.2">
      <c r="B8776" s="62"/>
    </row>
    <row r="8777" spans="2:2" x14ac:dyDescent="0.2">
      <c r="B8777" s="62"/>
    </row>
    <row r="8778" spans="2:2" x14ac:dyDescent="0.2">
      <c r="B8778" s="62"/>
    </row>
    <row r="8779" spans="2:2" x14ac:dyDescent="0.2">
      <c r="B8779" s="62"/>
    </row>
    <row r="8780" spans="2:2" x14ac:dyDescent="0.2">
      <c r="B8780" s="62"/>
    </row>
    <row r="8781" spans="2:2" x14ac:dyDescent="0.2">
      <c r="B8781" s="62"/>
    </row>
    <row r="8782" spans="2:2" x14ac:dyDescent="0.2">
      <c r="B8782" s="62"/>
    </row>
    <row r="8783" spans="2:2" x14ac:dyDescent="0.2">
      <c r="B8783" s="62"/>
    </row>
    <row r="8784" spans="2:2" x14ac:dyDescent="0.2">
      <c r="B8784" s="62"/>
    </row>
    <row r="8785" spans="2:2" x14ac:dyDescent="0.2">
      <c r="B8785" s="62"/>
    </row>
    <row r="8786" spans="2:2" x14ac:dyDescent="0.2">
      <c r="B8786" s="62"/>
    </row>
    <row r="8787" spans="2:2" x14ac:dyDescent="0.2">
      <c r="B8787" s="62"/>
    </row>
    <row r="8788" spans="2:2" x14ac:dyDescent="0.2">
      <c r="B8788" s="62"/>
    </row>
    <row r="8789" spans="2:2" x14ac:dyDescent="0.2">
      <c r="B8789" s="62"/>
    </row>
    <row r="8790" spans="2:2" x14ac:dyDescent="0.2">
      <c r="B8790" s="62"/>
    </row>
    <row r="8791" spans="2:2" x14ac:dyDescent="0.2">
      <c r="B8791" s="62"/>
    </row>
    <row r="8792" spans="2:2" x14ac:dyDescent="0.2">
      <c r="B8792" s="62"/>
    </row>
    <row r="8793" spans="2:2" x14ac:dyDescent="0.2">
      <c r="B8793" s="62"/>
    </row>
    <row r="8794" spans="2:2" x14ac:dyDescent="0.2">
      <c r="B8794" s="62"/>
    </row>
    <row r="8795" spans="2:2" x14ac:dyDescent="0.2">
      <c r="B8795" s="62"/>
    </row>
    <row r="8796" spans="2:2" x14ac:dyDescent="0.2">
      <c r="B8796" s="62"/>
    </row>
    <row r="8797" spans="2:2" x14ac:dyDescent="0.2">
      <c r="B8797" s="62"/>
    </row>
    <row r="8798" spans="2:2" x14ac:dyDescent="0.2">
      <c r="B8798" s="62"/>
    </row>
    <row r="8799" spans="2:2" x14ac:dyDescent="0.2">
      <c r="B8799" s="62"/>
    </row>
    <row r="8800" spans="2:2" x14ac:dyDescent="0.2">
      <c r="B8800" s="62"/>
    </row>
    <row r="8801" spans="2:2" x14ac:dyDescent="0.2">
      <c r="B8801" s="62"/>
    </row>
    <row r="8802" spans="2:2" x14ac:dyDescent="0.2">
      <c r="B8802" s="62"/>
    </row>
    <row r="8803" spans="2:2" x14ac:dyDescent="0.2">
      <c r="B8803" s="62"/>
    </row>
    <row r="8804" spans="2:2" x14ac:dyDescent="0.2">
      <c r="B8804" s="62"/>
    </row>
    <row r="8805" spans="2:2" x14ac:dyDescent="0.2">
      <c r="B8805" s="62"/>
    </row>
    <row r="8806" spans="2:2" x14ac:dyDescent="0.2">
      <c r="B8806" s="62"/>
    </row>
    <row r="8807" spans="2:2" x14ac:dyDescent="0.2">
      <c r="B8807" s="62"/>
    </row>
    <row r="8808" spans="2:2" x14ac:dyDescent="0.2">
      <c r="B8808" s="62"/>
    </row>
    <row r="8809" spans="2:2" x14ac:dyDescent="0.2">
      <c r="B8809" s="62"/>
    </row>
    <row r="8810" spans="2:2" x14ac:dyDescent="0.2">
      <c r="B8810" s="62"/>
    </row>
    <row r="8811" spans="2:2" x14ac:dyDescent="0.2">
      <c r="B8811" s="62"/>
    </row>
    <row r="8812" spans="2:2" x14ac:dyDescent="0.2">
      <c r="B8812" s="62"/>
    </row>
    <row r="8813" spans="2:2" x14ac:dyDescent="0.2">
      <c r="B8813" s="62"/>
    </row>
    <row r="8814" spans="2:2" x14ac:dyDescent="0.2">
      <c r="B8814" s="62"/>
    </row>
    <row r="8815" spans="2:2" x14ac:dyDescent="0.2">
      <c r="B8815" s="62"/>
    </row>
    <row r="8816" spans="2:2" x14ac:dyDescent="0.2">
      <c r="B8816" s="62"/>
    </row>
    <row r="8817" spans="2:2" x14ac:dyDescent="0.2">
      <c r="B8817" s="62"/>
    </row>
    <row r="8818" spans="2:2" x14ac:dyDescent="0.2">
      <c r="B8818" s="62"/>
    </row>
    <row r="8819" spans="2:2" x14ac:dyDescent="0.2">
      <c r="B8819" s="62"/>
    </row>
    <row r="8820" spans="2:2" x14ac:dyDescent="0.2">
      <c r="B8820" s="62"/>
    </row>
    <row r="8821" spans="2:2" x14ac:dyDescent="0.2">
      <c r="B8821" s="62"/>
    </row>
    <row r="8822" spans="2:2" x14ac:dyDescent="0.2">
      <c r="B8822" s="62"/>
    </row>
    <row r="8823" spans="2:2" x14ac:dyDescent="0.2">
      <c r="B8823" s="62"/>
    </row>
    <row r="8824" spans="2:2" x14ac:dyDescent="0.2">
      <c r="B8824" s="62"/>
    </row>
    <row r="8825" spans="2:2" x14ac:dyDescent="0.2">
      <c r="B8825" s="62"/>
    </row>
    <row r="8826" spans="2:2" x14ac:dyDescent="0.2">
      <c r="B8826" s="62"/>
    </row>
    <row r="8827" spans="2:2" x14ac:dyDescent="0.2">
      <c r="B8827" s="62"/>
    </row>
    <row r="8828" spans="2:2" x14ac:dyDescent="0.2">
      <c r="B8828" s="62"/>
    </row>
    <row r="8829" spans="2:2" x14ac:dyDescent="0.2">
      <c r="B8829" s="62"/>
    </row>
    <row r="8830" spans="2:2" x14ac:dyDescent="0.2">
      <c r="B8830" s="62"/>
    </row>
    <row r="8831" spans="2:2" x14ac:dyDescent="0.2">
      <c r="B8831" s="62"/>
    </row>
    <row r="8832" spans="2:2" x14ac:dyDescent="0.2">
      <c r="B8832" s="62"/>
    </row>
    <row r="8833" spans="2:2" x14ac:dyDescent="0.2">
      <c r="B8833" s="62"/>
    </row>
    <row r="8834" spans="2:2" x14ac:dyDescent="0.2">
      <c r="B8834" s="62"/>
    </row>
    <row r="8835" spans="2:2" x14ac:dyDescent="0.2">
      <c r="B8835" s="62"/>
    </row>
    <row r="8836" spans="2:2" x14ac:dyDescent="0.2">
      <c r="B8836" s="62"/>
    </row>
    <row r="8837" spans="2:2" x14ac:dyDescent="0.2">
      <c r="B8837" s="62"/>
    </row>
    <row r="8838" spans="2:2" x14ac:dyDescent="0.2">
      <c r="B8838" s="62"/>
    </row>
    <row r="8839" spans="2:2" x14ac:dyDescent="0.2">
      <c r="B8839" s="62"/>
    </row>
    <row r="8840" spans="2:2" x14ac:dyDescent="0.2">
      <c r="B8840" s="62"/>
    </row>
    <row r="8841" spans="2:2" x14ac:dyDescent="0.2">
      <c r="B8841" s="62"/>
    </row>
    <row r="8842" spans="2:2" x14ac:dyDescent="0.2">
      <c r="B8842" s="62"/>
    </row>
    <row r="8843" spans="2:2" x14ac:dyDescent="0.2">
      <c r="B8843" s="62"/>
    </row>
    <row r="8844" spans="2:2" x14ac:dyDescent="0.2">
      <c r="B8844" s="62"/>
    </row>
    <row r="8845" spans="2:2" x14ac:dyDescent="0.2">
      <c r="B8845" s="62"/>
    </row>
    <row r="8846" spans="2:2" x14ac:dyDescent="0.2">
      <c r="B8846" s="62"/>
    </row>
    <row r="8847" spans="2:2" x14ac:dyDescent="0.2">
      <c r="B8847" s="62"/>
    </row>
    <row r="8848" spans="2:2" x14ac:dyDescent="0.2">
      <c r="B8848" s="62"/>
    </row>
    <row r="8849" spans="2:2" x14ac:dyDescent="0.2">
      <c r="B8849" s="62"/>
    </row>
    <row r="8850" spans="2:2" x14ac:dyDescent="0.2">
      <c r="B8850" s="62"/>
    </row>
    <row r="8851" spans="2:2" x14ac:dyDescent="0.2">
      <c r="B8851" s="62"/>
    </row>
    <row r="8852" spans="2:2" x14ac:dyDescent="0.2">
      <c r="B8852" s="62"/>
    </row>
    <row r="8853" spans="2:2" x14ac:dyDescent="0.2">
      <c r="B8853" s="62"/>
    </row>
    <row r="8854" spans="2:2" x14ac:dyDescent="0.2">
      <c r="B8854" s="62"/>
    </row>
    <row r="8855" spans="2:2" x14ac:dyDescent="0.2">
      <c r="B8855" s="62"/>
    </row>
    <row r="8856" spans="2:2" x14ac:dyDescent="0.2">
      <c r="B8856" s="62"/>
    </row>
    <row r="8857" spans="2:2" x14ac:dyDescent="0.2">
      <c r="B8857" s="62"/>
    </row>
    <row r="8858" spans="2:2" x14ac:dyDescent="0.2">
      <c r="B8858" s="62"/>
    </row>
    <row r="8859" spans="2:2" x14ac:dyDescent="0.2">
      <c r="B8859" s="62"/>
    </row>
    <row r="8860" spans="2:2" x14ac:dyDescent="0.2">
      <c r="B8860" s="62"/>
    </row>
    <row r="8861" spans="2:2" x14ac:dyDescent="0.2">
      <c r="B8861" s="62"/>
    </row>
    <row r="8862" spans="2:2" x14ac:dyDescent="0.2">
      <c r="B8862" s="62"/>
    </row>
    <row r="8863" spans="2:2" x14ac:dyDescent="0.2">
      <c r="B8863" s="62"/>
    </row>
    <row r="8864" spans="2:2" x14ac:dyDescent="0.2">
      <c r="B8864" s="62"/>
    </row>
    <row r="8865" spans="2:2" x14ac:dyDescent="0.2">
      <c r="B8865" s="62"/>
    </row>
    <row r="8866" spans="2:2" x14ac:dyDescent="0.2">
      <c r="B8866" s="62"/>
    </row>
    <row r="8867" spans="2:2" x14ac:dyDescent="0.2">
      <c r="B8867" s="62"/>
    </row>
    <row r="8868" spans="2:2" x14ac:dyDescent="0.2">
      <c r="B8868" s="62"/>
    </row>
    <row r="8869" spans="2:2" x14ac:dyDescent="0.2">
      <c r="B8869" s="62"/>
    </row>
    <row r="8870" spans="2:2" x14ac:dyDescent="0.2">
      <c r="B8870" s="62"/>
    </row>
    <row r="8871" spans="2:2" x14ac:dyDescent="0.2">
      <c r="B8871" s="62"/>
    </row>
    <row r="8872" spans="2:2" x14ac:dyDescent="0.2">
      <c r="B8872" s="62"/>
    </row>
    <row r="8873" spans="2:2" x14ac:dyDescent="0.2">
      <c r="B8873" s="62"/>
    </row>
    <row r="8874" spans="2:2" x14ac:dyDescent="0.2">
      <c r="B8874" s="62"/>
    </row>
    <row r="8875" spans="2:2" x14ac:dyDescent="0.2">
      <c r="B8875" s="62"/>
    </row>
    <row r="8876" spans="2:2" x14ac:dyDescent="0.2">
      <c r="B8876" s="62"/>
    </row>
    <row r="8877" spans="2:2" x14ac:dyDescent="0.2">
      <c r="B8877" s="62"/>
    </row>
    <row r="8878" spans="2:2" x14ac:dyDescent="0.2">
      <c r="B8878" s="62"/>
    </row>
    <row r="8879" spans="2:2" x14ac:dyDescent="0.2">
      <c r="B8879" s="62"/>
    </row>
    <row r="8880" spans="2:2" x14ac:dyDescent="0.2">
      <c r="B8880" s="62"/>
    </row>
    <row r="8881" spans="2:2" x14ac:dyDescent="0.2">
      <c r="B8881" s="62"/>
    </row>
    <row r="8882" spans="2:2" x14ac:dyDescent="0.2">
      <c r="B8882" s="62"/>
    </row>
    <row r="8883" spans="2:2" x14ac:dyDescent="0.2">
      <c r="B8883" s="62"/>
    </row>
    <row r="8884" spans="2:2" x14ac:dyDescent="0.2">
      <c r="B8884" s="62"/>
    </row>
    <row r="8885" spans="2:2" x14ac:dyDescent="0.2">
      <c r="B8885" s="62"/>
    </row>
    <row r="8886" spans="2:2" x14ac:dyDescent="0.2">
      <c r="B8886" s="62"/>
    </row>
    <row r="8887" spans="2:2" x14ac:dyDescent="0.2">
      <c r="B8887" s="62"/>
    </row>
    <row r="8888" spans="2:2" x14ac:dyDescent="0.2">
      <c r="B8888" s="62"/>
    </row>
    <row r="8889" spans="2:2" x14ac:dyDescent="0.2">
      <c r="B8889" s="62"/>
    </row>
    <row r="8890" spans="2:2" x14ac:dyDescent="0.2">
      <c r="B8890" s="62"/>
    </row>
    <row r="8891" spans="2:2" x14ac:dyDescent="0.2">
      <c r="B8891" s="62"/>
    </row>
    <row r="8892" spans="2:2" x14ac:dyDescent="0.2">
      <c r="B8892" s="62"/>
    </row>
    <row r="8893" spans="2:2" x14ac:dyDescent="0.2">
      <c r="B8893" s="62"/>
    </row>
    <row r="8894" spans="2:2" x14ac:dyDescent="0.2">
      <c r="B8894" s="62"/>
    </row>
    <row r="8895" spans="2:2" x14ac:dyDescent="0.2">
      <c r="B8895" s="62"/>
    </row>
    <row r="8896" spans="2:2" x14ac:dyDescent="0.2">
      <c r="B8896" s="62"/>
    </row>
    <row r="8897" spans="2:2" x14ac:dyDescent="0.2">
      <c r="B8897" s="62"/>
    </row>
    <row r="8898" spans="2:2" x14ac:dyDescent="0.2">
      <c r="B8898" s="62"/>
    </row>
    <row r="8899" spans="2:2" x14ac:dyDescent="0.2">
      <c r="B8899" s="62"/>
    </row>
    <row r="8900" spans="2:2" x14ac:dyDescent="0.2">
      <c r="B8900" s="62"/>
    </row>
    <row r="8901" spans="2:2" x14ac:dyDescent="0.2">
      <c r="B8901" s="62"/>
    </row>
    <row r="8902" spans="2:2" x14ac:dyDescent="0.2">
      <c r="B8902" s="62"/>
    </row>
    <row r="8903" spans="2:2" x14ac:dyDescent="0.2">
      <c r="B8903" s="62"/>
    </row>
    <row r="8904" spans="2:2" x14ac:dyDescent="0.2">
      <c r="B8904" s="62"/>
    </row>
    <row r="8905" spans="2:2" x14ac:dyDescent="0.2">
      <c r="B8905" s="62"/>
    </row>
    <row r="8906" spans="2:2" x14ac:dyDescent="0.2">
      <c r="B8906" s="62"/>
    </row>
    <row r="8907" spans="2:2" x14ac:dyDescent="0.2">
      <c r="B8907" s="62"/>
    </row>
    <row r="8908" spans="2:2" x14ac:dyDescent="0.2">
      <c r="B8908" s="62"/>
    </row>
    <row r="8909" spans="2:2" x14ac:dyDescent="0.2">
      <c r="B8909" s="62"/>
    </row>
    <row r="8910" spans="2:2" x14ac:dyDescent="0.2">
      <c r="B8910" s="62"/>
    </row>
    <row r="8911" spans="2:2" x14ac:dyDescent="0.2">
      <c r="B8911" s="62"/>
    </row>
    <row r="8912" spans="2:2" x14ac:dyDescent="0.2">
      <c r="B8912" s="62"/>
    </row>
    <row r="8913" spans="2:2" x14ac:dyDescent="0.2">
      <c r="B8913" s="62"/>
    </row>
    <row r="8914" spans="2:2" x14ac:dyDescent="0.2">
      <c r="B8914" s="62"/>
    </row>
    <row r="8915" spans="2:2" x14ac:dyDescent="0.2">
      <c r="B8915" s="62"/>
    </row>
    <row r="8916" spans="2:2" x14ac:dyDescent="0.2">
      <c r="B8916" s="62"/>
    </row>
    <row r="8917" spans="2:2" x14ac:dyDescent="0.2">
      <c r="B8917" s="62"/>
    </row>
    <row r="8918" spans="2:2" x14ac:dyDescent="0.2">
      <c r="B8918" s="62"/>
    </row>
    <row r="8919" spans="2:2" x14ac:dyDescent="0.2">
      <c r="B8919" s="62"/>
    </row>
    <row r="8920" spans="2:2" x14ac:dyDescent="0.2">
      <c r="B8920" s="62"/>
    </row>
    <row r="8921" spans="2:2" x14ac:dyDescent="0.2">
      <c r="B8921" s="62"/>
    </row>
    <row r="8922" spans="2:2" x14ac:dyDescent="0.2">
      <c r="B8922" s="62"/>
    </row>
    <row r="8923" spans="2:2" x14ac:dyDescent="0.2">
      <c r="B8923" s="62"/>
    </row>
    <row r="8924" spans="2:2" x14ac:dyDescent="0.2">
      <c r="B8924" s="62"/>
    </row>
    <row r="8925" spans="2:2" x14ac:dyDescent="0.2">
      <c r="B8925" s="62"/>
    </row>
    <row r="8926" spans="2:2" x14ac:dyDescent="0.2">
      <c r="B8926" s="62"/>
    </row>
    <row r="8927" spans="2:2" x14ac:dyDescent="0.2">
      <c r="B8927" s="62"/>
    </row>
    <row r="8928" spans="2:2" x14ac:dyDescent="0.2">
      <c r="B8928" s="62"/>
    </row>
    <row r="8929" spans="2:2" x14ac:dyDescent="0.2">
      <c r="B8929" s="62"/>
    </row>
    <row r="8930" spans="2:2" x14ac:dyDescent="0.2">
      <c r="B8930" s="62"/>
    </row>
    <row r="8931" spans="2:2" x14ac:dyDescent="0.2">
      <c r="B8931" s="62"/>
    </row>
    <row r="8932" spans="2:2" x14ac:dyDescent="0.2">
      <c r="B8932" s="62"/>
    </row>
    <row r="8933" spans="2:2" x14ac:dyDescent="0.2">
      <c r="B8933" s="62"/>
    </row>
    <row r="8934" spans="2:2" x14ac:dyDescent="0.2">
      <c r="B8934" s="62"/>
    </row>
    <row r="8935" spans="2:2" x14ac:dyDescent="0.2">
      <c r="B8935" s="62"/>
    </row>
    <row r="8936" spans="2:2" x14ac:dyDescent="0.2">
      <c r="B8936" s="62"/>
    </row>
    <row r="8937" spans="2:2" x14ac:dyDescent="0.2">
      <c r="B8937" s="62"/>
    </row>
    <row r="8938" spans="2:2" x14ac:dyDescent="0.2">
      <c r="B8938" s="62"/>
    </row>
    <row r="8939" spans="2:2" x14ac:dyDescent="0.2">
      <c r="B8939" s="62"/>
    </row>
    <row r="8940" spans="2:2" x14ac:dyDescent="0.2">
      <c r="B8940" s="62"/>
    </row>
    <row r="8941" spans="2:2" x14ac:dyDescent="0.2">
      <c r="B8941" s="62"/>
    </row>
    <row r="8942" spans="2:2" x14ac:dyDescent="0.2">
      <c r="B8942" s="62"/>
    </row>
    <row r="8943" spans="2:2" x14ac:dyDescent="0.2">
      <c r="B8943" s="62"/>
    </row>
    <row r="8944" spans="2:2" x14ac:dyDescent="0.2">
      <c r="B8944" s="62"/>
    </row>
    <row r="8945" spans="2:2" x14ac:dyDescent="0.2">
      <c r="B8945" s="62"/>
    </row>
    <row r="8946" spans="2:2" x14ac:dyDescent="0.2">
      <c r="B8946" s="62"/>
    </row>
    <row r="8947" spans="2:2" x14ac:dyDescent="0.2">
      <c r="B8947" s="62"/>
    </row>
    <row r="8948" spans="2:2" x14ac:dyDescent="0.2">
      <c r="B8948" s="62"/>
    </row>
    <row r="8949" spans="2:2" x14ac:dyDescent="0.2">
      <c r="B8949" s="62"/>
    </row>
    <row r="8950" spans="2:2" x14ac:dyDescent="0.2">
      <c r="B8950" s="62"/>
    </row>
    <row r="8951" spans="2:2" x14ac:dyDescent="0.2">
      <c r="B8951" s="62"/>
    </row>
    <row r="8952" spans="2:2" x14ac:dyDescent="0.2">
      <c r="B8952" s="62"/>
    </row>
    <row r="8953" spans="2:2" x14ac:dyDescent="0.2">
      <c r="B8953" s="62"/>
    </row>
    <row r="8954" spans="2:2" x14ac:dyDescent="0.2">
      <c r="B8954" s="62"/>
    </row>
    <row r="8955" spans="2:2" x14ac:dyDescent="0.2">
      <c r="B8955" s="62"/>
    </row>
    <row r="8956" spans="2:2" x14ac:dyDescent="0.2">
      <c r="B8956" s="62"/>
    </row>
    <row r="8957" spans="2:2" x14ac:dyDescent="0.2">
      <c r="B8957" s="62"/>
    </row>
    <row r="8958" spans="2:2" x14ac:dyDescent="0.2">
      <c r="B8958" s="62"/>
    </row>
    <row r="8959" spans="2:2" x14ac:dyDescent="0.2">
      <c r="B8959" s="62"/>
    </row>
    <row r="8960" spans="2:2" x14ac:dyDescent="0.2">
      <c r="B8960" s="62"/>
    </row>
    <row r="8961" spans="2:2" x14ac:dyDescent="0.2">
      <c r="B8961" s="62"/>
    </row>
    <row r="8962" spans="2:2" x14ac:dyDescent="0.2">
      <c r="B8962" s="62"/>
    </row>
    <row r="8963" spans="2:2" x14ac:dyDescent="0.2">
      <c r="B8963" s="62"/>
    </row>
    <row r="8964" spans="2:2" x14ac:dyDescent="0.2">
      <c r="B8964" s="62"/>
    </row>
    <row r="8965" spans="2:2" x14ac:dyDescent="0.2">
      <c r="B8965" s="62"/>
    </row>
    <row r="8966" spans="2:2" x14ac:dyDescent="0.2">
      <c r="B8966" s="62"/>
    </row>
    <row r="8967" spans="2:2" x14ac:dyDescent="0.2">
      <c r="B8967" s="62"/>
    </row>
    <row r="8968" spans="2:2" x14ac:dyDescent="0.2">
      <c r="B8968" s="62"/>
    </row>
    <row r="8969" spans="2:2" x14ac:dyDescent="0.2">
      <c r="B8969" s="62"/>
    </row>
    <row r="8970" spans="2:2" x14ac:dyDescent="0.2">
      <c r="B8970" s="62"/>
    </row>
    <row r="8971" spans="2:2" x14ac:dyDescent="0.2">
      <c r="B8971" s="62"/>
    </row>
    <row r="8972" spans="2:2" x14ac:dyDescent="0.2">
      <c r="B8972" s="62"/>
    </row>
    <row r="8973" spans="2:2" x14ac:dyDescent="0.2">
      <c r="B8973" s="62"/>
    </row>
    <row r="8974" spans="2:2" x14ac:dyDescent="0.2">
      <c r="B8974" s="62"/>
    </row>
    <row r="8975" spans="2:2" x14ac:dyDescent="0.2">
      <c r="B8975" s="62"/>
    </row>
    <row r="8976" spans="2:2" x14ac:dyDescent="0.2">
      <c r="B8976" s="62"/>
    </row>
    <row r="8977" spans="2:2" x14ac:dyDescent="0.2">
      <c r="B8977" s="62"/>
    </row>
    <row r="8978" spans="2:2" x14ac:dyDescent="0.2">
      <c r="B8978" s="62"/>
    </row>
    <row r="8979" spans="2:2" x14ac:dyDescent="0.2">
      <c r="B8979" s="62"/>
    </row>
    <row r="8980" spans="2:2" x14ac:dyDescent="0.2">
      <c r="B8980" s="62"/>
    </row>
    <row r="8981" spans="2:2" x14ac:dyDescent="0.2">
      <c r="B8981" s="62"/>
    </row>
    <row r="8982" spans="2:2" x14ac:dyDescent="0.2">
      <c r="B8982" s="62"/>
    </row>
    <row r="8983" spans="2:2" x14ac:dyDescent="0.2">
      <c r="B8983" s="62"/>
    </row>
    <row r="8984" spans="2:2" x14ac:dyDescent="0.2">
      <c r="B8984" s="62"/>
    </row>
    <row r="8985" spans="2:2" x14ac:dyDescent="0.2">
      <c r="B8985" s="62"/>
    </row>
    <row r="8986" spans="2:2" x14ac:dyDescent="0.2">
      <c r="B8986" s="62"/>
    </row>
    <row r="8987" spans="2:2" x14ac:dyDescent="0.2">
      <c r="B8987" s="62"/>
    </row>
    <row r="8988" spans="2:2" x14ac:dyDescent="0.2">
      <c r="B8988" s="62"/>
    </row>
    <row r="8989" spans="2:2" x14ac:dyDescent="0.2">
      <c r="B8989" s="62"/>
    </row>
    <row r="8990" spans="2:2" x14ac:dyDescent="0.2">
      <c r="B8990" s="62"/>
    </row>
    <row r="8991" spans="2:2" x14ac:dyDescent="0.2">
      <c r="B8991" s="62"/>
    </row>
    <row r="8992" spans="2:2" x14ac:dyDescent="0.2">
      <c r="B8992" s="62"/>
    </row>
    <row r="8993" spans="2:2" x14ac:dyDescent="0.2">
      <c r="B8993" s="62"/>
    </row>
    <row r="8994" spans="2:2" x14ac:dyDescent="0.2">
      <c r="B8994" s="62"/>
    </row>
    <row r="8995" spans="2:2" x14ac:dyDescent="0.2">
      <c r="B8995" s="62"/>
    </row>
    <row r="8996" spans="2:2" x14ac:dyDescent="0.2">
      <c r="B8996" s="62"/>
    </row>
    <row r="8997" spans="2:2" x14ac:dyDescent="0.2">
      <c r="B8997" s="62"/>
    </row>
    <row r="8998" spans="2:2" x14ac:dyDescent="0.2">
      <c r="B8998" s="62"/>
    </row>
    <row r="8999" spans="2:2" x14ac:dyDescent="0.2">
      <c r="B8999" s="62"/>
    </row>
    <row r="9000" spans="2:2" x14ac:dyDescent="0.2">
      <c r="B9000" s="62"/>
    </row>
    <row r="9001" spans="2:2" x14ac:dyDescent="0.2">
      <c r="B9001" s="62"/>
    </row>
    <row r="9002" spans="2:2" x14ac:dyDescent="0.2">
      <c r="B9002" s="62"/>
    </row>
    <row r="9003" spans="2:2" x14ac:dyDescent="0.2">
      <c r="B9003" s="62"/>
    </row>
    <row r="9004" spans="2:2" x14ac:dyDescent="0.2">
      <c r="B9004" s="62"/>
    </row>
    <row r="9005" spans="2:2" x14ac:dyDescent="0.2">
      <c r="B9005" s="62"/>
    </row>
    <row r="9006" spans="2:2" x14ac:dyDescent="0.2">
      <c r="B9006" s="62"/>
    </row>
    <row r="9007" spans="2:2" x14ac:dyDescent="0.2">
      <c r="B9007" s="62"/>
    </row>
    <row r="9008" spans="2:2" x14ac:dyDescent="0.2">
      <c r="B9008" s="62"/>
    </row>
    <row r="9009" spans="2:2" x14ac:dyDescent="0.2">
      <c r="B9009" s="62"/>
    </row>
    <row r="9010" spans="2:2" x14ac:dyDescent="0.2">
      <c r="B9010" s="62"/>
    </row>
    <row r="9011" spans="2:2" x14ac:dyDescent="0.2">
      <c r="B9011" s="62"/>
    </row>
    <row r="9012" spans="2:2" x14ac:dyDescent="0.2">
      <c r="B9012" s="62"/>
    </row>
    <row r="9013" spans="2:2" x14ac:dyDescent="0.2">
      <c r="B9013" s="62"/>
    </row>
    <row r="9014" spans="2:2" x14ac:dyDescent="0.2">
      <c r="B9014" s="62"/>
    </row>
    <row r="9015" spans="2:2" x14ac:dyDescent="0.2">
      <c r="B9015" s="62"/>
    </row>
    <row r="9016" spans="2:2" x14ac:dyDescent="0.2">
      <c r="B9016" s="62"/>
    </row>
    <row r="9017" spans="2:2" x14ac:dyDescent="0.2">
      <c r="B9017" s="62"/>
    </row>
    <row r="9018" spans="2:2" x14ac:dyDescent="0.2">
      <c r="B9018" s="62"/>
    </row>
    <row r="9019" spans="2:2" x14ac:dyDescent="0.2">
      <c r="B9019" s="62"/>
    </row>
    <row r="9020" spans="2:2" x14ac:dyDescent="0.2">
      <c r="B9020" s="62"/>
    </row>
    <row r="9021" spans="2:2" x14ac:dyDescent="0.2">
      <c r="B9021" s="62"/>
    </row>
    <row r="9022" spans="2:2" x14ac:dyDescent="0.2">
      <c r="B9022" s="62"/>
    </row>
    <row r="9023" spans="2:2" x14ac:dyDescent="0.2">
      <c r="B9023" s="62"/>
    </row>
    <row r="9024" spans="2:2" x14ac:dyDescent="0.2">
      <c r="B9024" s="62"/>
    </row>
    <row r="9025" spans="2:2" x14ac:dyDescent="0.2">
      <c r="B9025" s="62"/>
    </row>
    <row r="9026" spans="2:2" x14ac:dyDescent="0.2">
      <c r="B9026" s="62"/>
    </row>
    <row r="9027" spans="2:2" x14ac:dyDescent="0.2">
      <c r="B9027" s="62"/>
    </row>
    <row r="9028" spans="2:2" x14ac:dyDescent="0.2">
      <c r="B9028" s="62"/>
    </row>
    <row r="9029" spans="2:2" x14ac:dyDescent="0.2">
      <c r="B9029" s="62"/>
    </row>
    <row r="9030" spans="2:2" x14ac:dyDescent="0.2">
      <c r="B9030" s="62"/>
    </row>
    <row r="9031" spans="2:2" x14ac:dyDescent="0.2">
      <c r="B9031" s="62"/>
    </row>
    <row r="9032" spans="2:2" x14ac:dyDescent="0.2">
      <c r="B9032" s="62"/>
    </row>
    <row r="9033" spans="2:2" x14ac:dyDescent="0.2">
      <c r="B9033" s="62"/>
    </row>
    <row r="9034" spans="2:2" x14ac:dyDescent="0.2">
      <c r="B9034" s="62"/>
    </row>
    <row r="9035" spans="2:2" x14ac:dyDescent="0.2">
      <c r="B9035" s="62"/>
    </row>
    <row r="9036" spans="2:2" x14ac:dyDescent="0.2">
      <c r="B9036" s="62"/>
    </row>
    <row r="9037" spans="2:2" x14ac:dyDescent="0.2">
      <c r="B9037" s="62"/>
    </row>
    <row r="9038" spans="2:2" x14ac:dyDescent="0.2">
      <c r="B9038" s="62"/>
    </row>
    <row r="9039" spans="2:2" x14ac:dyDescent="0.2">
      <c r="B9039" s="62"/>
    </row>
    <row r="9040" spans="2:2" x14ac:dyDescent="0.2">
      <c r="B9040" s="62"/>
    </row>
    <row r="9041" spans="2:2" x14ac:dyDescent="0.2">
      <c r="B9041" s="62"/>
    </row>
    <row r="9042" spans="2:2" x14ac:dyDescent="0.2">
      <c r="B9042" s="62"/>
    </row>
    <row r="9043" spans="2:2" x14ac:dyDescent="0.2">
      <c r="B9043" s="62"/>
    </row>
    <row r="9044" spans="2:2" x14ac:dyDescent="0.2">
      <c r="B9044" s="62"/>
    </row>
    <row r="9045" spans="2:2" x14ac:dyDescent="0.2">
      <c r="B9045" s="62"/>
    </row>
    <row r="9046" spans="2:2" x14ac:dyDescent="0.2">
      <c r="B9046" s="62"/>
    </row>
    <row r="9047" spans="2:2" x14ac:dyDescent="0.2">
      <c r="B9047" s="62"/>
    </row>
    <row r="9048" spans="2:2" x14ac:dyDescent="0.2">
      <c r="B9048" s="62"/>
    </row>
    <row r="9049" spans="2:2" x14ac:dyDescent="0.2">
      <c r="B9049" s="62"/>
    </row>
    <row r="9050" spans="2:2" x14ac:dyDescent="0.2">
      <c r="B9050" s="62"/>
    </row>
    <row r="9051" spans="2:2" x14ac:dyDescent="0.2">
      <c r="B9051" s="62"/>
    </row>
    <row r="9052" spans="2:2" x14ac:dyDescent="0.2">
      <c r="B9052" s="62"/>
    </row>
    <row r="9053" spans="2:2" x14ac:dyDescent="0.2">
      <c r="B9053" s="62"/>
    </row>
    <row r="9054" spans="2:2" x14ac:dyDescent="0.2">
      <c r="B9054" s="62"/>
    </row>
    <row r="9055" spans="2:2" x14ac:dyDescent="0.2">
      <c r="B9055" s="62"/>
    </row>
    <row r="9056" spans="2:2" x14ac:dyDescent="0.2">
      <c r="B9056" s="62"/>
    </row>
    <row r="9057" spans="2:2" x14ac:dyDescent="0.2">
      <c r="B9057" s="62"/>
    </row>
    <row r="9058" spans="2:2" x14ac:dyDescent="0.2">
      <c r="B9058" s="62"/>
    </row>
    <row r="9059" spans="2:2" x14ac:dyDescent="0.2">
      <c r="B9059" s="62"/>
    </row>
    <row r="9060" spans="2:2" x14ac:dyDescent="0.2">
      <c r="B9060" s="62"/>
    </row>
    <row r="9061" spans="2:2" x14ac:dyDescent="0.2">
      <c r="B9061" s="62"/>
    </row>
    <row r="9062" spans="2:2" x14ac:dyDescent="0.2">
      <c r="B9062" s="62"/>
    </row>
    <row r="9063" spans="2:2" x14ac:dyDescent="0.2">
      <c r="B9063" s="62"/>
    </row>
    <row r="9064" spans="2:2" x14ac:dyDescent="0.2">
      <c r="B9064" s="62"/>
    </row>
    <row r="9065" spans="2:2" x14ac:dyDescent="0.2">
      <c r="B9065" s="62"/>
    </row>
    <row r="9066" spans="2:2" x14ac:dyDescent="0.2">
      <c r="B9066" s="62"/>
    </row>
    <row r="9067" spans="2:2" x14ac:dyDescent="0.2">
      <c r="B9067" s="62"/>
    </row>
    <row r="9068" spans="2:2" x14ac:dyDescent="0.2">
      <c r="B9068" s="62"/>
    </row>
    <row r="9069" spans="2:2" x14ac:dyDescent="0.2">
      <c r="B9069" s="62"/>
    </row>
    <row r="9070" spans="2:2" x14ac:dyDescent="0.2">
      <c r="B9070" s="62"/>
    </row>
    <row r="9071" spans="2:2" x14ac:dyDescent="0.2">
      <c r="B9071" s="62"/>
    </row>
    <row r="9072" spans="2:2" x14ac:dyDescent="0.2">
      <c r="B9072" s="62"/>
    </row>
    <row r="9073" spans="2:2" x14ac:dyDescent="0.2">
      <c r="B9073" s="62"/>
    </row>
    <row r="9074" spans="2:2" x14ac:dyDescent="0.2">
      <c r="B9074" s="62"/>
    </row>
    <row r="9075" spans="2:2" x14ac:dyDescent="0.2">
      <c r="B9075" s="62"/>
    </row>
    <row r="9076" spans="2:2" x14ac:dyDescent="0.2">
      <c r="B9076" s="62"/>
    </row>
    <row r="9077" spans="2:2" x14ac:dyDescent="0.2">
      <c r="B9077" s="62"/>
    </row>
    <row r="9078" spans="2:2" x14ac:dyDescent="0.2">
      <c r="B9078" s="62"/>
    </row>
    <row r="9079" spans="2:2" x14ac:dyDescent="0.2">
      <c r="B9079" s="62"/>
    </row>
    <row r="9080" spans="2:2" x14ac:dyDescent="0.2">
      <c r="B9080" s="62"/>
    </row>
    <row r="9081" spans="2:2" x14ac:dyDescent="0.2">
      <c r="B9081" s="62"/>
    </row>
    <row r="9082" spans="2:2" x14ac:dyDescent="0.2">
      <c r="B9082" s="62"/>
    </row>
    <row r="9083" spans="2:2" x14ac:dyDescent="0.2">
      <c r="B9083" s="62"/>
    </row>
    <row r="9084" spans="2:2" x14ac:dyDescent="0.2">
      <c r="B9084" s="62"/>
    </row>
    <row r="9085" spans="2:2" x14ac:dyDescent="0.2">
      <c r="B9085" s="62"/>
    </row>
    <row r="9086" spans="2:2" x14ac:dyDescent="0.2">
      <c r="B9086" s="62"/>
    </row>
    <row r="9087" spans="2:2" x14ac:dyDescent="0.2">
      <c r="B9087" s="62"/>
    </row>
    <row r="9088" spans="2:2" x14ac:dyDescent="0.2">
      <c r="B9088" s="62"/>
    </row>
    <row r="9089" spans="2:2" x14ac:dyDescent="0.2">
      <c r="B9089" s="62"/>
    </row>
    <row r="9090" spans="2:2" x14ac:dyDescent="0.2">
      <c r="B9090" s="62"/>
    </row>
    <row r="9091" spans="2:2" x14ac:dyDescent="0.2">
      <c r="B9091" s="62"/>
    </row>
    <row r="9092" spans="2:2" x14ac:dyDescent="0.2">
      <c r="B9092" s="62"/>
    </row>
    <row r="9093" spans="2:2" x14ac:dyDescent="0.2">
      <c r="B9093" s="62"/>
    </row>
    <row r="9094" spans="2:2" x14ac:dyDescent="0.2">
      <c r="B9094" s="62"/>
    </row>
    <row r="9095" spans="2:2" x14ac:dyDescent="0.2">
      <c r="B9095" s="62"/>
    </row>
    <row r="9096" spans="2:2" x14ac:dyDescent="0.2">
      <c r="B9096" s="62"/>
    </row>
    <row r="9097" spans="2:2" x14ac:dyDescent="0.2">
      <c r="B9097" s="62"/>
    </row>
    <row r="9098" spans="2:2" x14ac:dyDescent="0.2">
      <c r="B9098" s="62"/>
    </row>
    <row r="9099" spans="2:2" x14ac:dyDescent="0.2">
      <c r="B9099" s="62"/>
    </row>
    <row r="9100" spans="2:2" x14ac:dyDescent="0.2">
      <c r="B9100" s="62"/>
    </row>
    <row r="9101" spans="2:2" x14ac:dyDescent="0.2">
      <c r="B9101" s="62"/>
    </row>
    <row r="9102" spans="2:2" x14ac:dyDescent="0.2">
      <c r="B9102" s="62"/>
    </row>
    <row r="9103" spans="2:2" x14ac:dyDescent="0.2">
      <c r="B9103" s="62"/>
    </row>
    <row r="9104" spans="2:2" x14ac:dyDescent="0.2">
      <c r="B9104" s="62"/>
    </row>
    <row r="9105" spans="2:2" x14ac:dyDescent="0.2">
      <c r="B9105" s="62"/>
    </row>
    <row r="9106" spans="2:2" x14ac:dyDescent="0.2">
      <c r="B9106" s="62"/>
    </row>
    <row r="9107" spans="2:2" x14ac:dyDescent="0.2">
      <c r="B9107" s="62"/>
    </row>
    <row r="9108" spans="2:2" x14ac:dyDescent="0.2">
      <c r="B9108" s="62"/>
    </row>
    <row r="9109" spans="2:2" x14ac:dyDescent="0.2">
      <c r="B9109" s="62"/>
    </row>
    <row r="9110" spans="2:2" x14ac:dyDescent="0.2">
      <c r="B9110" s="62"/>
    </row>
    <row r="9111" spans="2:2" x14ac:dyDescent="0.2">
      <c r="B9111" s="62"/>
    </row>
    <row r="9112" spans="2:2" x14ac:dyDescent="0.2">
      <c r="B9112" s="62"/>
    </row>
    <row r="9113" spans="2:2" x14ac:dyDescent="0.2">
      <c r="B9113" s="62"/>
    </row>
    <row r="9114" spans="2:2" x14ac:dyDescent="0.2">
      <c r="B9114" s="62"/>
    </row>
    <row r="9115" spans="2:2" x14ac:dyDescent="0.2">
      <c r="B9115" s="62"/>
    </row>
    <row r="9116" spans="2:2" x14ac:dyDescent="0.2">
      <c r="B9116" s="62"/>
    </row>
    <row r="9117" spans="2:2" x14ac:dyDescent="0.2">
      <c r="B9117" s="62"/>
    </row>
    <row r="9118" spans="2:2" x14ac:dyDescent="0.2">
      <c r="B9118" s="62"/>
    </row>
    <row r="9119" spans="2:2" x14ac:dyDescent="0.2">
      <c r="B9119" s="62"/>
    </row>
    <row r="9120" spans="2:2" x14ac:dyDescent="0.2">
      <c r="B9120" s="62"/>
    </row>
    <row r="9121" spans="2:2" x14ac:dyDescent="0.2">
      <c r="B9121" s="62"/>
    </row>
    <row r="9122" spans="2:2" x14ac:dyDescent="0.2">
      <c r="B9122" s="62"/>
    </row>
    <row r="9123" spans="2:2" x14ac:dyDescent="0.2">
      <c r="B9123" s="62"/>
    </row>
    <row r="9124" spans="2:2" x14ac:dyDescent="0.2">
      <c r="B9124" s="62"/>
    </row>
    <row r="9125" spans="2:2" x14ac:dyDescent="0.2">
      <c r="B9125" s="62"/>
    </row>
    <row r="9126" spans="2:2" x14ac:dyDescent="0.2">
      <c r="B9126" s="62"/>
    </row>
    <row r="9127" spans="2:2" x14ac:dyDescent="0.2">
      <c r="B9127" s="62"/>
    </row>
    <row r="9128" spans="2:2" x14ac:dyDescent="0.2">
      <c r="B9128" s="62"/>
    </row>
    <row r="9129" spans="2:2" x14ac:dyDescent="0.2">
      <c r="B9129" s="62"/>
    </row>
    <row r="9130" spans="2:2" x14ac:dyDescent="0.2">
      <c r="B9130" s="62"/>
    </row>
    <row r="9131" spans="2:2" x14ac:dyDescent="0.2">
      <c r="B9131" s="62"/>
    </row>
    <row r="9132" spans="2:2" x14ac:dyDescent="0.2">
      <c r="B9132" s="62"/>
    </row>
    <row r="9133" spans="2:2" x14ac:dyDescent="0.2">
      <c r="B9133" s="62"/>
    </row>
    <row r="9134" spans="2:2" x14ac:dyDescent="0.2">
      <c r="B9134" s="62"/>
    </row>
    <row r="9135" spans="2:2" x14ac:dyDescent="0.2">
      <c r="B9135" s="62"/>
    </row>
    <row r="9136" spans="2:2" x14ac:dyDescent="0.2">
      <c r="B9136" s="62"/>
    </row>
    <row r="9137" spans="2:2" x14ac:dyDescent="0.2">
      <c r="B9137" s="62"/>
    </row>
    <row r="9138" spans="2:2" x14ac:dyDescent="0.2">
      <c r="B9138" s="62"/>
    </row>
    <row r="9139" spans="2:2" x14ac:dyDescent="0.2">
      <c r="B9139" s="62"/>
    </row>
    <row r="9140" spans="2:2" x14ac:dyDescent="0.2">
      <c r="B9140" s="62"/>
    </row>
    <row r="9141" spans="2:2" x14ac:dyDescent="0.2">
      <c r="B9141" s="62"/>
    </row>
    <row r="9142" spans="2:2" x14ac:dyDescent="0.2">
      <c r="B9142" s="62"/>
    </row>
    <row r="9143" spans="2:2" x14ac:dyDescent="0.2">
      <c r="B9143" s="62"/>
    </row>
    <row r="9144" spans="2:2" x14ac:dyDescent="0.2">
      <c r="B9144" s="62"/>
    </row>
    <row r="9145" spans="2:2" x14ac:dyDescent="0.2">
      <c r="B9145" s="62"/>
    </row>
    <row r="9146" spans="2:2" x14ac:dyDescent="0.2">
      <c r="B9146" s="62"/>
    </row>
    <row r="9147" spans="2:2" x14ac:dyDescent="0.2">
      <c r="B9147" s="62"/>
    </row>
    <row r="9148" spans="2:2" x14ac:dyDescent="0.2">
      <c r="B9148" s="62"/>
    </row>
    <row r="9149" spans="2:2" x14ac:dyDescent="0.2">
      <c r="B9149" s="62"/>
    </row>
    <row r="9150" spans="2:2" x14ac:dyDescent="0.2">
      <c r="B9150" s="62"/>
    </row>
    <row r="9151" spans="2:2" x14ac:dyDescent="0.2">
      <c r="B9151" s="62"/>
    </row>
    <row r="9152" spans="2:2" x14ac:dyDescent="0.2">
      <c r="B9152" s="62"/>
    </row>
    <row r="9153" spans="2:2" x14ac:dyDescent="0.2">
      <c r="B9153" s="62"/>
    </row>
    <row r="9154" spans="2:2" x14ac:dyDescent="0.2">
      <c r="B9154" s="62"/>
    </row>
    <row r="9155" spans="2:2" x14ac:dyDescent="0.2">
      <c r="B9155" s="62"/>
    </row>
    <row r="9156" spans="2:2" x14ac:dyDescent="0.2">
      <c r="B9156" s="62"/>
    </row>
    <row r="9157" spans="2:2" x14ac:dyDescent="0.2">
      <c r="B9157" s="62"/>
    </row>
    <row r="9158" spans="2:2" x14ac:dyDescent="0.2">
      <c r="B9158" s="62"/>
    </row>
    <row r="9159" spans="2:2" x14ac:dyDescent="0.2">
      <c r="B9159" s="62"/>
    </row>
    <row r="9160" spans="2:2" x14ac:dyDescent="0.2">
      <c r="B9160" s="62"/>
    </row>
    <row r="9161" spans="2:2" x14ac:dyDescent="0.2">
      <c r="B9161" s="62"/>
    </row>
    <row r="9162" spans="2:2" x14ac:dyDescent="0.2">
      <c r="B9162" s="62"/>
    </row>
    <row r="9163" spans="2:2" x14ac:dyDescent="0.2">
      <c r="B9163" s="62"/>
    </row>
    <row r="9164" spans="2:2" x14ac:dyDescent="0.2">
      <c r="B9164" s="62"/>
    </row>
    <row r="9165" spans="2:2" x14ac:dyDescent="0.2">
      <c r="B9165" s="62"/>
    </row>
    <row r="9166" spans="2:2" x14ac:dyDescent="0.2">
      <c r="B9166" s="62"/>
    </row>
    <row r="9167" spans="2:2" x14ac:dyDescent="0.2">
      <c r="B9167" s="62"/>
    </row>
    <row r="9168" spans="2:2" x14ac:dyDescent="0.2">
      <c r="B9168" s="62"/>
    </row>
    <row r="9169" spans="2:2" x14ac:dyDescent="0.2">
      <c r="B9169" s="62"/>
    </row>
    <row r="9170" spans="2:2" x14ac:dyDescent="0.2">
      <c r="B9170" s="62"/>
    </row>
    <row r="9171" spans="2:2" x14ac:dyDescent="0.2">
      <c r="B9171" s="62"/>
    </row>
    <row r="9172" spans="2:2" x14ac:dyDescent="0.2">
      <c r="B9172" s="62"/>
    </row>
    <row r="9173" spans="2:2" x14ac:dyDescent="0.2">
      <c r="B9173" s="62"/>
    </row>
    <row r="9174" spans="2:2" x14ac:dyDescent="0.2">
      <c r="B9174" s="62"/>
    </row>
    <row r="9175" spans="2:2" x14ac:dyDescent="0.2">
      <c r="B9175" s="62"/>
    </row>
    <row r="9176" spans="2:2" x14ac:dyDescent="0.2">
      <c r="B9176" s="62"/>
    </row>
    <row r="9177" spans="2:2" x14ac:dyDescent="0.2">
      <c r="B9177" s="62"/>
    </row>
    <row r="9178" spans="2:2" x14ac:dyDescent="0.2">
      <c r="B9178" s="62"/>
    </row>
    <row r="9179" spans="2:2" x14ac:dyDescent="0.2">
      <c r="B9179" s="62"/>
    </row>
    <row r="9180" spans="2:2" x14ac:dyDescent="0.2">
      <c r="B9180" s="62"/>
    </row>
    <row r="9181" spans="2:2" x14ac:dyDescent="0.2">
      <c r="B9181" s="62"/>
    </row>
    <row r="9182" spans="2:2" x14ac:dyDescent="0.2">
      <c r="B9182" s="62"/>
    </row>
    <row r="9183" spans="2:2" x14ac:dyDescent="0.2">
      <c r="B9183" s="62"/>
    </row>
    <row r="9184" spans="2:2" x14ac:dyDescent="0.2">
      <c r="B9184" s="62"/>
    </row>
    <row r="9185" spans="2:2" x14ac:dyDescent="0.2">
      <c r="B9185" s="62"/>
    </row>
    <row r="9186" spans="2:2" x14ac:dyDescent="0.2">
      <c r="B9186" s="62"/>
    </row>
    <row r="9187" spans="2:2" x14ac:dyDescent="0.2">
      <c r="B9187" s="62"/>
    </row>
    <row r="9188" spans="2:2" x14ac:dyDescent="0.2">
      <c r="B9188" s="62"/>
    </row>
    <row r="9189" spans="2:2" x14ac:dyDescent="0.2">
      <c r="B9189" s="62"/>
    </row>
    <row r="9190" spans="2:2" x14ac:dyDescent="0.2">
      <c r="B9190" s="62"/>
    </row>
    <row r="9191" spans="2:2" x14ac:dyDescent="0.2">
      <c r="B9191" s="62"/>
    </row>
    <row r="9192" spans="2:2" x14ac:dyDescent="0.2">
      <c r="B9192" s="62"/>
    </row>
    <row r="9193" spans="2:2" x14ac:dyDescent="0.2">
      <c r="B9193" s="62"/>
    </row>
    <row r="9194" spans="2:2" x14ac:dyDescent="0.2">
      <c r="B9194" s="62"/>
    </row>
    <row r="9195" spans="2:2" x14ac:dyDescent="0.2">
      <c r="B9195" s="62"/>
    </row>
    <row r="9196" spans="2:2" x14ac:dyDescent="0.2">
      <c r="B9196" s="62"/>
    </row>
    <row r="9197" spans="2:2" x14ac:dyDescent="0.2">
      <c r="B9197" s="62"/>
    </row>
    <row r="9198" spans="2:2" x14ac:dyDescent="0.2">
      <c r="B9198" s="62"/>
    </row>
    <row r="9199" spans="2:2" x14ac:dyDescent="0.2">
      <c r="B9199" s="62"/>
    </row>
    <row r="9200" spans="2:2" x14ac:dyDescent="0.2">
      <c r="B9200" s="62"/>
    </row>
    <row r="9201" spans="2:2" x14ac:dyDescent="0.2">
      <c r="B9201" s="62"/>
    </row>
    <row r="9202" spans="2:2" x14ac:dyDescent="0.2">
      <c r="B9202" s="62"/>
    </row>
    <row r="9203" spans="2:2" x14ac:dyDescent="0.2">
      <c r="B9203" s="62"/>
    </row>
    <row r="9204" spans="2:2" x14ac:dyDescent="0.2">
      <c r="B9204" s="62"/>
    </row>
    <row r="9205" spans="2:2" x14ac:dyDescent="0.2">
      <c r="B9205" s="62"/>
    </row>
    <row r="9206" spans="2:2" x14ac:dyDescent="0.2">
      <c r="B9206" s="62"/>
    </row>
    <row r="9207" spans="2:2" x14ac:dyDescent="0.2">
      <c r="B9207" s="62"/>
    </row>
    <row r="9208" spans="2:2" x14ac:dyDescent="0.2">
      <c r="B9208" s="62"/>
    </row>
    <row r="9209" spans="2:2" x14ac:dyDescent="0.2">
      <c r="B9209" s="62"/>
    </row>
    <row r="9210" spans="2:2" x14ac:dyDescent="0.2">
      <c r="B9210" s="62"/>
    </row>
    <row r="9211" spans="2:2" x14ac:dyDescent="0.2">
      <c r="B9211" s="62"/>
    </row>
    <row r="9212" spans="2:2" x14ac:dyDescent="0.2">
      <c r="B9212" s="62"/>
    </row>
    <row r="9213" spans="2:2" x14ac:dyDescent="0.2">
      <c r="B9213" s="62"/>
    </row>
    <row r="9214" spans="2:2" x14ac:dyDescent="0.2">
      <c r="B9214" s="62"/>
    </row>
    <row r="9215" spans="2:2" x14ac:dyDescent="0.2">
      <c r="B9215" s="62"/>
    </row>
    <row r="9216" spans="2:2" x14ac:dyDescent="0.2">
      <c r="B9216" s="62"/>
    </row>
    <row r="9217" spans="2:2" x14ac:dyDescent="0.2">
      <c r="B9217" s="62"/>
    </row>
    <row r="9218" spans="2:2" x14ac:dyDescent="0.2">
      <c r="B9218" s="62"/>
    </row>
    <row r="9219" spans="2:2" x14ac:dyDescent="0.2">
      <c r="B9219" s="62"/>
    </row>
    <row r="9220" spans="2:2" x14ac:dyDescent="0.2">
      <c r="B9220" s="62"/>
    </row>
    <row r="9221" spans="2:2" x14ac:dyDescent="0.2">
      <c r="B9221" s="62"/>
    </row>
    <row r="9222" spans="2:2" x14ac:dyDescent="0.2">
      <c r="B9222" s="62"/>
    </row>
    <row r="9223" spans="2:2" x14ac:dyDescent="0.2">
      <c r="B9223" s="62"/>
    </row>
    <row r="9224" spans="2:2" x14ac:dyDescent="0.2">
      <c r="B9224" s="62"/>
    </row>
    <row r="9225" spans="2:2" x14ac:dyDescent="0.2">
      <c r="B9225" s="62"/>
    </row>
    <row r="9226" spans="2:2" x14ac:dyDescent="0.2">
      <c r="B9226" s="62"/>
    </row>
    <row r="9227" spans="2:2" x14ac:dyDescent="0.2">
      <c r="B9227" s="62"/>
    </row>
    <row r="9228" spans="2:2" x14ac:dyDescent="0.2">
      <c r="B9228" s="62"/>
    </row>
    <row r="9229" spans="2:2" x14ac:dyDescent="0.2">
      <c r="B9229" s="62"/>
    </row>
    <row r="9230" spans="2:2" x14ac:dyDescent="0.2">
      <c r="B9230" s="62"/>
    </row>
    <row r="9231" spans="2:2" x14ac:dyDescent="0.2">
      <c r="B9231" s="62"/>
    </row>
    <row r="9232" spans="2:2" x14ac:dyDescent="0.2">
      <c r="B9232" s="62"/>
    </row>
    <row r="9233" spans="2:2" x14ac:dyDescent="0.2">
      <c r="B9233" s="62"/>
    </row>
    <row r="9234" spans="2:2" x14ac:dyDescent="0.2">
      <c r="B9234" s="62"/>
    </row>
    <row r="9235" spans="2:2" x14ac:dyDescent="0.2">
      <c r="B9235" s="62"/>
    </row>
    <row r="9236" spans="2:2" x14ac:dyDescent="0.2">
      <c r="B9236" s="62"/>
    </row>
    <row r="9237" spans="2:2" x14ac:dyDescent="0.2">
      <c r="B9237" s="62"/>
    </row>
    <row r="9238" spans="2:2" x14ac:dyDescent="0.2">
      <c r="B9238" s="62"/>
    </row>
    <row r="9239" spans="2:2" x14ac:dyDescent="0.2">
      <c r="B9239" s="62"/>
    </row>
    <row r="9240" spans="2:2" x14ac:dyDescent="0.2">
      <c r="B9240" s="62"/>
    </row>
    <row r="9241" spans="2:2" x14ac:dyDescent="0.2">
      <c r="B9241" s="62"/>
    </row>
    <row r="9242" spans="2:2" x14ac:dyDescent="0.2">
      <c r="B9242" s="62"/>
    </row>
    <row r="9243" spans="2:2" x14ac:dyDescent="0.2">
      <c r="B9243" s="62"/>
    </row>
    <row r="9244" spans="2:2" x14ac:dyDescent="0.2">
      <c r="B9244" s="62"/>
    </row>
    <row r="9245" spans="2:2" x14ac:dyDescent="0.2">
      <c r="B9245" s="62"/>
    </row>
    <row r="9246" spans="2:2" x14ac:dyDescent="0.2">
      <c r="B9246" s="62"/>
    </row>
    <row r="9247" spans="2:2" x14ac:dyDescent="0.2">
      <c r="B9247" s="62"/>
    </row>
    <row r="9248" spans="2:2" x14ac:dyDescent="0.2">
      <c r="B9248" s="62"/>
    </row>
    <row r="9249" spans="2:2" x14ac:dyDescent="0.2">
      <c r="B9249" s="62"/>
    </row>
    <row r="9250" spans="2:2" x14ac:dyDescent="0.2">
      <c r="B9250" s="62"/>
    </row>
    <row r="9251" spans="2:2" x14ac:dyDescent="0.2">
      <c r="B9251" s="62"/>
    </row>
    <row r="9252" spans="2:2" x14ac:dyDescent="0.2">
      <c r="B9252" s="62"/>
    </row>
    <row r="9253" spans="2:2" x14ac:dyDescent="0.2">
      <c r="B9253" s="62"/>
    </row>
    <row r="9254" spans="2:2" x14ac:dyDescent="0.2">
      <c r="B9254" s="62"/>
    </row>
    <row r="9255" spans="2:2" x14ac:dyDescent="0.2">
      <c r="B9255" s="62"/>
    </row>
    <row r="9256" spans="2:2" x14ac:dyDescent="0.2">
      <c r="B9256" s="62"/>
    </row>
    <row r="9257" spans="2:2" x14ac:dyDescent="0.2">
      <c r="B9257" s="62"/>
    </row>
    <row r="9258" spans="2:2" x14ac:dyDescent="0.2">
      <c r="B9258" s="62"/>
    </row>
    <row r="9259" spans="2:2" x14ac:dyDescent="0.2">
      <c r="B9259" s="62"/>
    </row>
    <row r="9260" spans="2:2" x14ac:dyDescent="0.2">
      <c r="B9260" s="62"/>
    </row>
    <row r="9261" spans="2:2" x14ac:dyDescent="0.2">
      <c r="B9261" s="62"/>
    </row>
    <row r="9262" spans="2:2" x14ac:dyDescent="0.2">
      <c r="B9262" s="62"/>
    </row>
    <row r="9263" spans="2:2" x14ac:dyDescent="0.2">
      <c r="B9263" s="62"/>
    </row>
    <row r="9264" spans="2:2" x14ac:dyDescent="0.2">
      <c r="B9264" s="62"/>
    </row>
    <row r="9265" spans="2:2" x14ac:dyDescent="0.2">
      <c r="B9265" s="62"/>
    </row>
    <row r="9266" spans="2:2" x14ac:dyDescent="0.2">
      <c r="B9266" s="62"/>
    </row>
    <row r="9267" spans="2:2" x14ac:dyDescent="0.2">
      <c r="B9267" s="62"/>
    </row>
    <row r="9268" spans="2:2" x14ac:dyDescent="0.2">
      <c r="B9268" s="62"/>
    </row>
    <row r="9269" spans="2:2" x14ac:dyDescent="0.2">
      <c r="B9269" s="62"/>
    </row>
    <row r="9270" spans="2:2" x14ac:dyDescent="0.2">
      <c r="B9270" s="62"/>
    </row>
    <row r="9271" spans="2:2" x14ac:dyDescent="0.2">
      <c r="B9271" s="62"/>
    </row>
    <row r="9272" spans="2:2" x14ac:dyDescent="0.2">
      <c r="B9272" s="62"/>
    </row>
    <row r="9273" spans="2:2" x14ac:dyDescent="0.2">
      <c r="B9273" s="62"/>
    </row>
    <row r="9274" spans="2:2" x14ac:dyDescent="0.2">
      <c r="B9274" s="62"/>
    </row>
    <row r="9275" spans="2:2" x14ac:dyDescent="0.2">
      <c r="B9275" s="62"/>
    </row>
    <row r="9276" spans="2:2" x14ac:dyDescent="0.2">
      <c r="B9276" s="62"/>
    </row>
    <row r="9277" spans="2:2" x14ac:dyDescent="0.2">
      <c r="B9277" s="62"/>
    </row>
    <row r="9278" spans="2:2" x14ac:dyDescent="0.2">
      <c r="B9278" s="62"/>
    </row>
    <row r="9279" spans="2:2" x14ac:dyDescent="0.2">
      <c r="B9279" s="62"/>
    </row>
    <row r="9280" spans="2:2" x14ac:dyDescent="0.2">
      <c r="B9280" s="62"/>
    </row>
    <row r="9281" spans="2:2" x14ac:dyDescent="0.2">
      <c r="B9281" s="62"/>
    </row>
    <row r="9282" spans="2:2" x14ac:dyDescent="0.2">
      <c r="B9282" s="62"/>
    </row>
    <row r="9283" spans="2:2" x14ac:dyDescent="0.2">
      <c r="B9283" s="62"/>
    </row>
    <row r="9284" spans="2:2" x14ac:dyDescent="0.2">
      <c r="B9284" s="62"/>
    </row>
    <row r="9285" spans="2:2" x14ac:dyDescent="0.2">
      <c r="B9285" s="62"/>
    </row>
    <row r="9286" spans="2:2" x14ac:dyDescent="0.2">
      <c r="B9286" s="62"/>
    </row>
    <row r="9287" spans="2:2" x14ac:dyDescent="0.2">
      <c r="B9287" s="62"/>
    </row>
    <row r="9288" spans="2:2" x14ac:dyDescent="0.2">
      <c r="B9288" s="62"/>
    </row>
    <row r="9289" spans="2:2" x14ac:dyDescent="0.2">
      <c r="B9289" s="62"/>
    </row>
    <row r="9290" spans="2:2" x14ac:dyDescent="0.2">
      <c r="B9290" s="62"/>
    </row>
    <row r="9291" spans="2:2" x14ac:dyDescent="0.2">
      <c r="B9291" s="62"/>
    </row>
    <row r="9292" spans="2:2" x14ac:dyDescent="0.2">
      <c r="B9292" s="62"/>
    </row>
    <row r="9293" spans="2:2" x14ac:dyDescent="0.2">
      <c r="B9293" s="62"/>
    </row>
    <row r="9294" spans="2:2" x14ac:dyDescent="0.2">
      <c r="B9294" s="62"/>
    </row>
    <row r="9295" spans="2:2" x14ac:dyDescent="0.2">
      <c r="B9295" s="62"/>
    </row>
    <row r="9296" spans="2:2" x14ac:dyDescent="0.2">
      <c r="B9296" s="62"/>
    </row>
    <row r="9297" spans="2:2" x14ac:dyDescent="0.2">
      <c r="B9297" s="62"/>
    </row>
    <row r="9298" spans="2:2" x14ac:dyDescent="0.2">
      <c r="B9298" s="62"/>
    </row>
    <row r="9299" spans="2:2" x14ac:dyDescent="0.2">
      <c r="B9299" s="62"/>
    </row>
    <row r="9300" spans="2:2" x14ac:dyDescent="0.2">
      <c r="B9300" s="62"/>
    </row>
    <row r="9301" spans="2:2" x14ac:dyDescent="0.2">
      <c r="B9301" s="62"/>
    </row>
    <row r="9302" spans="2:2" x14ac:dyDescent="0.2">
      <c r="B9302" s="62"/>
    </row>
    <row r="9303" spans="2:2" x14ac:dyDescent="0.2">
      <c r="B9303" s="62"/>
    </row>
    <row r="9304" spans="2:2" x14ac:dyDescent="0.2">
      <c r="B9304" s="62"/>
    </row>
    <row r="9305" spans="2:2" x14ac:dyDescent="0.2">
      <c r="B9305" s="62"/>
    </row>
    <row r="9306" spans="2:2" x14ac:dyDescent="0.2">
      <c r="B9306" s="62"/>
    </row>
    <row r="9307" spans="2:2" x14ac:dyDescent="0.2">
      <c r="B9307" s="62"/>
    </row>
    <row r="9308" spans="2:2" x14ac:dyDescent="0.2">
      <c r="B9308" s="62"/>
    </row>
    <row r="9309" spans="2:2" x14ac:dyDescent="0.2">
      <c r="B9309" s="62"/>
    </row>
    <row r="9310" spans="2:2" x14ac:dyDescent="0.2">
      <c r="B9310" s="62"/>
    </row>
    <row r="9311" spans="2:2" x14ac:dyDescent="0.2">
      <c r="B9311" s="62"/>
    </row>
    <row r="9312" spans="2:2" x14ac:dyDescent="0.2">
      <c r="B9312" s="62"/>
    </row>
    <row r="9313" spans="2:2" x14ac:dyDescent="0.2">
      <c r="B9313" s="62"/>
    </row>
    <row r="9314" spans="2:2" x14ac:dyDescent="0.2">
      <c r="B9314" s="62"/>
    </row>
    <row r="9315" spans="2:2" x14ac:dyDescent="0.2">
      <c r="B9315" s="62"/>
    </row>
    <row r="9316" spans="2:2" x14ac:dyDescent="0.2">
      <c r="B9316" s="62"/>
    </row>
    <row r="9317" spans="2:2" x14ac:dyDescent="0.2">
      <c r="B9317" s="62"/>
    </row>
    <row r="9318" spans="2:2" x14ac:dyDescent="0.2">
      <c r="B9318" s="62"/>
    </row>
    <row r="9319" spans="2:2" x14ac:dyDescent="0.2">
      <c r="B9319" s="62"/>
    </row>
    <row r="9320" spans="2:2" x14ac:dyDescent="0.2">
      <c r="B9320" s="62"/>
    </row>
    <row r="9321" spans="2:2" x14ac:dyDescent="0.2">
      <c r="B9321" s="62"/>
    </row>
    <row r="9322" spans="2:2" x14ac:dyDescent="0.2">
      <c r="B9322" s="62"/>
    </row>
    <row r="9323" spans="2:2" x14ac:dyDescent="0.2">
      <c r="B9323" s="62"/>
    </row>
    <row r="9324" spans="2:2" x14ac:dyDescent="0.2">
      <c r="B9324" s="62"/>
    </row>
    <row r="9325" spans="2:2" x14ac:dyDescent="0.2">
      <c r="B9325" s="62"/>
    </row>
    <row r="9326" spans="2:2" x14ac:dyDescent="0.2">
      <c r="B9326" s="62"/>
    </row>
    <row r="9327" spans="2:2" x14ac:dyDescent="0.2">
      <c r="B9327" s="62"/>
    </row>
    <row r="9328" spans="2:2" x14ac:dyDescent="0.2">
      <c r="B9328" s="62"/>
    </row>
    <row r="9329" spans="2:2" x14ac:dyDescent="0.2">
      <c r="B9329" s="62"/>
    </row>
    <row r="9330" spans="2:2" x14ac:dyDescent="0.2">
      <c r="B9330" s="62"/>
    </row>
    <row r="9331" spans="2:2" x14ac:dyDescent="0.2">
      <c r="B9331" s="62"/>
    </row>
    <row r="9332" spans="2:2" x14ac:dyDescent="0.2">
      <c r="B9332" s="62"/>
    </row>
    <row r="9333" spans="2:2" x14ac:dyDescent="0.2">
      <c r="B9333" s="62"/>
    </row>
    <row r="9334" spans="2:2" x14ac:dyDescent="0.2">
      <c r="B9334" s="62"/>
    </row>
    <row r="9335" spans="2:2" x14ac:dyDescent="0.2">
      <c r="B9335" s="62"/>
    </row>
    <row r="9336" spans="2:2" x14ac:dyDescent="0.2">
      <c r="B9336" s="62"/>
    </row>
    <row r="9337" spans="2:2" x14ac:dyDescent="0.2">
      <c r="B9337" s="62"/>
    </row>
    <row r="9338" spans="2:2" x14ac:dyDescent="0.2">
      <c r="B9338" s="62"/>
    </row>
    <row r="9339" spans="2:2" x14ac:dyDescent="0.2">
      <c r="B9339" s="62"/>
    </row>
    <row r="9340" spans="2:2" x14ac:dyDescent="0.2">
      <c r="B9340" s="62"/>
    </row>
    <row r="9341" spans="2:2" x14ac:dyDescent="0.2">
      <c r="B9341" s="62"/>
    </row>
    <row r="9342" spans="2:2" x14ac:dyDescent="0.2">
      <c r="B9342" s="62"/>
    </row>
    <row r="9343" spans="2:2" x14ac:dyDescent="0.2">
      <c r="B9343" s="62"/>
    </row>
    <row r="9344" spans="2:2" x14ac:dyDescent="0.2">
      <c r="B9344" s="62"/>
    </row>
    <row r="9345" spans="2:2" x14ac:dyDescent="0.2">
      <c r="B9345" s="62"/>
    </row>
    <row r="9346" spans="2:2" x14ac:dyDescent="0.2">
      <c r="B9346" s="62"/>
    </row>
    <row r="9347" spans="2:2" x14ac:dyDescent="0.2">
      <c r="B9347" s="62"/>
    </row>
    <row r="9348" spans="2:2" x14ac:dyDescent="0.2">
      <c r="B9348" s="62"/>
    </row>
    <row r="9349" spans="2:2" x14ac:dyDescent="0.2">
      <c r="B9349" s="62"/>
    </row>
    <row r="9350" spans="2:2" x14ac:dyDescent="0.2">
      <c r="B9350" s="62"/>
    </row>
    <row r="9351" spans="2:2" x14ac:dyDescent="0.2">
      <c r="B9351" s="62"/>
    </row>
    <row r="9352" spans="2:2" x14ac:dyDescent="0.2">
      <c r="B9352" s="62"/>
    </row>
    <row r="9353" spans="2:2" x14ac:dyDescent="0.2">
      <c r="B9353" s="62"/>
    </row>
    <row r="9354" spans="2:2" x14ac:dyDescent="0.2">
      <c r="B9354" s="62"/>
    </row>
    <row r="9355" spans="2:2" x14ac:dyDescent="0.2">
      <c r="B9355" s="62"/>
    </row>
    <row r="9356" spans="2:2" x14ac:dyDescent="0.2">
      <c r="B9356" s="62"/>
    </row>
    <row r="9357" spans="2:2" x14ac:dyDescent="0.2">
      <c r="B9357" s="62"/>
    </row>
    <row r="9358" spans="2:2" x14ac:dyDescent="0.2">
      <c r="B9358" s="62"/>
    </row>
    <row r="9359" spans="2:2" x14ac:dyDescent="0.2">
      <c r="B9359" s="62"/>
    </row>
    <row r="9360" spans="2:2" x14ac:dyDescent="0.2">
      <c r="B9360" s="62"/>
    </row>
    <row r="9361" spans="2:2" x14ac:dyDescent="0.2">
      <c r="B9361" s="62"/>
    </row>
    <row r="9362" spans="2:2" x14ac:dyDescent="0.2">
      <c r="B9362" s="62"/>
    </row>
    <row r="9363" spans="2:2" x14ac:dyDescent="0.2">
      <c r="B9363" s="62"/>
    </row>
    <row r="9364" spans="2:2" x14ac:dyDescent="0.2">
      <c r="B9364" s="62"/>
    </row>
    <row r="9365" spans="2:2" x14ac:dyDescent="0.2">
      <c r="B9365" s="62"/>
    </row>
    <row r="9366" spans="2:2" x14ac:dyDescent="0.2">
      <c r="B9366" s="62"/>
    </row>
    <row r="9367" spans="2:2" x14ac:dyDescent="0.2">
      <c r="B9367" s="62"/>
    </row>
    <row r="9368" spans="2:2" x14ac:dyDescent="0.2">
      <c r="B9368" s="62"/>
    </row>
    <row r="9369" spans="2:2" x14ac:dyDescent="0.2">
      <c r="B9369" s="62"/>
    </row>
    <row r="9370" spans="2:2" x14ac:dyDescent="0.2">
      <c r="B9370" s="62"/>
    </row>
    <row r="9371" spans="2:2" x14ac:dyDescent="0.2">
      <c r="B9371" s="62"/>
    </row>
    <row r="9372" spans="2:2" x14ac:dyDescent="0.2">
      <c r="B9372" s="62"/>
    </row>
    <row r="9373" spans="2:2" x14ac:dyDescent="0.2">
      <c r="B9373" s="62"/>
    </row>
    <row r="9374" spans="2:2" x14ac:dyDescent="0.2">
      <c r="B9374" s="62"/>
    </row>
    <row r="9375" spans="2:2" x14ac:dyDescent="0.2">
      <c r="B9375" s="62"/>
    </row>
    <row r="9376" spans="2:2" x14ac:dyDescent="0.2">
      <c r="B9376" s="62"/>
    </row>
    <row r="9377" spans="2:2" x14ac:dyDescent="0.2">
      <c r="B9377" s="62"/>
    </row>
    <row r="9378" spans="2:2" x14ac:dyDescent="0.2">
      <c r="B9378" s="62"/>
    </row>
    <row r="9379" spans="2:2" x14ac:dyDescent="0.2">
      <c r="B9379" s="62"/>
    </row>
    <row r="9380" spans="2:2" x14ac:dyDescent="0.2">
      <c r="B9380" s="62"/>
    </row>
    <row r="9381" spans="2:2" x14ac:dyDescent="0.2">
      <c r="B9381" s="62"/>
    </row>
    <row r="9382" spans="2:2" x14ac:dyDescent="0.2">
      <c r="B9382" s="62"/>
    </row>
    <row r="9383" spans="2:2" x14ac:dyDescent="0.2">
      <c r="B9383" s="62"/>
    </row>
    <row r="9384" spans="2:2" x14ac:dyDescent="0.2">
      <c r="B9384" s="62"/>
    </row>
    <row r="9385" spans="2:2" x14ac:dyDescent="0.2">
      <c r="B9385" s="62"/>
    </row>
    <row r="9386" spans="2:2" x14ac:dyDescent="0.2">
      <c r="B9386" s="62"/>
    </row>
    <row r="9387" spans="2:2" x14ac:dyDescent="0.2">
      <c r="B9387" s="62"/>
    </row>
    <row r="9388" spans="2:2" x14ac:dyDescent="0.2">
      <c r="B9388" s="62"/>
    </row>
    <row r="9389" spans="2:2" x14ac:dyDescent="0.2">
      <c r="B9389" s="62"/>
    </row>
    <row r="9390" spans="2:2" x14ac:dyDescent="0.2">
      <c r="B9390" s="62"/>
    </row>
    <row r="9391" spans="2:2" x14ac:dyDescent="0.2">
      <c r="B9391" s="62"/>
    </row>
    <row r="9392" spans="2:2" x14ac:dyDescent="0.2">
      <c r="B9392" s="62"/>
    </row>
    <row r="9393" spans="2:2" x14ac:dyDescent="0.2">
      <c r="B9393" s="62"/>
    </row>
    <row r="9394" spans="2:2" x14ac:dyDescent="0.2">
      <c r="B9394" s="62"/>
    </row>
    <row r="9395" spans="2:2" x14ac:dyDescent="0.2">
      <c r="B9395" s="62"/>
    </row>
    <row r="9396" spans="2:2" x14ac:dyDescent="0.2">
      <c r="B9396" s="62"/>
    </row>
    <row r="9397" spans="2:2" x14ac:dyDescent="0.2">
      <c r="B9397" s="62"/>
    </row>
    <row r="9398" spans="2:2" x14ac:dyDescent="0.2">
      <c r="B9398" s="62"/>
    </row>
    <row r="9399" spans="2:2" x14ac:dyDescent="0.2">
      <c r="B9399" s="62"/>
    </row>
    <row r="9400" spans="2:2" x14ac:dyDescent="0.2">
      <c r="B9400" s="62"/>
    </row>
    <row r="9401" spans="2:2" x14ac:dyDescent="0.2">
      <c r="B9401" s="62"/>
    </row>
    <row r="9402" spans="2:2" x14ac:dyDescent="0.2">
      <c r="B9402" s="62"/>
    </row>
    <row r="9403" spans="2:2" x14ac:dyDescent="0.2">
      <c r="B9403" s="62"/>
    </row>
    <row r="9404" spans="2:2" x14ac:dyDescent="0.2">
      <c r="B9404" s="62"/>
    </row>
    <row r="9405" spans="2:2" x14ac:dyDescent="0.2">
      <c r="B9405" s="62"/>
    </row>
    <row r="9406" spans="2:2" x14ac:dyDescent="0.2">
      <c r="B9406" s="62"/>
    </row>
    <row r="9407" spans="2:2" x14ac:dyDescent="0.2">
      <c r="B9407" s="62"/>
    </row>
    <row r="9408" spans="2:2" x14ac:dyDescent="0.2">
      <c r="B9408" s="62"/>
    </row>
    <row r="9409" spans="2:2" x14ac:dyDescent="0.2">
      <c r="B9409" s="62"/>
    </row>
    <row r="9410" spans="2:2" x14ac:dyDescent="0.2">
      <c r="B9410" s="62"/>
    </row>
    <row r="9411" spans="2:2" x14ac:dyDescent="0.2">
      <c r="B9411" s="62"/>
    </row>
    <row r="9412" spans="2:2" x14ac:dyDescent="0.2">
      <c r="B9412" s="62"/>
    </row>
    <row r="9413" spans="2:2" x14ac:dyDescent="0.2">
      <c r="B9413" s="62"/>
    </row>
    <row r="9414" spans="2:2" x14ac:dyDescent="0.2">
      <c r="B9414" s="62"/>
    </row>
    <row r="9415" spans="2:2" x14ac:dyDescent="0.2">
      <c r="B9415" s="62"/>
    </row>
    <row r="9416" spans="2:2" x14ac:dyDescent="0.2">
      <c r="B9416" s="62"/>
    </row>
    <row r="9417" spans="2:2" x14ac:dyDescent="0.2">
      <c r="B9417" s="62"/>
    </row>
    <row r="9418" spans="2:2" x14ac:dyDescent="0.2">
      <c r="B9418" s="62"/>
    </row>
    <row r="9419" spans="2:2" x14ac:dyDescent="0.2">
      <c r="B9419" s="62"/>
    </row>
    <row r="9420" spans="2:2" x14ac:dyDescent="0.2">
      <c r="B9420" s="62"/>
    </row>
    <row r="9421" spans="2:2" x14ac:dyDescent="0.2">
      <c r="B9421" s="62"/>
    </row>
    <row r="9422" spans="2:2" x14ac:dyDescent="0.2">
      <c r="B9422" s="62"/>
    </row>
    <row r="9423" spans="2:2" x14ac:dyDescent="0.2">
      <c r="B9423" s="62"/>
    </row>
    <row r="9424" spans="2:2" x14ac:dyDescent="0.2">
      <c r="B9424" s="62"/>
    </row>
    <row r="9425" spans="2:2" x14ac:dyDescent="0.2">
      <c r="B9425" s="62"/>
    </row>
    <row r="9426" spans="2:2" x14ac:dyDescent="0.2">
      <c r="B9426" s="62"/>
    </row>
    <row r="9427" spans="2:2" x14ac:dyDescent="0.2">
      <c r="B9427" s="62"/>
    </row>
    <row r="9428" spans="2:2" x14ac:dyDescent="0.2">
      <c r="B9428" s="62"/>
    </row>
    <row r="9429" spans="2:2" x14ac:dyDescent="0.2">
      <c r="B9429" s="62"/>
    </row>
    <row r="9430" spans="2:2" x14ac:dyDescent="0.2">
      <c r="B9430" s="62"/>
    </row>
    <row r="9431" spans="2:2" x14ac:dyDescent="0.2">
      <c r="B9431" s="62"/>
    </row>
    <row r="9432" spans="2:2" x14ac:dyDescent="0.2">
      <c r="B9432" s="62"/>
    </row>
    <row r="9433" spans="2:2" x14ac:dyDescent="0.2">
      <c r="B9433" s="62"/>
    </row>
    <row r="9434" spans="2:2" x14ac:dyDescent="0.2">
      <c r="B9434" s="62"/>
    </row>
    <row r="9435" spans="2:2" x14ac:dyDescent="0.2">
      <c r="B9435" s="62"/>
    </row>
    <row r="9436" spans="2:2" x14ac:dyDescent="0.2">
      <c r="B9436" s="62"/>
    </row>
    <row r="9437" spans="2:2" x14ac:dyDescent="0.2">
      <c r="B9437" s="62"/>
    </row>
    <row r="9438" spans="2:2" x14ac:dyDescent="0.2">
      <c r="B9438" s="62"/>
    </row>
    <row r="9439" spans="2:2" x14ac:dyDescent="0.2">
      <c r="B9439" s="62"/>
    </row>
    <row r="9440" spans="2:2" x14ac:dyDescent="0.2">
      <c r="B9440" s="62"/>
    </row>
    <row r="9441" spans="2:2" x14ac:dyDescent="0.2">
      <c r="B9441" s="62"/>
    </row>
    <row r="9442" spans="2:2" x14ac:dyDescent="0.2">
      <c r="B9442" s="62"/>
    </row>
    <row r="9443" spans="2:2" x14ac:dyDescent="0.2">
      <c r="B9443" s="62"/>
    </row>
    <row r="9444" spans="2:2" x14ac:dyDescent="0.2">
      <c r="B9444" s="62"/>
    </row>
    <row r="9445" spans="2:2" x14ac:dyDescent="0.2">
      <c r="B9445" s="62"/>
    </row>
    <row r="9446" spans="2:2" x14ac:dyDescent="0.2">
      <c r="B9446" s="62"/>
    </row>
    <row r="9447" spans="2:2" x14ac:dyDescent="0.2">
      <c r="B9447" s="62"/>
    </row>
    <row r="9448" spans="2:2" x14ac:dyDescent="0.2">
      <c r="B9448" s="62"/>
    </row>
    <row r="9449" spans="2:2" x14ac:dyDescent="0.2">
      <c r="B9449" s="62"/>
    </row>
    <row r="9450" spans="2:2" x14ac:dyDescent="0.2">
      <c r="B9450" s="62"/>
    </row>
    <row r="9451" spans="2:2" x14ac:dyDescent="0.2">
      <c r="B9451" s="62"/>
    </row>
    <row r="9452" spans="2:2" x14ac:dyDescent="0.2">
      <c r="B9452" s="62"/>
    </row>
    <row r="9453" spans="2:2" x14ac:dyDescent="0.2">
      <c r="B9453" s="62"/>
    </row>
    <row r="9454" spans="2:2" x14ac:dyDescent="0.2">
      <c r="B9454" s="62"/>
    </row>
    <row r="9455" spans="2:2" x14ac:dyDescent="0.2">
      <c r="B9455" s="62"/>
    </row>
    <row r="9456" spans="2:2" x14ac:dyDescent="0.2">
      <c r="B9456" s="62"/>
    </row>
    <row r="9457" spans="2:2" x14ac:dyDescent="0.2">
      <c r="B9457" s="62"/>
    </row>
    <row r="9458" spans="2:2" x14ac:dyDescent="0.2">
      <c r="B9458" s="62"/>
    </row>
    <row r="9459" spans="2:2" x14ac:dyDescent="0.2">
      <c r="B9459" s="62"/>
    </row>
    <row r="9460" spans="2:2" x14ac:dyDescent="0.2">
      <c r="B9460" s="62"/>
    </row>
    <row r="9461" spans="2:2" x14ac:dyDescent="0.2">
      <c r="B9461" s="62"/>
    </row>
    <row r="9462" spans="2:2" x14ac:dyDescent="0.2">
      <c r="B9462" s="62"/>
    </row>
    <row r="9463" spans="2:2" x14ac:dyDescent="0.2">
      <c r="B9463" s="62"/>
    </row>
    <row r="9464" spans="2:2" x14ac:dyDescent="0.2">
      <c r="B9464" s="62"/>
    </row>
    <row r="9465" spans="2:2" x14ac:dyDescent="0.2">
      <c r="B9465" s="62"/>
    </row>
    <row r="9466" spans="2:2" x14ac:dyDescent="0.2">
      <c r="B9466" s="62"/>
    </row>
    <row r="9467" spans="2:2" x14ac:dyDescent="0.2">
      <c r="B9467" s="62"/>
    </row>
    <row r="9468" spans="2:2" x14ac:dyDescent="0.2">
      <c r="B9468" s="62"/>
    </row>
    <row r="9469" spans="2:2" x14ac:dyDescent="0.2">
      <c r="B9469" s="62"/>
    </row>
    <row r="9470" spans="2:2" x14ac:dyDescent="0.2">
      <c r="B9470" s="62"/>
    </row>
    <row r="9471" spans="2:2" x14ac:dyDescent="0.2">
      <c r="B9471" s="62"/>
    </row>
    <row r="9472" spans="2:2" x14ac:dyDescent="0.2">
      <c r="B9472" s="62"/>
    </row>
    <row r="9473" spans="2:2" x14ac:dyDescent="0.2">
      <c r="B9473" s="62"/>
    </row>
    <row r="9474" spans="2:2" x14ac:dyDescent="0.2">
      <c r="B9474" s="62"/>
    </row>
    <row r="9475" spans="2:2" x14ac:dyDescent="0.2">
      <c r="B9475" s="62"/>
    </row>
    <row r="9476" spans="2:2" x14ac:dyDescent="0.2">
      <c r="B9476" s="62"/>
    </row>
    <row r="9477" spans="2:2" x14ac:dyDescent="0.2">
      <c r="B9477" s="62"/>
    </row>
    <row r="9478" spans="2:2" x14ac:dyDescent="0.2">
      <c r="B9478" s="62"/>
    </row>
    <row r="9479" spans="2:2" x14ac:dyDescent="0.2">
      <c r="B9479" s="62"/>
    </row>
    <row r="9480" spans="2:2" x14ac:dyDescent="0.2">
      <c r="B9480" s="62"/>
    </row>
    <row r="9481" spans="2:2" x14ac:dyDescent="0.2">
      <c r="B9481" s="62"/>
    </row>
    <row r="9482" spans="2:2" x14ac:dyDescent="0.2">
      <c r="B9482" s="62"/>
    </row>
    <row r="9483" spans="2:2" x14ac:dyDescent="0.2">
      <c r="B9483" s="62"/>
    </row>
    <row r="9484" spans="2:2" x14ac:dyDescent="0.2">
      <c r="B9484" s="62"/>
    </row>
    <row r="9485" spans="2:2" x14ac:dyDescent="0.2">
      <c r="B9485" s="62"/>
    </row>
    <row r="9486" spans="2:2" x14ac:dyDescent="0.2">
      <c r="B9486" s="62"/>
    </row>
    <row r="9487" spans="2:2" x14ac:dyDescent="0.2">
      <c r="B9487" s="62"/>
    </row>
    <row r="9488" spans="2:2" x14ac:dyDescent="0.2">
      <c r="B9488" s="62"/>
    </row>
    <row r="9489" spans="2:2" x14ac:dyDescent="0.2">
      <c r="B9489" s="62"/>
    </row>
    <row r="9490" spans="2:2" x14ac:dyDescent="0.2">
      <c r="B9490" s="62"/>
    </row>
    <row r="9491" spans="2:2" x14ac:dyDescent="0.2">
      <c r="B9491" s="62"/>
    </row>
    <row r="9492" spans="2:2" x14ac:dyDescent="0.2">
      <c r="B9492" s="62"/>
    </row>
    <row r="9493" spans="2:2" x14ac:dyDescent="0.2">
      <c r="B9493" s="62"/>
    </row>
    <row r="9494" spans="2:2" x14ac:dyDescent="0.2">
      <c r="B9494" s="62"/>
    </row>
    <row r="9495" spans="2:2" x14ac:dyDescent="0.2">
      <c r="B9495" s="62"/>
    </row>
    <row r="9496" spans="2:2" x14ac:dyDescent="0.2">
      <c r="B9496" s="62"/>
    </row>
    <row r="9497" spans="2:2" x14ac:dyDescent="0.2">
      <c r="B9497" s="62"/>
    </row>
    <row r="9498" spans="2:2" x14ac:dyDescent="0.2">
      <c r="B9498" s="62"/>
    </row>
    <row r="9499" spans="2:2" x14ac:dyDescent="0.2">
      <c r="B9499" s="62"/>
    </row>
    <row r="9500" spans="2:2" x14ac:dyDescent="0.2">
      <c r="B9500" s="62"/>
    </row>
    <row r="9501" spans="2:2" x14ac:dyDescent="0.2">
      <c r="B9501" s="62"/>
    </row>
    <row r="9502" spans="2:2" x14ac:dyDescent="0.2">
      <c r="B9502" s="62"/>
    </row>
    <row r="9503" spans="2:2" x14ac:dyDescent="0.2">
      <c r="B9503" s="62"/>
    </row>
    <row r="9504" spans="2:2" x14ac:dyDescent="0.2">
      <c r="B9504" s="62"/>
    </row>
    <row r="9505" spans="2:2" x14ac:dyDescent="0.2">
      <c r="B9505" s="62"/>
    </row>
    <row r="9506" spans="2:2" x14ac:dyDescent="0.2">
      <c r="B9506" s="62"/>
    </row>
    <row r="9507" spans="2:2" x14ac:dyDescent="0.2">
      <c r="B9507" s="62"/>
    </row>
    <row r="9508" spans="2:2" x14ac:dyDescent="0.2">
      <c r="B9508" s="62"/>
    </row>
    <row r="9509" spans="2:2" x14ac:dyDescent="0.2">
      <c r="B9509" s="62"/>
    </row>
    <row r="9510" spans="2:2" x14ac:dyDescent="0.2">
      <c r="B9510" s="62"/>
    </row>
    <row r="9511" spans="2:2" x14ac:dyDescent="0.2">
      <c r="B9511" s="62"/>
    </row>
    <row r="9512" spans="2:2" x14ac:dyDescent="0.2">
      <c r="B9512" s="62"/>
    </row>
    <row r="9513" spans="2:2" x14ac:dyDescent="0.2">
      <c r="B9513" s="62"/>
    </row>
    <row r="9514" spans="2:2" x14ac:dyDescent="0.2">
      <c r="B9514" s="62"/>
    </row>
    <row r="9515" spans="2:2" x14ac:dyDescent="0.2">
      <c r="B9515" s="62"/>
    </row>
    <row r="9516" spans="2:2" x14ac:dyDescent="0.2">
      <c r="B9516" s="62"/>
    </row>
    <row r="9517" spans="2:2" x14ac:dyDescent="0.2">
      <c r="B9517" s="62"/>
    </row>
    <row r="9518" spans="2:2" x14ac:dyDescent="0.2">
      <c r="B9518" s="62"/>
    </row>
    <row r="9519" spans="2:2" x14ac:dyDescent="0.2">
      <c r="B9519" s="62"/>
    </row>
    <row r="9520" spans="2:2" x14ac:dyDescent="0.2">
      <c r="B9520" s="62"/>
    </row>
    <row r="9521" spans="2:2" x14ac:dyDescent="0.2">
      <c r="B9521" s="62"/>
    </row>
    <row r="9522" spans="2:2" x14ac:dyDescent="0.2">
      <c r="B9522" s="62"/>
    </row>
    <row r="9523" spans="2:2" x14ac:dyDescent="0.2">
      <c r="B9523" s="62"/>
    </row>
    <row r="9524" spans="2:2" x14ac:dyDescent="0.2">
      <c r="B9524" s="62"/>
    </row>
    <row r="9525" spans="2:2" x14ac:dyDescent="0.2">
      <c r="B9525" s="62"/>
    </row>
    <row r="9526" spans="2:2" x14ac:dyDescent="0.2">
      <c r="B9526" s="62"/>
    </row>
    <row r="9527" spans="2:2" x14ac:dyDescent="0.2">
      <c r="B9527" s="62"/>
    </row>
    <row r="9528" spans="2:2" x14ac:dyDescent="0.2">
      <c r="B9528" s="62"/>
    </row>
    <row r="9529" spans="2:2" x14ac:dyDescent="0.2">
      <c r="B9529" s="62"/>
    </row>
    <row r="9530" spans="2:2" x14ac:dyDescent="0.2">
      <c r="B9530" s="62"/>
    </row>
    <row r="9531" spans="2:2" x14ac:dyDescent="0.2">
      <c r="B9531" s="62"/>
    </row>
    <row r="9532" spans="2:2" x14ac:dyDescent="0.2">
      <c r="B9532" s="62"/>
    </row>
    <row r="9533" spans="2:2" x14ac:dyDescent="0.2">
      <c r="B9533" s="62"/>
    </row>
    <row r="9534" spans="2:2" x14ac:dyDescent="0.2">
      <c r="B9534" s="62"/>
    </row>
    <row r="9535" spans="2:2" x14ac:dyDescent="0.2">
      <c r="B9535" s="62"/>
    </row>
    <row r="9536" spans="2:2" x14ac:dyDescent="0.2">
      <c r="B9536" s="62"/>
    </row>
    <row r="9537" spans="2:2" x14ac:dyDescent="0.2">
      <c r="B9537" s="62"/>
    </row>
    <row r="9538" spans="2:2" x14ac:dyDescent="0.2">
      <c r="B9538" s="62"/>
    </row>
    <row r="9539" spans="2:2" x14ac:dyDescent="0.2">
      <c r="B9539" s="62"/>
    </row>
    <row r="9540" spans="2:2" x14ac:dyDescent="0.2">
      <c r="B9540" s="62"/>
    </row>
    <row r="9541" spans="2:2" x14ac:dyDescent="0.2">
      <c r="B9541" s="62"/>
    </row>
    <row r="9542" spans="2:2" x14ac:dyDescent="0.2">
      <c r="B9542" s="62"/>
    </row>
    <row r="9543" spans="2:2" x14ac:dyDescent="0.2">
      <c r="B9543" s="62"/>
    </row>
    <row r="9544" spans="2:2" x14ac:dyDescent="0.2">
      <c r="B9544" s="62"/>
    </row>
    <row r="9545" spans="2:2" x14ac:dyDescent="0.2">
      <c r="B9545" s="62"/>
    </row>
    <row r="9546" spans="2:2" x14ac:dyDescent="0.2">
      <c r="B9546" s="62"/>
    </row>
    <row r="9547" spans="2:2" x14ac:dyDescent="0.2">
      <c r="B9547" s="62"/>
    </row>
    <row r="9548" spans="2:2" x14ac:dyDescent="0.2">
      <c r="B9548" s="62"/>
    </row>
    <row r="9549" spans="2:2" x14ac:dyDescent="0.2">
      <c r="B9549" s="62"/>
    </row>
    <row r="9550" spans="2:2" x14ac:dyDescent="0.2">
      <c r="B9550" s="62"/>
    </row>
    <row r="9551" spans="2:2" x14ac:dyDescent="0.2">
      <c r="B9551" s="62"/>
    </row>
    <row r="9552" spans="2:2" x14ac:dyDescent="0.2">
      <c r="B9552" s="62"/>
    </row>
    <row r="9553" spans="2:2" x14ac:dyDescent="0.2">
      <c r="B9553" s="62"/>
    </row>
    <row r="9554" spans="2:2" x14ac:dyDescent="0.2">
      <c r="B9554" s="62"/>
    </row>
    <row r="9555" spans="2:2" x14ac:dyDescent="0.2">
      <c r="B9555" s="62"/>
    </row>
    <row r="9556" spans="2:2" x14ac:dyDescent="0.2">
      <c r="B9556" s="62"/>
    </row>
    <row r="9557" spans="2:2" x14ac:dyDescent="0.2">
      <c r="B9557" s="62"/>
    </row>
    <row r="9558" spans="2:2" x14ac:dyDescent="0.2">
      <c r="B9558" s="62"/>
    </row>
    <row r="9559" spans="2:2" x14ac:dyDescent="0.2">
      <c r="B9559" s="62"/>
    </row>
    <row r="9560" spans="2:2" x14ac:dyDescent="0.2">
      <c r="B9560" s="62"/>
    </row>
    <row r="9561" spans="2:2" x14ac:dyDescent="0.2">
      <c r="B9561" s="62"/>
    </row>
    <row r="9562" spans="2:2" x14ac:dyDescent="0.2">
      <c r="B9562" s="62"/>
    </row>
    <row r="9563" spans="2:2" x14ac:dyDescent="0.2">
      <c r="B9563" s="62"/>
    </row>
    <row r="9564" spans="2:2" x14ac:dyDescent="0.2">
      <c r="B9564" s="62"/>
    </row>
    <row r="9565" spans="2:2" x14ac:dyDescent="0.2">
      <c r="B9565" s="62"/>
    </row>
    <row r="9566" spans="2:2" x14ac:dyDescent="0.2">
      <c r="B9566" s="62"/>
    </row>
    <row r="9567" spans="2:2" x14ac:dyDescent="0.2">
      <c r="B9567" s="62"/>
    </row>
    <row r="9568" spans="2:2" x14ac:dyDescent="0.2">
      <c r="B9568" s="62"/>
    </row>
    <row r="9569" spans="2:2" x14ac:dyDescent="0.2">
      <c r="B9569" s="62"/>
    </row>
    <row r="9570" spans="2:2" x14ac:dyDescent="0.2">
      <c r="B9570" s="62"/>
    </row>
    <row r="9571" spans="2:2" x14ac:dyDescent="0.2">
      <c r="B9571" s="62"/>
    </row>
    <row r="9572" spans="2:2" x14ac:dyDescent="0.2">
      <c r="B9572" s="62"/>
    </row>
    <row r="9573" spans="2:2" x14ac:dyDescent="0.2">
      <c r="B9573" s="62"/>
    </row>
    <row r="9574" spans="2:2" x14ac:dyDescent="0.2">
      <c r="B9574" s="62"/>
    </row>
    <row r="9575" spans="2:2" x14ac:dyDescent="0.2">
      <c r="B9575" s="62"/>
    </row>
    <row r="9576" spans="2:2" x14ac:dyDescent="0.2">
      <c r="B9576" s="62"/>
    </row>
    <row r="9577" spans="2:2" x14ac:dyDescent="0.2">
      <c r="B9577" s="62"/>
    </row>
    <row r="9578" spans="2:2" x14ac:dyDescent="0.2">
      <c r="B9578" s="62"/>
    </row>
    <row r="9579" spans="2:2" x14ac:dyDescent="0.2">
      <c r="B9579" s="62"/>
    </row>
    <row r="9580" spans="2:2" x14ac:dyDescent="0.2">
      <c r="B9580" s="62"/>
    </row>
    <row r="9581" spans="2:2" x14ac:dyDescent="0.2">
      <c r="B9581" s="62"/>
    </row>
    <row r="9582" spans="2:2" x14ac:dyDescent="0.2">
      <c r="B9582" s="62"/>
    </row>
    <row r="9583" spans="2:2" x14ac:dyDescent="0.2">
      <c r="B9583" s="62"/>
    </row>
    <row r="9584" spans="2:2" x14ac:dyDescent="0.2">
      <c r="B9584" s="62"/>
    </row>
    <row r="9585" spans="2:2" x14ac:dyDescent="0.2">
      <c r="B9585" s="62"/>
    </row>
    <row r="9586" spans="2:2" x14ac:dyDescent="0.2">
      <c r="B9586" s="62"/>
    </row>
    <row r="9587" spans="2:2" x14ac:dyDescent="0.2">
      <c r="B9587" s="62"/>
    </row>
    <row r="9588" spans="2:2" x14ac:dyDescent="0.2">
      <c r="B9588" s="62"/>
    </row>
    <row r="9589" spans="2:2" x14ac:dyDescent="0.2">
      <c r="B9589" s="62"/>
    </row>
    <row r="9590" spans="2:2" x14ac:dyDescent="0.2">
      <c r="B9590" s="62"/>
    </row>
    <row r="9591" spans="2:2" x14ac:dyDescent="0.2">
      <c r="B9591" s="62"/>
    </row>
    <row r="9592" spans="2:2" x14ac:dyDescent="0.2">
      <c r="B9592" s="62"/>
    </row>
    <row r="9593" spans="2:2" x14ac:dyDescent="0.2">
      <c r="B9593" s="62"/>
    </row>
    <row r="9594" spans="2:2" x14ac:dyDescent="0.2">
      <c r="B9594" s="62"/>
    </row>
    <row r="9595" spans="2:2" x14ac:dyDescent="0.2">
      <c r="B9595" s="62"/>
    </row>
    <row r="9596" spans="2:2" x14ac:dyDescent="0.2">
      <c r="B9596" s="62"/>
    </row>
    <row r="9597" spans="2:2" x14ac:dyDescent="0.2">
      <c r="B9597" s="62"/>
    </row>
    <row r="9598" spans="2:2" x14ac:dyDescent="0.2">
      <c r="B9598" s="62"/>
    </row>
    <row r="9599" spans="2:2" x14ac:dyDescent="0.2">
      <c r="B9599" s="62"/>
    </row>
    <row r="9600" spans="2:2" x14ac:dyDescent="0.2">
      <c r="B9600" s="62"/>
    </row>
    <row r="9601" spans="2:2" x14ac:dyDescent="0.2">
      <c r="B9601" s="62"/>
    </row>
    <row r="9602" spans="2:2" x14ac:dyDescent="0.2">
      <c r="B9602" s="62"/>
    </row>
    <row r="9603" spans="2:2" x14ac:dyDescent="0.2">
      <c r="B9603" s="62"/>
    </row>
    <row r="9604" spans="2:2" x14ac:dyDescent="0.2">
      <c r="B9604" s="62"/>
    </row>
    <row r="9605" spans="2:2" x14ac:dyDescent="0.2">
      <c r="B9605" s="62"/>
    </row>
    <row r="9606" spans="2:2" x14ac:dyDescent="0.2">
      <c r="B9606" s="62"/>
    </row>
    <row r="9607" spans="2:2" x14ac:dyDescent="0.2">
      <c r="B9607" s="62"/>
    </row>
    <row r="9608" spans="2:2" x14ac:dyDescent="0.2">
      <c r="B9608" s="62"/>
    </row>
    <row r="9609" spans="2:2" x14ac:dyDescent="0.2">
      <c r="B9609" s="62"/>
    </row>
    <row r="9610" spans="2:2" x14ac:dyDescent="0.2">
      <c r="B9610" s="62"/>
    </row>
    <row r="9611" spans="2:2" x14ac:dyDescent="0.2">
      <c r="B9611" s="62"/>
    </row>
    <row r="9612" spans="2:2" x14ac:dyDescent="0.2">
      <c r="B9612" s="62"/>
    </row>
    <row r="9613" spans="2:2" x14ac:dyDescent="0.2">
      <c r="B9613" s="62"/>
    </row>
    <row r="9614" spans="2:2" x14ac:dyDescent="0.2">
      <c r="B9614" s="62"/>
    </row>
    <row r="9615" spans="2:2" x14ac:dyDescent="0.2">
      <c r="B9615" s="62"/>
    </row>
    <row r="9616" spans="2:2" x14ac:dyDescent="0.2">
      <c r="B9616" s="62"/>
    </row>
    <row r="9617" spans="2:2" x14ac:dyDescent="0.2">
      <c r="B9617" s="62"/>
    </row>
    <row r="9618" spans="2:2" x14ac:dyDescent="0.2">
      <c r="B9618" s="62"/>
    </row>
    <row r="9619" spans="2:2" x14ac:dyDescent="0.2">
      <c r="B9619" s="62"/>
    </row>
    <row r="9620" spans="2:2" x14ac:dyDescent="0.2">
      <c r="B9620" s="62"/>
    </row>
    <row r="9621" spans="2:2" x14ac:dyDescent="0.2">
      <c r="B9621" s="62"/>
    </row>
    <row r="9622" spans="2:2" x14ac:dyDescent="0.2">
      <c r="B9622" s="62"/>
    </row>
    <row r="9623" spans="2:2" x14ac:dyDescent="0.2">
      <c r="B9623" s="62"/>
    </row>
    <row r="9624" spans="2:2" x14ac:dyDescent="0.2">
      <c r="B9624" s="62"/>
    </row>
    <row r="9625" spans="2:2" x14ac:dyDescent="0.2">
      <c r="B9625" s="62"/>
    </row>
    <row r="9626" spans="2:2" x14ac:dyDescent="0.2">
      <c r="B9626" s="62"/>
    </row>
    <row r="9627" spans="2:2" x14ac:dyDescent="0.2">
      <c r="B9627" s="62"/>
    </row>
    <row r="9628" spans="2:2" x14ac:dyDescent="0.2">
      <c r="B9628" s="62"/>
    </row>
    <row r="9629" spans="2:2" x14ac:dyDescent="0.2">
      <c r="B9629" s="62"/>
    </row>
    <row r="9630" spans="2:2" x14ac:dyDescent="0.2">
      <c r="B9630" s="62"/>
    </row>
    <row r="9631" spans="2:2" x14ac:dyDescent="0.2">
      <c r="B9631" s="62"/>
    </row>
    <row r="9632" spans="2:2" x14ac:dyDescent="0.2">
      <c r="B9632" s="62"/>
    </row>
    <row r="9633" spans="2:2" x14ac:dyDescent="0.2">
      <c r="B9633" s="62"/>
    </row>
    <row r="9634" spans="2:2" x14ac:dyDescent="0.2">
      <c r="B9634" s="62"/>
    </row>
    <row r="9635" spans="2:2" x14ac:dyDescent="0.2">
      <c r="B9635" s="62"/>
    </row>
    <row r="9636" spans="2:2" x14ac:dyDescent="0.2">
      <c r="B9636" s="62"/>
    </row>
    <row r="9637" spans="2:2" x14ac:dyDescent="0.2">
      <c r="B9637" s="62"/>
    </row>
    <row r="9638" spans="2:2" x14ac:dyDescent="0.2">
      <c r="B9638" s="62"/>
    </row>
    <row r="9639" spans="2:2" x14ac:dyDescent="0.2">
      <c r="B9639" s="62"/>
    </row>
    <row r="9640" spans="2:2" x14ac:dyDescent="0.2">
      <c r="B9640" s="62"/>
    </row>
    <row r="9641" spans="2:2" x14ac:dyDescent="0.2">
      <c r="B9641" s="62"/>
    </row>
    <row r="9642" spans="2:2" x14ac:dyDescent="0.2">
      <c r="B9642" s="62"/>
    </row>
    <row r="9643" spans="2:2" x14ac:dyDescent="0.2">
      <c r="B9643" s="62"/>
    </row>
    <row r="9644" spans="2:2" x14ac:dyDescent="0.2">
      <c r="B9644" s="62"/>
    </row>
    <row r="9645" spans="2:2" x14ac:dyDescent="0.2">
      <c r="B9645" s="62"/>
    </row>
    <row r="9646" spans="2:2" x14ac:dyDescent="0.2">
      <c r="B9646" s="62"/>
    </row>
    <row r="9647" spans="2:2" x14ac:dyDescent="0.2">
      <c r="B9647" s="62"/>
    </row>
    <row r="9648" spans="2:2" x14ac:dyDescent="0.2">
      <c r="B9648" s="62"/>
    </row>
    <row r="9649" spans="2:2" x14ac:dyDescent="0.2">
      <c r="B9649" s="62"/>
    </row>
    <row r="9650" spans="2:2" x14ac:dyDescent="0.2">
      <c r="B9650" s="62"/>
    </row>
    <row r="9651" spans="2:2" x14ac:dyDescent="0.2">
      <c r="B9651" s="62"/>
    </row>
    <row r="9652" spans="2:2" x14ac:dyDescent="0.2">
      <c r="B9652" s="62"/>
    </row>
    <row r="9653" spans="2:2" x14ac:dyDescent="0.2">
      <c r="B9653" s="62"/>
    </row>
    <row r="9654" spans="2:2" x14ac:dyDescent="0.2">
      <c r="B9654" s="62"/>
    </row>
    <row r="9655" spans="2:2" x14ac:dyDescent="0.2">
      <c r="B9655" s="62"/>
    </row>
    <row r="9656" spans="2:2" x14ac:dyDescent="0.2">
      <c r="B9656" s="62"/>
    </row>
    <row r="9657" spans="2:2" x14ac:dyDescent="0.2">
      <c r="B9657" s="62"/>
    </row>
    <row r="9658" spans="2:2" x14ac:dyDescent="0.2">
      <c r="B9658" s="62"/>
    </row>
    <row r="9659" spans="2:2" x14ac:dyDescent="0.2">
      <c r="B9659" s="62"/>
    </row>
    <row r="9660" spans="2:2" x14ac:dyDescent="0.2">
      <c r="B9660" s="62"/>
    </row>
    <row r="9661" spans="2:2" x14ac:dyDescent="0.2">
      <c r="B9661" s="62"/>
    </row>
    <row r="9662" spans="2:2" x14ac:dyDescent="0.2">
      <c r="B9662" s="62"/>
    </row>
    <row r="9663" spans="2:2" x14ac:dyDescent="0.2">
      <c r="B9663" s="62"/>
    </row>
    <row r="9664" spans="2:2" x14ac:dyDescent="0.2">
      <c r="B9664" s="62"/>
    </row>
    <row r="9665" spans="2:2" x14ac:dyDescent="0.2">
      <c r="B9665" s="62"/>
    </row>
    <row r="9666" spans="2:2" x14ac:dyDescent="0.2">
      <c r="B9666" s="62"/>
    </row>
    <row r="9667" spans="2:2" x14ac:dyDescent="0.2">
      <c r="B9667" s="62"/>
    </row>
    <row r="9668" spans="2:2" x14ac:dyDescent="0.2">
      <c r="B9668" s="62"/>
    </row>
    <row r="9669" spans="2:2" x14ac:dyDescent="0.2">
      <c r="B9669" s="62"/>
    </row>
    <row r="9670" spans="2:2" x14ac:dyDescent="0.2">
      <c r="B9670" s="62"/>
    </row>
    <row r="9671" spans="2:2" x14ac:dyDescent="0.2">
      <c r="B9671" s="62"/>
    </row>
    <row r="9672" spans="2:2" x14ac:dyDescent="0.2">
      <c r="B9672" s="62"/>
    </row>
    <row r="9673" spans="2:2" x14ac:dyDescent="0.2">
      <c r="B9673" s="62"/>
    </row>
    <row r="9674" spans="2:2" x14ac:dyDescent="0.2">
      <c r="B9674" s="62"/>
    </row>
    <row r="9675" spans="2:2" x14ac:dyDescent="0.2">
      <c r="B9675" s="62"/>
    </row>
    <row r="9676" spans="2:2" x14ac:dyDescent="0.2">
      <c r="B9676" s="62"/>
    </row>
    <row r="9677" spans="2:2" x14ac:dyDescent="0.2">
      <c r="B9677" s="62"/>
    </row>
    <row r="9678" spans="2:2" x14ac:dyDescent="0.2">
      <c r="B9678" s="62"/>
    </row>
    <row r="9679" spans="2:2" x14ac:dyDescent="0.2">
      <c r="B9679" s="62"/>
    </row>
    <row r="9680" spans="2:2" x14ac:dyDescent="0.2">
      <c r="B9680" s="62"/>
    </row>
    <row r="9681" spans="2:2" x14ac:dyDescent="0.2">
      <c r="B9681" s="62"/>
    </row>
    <row r="9682" spans="2:2" x14ac:dyDescent="0.2">
      <c r="B9682" s="62"/>
    </row>
    <row r="9683" spans="2:2" x14ac:dyDescent="0.2">
      <c r="B9683" s="62"/>
    </row>
    <row r="9684" spans="2:2" x14ac:dyDescent="0.2">
      <c r="B9684" s="62"/>
    </row>
    <row r="9685" spans="2:2" x14ac:dyDescent="0.2">
      <c r="B9685" s="62"/>
    </row>
    <row r="9686" spans="2:2" x14ac:dyDescent="0.2">
      <c r="B9686" s="62"/>
    </row>
    <row r="9687" spans="2:2" x14ac:dyDescent="0.2">
      <c r="B9687" s="62"/>
    </row>
    <row r="9688" spans="2:2" x14ac:dyDescent="0.2">
      <c r="B9688" s="62"/>
    </row>
    <row r="9689" spans="2:2" x14ac:dyDescent="0.2">
      <c r="B9689" s="62"/>
    </row>
    <row r="9690" spans="2:2" x14ac:dyDescent="0.2">
      <c r="B9690" s="62"/>
    </row>
    <row r="9691" spans="2:2" x14ac:dyDescent="0.2">
      <c r="B9691" s="62"/>
    </row>
    <row r="9692" spans="2:2" x14ac:dyDescent="0.2">
      <c r="B9692" s="62"/>
    </row>
    <row r="9693" spans="2:2" x14ac:dyDescent="0.2">
      <c r="B9693" s="62"/>
    </row>
    <row r="9694" spans="2:2" x14ac:dyDescent="0.2">
      <c r="B9694" s="62"/>
    </row>
    <row r="9695" spans="2:2" x14ac:dyDescent="0.2">
      <c r="B9695" s="62"/>
    </row>
    <row r="9696" spans="2:2" x14ac:dyDescent="0.2">
      <c r="B9696" s="62"/>
    </row>
    <row r="9697" spans="2:2" x14ac:dyDescent="0.2">
      <c r="B9697" s="62"/>
    </row>
    <row r="9698" spans="2:2" x14ac:dyDescent="0.2">
      <c r="B9698" s="62"/>
    </row>
    <row r="9699" spans="2:2" x14ac:dyDescent="0.2">
      <c r="B9699" s="62"/>
    </row>
    <row r="9700" spans="2:2" x14ac:dyDescent="0.2">
      <c r="B9700" s="62"/>
    </row>
    <row r="9701" spans="2:2" x14ac:dyDescent="0.2">
      <c r="B9701" s="62"/>
    </row>
    <row r="9702" spans="2:2" x14ac:dyDescent="0.2">
      <c r="B9702" s="62"/>
    </row>
    <row r="9703" spans="2:2" x14ac:dyDescent="0.2">
      <c r="B9703" s="62"/>
    </row>
    <row r="9704" spans="2:2" x14ac:dyDescent="0.2">
      <c r="B9704" s="62"/>
    </row>
    <row r="9705" spans="2:2" x14ac:dyDescent="0.2">
      <c r="B9705" s="62"/>
    </row>
    <row r="9706" spans="2:2" x14ac:dyDescent="0.2">
      <c r="B9706" s="62"/>
    </row>
    <row r="9707" spans="2:2" x14ac:dyDescent="0.2">
      <c r="B9707" s="62"/>
    </row>
    <row r="9708" spans="2:2" x14ac:dyDescent="0.2">
      <c r="B9708" s="62"/>
    </row>
    <row r="9709" spans="2:2" x14ac:dyDescent="0.2">
      <c r="B9709" s="62"/>
    </row>
    <row r="9710" spans="2:2" x14ac:dyDescent="0.2">
      <c r="B9710" s="62"/>
    </row>
    <row r="9711" spans="2:2" x14ac:dyDescent="0.2">
      <c r="B9711" s="62"/>
    </row>
    <row r="9712" spans="2:2" x14ac:dyDescent="0.2">
      <c r="B9712" s="62"/>
    </row>
    <row r="9713" spans="2:2" x14ac:dyDescent="0.2">
      <c r="B9713" s="62"/>
    </row>
    <row r="9714" spans="2:2" x14ac:dyDescent="0.2">
      <c r="B9714" s="62"/>
    </row>
    <row r="9715" spans="2:2" x14ac:dyDescent="0.2">
      <c r="B9715" s="62"/>
    </row>
    <row r="9716" spans="2:2" x14ac:dyDescent="0.2">
      <c r="B9716" s="62"/>
    </row>
    <row r="9717" spans="2:2" x14ac:dyDescent="0.2">
      <c r="B9717" s="62"/>
    </row>
    <row r="9718" spans="2:2" x14ac:dyDescent="0.2">
      <c r="B9718" s="62"/>
    </row>
    <row r="9719" spans="2:2" x14ac:dyDescent="0.2">
      <c r="B9719" s="62"/>
    </row>
    <row r="9720" spans="2:2" x14ac:dyDescent="0.2">
      <c r="B9720" s="62"/>
    </row>
    <row r="9721" spans="2:2" x14ac:dyDescent="0.2">
      <c r="B9721" s="62"/>
    </row>
    <row r="9722" spans="2:2" x14ac:dyDescent="0.2">
      <c r="B9722" s="62"/>
    </row>
    <row r="9723" spans="2:2" x14ac:dyDescent="0.2">
      <c r="B9723" s="62"/>
    </row>
    <row r="9724" spans="2:2" x14ac:dyDescent="0.2">
      <c r="B9724" s="62"/>
    </row>
    <row r="9725" spans="2:2" x14ac:dyDescent="0.2">
      <c r="B9725" s="62"/>
    </row>
    <row r="9726" spans="2:2" x14ac:dyDescent="0.2">
      <c r="B9726" s="62"/>
    </row>
    <row r="9727" spans="2:2" x14ac:dyDescent="0.2">
      <c r="B9727" s="62"/>
    </row>
    <row r="9728" spans="2:2" x14ac:dyDescent="0.2">
      <c r="B9728" s="62"/>
    </row>
    <row r="9729" spans="2:2" x14ac:dyDescent="0.2">
      <c r="B9729" s="62"/>
    </row>
    <row r="9730" spans="2:2" x14ac:dyDescent="0.2">
      <c r="B9730" s="62"/>
    </row>
    <row r="9731" spans="2:2" x14ac:dyDescent="0.2">
      <c r="B9731" s="62"/>
    </row>
    <row r="9732" spans="2:2" x14ac:dyDescent="0.2">
      <c r="B9732" s="62"/>
    </row>
    <row r="9733" spans="2:2" x14ac:dyDescent="0.2">
      <c r="B9733" s="62"/>
    </row>
    <row r="9734" spans="2:2" x14ac:dyDescent="0.2">
      <c r="B9734" s="62"/>
    </row>
    <row r="9735" spans="2:2" x14ac:dyDescent="0.2">
      <c r="B9735" s="62"/>
    </row>
    <row r="9736" spans="2:2" x14ac:dyDescent="0.2">
      <c r="B9736" s="62"/>
    </row>
    <row r="9737" spans="2:2" x14ac:dyDescent="0.2">
      <c r="B9737" s="62"/>
    </row>
    <row r="9738" spans="2:2" x14ac:dyDescent="0.2">
      <c r="B9738" s="62"/>
    </row>
    <row r="9739" spans="2:2" x14ac:dyDescent="0.2">
      <c r="B9739" s="62"/>
    </row>
    <row r="9740" spans="2:2" x14ac:dyDescent="0.2">
      <c r="B9740" s="62"/>
    </row>
    <row r="9741" spans="2:2" x14ac:dyDescent="0.2">
      <c r="B9741" s="62"/>
    </row>
    <row r="9742" spans="2:2" x14ac:dyDescent="0.2">
      <c r="B9742" s="62"/>
    </row>
    <row r="9743" spans="2:2" x14ac:dyDescent="0.2">
      <c r="B9743" s="62"/>
    </row>
    <row r="9744" spans="2:2" x14ac:dyDescent="0.2">
      <c r="B9744" s="62"/>
    </row>
    <row r="9745" spans="2:2" x14ac:dyDescent="0.2">
      <c r="B9745" s="62"/>
    </row>
    <row r="9746" spans="2:2" x14ac:dyDescent="0.2">
      <c r="B9746" s="62"/>
    </row>
    <row r="9747" spans="2:2" x14ac:dyDescent="0.2">
      <c r="B9747" s="62"/>
    </row>
    <row r="9748" spans="2:2" x14ac:dyDescent="0.2">
      <c r="B9748" s="62"/>
    </row>
    <row r="9749" spans="2:2" x14ac:dyDescent="0.2">
      <c r="B9749" s="62"/>
    </row>
    <row r="9750" spans="2:2" x14ac:dyDescent="0.2">
      <c r="B9750" s="62"/>
    </row>
    <row r="9751" spans="2:2" x14ac:dyDescent="0.2">
      <c r="B9751" s="62"/>
    </row>
    <row r="9752" spans="2:2" x14ac:dyDescent="0.2">
      <c r="B9752" s="62"/>
    </row>
    <row r="9753" spans="2:2" x14ac:dyDescent="0.2">
      <c r="B9753" s="62"/>
    </row>
    <row r="9754" spans="2:2" x14ac:dyDescent="0.2">
      <c r="B9754" s="62"/>
    </row>
    <row r="9755" spans="2:2" x14ac:dyDescent="0.2">
      <c r="B9755" s="62"/>
    </row>
    <row r="9756" spans="2:2" x14ac:dyDescent="0.2">
      <c r="B9756" s="62"/>
    </row>
    <row r="9757" spans="2:2" x14ac:dyDescent="0.2">
      <c r="B9757" s="62"/>
    </row>
    <row r="9758" spans="2:2" x14ac:dyDescent="0.2">
      <c r="B9758" s="62"/>
    </row>
    <row r="9759" spans="2:2" x14ac:dyDescent="0.2">
      <c r="B9759" s="62"/>
    </row>
    <row r="9760" spans="2:2" x14ac:dyDescent="0.2">
      <c r="B9760" s="62"/>
    </row>
    <row r="9761" spans="2:2" x14ac:dyDescent="0.2">
      <c r="B9761" s="62"/>
    </row>
    <row r="9762" spans="2:2" x14ac:dyDescent="0.2">
      <c r="B9762" s="62"/>
    </row>
    <row r="9763" spans="2:2" x14ac:dyDescent="0.2">
      <c r="B9763" s="62"/>
    </row>
    <row r="9764" spans="2:2" x14ac:dyDescent="0.2">
      <c r="B9764" s="62"/>
    </row>
    <row r="9765" spans="2:2" x14ac:dyDescent="0.2">
      <c r="B9765" s="62"/>
    </row>
    <row r="9766" spans="2:2" x14ac:dyDescent="0.2">
      <c r="B9766" s="62"/>
    </row>
    <row r="9767" spans="2:2" x14ac:dyDescent="0.2">
      <c r="B9767" s="62"/>
    </row>
    <row r="9768" spans="2:2" x14ac:dyDescent="0.2">
      <c r="B9768" s="62"/>
    </row>
    <row r="9769" spans="2:2" x14ac:dyDescent="0.2">
      <c r="B9769" s="62"/>
    </row>
    <row r="9770" spans="2:2" x14ac:dyDescent="0.2">
      <c r="B9770" s="62"/>
    </row>
    <row r="9771" spans="2:2" x14ac:dyDescent="0.2">
      <c r="B9771" s="62"/>
    </row>
    <row r="9772" spans="2:2" x14ac:dyDescent="0.2">
      <c r="B9772" s="62"/>
    </row>
    <row r="9773" spans="2:2" x14ac:dyDescent="0.2">
      <c r="B9773" s="62"/>
    </row>
    <row r="9774" spans="2:2" x14ac:dyDescent="0.2">
      <c r="B9774" s="62"/>
    </row>
    <row r="9775" spans="2:2" x14ac:dyDescent="0.2">
      <c r="B9775" s="62"/>
    </row>
    <row r="9776" spans="2:2" x14ac:dyDescent="0.2">
      <c r="B9776" s="62"/>
    </row>
    <row r="9777" spans="2:2" x14ac:dyDescent="0.2">
      <c r="B9777" s="62"/>
    </row>
    <row r="9778" spans="2:2" x14ac:dyDescent="0.2">
      <c r="B9778" s="62"/>
    </row>
    <row r="9779" spans="2:2" x14ac:dyDescent="0.2">
      <c r="B9779" s="62"/>
    </row>
    <row r="9780" spans="2:2" x14ac:dyDescent="0.2">
      <c r="B9780" s="62"/>
    </row>
    <row r="9781" spans="2:2" x14ac:dyDescent="0.2">
      <c r="B9781" s="62"/>
    </row>
    <row r="9782" spans="2:2" x14ac:dyDescent="0.2">
      <c r="B9782" s="62"/>
    </row>
    <row r="9783" spans="2:2" x14ac:dyDescent="0.2">
      <c r="B9783" s="62"/>
    </row>
    <row r="9784" spans="2:2" x14ac:dyDescent="0.2">
      <c r="B9784" s="62"/>
    </row>
    <row r="9785" spans="2:2" x14ac:dyDescent="0.2">
      <c r="B9785" s="62"/>
    </row>
    <row r="9786" spans="2:2" x14ac:dyDescent="0.2">
      <c r="B9786" s="62"/>
    </row>
    <row r="9787" spans="2:2" x14ac:dyDescent="0.2">
      <c r="B9787" s="62"/>
    </row>
    <row r="9788" spans="2:2" x14ac:dyDescent="0.2">
      <c r="B9788" s="62"/>
    </row>
    <row r="9789" spans="2:2" x14ac:dyDescent="0.2">
      <c r="B9789" s="62"/>
    </row>
    <row r="9790" spans="2:2" x14ac:dyDescent="0.2">
      <c r="B9790" s="62"/>
    </row>
    <row r="9791" spans="2:2" x14ac:dyDescent="0.2">
      <c r="B9791" s="62"/>
    </row>
    <row r="9792" spans="2:2" x14ac:dyDescent="0.2">
      <c r="B9792" s="62"/>
    </row>
    <row r="9793" spans="2:2" x14ac:dyDescent="0.2">
      <c r="B9793" s="62"/>
    </row>
    <row r="9794" spans="2:2" x14ac:dyDescent="0.2">
      <c r="B9794" s="62"/>
    </row>
    <row r="9795" spans="2:2" x14ac:dyDescent="0.2">
      <c r="B9795" s="62"/>
    </row>
    <row r="9796" spans="2:2" x14ac:dyDescent="0.2">
      <c r="B9796" s="62"/>
    </row>
    <row r="9797" spans="2:2" x14ac:dyDescent="0.2">
      <c r="B9797" s="62"/>
    </row>
    <row r="9798" spans="2:2" x14ac:dyDescent="0.2">
      <c r="B9798" s="62"/>
    </row>
    <row r="9799" spans="2:2" x14ac:dyDescent="0.2">
      <c r="B9799" s="62"/>
    </row>
    <row r="9800" spans="2:2" x14ac:dyDescent="0.2">
      <c r="B9800" s="62"/>
    </row>
    <row r="9801" spans="2:2" x14ac:dyDescent="0.2">
      <c r="B9801" s="62"/>
    </row>
    <row r="9802" spans="2:2" x14ac:dyDescent="0.2">
      <c r="B9802" s="62"/>
    </row>
    <row r="9803" spans="2:2" x14ac:dyDescent="0.2">
      <c r="B9803" s="62"/>
    </row>
    <row r="9804" spans="2:2" x14ac:dyDescent="0.2">
      <c r="B9804" s="62"/>
    </row>
    <row r="9805" spans="2:2" x14ac:dyDescent="0.2">
      <c r="B9805" s="62"/>
    </row>
    <row r="9806" spans="2:2" x14ac:dyDescent="0.2">
      <c r="B9806" s="62"/>
    </row>
    <row r="9807" spans="2:2" x14ac:dyDescent="0.2">
      <c r="B9807" s="62"/>
    </row>
    <row r="9808" spans="2:2" x14ac:dyDescent="0.2">
      <c r="B9808" s="62"/>
    </row>
    <row r="9809" spans="2:2" x14ac:dyDescent="0.2">
      <c r="B9809" s="62"/>
    </row>
    <row r="9810" spans="2:2" x14ac:dyDescent="0.2">
      <c r="B9810" s="62"/>
    </row>
    <row r="9811" spans="2:2" x14ac:dyDescent="0.2">
      <c r="B9811" s="62"/>
    </row>
    <row r="9812" spans="2:2" x14ac:dyDescent="0.2">
      <c r="B9812" s="62"/>
    </row>
    <row r="9813" spans="2:2" x14ac:dyDescent="0.2">
      <c r="B9813" s="62"/>
    </row>
    <row r="9814" spans="2:2" x14ac:dyDescent="0.2">
      <c r="B9814" s="62"/>
    </row>
    <row r="9815" spans="2:2" x14ac:dyDescent="0.2">
      <c r="B9815" s="62"/>
    </row>
    <row r="9816" spans="2:2" x14ac:dyDescent="0.2">
      <c r="B9816" s="62"/>
    </row>
    <row r="9817" spans="2:2" x14ac:dyDescent="0.2">
      <c r="B9817" s="62"/>
    </row>
    <row r="9818" spans="2:2" x14ac:dyDescent="0.2">
      <c r="B9818" s="62"/>
    </row>
    <row r="9819" spans="2:2" x14ac:dyDescent="0.2">
      <c r="B9819" s="62"/>
    </row>
    <row r="9820" spans="2:2" x14ac:dyDescent="0.2">
      <c r="B9820" s="62"/>
    </row>
    <row r="9821" spans="2:2" x14ac:dyDescent="0.2">
      <c r="B9821" s="62"/>
    </row>
    <row r="9822" spans="2:2" x14ac:dyDescent="0.2">
      <c r="B9822" s="62"/>
    </row>
    <row r="9823" spans="2:2" x14ac:dyDescent="0.2">
      <c r="B9823" s="62"/>
    </row>
    <row r="9824" spans="2:2" x14ac:dyDescent="0.2">
      <c r="B9824" s="62"/>
    </row>
    <row r="9825" spans="2:2" x14ac:dyDescent="0.2">
      <c r="B9825" s="62"/>
    </row>
    <row r="9826" spans="2:2" x14ac:dyDescent="0.2">
      <c r="B9826" s="62"/>
    </row>
    <row r="9827" spans="2:2" x14ac:dyDescent="0.2">
      <c r="B9827" s="62"/>
    </row>
    <row r="9828" spans="2:2" x14ac:dyDescent="0.2">
      <c r="B9828" s="62"/>
    </row>
    <row r="9829" spans="2:2" x14ac:dyDescent="0.2">
      <c r="B9829" s="62"/>
    </row>
    <row r="9830" spans="2:2" x14ac:dyDescent="0.2">
      <c r="B9830" s="62"/>
    </row>
    <row r="9831" spans="2:2" x14ac:dyDescent="0.2">
      <c r="B9831" s="62"/>
    </row>
    <row r="9832" spans="2:2" x14ac:dyDescent="0.2">
      <c r="B9832" s="62"/>
    </row>
    <row r="9833" spans="2:2" x14ac:dyDescent="0.2">
      <c r="B9833" s="62"/>
    </row>
    <row r="9834" spans="2:2" x14ac:dyDescent="0.2">
      <c r="B9834" s="62"/>
    </row>
    <row r="9835" spans="2:2" x14ac:dyDescent="0.2">
      <c r="B9835" s="62"/>
    </row>
    <row r="9836" spans="2:2" x14ac:dyDescent="0.2">
      <c r="B9836" s="62"/>
    </row>
    <row r="9837" spans="2:2" x14ac:dyDescent="0.2">
      <c r="B9837" s="62"/>
    </row>
    <row r="9838" spans="2:2" x14ac:dyDescent="0.2">
      <c r="B9838" s="62"/>
    </row>
    <row r="9839" spans="2:2" x14ac:dyDescent="0.2">
      <c r="B9839" s="62"/>
    </row>
    <row r="9840" spans="2:2" x14ac:dyDescent="0.2">
      <c r="B9840" s="62"/>
    </row>
    <row r="9841" spans="2:2" x14ac:dyDescent="0.2">
      <c r="B9841" s="62"/>
    </row>
    <row r="9842" spans="2:2" x14ac:dyDescent="0.2">
      <c r="B9842" s="62"/>
    </row>
    <row r="9843" spans="2:2" x14ac:dyDescent="0.2">
      <c r="B9843" s="62"/>
    </row>
    <row r="9844" spans="2:2" x14ac:dyDescent="0.2">
      <c r="B9844" s="62"/>
    </row>
    <row r="9845" spans="2:2" x14ac:dyDescent="0.2">
      <c r="B9845" s="62"/>
    </row>
    <row r="9846" spans="2:2" x14ac:dyDescent="0.2">
      <c r="B9846" s="62"/>
    </row>
    <row r="9847" spans="2:2" x14ac:dyDescent="0.2">
      <c r="B9847" s="62"/>
    </row>
    <row r="9848" spans="2:2" x14ac:dyDescent="0.2">
      <c r="B9848" s="62"/>
    </row>
    <row r="9849" spans="2:2" x14ac:dyDescent="0.2">
      <c r="B9849" s="62"/>
    </row>
    <row r="9850" spans="2:2" x14ac:dyDescent="0.2">
      <c r="B9850" s="62"/>
    </row>
    <row r="9851" spans="2:2" x14ac:dyDescent="0.2">
      <c r="B9851" s="62"/>
    </row>
    <row r="9852" spans="2:2" x14ac:dyDescent="0.2">
      <c r="B9852" s="62"/>
    </row>
    <row r="9853" spans="2:2" x14ac:dyDescent="0.2">
      <c r="B9853" s="62"/>
    </row>
    <row r="9854" spans="2:2" x14ac:dyDescent="0.2">
      <c r="B9854" s="62"/>
    </row>
    <row r="9855" spans="2:2" x14ac:dyDescent="0.2">
      <c r="B9855" s="62"/>
    </row>
    <row r="9856" spans="2:2" x14ac:dyDescent="0.2">
      <c r="B9856" s="62"/>
    </row>
    <row r="9857" spans="2:2" x14ac:dyDescent="0.2">
      <c r="B9857" s="62"/>
    </row>
    <row r="9858" spans="2:2" x14ac:dyDescent="0.2">
      <c r="B9858" s="62"/>
    </row>
    <row r="9859" spans="2:2" x14ac:dyDescent="0.2">
      <c r="B9859" s="62"/>
    </row>
    <row r="9860" spans="2:2" x14ac:dyDescent="0.2">
      <c r="B9860" s="62"/>
    </row>
    <row r="9861" spans="2:2" x14ac:dyDescent="0.2">
      <c r="B9861" s="62"/>
    </row>
    <row r="9862" spans="2:2" x14ac:dyDescent="0.2">
      <c r="B9862" s="62"/>
    </row>
    <row r="9863" spans="2:2" x14ac:dyDescent="0.2">
      <c r="B9863" s="62"/>
    </row>
    <row r="9864" spans="2:2" x14ac:dyDescent="0.2">
      <c r="B9864" s="62"/>
    </row>
    <row r="9865" spans="2:2" x14ac:dyDescent="0.2">
      <c r="B9865" s="62"/>
    </row>
    <row r="9866" spans="2:2" x14ac:dyDescent="0.2">
      <c r="B9866" s="62"/>
    </row>
    <row r="9867" spans="2:2" x14ac:dyDescent="0.2">
      <c r="B9867" s="62"/>
    </row>
    <row r="9868" spans="2:2" x14ac:dyDescent="0.2">
      <c r="B9868" s="62"/>
    </row>
    <row r="9869" spans="2:2" x14ac:dyDescent="0.2">
      <c r="B9869" s="62"/>
    </row>
    <row r="9870" spans="2:2" x14ac:dyDescent="0.2">
      <c r="B9870" s="62"/>
    </row>
    <row r="9871" spans="2:2" x14ac:dyDescent="0.2">
      <c r="B9871" s="62"/>
    </row>
    <row r="9872" spans="2:2" x14ac:dyDescent="0.2">
      <c r="B9872" s="62"/>
    </row>
    <row r="9873" spans="2:2" x14ac:dyDescent="0.2">
      <c r="B9873" s="62"/>
    </row>
    <row r="9874" spans="2:2" x14ac:dyDescent="0.2">
      <c r="B9874" s="62"/>
    </row>
    <row r="9875" spans="2:2" x14ac:dyDescent="0.2">
      <c r="B9875" s="62"/>
    </row>
    <row r="9876" spans="2:2" x14ac:dyDescent="0.2">
      <c r="B9876" s="62"/>
    </row>
    <row r="9877" spans="2:2" x14ac:dyDescent="0.2">
      <c r="B9877" s="62"/>
    </row>
    <row r="9878" spans="2:2" x14ac:dyDescent="0.2">
      <c r="B9878" s="62"/>
    </row>
    <row r="9879" spans="2:2" x14ac:dyDescent="0.2">
      <c r="B9879" s="62"/>
    </row>
    <row r="9880" spans="2:2" x14ac:dyDescent="0.2">
      <c r="B9880" s="62"/>
    </row>
    <row r="9881" spans="2:2" x14ac:dyDescent="0.2">
      <c r="B9881" s="62"/>
    </row>
    <row r="9882" spans="2:2" x14ac:dyDescent="0.2">
      <c r="B9882" s="62"/>
    </row>
    <row r="9883" spans="2:2" x14ac:dyDescent="0.2">
      <c r="B9883" s="62"/>
    </row>
    <row r="9884" spans="2:2" x14ac:dyDescent="0.2">
      <c r="B9884" s="62"/>
    </row>
    <row r="9885" spans="2:2" x14ac:dyDescent="0.2">
      <c r="B9885" s="62"/>
    </row>
    <row r="9886" spans="2:2" x14ac:dyDescent="0.2">
      <c r="B9886" s="62"/>
    </row>
    <row r="9887" spans="2:2" x14ac:dyDescent="0.2">
      <c r="B9887" s="62"/>
    </row>
    <row r="9888" spans="2:2" x14ac:dyDescent="0.2">
      <c r="B9888" s="62"/>
    </row>
    <row r="9889" spans="2:2" x14ac:dyDescent="0.2">
      <c r="B9889" s="62"/>
    </row>
    <row r="9890" spans="2:2" x14ac:dyDescent="0.2">
      <c r="B9890" s="62"/>
    </row>
    <row r="9891" spans="2:2" x14ac:dyDescent="0.2">
      <c r="B9891" s="62"/>
    </row>
    <row r="9892" spans="2:2" x14ac:dyDescent="0.2">
      <c r="B9892" s="62"/>
    </row>
    <row r="9893" spans="2:2" x14ac:dyDescent="0.2">
      <c r="B9893" s="62"/>
    </row>
    <row r="9894" spans="2:2" x14ac:dyDescent="0.2">
      <c r="B9894" s="62"/>
    </row>
    <row r="9895" spans="2:2" x14ac:dyDescent="0.2">
      <c r="B9895" s="62"/>
    </row>
    <row r="9896" spans="2:2" x14ac:dyDescent="0.2">
      <c r="B9896" s="62"/>
    </row>
    <row r="9897" spans="2:2" x14ac:dyDescent="0.2">
      <c r="B9897" s="62"/>
    </row>
    <row r="9898" spans="2:2" x14ac:dyDescent="0.2">
      <c r="B9898" s="62"/>
    </row>
    <row r="9899" spans="2:2" x14ac:dyDescent="0.2">
      <c r="B9899" s="62"/>
    </row>
    <row r="9900" spans="2:2" x14ac:dyDescent="0.2">
      <c r="B9900" s="62"/>
    </row>
    <row r="9901" spans="2:2" x14ac:dyDescent="0.2">
      <c r="B9901" s="62"/>
    </row>
    <row r="9902" spans="2:2" x14ac:dyDescent="0.2">
      <c r="B9902" s="62"/>
    </row>
    <row r="9903" spans="2:2" x14ac:dyDescent="0.2">
      <c r="B9903" s="62"/>
    </row>
    <row r="9904" spans="2:2" x14ac:dyDescent="0.2">
      <c r="B9904" s="62"/>
    </row>
    <row r="9905" spans="2:2" x14ac:dyDescent="0.2">
      <c r="B9905" s="62"/>
    </row>
    <row r="9906" spans="2:2" x14ac:dyDescent="0.2">
      <c r="B9906" s="62"/>
    </row>
    <row r="9907" spans="2:2" x14ac:dyDescent="0.2">
      <c r="B9907" s="62"/>
    </row>
    <row r="9908" spans="2:2" x14ac:dyDescent="0.2">
      <c r="B9908" s="62"/>
    </row>
    <row r="9909" spans="2:2" x14ac:dyDescent="0.2">
      <c r="B9909" s="62"/>
    </row>
    <row r="9910" spans="2:2" x14ac:dyDescent="0.2">
      <c r="B9910" s="62"/>
    </row>
    <row r="9911" spans="2:2" x14ac:dyDescent="0.2">
      <c r="B9911" s="62"/>
    </row>
    <row r="9912" spans="2:2" x14ac:dyDescent="0.2">
      <c r="B9912" s="62"/>
    </row>
    <row r="9913" spans="2:2" x14ac:dyDescent="0.2">
      <c r="B9913" s="62"/>
    </row>
    <row r="9914" spans="2:2" x14ac:dyDescent="0.2">
      <c r="B9914" s="62"/>
    </row>
    <row r="9915" spans="2:2" x14ac:dyDescent="0.2">
      <c r="B9915" s="62"/>
    </row>
    <row r="9916" spans="2:2" x14ac:dyDescent="0.2">
      <c r="B9916" s="62"/>
    </row>
    <row r="9917" spans="2:2" x14ac:dyDescent="0.2">
      <c r="B9917" s="62"/>
    </row>
    <row r="9918" spans="2:2" x14ac:dyDescent="0.2">
      <c r="B9918" s="62"/>
    </row>
    <row r="9919" spans="2:2" x14ac:dyDescent="0.2">
      <c r="B9919" s="62"/>
    </row>
    <row r="9920" spans="2:2" x14ac:dyDescent="0.2">
      <c r="B9920" s="62"/>
    </row>
    <row r="9921" spans="2:2" x14ac:dyDescent="0.2">
      <c r="B9921" s="62"/>
    </row>
    <row r="9922" spans="2:2" x14ac:dyDescent="0.2">
      <c r="B9922" s="62"/>
    </row>
    <row r="9923" spans="2:2" x14ac:dyDescent="0.2">
      <c r="B9923" s="62"/>
    </row>
    <row r="9924" spans="2:2" x14ac:dyDescent="0.2">
      <c r="B9924" s="62"/>
    </row>
    <row r="9925" spans="2:2" x14ac:dyDescent="0.2">
      <c r="B9925" s="62"/>
    </row>
    <row r="9926" spans="2:2" x14ac:dyDescent="0.2">
      <c r="B9926" s="62"/>
    </row>
    <row r="9927" spans="2:2" x14ac:dyDescent="0.2">
      <c r="B9927" s="62"/>
    </row>
    <row r="9928" spans="2:2" x14ac:dyDescent="0.2">
      <c r="B9928" s="62"/>
    </row>
    <row r="9929" spans="2:2" x14ac:dyDescent="0.2">
      <c r="B9929" s="62"/>
    </row>
    <row r="9930" spans="2:2" x14ac:dyDescent="0.2">
      <c r="B9930" s="62"/>
    </row>
    <row r="9931" spans="2:2" x14ac:dyDescent="0.2">
      <c r="B9931" s="62"/>
    </row>
    <row r="9932" spans="2:2" x14ac:dyDescent="0.2">
      <c r="B9932" s="62"/>
    </row>
    <row r="9933" spans="2:2" x14ac:dyDescent="0.2">
      <c r="B9933" s="62"/>
    </row>
    <row r="9934" spans="2:2" x14ac:dyDescent="0.2">
      <c r="B9934" s="62"/>
    </row>
    <row r="9935" spans="2:2" x14ac:dyDescent="0.2">
      <c r="B9935" s="62"/>
    </row>
    <row r="9936" spans="2:2" x14ac:dyDescent="0.2">
      <c r="B9936" s="62"/>
    </row>
    <row r="9937" spans="2:2" x14ac:dyDescent="0.2">
      <c r="B9937" s="62"/>
    </row>
    <row r="9938" spans="2:2" x14ac:dyDescent="0.2">
      <c r="B9938" s="62"/>
    </row>
    <row r="9939" spans="2:2" x14ac:dyDescent="0.2">
      <c r="B9939" s="62"/>
    </row>
    <row r="9940" spans="2:2" x14ac:dyDescent="0.2">
      <c r="B9940" s="62"/>
    </row>
    <row r="9941" spans="2:2" x14ac:dyDescent="0.2">
      <c r="B9941" s="62"/>
    </row>
    <row r="9942" spans="2:2" x14ac:dyDescent="0.2">
      <c r="B9942" s="62"/>
    </row>
    <row r="9943" spans="2:2" x14ac:dyDescent="0.2">
      <c r="B9943" s="62"/>
    </row>
    <row r="9944" spans="2:2" x14ac:dyDescent="0.2">
      <c r="B9944" s="62"/>
    </row>
    <row r="9945" spans="2:2" x14ac:dyDescent="0.2">
      <c r="B9945" s="62"/>
    </row>
    <row r="9946" spans="2:2" x14ac:dyDescent="0.2">
      <c r="B9946" s="62"/>
    </row>
    <row r="9947" spans="2:2" x14ac:dyDescent="0.2">
      <c r="B9947" s="62"/>
    </row>
    <row r="9948" spans="2:2" x14ac:dyDescent="0.2">
      <c r="B9948" s="62"/>
    </row>
    <row r="9949" spans="2:2" x14ac:dyDescent="0.2">
      <c r="B9949" s="62"/>
    </row>
    <row r="9950" spans="2:2" x14ac:dyDescent="0.2">
      <c r="B9950" s="62"/>
    </row>
    <row r="9951" spans="2:2" x14ac:dyDescent="0.2">
      <c r="B9951" s="62"/>
    </row>
    <row r="9952" spans="2:2" x14ac:dyDescent="0.2">
      <c r="B9952" s="62"/>
    </row>
    <row r="9953" spans="2:2" x14ac:dyDescent="0.2">
      <c r="B9953" s="62"/>
    </row>
    <row r="9954" spans="2:2" x14ac:dyDescent="0.2">
      <c r="B9954" s="62"/>
    </row>
    <row r="9955" spans="2:2" x14ac:dyDescent="0.2">
      <c r="B9955" s="62"/>
    </row>
    <row r="9956" spans="2:2" x14ac:dyDescent="0.2">
      <c r="B9956" s="62"/>
    </row>
    <row r="9957" spans="2:2" x14ac:dyDescent="0.2">
      <c r="B9957" s="62"/>
    </row>
    <row r="9958" spans="2:2" x14ac:dyDescent="0.2">
      <c r="B9958" s="62"/>
    </row>
    <row r="9959" spans="2:2" x14ac:dyDescent="0.2">
      <c r="B9959" s="62"/>
    </row>
    <row r="9960" spans="2:2" x14ac:dyDescent="0.2">
      <c r="B9960" s="62"/>
    </row>
    <row r="9961" spans="2:2" x14ac:dyDescent="0.2">
      <c r="B9961" s="62"/>
    </row>
    <row r="9962" spans="2:2" x14ac:dyDescent="0.2">
      <c r="B9962" s="62"/>
    </row>
    <row r="9963" spans="2:2" x14ac:dyDescent="0.2">
      <c r="B9963" s="62"/>
    </row>
    <row r="9964" spans="2:2" x14ac:dyDescent="0.2">
      <c r="B9964" s="62"/>
    </row>
    <row r="9965" spans="2:2" x14ac:dyDescent="0.2">
      <c r="B9965" s="62"/>
    </row>
    <row r="9966" spans="2:2" x14ac:dyDescent="0.2">
      <c r="B9966" s="62"/>
    </row>
    <row r="9967" spans="2:2" x14ac:dyDescent="0.2">
      <c r="B9967" s="62"/>
    </row>
    <row r="9968" spans="2:2" x14ac:dyDescent="0.2">
      <c r="B9968" s="62"/>
    </row>
    <row r="9969" spans="2:2" x14ac:dyDescent="0.2">
      <c r="B9969" s="62"/>
    </row>
    <row r="9970" spans="2:2" x14ac:dyDescent="0.2">
      <c r="B9970" s="62"/>
    </row>
    <row r="9971" spans="2:2" x14ac:dyDescent="0.2">
      <c r="B9971" s="62"/>
    </row>
    <row r="9972" spans="2:2" x14ac:dyDescent="0.2">
      <c r="B9972" s="62"/>
    </row>
    <row r="9973" spans="2:2" x14ac:dyDescent="0.2">
      <c r="B9973" s="62"/>
    </row>
    <row r="9974" spans="2:2" x14ac:dyDescent="0.2">
      <c r="B9974" s="62"/>
    </row>
    <row r="9975" spans="2:2" x14ac:dyDescent="0.2">
      <c r="B9975" s="62"/>
    </row>
    <row r="9976" spans="2:2" x14ac:dyDescent="0.2">
      <c r="B9976" s="62"/>
    </row>
    <row r="9977" spans="2:2" x14ac:dyDescent="0.2">
      <c r="B9977" s="62"/>
    </row>
    <row r="9978" spans="2:2" x14ac:dyDescent="0.2">
      <c r="B9978" s="62"/>
    </row>
    <row r="9979" spans="2:2" x14ac:dyDescent="0.2">
      <c r="B9979" s="62"/>
    </row>
    <row r="9980" spans="2:2" x14ac:dyDescent="0.2">
      <c r="B9980" s="62"/>
    </row>
    <row r="9981" spans="2:2" x14ac:dyDescent="0.2">
      <c r="B9981" s="62"/>
    </row>
    <row r="9982" spans="2:2" x14ac:dyDescent="0.2">
      <c r="B9982" s="62"/>
    </row>
    <row r="9983" spans="2:2" x14ac:dyDescent="0.2">
      <c r="B9983" s="62"/>
    </row>
    <row r="9984" spans="2:2" x14ac:dyDescent="0.2">
      <c r="B9984" s="62"/>
    </row>
    <row r="9985" spans="2:2" x14ac:dyDescent="0.2">
      <c r="B9985" s="62"/>
    </row>
    <row r="9986" spans="2:2" x14ac:dyDescent="0.2">
      <c r="B9986" s="62"/>
    </row>
    <row r="9987" spans="2:2" x14ac:dyDescent="0.2">
      <c r="B9987" s="62"/>
    </row>
    <row r="9988" spans="2:2" x14ac:dyDescent="0.2">
      <c r="B9988" s="62"/>
    </row>
    <row r="9989" spans="2:2" x14ac:dyDescent="0.2">
      <c r="B9989" s="62"/>
    </row>
    <row r="9990" spans="2:2" x14ac:dyDescent="0.2">
      <c r="B9990" s="62"/>
    </row>
    <row r="9991" spans="2:2" x14ac:dyDescent="0.2">
      <c r="B9991" s="62"/>
    </row>
    <row r="9992" spans="2:2" x14ac:dyDescent="0.2">
      <c r="B9992" s="62"/>
    </row>
    <row r="9993" spans="2:2" x14ac:dyDescent="0.2">
      <c r="B9993" s="62"/>
    </row>
    <row r="9994" spans="2:2" x14ac:dyDescent="0.2">
      <c r="B9994" s="62"/>
    </row>
    <row r="9995" spans="2:2" x14ac:dyDescent="0.2">
      <c r="B9995" s="62"/>
    </row>
    <row r="9996" spans="2:2" x14ac:dyDescent="0.2">
      <c r="B9996" s="62"/>
    </row>
    <row r="9997" spans="2:2" x14ac:dyDescent="0.2">
      <c r="B9997" s="62"/>
    </row>
    <row r="9998" spans="2:2" x14ac:dyDescent="0.2">
      <c r="B9998" s="62"/>
    </row>
    <row r="9999" spans="2:2" x14ac:dyDescent="0.2">
      <c r="B9999" s="62"/>
    </row>
    <row r="10000" spans="2:2" x14ac:dyDescent="0.2">
      <c r="B10000" s="62"/>
    </row>
    <row r="10001" spans="2:2" x14ac:dyDescent="0.2">
      <c r="B10001" s="62"/>
    </row>
    <row r="10002" spans="2:2" x14ac:dyDescent="0.2">
      <c r="B10002" s="62"/>
    </row>
    <row r="10003" spans="2:2" x14ac:dyDescent="0.2">
      <c r="B10003" s="62"/>
    </row>
    <row r="10004" spans="2:2" x14ac:dyDescent="0.2">
      <c r="B10004" s="62"/>
    </row>
    <row r="10005" spans="2:2" x14ac:dyDescent="0.2">
      <c r="B10005" s="62"/>
    </row>
    <row r="10006" spans="2:2" x14ac:dyDescent="0.2">
      <c r="B10006" s="62"/>
    </row>
    <row r="10007" spans="2:2" x14ac:dyDescent="0.2">
      <c r="B10007" s="62"/>
    </row>
    <row r="10008" spans="2:2" x14ac:dyDescent="0.2">
      <c r="B10008" s="62"/>
    </row>
    <row r="10009" spans="2:2" x14ac:dyDescent="0.2">
      <c r="B10009" s="62"/>
    </row>
    <row r="10010" spans="2:2" x14ac:dyDescent="0.2">
      <c r="B10010" s="62"/>
    </row>
    <row r="10011" spans="2:2" x14ac:dyDescent="0.2">
      <c r="B10011" s="62"/>
    </row>
    <row r="10012" spans="2:2" x14ac:dyDescent="0.2">
      <c r="B10012" s="62"/>
    </row>
    <row r="10013" spans="2:2" x14ac:dyDescent="0.2">
      <c r="B10013" s="62"/>
    </row>
    <row r="10014" spans="2:2" x14ac:dyDescent="0.2">
      <c r="B10014" s="62"/>
    </row>
    <row r="10015" spans="2:2" x14ac:dyDescent="0.2">
      <c r="B10015" s="62"/>
    </row>
    <row r="10016" spans="2:2" x14ac:dyDescent="0.2">
      <c r="B10016" s="62"/>
    </row>
    <row r="10017" spans="2:2" x14ac:dyDescent="0.2">
      <c r="B10017" s="62"/>
    </row>
    <row r="10018" spans="2:2" x14ac:dyDescent="0.2">
      <c r="B10018" s="62"/>
    </row>
    <row r="10019" spans="2:2" x14ac:dyDescent="0.2">
      <c r="B10019" s="62"/>
    </row>
    <row r="10020" spans="2:2" x14ac:dyDescent="0.2">
      <c r="B10020" s="62"/>
    </row>
    <row r="10021" spans="2:2" x14ac:dyDescent="0.2">
      <c r="B10021" s="62"/>
    </row>
    <row r="10022" spans="2:2" x14ac:dyDescent="0.2">
      <c r="B10022" s="62"/>
    </row>
    <row r="10023" spans="2:2" x14ac:dyDescent="0.2">
      <c r="B10023" s="62"/>
    </row>
    <row r="10024" spans="2:2" x14ac:dyDescent="0.2">
      <c r="B10024" s="62"/>
    </row>
    <row r="10025" spans="2:2" x14ac:dyDescent="0.2">
      <c r="B10025" s="62"/>
    </row>
    <row r="10026" spans="2:2" x14ac:dyDescent="0.2">
      <c r="B10026" s="62"/>
    </row>
    <row r="10027" spans="2:2" x14ac:dyDescent="0.2">
      <c r="B10027" s="62"/>
    </row>
    <row r="10028" spans="2:2" x14ac:dyDescent="0.2">
      <c r="B10028" s="62"/>
    </row>
    <row r="10029" spans="2:2" x14ac:dyDescent="0.2">
      <c r="B10029" s="62"/>
    </row>
    <row r="10030" spans="2:2" x14ac:dyDescent="0.2">
      <c r="B10030" s="62"/>
    </row>
    <row r="10031" spans="2:2" x14ac:dyDescent="0.2">
      <c r="B10031" s="62"/>
    </row>
    <row r="10032" spans="2:2" x14ac:dyDescent="0.2">
      <c r="B10032" s="62"/>
    </row>
    <row r="10033" spans="2:2" x14ac:dyDescent="0.2">
      <c r="B10033" s="62"/>
    </row>
    <row r="10034" spans="2:2" x14ac:dyDescent="0.2">
      <c r="B10034" s="62"/>
    </row>
    <row r="10035" spans="2:2" x14ac:dyDescent="0.2">
      <c r="B10035" s="62"/>
    </row>
    <row r="10036" spans="2:2" x14ac:dyDescent="0.2">
      <c r="B10036" s="62"/>
    </row>
    <row r="10037" spans="2:2" x14ac:dyDescent="0.2">
      <c r="B10037" s="62"/>
    </row>
    <row r="10038" spans="2:2" x14ac:dyDescent="0.2">
      <c r="B10038" s="62"/>
    </row>
    <row r="10039" spans="2:2" x14ac:dyDescent="0.2">
      <c r="B10039" s="62"/>
    </row>
    <row r="10040" spans="2:2" x14ac:dyDescent="0.2">
      <c r="B10040" s="62"/>
    </row>
    <row r="10041" spans="2:2" x14ac:dyDescent="0.2">
      <c r="B10041" s="62"/>
    </row>
    <row r="10042" spans="2:2" x14ac:dyDescent="0.2">
      <c r="B10042" s="62"/>
    </row>
    <row r="10043" spans="2:2" x14ac:dyDescent="0.2">
      <c r="B10043" s="62"/>
    </row>
    <row r="10044" spans="2:2" x14ac:dyDescent="0.2">
      <c r="B10044" s="62"/>
    </row>
    <row r="10045" spans="2:2" x14ac:dyDescent="0.2">
      <c r="B10045" s="62"/>
    </row>
    <row r="10046" spans="2:2" x14ac:dyDescent="0.2">
      <c r="B10046" s="62"/>
    </row>
    <row r="10047" spans="2:2" x14ac:dyDescent="0.2">
      <c r="B10047" s="62"/>
    </row>
    <row r="10048" spans="2:2" x14ac:dyDescent="0.2">
      <c r="B10048" s="62"/>
    </row>
    <row r="10049" spans="2:2" x14ac:dyDescent="0.2">
      <c r="B10049" s="62"/>
    </row>
    <row r="10050" spans="2:2" x14ac:dyDescent="0.2">
      <c r="B10050" s="62"/>
    </row>
    <row r="10051" spans="2:2" x14ac:dyDescent="0.2">
      <c r="B10051" s="62"/>
    </row>
    <row r="10052" spans="2:2" x14ac:dyDescent="0.2">
      <c r="B10052" s="62"/>
    </row>
    <row r="10053" spans="2:2" x14ac:dyDescent="0.2">
      <c r="B10053" s="62"/>
    </row>
    <row r="10054" spans="2:2" x14ac:dyDescent="0.2">
      <c r="B10054" s="62"/>
    </row>
    <row r="10055" spans="2:2" x14ac:dyDescent="0.2">
      <c r="B10055" s="62"/>
    </row>
    <row r="10056" spans="2:2" x14ac:dyDescent="0.2">
      <c r="B10056" s="62"/>
    </row>
    <row r="10057" spans="2:2" x14ac:dyDescent="0.2">
      <c r="B10057" s="62"/>
    </row>
    <row r="10058" spans="2:2" x14ac:dyDescent="0.2">
      <c r="B10058" s="62"/>
    </row>
    <row r="10059" spans="2:2" x14ac:dyDescent="0.2">
      <c r="B10059" s="62"/>
    </row>
    <row r="10060" spans="2:2" x14ac:dyDescent="0.2">
      <c r="B10060" s="62"/>
    </row>
    <row r="10061" spans="2:2" x14ac:dyDescent="0.2">
      <c r="B10061" s="62"/>
    </row>
    <row r="10062" spans="2:2" x14ac:dyDescent="0.2">
      <c r="B10062" s="62"/>
    </row>
    <row r="10063" spans="2:2" x14ac:dyDescent="0.2">
      <c r="B10063" s="62"/>
    </row>
    <row r="10064" spans="2:2" x14ac:dyDescent="0.2">
      <c r="B10064" s="62"/>
    </row>
    <row r="10065" spans="2:2" x14ac:dyDescent="0.2">
      <c r="B10065" s="62"/>
    </row>
    <row r="10066" spans="2:2" x14ac:dyDescent="0.2">
      <c r="B10066" s="62"/>
    </row>
    <row r="10067" spans="2:2" x14ac:dyDescent="0.2">
      <c r="B10067" s="62"/>
    </row>
    <row r="10068" spans="2:2" x14ac:dyDescent="0.2">
      <c r="B10068" s="62"/>
    </row>
    <row r="10069" spans="2:2" x14ac:dyDescent="0.2">
      <c r="B10069" s="62"/>
    </row>
    <row r="10070" spans="2:2" x14ac:dyDescent="0.2">
      <c r="B10070" s="62"/>
    </row>
    <row r="10071" spans="2:2" x14ac:dyDescent="0.2">
      <c r="B10071" s="62"/>
    </row>
    <row r="10072" spans="2:2" x14ac:dyDescent="0.2">
      <c r="B10072" s="62"/>
    </row>
    <row r="10073" spans="2:2" x14ac:dyDescent="0.2">
      <c r="B10073" s="62"/>
    </row>
    <row r="10074" spans="2:2" x14ac:dyDescent="0.2">
      <c r="B10074" s="62"/>
    </row>
    <row r="10075" spans="2:2" x14ac:dyDescent="0.2">
      <c r="B10075" s="62"/>
    </row>
    <row r="10076" spans="2:2" x14ac:dyDescent="0.2">
      <c r="B10076" s="62"/>
    </row>
    <row r="10077" spans="2:2" x14ac:dyDescent="0.2">
      <c r="B10077" s="62"/>
    </row>
    <row r="10078" spans="2:2" x14ac:dyDescent="0.2">
      <c r="B10078" s="62"/>
    </row>
    <row r="10079" spans="2:2" x14ac:dyDescent="0.2">
      <c r="B10079" s="62"/>
    </row>
    <row r="10080" spans="2:2" x14ac:dyDescent="0.2">
      <c r="B10080" s="62"/>
    </row>
    <row r="10081" spans="2:2" x14ac:dyDescent="0.2">
      <c r="B10081" s="62"/>
    </row>
    <row r="10082" spans="2:2" x14ac:dyDescent="0.2">
      <c r="B10082" s="62"/>
    </row>
    <row r="10083" spans="2:2" x14ac:dyDescent="0.2">
      <c r="B10083" s="62"/>
    </row>
    <row r="10084" spans="2:2" x14ac:dyDescent="0.2">
      <c r="B10084" s="62"/>
    </row>
    <row r="10085" spans="2:2" x14ac:dyDescent="0.2">
      <c r="B10085" s="62"/>
    </row>
    <row r="10086" spans="2:2" x14ac:dyDescent="0.2">
      <c r="B10086" s="62"/>
    </row>
    <row r="10087" spans="2:2" x14ac:dyDescent="0.2">
      <c r="B10087" s="62"/>
    </row>
    <row r="10088" spans="2:2" x14ac:dyDescent="0.2">
      <c r="B10088" s="62"/>
    </row>
    <row r="10089" spans="2:2" x14ac:dyDescent="0.2">
      <c r="B10089" s="62"/>
    </row>
    <row r="10090" spans="2:2" x14ac:dyDescent="0.2">
      <c r="B10090" s="62"/>
    </row>
    <row r="10091" spans="2:2" x14ac:dyDescent="0.2">
      <c r="B10091" s="62"/>
    </row>
    <row r="10092" spans="2:2" x14ac:dyDescent="0.2">
      <c r="B10092" s="62"/>
    </row>
    <row r="10093" spans="2:2" x14ac:dyDescent="0.2">
      <c r="B10093" s="62"/>
    </row>
    <row r="10094" spans="2:2" x14ac:dyDescent="0.2">
      <c r="B10094" s="62"/>
    </row>
    <row r="10095" spans="2:2" x14ac:dyDescent="0.2">
      <c r="B10095" s="62"/>
    </row>
    <row r="10096" spans="2:2" x14ac:dyDescent="0.2">
      <c r="B10096" s="62"/>
    </row>
    <row r="10097" spans="2:2" x14ac:dyDescent="0.2">
      <c r="B10097" s="62"/>
    </row>
    <row r="10098" spans="2:2" x14ac:dyDescent="0.2">
      <c r="B10098" s="62"/>
    </row>
    <row r="10099" spans="2:2" x14ac:dyDescent="0.2">
      <c r="B10099" s="62"/>
    </row>
    <row r="10100" spans="2:2" x14ac:dyDescent="0.2">
      <c r="B10100" s="62"/>
    </row>
    <row r="10101" spans="2:2" x14ac:dyDescent="0.2">
      <c r="B10101" s="62"/>
    </row>
    <row r="10102" spans="2:2" x14ac:dyDescent="0.2">
      <c r="B10102" s="62"/>
    </row>
    <row r="10103" spans="2:2" x14ac:dyDescent="0.2">
      <c r="B10103" s="62"/>
    </row>
    <row r="10104" spans="2:2" x14ac:dyDescent="0.2">
      <c r="B10104" s="62"/>
    </row>
    <row r="10105" spans="2:2" x14ac:dyDescent="0.2">
      <c r="B10105" s="62"/>
    </row>
    <row r="10106" spans="2:2" x14ac:dyDescent="0.2">
      <c r="B10106" s="62"/>
    </row>
    <row r="10107" spans="2:2" x14ac:dyDescent="0.2">
      <c r="B10107" s="62"/>
    </row>
    <row r="10108" spans="2:2" x14ac:dyDescent="0.2">
      <c r="B10108" s="62"/>
    </row>
    <row r="10109" spans="2:2" x14ac:dyDescent="0.2">
      <c r="B10109" s="62"/>
    </row>
    <row r="10110" spans="2:2" x14ac:dyDescent="0.2">
      <c r="B10110" s="62"/>
    </row>
    <row r="10111" spans="2:2" x14ac:dyDescent="0.2">
      <c r="B10111" s="62"/>
    </row>
    <row r="10112" spans="2:2" x14ac:dyDescent="0.2">
      <c r="B10112" s="62"/>
    </row>
    <row r="10113" spans="2:2" x14ac:dyDescent="0.2">
      <c r="B10113" s="62"/>
    </row>
    <row r="10114" spans="2:2" x14ac:dyDescent="0.2">
      <c r="B10114" s="62"/>
    </row>
    <row r="10115" spans="2:2" x14ac:dyDescent="0.2">
      <c r="B10115" s="62"/>
    </row>
    <row r="10116" spans="2:2" x14ac:dyDescent="0.2">
      <c r="B10116" s="62"/>
    </row>
    <row r="10117" spans="2:2" x14ac:dyDescent="0.2">
      <c r="B10117" s="62"/>
    </row>
    <row r="10118" spans="2:2" x14ac:dyDescent="0.2">
      <c r="B10118" s="62"/>
    </row>
    <row r="10119" spans="2:2" x14ac:dyDescent="0.2">
      <c r="B10119" s="62"/>
    </row>
    <row r="10120" spans="2:2" x14ac:dyDescent="0.2">
      <c r="B10120" s="62"/>
    </row>
    <row r="10121" spans="2:2" x14ac:dyDescent="0.2">
      <c r="B10121" s="62"/>
    </row>
    <row r="10122" spans="2:2" x14ac:dyDescent="0.2">
      <c r="B10122" s="62"/>
    </row>
    <row r="10123" spans="2:2" x14ac:dyDescent="0.2">
      <c r="B10123" s="62"/>
    </row>
    <row r="10124" spans="2:2" x14ac:dyDescent="0.2">
      <c r="B10124" s="62"/>
    </row>
    <row r="10125" spans="2:2" x14ac:dyDescent="0.2">
      <c r="B10125" s="62"/>
    </row>
    <row r="10126" spans="2:2" x14ac:dyDescent="0.2">
      <c r="B10126" s="62"/>
    </row>
    <row r="10127" spans="2:2" x14ac:dyDescent="0.2">
      <c r="B10127" s="62"/>
    </row>
    <row r="10128" spans="2:2" x14ac:dyDescent="0.2">
      <c r="B10128" s="62"/>
    </row>
    <row r="10129" spans="2:2" x14ac:dyDescent="0.2">
      <c r="B10129" s="62"/>
    </row>
    <row r="10130" spans="2:2" x14ac:dyDescent="0.2">
      <c r="B10130" s="62"/>
    </row>
    <row r="10131" spans="2:2" x14ac:dyDescent="0.2">
      <c r="B10131" s="62"/>
    </row>
    <row r="10132" spans="2:2" x14ac:dyDescent="0.2">
      <c r="B10132" s="62"/>
    </row>
    <row r="10133" spans="2:2" x14ac:dyDescent="0.2">
      <c r="B10133" s="62"/>
    </row>
    <row r="10134" spans="2:2" x14ac:dyDescent="0.2">
      <c r="B10134" s="62"/>
    </row>
    <row r="10135" spans="2:2" x14ac:dyDescent="0.2">
      <c r="B10135" s="62"/>
    </row>
    <row r="10136" spans="2:2" x14ac:dyDescent="0.2">
      <c r="B10136" s="62"/>
    </row>
    <row r="10137" spans="2:2" x14ac:dyDescent="0.2">
      <c r="B10137" s="62"/>
    </row>
    <row r="10138" spans="2:2" x14ac:dyDescent="0.2">
      <c r="B10138" s="62"/>
    </row>
    <row r="10139" spans="2:2" x14ac:dyDescent="0.2">
      <c r="B10139" s="62"/>
    </row>
    <row r="10140" spans="2:2" x14ac:dyDescent="0.2">
      <c r="B10140" s="62"/>
    </row>
    <row r="10141" spans="2:2" x14ac:dyDescent="0.2">
      <c r="B10141" s="62"/>
    </row>
    <row r="10142" spans="2:2" x14ac:dyDescent="0.2">
      <c r="B10142" s="62"/>
    </row>
    <row r="10143" spans="2:2" x14ac:dyDescent="0.2">
      <c r="B10143" s="62"/>
    </row>
    <row r="10144" spans="2:2" x14ac:dyDescent="0.2">
      <c r="B10144" s="62"/>
    </row>
    <row r="10145" spans="2:2" x14ac:dyDescent="0.2">
      <c r="B10145" s="62"/>
    </row>
    <row r="10146" spans="2:2" x14ac:dyDescent="0.2">
      <c r="B10146" s="62"/>
    </row>
    <row r="10147" spans="2:2" x14ac:dyDescent="0.2">
      <c r="B10147" s="62"/>
    </row>
    <row r="10148" spans="2:2" x14ac:dyDescent="0.2">
      <c r="B10148" s="62"/>
    </row>
    <row r="10149" spans="2:2" x14ac:dyDescent="0.2">
      <c r="B10149" s="62"/>
    </row>
    <row r="10150" spans="2:2" x14ac:dyDescent="0.2">
      <c r="B10150" s="62"/>
    </row>
    <row r="10151" spans="2:2" x14ac:dyDescent="0.2">
      <c r="B10151" s="62"/>
    </row>
    <row r="10152" spans="2:2" x14ac:dyDescent="0.2">
      <c r="B10152" s="62"/>
    </row>
    <row r="10153" spans="2:2" x14ac:dyDescent="0.2">
      <c r="B10153" s="62"/>
    </row>
    <row r="10154" spans="2:2" x14ac:dyDescent="0.2">
      <c r="B10154" s="62"/>
    </row>
    <row r="10155" spans="2:2" x14ac:dyDescent="0.2">
      <c r="B10155" s="62"/>
    </row>
    <row r="10156" spans="2:2" x14ac:dyDescent="0.2">
      <c r="B10156" s="62"/>
    </row>
    <row r="10157" spans="2:2" x14ac:dyDescent="0.2">
      <c r="B10157" s="62"/>
    </row>
    <row r="10158" spans="2:2" x14ac:dyDescent="0.2">
      <c r="B10158" s="62"/>
    </row>
    <row r="10159" spans="2:2" x14ac:dyDescent="0.2">
      <c r="B10159" s="62"/>
    </row>
    <row r="10160" spans="2:2" x14ac:dyDescent="0.2">
      <c r="B10160" s="62"/>
    </row>
    <row r="10161" spans="2:2" x14ac:dyDescent="0.2">
      <c r="B10161" s="62"/>
    </row>
    <row r="10162" spans="2:2" x14ac:dyDescent="0.2">
      <c r="B10162" s="62"/>
    </row>
    <row r="10163" spans="2:2" x14ac:dyDescent="0.2">
      <c r="B10163" s="62"/>
    </row>
    <row r="10164" spans="2:2" x14ac:dyDescent="0.2">
      <c r="B10164" s="62"/>
    </row>
    <row r="10165" spans="2:2" x14ac:dyDescent="0.2">
      <c r="B10165" s="62"/>
    </row>
    <row r="10166" spans="2:2" x14ac:dyDescent="0.2">
      <c r="B10166" s="62"/>
    </row>
    <row r="10167" spans="2:2" x14ac:dyDescent="0.2">
      <c r="B10167" s="62"/>
    </row>
    <row r="10168" spans="2:2" x14ac:dyDescent="0.2">
      <c r="B10168" s="62"/>
    </row>
    <row r="10169" spans="2:2" x14ac:dyDescent="0.2">
      <c r="B10169" s="62"/>
    </row>
    <row r="10170" spans="2:2" x14ac:dyDescent="0.2">
      <c r="B10170" s="62"/>
    </row>
    <row r="10171" spans="2:2" x14ac:dyDescent="0.2">
      <c r="B10171" s="62"/>
    </row>
    <row r="10172" spans="2:2" x14ac:dyDescent="0.2">
      <c r="B10172" s="62"/>
    </row>
    <row r="10173" spans="2:2" x14ac:dyDescent="0.2">
      <c r="B10173" s="62"/>
    </row>
    <row r="10174" spans="2:2" x14ac:dyDescent="0.2">
      <c r="B10174" s="62"/>
    </row>
    <row r="10175" spans="2:2" x14ac:dyDescent="0.2">
      <c r="B10175" s="62"/>
    </row>
    <row r="10176" spans="2:2" x14ac:dyDescent="0.2">
      <c r="B10176" s="62"/>
    </row>
    <row r="10177" spans="2:2" x14ac:dyDescent="0.2">
      <c r="B10177" s="62"/>
    </row>
    <row r="10178" spans="2:2" x14ac:dyDescent="0.2">
      <c r="B10178" s="62"/>
    </row>
    <row r="10179" spans="2:2" x14ac:dyDescent="0.2">
      <c r="B10179" s="62"/>
    </row>
    <row r="10180" spans="2:2" x14ac:dyDescent="0.2">
      <c r="B10180" s="62"/>
    </row>
    <row r="10181" spans="2:2" x14ac:dyDescent="0.2">
      <c r="B10181" s="62"/>
    </row>
    <row r="10182" spans="2:2" x14ac:dyDescent="0.2">
      <c r="B10182" s="62"/>
    </row>
    <row r="10183" spans="2:2" x14ac:dyDescent="0.2">
      <c r="B10183" s="62"/>
    </row>
    <row r="10184" spans="2:2" x14ac:dyDescent="0.2">
      <c r="B10184" s="62"/>
    </row>
    <row r="10185" spans="2:2" x14ac:dyDescent="0.2">
      <c r="B10185" s="62"/>
    </row>
    <row r="10186" spans="2:2" x14ac:dyDescent="0.2">
      <c r="B10186" s="62"/>
    </row>
    <row r="10187" spans="2:2" x14ac:dyDescent="0.2">
      <c r="B10187" s="62"/>
    </row>
    <row r="10188" spans="2:2" x14ac:dyDescent="0.2">
      <c r="B10188" s="62"/>
    </row>
    <row r="10189" spans="2:2" x14ac:dyDescent="0.2">
      <c r="B10189" s="62"/>
    </row>
    <row r="10190" spans="2:2" x14ac:dyDescent="0.2">
      <c r="B10190" s="62"/>
    </row>
    <row r="10191" spans="2:2" x14ac:dyDescent="0.2">
      <c r="B10191" s="62"/>
    </row>
    <row r="10192" spans="2:2" x14ac:dyDescent="0.2">
      <c r="B10192" s="62"/>
    </row>
    <row r="10193" spans="2:2" x14ac:dyDescent="0.2">
      <c r="B10193" s="62"/>
    </row>
    <row r="10194" spans="2:2" x14ac:dyDescent="0.2">
      <c r="B10194" s="62"/>
    </row>
    <row r="10195" spans="2:2" x14ac:dyDescent="0.2">
      <c r="B10195" s="62"/>
    </row>
    <row r="10196" spans="2:2" x14ac:dyDescent="0.2">
      <c r="B10196" s="62"/>
    </row>
    <row r="10197" spans="2:2" x14ac:dyDescent="0.2">
      <c r="B10197" s="62"/>
    </row>
    <row r="10198" spans="2:2" x14ac:dyDescent="0.2">
      <c r="B10198" s="62"/>
    </row>
    <row r="10199" spans="2:2" x14ac:dyDescent="0.2">
      <c r="B10199" s="62"/>
    </row>
    <row r="10200" spans="2:2" x14ac:dyDescent="0.2">
      <c r="B10200" s="62"/>
    </row>
    <row r="10201" spans="2:2" x14ac:dyDescent="0.2">
      <c r="B10201" s="62"/>
    </row>
    <row r="10202" spans="2:2" x14ac:dyDescent="0.2">
      <c r="B10202" s="62"/>
    </row>
    <row r="10203" spans="2:2" x14ac:dyDescent="0.2">
      <c r="B10203" s="62"/>
    </row>
    <row r="10204" spans="2:2" x14ac:dyDescent="0.2">
      <c r="B10204" s="62"/>
    </row>
    <row r="10205" spans="2:2" x14ac:dyDescent="0.2">
      <c r="B10205" s="62"/>
    </row>
    <row r="10206" spans="2:2" x14ac:dyDescent="0.2">
      <c r="B10206" s="62"/>
    </row>
    <row r="10207" spans="2:2" x14ac:dyDescent="0.2">
      <c r="B10207" s="62"/>
    </row>
    <row r="10208" spans="2:2" x14ac:dyDescent="0.2">
      <c r="B10208" s="62"/>
    </row>
    <row r="10209" spans="2:2" x14ac:dyDescent="0.2">
      <c r="B10209" s="62"/>
    </row>
    <row r="10210" spans="2:2" x14ac:dyDescent="0.2">
      <c r="B10210" s="62"/>
    </row>
    <row r="10211" spans="2:2" x14ac:dyDescent="0.2">
      <c r="B10211" s="62"/>
    </row>
    <row r="10212" spans="2:2" x14ac:dyDescent="0.2">
      <c r="B10212" s="62"/>
    </row>
    <row r="10213" spans="2:2" x14ac:dyDescent="0.2">
      <c r="B10213" s="62"/>
    </row>
    <row r="10214" spans="2:2" x14ac:dyDescent="0.2">
      <c r="B10214" s="62"/>
    </row>
    <row r="10215" spans="2:2" x14ac:dyDescent="0.2">
      <c r="B10215" s="62"/>
    </row>
    <row r="10216" spans="2:2" x14ac:dyDescent="0.2">
      <c r="B10216" s="62"/>
    </row>
    <row r="10217" spans="2:2" x14ac:dyDescent="0.2">
      <c r="B10217" s="62"/>
    </row>
    <row r="10218" spans="2:2" x14ac:dyDescent="0.2">
      <c r="B10218" s="62"/>
    </row>
    <row r="10219" spans="2:2" x14ac:dyDescent="0.2">
      <c r="B10219" s="62"/>
    </row>
    <row r="10220" spans="2:2" x14ac:dyDescent="0.2">
      <c r="B10220" s="62"/>
    </row>
    <row r="10221" spans="2:2" x14ac:dyDescent="0.2">
      <c r="B10221" s="62"/>
    </row>
    <row r="10222" spans="2:2" x14ac:dyDescent="0.2">
      <c r="B10222" s="62"/>
    </row>
    <row r="10223" spans="2:2" x14ac:dyDescent="0.2">
      <c r="B10223" s="62"/>
    </row>
    <row r="10224" spans="2:2" x14ac:dyDescent="0.2">
      <c r="B10224" s="62"/>
    </row>
    <row r="10225" spans="2:2" x14ac:dyDescent="0.2">
      <c r="B10225" s="62"/>
    </row>
    <row r="10226" spans="2:2" x14ac:dyDescent="0.2">
      <c r="B10226" s="62"/>
    </row>
    <row r="10227" spans="2:2" x14ac:dyDescent="0.2">
      <c r="B10227" s="62"/>
    </row>
    <row r="10228" spans="2:2" x14ac:dyDescent="0.2">
      <c r="B10228" s="62"/>
    </row>
    <row r="10229" spans="2:2" x14ac:dyDescent="0.2">
      <c r="B10229" s="62"/>
    </row>
    <row r="10230" spans="2:2" x14ac:dyDescent="0.2">
      <c r="B10230" s="62"/>
    </row>
    <row r="10231" spans="2:2" x14ac:dyDescent="0.2">
      <c r="B10231" s="62"/>
    </row>
    <row r="10232" spans="2:2" x14ac:dyDescent="0.2">
      <c r="B10232" s="62"/>
    </row>
    <row r="10233" spans="2:2" x14ac:dyDescent="0.2">
      <c r="B10233" s="62"/>
    </row>
    <row r="10234" spans="2:2" x14ac:dyDescent="0.2">
      <c r="B10234" s="62"/>
    </row>
    <row r="10235" spans="2:2" x14ac:dyDescent="0.2">
      <c r="B10235" s="62"/>
    </row>
    <row r="10236" spans="2:2" x14ac:dyDescent="0.2">
      <c r="B10236" s="62"/>
    </row>
    <row r="10237" spans="2:2" x14ac:dyDescent="0.2">
      <c r="B10237" s="62"/>
    </row>
    <row r="10238" spans="2:2" x14ac:dyDescent="0.2">
      <c r="B10238" s="62"/>
    </row>
    <row r="10239" spans="2:2" x14ac:dyDescent="0.2">
      <c r="B10239" s="62"/>
    </row>
    <row r="10240" spans="2:2" x14ac:dyDescent="0.2">
      <c r="B10240" s="62"/>
    </row>
    <row r="10241" spans="2:2" x14ac:dyDescent="0.2">
      <c r="B10241" s="62"/>
    </row>
    <row r="10242" spans="2:2" x14ac:dyDescent="0.2">
      <c r="B10242" s="62"/>
    </row>
    <row r="10243" spans="2:2" x14ac:dyDescent="0.2">
      <c r="B10243" s="62"/>
    </row>
    <row r="10244" spans="2:2" x14ac:dyDescent="0.2">
      <c r="B10244" s="62"/>
    </row>
    <row r="10245" spans="2:2" x14ac:dyDescent="0.2">
      <c r="B10245" s="62"/>
    </row>
    <row r="10246" spans="2:2" x14ac:dyDescent="0.2">
      <c r="B10246" s="62"/>
    </row>
    <row r="10247" spans="2:2" x14ac:dyDescent="0.2">
      <c r="B10247" s="62"/>
    </row>
    <row r="10248" spans="2:2" x14ac:dyDescent="0.2">
      <c r="B10248" s="62"/>
    </row>
    <row r="10249" spans="2:2" x14ac:dyDescent="0.2">
      <c r="B10249" s="62"/>
    </row>
    <row r="10250" spans="2:2" x14ac:dyDescent="0.2">
      <c r="B10250" s="62"/>
    </row>
    <row r="10251" spans="2:2" x14ac:dyDescent="0.2">
      <c r="B10251" s="62"/>
    </row>
    <row r="10252" spans="2:2" x14ac:dyDescent="0.2">
      <c r="B10252" s="62"/>
    </row>
    <row r="10253" spans="2:2" x14ac:dyDescent="0.2">
      <c r="B10253" s="62"/>
    </row>
    <row r="10254" spans="2:2" x14ac:dyDescent="0.2">
      <c r="B10254" s="62"/>
    </row>
    <row r="10255" spans="2:2" x14ac:dyDescent="0.2">
      <c r="B10255" s="62"/>
    </row>
    <row r="10256" spans="2:2" x14ac:dyDescent="0.2">
      <c r="B10256" s="62"/>
    </row>
    <row r="10257" spans="2:2" x14ac:dyDescent="0.2">
      <c r="B10257" s="62"/>
    </row>
    <row r="10258" spans="2:2" x14ac:dyDescent="0.2">
      <c r="B10258" s="62"/>
    </row>
    <row r="10259" spans="2:2" x14ac:dyDescent="0.2">
      <c r="B10259" s="62"/>
    </row>
    <row r="10260" spans="2:2" x14ac:dyDescent="0.2">
      <c r="B10260" s="62"/>
    </row>
    <row r="10261" spans="2:2" x14ac:dyDescent="0.2">
      <c r="B10261" s="62"/>
    </row>
    <row r="10262" spans="2:2" x14ac:dyDescent="0.2">
      <c r="B10262" s="62"/>
    </row>
    <row r="10263" spans="2:2" x14ac:dyDescent="0.2">
      <c r="B10263" s="62"/>
    </row>
    <row r="10264" spans="2:2" x14ac:dyDescent="0.2">
      <c r="B10264" s="62"/>
    </row>
    <row r="10265" spans="2:2" x14ac:dyDescent="0.2">
      <c r="B10265" s="62"/>
    </row>
    <row r="10266" spans="2:2" x14ac:dyDescent="0.2">
      <c r="B10266" s="62"/>
    </row>
    <row r="10267" spans="2:2" x14ac:dyDescent="0.2">
      <c r="B10267" s="62"/>
    </row>
    <row r="10268" spans="2:2" x14ac:dyDescent="0.2">
      <c r="B10268" s="62"/>
    </row>
    <row r="10269" spans="2:2" x14ac:dyDescent="0.2">
      <c r="B10269" s="62"/>
    </row>
    <row r="10270" spans="2:2" x14ac:dyDescent="0.2">
      <c r="B10270" s="62"/>
    </row>
    <row r="10271" spans="2:2" x14ac:dyDescent="0.2">
      <c r="B10271" s="62"/>
    </row>
    <row r="10272" spans="2:2" x14ac:dyDescent="0.2">
      <c r="B10272" s="62"/>
    </row>
    <row r="10273" spans="2:2" x14ac:dyDescent="0.2">
      <c r="B10273" s="62"/>
    </row>
    <row r="10274" spans="2:2" x14ac:dyDescent="0.2">
      <c r="B10274" s="62"/>
    </row>
    <row r="10275" spans="2:2" x14ac:dyDescent="0.2">
      <c r="B10275" s="62"/>
    </row>
    <row r="10276" spans="2:2" x14ac:dyDescent="0.2">
      <c r="B10276" s="62"/>
    </row>
    <row r="10277" spans="2:2" x14ac:dyDescent="0.2">
      <c r="B10277" s="62"/>
    </row>
    <row r="10278" spans="2:2" x14ac:dyDescent="0.2">
      <c r="B10278" s="62"/>
    </row>
    <row r="10279" spans="2:2" x14ac:dyDescent="0.2">
      <c r="B10279" s="62"/>
    </row>
    <row r="10280" spans="2:2" x14ac:dyDescent="0.2">
      <c r="B10280" s="62"/>
    </row>
    <row r="10281" spans="2:2" x14ac:dyDescent="0.2">
      <c r="B10281" s="62"/>
    </row>
    <row r="10282" spans="2:2" x14ac:dyDescent="0.2">
      <c r="B10282" s="62"/>
    </row>
    <row r="10283" spans="2:2" x14ac:dyDescent="0.2">
      <c r="B10283" s="62"/>
    </row>
    <row r="10284" spans="2:2" x14ac:dyDescent="0.2">
      <c r="B10284" s="62"/>
    </row>
    <row r="10285" spans="2:2" x14ac:dyDescent="0.2">
      <c r="B10285" s="62"/>
    </row>
    <row r="10286" spans="2:2" x14ac:dyDescent="0.2">
      <c r="B10286" s="62"/>
    </row>
    <row r="10287" spans="2:2" x14ac:dyDescent="0.2">
      <c r="B10287" s="62"/>
    </row>
    <row r="10288" spans="2:2" x14ac:dyDescent="0.2">
      <c r="B10288" s="62"/>
    </row>
    <row r="10289" spans="2:2" x14ac:dyDescent="0.2">
      <c r="B10289" s="62"/>
    </row>
    <row r="10290" spans="2:2" x14ac:dyDescent="0.2">
      <c r="B10290" s="62"/>
    </row>
    <row r="10291" spans="2:2" x14ac:dyDescent="0.2">
      <c r="B10291" s="62"/>
    </row>
    <row r="10292" spans="2:2" x14ac:dyDescent="0.2">
      <c r="B10292" s="62"/>
    </row>
    <row r="10293" spans="2:2" x14ac:dyDescent="0.2">
      <c r="B10293" s="62"/>
    </row>
    <row r="10294" spans="2:2" x14ac:dyDescent="0.2">
      <c r="B10294" s="62"/>
    </row>
    <row r="10295" spans="2:2" x14ac:dyDescent="0.2">
      <c r="B10295" s="62"/>
    </row>
    <row r="10296" spans="2:2" x14ac:dyDescent="0.2">
      <c r="B10296" s="62"/>
    </row>
    <row r="10297" spans="2:2" x14ac:dyDescent="0.2">
      <c r="B10297" s="62"/>
    </row>
    <row r="10298" spans="2:2" x14ac:dyDescent="0.2">
      <c r="B10298" s="62"/>
    </row>
    <row r="10299" spans="2:2" x14ac:dyDescent="0.2">
      <c r="B10299" s="62"/>
    </row>
    <row r="10300" spans="2:2" x14ac:dyDescent="0.2">
      <c r="B10300" s="62"/>
    </row>
    <row r="10301" spans="2:2" x14ac:dyDescent="0.2">
      <c r="B10301" s="62"/>
    </row>
    <row r="10302" spans="2:2" x14ac:dyDescent="0.2">
      <c r="B10302" s="62"/>
    </row>
    <row r="10303" spans="2:2" x14ac:dyDescent="0.2">
      <c r="B10303" s="62"/>
    </row>
    <row r="10304" spans="2:2" x14ac:dyDescent="0.2">
      <c r="B10304" s="62"/>
    </row>
    <row r="10305" spans="2:2" x14ac:dyDescent="0.2">
      <c r="B10305" s="62"/>
    </row>
    <row r="10306" spans="2:2" x14ac:dyDescent="0.2">
      <c r="B10306" s="62"/>
    </row>
    <row r="10307" spans="2:2" x14ac:dyDescent="0.2">
      <c r="B10307" s="62"/>
    </row>
    <row r="10308" spans="2:2" x14ac:dyDescent="0.2">
      <c r="B10308" s="62"/>
    </row>
    <row r="10309" spans="2:2" x14ac:dyDescent="0.2">
      <c r="B10309" s="62"/>
    </row>
    <row r="10310" spans="2:2" x14ac:dyDescent="0.2">
      <c r="B10310" s="62"/>
    </row>
    <row r="10311" spans="2:2" x14ac:dyDescent="0.2">
      <c r="B10311" s="62"/>
    </row>
    <row r="10312" spans="2:2" x14ac:dyDescent="0.2">
      <c r="B10312" s="62"/>
    </row>
    <row r="10313" spans="2:2" x14ac:dyDescent="0.2">
      <c r="B10313" s="62"/>
    </row>
    <row r="10314" spans="2:2" x14ac:dyDescent="0.2">
      <c r="B10314" s="62"/>
    </row>
    <row r="10315" spans="2:2" x14ac:dyDescent="0.2">
      <c r="B10315" s="62"/>
    </row>
    <row r="10316" spans="2:2" x14ac:dyDescent="0.2">
      <c r="B10316" s="62"/>
    </row>
    <row r="10317" spans="2:2" x14ac:dyDescent="0.2">
      <c r="B10317" s="62"/>
    </row>
    <row r="10318" spans="2:2" x14ac:dyDescent="0.2">
      <c r="B10318" s="62"/>
    </row>
    <row r="10319" spans="2:2" x14ac:dyDescent="0.2">
      <c r="B10319" s="62"/>
    </row>
    <row r="10320" spans="2:2" x14ac:dyDescent="0.2">
      <c r="B10320" s="62"/>
    </row>
    <row r="10321" spans="2:2" x14ac:dyDescent="0.2">
      <c r="B10321" s="62"/>
    </row>
    <row r="10322" spans="2:2" x14ac:dyDescent="0.2">
      <c r="B10322" s="62"/>
    </row>
    <row r="10323" spans="2:2" x14ac:dyDescent="0.2">
      <c r="B10323" s="62"/>
    </row>
    <row r="10324" spans="2:2" x14ac:dyDescent="0.2">
      <c r="B10324" s="62"/>
    </row>
    <row r="10325" spans="2:2" x14ac:dyDescent="0.2">
      <c r="B10325" s="62"/>
    </row>
    <row r="10326" spans="2:2" x14ac:dyDescent="0.2">
      <c r="B10326" s="62"/>
    </row>
    <row r="10327" spans="2:2" x14ac:dyDescent="0.2">
      <c r="B10327" s="62"/>
    </row>
    <row r="10328" spans="2:2" x14ac:dyDescent="0.2">
      <c r="B10328" s="62"/>
    </row>
    <row r="10329" spans="2:2" x14ac:dyDescent="0.2">
      <c r="B10329" s="62"/>
    </row>
    <row r="10330" spans="2:2" x14ac:dyDescent="0.2">
      <c r="B10330" s="62"/>
    </row>
    <row r="10331" spans="2:2" x14ac:dyDescent="0.2">
      <c r="B10331" s="62"/>
    </row>
    <row r="10332" spans="2:2" x14ac:dyDescent="0.2">
      <c r="B10332" s="62"/>
    </row>
    <row r="10333" spans="2:2" x14ac:dyDescent="0.2">
      <c r="B10333" s="62"/>
    </row>
    <row r="10334" spans="2:2" x14ac:dyDescent="0.2">
      <c r="B10334" s="62"/>
    </row>
    <row r="10335" spans="2:2" x14ac:dyDescent="0.2">
      <c r="B10335" s="62"/>
    </row>
    <row r="10336" spans="2:2" x14ac:dyDescent="0.2">
      <c r="B10336" s="62"/>
    </row>
    <row r="10337" spans="2:2" x14ac:dyDescent="0.2">
      <c r="B10337" s="62"/>
    </row>
    <row r="10338" spans="2:2" x14ac:dyDescent="0.2">
      <c r="B10338" s="62"/>
    </row>
    <row r="10339" spans="2:2" x14ac:dyDescent="0.2">
      <c r="B10339" s="62"/>
    </row>
    <row r="10340" spans="2:2" x14ac:dyDescent="0.2">
      <c r="B10340" s="62"/>
    </row>
    <row r="10341" spans="2:2" x14ac:dyDescent="0.2">
      <c r="B10341" s="62"/>
    </row>
    <row r="10342" spans="2:2" x14ac:dyDescent="0.2">
      <c r="B10342" s="62"/>
    </row>
    <row r="10343" spans="2:2" x14ac:dyDescent="0.2">
      <c r="B10343" s="62"/>
    </row>
    <row r="10344" spans="2:2" x14ac:dyDescent="0.2">
      <c r="B10344" s="62"/>
    </row>
    <row r="10345" spans="2:2" x14ac:dyDescent="0.2">
      <c r="B10345" s="62"/>
    </row>
    <row r="10346" spans="2:2" x14ac:dyDescent="0.2">
      <c r="B10346" s="62"/>
    </row>
    <row r="10347" spans="2:2" x14ac:dyDescent="0.2">
      <c r="B10347" s="62"/>
    </row>
    <row r="10348" spans="2:2" x14ac:dyDescent="0.2">
      <c r="B10348" s="62"/>
    </row>
    <row r="10349" spans="2:2" x14ac:dyDescent="0.2">
      <c r="B10349" s="62"/>
    </row>
    <row r="10350" spans="2:2" x14ac:dyDescent="0.2">
      <c r="B10350" s="62"/>
    </row>
    <row r="10351" spans="2:2" x14ac:dyDescent="0.2">
      <c r="B10351" s="62"/>
    </row>
    <row r="10352" spans="2:2" x14ac:dyDescent="0.2">
      <c r="B10352" s="62"/>
    </row>
    <row r="10353" spans="2:2" x14ac:dyDescent="0.2">
      <c r="B10353" s="62"/>
    </row>
    <row r="10354" spans="2:2" x14ac:dyDescent="0.2">
      <c r="B10354" s="62"/>
    </row>
    <row r="10355" spans="2:2" x14ac:dyDescent="0.2">
      <c r="B10355" s="62"/>
    </row>
    <row r="10356" spans="2:2" x14ac:dyDescent="0.2">
      <c r="B10356" s="62"/>
    </row>
    <row r="10357" spans="2:2" x14ac:dyDescent="0.2">
      <c r="B10357" s="62"/>
    </row>
    <row r="10358" spans="2:2" x14ac:dyDescent="0.2">
      <c r="B10358" s="62"/>
    </row>
    <row r="10359" spans="2:2" x14ac:dyDescent="0.2">
      <c r="B10359" s="62"/>
    </row>
    <row r="10360" spans="2:2" x14ac:dyDescent="0.2">
      <c r="B10360" s="62"/>
    </row>
    <row r="10361" spans="2:2" x14ac:dyDescent="0.2">
      <c r="B10361" s="62"/>
    </row>
    <row r="10362" spans="2:2" x14ac:dyDescent="0.2">
      <c r="B10362" s="62"/>
    </row>
    <row r="10363" spans="2:2" x14ac:dyDescent="0.2">
      <c r="B10363" s="62"/>
    </row>
    <row r="10364" spans="2:2" x14ac:dyDescent="0.2">
      <c r="B10364" s="62"/>
    </row>
    <row r="10365" spans="2:2" x14ac:dyDescent="0.2">
      <c r="B10365" s="62"/>
    </row>
    <row r="10366" spans="2:2" x14ac:dyDescent="0.2">
      <c r="B10366" s="62"/>
    </row>
    <row r="10367" spans="2:2" x14ac:dyDescent="0.2">
      <c r="B10367" s="62"/>
    </row>
    <row r="10368" spans="2:2" x14ac:dyDescent="0.2">
      <c r="B10368" s="62"/>
    </row>
    <row r="10369" spans="2:2" x14ac:dyDescent="0.2">
      <c r="B10369" s="62"/>
    </row>
    <row r="10370" spans="2:2" x14ac:dyDescent="0.2">
      <c r="B10370" s="62"/>
    </row>
    <row r="10371" spans="2:2" x14ac:dyDescent="0.2">
      <c r="B10371" s="62"/>
    </row>
    <row r="10372" spans="2:2" x14ac:dyDescent="0.2">
      <c r="B10372" s="62"/>
    </row>
    <row r="10373" spans="2:2" x14ac:dyDescent="0.2">
      <c r="B10373" s="62"/>
    </row>
    <row r="10374" spans="2:2" x14ac:dyDescent="0.2">
      <c r="B10374" s="62"/>
    </row>
    <row r="10375" spans="2:2" x14ac:dyDescent="0.2">
      <c r="B10375" s="62"/>
    </row>
    <row r="10376" spans="2:2" x14ac:dyDescent="0.2">
      <c r="B10376" s="62"/>
    </row>
    <row r="10377" spans="2:2" x14ac:dyDescent="0.2">
      <c r="B10377" s="62"/>
    </row>
    <row r="10378" spans="2:2" x14ac:dyDescent="0.2">
      <c r="B10378" s="62"/>
    </row>
    <row r="10379" spans="2:2" x14ac:dyDescent="0.2">
      <c r="B10379" s="62"/>
    </row>
    <row r="10380" spans="2:2" x14ac:dyDescent="0.2">
      <c r="B10380" s="62"/>
    </row>
    <row r="10381" spans="2:2" x14ac:dyDescent="0.2">
      <c r="B10381" s="62"/>
    </row>
    <row r="10382" spans="2:2" x14ac:dyDescent="0.2">
      <c r="B10382" s="62"/>
    </row>
    <row r="10383" spans="2:2" x14ac:dyDescent="0.2">
      <c r="B10383" s="62"/>
    </row>
    <row r="10384" spans="2:2" x14ac:dyDescent="0.2">
      <c r="B10384" s="62"/>
    </row>
    <row r="10385" spans="2:2" x14ac:dyDescent="0.2">
      <c r="B10385" s="62"/>
    </row>
    <row r="10386" spans="2:2" x14ac:dyDescent="0.2">
      <c r="B10386" s="62"/>
    </row>
    <row r="10387" spans="2:2" x14ac:dyDescent="0.2">
      <c r="B10387" s="62"/>
    </row>
    <row r="10388" spans="2:2" x14ac:dyDescent="0.2">
      <c r="B10388" s="62"/>
    </row>
    <row r="10389" spans="2:2" x14ac:dyDescent="0.2">
      <c r="B10389" s="62"/>
    </row>
    <row r="10390" spans="2:2" x14ac:dyDescent="0.2">
      <c r="B10390" s="62"/>
    </row>
    <row r="10391" spans="2:2" x14ac:dyDescent="0.2">
      <c r="B10391" s="62"/>
    </row>
    <row r="10392" spans="2:2" x14ac:dyDescent="0.2">
      <c r="B10392" s="62"/>
    </row>
    <row r="10393" spans="2:2" x14ac:dyDescent="0.2">
      <c r="B10393" s="62"/>
    </row>
    <row r="10394" spans="2:2" x14ac:dyDescent="0.2">
      <c r="B10394" s="62"/>
    </row>
    <row r="10395" spans="2:2" x14ac:dyDescent="0.2">
      <c r="B10395" s="62"/>
    </row>
    <row r="10396" spans="2:2" x14ac:dyDescent="0.2">
      <c r="B10396" s="62"/>
    </row>
    <row r="10397" spans="2:2" x14ac:dyDescent="0.2">
      <c r="B10397" s="62"/>
    </row>
    <row r="10398" spans="2:2" x14ac:dyDescent="0.2">
      <c r="B10398" s="62"/>
    </row>
    <row r="10399" spans="2:2" x14ac:dyDescent="0.2">
      <c r="B10399" s="62"/>
    </row>
    <row r="10400" spans="2:2" x14ac:dyDescent="0.2">
      <c r="B10400" s="62"/>
    </row>
    <row r="10401" spans="2:2" x14ac:dyDescent="0.2">
      <c r="B10401" s="62"/>
    </row>
    <row r="10402" spans="2:2" x14ac:dyDescent="0.2">
      <c r="B10402" s="62"/>
    </row>
    <row r="10403" spans="2:2" x14ac:dyDescent="0.2">
      <c r="B10403" s="62"/>
    </row>
    <row r="10404" spans="2:2" x14ac:dyDescent="0.2">
      <c r="B10404" s="62"/>
    </row>
    <row r="10405" spans="2:2" x14ac:dyDescent="0.2">
      <c r="B10405" s="62"/>
    </row>
    <row r="10406" spans="2:2" x14ac:dyDescent="0.2">
      <c r="B10406" s="62"/>
    </row>
    <row r="10407" spans="2:2" x14ac:dyDescent="0.2">
      <c r="B10407" s="62"/>
    </row>
    <row r="10408" spans="2:2" x14ac:dyDescent="0.2">
      <c r="B10408" s="62"/>
    </row>
    <row r="10409" spans="2:2" x14ac:dyDescent="0.2">
      <c r="B10409" s="62"/>
    </row>
    <row r="10410" spans="2:2" x14ac:dyDescent="0.2">
      <c r="B10410" s="62"/>
    </row>
    <row r="10411" spans="2:2" x14ac:dyDescent="0.2">
      <c r="B10411" s="62"/>
    </row>
    <row r="10412" spans="2:2" x14ac:dyDescent="0.2">
      <c r="B10412" s="62"/>
    </row>
    <row r="10413" spans="2:2" x14ac:dyDescent="0.2">
      <c r="B10413" s="62"/>
    </row>
    <row r="10414" spans="2:2" x14ac:dyDescent="0.2">
      <c r="B10414" s="62"/>
    </row>
    <row r="10415" spans="2:2" x14ac:dyDescent="0.2">
      <c r="B10415" s="62"/>
    </row>
    <row r="10416" spans="2:2" x14ac:dyDescent="0.2">
      <c r="B10416" s="62"/>
    </row>
    <row r="10417" spans="2:2" x14ac:dyDescent="0.2">
      <c r="B10417" s="62"/>
    </row>
    <row r="10418" spans="2:2" x14ac:dyDescent="0.2">
      <c r="B10418" s="62"/>
    </row>
    <row r="10419" spans="2:2" x14ac:dyDescent="0.2">
      <c r="B10419" s="62"/>
    </row>
    <row r="10420" spans="2:2" x14ac:dyDescent="0.2">
      <c r="B10420" s="62"/>
    </row>
    <row r="10421" spans="2:2" x14ac:dyDescent="0.2">
      <c r="B10421" s="62"/>
    </row>
    <row r="10422" spans="2:2" x14ac:dyDescent="0.2">
      <c r="B10422" s="62"/>
    </row>
    <row r="10423" spans="2:2" x14ac:dyDescent="0.2">
      <c r="B10423" s="62"/>
    </row>
    <row r="10424" spans="2:2" x14ac:dyDescent="0.2">
      <c r="B10424" s="62"/>
    </row>
    <row r="10425" spans="2:2" x14ac:dyDescent="0.2">
      <c r="B10425" s="62"/>
    </row>
    <row r="10426" spans="2:2" x14ac:dyDescent="0.2">
      <c r="B10426" s="62"/>
    </row>
    <row r="10427" spans="2:2" x14ac:dyDescent="0.2">
      <c r="B10427" s="62"/>
    </row>
    <row r="10428" spans="2:2" x14ac:dyDescent="0.2">
      <c r="B10428" s="62"/>
    </row>
    <row r="10429" spans="2:2" x14ac:dyDescent="0.2">
      <c r="B10429" s="62"/>
    </row>
    <row r="10430" spans="2:2" x14ac:dyDescent="0.2">
      <c r="B10430" s="62"/>
    </row>
    <row r="10431" spans="2:2" x14ac:dyDescent="0.2">
      <c r="B10431" s="62"/>
    </row>
    <row r="10432" spans="2:2" x14ac:dyDescent="0.2">
      <c r="B10432" s="62"/>
    </row>
    <row r="10433" spans="2:2" x14ac:dyDescent="0.2">
      <c r="B10433" s="62"/>
    </row>
    <row r="10434" spans="2:2" x14ac:dyDescent="0.2">
      <c r="B10434" s="62"/>
    </row>
    <row r="10435" spans="2:2" x14ac:dyDescent="0.2">
      <c r="B10435" s="62"/>
    </row>
    <row r="10436" spans="2:2" x14ac:dyDescent="0.2">
      <c r="B10436" s="62"/>
    </row>
    <row r="10437" spans="2:2" x14ac:dyDescent="0.2">
      <c r="B10437" s="62"/>
    </row>
    <row r="10438" spans="2:2" x14ac:dyDescent="0.2">
      <c r="B10438" s="62"/>
    </row>
    <row r="10439" spans="2:2" x14ac:dyDescent="0.2">
      <c r="B10439" s="62"/>
    </row>
    <row r="10440" spans="2:2" x14ac:dyDescent="0.2">
      <c r="B10440" s="62"/>
    </row>
    <row r="10441" spans="2:2" x14ac:dyDescent="0.2">
      <c r="B10441" s="62"/>
    </row>
    <row r="10442" spans="2:2" x14ac:dyDescent="0.2">
      <c r="B10442" s="62"/>
    </row>
    <row r="10443" spans="2:2" x14ac:dyDescent="0.2">
      <c r="B10443" s="62"/>
    </row>
    <row r="10444" spans="2:2" x14ac:dyDescent="0.2">
      <c r="B10444" s="62"/>
    </row>
    <row r="10445" spans="2:2" x14ac:dyDescent="0.2">
      <c r="B10445" s="62"/>
    </row>
    <row r="10446" spans="2:2" x14ac:dyDescent="0.2">
      <c r="B10446" s="62"/>
    </row>
    <row r="10447" spans="2:2" x14ac:dyDescent="0.2">
      <c r="B10447" s="62"/>
    </row>
    <row r="10448" spans="2:2" x14ac:dyDescent="0.2">
      <c r="B10448" s="62"/>
    </row>
    <row r="10449" spans="2:2" x14ac:dyDescent="0.2">
      <c r="B10449" s="62"/>
    </row>
    <row r="10450" spans="2:2" x14ac:dyDescent="0.2">
      <c r="B10450" s="62"/>
    </row>
    <row r="10451" spans="2:2" x14ac:dyDescent="0.2">
      <c r="B10451" s="62"/>
    </row>
    <row r="10452" spans="2:2" x14ac:dyDescent="0.2">
      <c r="B10452" s="62"/>
    </row>
    <row r="10453" spans="2:2" x14ac:dyDescent="0.2">
      <c r="B10453" s="62"/>
    </row>
    <row r="10454" spans="2:2" x14ac:dyDescent="0.2">
      <c r="B10454" s="62"/>
    </row>
    <row r="10455" spans="2:2" x14ac:dyDescent="0.2">
      <c r="B10455" s="62"/>
    </row>
    <row r="10456" spans="2:2" x14ac:dyDescent="0.2">
      <c r="B10456" s="62"/>
    </row>
    <row r="10457" spans="2:2" x14ac:dyDescent="0.2">
      <c r="B10457" s="62"/>
    </row>
    <row r="10458" spans="2:2" x14ac:dyDescent="0.2">
      <c r="B10458" s="62"/>
    </row>
    <row r="10459" spans="2:2" x14ac:dyDescent="0.2">
      <c r="B10459" s="62"/>
    </row>
    <row r="10460" spans="2:2" x14ac:dyDescent="0.2">
      <c r="B10460" s="62"/>
    </row>
    <row r="10461" spans="2:2" x14ac:dyDescent="0.2">
      <c r="B10461" s="62"/>
    </row>
    <row r="10462" spans="2:2" x14ac:dyDescent="0.2">
      <c r="B10462" s="62"/>
    </row>
    <row r="10463" spans="2:2" x14ac:dyDescent="0.2">
      <c r="B10463" s="62"/>
    </row>
    <row r="10464" spans="2:2" x14ac:dyDescent="0.2">
      <c r="B10464" s="62"/>
    </row>
    <row r="10465" spans="2:2" x14ac:dyDescent="0.2">
      <c r="B10465" s="62"/>
    </row>
    <row r="10466" spans="2:2" x14ac:dyDescent="0.2">
      <c r="B10466" s="62"/>
    </row>
    <row r="10467" spans="2:2" x14ac:dyDescent="0.2">
      <c r="B10467" s="62"/>
    </row>
    <row r="10468" spans="2:2" x14ac:dyDescent="0.2">
      <c r="B10468" s="62"/>
    </row>
    <row r="10469" spans="2:2" x14ac:dyDescent="0.2">
      <c r="B10469" s="62"/>
    </row>
    <row r="10470" spans="2:2" x14ac:dyDescent="0.2">
      <c r="B10470" s="62"/>
    </row>
    <row r="10471" spans="2:2" x14ac:dyDescent="0.2">
      <c r="B10471" s="62"/>
    </row>
    <row r="10472" spans="2:2" x14ac:dyDescent="0.2">
      <c r="B10472" s="62"/>
    </row>
    <row r="10473" spans="2:2" x14ac:dyDescent="0.2">
      <c r="B10473" s="62"/>
    </row>
    <row r="10474" spans="2:2" x14ac:dyDescent="0.2">
      <c r="B10474" s="62"/>
    </row>
    <row r="10475" spans="2:2" x14ac:dyDescent="0.2">
      <c r="B10475" s="62"/>
    </row>
    <row r="10476" spans="2:2" x14ac:dyDescent="0.2">
      <c r="B10476" s="62"/>
    </row>
    <row r="10477" spans="2:2" x14ac:dyDescent="0.2">
      <c r="B10477" s="62"/>
    </row>
    <row r="10478" spans="2:2" x14ac:dyDescent="0.2">
      <c r="B10478" s="62"/>
    </row>
    <row r="10479" spans="2:2" x14ac:dyDescent="0.2">
      <c r="B10479" s="62"/>
    </row>
    <row r="10480" spans="2:2" x14ac:dyDescent="0.2">
      <c r="B10480" s="62"/>
    </row>
    <row r="10481" spans="2:2" x14ac:dyDescent="0.2">
      <c r="B10481" s="62"/>
    </row>
    <row r="10482" spans="2:2" x14ac:dyDescent="0.2">
      <c r="B10482" s="62"/>
    </row>
    <row r="10483" spans="2:2" x14ac:dyDescent="0.2">
      <c r="B10483" s="62"/>
    </row>
    <row r="10484" spans="2:2" x14ac:dyDescent="0.2">
      <c r="B10484" s="62"/>
    </row>
    <row r="10485" spans="2:2" x14ac:dyDescent="0.2">
      <c r="B10485" s="62"/>
    </row>
    <row r="10486" spans="2:2" x14ac:dyDescent="0.2">
      <c r="B10486" s="62"/>
    </row>
    <row r="10487" spans="2:2" x14ac:dyDescent="0.2">
      <c r="B10487" s="62"/>
    </row>
    <row r="10488" spans="2:2" x14ac:dyDescent="0.2">
      <c r="B10488" s="62"/>
    </row>
    <row r="10489" spans="2:2" x14ac:dyDescent="0.2">
      <c r="B10489" s="62"/>
    </row>
    <row r="10490" spans="2:2" x14ac:dyDescent="0.2">
      <c r="B10490" s="62"/>
    </row>
    <row r="10491" spans="2:2" x14ac:dyDescent="0.2">
      <c r="B10491" s="62"/>
    </row>
    <row r="10492" spans="2:2" x14ac:dyDescent="0.2">
      <c r="B10492" s="62"/>
    </row>
    <row r="10493" spans="2:2" x14ac:dyDescent="0.2">
      <c r="B10493" s="62"/>
    </row>
    <row r="10494" spans="2:2" x14ac:dyDescent="0.2">
      <c r="B10494" s="62"/>
    </row>
    <row r="10495" spans="2:2" x14ac:dyDescent="0.2">
      <c r="B10495" s="62"/>
    </row>
    <row r="10496" spans="2:2" x14ac:dyDescent="0.2">
      <c r="B10496" s="62"/>
    </row>
    <row r="10497" spans="2:2" x14ac:dyDescent="0.2">
      <c r="B10497" s="62"/>
    </row>
    <row r="10498" spans="2:2" x14ac:dyDescent="0.2">
      <c r="B10498" s="62"/>
    </row>
    <row r="10499" spans="2:2" x14ac:dyDescent="0.2">
      <c r="B10499" s="62"/>
    </row>
    <row r="10500" spans="2:2" x14ac:dyDescent="0.2">
      <c r="B10500" s="62"/>
    </row>
    <row r="10501" spans="2:2" x14ac:dyDescent="0.2">
      <c r="B10501" s="62"/>
    </row>
    <row r="10502" spans="2:2" x14ac:dyDescent="0.2">
      <c r="B10502" s="62"/>
    </row>
    <row r="10503" spans="2:2" x14ac:dyDescent="0.2">
      <c r="B10503" s="62"/>
    </row>
    <row r="10504" spans="2:2" x14ac:dyDescent="0.2">
      <c r="B10504" s="62"/>
    </row>
    <row r="10505" spans="2:2" x14ac:dyDescent="0.2">
      <c r="B10505" s="62"/>
    </row>
    <row r="10506" spans="2:2" x14ac:dyDescent="0.2">
      <c r="B10506" s="62"/>
    </row>
    <row r="10507" spans="2:2" x14ac:dyDescent="0.2">
      <c r="B10507" s="62"/>
    </row>
    <row r="10508" spans="2:2" x14ac:dyDescent="0.2">
      <c r="B10508" s="62"/>
    </row>
    <row r="10509" spans="2:2" x14ac:dyDescent="0.2">
      <c r="B10509" s="62"/>
    </row>
    <row r="10510" spans="2:2" x14ac:dyDescent="0.2">
      <c r="B10510" s="62"/>
    </row>
    <row r="10511" spans="2:2" x14ac:dyDescent="0.2">
      <c r="B10511" s="62"/>
    </row>
    <row r="10512" spans="2:2" x14ac:dyDescent="0.2">
      <c r="B10512" s="62"/>
    </row>
    <row r="10513" spans="2:2" x14ac:dyDescent="0.2">
      <c r="B10513" s="62"/>
    </row>
    <row r="10514" spans="2:2" x14ac:dyDescent="0.2">
      <c r="B10514" s="62"/>
    </row>
    <row r="10515" spans="2:2" x14ac:dyDescent="0.2">
      <c r="B10515" s="62"/>
    </row>
    <row r="10516" spans="2:2" x14ac:dyDescent="0.2">
      <c r="B10516" s="62"/>
    </row>
    <row r="10517" spans="2:2" x14ac:dyDescent="0.2">
      <c r="B10517" s="62"/>
    </row>
    <row r="10518" spans="2:2" x14ac:dyDescent="0.2">
      <c r="B10518" s="62"/>
    </row>
    <row r="10519" spans="2:2" x14ac:dyDescent="0.2">
      <c r="B10519" s="62"/>
    </row>
    <row r="10520" spans="2:2" x14ac:dyDescent="0.2">
      <c r="B10520" s="62"/>
    </row>
    <row r="10521" spans="2:2" x14ac:dyDescent="0.2">
      <c r="B10521" s="62"/>
    </row>
    <row r="10522" spans="2:2" x14ac:dyDescent="0.2">
      <c r="B10522" s="62"/>
    </row>
    <row r="10523" spans="2:2" x14ac:dyDescent="0.2">
      <c r="B10523" s="62"/>
    </row>
    <row r="10524" spans="2:2" x14ac:dyDescent="0.2">
      <c r="B10524" s="62"/>
    </row>
    <row r="10525" spans="2:2" x14ac:dyDescent="0.2">
      <c r="B10525" s="62"/>
    </row>
    <row r="10526" spans="2:2" x14ac:dyDescent="0.2">
      <c r="B10526" s="62"/>
    </row>
    <row r="10527" spans="2:2" x14ac:dyDescent="0.2">
      <c r="B10527" s="62"/>
    </row>
    <row r="10528" spans="2:2" x14ac:dyDescent="0.2">
      <c r="B10528" s="62"/>
    </row>
    <row r="10529" spans="2:2" x14ac:dyDescent="0.2">
      <c r="B10529" s="62"/>
    </row>
    <row r="10530" spans="2:2" x14ac:dyDescent="0.2">
      <c r="B10530" s="62"/>
    </row>
    <row r="10531" spans="2:2" x14ac:dyDescent="0.2">
      <c r="B10531" s="62"/>
    </row>
    <row r="10532" spans="2:2" x14ac:dyDescent="0.2">
      <c r="B10532" s="62"/>
    </row>
    <row r="10533" spans="2:2" x14ac:dyDescent="0.2">
      <c r="B10533" s="62"/>
    </row>
    <row r="10534" spans="2:2" x14ac:dyDescent="0.2">
      <c r="B10534" s="62"/>
    </row>
    <row r="10535" spans="2:2" x14ac:dyDescent="0.2">
      <c r="B10535" s="62"/>
    </row>
    <row r="10536" spans="2:2" x14ac:dyDescent="0.2">
      <c r="B10536" s="62"/>
    </row>
    <row r="10537" spans="2:2" x14ac:dyDescent="0.2">
      <c r="B10537" s="62"/>
    </row>
    <row r="10538" spans="2:2" x14ac:dyDescent="0.2">
      <c r="B10538" s="62"/>
    </row>
    <row r="10539" spans="2:2" x14ac:dyDescent="0.2">
      <c r="B10539" s="62"/>
    </row>
    <row r="10540" spans="2:2" x14ac:dyDescent="0.2">
      <c r="B10540" s="62"/>
    </row>
    <row r="10541" spans="2:2" x14ac:dyDescent="0.2">
      <c r="B10541" s="62"/>
    </row>
    <row r="10542" spans="2:2" x14ac:dyDescent="0.2">
      <c r="B10542" s="62"/>
    </row>
    <row r="10543" spans="2:2" x14ac:dyDescent="0.2">
      <c r="B10543" s="62"/>
    </row>
    <row r="10544" spans="2:2" x14ac:dyDescent="0.2">
      <c r="B10544" s="62"/>
    </row>
    <row r="10545" spans="2:2" x14ac:dyDescent="0.2">
      <c r="B10545" s="62"/>
    </row>
    <row r="10546" spans="2:2" x14ac:dyDescent="0.2">
      <c r="B10546" s="62"/>
    </row>
    <row r="10547" spans="2:2" x14ac:dyDescent="0.2">
      <c r="B10547" s="62"/>
    </row>
    <row r="10548" spans="2:2" x14ac:dyDescent="0.2">
      <c r="B10548" s="62"/>
    </row>
    <row r="10549" spans="2:2" x14ac:dyDescent="0.2">
      <c r="B10549" s="62"/>
    </row>
    <row r="10550" spans="2:2" x14ac:dyDescent="0.2">
      <c r="B10550" s="62"/>
    </row>
    <row r="10551" spans="2:2" x14ac:dyDescent="0.2">
      <c r="B10551" s="62"/>
    </row>
    <row r="10552" spans="2:2" x14ac:dyDescent="0.2">
      <c r="B10552" s="62"/>
    </row>
    <row r="10553" spans="2:2" x14ac:dyDescent="0.2">
      <c r="B10553" s="62"/>
    </row>
    <row r="10554" spans="2:2" x14ac:dyDescent="0.2">
      <c r="B10554" s="62"/>
    </row>
    <row r="10555" spans="2:2" x14ac:dyDescent="0.2">
      <c r="B10555" s="62"/>
    </row>
    <row r="10556" spans="2:2" x14ac:dyDescent="0.2">
      <c r="B10556" s="62"/>
    </row>
    <row r="10557" spans="2:2" x14ac:dyDescent="0.2">
      <c r="B10557" s="62"/>
    </row>
    <row r="10558" spans="2:2" x14ac:dyDescent="0.2">
      <c r="B10558" s="62"/>
    </row>
    <row r="10559" spans="2:2" x14ac:dyDescent="0.2">
      <c r="B10559" s="62"/>
    </row>
    <row r="10560" spans="2:2" x14ac:dyDescent="0.2">
      <c r="B10560" s="62"/>
    </row>
    <row r="10561" spans="2:2" x14ac:dyDescent="0.2">
      <c r="B10561" s="62"/>
    </row>
    <row r="10562" spans="2:2" x14ac:dyDescent="0.2">
      <c r="B10562" s="62"/>
    </row>
    <row r="10563" spans="2:2" x14ac:dyDescent="0.2">
      <c r="B10563" s="62"/>
    </row>
    <row r="10564" spans="2:2" x14ac:dyDescent="0.2">
      <c r="B10564" s="62"/>
    </row>
    <row r="10565" spans="2:2" x14ac:dyDescent="0.2">
      <c r="B10565" s="62"/>
    </row>
    <row r="10566" spans="2:2" x14ac:dyDescent="0.2">
      <c r="B10566" s="62"/>
    </row>
    <row r="10567" spans="2:2" x14ac:dyDescent="0.2">
      <c r="B10567" s="62"/>
    </row>
    <row r="10568" spans="2:2" x14ac:dyDescent="0.2">
      <c r="B10568" s="62"/>
    </row>
    <row r="10569" spans="2:2" x14ac:dyDescent="0.2">
      <c r="B10569" s="62"/>
    </row>
    <row r="10570" spans="2:2" x14ac:dyDescent="0.2">
      <c r="B10570" s="62"/>
    </row>
    <row r="10571" spans="2:2" x14ac:dyDescent="0.2">
      <c r="B10571" s="62"/>
    </row>
    <row r="10572" spans="2:2" x14ac:dyDescent="0.2">
      <c r="B10572" s="62"/>
    </row>
    <row r="10573" spans="2:2" x14ac:dyDescent="0.2">
      <c r="B10573" s="62"/>
    </row>
    <row r="10574" spans="2:2" x14ac:dyDescent="0.2">
      <c r="B10574" s="62"/>
    </row>
    <row r="10575" spans="2:2" x14ac:dyDescent="0.2">
      <c r="B10575" s="62"/>
    </row>
    <row r="10576" spans="2:2" x14ac:dyDescent="0.2">
      <c r="B10576" s="62"/>
    </row>
    <row r="10577" spans="2:2" x14ac:dyDescent="0.2">
      <c r="B10577" s="62"/>
    </row>
    <row r="10578" spans="2:2" x14ac:dyDescent="0.2">
      <c r="B10578" s="62"/>
    </row>
    <row r="10579" spans="2:2" x14ac:dyDescent="0.2">
      <c r="B10579" s="62"/>
    </row>
    <row r="10580" spans="2:2" x14ac:dyDescent="0.2">
      <c r="B10580" s="62"/>
    </row>
    <row r="10581" spans="2:2" x14ac:dyDescent="0.2">
      <c r="B10581" s="62"/>
    </row>
    <row r="10582" spans="2:2" x14ac:dyDescent="0.2">
      <c r="B10582" s="62"/>
    </row>
    <row r="10583" spans="2:2" x14ac:dyDescent="0.2">
      <c r="B10583" s="62"/>
    </row>
    <row r="10584" spans="2:2" x14ac:dyDescent="0.2">
      <c r="B10584" s="62"/>
    </row>
    <row r="10585" spans="2:2" x14ac:dyDescent="0.2">
      <c r="B10585" s="62"/>
    </row>
    <row r="10586" spans="2:2" x14ac:dyDescent="0.2">
      <c r="B10586" s="62"/>
    </row>
    <row r="10587" spans="2:2" x14ac:dyDescent="0.2">
      <c r="B10587" s="62"/>
    </row>
    <row r="10588" spans="2:2" x14ac:dyDescent="0.2">
      <c r="B10588" s="62"/>
    </row>
    <row r="10589" spans="2:2" x14ac:dyDescent="0.2">
      <c r="B10589" s="62"/>
    </row>
    <row r="10590" spans="2:2" x14ac:dyDescent="0.2">
      <c r="B10590" s="62"/>
    </row>
    <row r="10591" spans="2:2" x14ac:dyDescent="0.2">
      <c r="B10591" s="62"/>
    </row>
    <row r="10592" spans="2:2" x14ac:dyDescent="0.2">
      <c r="B10592" s="62"/>
    </row>
    <row r="10593" spans="2:2" x14ac:dyDescent="0.2">
      <c r="B10593" s="62"/>
    </row>
    <row r="10594" spans="2:2" x14ac:dyDescent="0.2">
      <c r="B10594" s="62"/>
    </row>
    <row r="10595" spans="2:2" x14ac:dyDescent="0.2">
      <c r="B10595" s="62"/>
    </row>
    <row r="10596" spans="2:2" x14ac:dyDescent="0.2">
      <c r="B10596" s="62"/>
    </row>
    <row r="10597" spans="2:2" x14ac:dyDescent="0.2">
      <c r="B10597" s="62"/>
    </row>
    <row r="10598" spans="2:2" x14ac:dyDescent="0.2">
      <c r="B10598" s="62"/>
    </row>
    <row r="10599" spans="2:2" x14ac:dyDescent="0.2">
      <c r="B10599" s="62"/>
    </row>
    <row r="10600" spans="2:2" x14ac:dyDescent="0.2">
      <c r="B10600" s="62"/>
    </row>
    <row r="10601" spans="2:2" x14ac:dyDescent="0.2">
      <c r="B10601" s="62"/>
    </row>
    <row r="10602" spans="2:2" x14ac:dyDescent="0.2">
      <c r="B10602" s="62"/>
    </row>
    <row r="10603" spans="2:2" x14ac:dyDescent="0.2">
      <c r="B10603" s="62"/>
    </row>
    <row r="10604" spans="2:2" x14ac:dyDescent="0.2">
      <c r="B10604" s="62"/>
    </row>
    <row r="10605" spans="2:2" x14ac:dyDescent="0.2">
      <c r="B10605" s="62"/>
    </row>
    <row r="10606" spans="2:2" x14ac:dyDescent="0.2">
      <c r="B10606" s="62"/>
    </row>
    <row r="10607" spans="2:2" x14ac:dyDescent="0.2">
      <c r="B10607" s="62"/>
    </row>
    <row r="10608" spans="2:2" x14ac:dyDescent="0.2">
      <c r="B10608" s="62"/>
    </row>
    <row r="10609" spans="2:2" x14ac:dyDescent="0.2">
      <c r="B10609" s="62"/>
    </row>
    <row r="10610" spans="2:2" x14ac:dyDescent="0.2">
      <c r="B10610" s="62"/>
    </row>
    <row r="10611" spans="2:2" x14ac:dyDescent="0.2">
      <c r="B10611" s="62"/>
    </row>
    <row r="10612" spans="2:2" x14ac:dyDescent="0.2">
      <c r="B10612" s="62"/>
    </row>
    <row r="10613" spans="2:2" x14ac:dyDescent="0.2">
      <c r="B10613" s="62"/>
    </row>
    <row r="10614" spans="2:2" x14ac:dyDescent="0.2">
      <c r="B10614" s="62"/>
    </row>
    <row r="10615" spans="2:2" x14ac:dyDescent="0.2">
      <c r="B10615" s="62"/>
    </row>
    <row r="10616" spans="2:2" x14ac:dyDescent="0.2">
      <c r="B10616" s="62"/>
    </row>
    <row r="10617" spans="2:2" x14ac:dyDescent="0.2">
      <c r="B10617" s="62"/>
    </row>
    <row r="10618" spans="2:2" x14ac:dyDescent="0.2">
      <c r="B10618" s="62"/>
    </row>
    <row r="10619" spans="2:2" x14ac:dyDescent="0.2">
      <c r="B10619" s="62"/>
    </row>
    <row r="10620" spans="2:2" x14ac:dyDescent="0.2">
      <c r="B10620" s="62"/>
    </row>
    <row r="10621" spans="2:2" x14ac:dyDescent="0.2">
      <c r="B10621" s="62"/>
    </row>
    <row r="10622" spans="2:2" x14ac:dyDescent="0.2">
      <c r="B10622" s="62"/>
    </row>
    <row r="10623" spans="2:2" x14ac:dyDescent="0.2">
      <c r="B10623" s="62"/>
    </row>
    <row r="10624" spans="2:2" x14ac:dyDescent="0.2">
      <c r="B10624" s="62"/>
    </row>
    <row r="10625" spans="2:2" x14ac:dyDescent="0.2">
      <c r="B10625" s="62"/>
    </row>
    <row r="10626" spans="2:2" x14ac:dyDescent="0.2">
      <c r="B10626" s="62"/>
    </row>
    <row r="10627" spans="2:2" x14ac:dyDescent="0.2">
      <c r="B10627" s="62"/>
    </row>
    <row r="10628" spans="2:2" x14ac:dyDescent="0.2">
      <c r="B10628" s="62"/>
    </row>
    <row r="10629" spans="2:2" x14ac:dyDescent="0.2">
      <c r="B10629" s="62"/>
    </row>
    <row r="10630" spans="2:2" x14ac:dyDescent="0.2">
      <c r="B10630" s="62"/>
    </row>
    <row r="10631" spans="2:2" x14ac:dyDescent="0.2">
      <c r="B10631" s="62"/>
    </row>
    <row r="10632" spans="2:2" x14ac:dyDescent="0.2">
      <c r="B10632" s="62"/>
    </row>
    <row r="10633" spans="2:2" x14ac:dyDescent="0.2">
      <c r="B10633" s="62"/>
    </row>
    <row r="10634" spans="2:2" x14ac:dyDescent="0.2">
      <c r="B10634" s="62"/>
    </row>
    <row r="10635" spans="2:2" x14ac:dyDescent="0.2">
      <c r="B10635" s="62"/>
    </row>
    <row r="10636" spans="2:2" x14ac:dyDescent="0.2">
      <c r="B10636" s="62"/>
    </row>
    <row r="10637" spans="2:2" x14ac:dyDescent="0.2">
      <c r="B10637" s="62"/>
    </row>
    <row r="10638" spans="2:2" x14ac:dyDescent="0.2">
      <c r="B10638" s="62"/>
    </row>
    <row r="10639" spans="2:2" x14ac:dyDescent="0.2">
      <c r="B10639" s="62"/>
    </row>
    <row r="10640" spans="2:2" x14ac:dyDescent="0.2">
      <c r="B10640" s="62"/>
    </row>
    <row r="10641" spans="2:2" x14ac:dyDescent="0.2">
      <c r="B10641" s="62"/>
    </row>
    <row r="10642" spans="2:2" x14ac:dyDescent="0.2">
      <c r="B10642" s="62"/>
    </row>
    <row r="10643" spans="2:2" x14ac:dyDescent="0.2">
      <c r="B10643" s="62"/>
    </row>
    <row r="10644" spans="2:2" x14ac:dyDescent="0.2">
      <c r="B10644" s="62"/>
    </row>
    <row r="10645" spans="2:2" x14ac:dyDescent="0.2">
      <c r="B10645" s="62"/>
    </row>
    <row r="10646" spans="2:2" x14ac:dyDescent="0.2">
      <c r="B10646" s="62"/>
    </row>
    <row r="10647" spans="2:2" x14ac:dyDescent="0.2">
      <c r="B10647" s="62"/>
    </row>
    <row r="10648" spans="2:2" x14ac:dyDescent="0.2">
      <c r="B10648" s="62"/>
    </row>
    <row r="10649" spans="2:2" x14ac:dyDescent="0.2">
      <c r="B10649" s="62"/>
    </row>
    <row r="10650" spans="2:2" x14ac:dyDescent="0.2">
      <c r="B10650" s="62"/>
    </row>
    <row r="10651" spans="2:2" x14ac:dyDescent="0.2">
      <c r="B10651" s="62"/>
    </row>
    <row r="10652" spans="2:2" x14ac:dyDescent="0.2">
      <c r="B10652" s="62"/>
    </row>
    <row r="10653" spans="2:2" x14ac:dyDescent="0.2">
      <c r="B10653" s="62"/>
    </row>
    <row r="10654" spans="2:2" x14ac:dyDescent="0.2">
      <c r="B10654" s="62"/>
    </row>
    <row r="10655" spans="2:2" x14ac:dyDescent="0.2">
      <c r="B10655" s="62"/>
    </row>
    <row r="10656" spans="2:2" x14ac:dyDescent="0.2">
      <c r="B10656" s="62"/>
    </row>
    <row r="10657" spans="2:2" x14ac:dyDescent="0.2">
      <c r="B10657" s="62"/>
    </row>
    <row r="10658" spans="2:2" x14ac:dyDescent="0.2">
      <c r="B10658" s="62"/>
    </row>
    <row r="10659" spans="2:2" x14ac:dyDescent="0.2">
      <c r="B10659" s="62"/>
    </row>
    <row r="10660" spans="2:2" x14ac:dyDescent="0.2">
      <c r="B10660" s="62"/>
    </row>
    <row r="10661" spans="2:2" x14ac:dyDescent="0.2">
      <c r="B10661" s="62"/>
    </row>
    <row r="10662" spans="2:2" x14ac:dyDescent="0.2">
      <c r="B10662" s="62"/>
    </row>
    <row r="10663" spans="2:2" x14ac:dyDescent="0.2">
      <c r="B10663" s="62"/>
    </row>
    <row r="10664" spans="2:2" x14ac:dyDescent="0.2">
      <c r="B10664" s="62"/>
    </row>
    <row r="10665" spans="2:2" x14ac:dyDescent="0.2">
      <c r="B10665" s="62"/>
    </row>
    <row r="10666" spans="2:2" x14ac:dyDescent="0.2">
      <c r="B10666" s="62"/>
    </row>
    <row r="10667" spans="2:2" x14ac:dyDescent="0.2">
      <c r="B10667" s="62"/>
    </row>
    <row r="10668" spans="2:2" x14ac:dyDescent="0.2">
      <c r="B10668" s="62"/>
    </row>
    <row r="10669" spans="2:2" x14ac:dyDescent="0.2">
      <c r="B10669" s="62"/>
    </row>
    <row r="10670" spans="2:2" x14ac:dyDescent="0.2">
      <c r="B10670" s="62"/>
    </row>
    <row r="10671" spans="2:2" x14ac:dyDescent="0.2">
      <c r="B10671" s="62"/>
    </row>
    <row r="10672" spans="2:2" x14ac:dyDescent="0.2">
      <c r="B10672" s="62"/>
    </row>
    <row r="10673" spans="2:2" x14ac:dyDescent="0.2">
      <c r="B10673" s="62"/>
    </row>
    <row r="10674" spans="2:2" x14ac:dyDescent="0.2">
      <c r="B10674" s="62"/>
    </row>
    <row r="10675" spans="2:2" x14ac:dyDescent="0.2">
      <c r="B10675" s="62"/>
    </row>
    <row r="10676" spans="2:2" x14ac:dyDescent="0.2">
      <c r="B10676" s="62"/>
    </row>
    <row r="10677" spans="2:2" x14ac:dyDescent="0.2">
      <c r="B10677" s="62"/>
    </row>
    <row r="10678" spans="2:2" x14ac:dyDescent="0.2">
      <c r="B10678" s="62"/>
    </row>
    <row r="10679" spans="2:2" x14ac:dyDescent="0.2">
      <c r="B10679" s="62"/>
    </row>
    <row r="10680" spans="2:2" x14ac:dyDescent="0.2">
      <c r="B10680" s="62"/>
    </row>
    <row r="10681" spans="2:2" x14ac:dyDescent="0.2">
      <c r="B10681" s="62"/>
    </row>
    <row r="10682" spans="2:2" x14ac:dyDescent="0.2">
      <c r="B10682" s="62"/>
    </row>
    <row r="10683" spans="2:2" x14ac:dyDescent="0.2">
      <c r="B10683" s="62"/>
    </row>
    <row r="10684" spans="2:2" x14ac:dyDescent="0.2">
      <c r="B10684" s="62"/>
    </row>
    <row r="10685" spans="2:2" x14ac:dyDescent="0.2">
      <c r="B10685" s="62"/>
    </row>
    <row r="10686" spans="2:2" x14ac:dyDescent="0.2">
      <c r="B10686" s="62"/>
    </row>
    <row r="10687" spans="2:2" x14ac:dyDescent="0.2">
      <c r="B10687" s="62"/>
    </row>
    <row r="10688" spans="2:2" x14ac:dyDescent="0.2">
      <c r="B10688" s="62"/>
    </row>
    <row r="10689" spans="2:2" x14ac:dyDescent="0.2">
      <c r="B10689" s="62"/>
    </row>
    <row r="10690" spans="2:2" x14ac:dyDescent="0.2">
      <c r="B10690" s="62"/>
    </row>
    <row r="10691" spans="2:2" x14ac:dyDescent="0.2">
      <c r="B10691" s="62"/>
    </row>
    <row r="10692" spans="2:2" x14ac:dyDescent="0.2">
      <c r="B10692" s="62"/>
    </row>
    <row r="10693" spans="2:2" x14ac:dyDescent="0.2">
      <c r="B10693" s="62"/>
    </row>
    <row r="10694" spans="2:2" x14ac:dyDescent="0.2">
      <c r="B10694" s="62"/>
    </row>
    <row r="10695" spans="2:2" x14ac:dyDescent="0.2">
      <c r="B10695" s="62"/>
    </row>
    <row r="10696" spans="2:2" x14ac:dyDescent="0.2">
      <c r="B10696" s="62"/>
    </row>
    <row r="10697" spans="2:2" x14ac:dyDescent="0.2">
      <c r="B10697" s="62"/>
    </row>
    <row r="10698" spans="2:2" x14ac:dyDescent="0.2">
      <c r="B10698" s="62"/>
    </row>
    <row r="10699" spans="2:2" x14ac:dyDescent="0.2">
      <c r="B10699" s="62"/>
    </row>
    <row r="10700" spans="2:2" x14ac:dyDescent="0.2">
      <c r="B10700" s="62"/>
    </row>
    <row r="10701" spans="2:2" x14ac:dyDescent="0.2">
      <c r="B10701" s="62"/>
    </row>
    <row r="10702" spans="2:2" x14ac:dyDescent="0.2">
      <c r="B10702" s="62"/>
    </row>
    <row r="10703" spans="2:2" x14ac:dyDescent="0.2">
      <c r="B10703" s="62"/>
    </row>
    <row r="10704" spans="2:2" x14ac:dyDescent="0.2">
      <c r="B10704" s="62"/>
    </row>
    <row r="10705" spans="2:2" x14ac:dyDescent="0.2">
      <c r="B10705" s="62"/>
    </row>
    <row r="10706" spans="2:2" x14ac:dyDescent="0.2">
      <c r="B10706" s="62"/>
    </row>
    <row r="10707" spans="2:2" x14ac:dyDescent="0.2">
      <c r="B10707" s="62"/>
    </row>
    <row r="10708" spans="2:2" x14ac:dyDescent="0.2">
      <c r="B10708" s="62"/>
    </row>
    <row r="10709" spans="2:2" x14ac:dyDescent="0.2">
      <c r="B10709" s="62"/>
    </row>
    <row r="10710" spans="2:2" x14ac:dyDescent="0.2">
      <c r="B10710" s="62"/>
    </row>
    <row r="10711" spans="2:2" x14ac:dyDescent="0.2">
      <c r="B10711" s="62"/>
    </row>
    <row r="10712" spans="2:2" x14ac:dyDescent="0.2">
      <c r="B10712" s="62"/>
    </row>
    <row r="10713" spans="2:2" x14ac:dyDescent="0.2">
      <c r="B10713" s="62"/>
    </row>
    <row r="10714" spans="2:2" x14ac:dyDescent="0.2">
      <c r="B10714" s="62"/>
    </row>
    <row r="10715" spans="2:2" x14ac:dyDescent="0.2">
      <c r="B10715" s="62"/>
    </row>
    <row r="10716" spans="2:2" x14ac:dyDescent="0.2">
      <c r="B10716" s="62"/>
    </row>
    <row r="10717" spans="2:2" x14ac:dyDescent="0.2">
      <c r="B10717" s="62"/>
    </row>
    <row r="10718" spans="2:2" x14ac:dyDescent="0.2">
      <c r="B10718" s="62"/>
    </row>
    <row r="10719" spans="2:2" x14ac:dyDescent="0.2">
      <c r="B10719" s="62"/>
    </row>
    <row r="10720" spans="2:2" x14ac:dyDescent="0.2">
      <c r="B10720" s="62"/>
    </row>
    <row r="10721" spans="2:2" x14ac:dyDescent="0.2">
      <c r="B10721" s="62"/>
    </row>
    <row r="10722" spans="2:2" x14ac:dyDescent="0.2">
      <c r="B10722" s="62"/>
    </row>
    <row r="10723" spans="2:2" x14ac:dyDescent="0.2">
      <c r="B10723" s="62"/>
    </row>
    <row r="10724" spans="2:2" x14ac:dyDescent="0.2">
      <c r="B10724" s="62"/>
    </row>
    <row r="10725" spans="2:2" x14ac:dyDescent="0.2">
      <c r="B10725" s="62"/>
    </row>
    <row r="10726" spans="2:2" x14ac:dyDescent="0.2">
      <c r="B10726" s="62"/>
    </row>
    <row r="10727" spans="2:2" x14ac:dyDescent="0.2">
      <c r="B10727" s="62"/>
    </row>
    <row r="10728" spans="2:2" x14ac:dyDescent="0.2">
      <c r="B10728" s="62"/>
    </row>
    <row r="10729" spans="2:2" x14ac:dyDescent="0.2">
      <c r="B10729" s="62"/>
    </row>
    <row r="10730" spans="2:2" x14ac:dyDescent="0.2">
      <c r="B10730" s="62"/>
    </row>
    <row r="10731" spans="2:2" x14ac:dyDescent="0.2">
      <c r="B10731" s="62"/>
    </row>
    <row r="10732" spans="2:2" x14ac:dyDescent="0.2">
      <c r="B10732" s="62"/>
    </row>
    <row r="10733" spans="2:2" x14ac:dyDescent="0.2">
      <c r="B10733" s="62"/>
    </row>
    <row r="10734" spans="2:2" x14ac:dyDescent="0.2">
      <c r="B10734" s="62"/>
    </row>
    <row r="10735" spans="2:2" x14ac:dyDescent="0.2">
      <c r="B10735" s="62"/>
    </row>
    <row r="10736" spans="2:2" x14ac:dyDescent="0.2">
      <c r="B10736" s="62"/>
    </row>
    <row r="10737" spans="2:2" x14ac:dyDescent="0.2">
      <c r="B10737" s="62"/>
    </row>
    <row r="10738" spans="2:2" x14ac:dyDescent="0.2">
      <c r="B10738" s="62"/>
    </row>
    <row r="10739" spans="2:2" x14ac:dyDescent="0.2">
      <c r="B10739" s="62"/>
    </row>
    <row r="10740" spans="2:2" x14ac:dyDescent="0.2">
      <c r="B10740" s="62"/>
    </row>
    <row r="10741" spans="2:2" x14ac:dyDescent="0.2">
      <c r="B10741" s="62"/>
    </row>
    <row r="10742" spans="2:2" x14ac:dyDescent="0.2">
      <c r="B10742" s="62"/>
    </row>
    <row r="10743" spans="2:2" x14ac:dyDescent="0.2">
      <c r="B10743" s="62"/>
    </row>
    <row r="10744" spans="2:2" x14ac:dyDescent="0.2">
      <c r="B10744" s="62"/>
    </row>
    <row r="10745" spans="2:2" x14ac:dyDescent="0.2">
      <c r="B10745" s="62"/>
    </row>
    <row r="10746" spans="2:2" x14ac:dyDescent="0.2">
      <c r="B10746" s="62"/>
    </row>
    <row r="10747" spans="2:2" x14ac:dyDescent="0.2">
      <c r="B10747" s="62"/>
    </row>
    <row r="10748" spans="2:2" x14ac:dyDescent="0.2">
      <c r="B10748" s="62"/>
    </row>
    <row r="10749" spans="2:2" x14ac:dyDescent="0.2">
      <c r="B10749" s="62"/>
    </row>
    <row r="10750" spans="2:2" x14ac:dyDescent="0.2">
      <c r="B10750" s="62"/>
    </row>
    <row r="10751" spans="2:2" x14ac:dyDescent="0.2">
      <c r="B10751" s="62"/>
    </row>
    <row r="10752" spans="2:2" x14ac:dyDescent="0.2">
      <c r="B10752" s="62"/>
    </row>
    <row r="10753" spans="2:2" x14ac:dyDescent="0.2">
      <c r="B10753" s="62"/>
    </row>
    <row r="10754" spans="2:2" x14ac:dyDescent="0.2">
      <c r="B10754" s="62"/>
    </row>
    <row r="10755" spans="2:2" x14ac:dyDescent="0.2">
      <c r="B10755" s="62"/>
    </row>
    <row r="10756" spans="2:2" x14ac:dyDescent="0.2">
      <c r="B10756" s="62"/>
    </row>
    <row r="10757" spans="2:2" x14ac:dyDescent="0.2">
      <c r="B10757" s="62"/>
    </row>
    <row r="10758" spans="2:2" x14ac:dyDescent="0.2">
      <c r="B10758" s="62"/>
    </row>
    <row r="10759" spans="2:2" x14ac:dyDescent="0.2">
      <c r="B10759" s="62"/>
    </row>
    <row r="10760" spans="2:2" x14ac:dyDescent="0.2">
      <c r="B10760" s="62"/>
    </row>
    <row r="10761" spans="2:2" x14ac:dyDescent="0.2">
      <c r="B10761" s="62"/>
    </row>
    <row r="10762" spans="2:2" x14ac:dyDescent="0.2">
      <c r="B10762" s="62"/>
    </row>
    <row r="10763" spans="2:2" x14ac:dyDescent="0.2">
      <c r="B10763" s="62"/>
    </row>
    <row r="10764" spans="2:2" x14ac:dyDescent="0.2">
      <c r="B10764" s="62"/>
    </row>
    <row r="10765" spans="2:2" x14ac:dyDescent="0.2">
      <c r="B10765" s="62"/>
    </row>
    <row r="10766" spans="2:2" x14ac:dyDescent="0.2">
      <c r="B10766" s="62"/>
    </row>
    <row r="10767" spans="2:2" x14ac:dyDescent="0.2">
      <c r="B10767" s="62"/>
    </row>
    <row r="10768" spans="2:2" x14ac:dyDescent="0.2">
      <c r="B10768" s="62"/>
    </row>
    <row r="10769" spans="2:2" x14ac:dyDescent="0.2">
      <c r="B10769" s="62"/>
    </row>
    <row r="10770" spans="2:2" x14ac:dyDescent="0.2">
      <c r="B10770" s="62"/>
    </row>
    <row r="10771" spans="2:2" x14ac:dyDescent="0.2">
      <c r="B10771" s="62"/>
    </row>
    <row r="10772" spans="2:2" x14ac:dyDescent="0.2">
      <c r="B10772" s="62"/>
    </row>
    <row r="10773" spans="2:2" x14ac:dyDescent="0.2">
      <c r="B10773" s="62"/>
    </row>
    <row r="10774" spans="2:2" x14ac:dyDescent="0.2">
      <c r="B10774" s="62"/>
    </row>
    <row r="10775" spans="2:2" x14ac:dyDescent="0.2">
      <c r="B10775" s="62"/>
    </row>
    <row r="10776" spans="2:2" x14ac:dyDescent="0.2">
      <c r="B10776" s="62"/>
    </row>
    <row r="10777" spans="2:2" x14ac:dyDescent="0.2">
      <c r="B10777" s="62"/>
    </row>
    <row r="10778" spans="2:2" x14ac:dyDescent="0.2">
      <c r="B10778" s="62"/>
    </row>
    <row r="10779" spans="2:2" x14ac:dyDescent="0.2">
      <c r="B10779" s="62"/>
    </row>
    <row r="10780" spans="2:2" x14ac:dyDescent="0.2">
      <c r="B10780" s="62"/>
    </row>
    <row r="10781" spans="2:2" x14ac:dyDescent="0.2">
      <c r="B10781" s="62"/>
    </row>
    <row r="10782" spans="2:2" x14ac:dyDescent="0.2">
      <c r="B10782" s="62"/>
    </row>
    <row r="10783" spans="2:2" x14ac:dyDescent="0.2">
      <c r="B10783" s="62"/>
    </row>
    <row r="10784" spans="2:2" x14ac:dyDescent="0.2">
      <c r="B10784" s="62"/>
    </row>
    <row r="10785" spans="2:2" x14ac:dyDescent="0.2">
      <c r="B10785" s="62"/>
    </row>
    <row r="10786" spans="2:2" x14ac:dyDescent="0.2">
      <c r="B10786" s="62"/>
    </row>
    <row r="10787" spans="2:2" x14ac:dyDescent="0.2">
      <c r="B10787" s="62"/>
    </row>
    <row r="10788" spans="2:2" x14ac:dyDescent="0.2">
      <c r="B10788" s="62"/>
    </row>
    <row r="10789" spans="2:2" x14ac:dyDescent="0.2">
      <c r="B10789" s="62"/>
    </row>
    <row r="10790" spans="2:2" x14ac:dyDescent="0.2">
      <c r="B10790" s="62"/>
    </row>
    <row r="10791" spans="2:2" x14ac:dyDescent="0.2">
      <c r="B10791" s="62"/>
    </row>
    <row r="10792" spans="2:2" x14ac:dyDescent="0.2">
      <c r="B10792" s="62"/>
    </row>
    <row r="10793" spans="2:2" x14ac:dyDescent="0.2">
      <c r="B10793" s="62"/>
    </row>
    <row r="10794" spans="2:2" x14ac:dyDescent="0.2">
      <c r="B10794" s="62"/>
    </row>
    <row r="10795" spans="2:2" x14ac:dyDescent="0.2">
      <c r="B10795" s="62"/>
    </row>
    <row r="10796" spans="2:2" x14ac:dyDescent="0.2">
      <c r="B10796" s="62"/>
    </row>
    <row r="10797" spans="2:2" x14ac:dyDescent="0.2">
      <c r="B10797" s="62"/>
    </row>
    <row r="10798" spans="2:2" x14ac:dyDescent="0.2">
      <c r="B10798" s="62"/>
    </row>
    <row r="10799" spans="2:2" x14ac:dyDescent="0.2">
      <c r="B10799" s="62"/>
    </row>
    <row r="10800" spans="2:2" x14ac:dyDescent="0.2">
      <c r="B10800" s="62"/>
    </row>
    <row r="10801" spans="2:2" x14ac:dyDescent="0.2">
      <c r="B10801" s="62"/>
    </row>
    <row r="10802" spans="2:2" x14ac:dyDescent="0.2">
      <c r="B10802" s="62"/>
    </row>
    <row r="10803" spans="2:2" x14ac:dyDescent="0.2">
      <c r="B10803" s="62"/>
    </row>
    <row r="10804" spans="2:2" x14ac:dyDescent="0.2">
      <c r="B10804" s="62"/>
    </row>
    <row r="10805" spans="2:2" x14ac:dyDescent="0.2">
      <c r="B10805" s="62"/>
    </row>
    <row r="10806" spans="2:2" x14ac:dyDescent="0.2">
      <c r="B10806" s="62"/>
    </row>
    <row r="10807" spans="2:2" x14ac:dyDescent="0.2">
      <c r="B10807" s="62"/>
    </row>
    <row r="10808" spans="2:2" x14ac:dyDescent="0.2">
      <c r="B10808" s="62"/>
    </row>
    <row r="10809" spans="2:2" x14ac:dyDescent="0.2">
      <c r="B10809" s="62"/>
    </row>
    <row r="10810" spans="2:2" x14ac:dyDescent="0.2">
      <c r="B10810" s="62"/>
    </row>
    <row r="10811" spans="2:2" x14ac:dyDescent="0.2">
      <c r="B10811" s="62"/>
    </row>
    <row r="10812" spans="2:2" x14ac:dyDescent="0.2">
      <c r="B10812" s="62"/>
    </row>
    <row r="10813" spans="2:2" x14ac:dyDescent="0.2">
      <c r="B10813" s="62"/>
    </row>
    <row r="10814" spans="2:2" x14ac:dyDescent="0.2">
      <c r="B10814" s="62"/>
    </row>
    <row r="10815" spans="2:2" x14ac:dyDescent="0.2">
      <c r="B10815" s="62"/>
    </row>
    <row r="10816" spans="2:2" x14ac:dyDescent="0.2">
      <c r="B10816" s="62"/>
    </row>
    <row r="10817" spans="2:2" x14ac:dyDescent="0.2">
      <c r="B10817" s="62"/>
    </row>
    <row r="10818" spans="2:2" x14ac:dyDescent="0.2">
      <c r="B10818" s="62"/>
    </row>
    <row r="10819" spans="2:2" x14ac:dyDescent="0.2">
      <c r="B10819" s="62"/>
    </row>
    <row r="10820" spans="2:2" x14ac:dyDescent="0.2">
      <c r="B10820" s="62"/>
    </row>
    <row r="10821" spans="2:2" x14ac:dyDescent="0.2">
      <c r="B10821" s="62"/>
    </row>
    <row r="10822" spans="2:2" x14ac:dyDescent="0.2">
      <c r="B10822" s="62"/>
    </row>
    <row r="10823" spans="2:2" x14ac:dyDescent="0.2">
      <c r="B10823" s="62"/>
    </row>
    <row r="10824" spans="2:2" x14ac:dyDescent="0.2">
      <c r="B10824" s="62"/>
    </row>
    <row r="10825" spans="2:2" x14ac:dyDescent="0.2">
      <c r="B10825" s="62"/>
    </row>
    <row r="10826" spans="2:2" x14ac:dyDescent="0.2">
      <c r="B10826" s="62"/>
    </row>
    <row r="10827" spans="2:2" x14ac:dyDescent="0.2">
      <c r="B10827" s="62"/>
    </row>
    <row r="10828" spans="2:2" x14ac:dyDescent="0.2">
      <c r="B10828" s="62"/>
    </row>
    <row r="10829" spans="2:2" x14ac:dyDescent="0.2">
      <c r="B10829" s="62"/>
    </row>
    <row r="10830" spans="2:2" x14ac:dyDescent="0.2">
      <c r="B10830" s="62"/>
    </row>
    <row r="10831" spans="2:2" x14ac:dyDescent="0.2">
      <c r="B10831" s="62"/>
    </row>
    <row r="10832" spans="2:2" x14ac:dyDescent="0.2">
      <c r="B10832" s="62"/>
    </row>
    <row r="10833" spans="2:2" x14ac:dyDescent="0.2">
      <c r="B10833" s="62"/>
    </row>
    <row r="10834" spans="2:2" x14ac:dyDescent="0.2">
      <c r="B10834" s="62"/>
    </row>
    <row r="10835" spans="2:2" x14ac:dyDescent="0.2">
      <c r="B10835" s="62"/>
    </row>
    <row r="10836" spans="2:2" x14ac:dyDescent="0.2">
      <c r="B10836" s="62"/>
    </row>
    <row r="10837" spans="2:2" x14ac:dyDescent="0.2">
      <c r="B10837" s="62"/>
    </row>
    <row r="10838" spans="2:2" x14ac:dyDescent="0.2">
      <c r="B10838" s="62"/>
    </row>
    <row r="10839" spans="2:2" x14ac:dyDescent="0.2">
      <c r="B10839" s="62"/>
    </row>
    <row r="10840" spans="2:2" x14ac:dyDescent="0.2">
      <c r="B10840" s="62"/>
    </row>
    <row r="10841" spans="2:2" x14ac:dyDescent="0.2">
      <c r="B10841" s="62"/>
    </row>
    <row r="10842" spans="2:2" x14ac:dyDescent="0.2">
      <c r="B10842" s="62"/>
    </row>
    <row r="10843" spans="2:2" x14ac:dyDescent="0.2">
      <c r="B10843" s="62"/>
    </row>
    <row r="10844" spans="2:2" x14ac:dyDescent="0.2">
      <c r="B10844" s="62"/>
    </row>
    <row r="10845" spans="2:2" x14ac:dyDescent="0.2">
      <c r="B10845" s="62"/>
    </row>
    <row r="10846" spans="2:2" x14ac:dyDescent="0.2">
      <c r="B10846" s="62"/>
    </row>
    <row r="10847" spans="2:2" x14ac:dyDescent="0.2">
      <c r="B10847" s="62"/>
    </row>
    <row r="10848" spans="2:2" x14ac:dyDescent="0.2">
      <c r="B10848" s="62"/>
    </row>
    <row r="10849" spans="2:2" x14ac:dyDescent="0.2">
      <c r="B10849" s="62"/>
    </row>
    <row r="10850" spans="2:2" x14ac:dyDescent="0.2">
      <c r="B10850" s="62"/>
    </row>
    <row r="10851" spans="2:2" x14ac:dyDescent="0.2">
      <c r="B10851" s="62"/>
    </row>
    <row r="10852" spans="2:2" x14ac:dyDescent="0.2">
      <c r="B10852" s="62"/>
    </row>
    <row r="10853" spans="2:2" x14ac:dyDescent="0.2">
      <c r="B10853" s="62"/>
    </row>
    <row r="10854" spans="2:2" x14ac:dyDescent="0.2">
      <c r="B10854" s="62"/>
    </row>
    <row r="10855" spans="2:2" x14ac:dyDescent="0.2">
      <c r="B10855" s="62"/>
    </row>
    <row r="10856" spans="2:2" x14ac:dyDescent="0.2">
      <c r="B10856" s="62"/>
    </row>
    <row r="10857" spans="2:2" x14ac:dyDescent="0.2">
      <c r="B10857" s="62"/>
    </row>
    <row r="10858" spans="2:2" x14ac:dyDescent="0.2">
      <c r="B10858" s="62"/>
    </row>
    <row r="10859" spans="2:2" x14ac:dyDescent="0.2">
      <c r="B10859" s="62"/>
    </row>
    <row r="10860" spans="2:2" x14ac:dyDescent="0.2">
      <c r="B10860" s="62"/>
    </row>
    <row r="10861" spans="2:2" x14ac:dyDescent="0.2">
      <c r="B10861" s="62"/>
    </row>
    <row r="10862" spans="2:2" x14ac:dyDescent="0.2">
      <c r="B10862" s="62"/>
    </row>
    <row r="10863" spans="2:2" x14ac:dyDescent="0.2">
      <c r="B10863" s="62"/>
    </row>
    <row r="10864" spans="2:2" x14ac:dyDescent="0.2">
      <c r="B10864" s="62"/>
    </row>
    <row r="10865" spans="2:2" x14ac:dyDescent="0.2">
      <c r="B10865" s="62"/>
    </row>
    <row r="10866" spans="2:2" x14ac:dyDescent="0.2">
      <c r="B10866" s="62"/>
    </row>
    <row r="10867" spans="2:2" x14ac:dyDescent="0.2">
      <c r="B10867" s="62"/>
    </row>
    <row r="10868" spans="2:2" x14ac:dyDescent="0.2">
      <c r="B10868" s="62"/>
    </row>
    <row r="10869" spans="2:2" x14ac:dyDescent="0.2">
      <c r="B10869" s="62"/>
    </row>
    <row r="10870" spans="2:2" x14ac:dyDescent="0.2">
      <c r="B10870" s="62"/>
    </row>
    <row r="10871" spans="2:2" x14ac:dyDescent="0.2">
      <c r="B10871" s="62"/>
    </row>
    <row r="10872" spans="2:2" x14ac:dyDescent="0.2">
      <c r="B10872" s="62"/>
    </row>
    <row r="10873" spans="2:2" x14ac:dyDescent="0.2">
      <c r="B10873" s="62"/>
    </row>
    <row r="10874" spans="2:2" x14ac:dyDescent="0.2">
      <c r="B10874" s="62"/>
    </row>
    <row r="10875" spans="2:2" x14ac:dyDescent="0.2">
      <c r="B10875" s="62"/>
    </row>
    <row r="10876" spans="2:2" x14ac:dyDescent="0.2">
      <c r="B10876" s="62"/>
    </row>
    <row r="10877" spans="2:2" x14ac:dyDescent="0.2">
      <c r="B10877" s="62"/>
    </row>
    <row r="10878" spans="2:2" x14ac:dyDescent="0.2">
      <c r="B10878" s="62"/>
    </row>
    <row r="10879" spans="2:2" x14ac:dyDescent="0.2">
      <c r="B10879" s="62"/>
    </row>
    <row r="10880" spans="2:2" x14ac:dyDescent="0.2">
      <c r="B10880" s="62"/>
    </row>
    <row r="10881" spans="2:2" x14ac:dyDescent="0.2">
      <c r="B10881" s="62"/>
    </row>
    <row r="10882" spans="2:2" x14ac:dyDescent="0.2">
      <c r="B10882" s="62"/>
    </row>
    <row r="10883" spans="2:2" x14ac:dyDescent="0.2">
      <c r="B10883" s="62"/>
    </row>
    <row r="10884" spans="2:2" x14ac:dyDescent="0.2">
      <c r="B10884" s="62"/>
    </row>
    <row r="10885" spans="2:2" x14ac:dyDescent="0.2">
      <c r="B10885" s="62"/>
    </row>
    <row r="10886" spans="2:2" x14ac:dyDescent="0.2">
      <c r="B10886" s="62"/>
    </row>
    <row r="10887" spans="2:2" x14ac:dyDescent="0.2">
      <c r="B10887" s="62"/>
    </row>
    <row r="10888" spans="2:2" x14ac:dyDescent="0.2">
      <c r="B10888" s="62"/>
    </row>
    <row r="10889" spans="2:2" x14ac:dyDescent="0.2">
      <c r="B10889" s="62"/>
    </row>
    <row r="10890" spans="2:2" x14ac:dyDescent="0.2">
      <c r="B10890" s="62"/>
    </row>
    <row r="10891" spans="2:2" x14ac:dyDescent="0.2">
      <c r="B10891" s="62"/>
    </row>
    <row r="10892" spans="2:2" x14ac:dyDescent="0.2">
      <c r="B10892" s="62"/>
    </row>
    <row r="10893" spans="2:2" x14ac:dyDescent="0.2">
      <c r="B10893" s="62"/>
    </row>
    <row r="10894" spans="2:2" x14ac:dyDescent="0.2">
      <c r="B10894" s="62"/>
    </row>
    <row r="10895" spans="2:2" x14ac:dyDescent="0.2">
      <c r="B10895" s="62"/>
    </row>
    <row r="10896" spans="2:2" x14ac:dyDescent="0.2">
      <c r="B10896" s="62"/>
    </row>
    <row r="10897" spans="2:2" x14ac:dyDescent="0.2">
      <c r="B10897" s="62"/>
    </row>
    <row r="10898" spans="2:2" x14ac:dyDescent="0.2">
      <c r="B10898" s="62"/>
    </row>
    <row r="10899" spans="2:2" x14ac:dyDescent="0.2">
      <c r="B10899" s="62"/>
    </row>
    <row r="10900" spans="2:2" x14ac:dyDescent="0.2">
      <c r="B10900" s="62"/>
    </row>
    <row r="10901" spans="2:2" x14ac:dyDescent="0.2">
      <c r="B10901" s="62"/>
    </row>
    <row r="10902" spans="2:2" x14ac:dyDescent="0.2">
      <c r="B10902" s="62"/>
    </row>
    <row r="10903" spans="2:2" x14ac:dyDescent="0.2">
      <c r="B10903" s="62"/>
    </row>
    <row r="10904" spans="2:2" x14ac:dyDescent="0.2">
      <c r="B10904" s="62"/>
    </row>
    <row r="10905" spans="2:2" x14ac:dyDescent="0.2">
      <c r="B10905" s="62"/>
    </row>
    <row r="10906" spans="2:2" x14ac:dyDescent="0.2">
      <c r="B10906" s="62"/>
    </row>
    <row r="10907" spans="2:2" x14ac:dyDescent="0.2">
      <c r="B10907" s="62"/>
    </row>
    <row r="10908" spans="2:2" x14ac:dyDescent="0.2">
      <c r="B10908" s="62"/>
    </row>
    <row r="10909" spans="2:2" x14ac:dyDescent="0.2">
      <c r="B10909" s="62"/>
    </row>
    <row r="10910" spans="2:2" x14ac:dyDescent="0.2">
      <c r="B10910" s="62"/>
    </row>
    <row r="10911" spans="2:2" x14ac:dyDescent="0.2">
      <c r="B10911" s="62"/>
    </row>
    <row r="10912" spans="2:2" x14ac:dyDescent="0.2">
      <c r="B10912" s="62"/>
    </row>
    <row r="10913" spans="2:2" x14ac:dyDescent="0.2">
      <c r="B10913" s="62"/>
    </row>
    <row r="10914" spans="2:2" x14ac:dyDescent="0.2">
      <c r="B10914" s="62"/>
    </row>
    <row r="10915" spans="2:2" x14ac:dyDescent="0.2">
      <c r="B10915" s="62"/>
    </row>
    <row r="10916" spans="2:2" x14ac:dyDescent="0.2">
      <c r="B10916" s="62"/>
    </row>
    <row r="10917" spans="2:2" x14ac:dyDescent="0.2">
      <c r="B10917" s="62"/>
    </row>
    <row r="10918" spans="2:2" x14ac:dyDescent="0.2">
      <c r="B10918" s="62"/>
    </row>
    <row r="10919" spans="2:2" x14ac:dyDescent="0.2">
      <c r="B10919" s="62"/>
    </row>
    <row r="10920" spans="2:2" x14ac:dyDescent="0.2">
      <c r="B10920" s="62"/>
    </row>
    <row r="10921" spans="2:2" x14ac:dyDescent="0.2">
      <c r="B10921" s="62"/>
    </row>
    <row r="10922" spans="2:2" x14ac:dyDescent="0.2">
      <c r="B10922" s="62"/>
    </row>
    <row r="10923" spans="2:2" x14ac:dyDescent="0.2">
      <c r="B10923" s="62"/>
    </row>
    <row r="10924" spans="2:2" x14ac:dyDescent="0.2">
      <c r="B10924" s="62"/>
    </row>
    <row r="10925" spans="2:2" x14ac:dyDescent="0.2">
      <c r="B10925" s="62"/>
    </row>
    <row r="10926" spans="2:2" x14ac:dyDescent="0.2">
      <c r="B10926" s="62"/>
    </row>
    <row r="10927" spans="2:2" x14ac:dyDescent="0.2">
      <c r="B10927" s="62"/>
    </row>
    <row r="10928" spans="2:2" x14ac:dyDescent="0.2">
      <c r="B10928" s="62"/>
    </row>
    <row r="10929" spans="2:2" x14ac:dyDescent="0.2">
      <c r="B10929" s="62"/>
    </row>
    <row r="10930" spans="2:2" x14ac:dyDescent="0.2">
      <c r="B10930" s="62"/>
    </row>
    <row r="10931" spans="2:2" x14ac:dyDescent="0.2">
      <c r="B10931" s="62"/>
    </row>
    <row r="10932" spans="2:2" x14ac:dyDescent="0.2">
      <c r="B10932" s="62"/>
    </row>
    <row r="10933" spans="2:2" x14ac:dyDescent="0.2">
      <c r="B10933" s="62"/>
    </row>
    <row r="10934" spans="2:2" x14ac:dyDescent="0.2">
      <c r="B10934" s="62"/>
    </row>
    <row r="10935" spans="2:2" x14ac:dyDescent="0.2">
      <c r="B10935" s="62"/>
    </row>
    <row r="10936" spans="2:2" x14ac:dyDescent="0.2">
      <c r="B10936" s="62"/>
    </row>
    <row r="10937" spans="2:2" x14ac:dyDescent="0.2">
      <c r="B10937" s="62"/>
    </row>
    <row r="10938" spans="2:2" x14ac:dyDescent="0.2">
      <c r="B10938" s="62"/>
    </row>
    <row r="10939" spans="2:2" x14ac:dyDescent="0.2">
      <c r="B10939" s="62"/>
    </row>
    <row r="10940" spans="2:2" x14ac:dyDescent="0.2">
      <c r="B10940" s="62"/>
    </row>
    <row r="10941" spans="2:2" x14ac:dyDescent="0.2">
      <c r="B10941" s="62"/>
    </row>
    <row r="10942" spans="2:2" x14ac:dyDescent="0.2">
      <c r="B10942" s="62"/>
    </row>
    <row r="10943" spans="2:2" x14ac:dyDescent="0.2">
      <c r="B10943" s="62"/>
    </row>
    <row r="10944" spans="2:2" x14ac:dyDescent="0.2">
      <c r="B10944" s="62"/>
    </row>
    <row r="10945" spans="2:2" x14ac:dyDescent="0.2">
      <c r="B10945" s="62"/>
    </row>
    <row r="10946" spans="2:2" x14ac:dyDescent="0.2">
      <c r="B10946" s="62"/>
    </row>
    <row r="10947" spans="2:2" x14ac:dyDescent="0.2">
      <c r="B10947" s="62"/>
    </row>
    <row r="10948" spans="2:2" x14ac:dyDescent="0.2">
      <c r="B10948" s="62"/>
    </row>
    <row r="10949" spans="2:2" x14ac:dyDescent="0.2">
      <c r="B10949" s="62"/>
    </row>
    <row r="10950" spans="2:2" x14ac:dyDescent="0.2">
      <c r="B10950" s="62"/>
    </row>
    <row r="10951" spans="2:2" x14ac:dyDescent="0.2">
      <c r="B10951" s="62"/>
    </row>
    <row r="10952" spans="2:2" x14ac:dyDescent="0.2">
      <c r="B10952" s="62"/>
    </row>
    <row r="10953" spans="2:2" x14ac:dyDescent="0.2">
      <c r="B10953" s="62"/>
    </row>
    <row r="10954" spans="2:2" x14ac:dyDescent="0.2">
      <c r="B10954" s="62"/>
    </row>
    <row r="10955" spans="2:2" x14ac:dyDescent="0.2">
      <c r="B10955" s="62"/>
    </row>
    <row r="10956" spans="2:2" x14ac:dyDescent="0.2">
      <c r="B10956" s="62"/>
    </row>
    <row r="10957" spans="2:2" x14ac:dyDescent="0.2">
      <c r="B10957" s="62"/>
    </row>
    <row r="10958" spans="2:2" x14ac:dyDescent="0.2">
      <c r="B10958" s="62"/>
    </row>
    <row r="10959" spans="2:2" x14ac:dyDescent="0.2">
      <c r="B10959" s="62"/>
    </row>
    <row r="10960" spans="2:2" x14ac:dyDescent="0.2">
      <c r="B10960" s="62"/>
    </row>
    <row r="10961" spans="2:2" x14ac:dyDescent="0.2">
      <c r="B10961" s="62"/>
    </row>
    <row r="10962" spans="2:2" x14ac:dyDescent="0.2">
      <c r="B10962" s="62"/>
    </row>
    <row r="10963" spans="2:2" x14ac:dyDescent="0.2">
      <c r="B10963" s="62"/>
    </row>
    <row r="10964" spans="2:2" x14ac:dyDescent="0.2">
      <c r="B10964" s="62"/>
    </row>
    <row r="10965" spans="2:2" x14ac:dyDescent="0.2">
      <c r="B10965" s="62"/>
    </row>
    <row r="10966" spans="2:2" x14ac:dyDescent="0.2">
      <c r="B10966" s="62"/>
    </row>
    <row r="10967" spans="2:2" x14ac:dyDescent="0.2">
      <c r="B10967" s="62"/>
    </row>
    <row r="10968" spans="2:2" x14ac:dyDescent="0.2">
      <c r="B10968" s="62"/>
    </row>
    <row r="10969" spans="2:2" x14ac:dyDescent="0.2">
      <c r="B10969" s="62"/>
    </row>
    <row r="10970" spans="2:2" x14ac:dyDescent="0.2">
      <c r="B10970" s="62"/>
    </row>
    <row r="10971" spans="2:2" x14ac:dyDescent="0.2">
      <c r="B10971" s="62"/>
    </row>
    <row r="10972" spans="2:2" x14ac:dyDescent="0.2">
      <c r="B10972" s="62"/>
    </row>
    <row r="10973" spans="2:2" x14ac:dyDescent="0.2">
      <c r="B10973" s="62"/>
    </row>
    <row r="10974" spans="2:2" x14ac:dyDescent="0.2">
      <c r="B10974" s="62"/>
    </row>
    <row r="10975" spans="2:2" x14ac:dyDescent="0.2">
      <c r="B10975" s="62"/>
    </row>
    <row r="10976" spans="2:2" x14ac:dyDescent="0.2">
      <c r="B10976" s="62"/>
    </row>
    <row r="10977" spans="2:2" x14ac:dyDescent="0.2">
      <c r="B10977" s="62"/>
    </row>
    <row r="10978" spans="2:2" x14ac:dyDescent="0.2">
      <c r="B10978" s="62"/>
    </row>
    <row r="10979" spans="2:2" x14ac:dyDescent="0.2">
      <c r="B10979" s="62"/>
    </row>
    <row r="10980" spans="2:2" x14ac:dyDescent="0.2">
      <c r="B10980" s="62"/>
    </row>
    <row r="10981" spans="2:2" x14ac:dyDescent="0.2">
      <c r="B10981" s="62"/>
    </row>
    <row r="10982" spans="2:2" x14ac:dyDescent="0.2">
      <c r="B10982" s="62"/>
    </row>
    <row r="10983" spans="2:2" x14ac:dyDescent="0.2">
      <c r="B10983" s="62"/>
    </row>
    <row r="10984" spans="2:2" x14ac:dyDescent="0.2">
      <c r="B10984" s="62"/>
    </row>
    <row r="10985" spans="2:2" x14ac:dyDescent="0.2">
      <c r="B10985" s="62"/>
    </row>
    <row r="10986" spans="2:2" x14ac:dyDescent="0.2">
      <c r="B10986" s="62"/>
    </row>
    <row r="10987" spans="2:2" x14ac:dyDescent="0.2">
      <c r="B10987" s="62"/>
    </row>
    <row r="10988" spans="2:2" x14ac:dyDescent="0.2">
      <c r="B10988" s="62"/>
    </row>
    <row r="10989" spans="2:2" x14ac:dyDescent="0.2">
      <c r="B10989" s="62"/>
    </row>
    <row r="10990" spans="2:2" x14ac:dyDescent="0.2">
      <c r="B10990" s="62"/>
    </row>
    <row r="10991" spans="2:2" x14ac:dyDescent="0.2">
      <c r="B10991" s="62"/>
    </row>
    <row r="10992" spans="2:2" x14ac:dyDescent="0.2">
      <c r="B10992" s="62"/>
    </row>
    <row r="10993" spans="2:2" x14ac:dyDescent="0.2">
      <c r="B10993" s="62"/>
    </row>
    <row r="10994" spans="2:2" x14ac:dyDescent="0.2">
      <c r="B10994" s="62"/>
    </row>
    <row r="10995" spans="2:2" x14ac:dyDescent="0.2">
      <c r="B10995" s="62"/>
    </row>
    <row r="10996" spans="2:2" x14ac:dyDescent="0.2">
      <c r="B10996" s="62"/>
    </row>
    <row r="10997" spans="2:2" x14ac:dyDescent="0.2">
      <c r="B10997" s="62"/>
    </row>
    <row r="10998" spans="2:2" x14ac:dyDescent="0.2">
      <c r="B10998" s="62"/>
    </row>
    <row r="10999" spans="2:2" x14ac:dyDescent="0.2">
      <c r="B10999" s="62"/>
    </row>
    <row r="11000" spans="2:2" x14ac:dyDescent="0.2">
      <c r="B11000" s="62"/>
    </row>
    <row r="11001" spans="2:2" x14ac:dyDescent="0.2">
      <c r="B11001" s="62"/>
    </row>
    <row r="11002" spans="2:2" x14ac:dyDescent="0.2">
      <c r="B11002" s="62"/>
    </row>
    <row r="11003" spans="2:2" x14ac:dyDescent="0.2">
      <c r="B11003" s="62"/>
    </row>
    <row r="11004" spans="2:2" x14ac:dyDescent="0.2">
      <c r="B11004" s="62"/>
    </row>
    <row r="11005" spans="2:2" x14ac:dyDescent="0.2">
      <c r="B11005" s="62"/>
    </row>
    <row r="11006" spans="2:2" x14ac:dyDescent="0.2">
      <c r="B11006" s="62"/>
    </row>
    <row r="11007" spans="2:2" x14ac:dyDescent="0.2">
      <c r="B11007" s="62"/>
    </row>
    <row r="11008" spans="2:2" x14ac:dyDescent="0.2">
      <c r="B11008" s="62"/>
    </row>
    <row r="11009" spans="2:2" x14ac:dyDescent="0.2">
      <c r="B11009" s="62"/>
    </row>
    <row r="11010" spans="2:2" x14ac:dyDescent="0.2">
      <c r="B11010" s="62"/>
    </row>
    <row r="11011" spans="2:2" x14ac:dyDescent="0.2">
      <c r="B11011" s="62"/>
    </row>
    <row r="11012" spans="2:2" x14ac:dyDescent="0.2">
      <c r="B11012" s="62"/>
    </row>
    <row r="11013" spans="2:2" x14ac:dyDescent="0.2">
      <c r="B11013" s="62"/>
    </row>
    <row r="11014" spans="2:2" x14ac:dyDescent="0.2">
      <c r="B11014" s="62"/>
    </row>
    <row r="11015" spans="2:2" x14ac:dyDescent="0.2">
      <c r="B11015" s="62"/>
    </row>
    <row r="11016" spans="2:2" x14ac:dyDescent="0.2">
      <c r="B11016" s="62"/>
    </row>
    <row r="11017" spans="2:2" x14ac:dyDescent="0.2">
      <c r="B11017" s="62"/>
    </row>
    <row r="11018" spans="2:2" x14ac:dyDescent="0.2">
      <c r="B11018" s="62"/>
    </row>
    <row r="11019" spans="2:2" x14ac:dyDescent="0.2">
      <c r="B11019" s="62"/>
    </row>
    <row r="11020" spans="2:2" x14ac:dyDescent="0.2">
      <c r="B11020" s="62"/>
    </row>
    <row r="11021" spans="2:2" x14ac:dyDescent="0.2">
      <c r="B11021" s="62"/>
    </row>
    <row r="11022" spans="2:2" x14ac:dyDescent="0.2">
      <c r="B11022" s="62"/>
    </row>
    <row r="11023" spans="2:2" x14ac:dyDescent="0.2">
      <c r="B11023" s="62"/>
    </row>
    <row r="11024" spans="2:2" x14ac:dyDescent="0.2">
      <c r="B11024" s="62"/>
    </row>
    <row r="11025" spans="2:2" x14ac:dyDescent="0.2">
      <c r="B11025" s="62"/>
    </row>
    <row r="11026" spans="2:2" x14ac:dyDescent="0.2">
      <c r="B11026" s="62"/>
    </row>
    <row r="11027" spans="2:2" x14ac:dyDescent="0.2">
      <c r="B11027" s="62"/>
    </row>
    <row r="11028" spans="2:2" x14ac:dyDescent="0.2">
      <c r="B11028" s="62"/>
    </row>
    <row r="11029" spans="2:2" x14ac:dyDescent="0.2">
      <c r="B11029" s="62"/>
    </row>
    <row r="11030" spans="2:2" x14ac:dyDescent="0.2">
      <c r="B11030" s="62"/>
    </row>
    <row r="11031" spans="2:2" x14ac:dyDescent="0.2">
      <c r="B11031" s="62"/>
    </row>
    <row r="11032" spans="2:2" x14ac:dyDescent="0.2">
      <c r="B11032" s="62"/>
    </row>
    <row r="11033" spans="2:2" x14ac:dyDescent="0.2">
      <c r="B11033" s="62"/>
    </row>
    <row r="11034" spans="2:2" x14ac:dyDescent="0.2">
      <c r="B11034" s="62"/>
    </row>
    <row r="11035" spans="2:2" x14ac:dyDescent="0.2">
      <c r="B11035" s="62"/>
    </row>
    <row r="11036" spans="2:2" x14ac:dyDescent="0.2">
      <c r="B11036" s="62"/>
    </row>
    <row r="11037" spans="2:2" x14ac:dyDescent="0.2">
      <c r="B11037" s="62"/>
    </row>
    <row r="11038" spans="2:2" x14ac:dyDescent="0.2">
      <c r="B11038" s="62"/>
    </row>
    <row r="11039" spans="2:2" x14ac:dyDescent="0.2">
      <c r="B11039" s="62"/>
    </row>
    <row r="11040" spans="2:2" x14ac:dyDescent="0.2">
      <c r="B11040" s="62"/>
    </row>
    <row r="11041" spans="2:2" x14ac:dyDescent="0.2">
      <c r="B11041" s="62"/>
    </row>
    <row r="11042" spans="2:2" x14ac:dyDescent="0.2">
      <c r="B11042" s="62"/>
    </row>
    <row r="11043" spans="2:2" x14ac:dyDescent="0.2">
      <c r="B11043" s="62"/>
    </row>
    <row r="11044" spans="2:2" x14ac:dyDescent="0.2">
      <c r="B11044" s="62"/>
    </row>
    <row r="11045" spans="2:2" x14ac:dyDescent="0.2">
      <c r="B11045" s="62"/>
    </row>
    <row r="11046" spans="2:2" x14ac:dyDescent="0.2">
      <c r="B11046" s="62"/>
    </row>
    <row r="11047" spans="2:2" x14ac:dyDescent="0.2">
      <c r="B11047" s="62"/>
    </row>
    <row r="11048" spans="2:2" x14ac:dyDescent="0.2">
      <c r="B11048" s="62"/>
    </row>
    <row r="11049" spans="2:2" x14ac:dyDescent="0.2">
      <c r="B11049" s="62"/>
    </row>
    <row r="11050" spans="2:2" x14ac:dyDescent="0.2">
      <c r="B11050" s="62"/>
    </row>
    <row r="11051" spans="2:2" x14ac:dyDescent="0.2">
      <c r="B11051" s="62"/>
    </row>
    <row r="11052" spans="2:2" x14ac:dyDescent="0.2">
      <c r="B11052" s="62"/>
    </row>
    <row r="11053" spans="2:2" x14ac:dyDescent="0.2">
      <c r="B11053" s="62"/>
    </row>
    <row r="11054" spans="2:2" x14ac:dyDescent="0.2">
      <c r="B11054" s="62"/>
    </row>
    <row r="11055" spans="2:2" x14ac:dyDescent="0.2">
      <c r="B11055" s="62"/>
    </row>
    <row r="11056" spans="2:2" x14ac:dyDescent="0.2">
      <c r="B11056" s="62"/>
    </row>
    <row r="11057" spans="2:2" x14ac:dyDescent="0.2">
      <c r="B11057" s="62"/>
    </row>
    <row r="11058" spans="2:2" x14ac:dyDescent="0.2">
      <c r="B11058" s="62"/>
    </row>
    <row r="11059" spans="2:2" x14ac:dyDescent="0.2">
      <c r="B11059" s="62"/>
    </row>
    <row r="11060" spans="2:2" x14ac:dyDescent="0.2">
      <c r="B11060" s="62"/>
    </row>
    <row r="11061" spans="2:2" x14ac:dyDescent="0.2">
      <c r="B11061" s="62"/>
    </row>
    <row r="11062" spans="2:2" x14ac:dyDescent="0.2">
      <c r="B11062" s="62"/>
    </row>
    <row r="11063" spans="2:2" x14ac:dyDescent="0.2">
      <c r="B11063" s="62"/>
    </row>
    <row r="11064" spans="2:2" x14ac:dyDescent="0.2">
      <c r="B11064" s="62"/>
    </row>
    <row r="11065" spans="2:2" x14ac:dyDescent="0.2">
      <c r="B11065" s="62"/>
    </row>
    <row r="11066" spans="2:2" x14ac:dyDescent="0.2">
      <c r="B11066" s="62"/>
    </row>
    <row r="11067" spans="2:2" x14ac:dyDescent="0.2">
      <c r="B11067" s="62"/>
    </row>
    <row r="11068" spans="2:2" x14ac:dyDescent="0.2">
      <c r="B11068" s="62"/>
    </row>
    <row r="11069" spans="2:2" x14ac:dyDescent="0.2">
      <c r="B11069" s="62"/>
    </row>
    <row r="11070" spans="2:2" x14ac:dyDescent="0.2">
      <c r="B11070" s="62"/>
    </row>
    <row r="11071" spans="2:2" x14ac:dyDescent="0.2">
      <c r="B11071" s="62"/>
    </row>
    <row r="11072" spans="2:2" x14ac:dyDescent="0.2">
      <c r="B11072" s="62"/>
    </row>
    <row r="11073" spans="2:2" x14ac:dyDescent="0.2">
      <c r="B11073" s="62"/>
    </row>
    <row r="11074" spans="2:2" x14ac:dyDescent="0.2">
      <c r="B11074" s="62"/>
    </row>
    <row r="11075" spans="2:2" x14ac:dyDescent="0.2">
      <c r="B11075" s="62"/>
    </row>
    <row r="11076" spans="2:2" x14ac:dyDescent="0.2">
      <c r="B11076" s="62"/>
    </row>
    <row r="11077" spans="2:2" x14ac:dyDescent="0.2">
      <c r="B11077" s="62"/>
    </row>
    <row r="11078" spans="2:2" x14ac:dyDescent="0.2">
      <c r="B11078" s="62"/>
    </row>
    <row r="11079" spans="2:2" x14ac:dyDescent="0.2">
      <c r="B11079" s="62"/>
    </row>
    <row r="11080" spans="2:2" x14ac:dyDescent="0.2">
      <c r="B11080" s="62"/>
    </row>
    <row r="11081" spans="2:2" x14ac:dyDescent="0.2">
      <c r="B11081" s="62"/>
    </row>
    <row r="11082" spans="2:2" x14ac:dyDescent="0.2">
      <c r="B11082" s="62"/>
    </row>
    <row r="11083" spans="2:2" x14ac:dyDescent="0.2">
      <c r="B11083" s="62"/>
    </row>
    <row r="11084" spans="2:2" x14ac:dyDescent="0.2">
      <c r="B11084" s="62"/>
    </row>
    <row r="11085" spans="2:2" x14ac:dyDescent="0.2">
      <c r="B11085" s="62"/>
    </row>
    <row r="11086" spans="2:2" x14ac:dyDescent="0.2">
      <c r="B11086" s="62"/>
    </row>
    <row r="11087" spans="2:2" x14ac:dyDescent="0.2">
      <c r="B11087" s="62"/>
    </row>
    <row r="11088" spans="2:2" x14ac:dyDescent="0.2">
      <c r="B11088" s="62"/>
    </row>
    <row r="11089" spans="2:2" x14ac:dyDescent="0.2">
      <c r="B11089" s="62"/>
    </row>
    <row r="11090" spans="2:2" x14ac:dyDescent="0.2">
      <c r="B11090" s="62"/>
    </row>
    <row r="11091" spans="2:2" x14ac:dyDescent="0.2">
      <c r="B11091" s="62"/>
    </row>
    <row r="11092" spans="2:2" x14ac:dyDescent="0.2">
      <c r="B11092" s="62"/>
    </row>
    <row r="11093" spans="2:2" x14ac:dyDescent="0.2">
      <c r="B11093" s="62"/>
    </row>
    <row r="11094" spans="2:2" x14ac:dyDescent="0.2">
      <c r="B11094" s="62"/>
    </row>
    <row r="11095" spans="2:2" x14ac:dyDescent="0.2">
      <c r="B11095" s="62"/>
    </row>
    <row r="11096" spans="2:2" x14ac:dyDescent="0.2">
      <c r="B11096" s="62"/>
    </row>
    <row r="11097" spans="2:2" x14ac:dyDescent="0.2">
      <c r="B11097" s="62"/>
    </row>
    <row r="11098" spans="2:2" x14ac:dyDescent="0.2">
      <c r="B11098" s="62"/>
    </row>
    <row r="11099" spans="2:2" x14ac:dyDescent="0.2">
      <c r="B11099" s="62"/>
    </row>
    <row r="11100" spans="2:2" x14ac:dyDescent="0.2">
      <c r="B11100" s="62"/>
    </row>
    <row r="11101" spans="2:2" x14ac:dyDescent="0.2">
      <c r="B11101" s="62"/>
    </row>
    <row r="11102" spans="2:2" x14ac:dyDescent="0.2">
      <c r="B11102" s="62"/>
    </row>
    <row r="11103" spans="2:2" x14ac:dyDescent="0.2">
      <c r="B11103" s="62"/>
    </row>
    <row r="11104" spans="2:2" x14ac:dyDescent="0.2">
      <c r="B11104" s="62"/>
    </row>
    <row r="11105" spans="2:2" x14ac:dyDescent="0.2">
      <c r="B11105" s="62"/>
    </row>
    <row r="11106" spans="2:2" x14ac:dyDescent="0.2">
      <c r="B11106" s="62"/>
    </row>
    <row r="11107" spans="2:2" x14ac:dyDescent="0.2">
      <c r="B11107" s="62"/>
    </row>
    <row r="11108" spans="2:2" x14ac:dyDescent="0.2">
      <c r="B11108" s="62"/>
    </row>
    <row r="11109" spans="2:2" x14ac:dyDescent="0.2">
      <c r="B11109" s="62"/>
    </row>
    <row r="11110" spans="2:2" x14ac:dyDescent="0.2">
      <c r="B11110" s="62"/>
    </row>
    <row r="11111" spans="2:2" x14ac:dyDescent="0.2">
      <c r="B11111" s="62"/>
    </row>
    <row r="11112" spans="2:2" x14ac:dyDescent="0.2">
      <c r="B11112" s="62"/>
    </row>
    <row r="11113" spans="2:2" x14ac:dyDescent="0.2">
      <c r="B11113" s="62"/>
    </row>
    <row r="11114" spans="2:2" x14ac:dyDescent="0.2">
      <c r="B11114" s="62"/>
    </row>
    <row r="11115" spans="2:2" x14ac:dyDescent="0.2">
      <c r="B11115" s="62"/>
    </row>
    <row r="11116" spans="2:2" x14ac:dyDescent="0.2">
      <c r="B11116" s="62"/>
    </row>
    <row r="11117" spans="2:2" x14ac:dyDescent="0.2">
      <c r="B11117" s="62"/>
    </row>
    <row r="11118" spans="2:2" x14ac:dyDescent="0.2">
      <c r="B11118" s="62"/>
    </row>
    <row r="11119" spans="2:2" x14ac:dyDescent="0.2">
      <c r="B11119" s="62"/>
    </row>
    <row r="11120" spans="2:2" x14ac:dyDescent="0.2">
      <c r="B11120" s="62"/>
    </row>
    <row r="11121" spans="2:2" x14ac:dyDescent="0.2">
      <c r="B11121" s="62"/>
    </row>
    <row r="11122" spans="2:2" x14ac:dyDescent="0.2">
      <c r="B11122" s="62"/>
    </row>
    <row r="11123" spans="2:2" x14ac:dyDescent="0.2">
      <c r="B11123" s="62"/>
    </row>
    <row r="11124" spans="2:2" x14ac:dyDescent="0.2">
      <c r="B11124" s="62"/>
    </row>
    <row r="11125" spans="2:2" x14ac:dyDescent="0.2">
      <c r="B11125" s="62"/>
    </row>
    <row r="11126" spans="2:2" x14ac:dyDescent="0.2">
      <c r="B11126" s="62"/>
    </row>
    <row r="11127" spans="2:2" x14ac:dyDescent="0.2">
      <c r="B11127" s="62"/>
    </row>
    <row r="11128" spans="2:2" x14ac:dyDescent="0.2">
      <c r="B11128" s="62"/>
    </row>
    <row r="11129" spans="2:2" x14ac:dyDescent="0.2">
      <c r="B11129" s="62"/>
    </row>
    <row r="11130" spans="2:2" x14ac:dyDescent="0.2">
      <c r="B11130" s="62"/>
    </row>
    <row r="11131" spans="2:2" x14ac:dyDescent="0.2">
      <c r="B11131" s="62"/>
    </row>
    <row r="11132" spans="2:2" x14ac:dyDescent="0.2">
      <c r="B11132" s="62"/>
    </row>
    <row r="11133" spans="2:2" x14ac:dyDescent="0.2">
      <c r="B11133" s="62"/>
    </row>
    <row r="11134" spans="2:2" x14ac:dyDescent="0.2">
      <c r="B11134" s="62"/>
    </row>
    <row r="11135" spans="2:2" x14ac:dyDescent="0.2">
      <c r="B11135" s="62"/>
    </row>
    <row r="11136" spans="2:2" x14ac:dyDescent="0.2">
      <c r="B11136" s="62"/>
    </row>
    <row r="11137" spans="2:2" x14ac:dyDescent="0.2">
      <c r="B11137" s="62"/>
    </row>
    <row r="11138" spans="2:2" x14ac:dyDescent="0.2">
      <c r="B11138" s="62"/>
    </row>
    <row r="11139" spans="2:2" x14ac:dyDescent="0.2">
      <c r="B11139" s="62"/>
    </row>
    <row r="11140" spans="2:2" x14ac:dyDescent="0.2">
      <c r="B11140" s="62"/>
    </row>
    <row r="11141" spans="2:2" x14ac:dyDescent="0.2">
      <c r="B11141" s="62"/>
    </row>
    <row r="11142" spans="2:2" x14ac:dyDescent="0.2">
      <c r="B11142" s="62"/>
    </row>
    <row r="11143" spans="2:2" x14ac:dyDescent="0.2">
      <c r="B11143" s="62"/>
    </row>
    <row r="11144" spans="2:2" x14ac:dyDescent="0.2">
      <c r="B11144" s="62"/>
    </row>
    <row r="11145" spans="2:2" x14ac:dyDescent="0.2">
      <c r="B11145" s="62"/>
    </row>
    <row r="11146" spans="2:2" x14ac:dyDescent="0.2">
      <c r="B11146" s="62"/>
    </row>
    <row r="11147" spans="2:2" x14ac:dyDescent="0.2">
      <c r="B11147" s="62"/>
    </row>
    <row r="11148" spans="2:2" x14ac:dyDescent="0.2">
      <c r="B11148" s="62"/>
    </row>
    <row r="11149" spans="2:2" x14ac:dyDescent="0.2">
      <c r="B11149" s="62"/>
    </row>
    <row r="11150" spans="2:2" x14ac:dyDescent="0.2">
      <c r="B11150" s="62"/>
    </row>
    <row r="11151" spans="2:2" x14ac:dyDescent="0.2">
      <c r="B11151" s="62"/>
    </row>
    <row r="11152" spans="2:2" x14ac:dyDescent="0.2">
      <c r="B11152" s="62"/>
    </row>
    <row r="11153" spans="2:2" x14ac:dyDescent="0.2">
      <c r="B11153" s="62"/>
    </row>
    <row r="11154" spans="2:2" x14ac:dyDescent="0.2">
      <c r="B11154" s="62"/>
    </row>
    <row r="11155" spans="2:2" x14ac:dyDescent="0.2">
      <c r="B11155" s="62"/>
    </row>
    <row r="11156" spans="2:2" x14ac:dyDescent="0.2">
      <c r="B11156" s="62"/>
    </row>
    <row r="11157" spans="2:2" x14ac:dyDescent="0.2">
      <c r="B11157" s="62"/>
    </row>
    <row r="11158" spans="2:2" x14ac:dyDescent="0.2">
      <c r="B11158" s="62"/>
    </row>
    <row r="11159" spans="2:2" x14ac:dyDescent="0.2">
      <c r="B11159" s="62"/>
    </row>
    <row r="11160" spans="2:2" x14ac:dyDescent="0.2">
      <c r="B11160" s="62"/>
    </row>
    <row r="11161" spans="2:2" x14ac:dyDescent="0.2">
      <c r="B11161" s="62"/>
    </row>
    <row r="11162" spans="2:2" x14ac:dyDescent="0.2">
      <c r="B11162" s="62"/>
    </row>
    <row r="11163" spans="2:2" x14ac:dyDescent="0.2">
      <c r="B11163" s="62"/>
    </row>
    <row r="11164" spans="2:2" x14ac:dyDescent="0.2">
      <c r="B11164" s="62"/>
    </row>
    <row r="11165" spans="2:2" x14ac:dyDescent="0.2">
      <c r="B11165" s="62"/>
    </row>
    <row r="11166" spans="2:2" x14ac:dyDescent="0.2">
      <c r="B11166" s="62"/>
    </row>
    <row r="11167" spans="2:2" x14ac:dyDescent="0.2">
      <c r="B11167" s="62"/>
    </row>
    <row r="11168" spans="2:2" x14ac:dyDescent="0.2">
      <c r="B11168" s="62"/>
    </row>
    <row r="11169" spans="2:2" x14ac:dyDescent="0.2">
      <c r="B11169" s="62"/>
    </row>
    <row r="11170" spans="2:2" x14ac:dyDescent="0.2">
      <c r="B11170" s="62"/>
    </row>
    <row r="11171" spans="2:2" x14ac:dyDescent="0.2">
      <c r="B11171" s="62"/>
    </row>
    <row r="11172" spans="2:2" x14ac:dyDescent="0.2">
      <c r="B11172" s="62"/>
    </row>
    <row r="11173" spans="2:2" x14ac:dyDescent="0.2">
      <c r="B11173" s="62"/>
    </row>
    <row r="11174" spans="2:2" x14ac:dyDescent="0.2">
      <c r="B11174" s="62"/>
    </row>
    <row r="11175" spans="2:2" x14ac:dyDescent="0.2">
      <c r="B11175" s="62"/>
    </row>
    <row r="11176" spans="2:2" x14ac:dyDescent="0.2">
      <c r="B11176" s="62"/>
    </row>
    <row r="11177" spans="2:2" x14ac:dyDescent="0.2">
      <c r="B11177" s="62"/>
    </row>
    <row r="11178" spans="2:2" x14ac:dyDescent="0.2">
      <c r="B11178" s="62"/>
    </row>
    <row r="11179" spans="2:2" x14ac:dyDescent="0.2">
      <c r="B11179" s="62"/>
    </row>
    <row r="11180" spans="2:2" x14ac:dyDescent="0.2">
      <c r="B11180" s="62"/>
    </row>
    <row r="11181" spans="2:2" x14ac:dyDescent="0.2">
      <c r="B11181" s="62"/>
    </row>
    <row r="11182" spans="2:2" x14ac:dyDescent="0.2">
      <c r="B11182" s="62"/>
    </row>
    <row r="11183" spans="2:2" x14ac:dyDescent="0.2">
      <c r="B11183" s="62"/>
    </row>
    <row r="11184" spans="2:2" x14ac:dyDescent="0.2">
      <c r="B11184" s="62"/>
    </row>
    <row r="11185" spans="2:2" x14ac:dyDescent="0.2">
      <c r="B11185" s="62"/>
    </row>
    <row r="11186" spans="2:2" x14ac:dyDescent="0.2">
      <c r="B11186" s="62"/>
    </row>
    <row r="11187" spans="2:2" x14ac:dyDescent="0.2">
      <c r="B11187" s="62"/>
    </row>
    <row r="11188" spans="2:2" x14ac:dyDescent="0.2">
      <c r="B11188" s="62"/>
    </row>
    <row r="11189" spans="2:2" x14ac:dyDescent="0.2">
      <c r="B11189" s="62"/>
    </row>
    <row r="11190" spans="2:2" x14ac:dyDescent="0.2">
      <c r="B11190" s="62"/>
    </row>
    <row r="11191" spans="2:2" x14ac:dyDescent="0.2">
      <c r="B11191" s="62"/>
    </row>
    <row r="11192" spans="2:2" x14ac:dyDescent="0.2">
      <c r="B11192" s="62"/>
    </row>
    <row r="11193" spans="2:2" x14ac:dyDescent="0.2">
      <c r="B11193" s="62"/>
    </row>
    <row r="11194" spans="2:2" x14ac:dyDescent="0.2">
      <c r="B11194" s="62"/>
    </row>
    <row r="11195" spans="2:2" x14ac:dyDescent="0.2">
      <c r="B11195" s="62"/>
    </row>
    <row r="11196" spans="2:2" x14ac:dyDescent="0.2">
      <c r="B11196" s="62"/>
    </row>
    <row r="11197" spans="2:2" x14ac:dyDescent="0.2">
      <c r="B11197" s="62"/>
    </row>
    <row r="11198" spans="2:2" x14ac:dyDescent="0.2">
      <c r="B11198" s="62"/>
    </row>
    <row r="11199" spans="2:2" x14ac:dyDescent="0.2">
      <c r="B11199" s="62"/>
    </row>
    <row r="11200" spans="2:2" x14ac:dyDescent="0.2">
      <c r="B11200" s="62"/>
    </row>
    <row r="11201" spans="2:2" x14ac:dyDescent="0.2">
      <c r="B11201" s="62"/>
    </row>
    <row r="11202" spans="2:2" x14ac:dyDescent="0.2">
      <c r="B11202" s="62"/>
    </row>
    <row r="11203" spans="2:2" x14ac:dyDescent="0.2">
      <c r="B11203" s="62"/>
    </row>
    <row r="11204" spans="2:2" x14ac:dyDescent="0.2">
      <c r="B11204" s="62"/>
    </row>
    <row r="11205" spans="2:2" x14ac:dyDescent="0.2">
      <c r="B11205" s="62"/>
    </row>
    <row r="11206" spans="2:2" x14ac:dyDescent="0.2">
      <c r="B11206" s="62"/>
    </row>
    <row r="11207" spans="2:2" x14ac:dyDescent="0.2">
      <c r="B11207" s="62"/>
    </row>
    <row r="11208" spans="2:2" x14ac:dyDescent="0.2">
      <c r="B11208" s="62"/>
    </row>
    <row r="11209" spans="2:2" x14ac:dyDescent="0.2">
      <c r="B11209" s="62"/>
    </row>
    <row r="11210" spans="2:2" x14ac:dyDescent="0.2">
      <c r="B11210" s="62"/>
    </row>
    <row r="11211" spans="2:2" x14ac:dyDescent="0.2">
      <c r="B11211" s="62"/>
    </row>
    <row r="11212" spans="2:2" x14ac:dyDescent="0.2">
      <c r="B11212" s="62"/>
    </row>
    <row r="11213" spans="2:2" x14ac:dyDescent="0.2">
      <c r="B11213" s="62"/>
    </row>
    <row r="11214" spans="2:2" x14ac:dyDescent="0.2">
      <c r="B11214" s="62"/>
    </row>
    <row r="11215" spans="2:2" x14ac:dyDescent="0.2">
      <c r="B11215" s="62"/>
    </row>
    <row r="11216" spans="2:2" x14ac:dyDescent="0.2">
      <c r="B11216" s="62"/>
    </row>
    <row r="11217" spans="2:2" x14ac:dyDescent="0.2">
      <c r="B11217" s="62"/>
    </row>
    <row r="11218" spans="2:2" x14ac:dyDescent="0.2">
      <c r="B11218" s="62"/>
    </row>
    <row r="11219" spans="2:2" x14ac:dyDescent="0.2">
      <c r="B11219" s="62"/>
    </row>
    <row r="11220" spans="2:2" x14ac:dyDescent="0.2">
      <c r="B11220" s="62"/>
    </row>
    <row r="11221" spans="2:2" x14ac:dyDescent="0.2">
      <c r="B11221" s="62"/>
    </row>
    <row r="11222" spans="2:2" x14ac:dyDescent="0.2">
      <c r="B11222" s="62"/>
    </row>
    <row r="11223" spans="2:2" x14ac:dyDescent="0.2">
      <c r="B11223" s="62"/>
    </row>
    <row r="11224" spans="2:2" x14ac:dyDescent="0.2">
      <c r="B11224" s="62"/>
    </row>
    <row r="11225" spans="2:2" x14ac:dyDescent="0.2">
      <c r="B11225" s="62"/>
    </row>
    <row r="11226" spans="2:2" x14ac:dyDescent="0.2">
      <c r="B11226" s="62"/>
    </row>
    <row r="11227" spans="2:2" x14ac:dyDescent="0.2">
      <c r="B11227" s="62"/>
    </row>
    <row r="11228" spans="2:2" x14ac:dyDescent="0.2">
      <c r="B11228" s="62"/>
    </row>
    <row r="11229" spans="2:2" x14ac:dyDescent="0.2">
      <c r="B11229" s="62"/>
    </row>
    <row r="11230" spans="2:2" x14ac:dyDescent="0.2">
      <c r="B11230" s="62"/>
    </row>
    <row r="11231" spans="2:2" x14ac:dyDescent="0.2">
      <c r="B11231" s="62"/>
    </row>
    <row r="11232" spans="2:2" x14ac:dyDescent="0.2">
      <c r="B11232" s="62"/>
    </row>
    <row r="11233" spans="2:2" x14ac:dyDescent="0.2">
      <c r="B11233" s="62"/>
    </row>
    <row r="11234" spans="2:2" x14ac:dyDescent="0.2">
      <c r="B11234" s="62"/>
    </row>
    <row r="11235" spans="2:2" x14ac:dyDescent="0.2">
      <c r="B11235" s="62"/>
    </row>
    <row r="11236" spans="2:2" x14ac:dyDescent="0.2">
      <c r="B11236" s="62"/>
    </row>
    <row r="11237" spans="2:2" x14ac:dyDescent="0.2">
      <c r="B11237" s="62"/>
    </row>
    <row r="11238" spans="2:2" x14ac:dyDescent="0.2">
      <c r="B11238" s="62"/>
    </row>
    <row r="11239" spans="2:2" x14ac:dyDescent="0.2">
      <c r="B11239" s="62"/>
    </row>
    <row r="11240" spans="2:2" x14ac:dyDescent="0.2">
      <c r="B11240" s="62"/>
    </row>
    <row r="11241" spans="2:2" x14ac:dyDescent="0.2">
      <c r="B11241" s="62"/>
    </row>
    <row r="11242" spans="2:2" x14ac:dyDescent="0.2">
      <c r="B11242" s="62"/>
    </row>
    <row r="11243" spans="2:2" x14ac:dyDescent="0.2">
      <c r="B11243" s="62"/>
    </row>
    <row r="11244" spans="2:2" x14ac:dyDescent="0.2">
      <c r="B11244" s="62"/>
    </row>
    <row r="11245" spans="2:2" x14ac:dyDescent="0.2">
      <c r="B11245" s="62"/>
    </row>
    <row r="11246" spans="2:2" x14ac:dyDescent="0.2">
      <c r="B11246" s="62"/>
    </row>
    <row r="11247" spans="2:2" x14ac:dyDescent="0.2">
      <c r="B11247" s="62"/>
    </row>
    <row r="11248" spans="2:2" x14ac:dyDescent="0.2">
      <c r="B11248" s="62"/>
    </row>
    <row r="11249" spans="2:2" x14ac:dyDescent="0.2">
      <c r="B11249" s="62"/>
    </row>
    <row r="11250" spans="2:2" x14ac:dyDescent="0.2">
      <c r="B11250" s="62"/>
    </row>
    <row r="11251" spans="2:2" x14ac:dyDescent="0.2">
      <c r="B11251" s="62"/>
    </row>
    <row r="11252" spans="2:2" x14ac:dyDescent="0.2">
      <c r="B11252" s="62"/>
    </row>
    <row r="11253" spans="2:2" x14ac:dyDescent="0.2">
      <c r="B11253" s="62"/>
    </row>
    <row r="11254" spans="2:2" x14ac:dyDescent="0.2">
      <c r="B11254" s="62"/>
    </row>
    <row r="11255" spans="2:2" x14ac:dyDescent="0.2">
      <c r="B11255" s="62"/>
    </row>
    <row r="11256" spans="2:2" x14ac:dyDescent="0.2">
      <c r="B11256" s="62"/>
    </row>
    <row r="11257" spans="2:2" x14ac:dyDescent="0.2">
      <c r="B11257" s="62"/>
    </row>
    <row r="11258" spans="2:2" x14ac:dyDescent="0.2">
      <c r="B11258" s="62"/>
    </row>
    <row r="11259" spans="2:2" x14ac:dyDescent="0.2">
      <c r="B11259" s="62"/>
    </row>
    <row r="11260" spans="2:2" x14ac:dyDescent="0.2">
      <c r="B11260" s="62"/>
    </row>
    <row r="11261" spans="2:2" x14ac:dyDescent="0.2">
      <c r="B11261" s="62"/>
    </row>
    <row r="11262" spans="2:2" x14ac:dyDescent="0.2">
      <c r="B11262" s="62"/>
    </row>
    <row r="11263" spans="2:2" x14ac:dyDescent="0.2">
      <c r="B11263" s="62"/>
    </row>
    <row r="11264" spans="2:2" x14ac:dyDescent="0.2">
      <c r="B11264" s="62"/>
    </row>
    <row r="11265" spans="2:2" x14ac:dyDescent="0.2">
      <c r="B11265" s="62"/>
    </row>
    <row r="11266" spans="2:2" x14ac:dyDescent="0.2">
      <c r="B11266" s="62"/>
    </row>
    <row r="11267" spans="2:2" x14ac:dyDescent="0.2">
      <c r="B11267" s="62"/>
    </row>
    <row r="11268" spans="2:2" x14ac:dyDescent="0.2">
      <c r="B11268" s="62"/>
    </row>
    <row r="11269" spans="2:2" x14ac:dyDescent="0.2">
      <c r="B11269" s="62"/>
    </row>
    <row r="11270" spans="2:2" x14ac:dyDescent="0.2">
      <c r="B11270" s="62"/>
    </row>
    <row r="11271" spans="2:2" x14ac:dyDescent="0.2">
      <c r="B11271" s="62"/>
    </row>
    <row r="11272" spans="2:2" x14ac:dyDescent="0.2">
      <c r="B11272" s="62"/>
    </row>
    <row r="11273" spans="2:2" x14ac:dyDescent="0.2">
      <c r="B11273" s="62"/>
    </row>
    <row r="11274" spans="2:2" x14ac:dyDescent="0.2">
      <c r="B11274" s="62"/>
    </row>
    <row r="11275" spans="2:2" x14ac:dyDescent="0.2">
      <c r="B11275" s="62"/>
    </row>
    <row r="11276" spans="2:2" x14ac:dyDescent="0.2">
      <c r="B11276" s="62"/>
    </row>
    <row r="11277" spans="2:2" x14ac:dyDescent="0.2">
      <c r="B11277" s="62"/>
    </row>
    <row r="11278" spans="2:2" x14ac:dyDescent="0.2">
      <c r="B11278" s="62"/>
    </row>
    <row r="11279" spans="2:2" x14ac:dyDescent="0.2">
      <c r="B11279" s="62"/>
    </row>
    <row r="11280" spans="2:2" x14ac:dyDescent="0.2">
      <c r="B11280" s="62"/>
    </row>
    <row r="11281" spans="2:2" x14ac:dyDescent="0.2">
      <c r="B11281" s="62"/>
    </row>
    <row r="11282" spans="2:2" x14ac:dyDescent="0.2">
      <c r="B11282" s="62"/>
    </row>
    <row r="11283" spans="2:2" x14ac:dyDescent="0.2">
      <c r="B11283" s="62"/>
    </row>
    <row r="11284" spans="2:2" x14ac:dyDescent="0.2">
      <c r="B11284" s="62"/>
    </row>
    <row r="11285" spans="2:2" x14ac:dyDescent="0.2">
      <c r="B11285" s="62"/>
    </row>
    <row r="11286" spans="2:2" x14ac:dyDescent="0.2">
      <c r="B11286" s="62"/>
    </row>
    <row r="11287" spans="2:2" x14ac:dyDescent="0.2">
      <c r="B11287" s="62"/>
    </row>
    <row r="11288" spans="2:2" x14ac:dyDescent="0.2">
      <c r="B11288" s="62"/>
    </row>
    <row r="11289" spans="2:2" x14ac:dyDescent="0.2">
      <c r="B11289" s="62"/>
    </row>
    <row r="11290" spans="2:2" x14ac:dyDescent="0.2">
      <c r="B11290" s="62"/>
    </row>
    <row r="11291" spans="2:2" x14ac:dyDescent="0.2">
      <c r="B11291" s="62"/>
    </row>
    <row r="11292" spans="2:2" x14ac:dyDescent="0.2">
      <c r="B11292" s="62"/>
    </row>
    <row r="11293" spans="2:2" x14ac:dyDescent="0.2">
      <c r="B11293" s="62"/>
    </row>
    <row r="11294" spans="2:2" x14ac:dyDescent="0.2">
      <c r="B11294" s="62"/>
    </row>
    <row r="11295" spans="2:2" x14ac:dyDescent="0.2">
      <c r="B11295" s="62"/>
    </row>
    <row r="11296" spans="2:2" x14ac:dyDescent="0.2">
      <c r="B11296" s="62"/>
    </row>
    <row r="11297" spans="2:2" x14ac:dyDescent="0.2">
      <c r="B11297" s="62"/>
    </row>
    <row r="11298" spans="2:2" x14ac:dyDescent="0.2">
      <c r="B11298" s="62"/>
    </row>
    <row r="11299" spans="2:2" x14ac:dyDescent="0.2">
      <c r="B11299" s="62"/>
    </row>
    <row r="11300" spans="2:2" x14ac:dyDescent="0.2">
      <c r="B11300" s="62"/>
    </row>
    <row r="11301" spans="2:2" x14ac:dyDescent="0.2">
      <c r="B11301" s="62"/>
    </row>
    <row r="11302" spans="2:2" x14ac:dyDescent="0.2">
      <c r="B11302" s="62"/>
    </row>
    <row r="11303" spans="2:2" x14ac:dyDescent="0.2">
      <c r="B11303" s="62"/>
    </row>
    <row r="11304" spans="2:2" x14ac:dyDescent="0.2">
      <c r="B11304" s="62"/>
    </row>
    <row r="11305" spans="2:2" x14ac:dyDescent="0.2">
      <c r="B11305" s="62"/>
    </row>
    <row r="11306" spans="2:2" x14ac:dyDescent="0.2">
      <c r="B11306" s="62"/>
    </row>
    <row r="11307" spans="2:2" x14ac:dyDescent="0.2">
      <c r="B11307" s="62"/>
    </row>
    <row r="11308" spans="2:2" x14ac:dyDescent="0.2">
      <c r="B11308" s="62"/>
    </row>
    <row r="11309" spans="2:2" x14ac:dyDescent="0.2">
      <c r="B11309" s="62"/>
    </row>
    <row r="11310" spans="2:2" x14ac:dyDescent="0.2">
      <c r="B11310" s="62"/>
    </row>
    <row r="11311" spans="2:2" x14ac:dyDescent="0.2">
      <c r="B11311" s="62"/>
    </row>
    <row r="11312" spans="2:2" x14ac:dyDescent="0.2">
      <c r="B11312" s="62"/>
    </row>
    <row r="11313" spans="2:2" x14ac:dyDescent="0.2">
      <c r="B11313" s="62"/>
    </row>
    <row r="11314" spans="2:2" x14ac:dyDescent="0.2">
      <c r="B11314" s="62"/>
    </row>
    <row r="11315" spans="2:2" x14ac:dyDescent="0.2">
      <c r="B11315" s="62"/>
    </row>
    <row r="11316" spans="2:2" x14ac:dyDescent="0.2">
      <c r="B11316" s="62"/>
    </row>
    <row r="11317" spans="2:2" x14ac:dyDescent="0.2">
      <c r="B11317" s="62"/>
    </row>
    <row r="11318" spans="2:2" x14ac:dyDescent="0.2">
      <c r="B11318" s="62"/>
    </row>
    <row r="11319" spans="2:2" x14ac:dyDescent="0.2">
      <c r="B11319" s="62"/>
    </row>
    <row r="11320" spans="2:2" x14ac:dyDescent="0.2">
      <c r="B11320" s="62"/>
    </row>
    <row r="11321" spans="2:2" x14ac:dyDescent="0.2">
      <c r="B11321" s="62"/>
    </row>
    <row r="11322" spans="2:2" x14ac:dyDescent="0.2">
      <c r="B11322" s="62"/>
    </row>
    <row r="11323" spans="2:2" x14ac:dyDescent="0.2">
      <c r="B11323" s="62"/>
    </row>
    <row r="11324" spans="2:2" x14ac:dyDescent="0.2">
      <c r="B11324" s="62"/>
    </row>
    <row r="11325" spans="2:2" x14ac:dyDescent="0.2">
      <c r="B11325" s="62"/>
    </row>
    <row r="11326" spans="2:2" x14ac:dyDescent="0.2">
      <c r="B11326" s="62"/>
    </row>
    <row r="11327" spans="2:2" x14ac:dyDescent="0.2">
      <c r="B11327" s="62"/>
    </row>
    <row r="11328" spans="2:2" x14ac:dyDescent="0.2">
      <c r="B11328" s="62"/>
    </row>
    <row r="11329" spans="2:2" x14ac:dyDescent="0.2">
      <c r="B11329" s="62"/>
    </row>
    <row r="11330" spans="2:2" x14ac:dyDescent="0.2">
      <c r="B11330" s="62"/>
    </row>
    <row r="11331" spans="2:2" x14ac:dyDescent="0.2">
      <c r="B11331" s="62"/>
    </row>
    <row r="11332" spans="2:2" x14ac:dyDescent="0.2">
      <c r="B11332" s="62"/>
    </row>
    <row r="11333" spans="2:2" x14ac:dyDescent="0.2">
      <c r="B11333" s="62"/>
    </row>
    <row r="11334" spans="2:2" x14ac:dyDescent="0.2">
      <c r="B11334" s="62"/>
    </row>
    <row r="11335" spans="2:2" x14ac:dyDescent="0.2">
      <c r="B11335" s="62"/>
    </row>
    <row r="11336" spans="2:2" x14ac:dyDescent="0.2">
      <c r="B11336" s="62"/>
    </row>
    <row r="11337" spans="2:2" x14ac:dyDescent="0.2">
      <c r="B11337" s="62"/>
    </row>
    <row r="11338" spans="2:2" x14ac:dyDescent="0.2">
      <c r="B11338" s="62"/>
    </row>
    <row r="11339" spans="2:2" x14ac:dyDescent="0.2">
      <c r="B11339" s="62"/>
    </row>
    <row r="11340" spans="2:2" x14ac:dyDescent="0.2">
      <c r="B11340" s="62"/>
    </row>
    <row r="11341" spans="2:2" x14ac:dyDescent="0.2">
      <c r="B11341" s="62"/>
    </row>
    <row r="11342" spans="2:2" x14ac:dyDescent="0.2">
      <c r="B11342" s="62"/>
    </row>
    <row r="11343" spans="2:2" x14ac:dyDescent="0.2">
      <c r="B11343" s="62"/>
    </row>
    <row r="11344" spans="2:2" x14ac:dyDescent="0.2">
      <c r="B11344" s="62"/>
    </row>
    <row r="11345" spans="2:2" x14ac:dyDescent="0.2">
      <c r="B11345" s="62"/>
    </row>
    <row r="11346" spans="2:2" x14ac:dyDescent="0.2">
      <c r="B11346" s="62"/>
    </row>
    <row r="11347" spans="2:2" x14ac:dyDescent="0.2">
      <c r="B11347" s="62"/>
    </row>
    <row r="11348" spans="2:2" x14ac:dyDescent="0.2">
      <c r="B11348" s="62"/>
    </row>
    <row r="11349" spans="2:2" x14ac:dyDescent="0.2">
      <c r="B11349" s="62"/>
    </row>
    <row r="11350" spans="2:2" x14ac:dyDescent="0.2">
      <c r="B11350" s="62"/>
    </row>
    <row r="11351" spans="2:2" x14ac:dyDescent="0.2">
      <c r="B11351" s="62"/>
    </row>
    <row r="11352" spans="2:2" x14ac:dyDescent="0.2">
      <c r="B11352" s="62"/>
    </row>
    <row r="11353" spans="2:2" x14ac:dyDescent="0.2">
      <c r="B11353" s="62"/>
    </row>
    <row r="11354" spans="2:2" x14ac:dyDescent="0.2">
      <c r="B11354" s="62"/>
    </row>
    <row r="11355" spans="2:2" x14ac:dyDescent="0.2">
      <c r="B11355" s="62"/>
    </row>
    <row r="11356" spans="2:2" x14ac:dyDescent="0.2">
      <c r="B11356" s="62"/>
    </row>
    <row r="11357" spans="2:2" x14ac:dyDescent="0.2">
      <c r="B11357" s="62"/>
    </row>
    <row r="11358" spans="2:2" x14ac:dyDescent="0.2">
      <c r="B11358" s="62"/>
    </row>
    <row r="11359" spans="2:2" x14ac:dyDescent="0.2">
      <c r="B11359" s="62"/>
    </row>
    <row r="11360" spans="2:2" x14ac:dyDescent="0.2">
      <c r="B11360" s="62"/>
    </row>
    <row r="11361" spans="2:2" x14ac:dyDescent="0.2">
      <c r="B11361" s="62"/>
    </row>
    <row r="11362" spans="2:2" x14ac:dyDescent="0.2">
      <c r="B11362" s="62"/>
    </row>
    <row r="11363" spans="2:2" x14ac:dyDescent="0.2">
      <c r="B11363" s="62"/>
    </row>
    <row r="11364" spans="2:2" x14ac:dyDescent="0.2">
      <c r="B11364" s="62"/>
    </row>
    <row r="11365" spans="2:2" x14ac:dyDescent="0.2">
      <c r="B11365" s="62"/>
    </row>
    <row r="11366" spans="2:2" x14ac:dyDescent="0.2">
      <c r="B11366" s="62"/>
    </row>
    <row r="11367" spans="2:2" x14ac:dyDescent="0.2">
      <c r="B11367" s="62"/>
    </row>
    <row r="11368" spans="2:2" x14ac:dyDescent="0.2">
      <c r="B11368" s="62"/>
    </row>
    <row r="11369" spans="2:2" x14ac:dyDescent="0.2">
      <c r="B11369" s="62"/>
    </row>
    <row r="11370" spans="2:2" x14ac:dyDescent="0.2">
      <c r="B11370" s="62"/>
    </row>
    <row r="11371" spans="2:2" x14ac:dyDescent="0.2">
      <c r="B11371" s="62"/>
    </row>
    <row r="11372" spans="2:2" x14ac:dyDescent="0.2">
      <c r="B11372" s="62"/>
    </row>
    <row r="11373" spans="2:2" x14ac:dyDescent="0.2">
      <c r="B11373" s="62"/>
    </row>
    <row r="11374" spans="2:2" x14ac:dyDescent="0.2">
      <c r="B11374" s="62"/>
    </row>
    <row r="11375" spans="2:2" x14ac:dyDescent="0.2">
      <c r="B11375" s="62"/>
    </row>
    <row r="11376" spans="2:2" x14ac:dyDescent="0.2">
      <c r="B11376" s="62"/>
    </row>
    <row r="11377" spans="2:2" x14ac:dyDescent="0.2">
      <c r="B11377" s="62"/>
    </row>
    <row r="11378" spans="2:2" x14ac:dyDescent="0.2">
      <c r="B11378" s="62"/>
    </row>
    <row r="11379" spans="2:2" x14ac:dyDescent="0.2">
      <c r="B11379" s="62"/>
    </row>
    <row r="11380" spans="2:2" x14ac:dyDescent="0.2">
      <c r="B11380" s="62"/>
    </row>
    <row r="11381" spans="2:2" x14ac:dyDescent="0.2">
      <c r="B11381" s="62"/>
    </row>
    <row r="11382" spans="2:2" x14ac:dyDescent="0.2">
      <c r="B11382" s="62"/>
    </row>
    <row r="11383" spans="2:2" x14ac:dyDescent="0.2">
      <c r="B11383" s="62"/>
    </row>
    <row r="11384" spans="2:2" x14ac:dyDescent="0.2">
      <c r="B11384" s="62"/>
    </row>
    <row r="11385" spans="2:2" x14ac:dyDescent="0.2">
      <c r="B11385" s="62"/>
    </row>
    <row r="11386" spans="2:2" x14ac:dyDescent="0.2">
      <c r="B11386" s="62"/>
    </row>
    <row r="11387" spans="2:2" x14ac:dyDescent="0.2">
      <c r="B11387" s="62"/>
    </row>
    <row r="11388" spans="2:2" x14ac:dyDescent="0.2">
      <c r="B11388" s="62"/>
    </row>
    <row r="11389" spans="2:2" x14ac:dyDescent="0.2">
      <c r="B11389" s="62"/>
    </row>
    <row r="11390" spans="2:2" x14ac:dyDescent="0.2">
      <c r="B11390" s="62"/>
    </row>
    <row r="11391" spans="2:2" x14ac:dyDescent="0.2">
      <c r="B11391" s="62"/>
    </row>
    <row r="11392" spans="2:2" x14ac:dyDescent="0.2">
      <c r="B11392" s="62"/>
    </row>
    <row r="11393" spans="2:2" x14ac:dyDescent="0.2">
      <c r="B11393" s="62"/>
    </row>
    <row r="11394" spans="2:2" x14ac:dyDescent="0.2">
      <c r="B11394" s="62"/>
    </row>
    <row r="11395" spans="2:2" x14ac:dyDescent="0.2">
      <c r="B11395" s="62"/>
    </row>
    <row r="11396" spans="2:2" x14ac:dyDescent="0.2">
      <c r="B11396" s="62"/>
    </row>
    <row r="11397" spans="2:2" x14ac:dyDescent="0.2">
      <c r="B11397" s="62"/>
    </row>
    <row r="11398" spans="2:2" x14ac:dyDescent="0.2">
      <c r="B11398" s="62"/>
    </row>
    <row r="11399" spans="2:2" x14ac:dyDescent="0.2">
      <c r="B11399" s="62"/>
    </row>
    <row r="11400" spans="2:2" x14ac:dyDescent="0.2">
      <c r="B11400" s="62"/>
    </row>
    <row r="11401" spans="2:2" x14ac:dyDescent="0.2">
      <c r="B11401" s="62"/>
    </row>
    <row r="11402" spans="2:2" x14ac:dyDescent="0.2">
      <c r="B11402" s="62"/>
    </row>
    <row r="11403" spans="2:2" x14ac:dyDescent="0.2">
      <c r="B11403" s="62"/>
    </row>
    <row r="11404" spans="2:2" x14ac:dyDescent="0.2">
      <c r="B11404" s="62"/>
    </row>
    <row r="11405" spans="2:2" x14ac:dyDescent="0.2">
      <c r="B11405" s="62"/>
    </row>
    <row r="11406" spans="2:2" x14ac:dyDescent="0.2">
      <c r="B11406" s="62"/>
    </row>
    <row r="11407" spans="2:2" x14ac:dyDescent="0.2">
      <c r="B11407" s="62"/>
    </row>
    <row r="11408" spans="2:2" x14ac:dyDescent="0.2">
      <c r="B11408" s="62"/>
    </row>
    <row r="11409" spans="2:2" x14ac:dyDescent="0.2">
      <c r="B11409" s="62"/>
    </row>
    <row r="11410" spans="2:2" x14ac:dyDescent="0.2">
      <c r="B11410" s="62"/>
    </row>
    <row r="11411" spans="2:2" x14ac:dyDescent="0.2">
      <c r="B11411" s="62"/>
    </row>
    <row r="11412" spans="2:2" x14ac:dyDescent="0.2">
      <c r="B11412" s="62"/>
    </row>
    <row r="11413" spans="2:2" x14ac:dyDescent="0.2">
      <c r="B11413" s="62"/>
    </row>
    <row r="11414" spans="2:2" x14ac:dyDescent="0.2">
      <c r="B11414" s="62"/>
    </row>
    <row r="11415" spans="2:2" x14ac:dyDescent="0.2">
      <c r="B11415" s="62"/>
    </row>
    <row r="11416" spans="2:2" x14ac:dyDescent="0.2">
      <c r="B11416" s="62"/>
    </row>
    <row r="11417" spans="2:2" x14ac:dyDescent="0.2">
      <c r="B11417" s="62"/>
    </row>
    <row r="11418" spans="2:2" x14ac:dyDescent="0.2">
      <c r="B11418" s="62"/>
    </row>
    <row r="11419" spans="2:2" x14ac:dyDescent="0.2">
      <c r="B11419" s="62"/>
    </row>
    <row r="11420" spans="2:2" x14ac:dyDescent="0.2">
      <c r="B11420" s="62"/>
    </row>
    <row r="11421" spans="2:2" x14ac:dyDescent="0.2">
      <c r="B11421" s="62"/>
    </row>
    <row r="11422" spans="2:2" x14ac:dyDescent="0.2">
      <c r="B11422" s="62"/>
    </row>
    <row r="11423" spans="2:2" x14ac:dyDescent="0.2">
      <c r="B11423" s="62"/>
    </row>
    <row r="11424" spans="2:2" x14ac:dyDescent="0.2">
      <c r="B11424" s="62"/>
    </row>
    <row r="11425" spans="2:2" x14ac:dyDescent="0.2">
      <c r="B11425" s="62"/>
    </row>
    <row r="11426" spans="2:2" x14ac:dyDescent="0.2">
      <c r="B11426" s="62"/>
    </row>
    <row r="11427" spans="2:2" x14ac:dyDescent="0.2">
      <c r="B11427" s="62"/>
    </row>
    <row r="11428" spans="2:2" x14ac:dyDescent="0.2">
      <c r="B11428" s="62"/>
    </row>
    <row r="11429" spans="2:2" x14ac:dyDescent="0.2">
      <c r="B11429" s="62"/>
    </row>
    <row r="11430" spans="2:2" x14ac:dyDescent="0.2">
      <c r="B11430" s="62"/>
    </row>
    <row r="11431" spans="2:2" x14ac:dyDescent="0.2">
      <c r="B11431" s="62"/>
    </row>
    <row r="11432" spans="2:2" x14ac:dyDescent="0.2">
      <c r="B11432" s="62"/>
    </row>
    <row r="11433" spans="2:2" x14ac:dyDescent="0.2">
      <c r="B11433" s="62"/>
    </row>
    <row r="11434" spans="2:2" x14ac:dyDescent="0.2">
      <c r="B11434" s="62"/>
    </row>
    <row r="11435" spans="2:2" x14ac:dyDescent="0.2">
      <c r="B11435" s="62"/>
    </row>
    <row r="11436" spans="2:2" x14ac:dyDescent="0.2">
      <c r="B11436" s="62"/>
    </row>
    <row r="11437" spans="2:2" x14ac:dyDescent="0.2">
      <c r="B11437" s="62"/>
    </row>
    <row r="11438" spans="2:2" x14ac:dyDescent="0.2">
      <c r="B11438" s="62"/>
    </row>
    <row r="11439" spans="2:2" x14ac:dyDescent="0.2">
      <c r="B11439" s="62"/>
    </row>
    <row r="11440" spans="2:2" x14ac:dyDescent="0.2">
      <c r="B11440" s="62"/>
    </row>
    <row r="11441" spans="2:2" x14ac:dyDescent="0.2">
      <c r="B11441" s="62"/>
    </row>
    <row r="11442" spans="2:2" x14ac:dyDescent="0.2">
      <c r="B11442" s="62"/>
    </row>
    <row r="11443" spans="2:2" x14ac:dyDescent="0.2">
      <c r="B11443" s="62"/>
    </row>
    <row r="11444" spans="2:2" x14ac:dyDescent="0.2">
      <c r="B11444" s="62"/>
    </row>
    <row r="11445" spans="2:2" x14ac:dyDescent="0.2">
      <c r="B11445" s="62"/>
    </row>
    <row r="11446" spans="2:2" x14ac:dyDescent="0.2">
      <c r="B11446" s="62"/>
    </row>
    <row r="11447" spans="2:2" x14ac:dyDescent="0.2">
      <c r="B11447" s="62"/>
    </row>
    <row r="11448" spans="2:2" x14ac:dyDescent="0.2">
      <c r="B11448" s="62"/>
    </row>
    <row r="11449" spans="2:2" x14ac:dyDescent="0.2">
      <c r="B11449" s="62"/>
    </row>
    <row r="11450" spans="2:2" x14ac:dyDescent="0.2">
      <c r="B11450" s="62"/>
    </row>
    <row r="11451" spans="2:2" x14ac:dyDescent="0.2">
      <c r="B11451" s="62"/>
    </row>
    <row r="11452" spans="2:2" x14ac:dyDescent="0.2">
      <c r="B11452" s="62"/>
    </row>
    <row r="11453" spans="2:2" x14ac:dyDescent="0.2">
      <c r="B11453" s="62"/>
    </row>
    <row r="11454" spans="2:2" x14ac:dyDescent="0.2">
      <c r="B11454" s="62"/>
    </row>
    <row r="11455" spans="2:2" x14ac:dyDescent="0.2">
      <c r="B11455" s="62"/>
    </row>
    <row r="11456" spans="2:2" x14ac:dyDescent="0.2">
      <c r="B11456" s="62"/>
    </row>
    <row r="11457" spans="2:2" x14ac:dyDescent="0.2">
      <c r="B11457" s="62"/>
    </row>
    <row r="11458" spans="2:2" x14ac:dyDescent="0.2">
      <c r="B11458" s="62"/>
    </row>
    <row r="11459" spans="2:2" x14ac:dyDescent="0.2">
      <c r="B11459" s="62"/>
    </row>
    <row r="11460" spans="2:2" x14ac:dyDescent="0.2">
      <c r="B11460" s="62"/>
    </row>
    <row r="11461" spans="2:2" x14ac:dyDescent="0.2">
      <c r="B11461" s="62"/>
    </row>
    <row r="11462" spans="2:2" x14ac:dyDescent="0.2">
      <c r="B11462" s="62"/>
    </row>
    <row r="11463" spans="2:2" x14ac:dyDescent="0.2">
      <c r="B11463" s="62"/>
    </row>
    <row r="11464" spans="2:2" x14ac:dyDescent="0.2">
      <c r="B11464" s="62"/>
    </row>
    <row r="11465" spans="2:2" x14ac:dyDescent="0.2">
      <c r="B11465" s="62"/>
    </row>
    <row r="11466" spans="2:2" x14ac:dyDescent="0.2">
      <c r="B11466" s="62"/>
    </row>
    <row r="11467" spans="2:2" x14ac:dyDescent="0.2">
      <c r="B11467" s="62"/>
    </row>
    <row r="11468" spans="2:2" x14ac:dyDescent="0.2">
      <c r="B11468" s="62"/>
    </row>
    <row r="11469" spans="2:2" x14ac:dyDescent="0.2">
      <c r="B11469" s="62"/>
    </row>
    <row r="11470" spans="2:2" x14ac:dyDescent="0.2">
      <c r="B11470" s="62"/>
    </row>
    <row r="11471" spans="2:2" x14ac:dyDescent="0.2">
      <c r="B11471" s="62"/>
    </row>
    <row r="11472" spans="2:2" x14ac:dyDescent="0.2">
      <c r="B11472" s="62"/>
    </row>
    <row r="11473" spans="2:2" x14ac:dyDescent="0.2">
      <c r="B11473" s="62"/>
    </row>
    <row r="11474" spans="2:2" x14ac:dyDescent="0.2">
      <c r="B11474" s="62"/>
    </row>
    <row r="11475" spans="2:2" x14ac:dyDescent="0.2">
      <c r="B11475" s="62"/>
    </row>
    <row r="11476" spans="2:2" x14ac:dyDescent="0.2">
      <c r="B11476" s="62"/>
    </row>
    <row r="11477" spans="2:2" x14ac:dyDescent="0.2">
      <c r="B11477" s="62"/>
    </row>
    <row r="11478" spans="2:2" x14ac:dyDescent="0.2">
      <c r="B11478" s="62"/>
    </row>
    <row r="11479" spans="2:2" x14ac:dyDescent="0.2">
      <c r="B11479" s="62"/>
    </row>
    <row r="11480" spans="2:2" x14ac:dyDescent="0.2">
      <c r="B11480" s="62"/>
    </row>
    <row r="11481" spans="2:2" x14ac:dyDescent="0.2">
      <c r="B11481" s="62"/>
    </row>
    <row r="11482" spans="2:2" x14ac:dyDescent="0.2">
      <c r="B11482" s="62"/>
    </row>
    <row r="11483" spans="2:2" x14ac:dyDescent="0.2">
      <c r="B11483" s="62"/>
    </row>
    <row r="11484" spans="2:2" x14ac:dyDescent="0.2">
      <c r="B11484" s="62"/>
    </row>
    <row r="11485" spans="2:2" x14ac:dyDescent="0.2">
      <c r="B11485" s="62"/>
    </row>
    <row r="11486" spans="2:2" x14ac:dyDescent="0.2">
      <c r="B11486" s="62"/>
    </row>
    <row r="11487" spans="2:2" x14ac:dyDescent="0.2">
      <c r="B11487" s="62"/>
    </row>
    <row r="11488" spans="2:2" x14ac:dyDescent="0.2">
      <c r="B11488" s="62"/>
    </row>
    <row r="11489" spans="2:2" x14ac:dyDescent="0.2">
      <c r="B11489" s="62"/>
    </row>
    <row r="11490" spans="2:2" x14ac:dyDescent="0.2">
      <c r="B11490" s="62"/>
    </row>
    <row r="11491" spans="2:2" x14ac:dyDescent="0.2">
      <c r="B11491" s="62"/>
    </row>
    <row r="11492" spans="2:2" x14ac:dyDescent="0.2">
      <c r="B11492" s="62"/>
    </row>
    <row r="11493" spans="2:2" x14ac:dyDescent="0.2">
      <c r="B11493" s="62"/>
    </row>
    <row r="11494" spans="2:2" x14ac:dyDescent="0.2">
      <c r="B11494" s="62"/>
    </row>
    <row r="11495" spans="2:2" x14ac:dyDescent="0.2">
      <c r="B11495" s="62"/>
    </row>
    <row r="11496" spans="2:2" x14ac:dyDescent="0.2">
      <c r="B11496" s="62"/>
    </row>
    <row r="11497" spans="2:2" x14ac:dyDescent="0.2">
      <c r="B11497" s="62"/>
    </row>
    <row r="11498" spans="2:2" x14ac:dyDescent="0.2">
      <c r="B11498" s="62"/>
    </row>
    <row r="11499" spans="2:2" x14ac:dyDescent="0.2">
      <c r="B11499" s="62"/>
    </row>
    <row r="11500" spans="2:2" x14ac:dyDescent="0.2">
      <c r="B11500" s="62"/>
    </row>
    <row r="11501" spans="2:2" x14ac:dyDescent="0.2">
      <c r="B11501" s="62"/>
    </row>
    <row r="11502" spans="2:2" x14ac:dyDescent="0.2">
      <c r="B11502" s="62"/>
    </row>
    <row r="11503" spans="2:2" x14ac:dyDescent="0.2">
      <c r="B11503" s="62"/>
    </row>
    <row r="11504" spans="2:2" x14ac:dyDescent="0.2">
      <c r="B11504" s="62"/>
    </row>
    <row r="11505" spans="2:2" x14ac:dyDescent="0.2">
      <c r="B11505" s="62"/>
    </row>
    <row r="11506" spans="2:2" x14ac:dyDescent="0.2">
      <c r="B11506" s="62"/>
    </row>
    <row r="11507" spans="2:2" x14ac:dyDescent="0.2">
      <c r="B11507" s="62"/>
    </row>
    <row r="11508" spans="2:2" x14ac:dyDescent="0.2">
      <c r="B11508" s="62"/>
    </row>
    <row r="11509" spans="2:2" x14ac:dyDescent="0.2">
      <c r="B11509" s="62"/>
    </row>
    <row r="11510" spans="2:2" x14ac:dyDescent="0.2">
      <c r="B11510" s="62"/>
    </row>
    <row r="11511" spans="2:2" x14ac:dyDescent="0.2">
      <c r="B11511" s="62"/>
    </row>
    <row r="11512" spans="2:2" x14ac:dyDescent="0.2">
      <c r="B11512" s="62"/>
    </row>
    <row r="11513" spans="2:2" x14ac:dyDescent="0.2">
      <c r="B11513" s="62"/>
    </row>
    <row r="11514" spans="2:2" x14ac:dyDescent="0.2">
      <c r="B11514" s="62"/>
    </row>
    <row r="11515" spans="2:2" x14ac:dyDescent="0.2">
      <c r="B11515" s="62"/>
    </row>
    <row r="11516" spans="2:2" x14ac:dyDescent="0.2">
      <c r="B11516" s="62"/>
    </row>
    <row r="11517" spans="2:2" x14ac:dyDescent="0.2">
      <c r="B11517" s="62"/>
    </row>
    <row r="11518" spans="2:2" x14ac:dyDescent="0.2">
      <c r="B11518" s="62"/>
    </row>
    <row r="11519" spans="2:2" x14ac:dyDescent="0.2">
      <c r="B11519" s="62"/>
    </row>
    <row r="11520" spans="2:2" x14ac:dyDescent="0.2">
      <c r="B11520" s="62"/>
    </row>
    <row r="11521" spans="2:2" x14ac:dyDescent="0.2">
      <c r="B11521" s="62"/>
    </row>
    <row r="11522" spans="2:2" x14ac:dyDescent="0.2">
      <c r="B11522" s="62"/>
    </row>
    <row r="11523" spans="2:2" x14ac:dyDescent="0.2">
      <c r="B11523" s="62"/>
    </row>
    <row r="11524" spans="2:2" x14ac:dyDescent="0.2">
      <c r="B11524" s="62"/>
    </row>
    <row r="11525" spans="2:2" x14ac:dyDescent="0.2">
      <c r="B11525" s="62"/>
    </row>
    <row r="11526" spans="2:2" x14ac:dyDescent="0.2">
      <c r="B11526" s="62"/>
    </row>
    <row r="11527" spans="2:2" x14ac:dyDescent="0.2">
      <c r="B11527" s="62"/>
    </row>
    <row r="11528" spans="2:2" x14ac:dyDescent="0.2">
      <c r="B11528" s="62"/>
    </row>
    <row r="11529" spans="2:2" x14ac:dyDescent="0.2">
      <c r="B11529" s="62"/>
    </row>
    <row r="11530" spans="2:2" x14ac:dyDescent="0.2">
      <c r="B11530" s="62"/>
    </row>
    <row r="11531" spans="2:2" x14ac:dyDescent="0.2">
      <c r="B11531" s="62"/>
    </row>
    <row r="11532" spans="2:2" x14ac:dyDescent="0.2">
      <c r="B11532" s="62"/>
    </row>
    <row r="11533" spans="2:2" x14ac:dyDescent="0.2">
      <c r="B11533" s="62"/>
    </row>
    <row r="11534" spans="2:2" x14ac:dyDescent="0.2">
      <c r="B11534" s="62"/>
    </row>
    <row r="11535" spans="2:2" x14ac:dyDescent="0.2">
      <c r="B11535" s="62"/>
    </row>
    <row r="11536" spans="2:2" x14ac:dyDescent="0.2">
      <c r="B11536" s="62"/>
    </row>
    <row r="11537" spans="2:2" x14ac:dyDescent="0.2">
      <c r="B11537" s="62"/>
    </row>
    <row r="11538" spans="2:2" x14ac:dyDescent="0.2">
      <c r="B11538" s="62"/>
    </row>
    <row r="11539" spans="2:2" x14ac:dyDescent="0.2">
      <c r="B11539" s="62"/>
    </row>
    <row r="11540" spans="2:2" x14ac:dyDescent="0.2">
      <c r="B11540" s="62"/>
    </row>
    <row r="11541" spans="2:2" x14ac:dyDescent="0.2">
      <c r="B11541" s="62"/>
    </row>
    <row r="11542" spans="2:2" x14ac:dyDescent="0.2">
      <c r="B11542" s="62"/>
    </row>
    <row r="11543" spans="2:2" x14ac:dyDescent="0.2">
      <c r="B11543" s="62"/>
    </row>
    <row r="11544" spans="2:2" x14ac:dyDescent="0.2">
      <c r="B11544" s="62"/>
    </row>
    <row r="11545" spans="2:2" x14ac:dyDescent="0.2">
      <c r="B11545" s="62"/>
    </row>
    <row r="11546" spans="2:2" x14ac:dyDescent="0.2">
      <c r="B11546" s="62"/>
    </row>
    <row r="11547" spans="2:2" x14ac:dyDescent="0.2">
      <c r="B11547" s="62"/>
    </row>
    <row r="11548" spans="2:2" x14ac:dyDescent="0.2">
      <c r="B11548" s="62"/>
    </row>
    <row r="11549" spans="2:2" x14ac:dyDescent="0.2">
      <c r="B11549" s="62"/>
    </row>
    <row r="11550" spans="2:2" x14ac:dyDescent="0.2">
      <c r="B11550" s="62"/>
    </row>
    <row r="11551" spans="2:2" x14ac:dyDescent="0.2">
      <c r="B11551" s="62"/>
    </row>
    <row r="11552" spans="2:2" x14ac:dyDescent="0.2">
      <c r="B11552" s="62"/>
    </row>
    <row r="11553" spans="2:2" x14ac:dyDescent="0.2">
      <c r="B11553" s="62"/>
    </row>
    <row r="11554" spans="2:2" x14ac:dyDescent="0.2">
      <c r="B11554" s="62"/>
    </row>
    <row r="11555" spans="2:2" x14ac:dyDescent="0.2">
      <c r="B11555" s="62"/>
    </row>
    <row r="11556" spans="2:2" x14ac:dyDescent="0.2">
      <c r="B11556" s="62"/>
    </row>
    <row r="11557" spans="2:2" x14ac:dyDescent="0.2">
      <c r="B11557" s="62"/>
    </row>
    <row r="11558" spans="2:2" x14ac:dyDescent="0.2">
      <c r="B11558" s="62"/>
    </row>
    <row r="11559" spans="2:2" x14ac:dyDescent="0.2">
      <c r="B11559" s="62"/>
    </row>
    <row r="11560" spans="2:2" x14ac:dyDescent="0.2">
      <c r="B11560" s="62"/>
    </row>
    <row r="11561" spans="2:2" x14ac:dyDescent="0.2">
      <c r="B11561" s="62"/>
    </row>
    <row r="11562" spans="2:2" x14ac:dyDescent="0.2">
      <c r="B11562" s="62"/>
    </row>
    <row r="11563" spans="2:2" x14ac:dyDescent="0.2">
      <c r="B11563" s="62"/>
    </row>
    <row r="11564" spans="2:2" x14ac:dyDescent="0.2">
      <c r="B11564" s="62"/>
    </row>
    <row r="11565" spans="2:2" x14ac:dyDescent="0.2">
      <c r="B11565" s="62"/>
    </row>
    <row r="11566" spans="2:2" x14ac:dyDescent="0.2">
      <c r="B11566" s="62"/>
    </row>
    <row r="11567" spans="2:2" x14ac:dyDescent="0.2">
      <c r="B11567" s="62"/>
    </row>
    <row r="11568" spans="2:2" x14ac:dyDescent="0.2">
      <c r="B11568" s="62"/>
    </row>
    <row r="11569" spans="2:2" x14ac:dyDescent="0.2">
      <c r="B11569" s="62"/>
    </row>
    <row r="11570" spans="2:2" x14ac:dyDescent="0.2">
      <c r="B11570" s="62"/>
    </row>
    <row r="11571" spans="2:2" x14ac:dyDescent="0.2">
      <c r="B11571" s="62"/>
    </row>
    <row r="11572" spans="2:2" x14ac:dyDescent="0.2">
      <c r="B11572" s="62"/>
    </row>
    <row r="11573" spans="2:2" x14ac:dyDescent="0.2">
      <c r="B11573" s="62"/>
    </row>
    <row r="11574" spans="2:2" x14ac:dyDescent="0.2">
      <c r="B11574" s="62"/>
    </row>
    <row r="11575" spans="2:2" x14ac:dyDescent="0.2">
      <c r="B11575" s="62"/>
    </row>
    <row r="11576" spans="2:2" x14ac:dyDescent="0.2">
      <c r="B11576" s="62"/>
    </row>
    <row r="11577" spans="2:2" x14ac:dyDescent="0.2">
      <c r="B11577" s="62"/>
    </row>
    <row r="11578" spans="2:2" x14ac:dyDescent="0.2">
      <c r="B11578" s="62"/>
    </row>
    <row r="11579" spans="2:2" x14ac:dyDescent="0.2">
      <c r="B11579" s="62"/>
    </row>
    <row r="11580" spans="2:2" x14ac:dyDescent="0.2">
      <c r="B11580" s="62"/>
    </row>
    <row r="11581" spans="2:2" x14ac:dyDescent="0.2">
      <c r="B11581" s="62"/>
    </row>
    <row r="11582" spans="2:2" x14ac:dyDescent="0.2">
      <c r="B11582" s="62"/>
    </row>
    <row r="11583" spans="2:2" x14ac:dyDescent="0.2">
      <c r="B11583" s="62"/>
    </row>
    <row r="11584" spans="2:2" x14ac:dyDescent="0.2">
      <c r="B11584" s="62"/>
    </row>
    <row r="11585" spans="2:2" x14ac:dyDescent="0.2">
      <c r="B11585" s="62"/>
    </row>
    <row r="11586" spans="2:2" x14ac:dyDescent="0.2">
      <c r="B11586" s="62"/>
    </row>
    <row r="11587" spans="2:2" x14ac:dyDescent="0.2">
      <c r="B11587" s="62"/>
    </row>
    <row r="11588" spans="2:2" x14ac:dyDescent="0.2">
      <c r="B11588" s="62"/>
    </row>
    <row r="11589" spans="2:2" x14ac:dyDescent="0.2">
      <c r="B11589" s="62"/>
    </row>
    <row r="11590" spans="2:2" x14ac:dyDescent="0.2">
      <c r="B11590" s="62"/>
    </row>
    <row r="11591" spans="2:2" x14ac:dyDescent="0.2">
      <c r="B11591" s="62"/>
    </row>
    <row r="11592" spans="2:2" x14ac:dyDescent="0.2">
      <c r="B11592" s="62"/>
    </row>
    <row r="11593" spans="2:2" x14ac:dyDescent="0.2">
      <c r="B11593" s="62"/>
    </row>
    <row r="11594" spans="2:2" x14ac:dyDescent="0.2">
      <c r="B11594" s="62"/>
    </row>
    <row r="11595" spans="2:2" x14ac:dyDescent="0.2">
      <c r="B11595" s="62"/>
    </row>
    <row r="11596" spans="2:2" x14ac:dyDescent="0.2">
      <c r="B11596" s="62"/>
    </row>
    <row r="11597" spans="2:2" x14ac:dyDescent="0.2">
      <c r="B11597" s="62"/>
    </row>
    <row r="11598" spans="2:2" x14ac:dyDescent="0.2">
      <c r="B11598" s="62"/>
    </row>
    <row r="11599" spans="2:2" x14ac:dyDescent="0.2">
      <c r="B11599" s="62"/>
    </row>
    <row r="11600" spans="2:2" x14ac:dyDescent="0.2">
      <c r="B11600" s="62"/>
    </row>
    <row r="11601" spans="2:2" x14ac:dyDescent="0.2">
      <c r="B11601" s="62"/>
    </row>
    <row r="11602" spans="2:2" x14ac:dyDescent="0.2">
      <c r="B11602" s="62"/>
    </row>
    <row r="11603" spans="2:2" x14ac:dyDescent="0.2">
      <c r="B11603" s="62"/>
    </row>
    <row r="11604" spans="2:2" x14ac:dyDescent="0.2">
      <c r="B11604" s="62"/>
    </row>
    <row r="11605" spans="2:2" x14ac:dyDescent="0.2">
      <c r="B11605" s="62"/>
    </row>
    <row r="11606" spans="2:2" x14ac:dyDescent="0.2">
      <c r="B11606" s="62"/>
    </row>
    <row r="11607" spans="2:2" x14ac:dyDescent="0.2">
      <c r="B11607" s="62"/>
    </row>
    <row r="11608" spans="2:2" x14ac:dyDescent="0.2">
      <c r="B11608" s="62"/>
    </row>
    <row r="11609" spans="2:2" x14ac:dyDescent="0.2">
      <c r="B11609" s="62"/>
    </row>
    <row r="11610" spans="2:2" x14ac:dyDescent="0.2">
      <c r="B11610" s="62"/>
    </row>
    <row r="11611" spans="2:2" x14ac:dyDescent="0.2">
      <c r="B11611" s="62"/>
    </row>
    <row r="11612" spans="2:2" x14ac:dyDescent="0.2">
      <c r="B11612" s="62"/>
    </row>
    <row r="11613" spans="2:2" x14ac:dyDescent="0.2">
      <c r="B11613" s="62"/>
    </row>
    <row r="11614" spans="2:2" x14ac:dyDescent="0.2">
      <c r="B11614" s="62"/>
    </row>
    <row r="11615" spans="2:2" x14ac:dyDescent="0.2">
      <c r="B11615" s="62"/>
    </row>
    <row r="11616" spans="2:2" x14ac:dyDescent="0.2">
      <c r="B11616" s="62"/>
    </row>
    <row r="11617" spans="2:2" x14ac:dyDescent="0.2">
      <c r="B11617" s="62"/>
    </row>
    <row r="11618" spans="2:2" x14ac:dyDescent="0.2">
      <c r="B11618" s="62"/>
    </row>
    <row r="11619" spans="2:2" x14ac:dyDescent="0.2">
      <c r="B11619" s="62"/>
    </row>
    <row r="11620" spans="2:2" x14ac:dyDescent="0.2">
      <c r="B11620" s="62"/>
    </row>
    <row r="11621" spans="2:2" x14ac:dyDescent="0.2">
      <c r="B11621" s="62"/>
    </row>
    <row r="11622" spans="2:2" x14ac:dyDescent="0.2">
      <c r="B11622" s="62"/>
    </row>
    <row r="11623" spans="2:2" x14ac:dyDescent="0.2">
      <c r="B11623" s="62"/>
    </row>
    <row r="11624" spans="2:2" x14ac:dyDescent="0.2">
      <c r="B11624" s="62"/>
    </row>
    <row r="11625" spans="2:2" x14ac:dyDescent="0.2">
      <c r="B11625" s="62"/>
    </row>
    <row r="11626" spans="2:2" x14ac:dyDescent="0.2">
      <c r="B11626" s="62"/>
    </row>
    <row r="11627" spans="2:2" x14ac:dyDescent="0.2">
      <c r="B11627" s="62"/>
    </row>
    <row r="11628" spans="2:2" x14ac:dyDescent="0.2">
      <c r="B11628" s="62"/>
    </row>
    <row r="11629" spans="2:2" x14ac:dyDescent="0.2">
      <c r="B11629" s="62"/>
    </row>
    <row r="11630" spans="2:2" x14ac:dyDescent="0.2">
      <c r="B11630" s="62"/>
    </row>
    <row r="11631" spans="2:2" x14ac:dyDescent="0.2">
      <c r="B11631" s="62"/>
    </row>
    <row r="11632" spans="2:2" x14ac:dyDescent="0.2">
      <c r="B11632" s="62"/>
    </row>
    <row r="11633" spans="2:2" x14ac:dyDescent="0.2">
      <c r="B11633" s="62"/>
    </row>
    <row r="11634" spans="2:2" x14ac:dyDescent="0.2">
      <c r="B11634" s="62"/>
    </row>
    <row r="11635" spans="2:2" x14ac:dyDescent="0.2">
      <c r="B11635" s="62"/>
    </row>
    <row r="11636" spans="2:2" x14ac:dyDescent="0.2">
      <c r="B11636" s="62"/>
    </row>
    <row r="11637" spans="2:2" x14ac:dyDescent="0.2">
      <c r="B11637" s="62"/>
    </row>
    <row r="11638" spans="2:2" x14ac:dyDescent="0.2">
      <c r="B11638" s="62"/>
    </row>
    <row r="11639" spans="2:2" x14ac:dyDescent="0.2">
      <c r="B11639" s="62"/>
    </row>
    <row r="11640" spans="2:2" x14ac:dyDescent="0.2">
      <c r="B11640" s="62"/>
    </row>
    <row r="11641" spans="2:2" x14ac:dyDescent="0.2">
      <c r="B11641" s="62"/>
    </row>
    <row r="11642" spans="2:2" x14ac:dyDescent="0.2">
      <c r="B11642" s="62"/>
    </row>
    <row r="11643" spans="2:2" x14ac:dyDescent="0.2">
      <c r="B11643" s="62"/>
    </row>
    <row r="11644" spans="2:2" x14ac:dyDescent="0.2">
      <c r="B11644" s="62"/>
    </row>
    <row r="11645" spans="2:2" x14ac:dyDescent="0.2">
      <c r="B11645" s="62"/>
    </row>
    <row r="11646" spans="2:2" x14ac:dyDescent="0.2">
      <c r="B11646" s="62"/>
    </row>
    <row r="11647" spans="2:2" x14ac:dyDescent="0.2">
      <c r="B11647" s="62"/>
    </row>
    <row r="11648" spans="2:2" x14ac:dyDescent="0.2">
      <c r="B11648" s="62"/>
    </row>
    <row r="11649" spans="2:2" x14ac:dyDescent="0.2">
      <c r="B11649" s="62"/>
    </row>
    <row r="11650" spans="2:2" x14ac:dyDescent="0.2">
      <c r="B11650" s="62"/>
    </row>
    <row r="11651" spans="2:2" x14ac:dyDescent="0.2">
      <c r="B11651" s="62"/>
    </row>
    <row r="11652" spans="2:2" x14ac:dyDescent="0.2">
      <c r="B11652" s="62"/>
    </row>
    <row r="11653" spans="2:2" x14ac:dyDescent="0.2">
      <c r="B11653" s="62"/>
    </row>
    <row r="11654" spans="2:2" x14ac:dyDescent="0.2">
      <c r="B11654" s="62"/>
    </row>
    <row r="11655" spans="2:2" x14ac:dyDescent="0.2">
      <c r="B11655" s="62"/>
    </row>
    <row r="11656" spans="2:2" x14ac:dyDescent="0.2">
      <c r="B11656" s="62"/>
    </row>
    <row r="11657" spans="2:2" x14ac:dyDescent="0.2">
      <c r="B11657" s="62"/>
    </row>
    <row r="11658" spans="2:2" x14ac:dyDescent="0.2">
      <c r="B11658" s="62"/>
    </row>
    <row r="11659" spans="2:2" x14ac:dyDescent="0.2">
      <c r="B11659" s="62"/>
    </row>
    <row r="11660" spans="2:2" x14ac:dyDescent="0.2">
      <c r="B11660" s="62"/>
    </row>
    <row r="11661" spans="2:2" x14ac:dyDescent="0.2">
      <c r="B11661" s="62"/>
    </row>
    <row r="11662" spans="2:2" x14ac:dyDescent="0.2">
      <c r="B11662" s="62"/>
    </row>
    <row r="11663" spans="2:2" x14ac:dyDescent="0.2">
      <c r="B11663" s="62"/>
    </row>
    <row r="11664" spans="2:2" x14ac:dyDescent="0.2">
      <c r="B11664" s="62"/>
    </row>
    <row r="11665" spans="2:2" x14ac:dyDescent="0.2">
      <c r="B11665" s="62"/>
    </row>
    <row r="11666" spans="2:2" x14ac:dyDescent="0.2">
      <c r="B11666" s="62"/>
    </row>
    <row r="11667" spans="2:2" x14ac:dyDescent="0.2">
      <c r="B11667" s="62"/>
    </row>
    <row r="11668" spans="2:2" x14ac:dyDescent="0.2">
      <c r="B11668" s="62"/>
    </row>
    <row r="11669" spans="2:2" x14ac:dyDescent="0.2">
      <c r="B11669" s="62"/>
    </row>
    <row r="11670" spans="2:2" x14ac:dyDescent="0.2">
      <c r="B11670" s="62"/>
    </row>
    <row r="11671" spans="2:2" x14ac:dyDescent="0.2">
      <c r="B11671" s="62"/>
    </row>
    <row r="11672" spans="2:2" x14ac:dyDescent="0.2">
      <c r="B11672" s="62"/>
    </row>
    <row r="11673" spans="2:2" x14ac:dyDescent="0.2">
      <c r="B11673" s="62"/>
    </row>
    <row r="11674" spans="2:2" x14ac:dyDescent="0.2">
      <c r="B11674" s="62"/>
    </row>
    <row r="11675" spans="2:2" x14ac:dyDescent="0.2">
      <c r="B11675" s="62"/>
    </row>
    <row r="11676" spans="2:2" x14ac:dyDescent="0.2">
      <c r="B11676" s="62"/>
    </row>
    <row r="11677" spans="2:2" x14ac:dyDescent="0.2">
      <c r="B11677" s="62"/>
    </row>
    <row r="11678" spans="2:2" x14ac:dyDescent="0.2">
      <c r="B11678" s="62"/>
    </row>
    <row r="11679" spans="2:2" x14ac:dyDescent="0.2">
      <c r="B11679" s="62"/>
    </row>
    <row r="11680" spans="2:2" x14ac:dyDescent="0.2">
      <c r="B11680" s="62"/>
    </row>
    <row r="11681" spans="2:2" x14ac:dyDescent="0.2">
      <c r="B11681" s="62"/>
    </row>
    <row r="11682" spans="2:2" x14ac:dyDescent="0.2">
      <c r="B11682" s="62"/>
    </row>
    <row r="11683" spans="2:2" x14ac:dyDescent="0.2">
      <c r="B11683" s="62"/>
    </row>
    <row r="11684" spans="2:2" x14ac:dyDescent="0.2">
      <c r="B11684" s="62"/>
    </row>
    <row r="11685" spans="2:2" x14ac:dyDescent="0.2">
      <c r="B11685" s="62"/>
    </row>
    <row r="11686" spans="2:2" x14ac:dyDescent="0.2">
      <c r="B11686" s="62"/>
    </row>
    <row r="11687" spans="2:2" x14ac:dyDescent="0.2">
      <c r="B11687" s="62"/>
    </row>
    <row r="11688" spans="2:2" x14ac:dyDescent="0.2">
      <c r="B11688" s="62"/>
    </row>
    <row r="11689" spans="2:2" x14ac:dyDescent="0.2">
      <c r="B11689" s="62"/>
    </row>
    <row r="11690" spans="2:2" x14ac:dyDescent="0.2">
      <c r="B11690" s="62"/>
    </row>
    <row r="11691" spans="2:2" x14ac:dyDescent="0.2">
      <c r="B11691" s="62"/>
    </row>
    <row r="11692" spans="2:2" x14ac:dyDescent="0.2">
      <c r="B11692" s="62"/>
    </row>
    <row r="11693" spans="2:2" x14ac:dyDescent="0.2">
      <c r="B11693" s="62"/>
    </row>
    <row r="11694" spans="2:2" x14ac:dyDescent="0.2">
      <c r="B11694" s="62"/>
    </row>
    <row r="11695" spans="2:2" x14ac:dyDescent="0.2">
      <c r="B11695" s="62"/>
    </row>
    <row r="11696" spans="2:2" x14ac:dyDescent="0.2">
      <c r="B11696" s="62"/>
    </row>
    <row r="11697" spans="2:2" x14ac:dyDescent="0.2">
      <c r="B11697" s="62"/>
    </row>
    <row r="11698" spans="2:2" x14ac:dyDescent="0.2">
      <c r="B11698" s="62"/>
    </row>
    <row r="11699" spans="2:2" x14ac:dyDescent="0.2">
      <c r="B11699" s="62"/>
    </row>
    <row r="11700" spans="2:2" x14ac:dyDescent="0.2">
      <c r="B11700" s="62"/>
    </row>
    <row r="11701" spans="2:2" x14ac:dyDescent="0.2">
      <c r="B11701" s="62"/>
    </row>
    <row r="11702" spans="2:2" x14ac:dyDescent="0.2">
      <c r="B11702" s="62"/>
    </row>
    <row r="11703" spans="2:2" x14ac:dyDescent="0.2">
      <c r="B11703" s="62"/>
    </row>
    <row r="11704" spans="2:2" x14ac:dyDescent="0.2">
      <c r="B11704" s="62"/>
    </row>
    <row r="11705" spans="2:2" x14ac:dyDescent="0.2">
      <c r="B11705" s="62"/>
    </row>
    <row r="11706" spans="2:2" x14ac:dyDescent="0.2">
      <c r="B11706" s="62"/>
    </row>
    <row r="11707" spans="2:2" x14ac:dyDescent="0.2">
      <c r="B11707" s="62"/>
    </row>
    <row r="11708" spans="2:2" x14ac:dyDescent="0.2">
      <c r="B11708" s="62"/>
    </row>
    <row r="11709" spans="2:2" x14ac:dyDescent="0.2">
      <c r="B11709" s="62"/>
    </row>
    <row r="11710" spans="2:2" x14ac:dyDescent="0.2">
      <c r="B11710" s="62"/>
    </row>
    <row r="11711" spans="2:2" x14ac:dyDescent="0.2">
      <c r="B11711" s="62"/>
    </row>
    <row r="11712" spans="2:2" x14ac:dyDescent="0.2">
      <c r="B11712" s="62"/>
    </row>
    <row r="11713" spans="2:2" x14ac:dyDescent="0.2">
      <c r="B11713" s="62"/>
    </row>
    <row r="11714" spans="2:2" x14ac:dyDescent="0.2">
      <c r="B11714" s="62"/>
    </row>
    <row r="11715" spans="2:2" x14ac:dyDescent="0.2">
      <c r="B11715" s="62"/>
    </row>
    <row r="11716" spans="2:2" x14ac:dyDescent="0.2">
      <c r="B11716" s="62"/>
    </row>
    <row r="11717" spans="2:2" x14ac:dyDescent="0.2">
      <c r="B11717" s="62"/>
    </row>
    <row r="11718" spans="2:2" x14ac:dyDescent="0.2">
      <c r="B11718" s="62"/>
    </row>
    <row r="11719" spans="2:2" x14ac:dyDescent="0.2">
      <c r="B11719" s="62"/>
    </row>
    <row r="11720" spans="2:2" x14ac:dyDescent="0.2">
      <c r="B11720" s="62"/>
    </row>
    <row r="11721" spans="2:2" x14ac:dyDescent="0.2">
      <c r="B11721" s="62"/>
    </row>
    <row r="11722" spans="2:2" x14ac:dyDescent="0.2">
      <c r="B11722" s="62"/>
    </row>
    <row r="11723" spans="2:2" x14ac:dyDescent="0.2">
      <c r="B11723" s="62"/>
    </row>
    <row r="11724" spans="2:2" x14ac:dyDescent="0.2">
      <c r="B11724" s="62"/>
    </row>
    <row r="11725" spans="2:2" x14ac:dyDescent="0.2">
      <c r="B11725" s="62"/>
    </row>
    <row r="11726" spans="2:2" x14ac:dyDescent="0.2">
      <c r="B11726" s="62"/>
    </row>
    <row r="11727" spans="2:2" x14ac:dyDescent="0.2">
      <c r="B11727" s="62"/>
    </row>
    <row r="11728" spans="2:2" x14ac:dyDescent="0.2">
      <c r="B11728" s="62"/>
    </row>
    <row r="11729" spans="2:2" x14ac:dyDescent="0.2">
      <c r="B11729" s="62"/>
    </row>
    <row r="11730" spans="2:2" x14ac:dyDescent="0.2">
      <c r="B11730" s="62"/>
    </row>
    <row r="11731" spans="2:2" x14ac:dyDescent="0.2">
      <c r="B11731" s="62"/>
    </row>
    <row r="11732" spans="2:2" x14ac:dyDescent="0.2">
      <c r="B11732" s="62"/>
    </row>
    <row r="11733" spans="2:2" x14ac:dyDescent="0.2">
      <c r="B11733" s="62"/>
    </row>
    <row r="11734" spans="2:2" x14ac:dyDescent="0.2">
      <c r="B11734" s="62"/>
    </row>
    <row r="11735" spans="2:2" x14ac:dyDescent="0.2">
      <c r="B11735" s="62"/>
    </row>
    <row r="11736" spans="2:2" x14ac:dyDescent="0.2">
      <c r="B11736" s="62"/>
    </row>
    <row r="11737" spans="2:2" x14ac:dyDescent="0.2">
      <c r="B11737" s="62"/>
    </row>
    <row r="11738" spans="2:2" x14ac:dyDescent="0.2">
      <c r="B11738" s="62"/>
    </row>
    <row r="11739" spans="2:2" x14ac:dyDescent="0.2">
      <c r="B11739" s="62"/>
    </row>
    <row r="11740" spans="2:2" x14ac:dyDescent="0.2">
      <c r="B11740" s="62"/>
    </row>
    <row r="11741" spans="2:2" x14ac:dyDescent="0.2">
      <c r="B11741" s="62"/>
    </row>
    <row r="11742" spans="2:2" x14ac:dyDescent="0.2">
      <c r="B11742" s="62"/>
    </row>
    <row r="11743" spans="2:2" x14ac:dyDescent="0.2">
      <c r="B11743" s="62"/>
    </row>
    <row r="11744" spans="2:2" x14ac:dyDescent="0.2">
      <c r="B11744" s="62"/>
    </row>
    <row r="11745" spans="2:2" x14ac:dyDescent="0.2">
      <c r="B11745" s="62"/>
    </row>
    <row r="11746" spans="2:2" x14ac:dyDescent="0.2">
      <c r="B11746" s="62"/>
    </row>
    <row r="11747" spans="2:2" x14ac:dyDescent="0.2">
      <c r="B11747" s="62"/>
    </row>
    <row r="11748" spans="2:2" x14ac:dyDescent="0.2">
      <c r="B11748" s="62"/>
    </row>
    <row r="11749" spans="2:2" x14ac:dyDescent="0.2">
      <c r="B11749" s="62"/>
    </row>
    <row r="11750" spans="2:2" x14ac:dyDescent="0.2">
      <c r="B11750" s="62"/>
    </row>
    <row r="11751" spans="2:2" x14ac:dyDescent="0.2">
      <c r="B11751" s="62"/>
    </row>
    <row r="11752" spans="2:2" x14ac:dyDescent="0.2">
      <c r="B11752" s="62"/>
    </row>
    <row r="11753" spans="2:2" x14ac:dyDescent="0.2">
      <c r="B11753" s="62"/>
    </row>
    <row r="11754" spans="2:2" x14ac:dyDescent="0.2">
      <c r="B11754" s="62"/>
    </row>
    <row r="11755" spans="2:2" x14ac:dyDescent="0.2">
      <c r="B11755" s="62"/>
    </row>
    <row r="11756" spans="2:2" x14ac:dyDescent="0.2">
      <c r="B11756" s="62"/>
    </row>
    <row r="11757" spans="2:2" x14ac:dyDescent="0.2">
      <c r="B11757" s="62"/>
    </row>
    <row r="11758" spans="2:2" x14ac:dyDescent="0.2">
      <c r="B11758" s="62"/>
    </row>
    <row r="11759" spans="2:2" x14ac:dyDescent="0.2">
      <c r="B11759" s="62"/>
    </row>
    <row r="11760" spans="2:2" x14ac:dyDescent="0.2">
      <c r="B11760" s="62"/>
    </row>
    <row r="11761" spans="2:2" x14ac:dyDescent="0.2">
      <c r="B11761" s="62"/>
    </row>
    <row r="11762" spans="2:2" x14ac:dyDescent="0.2">
      <c r="B11762" s="62"/>
    </row>
    <row r="11763" spans="2:2" x14ac:dyDescent="0.2">
      <c r="B11763" s="62"/>
    </row>
    <row r="11764" spans="2:2" x14ac:dyDescent="0.2">
      <c r="B11764" s="62"/>
    </row>
    <row r="11765" spans="2:2" x14ac:dyDescent="0.2">
      <c r="B11765" s="62"/>
    </row>
    <row r="11766" spans="2:2" x14ac:dyDescent="0.2">
      <c r="B11766" s="62"/>
    </row>
    <row r="11767" spans="2:2" x14ac:dyDescent="0.2">
      <c r="B11767" s="62"/>
    </row>
    <row r="11768" spans="2:2" x14ac:dyDescent="0.2">
      <c r="B11768" s="62"/>
    </row>
    <row r="11769" spans="2:2" x14ac:dyDescent="0.2">
      <c r="B11769" s="62"/>
    </row>
    <row r="11770" spans="2:2" x14ac:dyDescent="0.2">
      <c r="B11770" s="62"/>
    </row>
    <row r="11771" spans="2:2" x14ac:dyDescent="0.2">
      <c r="B11771" s="62"/>
    </row>
    <row r="11772" spans="2:2" x14ac:dyDescent="0.2">
      <c r="B11772" s="62"/>
    </row>
    <row r="11773" spans="2:2" x14ac:dyDescent="0.2">
      <c r="B11773" s="62"/>
    </row>
    <row r="11774" spans="2:2" x14ac:dyDescent="0.2">
      <c r="B11774" s="62"/>
    </row>
    <row r="11775" spans="2:2" x14ac:dyDescent="0.2">
      <c r="B11775" s="62"/>
    </row>
    <row r="11776" spans="2:2" x14ac:dyDescent="0.2">
      <c r="B11776" s="62"/>
    </row>
    <row r="11777" spans="2:2" x14ac:dyDescent="0.2">
      <c r="B11777" s="62"/>
    </row>
    <row r="11778" spans="2:2" x14ac:dyDescent="0.2">
      <c r="B11778" s="62"/>
    </row>
    <row r="11779" spans="2:2" x14ac:dyDescent="0.2">
      <c r="B11779" s="62"/>
    </row>
    <row r="11780" spans="2:2" x14ac:dyDescent="0.2">
      <c r="B11780" s="62"/>
    </row>
    <row r="11781" spans="2:2" x14ac:dyDescent="0.2">
      <c r="B11781" s="62"/>
    </row>
    <row r="11782" spans="2:2" x14ac:dyDescent="0.2">
      <c r="B11782" s="62"/>
    </row>
    <row r="11783" spans="2:2" x14ac:dyDescent="0.2">
      <c r="B11783" s="62"/>
    </row>
    <row r="11784" spans="2:2" x14ac:dyDescent="0.2">
      <c r="B11784" s="62"/>
    </row>
    <row r="11785" spans="2:2" x14ac:dyDescent="0.2">
      <c r="B11785" s="62"/>
    </row>
    <row r="11786" spans="2:2" x14ac:dyDescent="0.2">
      <c r="B11786" s="62"/>
    </row>
    <row r="11787" spans="2:2" x14ac:dyDescent="0.2">
      <c r="B11787" s="62"/>
    </row>
    <row r="11788" spans="2:2" x14ac:dyDescent="0.2">
      <c r="B11788" s="62"/>
    </row>
    <row r="11789" spans="2:2" x14ac:dyDescent="0.2">
      <c r="B11789" s="62"/>
    </row>
    <row r="11790" spans="2:2" x14ac:dyDescent="0.2">
      <c r="B11790" s="62"/>
    </row>
    <row r="11791" spans="2:2" x14ac:dyDescent="0.2">
      <c r="B11791" s="62"/>
    </row>
    <row r="11792" spans="2:2" x14ac:dyDescent="0.2">
      <c r="B11792" s="62"/>
    </row>
    <row r="11793" spans="2:2" x14ac:dyDescent="0.2">
      <c r="B11793" s="62"/>
    </row>
    <row r="11794" spans="2:2" x14ac:dyDescent="0.2">
      <c r="B11794" s="62"/>
    </row>
    <row r="11795" spans="2:2" x14ac:dyDescent="0.2">
      <c r="B11795" s="62"/>
    </row>
    <row r="11796" spans="2:2" x14ac:dyDescent="0.2">
      <c r="B11796" s="62"/>
    </row>
    <row r="11797" spans="2:2" x14ac:dyDescent="0.2">
      <c r="B11797" s="62"/>
    </row>
    <row r="11798" spans="2:2" x14ac:dyDescent="0.2">
      <c r="B11798" s="62"/>
    </row>
    <row r="11799" spans="2:2" x14ac:dyDescent="0.2">
      <c r="B11799" s="62"/>
    </row>
    <row r="11800" spans="2:2" x14ac:dyDescent="0.2">
      <c r="B11800" s="62"/>
    </row>
    <row r="11801" spans="2:2" x14ac:dyDescent="0.2">
      <c r="B11801" s="62"/>
    </row>
    <row r="11802" spans="2:2" x14ac:dyDescent="0.2">
      <c r="B11802" s="62"/>
    </row>
    <row r="11803" spans="2:2" x14ac:dyDescent="0.2">
      <c r="B11803" s="62"/>
    </row>
    <row r="11804" spans="2:2" x14ac:dyDescent="0.2">
      <c r="B11804" s="62"/>
    </row>
    <row r="11805" spans="2:2" x14ac:dyDescent="0.2">
      <c r="B11805" s="62"/>
    </row>
    <row r="11806" spans="2:2" x14ac:dyDescent="0.2">
      <c r="B11806" s="62"/>
    </row>
    <row r="11807" spans="2:2" x14ac:dyDescent="0.2">
      <c r="B11807" s="62"/>
    </row>
    <row r="11808" spans="2:2" x14ac:dyDescent="0.2">
      <c r="B11808" s="62"/>
    </row>
    <row r="11809" spans="2:2" x14ac:dyDescent="0.2">
      <c r="B11809" s="62"/>
    </row>
    <row r="11810" spans="2:2" x14ac:dyDescent="0.2">
      <c r="B11810" s="62"/>
    </row>
    <row r="11811" spans="2:2" x14ac:dyDescent="0.2">
      <c r="B11811" s="62"/>
    </row>
    <row r="11812" spans="2:2" x14ac:dyDescent="0.2">
      <c r="B11812" s="62"/>
    </row>
    <row r="11813" spans="2:2" x14ac:dyDescent="0.2">
      <c r="B11813" s="62"/>
    </row>
    <row r="11814" spans="2:2" x14ac:dyDescent="0.2">
      <c r="B11814" s="62"/>
    </row>
    <row r="11815" spans="2:2" x14ac:dyDescent="0.2">
      <c r="B11815" s="62"/>
    </row>
    <row r="11816" spans="2:2" x14ac:dyDescent="0.2">
      <c r="B11816" s="62"/>
    </row>
    <row r="11817" spans="2:2" x14ac:dyDescent="0.2">
      <c r="B11817" s="62"/>
    </row>
    <row r="11818" spans="2:2" x14ac:dyDescent="0.2">
      <c r="B11818" s="62"/>
    </row>
    <row r="11819" spans="2:2" x14ac:dyDescent="0.2">
      <c r="B11819" s="62"/>
    </row>
    <row r="11820" spans="2:2" x14ac:dyDescent="0.2">
      <c r="B11820" s="62"/>
    </row>
    <row r="11821" spans="2:2" x14ac:dyDescent="0.2">
      <c r="B11821" s="62"/>
    </row>
    <row r="11822" spans="2:2" x14ac:dyDescent="0.2">
      <c r="B11822" s="62"/>
    </row>
    <row r="11823" spans="2:2" x14ac:dyDescent="0.2">
      <c r="B11823" s="62"/>
    </row>
    <row r="11824" spans="2:2" x14ac:dyDescent="0.2">
      <c r="B11824" s="62"/>
    </row>
    <row r="11825" spans="2:2" x14ac:dyDescent="0.2">
      <c r="B11825" s="62"/>
    </row>
    <row r="11826" spans="2:2" x14ac:dyDescent="0.2">
      <c r="B11826" s="62"/>
    </row>
    <row r="11827" spans="2:2" x14ac:dyDescent="0.2">
      <c r="B11827" s="62"/>
    </row>
    <row r="11828" spans="2:2" x14ac:dyDescent="0.2">
      <c r="B11828" s="62"/>
    </row>
    <row r="11829" spans="2:2" x14ac:dyDescent="0.2">
      <c r="B11829" s="62"/>
    </row>
    <row r="11830" spans="2:2" x14ac:dyDescent="0.2">
      <c r="B11830" s="62"/>
    </row>
    <row r="11831" spans="2:2" x14ac:dyDescent="0.2">
      <c r="B11831" s="62"/>
    </row>
    <row r="11832" spans="2:2" x14ac:dyDescent="0.2">
      <c r="B11832" s="62"/>
    </row>
    <row r="11833" spans="2:2" x14ac:dyDescent="0.2">
      <c r="B11833" s="62"/>
    </row>
    <row r="11834" spans="2:2" x14ac:dyDescent="0.2">
      <c r="B11834" s="62"/>
    </row>
    <row r="11835" spans="2:2" x14ac:dyDescent="0.2">
      <c r="B11835" s="62"/>
    </row>
    <row r="11836" spans="2:2" x14ac:dyDescent="0.2">
      <c r="B11836" s="62"/>
    </row>
    <row r="11837" spans="2:2" x14ac:dyDescent="0.2">
      <c r="B11837" s="62"/>
    </row>
    <row r="11838" spans="2:2" x14ac:dyDescent="0.2">
      <c r="B11838" s="62"/>
    </row>
    <row r="11839" spans="2:2" x14ac:dyDescent="0.2">
      <c r="B11839" s="62"/>
    </row>
    <row r="11840" spans="2:2" x14ac:dyDescent="0.2">
      <c r="B11840" s="62"/>
    </row>
    <row r="11841" spans="2:2" x14ac:dyDescent="0.2">
      <c r="B11841" s="62"/>
    </row>
    <row r="11842" spans="2:2" x14ac:dyDescent="0.2">
      <c r="B11842" s="62"/>
    </row>
    <row r="11843" spans="2:2" x14ac:dyDescent="0.2">
      <c r="B11843" s="62"/>
    </row>
    <row r="11844" spans="2:2" x14ac:dyDescent="0.2">
      <c r="B11844" s="62"/>
    </row>
    <row r="11845" spans="2:2" x14ac:dyDescent="0.2">
      <c r="B11845" s="62"/>
    </row>
    <row r="11846" spans="2:2" x14ac:dyDescent="0.2">
      <c r="B11846" s="62"/>
    </row>
    <row r="11847" spans="2:2" x14ac:dyDescent="0.2">
      <c r="B11847" s="62"/>
    </row>
    <row r="11848" spans="2:2" x14ac:dyDescent="0.2">
      <c r="B11848" s="62"/>
    </row>
    <row r="11849" spans="2:2" x14ac:dyDescent="0.2">
      <c r="B11849" s="62"/>
    </row>
    <row r="11850" spans="2:2" x14ac:dyDescent="0.2">
      <c r="B11850" s="62"/>
    </row>
    <row r="11851" spans="2:2" x14ac:dyDescent="0.2">
      <c r="B11851" s="62"/>
    </row>
    <row r="11852" spans="2:2" x14ac:dyDescent="0.2">
      <c r="B11852" s="62"/>
    </row>
    <row r="11853" spans="2:2" x14ac:dyDescent="0.2">
      <c r="B11853" s="62"/>
    </row>
    <row r="11854" spans="2:2" x14ac:dyDescent="0.2">
      <c r="B11854" s="62"/>
    </row>
    <row r="11855" spans="2:2" x14ac:dyDescent="0.2">
      <c r="B11855" s="62"/>
    </row>
    <row r="11856" spans="2:2" x14ac:dyDescent="0.2">
      <c r="B11856" s="62"/>
    </row>
    <row r="11857" spans="2:2" x14ac:dyDescent="0.2">
      <c r="B11857" s="62"/>
    </row>
    <row r="11858" spans="2:2" x14ac:dyDescent="0.2">
      <c r="B11858" s="62"/>
    </row>
    <row r="11859" spans="2:2" x14ac:dyDescent="0.2">
      <c r="B11859" s="62"/>
    </row>
    <row r="11860" spans="2:2" x14ac:dyDescent="0.2">
      <c r="B11860" s="62"/>
    </row>
    <row r="11861" spans="2:2" x14ac:dyDescent="0.2">
      <c r="B11861" s="62"/>
    </row>
    <row r="11862" spans="2:2" x14ac:dyDescent="0.2">
      <c r="B11862" s="62"/>
    </row>
    <row r="11863" spans="2:2" x14ac:dyDescent="0.2">
      <c r="B11863" s="62"/>
    </row>
    <row r="11864" spans="2:2" x14ac:dyDescent="0.2">
      <c r="B11864" s="62"/>
    </row>
    <row r="11865" spans="2:2" x14ac:dyDescent="0.2">
      <c r="B11865" s="62"/>
    </row>
    <row r="11866" spans="2:2" x14ac:dyDescent="0.2">
      <c r="B11866" s="62"/>
    </row>
    <row r="11867" spans="2:2" x14ac:dyDescent="0.2">
      <c r="B11867" s="62"/>
    </row>
    <row r="11868" spans="2:2" x14ac:dyDescent="0.2">
      <c r="B11868" s="62"/>
    </row>
    <row r="11869" spans="2:2" x14ac:dyDescent="0.2">
      <c r="B11869" s="62"/>
    </row>
    <row r="11870" spans="2:2" x14ac:dyDescent="0.2">
      <c r="B11870" s="62"/>
    </row>
    <row r="11871" spans="2:2" x14ac:dyDescent="0.2">
      <c r="B11871" s="62"/>
    </row>
    <row r="11872" spans="2:2" x14ac:dyDescent="0.2">
      <c r="B11872" s="62"/>
    </row>
    <row r="11873" spans="2:2" x14ac:dyDescent="0.2">
      <c r="B11873" s="62"/>
    </row>
    <row r="11874" spans="2:2" x14ac:dyDescent="0.2">
      <c r="B11874" s="62"/>
    </row>
    <row r="11875" spans="2:2" x14ac:dyDescent="0.2">
      <c r="B11875" s="62"/>
    </row>
    <row r="11876" spans="2:2" x14ac:dyDescent="0.2">
      <c r="B11876" s="62"/>
    </row>
    <row r="11877" spans="2:2" x14ac:dyDescent="0.2">
      <c r="B11877" s="62"/>
    </row>
    <row r="11878" spans="2:2" x14ac:dyDescent="0.2">
      <c r="B11878" s="62"/>
    </row>
    <row r="11879" spans="2:2" x14ac:dyDescent="0.2">
      <c r="B11879" s="62"/>
    </row>
    <row r="11880" spans="2:2" x14ac:dyDescent="0.2">
      <c r="B11880" s="62"/>
    </row>
    <row r="11881" spans="2:2" x14ac:dyDescent="0.2">
      <c r="B11881" s="62"/>
    </row>
    <row r="11882" spans="2:2" x14ac:dyDescent="0.2">
      <c r="B11882" s="62"/>
    </row>
    <row r="11883" spans="2:2" x14ac:dyDescent="0.2">
      <c r="B11883" s="62"/>
    </row>
    <row r="11884" spans="2:2" x14ac:dyDescent="0.2">
      <c r="B11884" s="62"/>
    </row>
    <row r="11885" spans="2:2" x14ac:dyDescent="0.2">
      <c r="B11885" s="62"/>
    </row>
    <row r="11886" spans="2:2" x14ac:dyDescent="0.2">
      <c r="B11886" s="62"/>
    </row>
    <row r="11887" spans="2:2" x14ac:dyDescent="0.2">
      <c r="B11887" s="62"/>
    </row>
    <row r="11888" spans="2:2" x14ac:dyDescent="0.2">
      <c r="B11888" s="62"/>
    </row>
    <row r="11889" spans="2:2" x14ac:dyDescent="0.2">
      <c r="B11889" s="62"/>
    </row>
    <row r="11890" spans="2:2" x14ac:dyDescent="0.2">
      <c r="B11890" s="62"/>
    </row>
    <row r="11891" spans="2:2" x14ac:dyDescent="0.2">
      <c r="B11891" s="62"/>
    </row>
    <row r="11892" spans="2:2" x14ac:dyDescent="0.2">
      <c r="B11892" s="62"/>
    </row>
    <row r="11893" spans="2:2" x14ac:dyDescent="0.2">
      <c r="B11893" s="62"/>
    </row>
    <row r="11894" spans="2:2" x14ac:dyDescent="0.2">
      <c r="B11894" s="62"/>
    </row>
    <row r="11895" spans="2:2" x14ac:dyDescent="0.2">
      <c r="B11895" s="62"/>
    </row>
    <row r="11896" spans="2:2" x14ac:dyDescent="0.2">
      <c r="B11896" s="62"/>
    </row>
    <row r="11897" spans="2:2" x14ac:dyDescent="0.2">
      <c r="B11897" s="62"/>
    </row>
    <row r="11898" spans="2:2" x14ac:dyDescent="0.2">
      <c r="B11898" s="62"/>
    </row>
    <row r="11899" spans="2:2" x14ac:dyDescent="0.2">
      <c r="B11899" s="62"/>
    </row>
    <row r="11900" spans="2:2" x14ac:dyDescent="0.2">
      <c r="B11900" s="62"/>
    </row>
    <row r="11901" spans="2:2" x14ac:dyDescent="0.2">
      <c r="B11901" s="62"/>
    </row>
    <row r="11902" spans="2:2" x14ac:dyDescent="0.2">
      <c r="B11902" s="62"/>
    </row>
    <row r="11903" spans="2:2" x14ac:dyDescent="0.2">
      <c r="B11903" s="62"/>
    </row>
    <row r="11904" spans="2:2" x14ac:dyDescent="0.2">
      <c r="B11904" s="62"/>
    </row>
    <row r="11905" spans="2:2" x14ac:dyDescent="0.2">
      <c r="B11905" s="62"/>
    </row>
    <row r="11906" spans="2:2" x14ac:dyDescent="0.2">
      <c r="B11906" s="62"/>
    </row>
    <row r="11907" spans="2:2" x14ac:dyDescent="0.2">
      <c r="B11907" s="62"/>
    </row>
    <row r="11908" spans="2:2" x14ac:dyDescent="0.2">
      <c r="B11908" s="62"/>
    </row>
    <row r="11909" spans="2:2" x14ac:dyDescent="0.2">
      <c r="B11909" s="62"/>
    </row>
    <row r="11910" spans="2:2" x14ac:dyDescent="0.2">
      <c r="B11910" s="62"/>
    </row>
    <row r="11911" spans="2:2" x14ac:dyDescent="0.2">
      <c r="B11911" s="62"/>
    </row>
    <row r="11912" spans="2:2" x14ac:dyDescent="0.2">
      <c r="B11912" s="62"/>
    </row>
    <row r="11913" spans="2:2" x14ac:dyDescent="0.2">
      <c r="B11913" s="62"/>
    </row>
    <row r="11914" spans="2:2" x14ac:dyDescent="0.2">
      <c r="B11914" s="62"/>
    </row>
    <row r="11915" spans="2:2" x14ac:dyDescent="0.2">
      <c r="B11915" s="62"/>
    </row>
    <row r="11916" spans="2:2" x14ac:dyDescent="0.2">
      <c r="B11916" s="62"/>
    </row>
    <row r="11917" spans="2:2" x14ac:dyDescent="0.2">
      <c r="B11917" s="62"/>
    </row>
    <row r="11918" spans="2:2" x14ac:dyDescent="0.2">
      <c r="B11918" s="62"/>
    </row>
    <row r="11919" spans="2:2" x14ac:dyDescent="0.2">
      <c r="B11919" s="62"/>
    </row>
    <row r="11920" spans="2:2" x14ac:dyDescent="0.2">
      <c r="B11920" s="62"/>
    </row>
    <row r="11921" spans="2:2" x14ac:dyDescent="0.2">
      <c r="B11921" s="62"/>
    </row>
    <row r="11922" spans="2:2" x14ac:dyDescent="0.2">
      <c r="B11922" s="62"/>
    </row>
    <row r="11923" spans="2:2" x14ac:dyDescent="0.2">
      <c r="B11923" s="62"/>
    </row>
    <row r="11924" spans="2:2" x14ac:dyDescent="0.2">
      <c r="B11924" s="62"/>
    </row>
    <row r="11925" spans="2:2" x14ac:dyDescent="0.2">
      <c r="B11925" s="62"/>
    </row>
    <row r="11926" spans="2:2" x14ac:dyDescent="0.2">
      <c r="B11926" s="62"/>
    </row>
    <row r="11927" spans="2:2" x14ac:dyDescent="0.2">
      <c r="B11927" s="62"/>
    </row>
    <row r="11928" spans="2:2" x14ac:dyDescent="0.2">
      <c r="B11928" s="62"/>
    </row>
    <row r="11929" spans="2:2" x14ac:dyDescent="0.2">
      <c r="B11929" s="62"/>
    </row>
    <row r="11930" spans="2:2" x14ac:dyDescent="0.2">
      <c r="B11930" s="62"/>
    </row>
    <row r="11931" spans="2:2" x14ac:dyDescent="0.2">
      <c r="B11931" s="62"/>
    </row>
    <row r="11932" spans="2:2" x14ac:dyDescent="0.2">
      <c r="B11932" s="62"/>
    </row>
    <row r="11933" spans="2:2" x14ac:dyDescent="0.2">
      <c r="B11933" s="62"/>
    </row>
    <row r="11934" spans="2:2" x14ac:dyDescent="0.2">
      <c r="B11934" s="62"/>
    </row>
    <row r="11935" spans="2:2" x14ac:dyDescent="0.2">
      <c r="B11935" s="62"/>
    </row>
    <row r="11936" spans="2:2" x14ac:dyDescent="0.2">
      <c r="B11936" s="62"/>
    </row>
    <row r="11937" spans="2:2" x14ac:dyDescent="0.2">
      <c r="B11937" s="62"/>
    </row>
    <row r="11938" spans="2:2" x14ac:dyDescent="0.2">
      <c r="B11938" s="62"/>
    </row>
    <row r="11939" spans="2:2" x14ac:dyDescent="0.2">
      <c r="B11939" s="62"/>
    </row>
    <row r="11940" spans="2:2" x14ac:dyDescent="0.2">
      <c r="B11940" s="62"/>
    </row>
    <row r="11941" spans="2:2" x14ac:dyDescent="0.2">
      <c r="B11941" s="62"/>
    </row>
    <row r="11942" spans="2:2" x14ac:dyDescent="0.2">
      <c r="B11942" s="62"/>
    </row>
    <row r="11943" spans="2:2" x14ac:dyDescent="0.2">
      <c r="B11943" s="62"/>
    </row>
    <row r="11944" spans="2:2" x14ac:dyDescent="0.2">
      <c r="B11944" s="62"/>
    </row>
    <row r="11945" spans="2:2" x14ac:dyDescent="0.2">
      <c r="B11945" s="62"/>
    </row>
    <row r="11946" spans="2:2" x14ac:dyDescent="0.2">
      <c r="B11946" s="62"/>
    </row>
    <row r="11947" spans="2:2" x14ac:dyDescent="0.2">
      <c r="B11947" s="62"/>
    </row>
    <row r="11948" spans="2:2" x14ac:dyDescent="0.2">
      <c r="B11948" s="62"/>
    </row>
    <row r="11949" spans="2:2" x14ac:dyDescent="0.2">
      <c r="B11949" s="62"/>
    </row>
    <row r="11950" spans="2:2" x14ac:dyDescent="0.2">
      <c r="B11950" s="62"/>
    </row>
    <row r="11951" spans="2:2" x14ac:dyDescent="0.2">
      <c r="B11951" s="62"/>
    </row>
    <row r="11952" spans="2:2" x14ac:dyDescent="0.2">
      <c r="B11952" s="62"/>
    </row>
    <row r="11953" spans="2:2" x14ac:dyDescent="0.2">
      <c r="B11953" s="62"/>
    </row>
    <row r="11954" spans="2:2" x14ac:dyDescent="0.2">
      <c r="B11954" s="62"/>
    </row>
    <row r="11955" spans="2:2" x14ac:dyDescent="0.2">
      <c r="B11955" s="62"/>
    </row>
    <row r="11956" spans="2:2" x14ac:dyDescent="0.2">
      <c r="B11956" s="62"/>
    </row>
    <row r="11957" spans="2:2" x14ac:dyDescent="0.2">
      <c r="B11957" s="62"/>
    </row>
    <row r="11958" spans="2:2" x14ac:dyDescent="0.2">
      <c r="B11958" s="62"/>
    </row>
    <row r="11959" spans="2:2" x14ac:dyDescent="0.2">
      <c r="B11959" s="62"/>
    </row>
    <row r="11960" spans="2:2" x14ac:dyDescent="0.2">
      <c r="B11960" s="62"/>
    </row>
    <row r="11961" spans="2:2" x14ac:dyDescent="0.2">
      <c r="B11961" s="62"/>
    </row>
    <row r="11962" spans="2:2" x14ac:dyDescent="0.2">
      <c r="B11962" s="62"/>
    </row>
    <row r="11963" spans="2:2" x14ac:dyDescent="0.2">
      <c r="B11963" s="62"/>
    </row>
    <row r="11964" spans="2:2" x14ac:dyDescent="0.2">
      <c r="B11964" s="62"/>
    </row>
    <row r="11965" spans="2:2" x14ac:dyDescent="0.2">
      <c r="B11965" s="62"/>
    </row>
    <row r="11966" spans="2:2" x14ac:dyDescent="0.2">
      <c r="B11966" s="62"/>
    </row>
    <row r="11967" spans="2:2" x14ac:dyDescent="0.2">
      <c r="B11967" s="62"/>
    </row>
    <row r="11968" spans="2:2" x14ac:dyDescent="0.2">
      <c r="B11968" s="62"/>
    </row>
    <row r="11969" spans="2:2" x14ac:dyDescent="0.2">
      <c r="B11969" s="62"/>
    </row>
    <row r="11970" spans="2:2" x14ac:dyDescent="0.2">
      <c r="B11970" s="62"/>
    </row>
    <row r="11971" spans="2:2" x14ac:dyDescent="0.2">
      <c r="B11971" s="62"/>
    </row>
    <row r="11972" spans="2:2" x14ac:dyDescent="0.2">
      <c r="B11972" s="62"/>
    </row>
    <row r="11973" spans="2:2" x14ac:dyDescent="0.2">
      <c r="B11973" s="62"/>
    </row>
    <row r="11974" spans="2:2" x14ac:dyDescent="0.2">
      <c r="B11974" s="62"/>
    </row>
    <row r="11975" spans="2:2" x14ac:dyDescent="0.2">
      <c r="B11975" s="62"/>
    </row>
    <row r="11976" spans="2:2" x14ac:dyDescent="0.2">
      <c r="B11976" s="62"/>
    </row>
    <row r="11977" spans="2:2" x14ac:dyDescent="0.2">
      <c r="B11977" s="62"/>
    </row>
    <row r="11978" spans="2:2" x14ac:dyDescent="0.2">
      <c r="B11978" s="62"/>
    </row>
    <row r="11979" spans="2:2" x14ac:dyDescent="0.2">
      <c r="B11979" s="62"/>
    </row>
    <row r="11980" spans="2:2" x14ac:dyDescent="0.2">
      <c r="B11980" s="62"/>
    </row>
    <row r="11981" spans="2:2" x14ac:dyDescent="0.2">
      <c r="B11981" s="62"/>
    </row>
    <row r="11982" spans="2:2" x14ac:dyDescent="0.2">
      <c r="B11982" s="62"/>
    </row>
    <row r="11983" spans="2:2" x14ac:dyDescent="0.2">
      <c r="B11983" s="62"/>
    </row>
    <row r="11984" spans="2:2" x14ac:dyDescent="0.2">
      <c r="B11984" s="62"/>
    </row>
    <row r="11985" spans="2:2" x14ac:dyDescent="0.2">
      <c r="B11985" s="62"/>
    </row>
    <row r="11986" spans="2:2" x14ac:dyDescent="0.2">
      <c r="B11986" s="62"/>
    </row>
    <row r="11987" spans="2:2" x14ac:dyDescent="0.2">
      <c r="B11987" s="62"/>
    </row>
    <row r="11988" spans="2:2" x14ac:dyDescent="0.2">
      <c r="B11988" s="62"/>
    </row>
    <row r="11989" spans="2:2" x14ac:dyDescent="0.2">
      <c r="B11989" s="62"/>
    </row>
    <row r="11990" spans="2:2" x14ac:dyDescent="0.2">
      <c r="B11990" s="62"/>
    </row>
    <row r="11991" spans="2:2" x14ac:dyDescent="0.2">
      <c r="B11991" s="62"/>
    </row>
    <row r="11992" spans="2:2" x14ac:dyDescent="0.2">
      <c r="B11992" s="62"/>
    </row>
    <row r="11993" spans="2:2" x14ac:dyDescent="0.2">
      <c r="B11993" s="62"/>
    </row>
    <row r="11994" spans="2:2" x14ac:dyDescent="0.2">
      <c r="B11994" s="62"/>
    </row>
    <row r="11995" spans="2:2" x14ac:dyDescent="0.2">
      <c r="B11995" s="62"/>
    </row>
    <row r="11996" spans="2:2" x14ac:dyDescent="0.2">
      <c r="B11996" s="62"/>
    </row>
    <row r="11997" spans="2:2" x14ac:dyDescent="0.2">
      <c r="B11997" s="62"/>
    </row>
    <row r="11998" spans="2:2" x14ac:dyDescent="0.2">
      <c r="B11998" s="62"/>
    </row>
    <row r="11999" spans="2:2" x14ac:dyDescent="0.2">
      <c r="B11999" s="62"/>
    </row>
    <row r="12000" spans="2:2" x14ac:dyDescent="0.2">
      <c r="B12000" s="62"/>
    </row>
    <row r="12001" spans="2:2" x14ac:dyDescent="0.2">
      <c r="B12001" s="62"/>
    </row>
    <row r="12002" spans="2:2" x14ac:dyDescent="0.2">
      <c r="B12002" s="62"/>
    </row>
    <row r="12003" spans="2:2" x14ac:dyDescent="0.2">
      <c r="B12003" s="62"/>
    </row>
    <row r="12004" spans="2:2" x14ac:dyDescent="0.2">
      <c r="B12004" s="62"/>
    </row>
    <row r="12005" spans="2:2" x14ac:dyDescent="0.2">
      <c r="B12005" s="62"/>
    </row>
    <row r="12006" spans="2:2" x14ac:dyDescent="0.2">
      <c r="B12006" s="62"/>
    </row>
    <row r="12007" spans="2:2" x14ac:dyDescent="0.2">
      <c r="B12007" s="62"/>
    </row>
    <row r="12008" spans="2:2" x14ac:dyDescent="0.2">
      <c r="B12008" s="62"/>
    </row>
    <row r="12009" spans="2:2" x14ac:dyDescent="0.2">
      <c r="B12009" s="62"/>
    </row>
    <row r="12010" spans="2:2" x14ac:dyDescent="0.2">
      <c r="B12010" s="62"/>
    </row>
    <row r="12011" spans="2:2" x14ac:dyDescent="0.2">
      <c r="B12011" s="62"/>
    </row>
    <row r="12012" spans="2:2" x14ac:dyDescent="0.2">
      <c r="B12012" s="62"/>
    </row>
    <row r="12013" spans="2:2" x14ac:dyDescent="0.2">
      <c r="B12013" s="62"/>
    </row>
    <row r="12014" spans="2:2" x14ac:dyDescent="0.2">
      <c r="B12014" s="62"/>
    </row>
    <row r="12015" spans="2:2" x14ac:dyDescent="0.2">
      <c r="B12015" s="62"/>
    </row>
    <row r="12016" spans="2:2" x14ac:dyDescent="0.2">
      <c r="B12016" s="62"/>
    </row>
    <row r="12017" spans="2:2" x14ac:dyDescent="0.2">
      <c r="B12017" s="62"/>
    </row>
    <row r="12018" spans="2:2" x14ac:dyDescent="0.2">
      <c r="B12018" s="62"/>
    </row>
    <row r="12019" spans="2:2" x14ac:dyDescent="0.2">
      <c r="B12019" s="62"/>
    </row>
    <row r="12020" spans="2:2" x14ac:dyDescent="0.2">
      <c r="B12020" s="62"/>
    </row>
    <row r="12021" spans="2:2" x14ac:dyDescent="0.2">
      <c r="B12021" s="62"/>
    </row>
    <row r="12022" spans="2:2" x14ac:dyDescent="0.2">
      <c r="B12022" s="62"/>
    </row>
    <row r="12023" spans="2:2" x14ac:dyDescent="0.2">
      <c r="B12023" s="62"/>
    </row>
    <row r="12024" spans="2:2" x14ac:dyDescent="0.2">
      <c r="B12024" s="62"/>
    </row>
    <row r="12025" spans="2:2" x14ac:dyDescent="0.2">
      <c r="B12025" s="62"/>
    </row>
    <row r="12026" spans="2:2" x14ac:dyDescent="0.2">
      <c r="B12026" s="62"/>
    </row>
    <row r="12027" spans="2:2" x14ac:dyDescent="0.2">
      <c r="B12027" s="62"/>
    </row>
    <row r="12028" spans="2:2" x14ac:dyDescent="0.2">
      <c r="B12028" s="62"/>
    </row>
    <row r="12029" spans="2:2" x14ac:dyDescent="0.2">
      <c r="B12029" s="62"/>
    </row>
    <row r="12030" spans="2:2" x14ac:dyDescent="0.2">
      <c r="B12030" s="62"/>
    </row>
    <row r="12031" spans="2:2" x14ac:dyDescent="0.2">
      <c r="B12031" s="62"/>
    </row>
    <row r="12032" spans="2:2" x14ac:dyDescent="0.2">
      <c r="B12032" s="62"/>
    </row>
    <row r="12033" spans="2:2" x14ac:dyDescent="0.2">
      <c r="B12033" s="62"/>
    </row>
    <row r="12034" spans="2:2" x14ac:dyDescent="0.2">
      <c r="B12034" s="62"/>
    </row>
    <row r="12035" spans="2:2" x14ac:dyDescent="0.2">
      <c r="B12035" s="62"/>
    </row>
    <row r="12036" spans="2:2" x14ac:dyDescent="0.2">
      <c r="B12036" s="62"/>
    </row>
    <row r="12037" spans="2:2" x14ac:dyDescent="0.2">
      <c r="B12037" s="62"/>
    </row>
    <row r="12038" spans="2:2" x14ac:dyDescent="0.2">
      <c r="B12038" s="62"/>
    </row>
    <row r="12039" spans="2:2" x14ac:dyDescent="0.2">
      <c r="B12039" s="62"/>
    </row>
    <row r="12040" spans="2:2" x14ac:dyDescent="0.2">
      <c r="B12040" s="62"/>
    </row>
    <row r="12041" spans="2:2" x14ac:dyDescent="0.2">
      <c r="B12041" s="62"/>
    </row>
    <row r="12042" spans="2:2" x14ac:dyDescent="0.2">
      <c r="B12042" s="62"/>
    </row>
    <row r="12043" spans="2:2" x14ac:dyDescent="0.2">
      <c r="B12043" s="62"/>
    </row>
    <row r="12044" spans="2:2" x14ac:dyDescent="0.2">
      <c r="B12044" s="62"/>
    </row>
    <row r="12045" spans="2:2" x14ac:dyDescent="0.2">
      <c r="B12045" s="62"/>
    </row>
    <row r="12046" spans="2:2" x14ac:dyDescent="0.2">
      <c r="B12046" s="62"/>
    </row>
    <row r="12047" spans="2:2" x14ac:dyDescent="0.2">
      <c r="B12047" s="62"/>
    </row>
    <row r="12048" spans="2:2" x14ac:dyDescent="0.2">
      <c r="B12048" s="62"/>
    </row>
    <row r="12049" spans="2:2" x14ac:dyDescent="0.2">
      <c r="B12049" s="62"/>
    </row>
    <row r="12050" spans="2:2" x14ac:dyDescent="0.2">
      <c r="B12050" s="62"/>
    </row>
    <row r="12051" spans="2:2" x14ac:dyDescent="0.2">
      <c r="B12051" s="62"/>
    </row>
    <row r="12052" spans="2:2" x14ac:dyDescent="0.2">
      <c r="B12052" s="62"/>
    </row>
    <row r="12053" spans="2:2" x14ac:dyDescent="0.2">
      <c r="B12053" s="62"/>
    </row>
    <row r="12054" spans="2:2" x14ac:dyDescent="0.2">
      <c r="B12054" s="62"/>
    </row>
    <row r="12055" spans="2:2" x14ac:dyDescent="0.2">
      <c r="B12055" s="62"/>
    </row>
    <row r="12056" spans="2:2" x14ac:dyDescent="0.2">
      <c r="B12056" s="62"/>
    </row>
    <row r="12057" spans="2:2" x14ac:dyDescent="0.2">
      <c r="B12057" s="62"/>
    </row>
    <row r="12058" spans="2:2" x14ac:dyDescent="0.2">
      <c r="B12058" s="62"/>
    </row>
    <row r="12059" spans="2:2" x14ac:dyDescent="0.2">
      <c r="B12059" s="62"/>
    </row>
    <row r="12060" spans="2:2" x14ac:dyDescent="0.2">
      <c r="B12060" s="62"/>
    </row>
    <row r="12061" spans="2:2" x14ac:dyDescent="0.2">
      <c r="B12061" s="62"/>
    </row>
    <row r="12062" spans="2:2" x14ac:dyDescent="0.2">
      <c r="B12062" s="62"/>
    </row>
    <row r="12063" spans="2:2" x14ac:dyDescent="0.2">
      <c r="B12063" s="62"/>
    </row>
    <row r="12064" spans="2:2" x14ac:dyDescent="0.2">
      <c r="B12064" s="62"/>
    </row>
    <row r="12065" spans="2:2" x14ac:dyDescent="0.2">
      <c r="B12065" s="62"/>
    </row>
    <row r="12066" spans="2:2" x14ac:dyDescent="0.2">
      <c r="B12066" s="62"/>
    </row>
    <row r="12067" spans="2:2" x14ac:dyDescent="0.2">
      <c r="B12067" s="62"/>
    </row>
    <row r="12068" spans="2:2" x14ac:dyDescent="0.2">
      <c r="B12068" s="62"/>
    </row>
    <row r="12069" spans="2:2" x14ac:dyDescent="0.2">
      <c r="B12069" s="62"/>
    </row>
    <row r="12070" spans="2:2" x14ac:dyDescent="0.2">
      <c r="B12070" s="62"/>
    </row>
    <row r="12071" spans="2:2" x14ac:dyDescent="0.2">
      <c r="B12071" s="62"/>
    </row>
    <row r="12072" spans="2:2" x14ac:dyDescent="0.2">
      <c r="B12072" s="62"/>
    </row>
    <row r="12073" spans="2:2" x14ac:dyDescent="0.2">
      <c r="B12073" s="62"/>
    </row>
    <row r="12074" spans="2:2" x14ac:dyDescent="0.2">
      <c r="B12074" s="62"/>
    </row>
    <row r="12075" spans="2:2" x14ac:dyDescent="0.2">
      <c r="B12075" s="62"/>
    </row>
    <row r="12076" spans="2:2" x14ac:dyDescent="0.2">
      <c r="B12076" s="62"/>
    </row>
    <row r="12077" spans="2:2" x14ac:dyDescent="0.2">
      <c r="B12077" s="62"/>
    </row>
    <row r="12078" spans="2:2" x14ac:dyDescent="0.2">
      <c r="B12078" s="62"/>
    </row>
    <row r="12079" spans="2:2" x14ac:dyDescent="0.2">
      <c r="B12079" s="62"/>
    </row>
    <row r="12080" spans="2:2" x14ac:dyDescent="0.2">
      <c r="B12080" s="62"/>
    </row>
    <row r="12081" spans="2:2" x14ac:dyDescent="0.2">
      <c r="B12081" s="62"/>
    </row>
    <row r="12082" spans="2:2" x14ac:dyDescent="0.2">
      <c r="B12082" s="62"/>
    </row>
    <row r="12083" spans="2:2" x14ac:dyDescent="0.2">
      <c r="B12083" s="62"/>
    </row>
    <row r="12084" spans="2:2" x14ac:dyDescent="0.2">
      <c r="B12084" s="62"/>
    </row>
    <row r="12085" spans="2:2" x14ac:dyDescent="0.2">
      <c r="B12085" s="62"/>
    </row>
    <row r="12086" spans="2:2" x14ac:dyDescent="0.2">
      <c r="B12086" s="62"/>
    </row>
    <row r="12087" spans="2:2" x14ac:dyDescent="0.2">
      <c r="B12087" s="62"/>
    </row>
    <row r="12088" spans="2:2" x14ac:dyDescent="0.2">
      <c r="B12088" s="62"/>
    </row>
    <row r="12089" spans="2:2" x14ac:dyDescent="0.2">
      <c r="B12089" s="62"/>
    </row>
    <row r="12090" spans="2:2" x14ac:dyDescent="0.2">
      <c r="B12090" s="62"/>
    </row>
    <row r="12091" spans="2:2" x14ac:dyDescent="0.2">
      <c r="B12091" s="62"/>
    </row>
    <row r="12092" spans="2:2" x14ac:dyDescent="0.2">
      <c r="B12092" s="62"/>
    </row>
    <row r="12093" spans="2:2" x14ac:dyDescent="0.2">
      <c r="B12093" s="62"/>
    </row>
    <row r="12094" spans="2:2" x14ac:dyDescent="0.2">
      <c r="B12094" s="62"/>
    </row>
    <row r="12095" spans="2:2" x14ac:dyDescent="0.2">
      <c r="B12095" s="62"/>
    </row>
    <row r="12096" spans="2:2" x14ac:dyDescent="0.2">
      <c r="B12096" s="62"/>
    </row>
    <row r="12097" spans="2:2" x14ac:dyDescent="0.2">
      <c r="B12097" s="62"/>
    </row>
    <row r="12098" spans="2:2" x14ac:dyDescent="0.2">
      <c r="B12098" s="62"/>
    </row>
    <row r="12099" spans="2:2" x14ac:dyDescent="0.2">
      <c r="B12099" s="62"/>
    </row>
    <row r="12100" spans="2:2" x14ac:dyDescent="0.2">
      <c r="B12100" s="62"/>
    </row>
    <row r="12101" spans="2:2" x14ac:dyDescent="0.2">
      <c r="B12101" s="62"/>
    </row>
    <row r="12102" spans="2:2" x14ac:dyDescent="0.2">
      <c r="B12102" s="62"/>
    </row>
    <row r="12103" spans="2:2" x14ac:dyDescent="0.2">
      <c r="B12103" s="62"/>
    </row>
    <row r="12104" spans="2:2" x14ac:dyDescent="0.2">
      <c r="B12104" s="62"/>
    </row>
    <row r="12105" spans="2:2" x14ac:dyDescent="0.2">
      <c r="B12105" s="62"/>
    </row>
    <row r="12106" spans="2:2" x14ac:dyDescent="0.2">
      <c r="B12106" s="62"/>
    </row>
    <row r="12107" spans="2:2" x14ac:dyDescent="0.2">
      <c r="B12107" s="62"/>
    </row>
    <row r="12108" spans="2:2" x14ac:dyDescent="0.2">
      <c r="B12108" s="62"/>
    </row>
    <row r="12109" spans="2:2" x14ac:dyDescent="0.2">
      <c r="B12109" s="62"/>
    </row>
    <row r="12110" spans="2:2" x14ac:dyDescent="0.2">
      <c r="B12110" s="62"/>
    </row>
    <row r="12111" spans="2:2" x14ac:dyDescent="0.2">
      <c r="B12111" s="62"/>
    </row>
    <row r="12112" spans="2:2" x14ac:dyDescent="0.2">
      <c r="B12112" s="62"/>
    </row>
    <row r="12113" spans="2:2" x14ac:dyDescent="0.2">
      <c r="B12113" s="62"/>
    </row>
    <row r="12114" spans="2:2" x14ac:dyDescent="0.2">
      <c r="B12114" s="62"/>
    </row>
    <row r="12115" spans="2:2" x14ac:dyDescent="0.2">
      <c r="B12115" s="62"/>
    </row>
    <row r="12116" spans="2:2" x14ac:dyDescent="0.2">
      <c r="B12116" s="62"/>
    </row>
    <row r="12117" spans="2:2" x14ac:dyDescent="0.2">
      <c r="B12117" s="62"/>
    </row>
    <row r="12118" spans="2:2" x14ac:dyDescent="0.2">
      <c r="B12118" s="62"/>
    </row>
    <row r="12119" spans="2:2" x14ac:dyDescent="0.2">
      <c r="B12119" s="62"/>
    </row>
    <row r="12120" spans="2:2" x14ac:dyDescent="0.2">
      <c r="B12120" s="62"/>
    </row>
    <row r="12121" spans="2:2" x14ac:dyDescent="0.2">
      <c r="B12121" s="62"/>
    </row>
    <row r="12122" spans="2:2" x14ac:dyDescent="0.2">
      <c r="B12122" s="62"/>
    </row>
    <row r="12123" spans="2:2" x14ac:dyDescent="0.2">
      <c r="B12123" s="62"/>
    </row>
    <row r="12124" spans="2:2" x14ac:dyDescent="0.2">
      <c r="B12124" s="62"/>
    </row>
    <row r="12125" spans="2:2" x14ac:dyDescent="0.2">
      <c r="B12125" s="62"/>
    </row>
    <row r="12126" spans="2:2" x14ac:dyDescent="0.2">
      <c r="B12126" s="62"/>
    </row>
    <row r="12127" spans="2:2" x14ac:dyDescent="0.2">
      <c r="B12127" s="62"/>
    </row>
    <row r="12128" spans="2:2" x14ac:dyDescent="0.2">
      <c r="B12128" s="62"/>
    </row>
    <row r="12129" spans="2:2" x14ac:dyDescent="0.2">
      <c r="B12129" s="62"/>
    </row>
    <row r="12130" spans="2:2" x14ac:dyDescent="0.2">
      <c r="B12130" s="62"/>
    </row>
    <row r="12131" spans="2:2" x14ac:dyDescent="0.2">
      <c r="B12131" s="62"/>
    </row>
    <row r="12132" spans="2:2" x14ac:dyDescent="0.2">
      <c r="B12132" s="62"/>
    </row>
    <row r="12133" spans="2:2" x14ac:dyDescent="0.2">
      <c r="B12133" s="62"/>
    </row>
    <row r="12134" spans="2:2" x14ac:dyDescent="0.2">
      <c r="B12134" s="62"/>
    </row>
    <row r="12135" spans="2:2" x14ac:dyDescent="0.2">
      <c r="B12135" s="62"/>
    </row>
    <row r="12136" spans="2:2" x14ac:dyDescent="0.2">
      <c r="B12136" s="62"/>
    </row>
    <row r="12137" spans="2:2" x14ac:dyDescent="0.2">
      <c r="B12137" s="62"/>
    </row>
    <row r="12138" spans="2:2" x14ac:dyDescent="0.2">
      <c r="B12138" s="62"/>
    </row>
    <row r="12139" spans="2:2" x14ac:dyDescent="0.2">
      <c r="B12139" s="62"/>
    </row>
    <row r="12140" spans="2:2" x14ac:dyDescent="0.2">
      <c r="B12140" s="62"/>
    </row>
    <row r="12141" spans="2:2" x14ac:dyDescent="0.2">
      <c r="B12141" s="62"/>
    </row>
    <row r="12142" spans="2:2" x14ac:dyDescent="0.2">
      <c r="B12142" s="62"/>
    </row>
    <row r="12143" spans="2:2" x14ac:dyDescent="0.2">
      <c r="B12143" s="62"/>
    </row>
    <row r="12144" spans="2:2" x14ac:dyDescent="0.2">
      <c r="B12144" s="62"/>
    </row>
    <row r="12145" spans="2:2" x14ac:dyDescent="0.2">
      <c r="B12145" s="62"/>
    </row>
    <row r="12146" spans="2:2" x14ac:dyDescent="0.2">
      <c r="B12146" s="62"/>
    </row>
    <row r="12147" spans="2:2" x14ac:dyDescent="0.2">
      <c r="B12147" s="62"/>
    </row>
    <row r="12148" spans="2:2" x14ac:dyDescent="0.2">
      <c r="B12148" s="62"/>
    </row>
    <row r="12149" spans="2:2" x14ac:dyDescent="0.2">
      <c r="B12149" s="62"/>
    </row>
    <row r="12150" spans="2:2" x14ac:dyDescent="0.2">
      <c r="B12150" s="62"/>
    </row>
    <row r="12151" spans="2:2" x14ac:dyDescent="0.2">
      <c r="B12151" s="62"/>
    </row>
    <row r="12152" spans="2:2" x14ac:dyDescent="0.2">
      <c r="B12152" s="62"/>
    </row>
    <row r="12153" spans="2:2" x14ac:dyDescent="0.2">
      <c r="B12153" s="62"/>
    </row>
    <row r="12154" spans="2:2" x14ac:dyDescent="0.2">
      <c r="B12154" s="62"/>
    </row>
    <row r="12155" spans="2:2" x14ac:dyDescent="0.2">
      <c r="B12155" s="62"/>
    </row>
    <row r="12156" spans="2:2" x14ac:dyDescent="0.2">
      <c r="B12156" s="62"/>
    </row>
    <row r="12157" spans="2:2" x14ac:dyDescent="0.2">
      <c r="B12157" s="62"/>
    </row>
    <row r="12158" spans="2:2" x14ac:dyDescent="0.2">
      <c r="B12158" s="62"/>
    </row>
    <row r="12159" spans="2:2" x14ac:dyDescent="0.2">
      <c r="B12159" s="62"/>
    </row>
    <row r="12160" spans="2:2" x14ac:dyDescent="0.2">
      <c r="B12160" s="62"/>
    </row>
    <row r="12161" spans="2:2" x14ac:dyDescent="0.2">
      <c r="B12161" s="62"/>
    </row>
    <row r="12162" spans="2:2" x14ac:dyDescent="0.2">
      <c r="B12162" s="62"/>
    </row>
    <row r="12163" spans="2:2" x14ac:dyDescent="0.2">
      <c r="B12163" s="62"/>
    </row>
    <row r="12164" spans="2:2" x14ac:dyDescent="0.2">
      <c r="B12164" s="62"/>
    </row>
    <row r="12165" spans="2:2" x14ac:dyDescent="0.2">
      <c r="B12165" s="62"/>
    </row>
    <row r="12166" spans="2:2" x14ac:dyDescent="0.2">
      <c r="B12166" s="62"/>
    </row>
    <row r="12167" spans="2:2" x14ac:dyDescent="0.2">
      <c r="B12167" s="62"/>
    </row>
    <row r="12168" spans="2:2" x14ac:dyDescent="0.2">
      <c r="B12168" s="62"/>
    </row>
    <row r="12169" spans="2:2" x14ac:dyDescent="0.2">
      <c r="B12169" s="62"/>
    </row>
    <row r="12170" spans="2:2" x14ac:dyDescent="0.2">
      <c r="B12170" s="62"/>
    </row>
    <row r="12171" spans="2:2" x14ac:dyDescent="0.2">
      <c r="B12171" s="62"/>
    </row>
    <row r="12172" spans="2:2" x14ac:dyDescent="0.2">
      <c r="B12172" s="62"/>
    </row>
    <row r="12173" spans="2:2" x14ac:dyDescent="0.2">
      <c r="B12173" s="62"/>
    </row>
    <row r="12174" spans="2:2" x14ac:dyDescent="0.2">
      <c r="B12174" s="62"/>
    </row>
    <row r="12175" spans="2:2" x14ac:dyDescent="0.2">
      <c r="B12175" s="62"/>
    </row>
    <row r="12176" spans="2:2" x14ac:dyDescent="0.2">
      <c r="B12176" s="62"/>
    </row>
    <row r="12177" spans="2:2" x14ac:dyDescent="0.2">
      <c r="B12177" s="62"/>
    </row>
    <row r="12178" spans="2:2" x14ac:dyDescent="0.2">
      <c r="B12178" s="62"/>
    </row>
    <row r="12179" spans="2:2" x14ac:dyDescent="0.2">
      <c r="B12179" s="62"/>
    </row>
    <row r="12180" spans="2:2" x14ac:dyDescent="0.2">
      <c r="B12180" s="62"/>
    </row>
    <row r="12181" spans="2:2" x14ac:dyDescent="0.2">
      <c r="B12181" s="62"/>
    </row>
    <row r="12182" spans="2:2" x14ac:dyDescent="0.2">
      <c r="B12182" s="62"/>
    </row>
    <row r="12183" spans="2:2" x14ac:dyDescent="0.2">
      <c r="B12183" s="62"/>
    </row>
    <row r="12184" spans="2:2" x14ac:dyDescent="0.2">
      <c r="B12184" s="62"/>
    </row>
    <row r="12185" spans="2:2" x14ac:dyDescent="0.2">
      <c r="B12185" s="62"/>
    </row>
    <row r="12186" spans="2:2" x14ac:dyDescent="0.2">
      <c r="B12186" s="62"/>
    </row>
    <row r="12187" spans="2:2" x14ac:dyDescent="0.2">
      <c r="B12187" s="62"/>
    </row>
    <row r="12188" spans="2:2" x14ac:dyDescent="0.2">
      <c r="B12188" s="62"/>
    </row>
    <row r="12189" spans="2:2" x14ac:dyDescent="0.2">
      <c r="B12189" s="62"/>
    </row>
    <row r="12190" spans="2:2" x14ac:dyDescent="0.2">
      <c r="B12190" s="62"/>
    </row>
    <row r="12191" spans="2:2" x14ac:dyDescent="0.2">
      <c r="B12191" s="62"/>
    </row>
    <row r="12192" spans="2:2" x14ac:dyDescent="0.2">
      <c r="B12192" s="62"/>
    </row>
    <row r="12193" spans="2:2" x14ac:dyDescent="0.2">
      <c r="B12193" s="62"/>
    </row>
    <row r="12194" spans="2:2" x14ac:dyDescent="0.2">
      <c r="B12194" s="62"/>
    </row>
    <row r="12195" spans="2:2" x14ac:dyDescent="0.2">
      <c r="B12195" s="62"/>
    </row>
    <row r="12196" spans="2:2" x14ac:dyDescent="0.2">
      <c r="B12196" s="62"/>
    </row>
    <row r="12197" spans="2:2" x14ac:dyDescent="0.2">
      <c r="B12197" s="62"/>
    </row>
    <row r="12198" spans="2:2" x14ac:dyDescent="0.2">
      <c r="B12198" s="62"/>
    </row>
    <row r="12199" spans="2:2" x14ac:dyDescent="0.2">
      <c r="B12199" s="62"/>
    </row>
    <row r="12200" spans="2:2" x14ac:dyDescent="0.2">
      <c r="B12200" s="62"/>
    </row>
    <row r="12201" spans="2:2" x14ac:dyDescent="0.2">
      <c r="B12201" s="62"/>
    </row>
    <row r="12202" spans="2:2" x14ac:dyDescent="0.2">
      <c r="B12202" s="62"/>
    </row>
    <row r="12203" spans="2:2" x14ac:dyDescent="0.2">
      <c r="B12203" s="62"/>
    </row>
    <row r="12204" spans="2:2" x14ac:dyDescent="0.2">
      <c r="B12204" s="62"/>
    </row>
    <row r="12205" spans="2:2" x14ac:dyDescent="0.2">
      <c r="B12205" s="62"/>
    </row>
    <row r="12206" spans="2:2" x14ac:dyDescent="0.2">
      <c r="B12206" s="62"/>
    </row>
    <row r="12207" spans="2:2" x14ac:dyDescent="0.2">
      <c r="B12207" s="62"/>
    </row>
    <row r="12208" spans="2:2" x14ac:dyDescent="0.2">
      <c r="B12208" s="62"/>
    </row>
    <row r="12209" spans="2:2" x14ac:dyDescent="0.2">
      <c r="B12209" s="62"/>
    </row>
    <row r="12210" spans="2:2" x14ac:dyDescent="0.2">
      <c r="B12210" s="62"/>
    </row>
    <row r="12211" spans="2:2" x14ac:dyDescent="0.2">
      <c r="B12211" s="62"/>
    </row>
    <row r="12212" spans="2:2" x14ac:dyDescent="0.2">
      <c r="B12212" s="62"/>
    </row>
    <row r="12213" spans="2:2" x14ac:dyDescent="0.2">
      <c r="B12213" s="62"/>
    </row>
    <row r="12214" spans="2:2" x14ac:dyDescent="0.2">
      <c r="B12214" s="62"/>
    </row>
    <row r="12215" spans="2:2" x14ac:dyDescent="0.2">
      <c r="B12215" s="62"/>
    </row>
    <row r="12216" spans="2:2" x14ac:dyDescent="0.2">
      <c r="B12216" s="62"/>
    </row>
    <row r="12217" spans="2:2" x14ac:dyDescent="0.2">
      <c r="B12217" s="62"/>
    </row>
    <row r="12218" spans="2:2" x14ac:dyDescent="0.2">
      <c r="B12218" s="62"/>
    </row>
    <row r="12219" spans="2:2" x14ac:dyDescent="0.2">
      <c r="B12219" s="62"/>
    </row>
    <row r="12220" spans="2:2" x14ac:dyDescent="0.2">
      <c r="B12220" s="62"/>
    </row>
    <row r="12221" spans="2:2" x14ac:dyDescent="0.2">
      <c r="B12221" s="62"/>
    </row>
    <row r="12222" spans="2:2" x14ac:dyDescent="0.2">
      <c r="B12222" s="62"/>
    </row>
    <row r="12223" spans="2:2" x14ac:dyDescent="0.2">
      <c r="B12223" s="62"/>
    </row>
    <row r="12224" spans="2:2" x14ac:dyDescent="0.2">
      <c r="B12224" s="62"/>
    </row>
    <row r="12225" spans="2:2" x14ac:dyDescent="0.2">
      <c r="B12225" s="62"/>
    </row>
    <row r="12226" spans="2:2" x14ac:dyDescent="0.2">
      <c r="B12226" s="62"/>
    </row>
    <row r="12227" spans="2:2" x14ac:dyDescent="0.2">
      <c r="B12227" s="62"/>
    </row>
    <row r="12228" spans="2:2" x14ac:dyDescent="0.2">
      <c r="B12228" s="62"/>
    </row>
    <row r="12229" spans="2:2" x14ac:dyDescent="0.2">
      <c r="B12229" s="62"/>
    </row>
    <row r="12230" spans="2:2" x14ac:dyDescent="0.2">
      <c r="B12230" s="62"/>
    </row>
    <row r="12231" spans="2:2" x14ac:dyDescent="0.2">
      <c r="B12231" s="62"/>
    </row>
    <row r="12232" spans="2:2" x14ac:dyDescent="0.2">
      <c r="B12232" s="62"/>
    </row>
    <row r="12233" spans="2:2" x14ac:dyDescent="0.2">
      <c r="B12233" s="62"/>
    </row>
    <row r="12234" spans="2:2" x14ac:dyDescent="0.2">
      <c r="B12234" s="62"/>
    </row>
    <row r="12235" spans="2:2" x14ac:dyDescent="0.2">
      <c r="B12235" s="62"/>
    </row>
    <row r="12236" spans="2:2" x14ac:dyDescent="0.2">
      <c r="B12236" s="62"/>
    </row>
    <row r="12237" spans="2:2" x14ac:dyDescent="0.2">
      <c r="B12237" s="62"/>
    </row>
    <row r="12238" spans="2:2" x14ac:dyDescent="0.2">
      <c r="B12238" s="62"/>
    </row>
    <row r="12239" spans="2:2" x14ac:dyDescent="0.2">
      <c r="B12239" s="62"/>
    </row>
    <row r="12240" spans="2:2" x14ac:dyDescent="0.2">
      <c r="B12240" s="62"/>
    </row>
    <row r="12241" spans="2:2" x14ac:dyDescent="0.2">
      <c r="B12241" s="62"/>
    </row>
    <row r="12242" spans="2:2" x14ac:dyDescent="0.2">
      <c r="B12242" s="62"/>
    </row>
    <row r="12243" spans="2:2" x14ac:dyDescent="0.2">
      <c r="B12243" s="62"/>
    </row>
    <row r="12244" spans="2:2" x14ac:dyDescent="0.2">
      <c r="B12244" s="62"/>
    </row>
    <row r="12245" spans="2:2" x14ac:dyDescent="0.2">
      <c r="B12245" s="62"/>
    </row>
    <row r="12246" spans="2:2" x14ac:dyDescent="0.2">
      <c r="B12246" s="62"/>
    </row>
    <row r="12247" spans="2:2" x14ac:dyDescent="0.2">
      <c r="B12247" s="62"/>
    </row>
    <row r="12248" spans="2:2" x14ac:dyDescent="0.2">
      <c r="B12248" s="62"/>
    </row>
    <row r="12249" spans="2:2" x14ac:dyDescent="0.2">
      <c r="B12249" s="62"/>
    </row>
    <row r="12250" spans="2:2" x14ac:dyDescent="0.2">
      <c r="B12250" s="62"/>
    </row>
    <row r="12251" spans="2:2" x14ac:dyDescent="0.2">
      <c r="B12251" s="62"/>
    </row>
    <row r="12252" spans="2:2" x14ac:dyDescent="0.2">
      <c r="B12252" s="62"/>
    </row>
    <row r="12253" spans="2:2" x14ac:dyDescent="0.2">
      <c r="B12253" s="62"/>
    </row>
    <row r="12254" spans="2:2" x14ac:dyDescent="0.2">
      <c r="B12254" s="62"/>
    </row>
    <row r="12255" spans="2:2" x14ac:dyDescent="0.2">
      <c r="B12255" s="62"/>
    </row>
    <row r="12256" spans="2:2" x14ac:dyDescent="0.2">
      <c r="B12256" s="62"/>
    </row>
    <row r="12257" spans="2:2" x14ac:dyDescent="0.2">
      <c r="B12257" s="62"/>
    </row>
    <row r="12258" spans="2:2" x14ac:dyDescent="0.2">
      <c r="B12258" s="62"/>
    </row>
    <row r="12259" spans="2:2" x14ac:dyDescent="0.2">
      <c r="B12259" s="62"/>
    </row>
    <row r="12260" spans="2:2" x14ac:dyDescent="0.2">
      <c r="B12260" s="62"/>
    </row>
    <row r="12261" spans="2:2" x14ac:dyDescent="0.2">
      <c r="B12261" s="62"/>
    </row>
    <row r="12262" spans="2:2" x14ac:dyDescent="0.2">
      <c r="B12262" s="62"/>
    </row>
    <row r="12263" spans="2:2" x14ac:dyDescent="0.2">
      <c r="B12263" s="62"/>
    </row>
    <row r="12264" spans="2:2" x14ac:dyDescent="0.2">
      <c r="B12264" s="62"/>
    </row>
    <row r="12265" spans="2:2" x14ac:dyDescent="0.2">
      <c r="B12265" s="62"/>
    </row>
    <row r="12266" spans="2:2" x14ac:dyDescent="0.2">
      <c r="B12266" s="62"/>
    </row>
    <row r="12267" spans="2:2" x14ac:dyDescent="0.2">
      <c r="B12267" s="62"/>
    </row>
    <row r="12268" spans="2:2" x14ac:dyDescent="0.2">
      <c r="B12268" s="62"/>
    </row>
    <row r="12269" spans="2:2" x14ac:dyDescent="0.2">
      <c r="B12269" s="62"/>
    </row>
    <row r="12270" spans="2:2" x14ac:dyDescent="0.2">
      <c r="B12270" s="62"/>
    </row>
    <row r="12271" spans="2:2" x14ac:dyDescent="0.2">
      <c r="B12271" s="62"/>
    </row>
    <row r="12272" spans="2:2" x14ac:dyDescent="0.2">
      <c r="B12272" s="62"/>
    </row>
    <row r="12273" spans="2:2" x14ac:dyDescent="0.2">
      <c r="B12273" s="62"/>
    </row>
    <row r="12274" spans="2:2" x14ac:dyDescent="0.2">
      <c r="B12274" s="62"/>
    </row>
    <row r="12275" spans="2:2" x14ac:dyDescent="0.2">
      <c r="B12275" s="62"/>
    </row>
    <row r="12276" spans="2:2" x14ac:dyDescent="0.2">
      <c r="B12276" s="62"/>
    </row>
    <row r="12277" spans="2:2" x14ac:dyDescent="0.2">
      <c r="B12277" s="62"/>
    </row>
    <row r="12278" spans="2:2" x14ac:dyDescent="0.2">
      <c r="B12278" s="62"/>
    </row>
    <row r="12279" spans="2:2" x14ac:dyDescent="0.2">
      <c r="B12279" s="62"/>
    </row>
    <row r="12280" spans="2:2" x14ac:dyDescent="0.2">
      <c r="B12280" s="62"/>
    </row>
    <row r="12281" spans="2:2" x14ac:dyDescent="0.2">
      <c r="B12281" s="62"/>
    </row>
    <row r="12282" spans="2:2" x14ac:dyDescent="0.2">
      <c r="B12282" s="62"/>
    </row>
    <row r="12283" spans="2:2" x14ac:dyDescent="0.2">
      <c r="B12283" s="62"/>
    </row>
    <row r="12284" spans="2:2" x14ac:dyDescent="0.2">
      <c r="B12284" s="62"/>
    </row>
    <row r="12285" spans="2:2" x14ac:dyDescent="0.2">
      <c r="B12285" s="62"/>
    </row>
    <row r="12286" spans="2:2" x14ac:dyDescent="0.2">
      <c r="B12286" s="62"/>
    </row>
    <row r="12287" spans="2:2" x14ac:dyDescent="0.2">
      <c r="B12287" s="62"/>
    </row>
    <row r="12288" spans="2:2" x14ac:dyDescent="0.2">
      <c r="B12288" s="62"/>
    </row>
    <row r="12289" spans="2:2" x14ac:dyDescent="0.2">
      <c r="B12289" s="62"/>
    </row>
    <row r="12290" spans="2:2" x14ac:dyDescent="0.2">
      <c r="B12290" s="62"/>
    </row>
    <row r="12291" spans="2:2" x14ac:dyDescent="0.2">
      <c r="B12291" s="62"/>
    </row>
    <row r="12292" spans="2:2" x14ac:dyDescent="0.2">
      <c r="B12292" s="62"/>
    </row>
    <row r="12293" spans="2:2" x14ac:dyDescent="0.2">
      <c r="B12293" s="62"/>
    </row>
    <row r="12294" spans="2:2" x14ac:dyDescent="0.2">
      <c r="B12294" s="62"/>
    </row>
    <row r="12295" spans="2:2" x14ac:dyDescent="0.2">
      <c r="B12295" s="62"/>
    </row>
    <row r="12296" spans="2:2" x14ac:dyDescent="0.2">
      <c r="B12296" s="62"/>
    </row>
    <row r="12297" spans="2:2" x14ac:dyDescent="0.2">
      <c r="B12297" s="62"/>
    </row>
    <row r="12298" spans="2:2" x14ac:dyDescent="0.2">
      <c r="B12298" s="62"/>
    </row>
    <row r="12299" spans="2:2" x14ac:dyDescent="0.2">
      <c r="B12299" s="62"/>
    </row>
    <row r="12300" spans="2:2" x14ac:dyDescent="0.2">
      <c r="B12300" s="62"/>
    </row>
    <row r="12301" spans="2:2" x14ac:dyDescent="0.2">
      <c r="B12301" s="62"/>
    </row>
    <row r="12302" spans="2:2" x14ac:dyDescent="0.2">
      <c r="B12302" s="62"/>
    </row>
    <row r="12303" spans="2:2" x14ac:dyDescent="0.2">
      <c r="B12303" s="62"/>
    </row>
    <row r="12304" spans="2:2" x14ac:dyDescent="0.2">
      <c r="B12304" s="62"/>
    </row>
    <row r="12305" spans="2:2" x14ac:dyDescent="0.2">
      <c r="B12305" s="62"/>
    </row>
    <row r="12306" spans="2:2" x14ac:dyDescent="0.2">
      <c r="B12306" s="62"/>
    </row>
    <row r="12307" spans="2:2" x14ac:dyDescent="0.2">
      <c r="B12307" s="62"/>
    </row>
    <row r="12308" spans="2:2" x14ac:dyDescent="0.2">
      <c r="B12308" s="62"/>
    </row>
    <row r="12309" spans="2:2" x14ac:dyDescent="0.2">
      <c r="B12309" s="62"/>
    </row>
    <row r="12310" spans="2:2" x14ac:dyDescent="0.2">
      <c r="B12310" s="62"/>
    </row>
    <row r="12311" spans="2:2" x14ac:dyDescent="0.2">
      <c r="B12311" s="62"/>
    </row>
    <row r="12312" spans="2:2" x14ac:dyDescent="0.2">
      <c r="B12312" s="62"/>
    </row>
    <row r="12313" spans="2:2" x14ac:dyDescent="0.2">
      <c r="B12313" s="62"/>
    </row>
    <row r="12314" spans="2:2" x14ac:dyDescent="0.2">
      <c r="B12314" s="62"/>
    </row>
    <row r="12315" spans="2:2" x14ac:dyDescent="0.2">
      <c r="B12315" s="62"/>
    </row>
    <row r="12316" spans="2:2" x14ac:dyDescent="0.2">
      <c r="B12316" s="62"/>
    </row>
    <row r="12317" spans="2:2" x14ac:dyDescent="0.2">
      <c r="B12317" s="62"/>
    </row>
    <row r="12318" spans="2:2" x14ac:dyDescent="0.2">
      <c r="B12318" s="62"/>
    </row>
    <row r="12319" spans="2:2" x14ac:dyDescent="0.2">
      <c r="B12319" s="62"/>
    </row>
    <row r="12320" spans="2:2" x14ac:dyDescent="0.2">
      <c r="B12320" s="62"/>
    </row>
    <row r="12321" spans="2:2" x14ac:dyDescent="0.2">
      <c r="B12321" s="62"/>
    </row>
    <row r="12322" spans="2:2" x14ac:dyDescent="0.2">
      <c r="B12322" s="62"/>
    </row>
    <row r="12323" spans="2:2" x14ac:dyDescent="0.2">
      <c r="B12323" s="62"/>
    </row>
    <row r="12324" spans="2:2" x14ac:dyDescent="0.2">
      <c r="B12324" s="62"/>
    </row>
    <row r="12325" spans="2:2" x14ac:dyDescent="0.2">
      <c r="B12325" s="62"/>
    </row>
    <row r="12326" spans="2:2" x14ac:dyDescent="0.2">
      <c r="B12326" s="62"/>
    </row>
    <row r="12327" spans="2:2" x14ac:dyDescent="0.2">
      <c r="B12327" s="62"/>
    </row>
    <row r="12328" spans="2:2" x14ac:dyDescent="0.2">
      <c r="B12328" s="62"/>
    </row>
    <row r="12329" spans="2:2" x14ac:dyDescent="0.2">
      <c r="B12329" s="62"/>
    </row>
    <row r="12330" spans="2:2" x14ac:dyDescent="0.2">
      <c r="B12330" s="62"/>
    </row>
    <row r="12331" spans="2:2" x14ac:dyDescent="0.2">
      <c r="B12331" s="62"/>
    </row>
    <row r="12332" spans="2:2" x14ac:dyDescent="0.2">
      <c r="B12332" s="62"/>
    </row>
    <row r="12333" spans="2:2" x14ac:dyDescent="0.2">
      <c r="B12333" s="62"/>
    </row>
    <row r="12334" spans="2:2" x14ac:dyDescent="0.2">
      <c r="B12334" s="62"/>
    </row>
    <row r="12335" spans="2:2" x14ac:dyDescent="0.2">
      <c r="B12335" s="62"/>
    </row>
    <row r="12336" spans="2:2" x14ac:dyDescent="0.2">
      <c r="B12336" s="62"/>
    </row>
    <row r="12337" spans="2:2" x14ac:dyDescent="0.2">
      <c r="B12337" s="62"/>
    </row>
    <row r="12338" spans="2:2" x14ac:dyDescent="0.2">
      <c r="B12338" s="62"/>
    </row>
    <row r="12339" spans="2:2" x14ac:dyDescent="0.2">
      <c r="B12339" s="62"/>
    </row>
    <row r="12340" spans="2:2" x14ac:dyDescent="0.2">
      <c r="B12340" s="62"/>
    </row>
    <row r="12341" spans="2:2" x14ac:dyDescent="0.2">
      <c r="B12341" s="62"/>
    </row>
    <row r="12342" spans="2:2" x14ac:dyDescent="0.2">
      <c r="B12342" s="62"/>
    </row>
    <row r="12343" spans="2:2" x14ac:dyDescent="0.2">
      <c r="B12343" s="62"/>
    </row>
    <row r="12344" spans="2:2" x14ac:dyDescent="0.2">
      <c r="B12344" s="62"/>
    </row>
    <row r="12345" spans="2:2" x14ac:dyDescent="0.2">
      <c r="B12345" s="62"/>
    </row>
    <row r="12346" spans="2:2" x14ac:dyDescent="0.2">
      <c r="B12346" s="62"/>
    </row>
    <row r="12347" spans="2:2" x14ac:dyDescent="0.2">
      <c r="B12347" s="62"/>
    </row>
    <row r="12348" spans="2:2" x14ac:dyDescent="0.2">
      <c r="B12348" s="62"/>
    </row>
    <row r="12349" spans="2:2" x14ac:dyDescent="0.2">
      <c r="B12349" s="62"/>
    </row>
    <row r="12350" spans="2:2" x14ac:dyDescent="0.2">
      <c r="B12350" s="62"/>
    </row>
    <row r="12351" spans="2:2" x14ac:dyDescent="0.2">
      <c r="B12351" s="62"/>
    </row>
    <row r="12352" spans="2:2" x14ac:dyDescent="0.2">
      <c r="B12352" s="62"/>
    </row>
    <row r="12353" spans="2:2" x14ac:dyDescent="0.2">
      <c r="B12353" s="62"/>
    </row>
    <row r="12354" spans="2:2" x14ac:dyDescent="0.2">
      <c r="B12354" s="62"/>
    </row>
    <row r="12355" spans="2:2" x14ac:dyDescent="0.2">
      <c r="B12355" s="62"/>
    </row>
    <row r="12356" spans="2:2" x14ac:dyDescent="0.2">
      <c r="B12356" s="62"/>
    </row>
    <row r="12357" spans="2:2" x14ac:dyDescent="0.2">
      <c r="B12357" s="62"/>
    </row>
    <row r="12358" spans="2:2" x14ac:dyDescent="0.2">
      <c r="B12358" s="62"/>
    </row>
    <row r="12359" spans="2:2" x14ac:dyDescent="0.2">
      <c r="B12359" s="62"/>
    </row>
    <row r="12360" spans="2:2" x14ac:dyDescent="0.2">
      <c r="B12360" s="62"/>
    </row>
    <row r="12361" spans="2:2" x14ac:dyDescent="0.2">
      <c r="B12361" s="62"/>
    </row>
    <row r="12362" spans="2:2" x14ac:dyDescent="0.2">
      <c r="B12362" s="62"/>
    </row>
    <row r="12363" spans="2:2" x14ac:dyDescent="0.2">
      <c r="B12363" s="62"/>
    </row>
    <row r="12364" spans="2:2" x14ac:dyDescent="0.2">
      <c r="B12364" s="62"/>
    </row>
    <row r="12365" spans="2:2" x14ac:dyDescent="0.2">
      <c r="B12365" s="62"/>
    </row>
    <row r="12366" spans="2:2" x14ac:dyDescent="0.2">
      <c r="B12366" s="62"/>
    </row>
    <row r="12367" spans="2:2" x14ac:dyDescent="0.2">
      <c r="B12367" s="62"/>
    </row>
    <row r="12368" spans="2:2" x14ac:dyDescent="0.2">
      <c r="B12368" s="62"/>
    </row>
    <row r="12369" spans="2:2" x14ac:dyDescent="0.2">
      <c r="B12369" s="62"/>
    </row>
    <row r="12370" spans="2:2" x14ac:dyDescent="0.2">
      <c r="B12370" s="62"/>
    </row>
    <row r="12371" spans="2:2" x14ac:dyDescent="0.2">
      <c r="B12371" s="62"/>
    </row>
    <row r="12372" spans="2:2" x14ac:dyDescent="0.2">
      <c r="B12372" s="62"/>
    </row>
    <row r="12373" spans="2:2" x14ac:dyDescent="0.2">
      <c r="B12373" s="62"/>
    </row>
    <row r="12374" spans="2:2" x14ac:dyDescent="0.2">
      <c r="B12374" s="62"/>
    </row>
    <row r="12375" spans="2:2" x14ac:dyDescent="0.2">
      <c r="B12375" s="62"/>
    </row>
    <row r="12376" spans="2:2" x14ac:dyDescent="0.2">
      <c r="B12376" s="62"/>
    </row>
    <row r="12377" spans="2:2" x14ac:dyDescent="0.2">
      <c r="B12377" s="62"/>
    </row>
    <row r="12378" spans="2:2" x14ac:dyDescent="0.2">
      <c r="B12378" s="62"/>
    </row>
    <row r="12379" spans="2:2" x14ac:dyDescent="0.2">
      <c r="B12379" s="62"/>
    </row>
    <row r="12380" spans="2:2" x14ac:dyDescent="0.2">
      <c r="B12380" s="62"/>
    </row>
    <row r="12381" spans="2:2" x14ac:dyDescent="0.2">
      <c r="B12381" s="62"/>
    </row>
    <row r="12382" spans="2:2" x14ac:dyDescent="0.2">
      <c r="B12382" s="62"/>
    </row>
    <row r="12383" spans="2:2" x14ac:dyDescent="0.2">
      <c r="B12383" s="62"/>
    </row>
    <row r="12384" spans="2:2" x14ac:dyDescent="0.2">
      <c r="B12384" s="62"/>
    </row>
    <row r="12385" spans="2:2" x14ac:dyDescent="0.2">
      <c r="B12385" s="62"/>
    </row>
    <row r="12386" spans="2:2" x14ac:dyDescent="0.2">
      <c r="B12386" s="62"/>
    </row>
    <row r="12387" spans="2:2" x14ac:dyDescent="0.2">
      <c r="B12387" s="62"/>
    </row>
    <row r="12388" spans="2:2" x14ac:dyDescent="0.2">
      <c r="B12388" s="62"/>
    </row>
    <row r="12389" spans="2:2" x14ac:dyDescent="0.2">
      <c r="B12389" s="62"/>
    </row>
    <row r="12390" spans="2:2" x14ac:dyDescent="0.2">
      <c r="B12390" s="62"/>
    </row>
    <row r="12391" spans="2:2" x14ac:dyDescent="0.2">
      <c r="B12391" s="62"/>
    </row>
    <row r="12392" spans="2:2" x14ac:dyDescent="0.2">
      <c r="B12392" s="62"/>
    </row>
    <row r="12393" spans="2:2" x14ac:dyDescent="0.2">
      <c r="B12393" s="62"/>
    </row>
    <row r="12394" spans="2:2" x14ac:dyDescent="0.2">
      <c r="B12394" s="62"/>
    </row>
    <row r="12395" spans="2:2" x14ac:dyDescent="0.2">
      <c r="B12395" s="62"/>
    </row>
    <row r="12396" spans="2:2" x14ac:dyDescent="0.2">
      <c r="B12396" s="62"/>
    </row>
    <row r="12397" spans="2:2" x14ac:dyDescent="0.2">
      <c r="B12397" s="62"/>
    </row>
    <row r="12398" spans="2:2" x14ac:dyDescent="0.2">
      <c r="B12398" s="62"/>
    </row>
    <row r="12399" spans="2:2" x14ac:dyDescent="0.2">
      <c r="B12399" s="62"/>
    </row>
    <row r="12400" spans="2:2" x14ac:dyDescent="0.2">
      <c r="B12400" s="62"/>
    </row>
    <row r="12401" spans="2:2" x14ac:dyDescent="0.2">
      <c r="B12401" s="62"/>
    </row>
    <row r="12402" spans="2:2" x14ac:dyDescent="0.2">
      <c r="B12402" s="62"/>
    </row>
    <row r="12403" spans="2:2" x14ac:dyDescent="0.2">
      <c r="B12403" s="62"/>
    </row>
    <row r="12404" spans="2:2" x14ac:dyDescent="0.2">
      <c r="B12404" s="62"/>
    </row>
    <row r="12405" spans="2:2" x14ac:dyDescent="0.2">
      <c r="B12405" s="62"/>
    </row>
    <row r="12406" spans="2:2" x14ac:dyDescent="0.2">
      <c r="B12406" s="62"/>
    </row>
    <row r="12407" spans="2:2" x14ac:dyDescent="0.2">
      <c r="B12407" s="62"/>
    </row>
    <row r="12408" spans="2:2" x14ac:dyDescent="0.2">
      <c r="B12408" s="62"/>
    </row>
    <row r="12409" spans="2:2" x14ac:dyDescent="0.2">
      <c r="B12409" s="62"/>
    </row>
    <row r="12410" spans="2:2" x14ac:dyDescent="0.2">
      <c r="B12410" s="62"/>
    </row>
    <row r="12411" spans="2:2" x14ac:dyDescent="0.2">
      <c r="B12411" s="62"/>
    </row>
    <row r="12412" spans="2:2" x14ac:dyDescent="0.2">
      <c r="B12412" s="62"/>
    </row>
    <row r="12413" spans="2:2" x14ac:dyDescent="0.2">
      <c r="B12413" s="62"/>
    </row>
    <row r="12414" spans="2:2" x14ac:dyDescent="0.2">
      <c r="B12414" s="62"/>
    </row>
    <row r="12415" spans="2:2" x14ac:dyDescent="0.2">
      <c r="B12415" s="62"/>
    </row>
    <row r="12416" spans="2:2" x14ac:dyDescent="0.2">
      <c r="B12416" s="62"/>
    </row>
    <row r="12417" spans="2:2" x14ac:dyDescent="0.2">
      <c r="B12417" s="62"/>
    </row>
    <row r="12418" spans="2:2" x14ac:dyDescent="0.2">
      <c r="B12418" s="62"/>
    </row>
    <row r="12419" spans="2:2" x14ac:dyDescent="0.2">
      <c r="B12419" s="62"/>
    </row>
    <row r="12420" spans="2:2" x14ac:dyDescent="0.2">
      <c r="B12420" s="62"/>
    </row>
    <row r="12421" spans="2:2" x14ac:dyDescent="0.2">
      <c r="B12421" s="62"/>
    </row>
    <row r="12422" spans="2:2" x14ac:dyDescent="0.2">
      <c r="B12422" s="62"/>
    </row>
    <row r="12423" spans="2:2" x14ac:dyDescent="0.2">
      <c r="B12423" s="62"/>
    </row>
    <row r="12424" spans="2:2" x14ac:dyDescent="0.2">
      <c r="B12424" s="62"/>
    </row>
    <row r="12425" spans="2:2" x14ac:dyDescent="0.2">
      <c r="B12425" s="62"/>
    </row>
    <row r="12426" spans="2:2" x14ac:dyDescent="0.2">
      <c r="B12426" s="62"/>
    </row>
    <row r="12427" spans="2:2" x14ac:dyDescent="0.2">
      <c r="B12427" s="62"/>
    </row>
    <row r="12428" spans="2:2" x14ac:dyDescent="0.2">
      <c r="B12428" s="62"/>
    </row>
    <row r="12429" spans="2:2" x14ac:dyDescent="0.2">
      <c r="B12429" s="62"/>
    </row>
    <row r="12430" spans="2:2" x14ac:dyDescent="0.2">
      <c r="B12430" s="62"/>
    </row>
    <row r="12431" spans="2:2" x14ac:dyDescent="0.2">
      <c r="B12431" s="62"/>
    </row>
    <row r="12432" spans="2:2" x14ac:dyDescent="0.2">
      <c r="B12432" s="62"/>
    </row>
    <row r="12433" spans="2:2" x14ac:dyDescent="0.2">
      <c r="B12433" s="62"/>
    </row>
    <row r="12434" spans="2:2" x14ac:dyDescent="0.2">
      <c r="B12434" s="62"/>
    </row>
    <row r="12435" spans="2:2" x14ac:dyDescent="0.2">
      <c r="B12435" s="62"/>
    </row>
    <row r="12436" spans="2:2" x14ac:dyDescent="0.2">
      <c r="B12436" s="62"/>
    </row>
    <row r="12437" spans="2:2" x14ac:dyDescent="0.2">
      <c r="B12437" s="62"/>
    </row>
    <row r="12438" spans="2:2" x14ac:dyDescent="0.2">
      <c r="B12438" s="62"/>
    </row>
    <row r="12439" spans="2:2" x14ac:dyDescent="0.2">
      <c r="B12439" s="62"/>
    </row>
    <row r="12440" spans="2:2" x14ac:dyDescent="0.2">
      <c r="B12440" s="62"/>
    </row>
    <row r="12441" spans="2:2" x14ac:dyDescent="0.2">
      <c r="B12441" s="62"/>
    </row>
    <row r="12442" spans="2:2" x14ac:dyDescent="0.2">
      <c r="B12442" s="62"/>
    </row>
    <row r="12443" spans="2:2" x14ac:dyDescent="0.2">
      <c r="B12443" s="62"/>
    </row>
    <row r="12444" spans="2:2" x14ac:dyDescent="0.2">
      <c r="B12444" s="62"/>
    </row>
    <row r="12445" spans="2:2" x14ac:dyDescent="0.2">
      <c r="B12445" s="62"/>
    </row>
    <row r="12446" spans="2:2" x14ac:dyDescent="0.2">
      <c r="B12446" s="62"/>
    </row>
    <row r="12447" spans="2:2" x14ac:dyDescent="0.2">
      <c r="B12447" s="62"/>
    </row>
    <row r="12448" spans="2:2" x14ac:dyDescent="0.2">
      <c r="B12448" s="62"/>
    </row>
    <row r="12449" spans="2:2" x14ac:dyDescent="0.2">
      <c r="B12449" s="62"/>
    </row>
    <row r="12450" spans="2:2" x14ac:dyDescent="0.2">
      <c r="B12450" s="62"/>
    </row>
    <row r="12451" spans="2:2" x14ac:dyDescent="0.2">
      <c r="B12451" s="62"/>
    </row>
    <row r="12452" spans="2:2" x14ac:dyDescent="0.2">
      <c r="B12452" s="62"/>
    </row>
    <row r="12453" spans="2:2" x14ac:dyDescent="0.2">
      <c r="B12453" s="62"/>
    </row>
    <row r="12454" spans="2:2" x14ac:dyDescent="0.2">
      <c r="B12454" s="62"/>
    </row>
    <row r="12455" spans="2:2" x14ac:dyDescent="0.2">
      <c r="B12455" s="62"/>
    </row>
    <row r="12456" spans="2:2" x14ac:dyDescent="0.2">
      <c r="B12456" s="62"/>
    </row>
    <row r="12457" spans="2:2" x14ac:dyDescent="0.2">
      <c r="B12457" s="62"/>
    </row>
    <row r="12458" spans="2:2" x14ac:dyDescent="0.2">
      <c r="B12458" s="62"/>
    </row>
    <row r="12459" spans="2:2" x14ac:dyDescent="0.2">
      <c r="B12459" s="62"/>
    </row>
    <row r="12460" spans="2:2" x14ac:dyDescent="0.2">
      <c r="B12460" s="62"/>
    </row>
    <row r="12461" spans="2:2" x14ac:dyDescent="0.2">
      <c r="B12461" s="62"/>
    </row>
    <row r="12462" spans="2:2" x14ac:dyDescent="0.2">
      <c r="B12462" s="62"/>
    </row>
    <row r="12463" spans="2:2" x14ac:dyDescent="0.2">
      <c r="B12463" s="62"/>
    </row>
    <row r="12464" spans="2:2" x14ac:dyDescent="0.2">
      <c r="B12464" s="62"/>
    </row>
    <row r="12465" spans="2:2" x14ac:dyDescent="0.2">
      <c r="B12465" s="62"/>
    </row>
    <row r="12466" spans="2:2" x14ac:dyDescent="0.2">
      <c r="B12466" s="62"/>
    </row>
    <row r="12467" spans="2:2" x14ac:dyDescent="0.2">
      <c r="B12467" s="62"/>
    </row>
    <row r="12468" spans="2:2" x14ac:dyDescent="0.2">
      <c r="B12468" s="62"/>
    </row>
    <row r="12469" spans="2:2" x14ac:dyDescent="0.2">
      <c r="B12469" s="62"/>
    </row>
    <row r="12470" spans="2:2" x14ac:dyDescent="0.2">
      <c r="B12470" s="62"/>
    </row>
    <row r="12471" spans="2:2" x14ac:dyDescent="0.2">
      <c r="B12471" s="62"/>
    </row>
    <row r="12472" spans="2:2" x14ac:dyDescent="0.2">
      <c r="B12472" s="62"/>
    </row>
    <row r="12473" spans="2:2" x14ac:dyDescent="0.2">
      <c r="B12473" s="62"/>
    </row>
    <row r="12474" spans="2:2" x14ac:dyDescent="0.2">
      <c r="B12474" s="62"/>
    </row>
    <row r="12475" spans="2:2" x14ac:dyDescent="0.2">
      <c r="B12475" s="62"/>
    </row>
    <row r="12476" spans="2:2" x14ac:dyDescent="0.2">
      <c r="B12476" s="62"/>
    </row>
    <row r="12477" spans="2:2" x14ac:dyDescent="0.2">
      <c r="B12477" s="62"/>
    </row>
    <row r="12478" spans="2:2" x14ac:dyDescent="0.2">
      <c r="B12478" s="62"/>
    </row>
    <row r="12479" spans="2:2" x14ac:dyDescent="0.2">
      <c r="B12479" s="62"/>
    </row>
    <row r="12480" spans="2:2" x14ac:dyDescent="0.2">
      <c r="B12480" s="62"/>
    </row>
    <row r="12481" spans="2:2" x14ac:dyDescent="0.2">
      <c r="B12481" s="62"/>
    </row>
    <row r="12482" spans="2:2" x14ac:dyDescent="0.2">
      <c r="B12482" s="62"/>
    </row>
    <row r="12483" spans="2:2" x14ac:dyDescent="0.2">
      <c r="B12483" s="62"/>
    </row>
    <row r="12484" spans="2:2" x14ac:dyDescent="0.2">
      <c r="B12484" s="62"/>
    </row>
    <row r="12485" spans="2:2" x14ac:dyDescent="0.2">
      <c r="B12485" s="62"/>
    </row>
    <row r="12486" spans="2:2" x14ac:dyDescent="0.2">
      <c r="B12486" s="62"/>
    </row>
    <row r="12487" spans="2:2" x14ac:dyDescent="0.2">
      <c r="B12487" s="62"/>
    </row>
    <row r="12488" spans="2:2" x14ac:dyDescent="0.2">
      <c r="B12488" s="62"/>
    </row>
    <row r="12489" spans="2:2" x14ac:dyDescent="0.2">
      <c r="B12489" s="62"/>
    </row>
    <row r="12490" spans="2:2" x14ac:dyDescent="0.2">
      <c r="B12490" s="62"/>
    </row>
    <row r="12491" spans="2:2" x14ac:dyDescent="0.2">
      <c r="B12491" s="62"/>
    </row>
    <row r="12492" spans="2:2" x14ac:dyDescent="0.2">
      <c r="B12492" s="62"/>
    </row>
    <row r="12493" spans="2:2" x14ac:dyDescent="0.2">
      <c r="B12493" s="62"/>
    </row>
    <row r="12494" spans="2:2" x14ac:dyDescent="0.2">
      <c r="B12494" s="62"/>
    </row>
    <row r="12495" spans="2:2" x14ac:dyDescent="0.2">
      <c r="B12495" s="62"/>
    </row>
    <row r="12496" spans="2:2" x14ac:dyDescent="0.2">
      <c r="B12496" s="62"/>
    </row>
    <row r="12497" spans="2:2" x14ac:dyDescent="0.2">
      <c r="B12497" s="62"/>
    </row>
    <row r="12498" spans="2:2" x14ac:dyDescent="0.2">
      <c r="B12498" s="62"/>
    </row>
    <row r="12499" spans="2:2" x14ac:dyDescent="0.2">
      <c r="B12499" s="62"/>
    </row>
    <row r="12500" spans="2:2" x14ac:dyDescent="0.2">
      <c r="B12500" s="62"/>
    </row>
    <row r="12501" spans="2:2" x14ac:dyDescent="0.2">
      <c r="B12501" s="62"/>
    </row>
    <row r="12502" spans="2:2" x14ac:dyDescent="0.2">
      <c r="B12502" s="62"/>
    </row>
    <row r="12503" spans="2:2" x14ac:dyDescent="0.2">
      <c r="B12503" s="62"/>
    </row>
    <row r="12504" spans="2:2" x14ac:dyDescent="0.2">
      <c r="B12504" s="62"/>
    </row>
    <row r="12505" spans="2:2" x14ac:dyDescent="0.2">
      <c r="B12505" s="62"/>
    </row>
    <row r="12506" spans="2:2" x14ac:dyDescent="0.2">
      <c r="B12506" s="62"/>
    </row>
    <row r="12507" spans="2:2" x14ac:dyDescent="0.2">
      <c r="B12507" s="62"/>
    </row>
    <row r="12508" spans="2:2" x14ac:dyDescent="0.2">
      <c r="B12508" s="62"/>
    </row>
    <row r="12509" spans="2:2" x14ac:dyDescent="0.2">
      <c r="B12509" s="62"/>
    </row>
    <row r="12510" spans="2:2" x14ac:dyDescent="0.2">
      <c r="B12510" s="62"/>
    </row>
    <row r="12511" spans="2:2" x14ac:dyDescent="0.2">
      <c r="B12511" s="62"/>
    </row>
    <row r="12512" spans="2:2" x14ac:dyDescent="0.2">
      <c r="B12512" s="62"/>
    </row>
    <row r="12513" spans="2:2" x14ac:dyDescent="0.2">
      <c r="B12513" s="62"/>
    </row>
    <row r="12514" spans="2:2" x14ac:dyDescent="0.2">
      <c r="B12514" s="62"/>
    </row>
    <row r="12515" spans="2:2" x14ac:dyDescent="0.2">
      <c r="B12515" s="62"/>
    </row>
    <row r="12516" spans="2:2" x14ac:dyDescent="0.2">
      <c r="B12516" s="62"/>
    </row>
    <row r="12517" spans="2:2" x14ac:dyDescent="0.2">
      <c r="B12517" s="62"/>
    </row>
    <row r="12518" spans="2:2" x14ac:dyDescent="0.2">
      <c r="B12518" s="62"/>
    </row>
    <row r="12519" spans="2:2" x14ac:dyDescent="0.2">
      <c r="B12519" s="62"/>
    </row>
    <row r="12520" spans="2:2" x14ac:dyDescent="0.2">
      <c r="B12520" s="62"/>
    </row>
    <row r="12521" spans="2:2" x14ac:dyDescent="0.2">
      <c r="B12521" s="62"/>
    </row>
    <row r="12522" spans="2:2" x14ac:dyDescent="0.2">
      <c r="B12522" s="62"/>
    </row>
    <row r="12523" spans="2:2" x14ac:dyDescent="0.2">
      <c r="B12523" s="62"/>
    </row>
    <row r="12524" spans="2:2" x14ac:dyDescent="0.2">
      <c r="B12524" s="62"/>
    </row>
    <row r="12525" spans="2:2" x14ac:dyDescent="0.2">
      <c r="B12525" s="62"/>
    </row>
    <row r="12526" spans="2:2" x14ac:dyDescent="0.2">
      <c r="B12526" s="62"/>
    </row>
    <row r="12527" spans="2:2" x14ac:dyDescent="0.2">
      <c r="B12527" s="62"/>
    </row>
    <row r="12528" spans="2:2" x14ac:dyDescent="0.2">
      <c r="B12528" s="62"/>
    </row>
    <row r="12529" spans="2:2" x14ac:dyDescent="0.2">
      <c r="B12529" s="62"/>
    </row>
    <row r="12530" spans="2:2" x14ac:dyDescent="0.2">
      <c r="B12530" s="62"/>
    </row>
    <row r="12531" spans="2:2" x14ac:dyDescent="0.2">
      <c r="B12531" s="62"/>
    </row>
    <row r="12532" spans="2:2" x14ac:dyDescent="0.2">
      <c r="B12532" s="62"/>
    </row>
    <row r="12533" spans="2:2" x14ac:dyDescent="0.2">
      <c r="B12533" s="62"/>
    </row>
    <row r="12534" spans="2:2" x14ac:dyDescent="0.2">
      <c r="B12534" s="62"/>
    </row>
    <row r="12535" spans="2:2" x14ac:dyDescent="0.2">
      <c r="B12535" s="62"/>
    </row>
    <row r="12536" spans="2:2" x14ac:dyDescent="0.2">
      <c r="B12536" s="62"/>
    </row>
    <row r="12537" spans="2:2" x14ac:dyDescent="0.2">
      <c r="B12537" s="62"/>
    </row>
    <row r="12538" spans="2:2" x14ac:dyDescent="0.2">
      <c r="B12538" s="62"/>
    </row>
    <row r="12539" spans="2:2" x14ac:dyDescent="0.2">
      <c r="B12539" s="62"/>
    </row>
    <row r="12540" spans="2:2" x14ac:dyDescent="0.2">
      <c r="B12540" s="62"/>
    </row>
    <row r="12541" spans="2:2" x14ac:dyDescent="0.2">
      <c r="B12541" s="62"/>
    </row>
    <row r="12542" spans="2:2" x14ac:dyDescent="0.2">
      <c r="B12542" s="62"/>
    </row>
    <row r="12543" spans="2:2" x14ac:dyDescent="0.2">
      <c r="B12543" s="62"/>
    </row>
    <row r="12544" spans="2:2" x14ac:dyDescent="0.2">
      <c r="B12544" s="62"/>
    </row>
    <row r="12545" spans="2:2" x14ac:dyDescent="0.2">
      <c r="B12545" s="62"/>
    </row>
    <row r="12546" spans="2:2" x14ac:dyDescent="0.2">
      <c r="B12546" s="62"/>
    </row>
    <row r="12547" spans="2:2" x14ac:dyDescent="0.2">
      <c r="B12547" s="62"/>
    </row>
    <row r="12548" spans="2:2" x14ac:dyDescent="0.2">
      <c r="B12548" s="62"/>
    </row>
    <row r="12549" spans="2:2" x14ac:dyDescent="0.2">
      <c r="B12549" s="62"/>
    </row>
    <row r="12550" spans="2:2" x14ac:dyDescent="0.2">
      <c r="B12550" s="62"/>
    </row>
    <row r="12551" spans="2:2" x14ac:dyDescent="0.2">
      <c r="B12551" s="62"/>
    </row>
    <row r="12552" spans="2:2" x14ac:dyDescent="0.2">
      <c r="B12552" s="62"/>
    </row>
    <row r="12553" spans="2:2" x14ac:dyDescent="0.2">
      <c r="B12553" s="62"/>
    </row>
    <row r="12554" spans="2:2" x14ac:dyDescent="0.2">
      <c r="B12554" s="62"/>
    </row>
    <row r="12555" spans="2:2" x14ac:dyDescent="0.2">
      <c r="B12555" s="62"/>
    </row>
    <row r="12556" spans="2:2" x14ac:dyDescent="0.2">
      <c r="B12556" s="62"/>
    </row>
    <row r="12557" spans="2:2" x14ac:dyDescent="0.2">
      <c r="B12557" s="62"/>
    </row>
    <row r="12558" spans="2:2" x14ac:dyDescent="0.2">
      <c r="B12558" s="62"/>
    </row>
    <row r="12559" spans="2:2" x14ac:dyDescent="0.2">
      <c r="B12559" s="62"/>
    </row>
    <row r="12560" spans="2:2" x14ac:dyDescent="0.2">
      <c r="B12560" s="62"/>
    </row>
    <row r="12561" spans="2:2" x14ac:dyDescent="0.2">
      <c r="B12561" s="62"/>
    </row>
    <row r="12562" spans="2:2" x14ac:dyDescent="0.2">
      <c r="B12562" s="62"/>
    </row>
    <row r="12563" spans="2:2" x14ac:dyDescent="0.2">
      <c r="B12563" s="62"/>
    </row>
    <row r="12564" spans="2:2" x14ac:dyDescent="0.2">
      <c r="B12564" s="62"/>
    </row>
    <row r="12565" spans="2:2" x14ac:dyDescent="0.2">
      <c r="B12565" s="62"/>
    </row>
    <row r="12566" spans="2:2" x14ac:dyDescent="0.2">
      <c r="B12566" s="62"/>
    </row>
    <row r="12567" spans="2:2" x14ac:dyDescent="0.2">
      <c r="B12567" s="62"/>
    </row>
    <row r="12568" spans="2:2" x14ac:dyDescent="0.2">
      <c r="B12568" s="62"/>
    </row>
    <row r="12569" spans="2:2" x14ac:dyDescent="0.2">
      <c r="B12569" s="62"/>
    </row>
    <row r="12570" spans="2:2" x14ac:dyDescent="0.2">
      <c r="B12570" s="62"/>
    </row>
    <row r="12571" spans="2:2" x14ac:dyDescent="0.2">
      <c r="B12571" s="62"/>
    </row>
    <row r="12572" spans="2:2" x14ac:dyDescent="0.2">
      <c r="B12572" s="62"/>
    </row>
    <row r="12573" spans="2:2" x14ac:dyDescent="0.2">
      <c r="B12573" s="62"/>
    </row>
    <row r="12574" spans="2:2" x14ac:dyDescent="0.2">
      <c r="B12574" s="62"/>
    </row>
    <row r="12575" spans="2:2" x14ac:dyDescent="0.2">
      <c r="B12575" s="62"/>
    </row>
    <row r="12576" spans="2:2" x14ac:dyDescent="0.2">
      <c r="B12576" s="62"/>
    </row>
    <row r="12577" spans="2:2" x14ac:dyDescent="0.2">
      <c r="B12577" s="62"/>
    </row>
    <row r="12578" spans="2:2" x14ac:dyDescent="0.2">
      <c r="B12578" s="62"/>
    </row>
    <row r="12579" spans="2:2" x14ac:dyDescent="0.2">
      <c r="B12579" s="62"/>
    </row>
    <row r="12580" spans="2:2" x14ac:dyDescent="0.2">
      <c r="B12580" s="62"/>
    </row>
    <row r="12581" spans="2:2" x14ac:dyDescent="0.2">
      <c r="B12581" s="62"/>
    </row>
    <row r="12582" spans="2:2" x14ac:dyDescent="0.2">
      <c r="B12582" s="62"/>
    </row>
    <row r="12583" spans="2:2" x14ac:dyDescent="0.2">
      <c r="B12583" s="62"/>
    </row>
    <row r="12584" spans="2:2" x14ac:dyDescent="0.2">
      <c r="B12584" s="62"/>
    </row>
    <row r="12585" spans="2:2" x14ac:dyDescent="0.2">
      <c r="B12585" s="62"/>
    </row>
    <row r="12586" spans="2:2" x14ac:dyDescent="0.2">
      <c r="B12586" s="62"/>
    </row>
    <row r="12587" spans="2:2" x14ac:dyDescent="0.2">
      <c r="B12587" s="62"/>
    </row>
    <row r="12588" spans="2:2" x14ac:dyDescent="0.2">
      <c r="B12588" s="62"/>
    </row>
    <row r="12589" spans="2:2" x14ac:dyDescent="0.2">
      <c r="B12589" s="62"/>
    </row>
    <row r="12590" spans="2:2" x14ac:dyDescent="0.2">
      <c r="B12590" s="62"/>
    </row>
    <row r="12591" spans="2:2" x14ac:dyDescent="0.2">
      <c r="B12591" s="62"/>
    </row>
    <row r="12592" spans="2:2" x14ac:dyDescent="0.2">
      <c r="B12592" s="62"/>
    </row>
    <row r="12593" spans="2:2" x14ac:dyDescent="0.2">
      <c r="B12593" s="62"/>
    </row>
    <row r="12594" spans="2:2" x14ac:dyDescent="0.2">
      <c r="B12594" s="62"/>
    </row>
    <row r="12595" spans="2:2" x14ac:dyDescent="0.2">
      <c r="B12595" s="62"/>
    </row>
    <row r="12596" spans="2:2" x14ac:dyDescent="0.2">
      <c r="B12596" s="62"/>
    </row>
    <row r="12597" spans="2:2" x14ac:dyDescent="0.2">
      <c r="B12597" s="62"/>
    </row>
    <row r="12598" spans="2:2" x14ac:dyDescent="0.2">
      <c r="B12598" s="62"/>
    </row>
    <row r="12599" spans="2:2" x14ac:dyDescent="0.2">
      <c r="B12599" s="62"/>
    </row>
    <row r="12600" spans="2:2" x14ac:dyDescent="0.2">
      <c r="B12600" s="62"/>
    </row>
    <row r="12601" spans="2:2" x14ac:dyDescent="0.2">
      <c r="B12601" s="62"/>
    </row>
    <row r="12602" spans="2:2" x14ac:dyDescent="0.2">
      <c r="B12602" s="62"/>
    </row>
    <row r="12603" spans="2:2" x14ac:dyDescent="0.2">
      <c r="B12603" s="62"/>
    </row>
    <row r="12604" spans="2:2" x14ac:dyDescent="0.2">
      <c r="B12604" s="62"/>
    </row>
    <row r="12605" spans="2:2" x14ac:dyDescent="0.2">
      <c r="B12605" s="62"/>
    </row>
    <row r="12606" spans="2:2" x14ac:dyDescent="0.2">
      <c r="B12606" s="62"/>
    </row>
    <row r="12607" spans="2:2" x14ac:dyDescent="0.2">
      <c r="B12607" s="62"/>
    </row>
    <row r="12608" spans="2:2" x14ac:dyDescent="0.2">
      <c r="B12608" s="62"/>
    </row>
    <row r="12609" spans="2:2" x14ac:dyDescent="0.2">
      <c r="B12609" s="62"/>
    </row>
    <row r="12610" spans="2:2" x14ac:dyDescent="0.2">
      <c r="B12610" s="62"/>
    </row>
    <row r="12611" spans="2:2" x14ac:dyDescent="0.2">
      <c r="B12611" s="62"/>
    </row>
    <row r="12612" spans="2:2" x14ac:dyDescent="0.2">
      <c r="B12612" s="62"/>
    </row>
    <row r="12613" spans="2:2" x14ac:dyDescent="0.2">
      <c r="B12613" s="62"/>
    </row>
    <row r="12614" spans="2:2" x14ac:dyDescent="0.2">
      <c r="B12614" s="62"/>
    </row>
    <row r="12615" spans="2:2" x14ac:dyDescent="0.2">
      <c r="B12615" s="62"/>
    </row>
    <row r="12616" spans="2:2" x14ac:dyDescent="0.2">
      <c r="B12616" s="62"/>
    </row>
    <row r="12617" spans="2:2" x14ac:dyDescent="0.2">
      <c r="B12617" s="62"/>
    </row>
    <row r="12618" spans="2:2" x14ac:dyDescent="0.2">
      <c r="B12618" s="62"/>
    </row>
    <row r="12619" spans="2:2" x14ac:dyDescent="0.2">
      <c r="B12619" s="62"/>
    </row>
    <row r="12620" spans="2:2" x14ac:dyDescent="0.2">
      <c r="B12620" s="62"/>
    </row>
    <row r="12621" spans="2:2" x14ac:dyDescent="0.2">
      <c r="B12621" s="62"/>
    </row>
    <row r="12622" spans="2:2" x14ac:dyDescent="0.2">
      <c r="B12622" s="62"/>
    </row>
    <row r="12623" spans="2:2" x14ac:dyDescent="0.2">
      <c r="B12623" s="62"/>
    </row>
    <row r="12624" spans="2:2" x14ac:dyDescent="0.2">
      <c r="B12624" s="62"/>
    </row>
    <row r="12625" spans="2:2" x14ac:dyDescent="0.2">
      <c r="B12625" s="62"/>
    </row>
    <row r="12626" spans="2:2" x14ac:dyDescent="0.2">
      <c r="B12626" s="62"/>
    </row>
    <row r="12627" spans="2:2" x14ac:dyDescent="0.2">
      <c r="B12627" s="62"/>
    </row>
    <row r="12628" spans="2:2" x14ac:dyDescent="0.2">
      <c r="B12628" s="62"/>
    </row>
    <row r="12629" spans="2:2" x14ac:dyDescent="0.2">
      <c r="B12629" s="62"/>
    </row>
    <row r="12630" spans="2:2" x14ac:dyDescent="0.2">
      <c r="B12630" s="62"/>
    </row>
    <row r="12631" spans="2:2" x14ac:dyDescent="0.2">
      <c r="B12631" s="62"/>
    </row>
    <row r="12632" spans="2:2" x14ac:dyDescent="0.2">
      <c r="B12632" s="62"/>
    </row>
    <row r="12633" spans="2:2" x14ac:dyDescent="0.2">
      <c r="B12633" s="62"/>
    </row>
    <row r="12634" spans="2:2" x14ac:dyDescent="0.2">
      <c r="B12634" s="62"/>
    </row>
    <row r="12635" spans="2:2" x14ac:dyDescent="0.2">
      <c r="B12635" s="62"/>
    </row>
    <row r="12636" spans="2:2" x14ac:dyDescent="0.2">
      <c r="B12636" s="62"/>
    </row>
    <row r="12637" spans="2:2" x14ac:dyDescent="0.2">
      <c r="B12637" s="62"/>
    </row>
    <row r="12638" spans="2:2" x14ac:dyDescent="0.2">
      <c r="B12638" s="62"/>
    </row>
    <row r="12639" spans="2:2" x14ac:dyDescent="0.2">
      <c r="B12639" s="62"/>
    </row>
    <row r="12640" spans="2:2" x14ac:dyDescent="0.2">
      <c r="B12640" s="62"/>
    </row>
    <row r="12641" spans="2:2" x14ac:dyDescent="0.2">
      <c r="B12641" s="62"/>
    </row>
    <row r="12642" spans="2:2" x14ac:dyDescent="0.2">
      <c r="B12642" s="62"/>
    </row>
    <row r="12643" spans="2:2" x14ac:dyDescent="0.2">
      <c r="B12643" s="62"/>
    </row>
    <row r="12644" spans="2:2" x14ac:dyDescent="0.2">
      <c r="B12644" s="62"/>
    </row>
    <row r="12645" spans="2:2" x14ac:dyDescent="0.2">
      <c r="B12645" s="62"/>
    </row>
    <row r="12646" spans="2:2" x14ac:dyDescent="0.2">
      <c r="B12646" s="62"/>
    </row>
    <row r="12647" spans="2:2" x14ac:dyDescent="0.2">
      <c r="B12647" s="62"/>
    </row>
    <row r="12648" spans="2:2" x14ac:dyDescent="0.2">
      <c r="B12648" s="62"/>
    </row>
    <row r="12649" spans="2:2" x14ac:dyDescent="0.2">
      <c r="B12649" s="62"/>
    </row>
    <row r="12650" spans="2:2" x14ac:dyDescent="0.2">
      <c r="B12650" s="62"/>
    </row>
    <row r="12651" spans="2:2" x14ac:dyDescent="0.2">
      <c r="B12651" s="62"/>
    </row>
    <row r="12652" spans="2:2" x14ac:dyDescent="0.2">
      <c r="B12652" s="62"/>
    </row>
    <row r="12653" spans="2:2" x14ac:dyDescent="0.2">
      <c r="B12653" s="62"/>
    </row>
    <row r="12654" spans="2:2" x14ac:dyDescent="0.2">
      <c r="B12654" s="62"/>
    </row>
    <row r="12655" spans="2:2" x14ac:dyDescent="0.2">
      <c r="B12655" s="62"/>
    </row>
    <row r="12656" spans="2:2" x14ac:dyDescent="0.2">
      <c r="B12656" s="62"/>
    </row>
    <row r="12657" spans="2:2" x14ac:dyDescent="0.2">
      <c r="B12657" s="62"/>
    </row>
    <row r="12658" spans="2:2" x14ac:dyDescent="0.2">
      <c r="B12658" s="62"/>
    </row>
    <row r="12659" spans="2:2" x14ac:dyDescent="0.2">
      <c r="B12659" s="62"/>
    </row>
    <row r="12660" spans="2:2" x14ac:dyDescent="0.2">
      <c r="B12660" s="62"/>
    </row>
    <row r="12661" spans="2:2" x14ac:dyDescent="0.2">
      <c r="B12661" s="62"/>
    </row>
    <row r="12662" spans="2:2" x14ac:dyDescent="0.2">
      <c r="B12662" s="62"/>
    </row>
    <row r="12663" spans="2:2" x14ac:dyDescent="0.2">
      <c r="B12663" s="62"/>
    </row>
    <row r="12664" spans="2:2" x14ac:dyDescent="0.2">
      <c r="B12664" s="62"/>
    </row>
    <row r="12665" spans="2:2" x14ac:dyDescent="0.2">
      <c r="B12665" s="62"/>
    </row>
    <row r="12666" spans="2:2" x14ac:dyDescent="0.2">
      <c r="B12666" s="62"/>
    </row>
    <row r="12667" spans="2:2" x14ac:dyDescent="0.2">
      <c r="B12667" s="62"/>
    </row>
    <row r="12668" spans="2:2" x14ac:dyDescent="0.2">
      <c r="B12668" s="62"/>
    </row>
    <row r="12669" spans="2:2" x14ac:dyDescent="0.2">
      <c r="B12669" s="62"/>
    </row>
    <row r="12670" spans="2:2" x14ac:dyDescent="0.2">
      <c r="B12670" s="62"/>
    </row>
    <row r="12671" spans="2:2" x14ac:dyDescent="0.2">
      <c r="B12671" s="62"/>
    </row>
    <row r="12672" spans="2:2" x14ac:dyDescent="0.2">
      <c r="B12672" s="62"/>
    </row>
    <row r="12673" spans="2:2" x14ac:dyDescent="0.2">
      <c r="B12673" s="62"/>
    </row>
    <row r="12674" spans="2:2" x14ac:dyDescent="0.2">
      <c r="B12674" s="62"/>
    </row>
    <row r="12675" spans="2:2" x14ac:dyDescent="0.2">
      <c r="B12675" s="62"/>
    </row>
    <row r="12676" spans="2:2" x14ac:dyDescent="0.2">
      <c r="B12676" s="62"/>
    </row>
    <row r="12677" spans="2:2" x14ac:dyDescent="0.2">
      <c r="B12677" s="62"/>
    </row>
    <row r="12678" spans="2:2" x14ac:dyDescent="0.2">
      <c r="B12678" s="62"/>
    </row>
    <row r="12679" spans="2:2" x14ac:dyDescent="0.2">
      <c r="B12679" s="62"/>
    </row>
    <row r="12680" spans="2:2" x14ac:dyDescent="0.2">
      <c r="B12680" s="62"/>
    </row>
    <row r="12681" spans="2:2" x14ac:dyDescent="0.2">
      <c r="B12681" s="62"/>
    </row>
    <row r="12682" spans="2:2" x14ac:dyDescent="0.2">
      <c r="B12682" s="62"/>
    </row>
    <row r="12683" spans="2:2" x14ac:dyDescent="0.2">
      <c r="B12683" s="62"/>
    </row>
    <row r="12684" spans="2:2" x14ac:dyDescent="0.2">
      <c r="B12684" s="62"/>
    </row>
    <row r="12685" spans="2:2" x14ac:dyDescent="0.2">
      <c r="B12685" s="62"/>
    </row>
    <row r="12686" spans="2:2" x14ac:dyDescent="0.2">
      <c r="B12686" s="62"/>
    </row>
    <row r="12687" spans="2:2" x14ac:dyDescent="0.2">
      <c r="B12687" s="62"/>
    </row>
    <row r="12688" spans="2:2" x14ac:dyDescent="0.2">
      <c r="B12688" s="62"/>
    </row>
    <row r="12689" spans="2:2" x14ac:dyDescent="0.2">
      <c r="B12689" s="62"/>
    </row>
    <row r="12690" spans="2:2" x14ac:dyDescent="0.2">
      <c r="B12690" s="62"/>
    </row>
    <row r="12691" spans="2:2" x14ac:dyDescent="0.2">
      <c r="B12691" s="62"/>
    </row>
    <row r="12692" spans="2:2" x14ac:dyDescent="0.2">
      <c r="B12692" s="62"/>
    </row>
    <row r="12693" spans="2:2" x14ac:dyDescent="0.2">
      <c r="B12693" s="62"/>
    </row>
    <row r="12694" spans="2:2" x14ac:dyDescent="0.2">
      <c r="B12694" s="62"/>
    </row>
    <row r="12695" spans="2:2" x14ac:dyDescent="0.2">
      <c r="B12695" s="62"/>
    </row>
    <row r="12696" spans="2:2" x14ac:dyDescent="0.2">
      <c r="B12696" s="62"/>
    </row>
    <row r="12697" spans="2:2" x14ac:dyDescent="0.2">
      <c r="B12697" s="62"/>
    </row>
    <row r="12698" spans="2:2" x14ac:dyDescent="0.2">
      <c r="B12698" s="62"/>
    </row>
    <row r="12699" spans="2:2" x14ac:dyDescent="0.2">
      <c r="B12699" s="62"/>
    </row>
    <row r="12700" spans="2:2" x14ac:dyDescent="0.2">
      <c r="B12700" s="62"/>
    </row>
    <row r="12701" spans="2:2" x14ac:dyDescent="0.2">
      <c r="B12701" s="62"/>
    </row>
    <row r="12702" spans="2:2" x14ac:dyDescent="0.2">
      <c r="B12702" s="62"/>
    </row>
    <row r="12703" spans="2:2" x14ac:dyDescent="0.2">
      <c r="B12703" s="62"/>
    </row>
    <row r="12704" spans="2:2" x14ac:dyDescent="0.2">
      <c r="B12704" s="62"/>
    </row>
    <row r="12705" spans="2:2" x14ac:dyDescent="0.2">
      <c r="B12705" s="62"/>
    </row>
    <row r="12706" spans="2:2" x14ac:dyDescent="0.2">
      <c r="B12706" s="62"/>
    </row>
    <row r="12707" spans="2:2" x14ac:dyDescent="0.2">
      <c r="B12707" s="62"/>
    </row>
    <row r="12708" spans="2:2" x14ac:dyDescent="0.2">
      <c r="B12708" s="62"/>
    </row>
    <row r="12709" spans="2:2" x14ac:dyDescent="0.2">
      <c r="B12709" s="62"/>
    </row>
    <row r="12710" spans="2:2" x14ac:dyDescent="0.2">
      <c r="B12710" s="62"/>
    </row>
    <row r="12711" spans="2:2" x14ac:dyDescent="0.2">
      <c r="B12711" s="62"/>
    </row>
    <row r="12712" spans="2:2" x14ac:dyDescent="0.2">
      <c r="B12712" s="62"/>
    </row>
    <row r="12713" spans="2:2" x14ac:dyDescent="0.2">
      <c r="B12713" s="62"/>
    </row>
    <row r="12714" spans="2:2" x14ac:dyDescent="0.2">
      <c r="B12714" s="62"/>
    </row>
    <row r="12715" spans="2:2" x14ac:dyDescent="0.2">
      <c r="B12715" s="62"/>
    </row>
    <row r="12716" spans="2:2" x14ac:dyDescent="0.2">
      <c r="B12716" s="62"/>
    </row>
    <row r="12717" spans="2:2" x14ac:dyDescent="0.2">
      <c r="B12717" s="62"/>
    </row>
    <row r="12718" spans="2:2" x14ac:dyDescent="0.2">
      <c r="B12718" s="62"/>
    </row>
    <row r="12719" spans="2:2" x14ac:dyDescent="0.2">
      <c r="B12719" s="62"/>
    </row>
    <row r="12720" spans="2:2" x14ac:dyDescent="0.2">
      <c r="B12720" s="62"/>
    </row>
    <row r="12721" spans="2:2" x14ac:dyDescent="0.2">
      <c r="B12721" s="62"/>
    </row>
    <row r="12722" spans="2:2" x14ac:dyDescent="0.2">
      <c r="B12722" s="62"/>
    </row>
    <row r="12723" spans="2:2" x14ac:dyDescent="0.2">
      <c r="B12723" s="62"/>
    </row>
    <row r="12724" spans="2:2" x14ac:dyDescent="0.2">
      <c r="B12724" s="62"/>
    </row>
    <row r="12725" spans="2:2" x14ac:dyDescent="0.2">
      <c r="B12725" s="62"/>
    </row>
    <row r="12726" spans="2:2" x14ac:dyDescent="0.2">
      <c r="B12726" s="62"/>
    </row>
    <row r="12727" spans="2:2" x14ac:dyDescent="0.2">
      <c r="B12727" s="62"/>
    </row>
    <row r="12728" spans="2:2" x14ac:dyDescent="0.2">
      <c r="B12728" s="62"/>
    </row>
    <row r="12729" spans="2:2" x14ac:dyDescent="0.2">
      <c r="B12729" s="62"/>
    </row>
    <row r="12730" spans="2:2" x14ac:dyDescent="0.2">
      <c r="B12730" s="62"/>
    </row>
    <row r="12731" spans="2:2" x14ac:dyDescent="0.2">
      <c r="B12731" s="62"/>
    </row>
    <row r="12732" spans="2:2" x14ac:dyDescent="0.2">
      <c r="B12732" s="62"/>
    </row>
    <row r="12733" spans="2:2" x14ac:dyDescent="0.2">
      <c r="B12733" s="62"/>
    </row>
    <row r="12734" spans="2:2" x14ac:dyDescent="0.2">
      <c r="B12734" s="62"/>
    </row>
    <row r="12735" spans="2:2" x14ac:dyDescent="0.2">
      <c r="B12735" s="62"/>
    </row>
    <row r="12736" spans="2:2" x14ac:dyDescent="0.2">
      <c r="B12736" s="62"/>
    </row>
    <row r="12737" spans="2:2" x14ac:dyDescent="0.2">
      <c r="B12737" s="62"/>
    </row>
    <row r="12738" spans="2:2" x14ac:dyDescent="0.2">
      <c r="B12738" s="62"/>
    </row>
    <row r="12739" spans="2:2" x14ac:dyDescent="0.2">
      <c r="B12739" s="62"/>
    </row>
    <row r="12740" spans="2:2" x14ac:dyDescent="0.2">
      <c r="B12740" s="62"/>
    </row>
    <row r="12741" spans="2:2" x14ac:dyDescent="0.2">
      <c r="B12741" s="62"/>
    </row>
    <row r="12742" spans="2:2" x14ac:dyDescent="0.2">
      <c r="B12742" s="62"/>
    </row>
    <row r="12743" spans="2:2" x14ac:dyDescent="0.2">
      <c r="B12743" s="62"/>
    </row>
    <row r="12744" spans="2:2" x14ac:dyDescent="0.2">
      <c r="B12744" s="62"/>
    </row>
    <row r="12745" spans="2:2" x14ac:dyDescent="0.2">
      <c r="B12745" s="62"/>
    </row>
    <row r="12746" spans="2:2" x14ac:dyDescent="0.2">
      <c r="B12746" s="62"/>
    </row>
    <row r="12747" spans="2:2" x14ac:dyDescent="0.2">
      <c r="B12747" s="62"/>
    </row>
    <row r="12748" spans="2:2" x14ac:dyDescent="0.2">
      <c r="B12748" s="62"/>
    </row>
    <row r="12749" spans="2:2" x14ac:dyDescent="0.2">
      <c r="B12749" s="62"/>
    </row>
    <row r="12750" spans="2:2" x14ac:dyDescent="0.2">
      <c r="B12750" s="62"/>
    </row>
    <row r="12751" spans="2:2" x14ac:dyDescent="0.2">
      <c r="B12751" s="62"/>
    </row>
    <row r="12752" spans="2:2" x14ac:dyDescent="0.2">
      <c r="B12752" s="62"/>
    </row>
    <row r="12753" spans="2:2" x14ac:dyDescent="0.2">
      <c r="B12753" s="62"/>
    </row>
    <row r="12754" spans="2:2" x14ac:dyDescent="0.2">
      <c r="B12754" s="62"/>
    </row>
    <row r="12755" spans="2:2" x14ac:dyDescent="0.2">
      <c r="B12755" s="62"/>
    </row>
    <row r="12756" spans="2:2" x14ac:dyDescent="0.2">
      <c r="B12756" s="62"/>
    </row>
    <row r="12757" spans="2:2" x14ac:dyDescent="0.2">
      <c r="B12757" s="62"/>
    </row>
    <row r="12758" spans="2:2" x14ac:dyDescent="0.2">
      <c r="B12758" s="62"/>
    </row>
    <row r="12759" spans="2:2" x14ac:dyDescent="0.2">
      <c r="B12759" s="62"/>
    </row>
    <row r="12760" spans="2:2" x14ac:dyDescent="0.2">
      <c r="B12760" s="62"/>
    </row>
    <row r="12761" spans="2:2" x14ac:dyDescent="0.2">
      <c r="B12761" s="62"/>
    </row>
    <row r="12762" spans="2:2" x14ac:dyDescent="0.2">
      <c r="B12762" s="62"/>
    </row>
    <row r="12763" spans="2:2" x14ac:dyDescent="0.2">
      <c r="B12763" s="62"/>
    </row>
    <row r="12764" spans="2:2" x14ac:dyDescent="0.2">
      <c r="B12764" s="62"/>
    </row>
    <row r="12765" spans="2:2" x14ac:dyDescent="0.2">
      <c r="B12765" s="62"/>
    </row>
    <row r="12766" spans="2:2" x14ac:dyDescent="0.2">
      <c r="B12766" s="62"/>
    </row>
    <row r="12767" spans="2:2" x14ac:dyDescent="0.2">
      <c r="B12767" s="62"/>
    </row>
    <row r="12768" spans="2:2" x14ac:dyDescent="0.2">
      <c r="B12768" s="62"/>
    </row>
    <row r="12769" spans="2:2" x14ac:dyDescent="0.2">
      <c r="B12769" s="62"/>
    </row>
    <row r="12770" spans="2:2" x14ac:dyDescent="0.2">
      <c r="B12770" s="62"/>
    </row>
    <row r="12771" spans="2:2" x14ac:dyDescent="0.2">
      <c r="B12771" s="62"/>
    </row>
    <row r="12772" spans="2:2" x14ac:dyDescent="0.2">
      <c r="B12772" s="62"/>
    </row>
    <row r="12773" spans="2:2" x14ac:dyDescent="0.2">
      <c r="B12773" s="62"/>
    </row>
    <row r="12774" spans="2:2" x14ac:dyDescent="0.2">
      <c r="B12774" s="62"/>
    </row>
    <row r="12775" spans="2:2" x14ac:dyDescent="0.2">
      <c r="B12775" s="62"/>
    </row>
    <row r="12776" spans="2:2" x14ac:dyDescent="0.2">
      <c r="B12776" s="62"/>
    </row>
    <row r="12777" spans="2:2" x14ac:dyDescent="0.2">
      <c r="B12777" s="62"/>
    </row>
    <row r="12778" spans="2:2" x14ac:dyDescent="0.2">
      <c r="B12778" s="62"/>
    </row>
    <row r="12779" spans="2:2" x14ac:dyDescent="0.2">
      <c r="B12779" s="62"/>
    </row>
    <row r="12780" spans="2:2" x14ac:dyDescent="0.2">
      <c r="B12780" s="62"/>
    </row>
    <row r="12781" spans="2:2" x14ac:dyDescent="0.2">
      <c r="B12781" s="62"/>
    </row>
    <row r="12782" spans="2:2" x14ac:dyDescent="0.2">
      <c r="B12782" s="62"/>
    </row>
    <row r="12783" spans="2:2" x14ac:dyDescent="0.2">
      <c r="B12783" s="62"/>
    </row>
    <row r="12784" spans="2:2" x14ac:dyDescent="0.2">
      <c r="B12784" s="62"/>
    </row>
    <row r="12785" spans="2:2" x14ac:dyDescent="0.2">
      <c r="B12785" s="62"/>
    </row>
    <row r="12786" spans="2:2" x14ac:dyDescent="0.2">
      <c r="B12786" s="62"/>
    </row>
    <row r="12787" spans="2:2" x14ac:dyDescent="0.2">
      <c r="B12787" s="62"/>
    </row>
    <row r="12788" spans="2:2" x14ac:dyDescent="0.2">
      <c r="B12788" s="62"/>
    </row>
    <row r="12789" spans="2:2" x14ac:dyDescent="0.2">
      <c r="B12789" s="62"/>
    </row>
    <row r="12790" spans="2:2" x14ac:dyDescent="0.2">
      <c r="B12790" s="62"/>
    </row>
    <row r="12791" spans="2:2" x14ac:dyDescent="0.2">
      <c r="B12791" s="62"/>
    </row>
    <row r="12792" spans="2:2" x14ac:dyDescent="0.2">
      <c r="B12792" s="62"/>
    </row>
    <row r="12793" spans="2:2" x14ac:dyDescent="0.2">
      <c r="B12793" s="62"/>
    </row>
    <row r="12794" spans="2:2" x14ac:dyDescent="0.2">
      <c r="B12794" s="62"/>
    </row>
    <row r="12795" spans="2:2" x14ac:dyDescent="0.2">
      <c r="B12795" s="62"/>
    </row>
    <row r="12796" spans="2:2" x14ac:dyDescent="0.2">
      <c r="B12796" s="62"/>
    </row>
    <row r="12797" spans="2:2" x14ac:dyDescent="0.2">
      <c r="B12797" s="62"/>
    </row>
    <row r="12798" spans="2:2" x14ac:dyDescent="0.2">
      <c r="B12798" s="62"/>
    </row>
    <row r="12799" spans="2:2" x14ac:dyDescent="0.2">
      <c r="B12799" s="62"/>
    </row>
    <row r="12800" spans="2:2" x14ac:dyDescent="0.2">
      <c r="B12800" s="62"/>
    </row>
    <row r="12801" spans="2:2" x14ac:dyDescent="0.2">
      <c r="B12801" s="62"/>
    </row>
    <row r="12802" spans="2:2" x14ac:dyDescent="0.2">
      <c r="B12802" s="62"/>
    </row>
    <row r="12803" spans="2:2" x14ac:dyDescent="0.2">
      <c r="B12803" s="62"/>
    </row>
    <row r="12804" spans="2:2" x14ac:dyDescent="0.2">
      <c r="B12804" s="62"/>
    </row>
    <row r="12805" spans="2:2" x14ac:dyDescent="0.2">
      <c r="B12805" s="62"/>
    </row>
    <row r="12806" spans="2:2" x14ac:dyDescent="0.2">
      <c r="B12806" s="62"/>
    </row>
    <row r="12807" spans="2:2" x14ac:dyDescent="0.2">
      <c r="B12807" s="62"/>
    </row>
    <row r="12808" spans="2:2" x14ac:dyDescent="0.2">
      <c r="B12808" s="62"/>
    </row>
    <row r="12809" spans="2:2" x14ac:dyDescent="0.2">
      <c r="B12809" s="62"/>
    </row>
    <row r="12810" spans="2:2" x14ac:dyDescent="0.2">
      <c r="B12810" s="62"/>
    </row>
    <row r="12811" spans="2:2" x14ac:dyDescent="0.2">
      <c r="B12811" s="62"/>
    </row>
    <row r="12812" spans="2:2" x14ac:dyDescent="0.2">
      <c r="B12812" s="62"/>
    </row>
    <row r="12813" spans="2:2" x14ac:dyDescent="0.2">
      <c r="B12813" s="62"/>
    </row>
    <row r="12814" spans="2:2" x14ac:dyDescent="0.2">
      <c r="B12814" s="62"/>
    </row>
    <row r="12815" spans="2:2" x14ac:dyDescent="0.2">
      <c r="B12815" s="62"/>
    </row>
    <row r="12816" spans="2:2" x14ac:dyDescent="0.2">
      <c r="B12816" s="62"/>
    </row>
    <row r="12817" spans="2:2" x14ac:dyDescent="0.2">
      <c r="B12817" s="62"/>
    </row>
    <row r="12818" spans="2:2" x14ac:dyDescent="0.2">
      <c r="B12818" s="62"/>
    </row>
    <row r="12819" spans="2:2" x14ac:dyDescent="0.2">
      <c r="B12819" s="62"/>
    </row>
    <row r="12820" spans="2:2" x14ac:dyDescent="0.2">
      <c r="B12820" s="62"/>
    </row>
    <row r="12821" spans="2:2" x14ac:dyDescent="0.2">
      <c r="B12821" s="62"/>
    </row>
    <row r="12822" spans="2:2" x14ac:dyDescent="0.2">
      <c r="B12822" s="62"/>
    </row>
    <row r="12823" spans="2:2" x14ac:dyDescent="0.2">
      <c r="B12823" s="62"/>
    </row>
    <row r="12824" spans="2:2" x14ac:dyDescent="0.2">
      <c r="B12824" s="62"/>
    </row>
    <row r="12825" spans="2:2" x14ac:dyDescent="0.2">
      <c r="B12825" s="62"/>
    </row>
    <row r="12826" spans="2:2" x14ac:dyDescent="0.2">
      <c r="B12826" s="62"/>
    </row>
    <row r="12827" spans="2:2" x14ac:dyDescent="0.2">
      <c r="B12827" s="62"/>
    </row>
    <row r="12828" spans="2:2" x14ac:dyDescent="0.2">
      <c r="B12828" s="62"/>
    </row>
    <row r="12829" spans="2:2" x14ac:dyDescent="0.2">
      <c r="B12829" s="62"/>
    </row>
    <row r="12830" spans="2:2" x14ac:dyDescent="0.2">
      <c r="B12830" s="62"/>
    </row>
    <row r="12831" spans="2:2" x14ac:dyDescent="0.2">
      <c r="B12831" s="62"/>
    </row>
    <row r="12832" spans="2:2" x14ac:dyDescent="0.2">
      <c r="B12832" s="62"/>
    </row>
    <row r="12833" spans="2:2" x14ac:dyDescent="0.2">
      <c r="B12833" s="62"/>
    </row>
    <row r="12834" spans="2:2" x14ac:dyDescent="0.2">
      <c r="B12834" s="62"/>
    </row>
    <row r="12835" spans="2:2" x14ac:dyDescent="0.2">
      <c r="B12835" s="62"/>
    </row>
    <row r="12836" spans="2:2" x14ac:dyDescent="0.2">
      <c r="B12836" s="62"/>
    </row>
    <row r="12837" spans="2:2" x14ac:dyDescent="0.2">
      <c r="B12837" s="62"/>
    </row>
    <row r="12838" spans="2:2" x14ac:dyDescent="0.2">
      <c r="B12838" s="62"/>
    </row>
    <row r="12839" spans="2:2" x14ac:dyDescent="0.2">
      <c r="B12839" s="62"/>
    </row>
    <row r="12840" spans="2:2" x14ac:dyDescent="0.2">
      <c r="B12840" s="62"/>
    </row>
    <row r="12841" spans="2:2" x14ac:dyDescent="0.2">
      <c r="B12841" s="62"/>
    </row>
    <row r="12842" spans="2:2" x14ac:dyDescent="0.2">
      <c r="B12842" s="62"/>
    </row>
    <row r="12843" spans="2:2" x14ac:dyDescent="0.2">
      <c r="B12843" s="62"/>
    </row>
    <row r="12844" spans="2:2" x14ac:dyDescent="0.2">
      <c r="B12844" s="62"/>
    </row>
    <row r="12845" spans="2:2" x14ac:dyDescent="0.2">
      <c r="B12845" s="62"/>
    </row>
    <row r="12846" spans="2:2" x14ac:dyDescent="0.2">
      <c r="B12846" s="62"/>
    </row>
    <row r="12847" spans="2:2" x14ac:dyDescent="0.2">
      <c r="B12847" s="62"/>
    </row>
    <row r="12848" spans="2:2" x14ac:dyDescent="0.2">
      <c r="B12848" s="62"/>
    </row>
    <row r="12849" spans="2:2" x14ac:dyDescent="0.2">
      <c r="B12849" s="62"/>
    </row>
    <row r="12850" spans="2:2" x14ac:dyDescent="0.2">
      <c r="B12850" s="62"/>
    </row>
    <row r="12851" spans="2:2" x14ac:dyDescent="0.2">
      <c r="B12851" s="62"/>
    </row>
    <row r="12852" spans="2:2" x14ac:dyDescent="0.2">
      <c r="B12852" s="62"/>
    </row>
    <row r="12853" spans="2:2" x14ac:dyDescent="0.2">
      <c r="B12853" s="62"/>
    </row>
    <row r="12854" spans="2:2" x14ac:dyDescent="0.2">
      <c r="B12854" s="62"/>
    </row>
    <row r="12855" spans="2:2" x14ac:dyDescent="0.2">
      <c r="B12855" s="62"/>
    </row>
    <row r="12856" spans="2:2" x14ac:dyDescent="0.2">
      <c r="B12856" s="62"/>
    </row>
    <row r="12857" spans="2:2" x14ac:dyDescent="0.2">
      <c r="B12857" s="62"/>
    </row>
    <row r="12858" spans="2:2" x14ac:dyDescent="0.2">
      <c r="B12858" s="62"/>
    </row>
    <row r="12859" spans="2:2" x14ac:dyDescent="0.2">
      <c r="B12859" s="62"/>
    </row>
    <row r="12860" spans="2:2" x14ac:dyDescent="0.2">
      <c r="B12860" s="62"/>
    </row>
    <row r="12861" spans="2:2" x14ac:dyDescent="0.2">
      <c r="B12861" s="62"/>
    </row>
    <row r="12862" spans="2:2" x14ac:dyDescent="0.2">
      <c r="B12862" s="62"/>
    </row>
    <row r="12863" spans="2:2" x14ac:dyDescent="0.2">
      <c r="B12863" s="62"/>
    </row>
    <row r="12864" spans="2:2" x14ac:dyDescent="0.2">
      <c r="B12864" s="62"/>
    </row>
    <row r="12865" spans="2:2" x14ac:dyDescent="0.2">
      <c r="B12865" s="62"/>
    </row>
    <row r="12866" spans="2:2" x14ac:dyDescent="0.2">
      <c r="B12866" s="62"/>
    </row>
    <row r="12867" spans="2:2" x14ac:dyDescent="0.2">
      <c r="B12867" s="62"/>
    </row>
    <row r="12868" spans="2:2" x14ac:dyDescent="0.2">
      <c r="B12868" s="62"/>
    </row>
    <row r="12869" spans="2:2" x14ac:dyDescent="0.2">
      <c r="B12869" s="62"/>
    </row>
    <row r="12870" spans="2:2" x14ac:dyDescent="0.2">
      <c r="B12870" s="62"/>
    </row>
    <row r="12871" spans="2:2" x14ac:dyDescent="0.2">
      <c r="B12871" s="62"/>
    </row>
    <row r="12872" spans="2:2" x14ac:dyDescent="0.2">
      <c r="B12872" s="62"/>
    </row>
    <row r="12873" spans="2:2" x14ac:dyDescent="0.2">
      <c r="B12873" s="62"/>
    </row>
    <row r="12874" spans="2:2" x14ac:dyDescent="0.2">
      <c r="B12874" s="62"/>
    </row>
    <row r="12875" spans="2:2" x14ac:dyDescent="0.2">
      <c r="B12875" s="62"/>
    </row>
    <row r="12876" spans="2:2" x14ac:dyDescent="0.2">
      <c r="B12876" s="62"/>
    </row>
    <row r="12877" spans="2:2" x14ac:dyDescent="0.2">
      <c r="B12877" s="62"/>
    </row>
    <row r="12878" spans="2:2" x14ac:dyDescent="0.2">
      <c r="B12878" s="62"/>
    </row>
    <row r="12879" spans="2:2" x14ac:dyDescent="0.2">
      <c r="B12879" s="62"/>
    </row>
    <row r="12880" spans="2:2" x14ac:dyDescent="0.2">
      <c r="B12880" s="62"/>
    </row>
    <row r="12881" spans="2:2" x14ac:dyDescent="0.2">
      <c r="B12881" s="62"/>
    </row>
    <row r="12882" spans="2:2" x14ac:dyDescent="0.2">
      <c r="B12882" s="62"/>
    </row>
    <row r="12883" spans="2:2" x14ac:dyDescent="0.2">
      <c r="B12883" s="62"/>
    </row>
    <row r="12884" spans="2:2" x14ac:dyDescent="0.2">
      <c r="B12884" s="62"/>
    </row>
    <row r="12885" spans="2:2" x14ac:dyDescent="0.2">
      <c r="B12885" s="62"/>
    </row>
    <row r="12886" spans="2:2" x14ac:dyDescent="0.2">
      <c r="B12886" s="62"/>
    </row>
    <row r="12887" spans="2:2" x14ac:dyDescent="0.2">
      <c r="B12887" s="62"/>
    </row>
    <row r="12888" spans="2:2" x14ac:dyDescent="0.2">
      <c r="B12888" s="62"/>
    </row>
    <row r="12889" spans="2:2" x14ac:dyDescent="0.2">
      <c r="B12889" s="62"/>
    </row>
    <row r="12890" spans="2:2" x14ac:dyDescent="0.2">
      <c r="B12890" s="62"/>
    </row>
    <row r="12891" spans="2:2" x14ac:dyDescent="0.2">
      <c r="B12891" s="62"/>
    </row>
    <row r="12892" spans="2:2" x14ac:dyDescent="0.2">
      <c r="B12892" s="62"/>
    </row>
    <row r="12893" spans="2:2" x14ac:dyDescent="0.2">
      <c r="B12893" s="62"/>
    </row>
    <row r="12894" spans="2:2" x14ac:dyDescent="0.2">
      <c r="B12894" s="62"/>
    </row>
    <row r="12895" spans="2:2" x14ac:dyDescent="0.2">
      <c r="B12895" s="62"/>
    </row>
    <row r="12896" spans="2:2" x14ac:dyDescent="0.2">
      <c r="B12896" s="62"/>
    </row>
    <row r="12897" spans="2:2" x14ac:dyDescent="0.2">
      <c r="B12897" s="62"/>
    </row>
    <row r="12898" spans="2:2" x14ac:dyDescent="0.2">
      <c r="B12898" s="62"/>
    </row>
    <row r="12899" spans="2:2" x14ac:dyDescent="0.2">
      <c r="B12899" s="62"/>
    </row>
    <row r="12900" spans="2:2" x14ac:dyDescent="0.2">
      <c r="B12900" s="62"/>
    </row>
    <row r="12901" spans="2:2" x14ac:dyDescent="0.2">
      <c r="B12901" s="62"/>
    </row>
    <row r="12902" spans="2:2" x14ac:dyDescent="0.2">
      <c r="B12902" s="62"/>
    </row>
    <row r="12903" spans="2:2" x14ac:dyDescent="0.2">
      <c r="B12903" s="62"/>
    </row>
    <row r="12904" spans="2:2" x14ac:dyDescent="0.2">
      <c r="B12904" s="62"/>
    </row>
    <row r="12905" spans="2:2" x14ac:dyDescent="0.2">
      <c r="B12905" s="62"/>
    </row>
    <row r="12906" spans="2:2" x14ac:dyDescent="0.2">
      <c r="B12906" s="62"/>
    </row>
    <row r="12907" spans="2:2" x14ac:dyDescent="0.2">
      <c r="B12907" s="62"/>
    </row>
    <row r="12908" spans="2:2" x14ac:dyDescent="0.2">
      <c r="B12908" s="62"/>
    </row>
    <row r="12909" spans="2:2" x14ac:dyDescent="0.2">
      <c r="B12909" s="62"/>
    </row>
    <row r="12910" spans="2:2" x14ac:dyDescent="0.2">
      <c r="B12910" s="62"/>
    </row>
    <row r="12911" spans="2:2" x14ac:dyDescent="0.2">
      <c r="B12911" s="62"/>
    </row>
    <row r="12912" spans="2:2" x14ac:dyDescent="0.2">
      <c r="B12912" s="62"/>
    </row>
    <row r="12913" spans="2:2" x14ac:dyDescent="0.2">
      <c r="B12913" s="62"/>
    </row>
    <row r="12914" spans="2:2" x14ac:dyDescent="0.2">
      <c r="B12914" s="62"/>
    </row>
    <row r="12915" spans="2:2" x14ac:dyDescent="0.2">
      <c r="B12915" s="62"/>
    </row>
    <row r="12916" spans="2:2" x14ac:dyDescent="0.2">
      <c r="B12916" s="62"/>
    </row>
    <row r="12917" spans="2:2" x14ac:dyDescent="0.2">
      <c r="B12917" s="62"/>
    </row>
    <row r="12918" spans="2:2" x14ac:dyDescent="0.2">
      <c r="B12918" s="62"/>
    </row>
    <row r="12919" spans="2:2" x14ac:dyDescent="0.2">
      <c r="B12919" s="62"/>
    </row>
    <row r="12920" spans="2:2" x14ac:dyDescent="0.2">
      <c r="B12920" s="62"/>
    </row>
    <row r="12921" spans="2:2" x14ac:dyDescent="0.2">
      <c r="B12921" s="62"/>
    </row>
    <row r="12922" spans="2:2" x14ac:dyDescent="0.2">
      <c r="B12922" s="62"/>
    </row>
    <row r="12923" spans="2:2" x14ac:dyDescent="0.2">
      <c r="B12923" s="62"/>
    </row>
    <row r="12924" spans="2:2" x14ac:dyDescent="0.2">
      <c r="B12924" s="62"/>
    </row>
    <row r="12925" spans="2:2" x14ac:dyDescent="0.2">
      <c r="B12925" s="62"/>
    </row>
    <row r="12926" spans="2:2" x14ac:dyDescent="0.2">
      <c r="B12926" s="62"/>
    </row>
    <row r="12927" spans="2:2" x14ac:dyDescent="0.2">
      <c r="B12927" s="62"/>
    </row>
    <row r="12928" spans="2:2" x14ac:dyDescent="0.2">
      <c r="B12928" s="62"/>
    </row>
    <row r="12929" spans="2:2" x14ac:dyDescent="0.2">
      <c r="B12929" s="62"/>
    </row>
    <row r="12930" spans="2:2" x14ac:dyDescent="0.2">
      <c r="B12930" s="62"/>
    </row>
    <row r="12931" spans="2:2" x14ac:dyDescent="0.2">
      <c r="B12931" s="62"/>
    </row>
    <row r="12932" spans="2:2" x14ac:dyDescent="0.2">
      <c r="B12932" s="62"/>
    </row>
    <row r="12933" spans="2:2" x14ac:dyDescent="0.2">
      <c r="B12933" s="62"/>
    </row>
    <row r="12934" spans="2:2" x14ac:dyDescent="0.2">
      <c r="B12934" s="62"/>
    </row>
    <row r="12935" spans="2:2" x14ac:dyDescent="0.2">
      <c r="B12935" s="62"/>
    </row>
    <row r="12936" spans="2:2" x14ac:dyDescent="0.2">
      <c r="B12936" s="62"/>
    </row>
    <row r="12937" spans="2:2" x14ac:dyDescent="0.2">
      <c r="B12937" s="62"/>
    </row>
    <row r="12938" spans="2:2" x14ac:dyDescent="0.2">
      <c r="B12938" s="62"/>
    </row>
    <row r="12939" spans="2:2" x14ac:dyDescent="0.2">
      <c r="B12939" s="62"/>
    </row>
    <row r="12940" spans="2:2" x14ac:dyDescent="0.2">
      <c r="B12940" s="62"/>
    </row>
    <row r="12941" spans="2:2" x14ac:dyDescent="0.2">
      <c r="B12941" s="62"/>
    </row>
    <row r="12942" spans="2:2" x14ac:dyDescent="0.2">
      <c r="B12942" s="62"/>
    </row>
    <row r="12943" spans="2:2" x14ac:dyDescent="0.2">
      <c r="B12943" s="62"/>
    </row>
    <row r="12944" spans="2:2" x14ac:dyDescent="0.2">
      <c r="B12944" s="62"/>
    </row>
    <row r="12945" spans="2:2" x14ac:dyDescent="0.2">
      <c r="B12945" s="62"/>
    </row>
    <row r="12946" spans="2:2" x14ac:dyDescent="0.2">
      <c r="B12946" s="62"/>
    </row>
    <row r="12947" spans="2:2" x14ac:dyDescent="0.2">
      <c r="B12947" s="62"/>
    </row>
    <row r="12948" spans="2:2" x14ac:dyDescent="0.2">
      <c r="B12948" s="62"/>
    </row>
    <row r="12949" spans="2:2" x14ac:dyDescent="0.2">
      <c r="B12949" s="62"/>
    </row>
    <row r="12950" spans="2:2" x14ac:dyDescent="0.2">
      <c r="B12950" s="62"/>
    </row>
    <row r="12951" spans="2:2" x14ac:dyDescent="0.2">
      <c r="B12951" s="62"/>
    </row>
    <row r="12952" spans="2:2" x14ac:dyDescent="0.2">
      <c r="B12952" s="62"/>
    </row>
    <row r="12953" spans="2:2" x14ac:dyDescent="0.2">
      <c r="B12953" s="62"/>
    </row>
    <row r="12954" spans="2:2" x14ac:dyDescent="0.2">
      <c r="B12954" s="62"/>
    </row>
    <row r="12955" spans="2:2" x14ac:dyDescent="0.2">
      <c r="B12955" s="62"/>
    </row>
    <row r="12956" spans="2:2" x14ac:dyDescent="0.2">
      <c r="B12956" s="62"/>
    </row>
    <row r="12957" spans="2:2" x14ac:dyDescent="0.2">
      <c r="B12957" s="62"/>
    </row>
    <row r="12958" spans="2:2" x14ac:dyDescent="0.2">
      <c r="B12958" s="62"/>
    </row>
    <row r="12959" spans="2:2" x14ac:dyDescent="0.2">
      <c r="B12959" s="62"/>
    </row>
    <row r="12960" spans="2:2" x14ac:dyDescent="0.2">
      <c r="B12960" s="62"/>
    </row>
    <row r="12961" spans="2:2" x14ac:dyDescent="0.2">
      <c r="B12961" s="62"/>
    </row>
    <row r="12962" spans="2:2" x14ac:dyDescent="0.2">
      <c r="B12962" s="62"/>
    </row>
    <row r="12963" spans="2:2" x14ac:dyDescent="0.2">
      <c r="B12963" s="62"/>
    </row>
    <row r="12964" spans="2:2" x14ac:dyDescent="0.2">
      <c r="B12964" s="62"/>
    </row>
    <row r="12965" spans="2:2" x14ac:dyDescent="0.2">
      <c r="B12965" s="62"/>
    </row>
    <row r="12966" spans="2:2" x14ac:dyDescent="0.2">
      <c r="B12966" s="62"/>
    </row>
    <row r="12967" spans="2:2" x14ac:dyDescent="0.2">
      <c r="B12967" s="62"/>
    </row>
    <row r="12968" spans="2:2" x14ac:dyDescent="0.2">
      <c r="B12968" s="62"/>
    </row>
    <row r="12969" spans="2:2" x14ac:dyDescent="0.2">
      <c r="B12969" s="62"/>
    </row>
    <row r="12970" spans="2:2" x14ac:dyDescent="0.2">
      <c r="B12970" s="62"/>
    </row>
    <row r="12971" spans="2:2" x14ac:dyDescent="0.2">
      <c r="B12971" s="62"/>
    </row>
    <row r="12972" spans="2:2" x14ac:dyDescent="0.2">
      <c r="B12972" s="62"/>
    </row>
    <row r="12973" spans="2:2" x14ac:dyDescent="0.2">
      <c r="B12973" s="62"/>
    </row>
    <row r="12974" spans="2:2" x14ac:dyDescent="0.2">
      <c r="B12974" s="62"/>
    </row>
    <row r="12975" spans="2:2" x14ac:dyDescent="0.2">
      <c r="B12975" s="62"/>
    </row>
    <row r="12976" spans="2:2" x14ac:dyDescent="0.2">
      <c r="B12976" s="62"/>
    </row>
    <row r="12977" spans="2:2" x14ac:dyDescent="0.2">
      <c r="B12977" s="62"/>
    </row>
    <row r="12978" spans="2:2" x14ac:dyDescent="0.2">
      <c r="B12978" s="62"/>
    </row>
    <row r="12979" spans="2:2" x14ac:dyDescent="0.2">
      <c r="B12979" s="62"/>
    </row>
    <row r="12980" spans="2:2" x14ac:dyDescent="0.2">
      <c r="B12980" s="62"/>
    </row>
    <row r="12981" spans="2:2" x14ac:dyDescent="0.2">
      <c r="B12981" s="62"/>
    </row>
    <row r="12982" spans="2:2" x14ac:dyDescent="0.2">
      <c r="B12982" s="62"/>
    </row>
    <row r="12983" spans="2:2" x14ac:dyDescent="0.2">
      <c r="B12983" s="62"/>
    </row>
    <row r="12984" spans="2:2" x14ac:dyDescent="0.2">
      <c r="B12984" s="62"/>
    </row>
    <row r="12985" spans="2:2" x14ac:dyDescent="0.2">
      <c r="B12985" s="62"/>
    </row>
    <row r="12986" spans="2:2" x14ac:dyDescent="0.2">
      <c r="B12986" s="62"/>
    </row>
    <row r="12987" spans="2:2" x14ac:dyDescent="0.2">
      <c r="B12987" s="62"/>
    </row>
    <row r="12988" spans="2:2" x14ac:dyDescent="0.2">
      <c r="B12988" s="62"/>
    </row>
    <row r="12989" spans="2:2" x14ac:dyDescent="0.2">
      <c r="B12989" s="62"/>
    </row>
    <row r="12990" spans="2:2" x14ac:dyDescent="0.2">
      <c r="B12990" s="62"/>
    </row>
    <row r="12991" spans="2:2" x14ac:dyDescent="0.2">
      <c r="B12991" s="62"/>
    </row>
    <row r="12992" spans="2:2" x14ac:dyDescent="0.2">
      <c r="B12992" s="62"/>
    </row>
    <row r="12993" spans="2:2" x14ac:dyDescent="0.2">
      <c r="B12993" s="62"/>
    </row>
    <row r="12994" spans="2:2" x14ac:dyDescent="0.2">
      <c r="B12994" s="62"/>
    </row>
    <row r="12995" spans="2:2" x14ac:dyDescent="0.2">
      <c r="B12995" s="62"/>
    </row>
    <row r="12996" spans="2:2" x14ac:dyDescent="0.2">
      <c r="B12996" s="62"/>
    </row>
    <row r="12997" spans="2:2" x14ac:dyDescent="0.2">
      <c r="B12997" s="62"/>
    </row>
    <row r="12998" spans="2:2" x14ac:dyDescent="0.2">
      <c r="B12998" s="62"/>
    </row>
    <row r="12999" spans="2:2" x14ac:dyDescent="0.2">
      <c r="B12999" s="62"/>
    </row>
    <row r="13000" spans="2:2" x14ac:dyDescent="0.2">
      <c r="B13000" s="62"/>
    </row>
    <row r="13001" spans="2:2" x14ac:dyDescent="0.2">
      <c r="B13001" s="62"/>
    </row>
    <row r="13002" spans="2:2" x14ac:dyDescent="0.2">
      <c r="B13002" s="62"/>
    </row>
    <row r="13003" spans="2:2" x14ac:dyDescent="0.2">
      <c r="B13003" s="62"/>
    </row>
    <row r="13004" spans="2:2" x14ac:dyDescent="0.2">
      <c r="B13004" s="62"/>
    </row>
    <row r="13005" spans="2:2" x14ac:dyDescent="0.2">
      <c r="B13005" s="62"/>
    </row>
    <row r="13006" spans="2:2" x14ac:dyDescent="0.2">
      <c r="B13006" s="62"/>
    </row>
    <row r="13007" spans="2:2" x14ac:dyDescent="0.2">
      <c r="B13007" s="62"/>
    </row>
    <row r="13008" spans="2:2" x14ac:dyDescent="0.2">
      <c r="B13008" s="62"/>
    </row>
    <row r="13009" spans="2:2" x14ac:dyDescent="0.2">
      <c r="B13009" s="62"/>
    </row>
    <row r="13010" spans="2:2" x14ac:dyDescent="0.2">
      <c r="B13010" s="62"/>
    </row>
    <row r="13011" spans="2:2" x14ac:dyDescent="0.2">
      <c r="B13011" s="62"/>
    </row>
    <row r="13012" spans="2:2" x14ac:dyDescent="0.2">
      <c r="B13012" s="62"/>
    </row>
    <row r="13013" spans="2:2" x14ac:dyDescent="0.2">
      <c r="B13013" s="62"/>
    </row>
    <row r="13014" spans="2:2" x14ac:dyDescent="0.2">
      <c r="B13014" s="62"/>
    </row>
    <row r="13015" spans="2:2" x14ac:dyDescent="0.2">
      <c r="B13015" s="62"/>
    </row>
    <row r="13016" spans="2:2" x14ac:dyDescent="0.2">
      <c r="B13016" s="62"/>
    </row>
    <row r="13017" spans="2:2" x14ac:dyDescent="0.2">
      <c r="B13017" s="62"/>
    </row>
    <row r="13018" spans="2:2" x14ac:dyDescent="0.2">
      <c r="B13018" s="62"/>
    </row>
    <row r="13019" spans="2:2" x14ac:dyDescent="0.2">
      <c r="B13019" s="62"/>
    </row>
    <row r="13020" spans="2:2" x14ac:dyDescent="0.2">
      <c r="B13020" s="62"/>
    </row>
    <row r="13021" spans="2:2" x14ac:dyDescent="0.2">
      <c r="B13021" s="62"/>
    </row>
    <row r="13022" spans="2:2" x14ac:dyDescent="0.2">
      <c r="B13022" s="62"/>
    </row>
    <row r="13023" spans="2:2" x14ac:dyDescent="0.2">
      <c r="B13023" s="62"/>
    </row>
    <row r="13024" spans="2:2" x14ac:dyDescent="0.2">
      <c r="B13024" s="62"/>
    </row>
    <row r="13025" spans="2:2" x14ac:dyDescent="0.2">
      <c r="B13025" s="62"/>
    </row>
    <row r="13026" spans="2:2" x14ac:dyDescent="0.2">
      <c r="B13026" s="62"/>
    </row>
    <row r="13027" spans="2:2" x14ac:dyDescent="0.2">
      <c r="B13027" s="62"/>
    </row>
    <row r="13028" spans="2:2" x14ac:dyDescent="0.2">
      <c r="B13028" s="62"/>
    </row>
    <row r="13029" spans="2:2" x14ac:dyDescent="0.2">
      <c r="B13029" s="62"/>
    </row>
    <row r="13030" spans="2:2" x14ac:dyDescent="0.2">
      <c r="B13030" s="62"/>
    </row>
    <row r="13031" spans="2:2" x14ac:dyDescent="0.2">
      <c r="B13031" s="62"/>
    </row>
    <row r="13032" spans="2:2" x14ac:dyDescent="0.2">
      <c r="B13032" s="62"/>
    </row>
    <row r="13033" spans="2:2" x14ac:dyDescent="0.2">
      <c r="B13033" s="62"/>
    </row>
    <row r="13034" spans="2:2" x14ac:dyDescent="0.2">
      <c r="B13034" s="62"/>
    </row>
    <row r="13035" spans="2:2" x14ac:dyDescent="0.2">
      <c r="B13035" s="62"/>
    </row>
    <row r="13036" spans="2:2" x14ac:dyDescent="0.2">
      <c r="B13036" s="62"/>
    </row>
    <row r="13037" spans="2:2" x14ac:dyDescent="0.2">
      <c r="B13037" s="62"/>
    </row>
    <row r="13038" spans="2:2" x14ac:dyDescent="0.2">
      <c r="B13038" s="62"/>
    </row>
    <row r="13039" spans="2:2" x14ac:dyDescent="0.2">
      <c r="B13039" s="62"/>
    </row>
    <row r="13040" spans="2:2" x14ac:dyDescent="0.2">
      <c r="B13040" s="62"/>
    </row>
    <row r="13041" spans="2:2" x14ac:dyDescent="0.2">
      <c r="B13041" s="62"/>
    </row>
    <row r="13042" spans="2:2" x14ac:dyDescent="0.2">
      <c r="B13042" s="62"/>
    </row>
    <row r="13043" spans="2:2" x14ac:dyDescent="0.2">
      <c r="B13043" s="62"/>
    </row>
    <row r="13044" spans="2:2" x14ac:dyDescent="0.2">
      <c r="B13044" s="62"/>
    </row>
    <row r="13045" spans="2:2" x14ac:dyDescent="0.2">
      <c r="B13045" s="62"/>
    </row>
    <row r="13046" spans="2:2" x14ac:dyDescent="0.2">
      <c r="B13046" s="62"/>
    </row>
    <row r="13047" spans="2:2" x14ac:dyDescent="0.2">
      <c r="B13047" s="62"/>
    </row>
    <row r="13048" spans="2:2" x14ac:dyDescent="0.2">
      <c r="B13048" s="62"/>
    </row>
    <row r="13049" spans="2:2" x14ac:dyDescent="0.2">
      <c r="B13049" s="62"/>
    </row>
    <row r="13050" spans="2:2" x14ac:dyDescent="0.2">
      <c r="B13050" s="62"/>
    </row>
    <row r="13051" spans="2:2" x14ac:dyDescent="0.2">
      <c r="B13051" s="62"/>
    </row>
    <row r="13052" spans="2:2" x14ac:dyDescent="0.2">
      <c r="B13052" s="62"/>
    </row>
    <row r="13053" spans="2:2" x14ac:dyDescent="0.2">
      <c r="B13053" s="62"/>
    </row>
    <row r="13054" spans="2:2" x14ac:dyDescent="0.2">
      <c r="B13054" s="62"/>
    </row>
    <row r="13055" spans="2:2" x14ac:dyDescent="0.2">
      <c r="B13055" s="62"/>
    </row>
    <row r="13056" spans="2:2" x14ac:dyDescent="0.2">
      <c r="B13056" s="62"/>
    </row>
    <row r="13057" spans="2:2" x14ac:dyDescent="0.2">
      <c r="B13057" s="62"/>
    </row>
    <row r="13058" spans="2:2" x14ac:dyDescent="0.2">
      <c r="B13058" s="62"/>
    </row>
    <row r="13059" spans="2:2" x14ac:dyDescent="0.2">
      <c r="B13059" s="62"/>
    </row>
    <row r="13060" spans="2:2" x14ac:dyDescent="0.2">
      <c r="B13060" s="62"/>
    </row>
    <row r="13061" spans="2:2" x14ac:dyDescent="0.2">
      <c r="B13061" s="62"/>
    </row>
    <row r="13062" spans="2:2" x14ac:dyDescent="0.2">
      <c r="B13062" s="62"/>
    </row>
    <row r="13063" spans="2:2" x14ac:dyDescent="0.2">
      <c r="B13063" s="62"/>
    </row>
    <row r="13064" spans="2:2" x14ac:dyDescent="0.2">
      <c r="B13064" s="62"/>
    </row>
    <row r="13065" spans="2:2" x14ac:dyDescent="0.2">
      <c r="B13065" s="62"/>
    </row>
    <row r="13066" spans="2:2" x14ac:dyDescent="0.2">
      <c r="B13066" s="62"/>
    </row>
    <row r="13067" spans="2:2" x14ac:dyDescent="0.2">
      <c r="B13067" s="62"/>
    </row>
    <row r="13068" spans="2:2" x14ac:dyDescent="0.2">
      <c r="B13068" s="62"/>
    </row>
    <row r="13069" spans="2:2" x14ac:dyDescent="0.2">
      <c r="B13069" s="62"/>
    </row>
    <row r="13070" spans="2:2" x14ac:dyDescent="0.2">
      <c r="B13070" s="62"/>
    </row>
    <row r="13071" spans="2:2" x14ac:dyDescent="0.2">
      <c r="B13071" s="62"/>
    </row>
    <row r="13072" spans="2:2" x14ac:dyDescent="0.2">
      <c r="B13072" s="62"/>
    </row>
    <row r="13073" spans="2:2" x14ac:dyDescent="0.2">
      <c r="B13073" s="62"/>
    </row>
    <row r="13074" spans="2:2" x14ac:dyDescent="0.2">
      <c r="B13074" s="62"/>
    </row>
    <row r="13075" spans="2:2" x14ac:dyDescent="0.2">
      <c r="B13075" s="62"/>
    </row>
    <row r="13076" spans="2:2" x14ac:dyDescent="0.2">
      <c r="B13076" s="62"/>
    </row>
    <row r="13077" spans="2:2" x14ac:dyDescent="0.2">
      <c r="B13077" s="62"/>
    </row>
    <row r="13078" spans="2:2" x14ac:dyDescent="0.2">
      <c r="B13078" s="62"/>
    </row>
    <row r="13079" spans="2:2" x14ac:dyDescent="0.2">
      <c r="B13079" s="62"/>
    </row>
    <row r="13080" spans="2:2" x14ac:dyDescent="0.2">
      <c r="B13080" s="62"/>
    </row>
    <row r="13081" spans="2:2" x14ac:dyDescent="0.2">
      <c r="B13081" s="62"/>
    </row>
    <row r="13082" spans="2:2" x14ac:dyDescent="0.2">
      <c r="B13082" s="62"/>
    </row>
    <row r="13083" spans="2:2" x14ac:dyDescent="0.2">
      <c r="B13083" s="62"/>
    </row>
    <row r="13084" spans="2:2" x14ac:dyDescent="0.2">
      <c r="B13084" s="62"/>
    </row>
    <row r="13085" spans="2:2" x14ac:dyDescent="0.2">
      <c r="B13085" s="62"/>
    </row>
    <row r="13086" spans="2:2" x14ac:dyDescent="0.2">
      <c r="B13086" s="62"/>
    </row>
    <row r="13087" spans="2:2" x14ac:dyDescent="0.2">
      <c r="B13087" s="62"/>
    </row>
    <row r="13088" spans="2:2" x14ac:dyDescent="0.2">
      <c r="B13088" s="62"/>
    </row>
    <row r="13089" spans="2:2" x14ac:dyDescent="0.2">
      <c r="B13089" s="62"/>
    </row>
    <row r="13090" spans="2:2" x14ac:dyDescent="0.2">
      <c r="B13090" s="62"/>
    </row>
    <row r="13091" spans="2:2" x14ac:dyDescent="0.2">
      <c r="B13091" s="62"/>
    </row>
    <row r="13092" spans="2:2" x14ac:dyDescent="0.2">
      <c r="B13092" s="62"/>
    </row>
    <row r="13093" spans="2:2" x14ac:dyDescent="0.2">
      <c r="B13093" s="62"/>
    </row>
    <row r="13094" spans="2:2" x14ac:dyDescent="0.2">
      <c r="B13094" s="62"/>
    </row>
    <row r="13095" spans="2:2" x14ac:dyDescent="0.2">
      <c r="B13095" s="62"/>
    </row>
    <row r="13096" spans="2:2" x14ac:dyDescent="0.2">
      <c r="B13096" s="62"/>
    </row>
    <row r="13097" spans="2:2" x14ac:dyDescent="0.2">
      <c r="B13097" s="62"/>
    </row>
    <row r="13098" spans="2:2" x14ac:dyDescent="0.2">
      <c r="B13098" s="62"/>
    </row>
    <row r="13099" spans="2:2" x14ac:dyDescent="0.2">
      <c r="B13099" s="62"/>
    </row>
    <row r="13100" spans="2:2" x14ac:dyDescent="0.2">
      <c r="B13100" s="62"/>
    </row>
    <row r="13101" spans="2:2" x14ac:dyDescent="0.2">
      <c r="B13101" s="62"/>
    </row>
    <row r="13102" spans="2:2" x14ac:dyDescent="0.2">
      <c r="B13102" s="62"/>
    </row>
    <row r="13103" spans="2:2" x14ac:dyDescent="0.2">
      <c r="B13103" s="62"/>
    </row>
    <row r="13104" spans="2:2" x14ac:dyDescent="0.2">
      <c r="B13104" s="62"/>
    </row>
    <row r="13105" spans="2:2" x14ac:dyDescent="0.2">
      <c r="B13105" s="62"/>
    </row>
    <row r="13106" spans="2:2" x14ac:dyDescent="0.2">
      <c r="B13106" s="62"/>
    </row>
    <row r="13107" spans="2:2" x14ac:dyDescent="0.2">
      <c r="B13107" s="62"/>
    </row>
    <row r="13108" spans="2:2" x14ac:dyDescent="0.2">
      <c r="B13108" s="62"/>
    </row>
    <row r="13109" spans="2:2" x14ac:dyDescent="0.2">
      <c r="B13109" s="62"/>
    </row>
    <row r="13110" spans="2:2" x14ac:dyDescent="0.2">
      <c r="B13110" s="62"/>
    </row>
    <row r="13111" spans="2:2" x14ac:dyDescent="0.2">
      <c r="B13111" s="62"/>
    </row>
    <row r="13112" spans="2:2" x14ac:dyDescent="0.2">
      <c r="B13112" s="62"/>
    </row>
    <row r="13113" spans="2:2" x14ac:dyDescent="0.2">
      <c r="B13113" s="62"/>
    </row>
    <row r="13114" spans="2:2" x14ac:dyDescent="0.2">
      <c r="B13114" s="62"/>
    </row>
    <row r="13115" spans="2:2" x14ac:dyDescent="0.2">
      <c r="B13115" s="62"/>
    </row>
    <row r="13116" spans="2:2" x14ac:dyDescent="0.2">
      <c r="B13116" s="62"/>
    </row>
    <row r="13117" spans="2:2" x14ac:dyDescent="0.2">
      <c r="B13117" s="62"/>
    </row>
    <row r="13118" spans="2:2" x14ac:dyDescent="0.2">
      <c r="B13118" s="62"/>
    </row>
    <row r="13119" spans="2:2" x14ac:dyDescent="0.2">
      <c r="B13119" s="62"/>
    </row>
    <row r="13120" spans="2:2" x14ac:dyDescent="0.2">
      <c r="B13120" s="62"/>
    </row>
    <row r="13121" spans="2:2" x14ac:dyDescent="0.2">
      <c r="B13121" s="62"/>
    </row>
    <row r="13122" spans="2:2" x14ac:dyDescent="0.2">
      <c r="B13122" s="62"/>
    </row>
    <row r="13123" spans="2:2" x14ac:dyDescent="0.2">
      <c r="B13123" s="62"/>
    </row>
    <row r="13124" spans="2:2" x14ac:dyDescent="0.2">
      <c r="B13124" s="62"/>
    </row>
    <row r="13125" spans="2:2" x14ac:dyDescent="0.2">
      <c r="B13125" s="62"/>
    </row>
    <row r="13126" spans="2:2" x14ac:dyDescent="0.2">
      <c r="B13126" s="62"/>
    </row>
    <row r="13127" spans="2:2" x14ac:dyDescent="0.2">
      <c r="B13127" s="62"/>
    </row>
    <row r="13128" spans="2:2" x14ac:dyDescent="0.2">
      <c r="B13128" s="62"/>
    </row>
    <row r="13129" spans="2:2" x14ac:dyDescent="0.2">
      <c r="B13129" s="62"/>
    </row>
    <row r="13130" spans="2:2" x14ac:dyDescent="0.2">
      <c r="B13130" s="62"/>
    </row>
    <row r="13131" spans="2:2" x14ac:dyDescent="0.2">
      <c r="B13131" s="62"/>
    </row>
    <row r="13132" spans="2:2" x14ac:dyDescent="0.2">
      <c r="B13132" s="62"/>
    </row>
    <row r="13133" spans="2:2" x14ac:dyDescent="0.2">
      <c r="B13133" s="62"/>
    </row>
    <row r="13134" spans="2:2" x14ac:dyDescent="0.2">
      <c r="B13134" s="62"/>
    </row>
    <row r="13135" spans="2:2" x14ac:dyDescent="0.2">
      <c r="B13135" s="62"/>
    </row>
    <row r="13136" spans="2:2" x14ac:dyDescent="0.2">
      <c r="B13136" s="62"/>
    </row>
    <row r="13137" spans="2:2" x14ac:dyDescent="0.2">
      <c r="B13137" s="62"/>
    </row>
    <row r="13138" spans="2:2" x14ac:dyDescent="0.2">
      <c r="B13138" s="62"/>
    </row>
    <row r="13139" spans="2:2" x14ac:dyDescent="0.2">
      <c r="B13139" s="62"/>
    </row>
    <row r="13140" spans="2:2" x14ac:dyDescent="0.2">
      <c r="B13140" s="62"/>
    </row>
    <row r="13141" spans="2:2" x14ac:dyDescent="0.2">
      <c r="B13141" s="62"/>
    </row>
    <row r="13142" spans="2:2" x14ac:dyDescent="0.2">
      <c r="B13142" s="62"/>
    </row>
    <row r="13143" spans="2:2" x14ac:dyDescent="0.2">
      <c r="B13143" s="62"/>
    </row>
    <row r="13144" spans="2:2" x14ac:dyDescent="0.2">
      <c r="B13144" s="62"/>
    </row>
    <row r="13145" spans="2:2" x14ac:dyDescent="0.2">
      <c r="B13145" s="62"/>
    </row>
    <row r="13146" spans="2:2" x14ac:dyDescent="0.2">
      <c r="B13146" s="62"/>
    </row>
    <row r="13147" spans="2:2" x14ac:dyDescent="0.2">
      <c r="B13147" s="62"/>
    </row>
    <row r="13148" spans="2:2" x14ac:dyDescent="0.2">
      <c r="B13148" s="62"/>
    </row>
    <row r="13149" spans="2:2" x14ac:dyDescent="0.2">
      <c r="B13149" s="62"/>
    </row>
    <row r="13150" spans="2:2" x14ac:dyDescent="0.2">
      <c r="B13150" s="62"/>
    </row>
    <row r="13151" spans="2:2" x14ac:dyDescent="0.2">
      <c r="B13151" s="62"/>
    </row>
    <row r="13152" spans="2:2" x14ac:dyDescent="0.2">
      <c r="B13152" s="62"/>
    </row>
    <row r="13153" spans="2:2" x14ac:dyDescent="0.2">
      <c r="B13153" s="62"/>
    </row>
    <row r="13154" spans="2:2" x14ac:dyDescent="0.2">
      <c r="B13154" s="62"/>
    </row>
    <row r="13155" spans="2:2" x14ac:dyDescent="0.2">
      <c r="B13155" s="62"/>
    </row>
    <row r="13156" spans="2:2" x14ac:dyDescent="0.2">
      <c r="B13156" s="62"/>
    </row>
    <row r="13157" spans="2:2" x14ac:dyDescent="0.2">
      <c r="B13157" s="62"/>
    </row>
    <row r="13158" spans="2:2" x14ac:dyDescent="0.2">
      <c r="B13158" s="62"/>
    </row>
    <row r="13159" spans="2:2" x14ac:dyDescent="0.2">
      <c r="B13159" s="62"/>
    </row>
    <row r="13160" spans="2:2" x14ac:dyDescent="0.2">
      <c r="B13160" s="62"/>
    </row>
    <row r="13161" spans="2:2" x14ac:dyDescent="0.2">
      <c r="B13161" s="62"/>
    </row>
    <row r="13162" spans="2:2" x14ac:dyDescent="0.2">
      <c r="B13162" s="62"/>
    </row>
    <row r="13163" spans="2:2" x14ac:dyDescent="0.2">
      <c r="B13163" s="62"/>
    </row>
    <row r="13164" spans="2:2" x14ac:dyDescent="0.2">
      <c r="B13164" s="62"/>
    </row>
    <row r="13165" spans="2:2" x14ac:dyDescent="0.2">
      <c r="B13165" s="62"/>
    </row>
    <row r="13166" spans="2:2" x14ac:dyDescent="0.2">
      <c r="B13166" s="62"/>
    </row>
    <row r="13167" spans="2:2" x14ac:dyDescent="0.2">
      <c r="B13167" s="62"/>
    </row>
    <row r="13168" spans="2:2" x14ac:dyDescent="0.2">
      <c r="B13168" s="62"/>
    </row>
    <row r="13169" spans="2:2" x14ac:dyDescent="0.2">
      <c r="B13169" s="62"/>
    </row>
    <row r="13170" spans="2:2" x14ac:dyDescent="0.2">
      <c r="B13170" s="62"/>
    </row>
    <row r="13171" spans="2:2" x14ac:dyDescent="0.2">
      <c r="B13171" s="62"/>
    </row>
    <row r="13172" spans="2:2" x14ac:dyDescent="0.2">
      <c r="B13172" s="62"/>
    </row>
    <row r="13173" spans="2:2" x14ac:dyDescent="0.2">
      <c r="B13173" s="62"/>
    </row>
    <row r="13174" spans="2:2" x14ac:dyDescent="0.2">
      <c r="B13174" s="62"/>
    </row>
    <row r="13175" spans="2:2" x14ac:dyDescent="0.2">
      <c r="B13175" s="62"/>
    </row>
    <row r="13176" spans="2:2" x14ac:dyDescent="0.2">
      <c r="B13176" s="62"/>
    </row>
    <row r="13177" spans="2:2" x14ac:dyDescent="0.2">
      <c r="B13177" s="62"/>
    </row>
    <row r="13178" spans="2:2" x14ac:dyDescent="0.2">
      <c r="B13178" s="62"/>
    </row>
    <row r="13179" spans="2:2" x14ac:dyDescent="0.2">
      <c r="B13179" s="62"/>
    </row>
    <row r="13180" spans="2:2" x14ac:dyDescent="0.2">
      <c r="B13180" s="62"/>
    </row>
    <row r="13181" spans="2:2" x14ac:dyDescent="0.2">
      <c r="B13181" s="62"/>
    </row>
    <row r="13182" spans="2:2" x14ac:dyDescent="0.2">
      <c r="B13182" s="62"/>
    </row>
    <row r="13183" spans="2:2" x14ac:dyDescent="0.2">
      <c r="B13183" s="62"/>
    </row>
    <row r="13184" spans="2:2" x14ac:dyDescent="0.2">
      <c r="B13184" s="62"/>
    </row>
    <row r="13185" spans="2:2" x14ac:dyDescent="0.2">
      <c r="B13185" s="62"/>
    </row>
    <row r="13186" spans="2:2" x14ac:dyDescent="0.2">
      <c r="B13186" s="62"/>
    </row>
    <row r="13187" spans="2:2" x14ac:dyDescent="0.2">
      <c r="B13187" s="62"/>
    </row>
    <row r="13188" spans="2:2" x14ac:dyDescent="0.2">
      <c r="B13188" s="62"/>
    </row>
    <row r="13189" spans="2:2" x14ac:dyDescent="0.2">
      <c r="B13189" s="62"/>
    </row>
    <row r="13190" spans="2:2" x14ac:dyDescent="0.2">
      <c r="B13190" s="62"/>
    </row>
    <row r="13191" spans="2:2" x14ac:dyDescent="0.2">
      <c r="B13191" s="62"/>
    </row>
    <row r="13192" spans="2:2" x14ac:dyDescent="0.2">
      <c r="B13192" s="62"/>
    </row>
    <row r="13193" spans="2:2" x14ac:dyDescent="0.2">
      <c r="B13193" s="62"/>
    </row>
    <row r="13194" spans="2:2" x14ac:dyDescent="0.2">
      <c r="B13194" s="62"/>
    </row>
    <row r="13195" spans="2:2" x14ac:dyDescent="0.2">
      <c r="B13195" s="62"/>
    </row>
    <row r="13196" spans="2:2" x14ac:dyDescent="0.2">
      <c r="B13196" s="62"/>
    </row>
    <row r="13197" spans="2:2" x14ac:dyDescent="0.2">
      <c r="B13197" s="62"/>
    </row>
    <row r="13198" spans="2:2" x14ac:dyDescent="0.2">
      <c r="B13198" s="62"/>
    </row>
    <row r="13199" spans="2:2" x14ac:dyDescent="0.2">
      <c r="B13199" s="62"/>
    </row>
    <row r="13200" spans="2:2" x14ac:dyDescent="0.2">
      <c r="B13200" s="62"/>
    </row>
    <row r="13201" spans="2:2" x14ac:dyDescent="0.2">
      <c r="B13201" s="62"/>
    </row>
    <row r="13202" spans="2:2" x14ac:dyDescent="0.2">
      <c r="B13202" s="62"/>
    </row>
    <row r="13203" spans="2:2" x14ac:dyDescent="0.2">
      <c r="B13203" s="62"/>
    </row>
    <row r="13204" spans="2:2" x14ac:dyDescent="0.2">
      <c r="B13204" s="62"/>
    </row>
    <row r="13205" spans="2:2" x14ac:dyDescent="0.2">
      <c r="B13205" s="62"/>
    </row>
    <row r="13206" spans="2:2" x14ac:dyDescent="0.2">
      <c r="B13206" s="62"/>
    </row>
    <row r="13207" spans="2:2" x14ac:dyDescent="0.2">
      <c r="B13207" s="62"/>
    </row>
    <row r="13208" spans="2:2" x14ac:dyDescent="0.2">
      <c r="B13208" s="62"/>
    </row>
    <row r="13209" spans="2:2" x14ac:dyDescent="0.2">
      <c r="B13209" s="62"/>
    </row>
    <row r="13210" spans="2:2" x14ac:dyDescent="0.2">
      <c r="B13210" s="62"/>
    </row>
    <row r="13211" spans="2:2" x14ac:dyDescent="0.2">
      <c r="B13211" s="62"/>
    </row>
    <row r="13212" spans="2:2" x14ac:dyDescent="0.2">
      <c r="B13212" s="62"/>
    </row>
    <row r="13213" spans="2:2" x14ac:dyDescent="0.2">
      <c r="B13213" s="62"/>
    </row>
    <row r="13214" spans="2:2" x14ac:dyDescent="0.2">
      <c r="B13214" s="62"/>
    </row>
    <row r="13215" spans="2:2" x14ac:dyDescent="0.2">
      <c r="B13215" s="62"/>
    </row>
    <row r="13216" spans="2:2" x14ac:dyDescent="0.2">
      <c r="B13216" s="62"/>
    </row>
    <row r="13217" spans="2:2" x14ac:dyDescent="0.2">
      <c r="B13217" s="62"/>
    </row>
    <row r="13218" spans="2:2" x14ac:dyDescent="0.2">
      <c r="B13218" s="62"/>
    </row>
    <row r="13219" spans="2:2" x14ac:dyDescent="0.2">
      <c r="B13219" s="62"/>
    </row>
    <row r="13220" spans="2:2" x14ac:dyDescent="0.2">
      <c r="B13220" s="62"/>
    </row>
    <row r="13221" spans="2:2" x14ac:dyDescent="0.2">
      <c r="B13221" s="62"/>
    </row>
    <row r="13222" spans="2:2" x14ac:dyDescent="0.2">
      <c r="B13222" s="62"/>
    </row>
    <row r="13223" spans="2:2" x14ac:dyDescent="0.2">
      <c r="B13223" s="62"/>
    </row>
    <row r="13224" spans="2:2" x14ac:dyDescent="0.2">
      <c r="B13224" s="62"/>
    </row>
    <row r="13225" spans="2:2" x14ac:dyDescent="0.2">
      <c r="B13225" s="62"/>
    </row>
    <row r="13226" spans="2:2" x14ac:dyDescent="0.2">
      <c r="B13226" s="62"/>
    </row>
    <row r="13227" spans="2:2" x14ac:dyDescent="0.2">
      <c r="B13227" s="62"/>
    </row>
    <row r="13228" spans="2:2" x14ac:dyDescent="0.2">
      <c r="B13228" s="62"/>
    </row>
    <row r="13229" spans="2:2" x14ac:dyDescent="0.2">
      <c r="B13229" s="62"/>
    </row>
    <row r="13230" spans="2:2" x14ac:dyDescent="0.2">
      <c r="B13230" s="62"/>
    </row>
    <row r="13231" spans="2:2" x14ac:dyDescent="0.2">
      <c r="B13231" s="62"/>
    </row>
    <row r="13232" spans="2:2" x14ac:dyDescent="0.2">
      <c r="B13232" s="62"/>
    </row>
    <row r="13233" spans="2:2" x14ac:dyDescent="0.2">
      <c r="B13233" s="62"/>
    </row>
    <row r="13234" spans="2:2" x14ac:dyDescent="0.2">
      <c r="B13234" s="62"/>
    </row>
    <row r="13235" spans="2:2" x14ac:dyDescent="0.2">
      <c r="B13235" s="62"/>
    </row>
    <row r="13236" spans="2:2" x14ac:dyDescent="0.2">
      <c r="B13236" s="62"/>
    </row>
    <row r="13237" spans="2:2" x14ac:dyDescent="0.2">
      <c r="B13237" s="62"/>
    </row>
    <row r="13238" spans="2:2" x14ac:dyDescent="0.2">
      <c r="B13238" s="62"/>
    </row>
    <row r="13239" spans="2:2" x14ac:dyDescent="0.2">
      <c r="B13239" s="62"/>
    </row>
    <row r="13240" spans="2:2" x14ac:dyDescent="0.2">
      <c r="B13240" s="62"/>
    </row>
    <row r="13241" spans="2:2" x14ac:dyDescent="0.2">
      <c r="B13241" s="62"/>
    </row>
    <row r="13242" spans="2:2" x14ac:dyDescent="0.2">
      <c r="B13242" s="62"/>
    </row>
    <row r="13243" spans="2:2" x14ac:dyDescent="0.2">
      <c r="B13243" s="62"/>
    </row>
    <row r="13244" spans="2:2" x14ac:dyDescent="0.2">
      <c r="B13244" s="62"/>
    </row>
    <row r="13245" spans="2:2" x14ac:dyDescent="0.2">
      <c r="B13245" s="62"/>
    </row>
    <row r="13246" spans="2:2" x14ac:dyDescent="0.2">
      <c r="B13246" s="62"/>
    </row>
    <row r="13247" spans="2:2" x14ac:dyDescent="0.2">
      <c r="B13247" s="62"/>
    </row>
    <row r="13248" spans="2:2" x14ac:dyDescent="0.2">
      <c r="B13248" s="62"/>
    </row>
    <row r="13249" spans="2:2" x14ac:dyDescent="0.2">
      <c r="B13249" s="62"/>
    </row>
    <row r="13250" spans="2:2" x14ac:dyDescent="0.2">
      <c r="B13250" s="62"/>
    </row>
    <row r="13251" spans="2:2" x14ac:dyDescent="0.2">
      <c r="B13251" s="62"/>
    </row>
    <row r="13252" spans="2:2" x14ac:dyDescent="0.2">
      <c r="B13252" s="62"/>
    </row>
    <row r="13253" spans="2:2" x14ac:dyDescent="0.2">
      <c r="B13253" s="62"/>
    </row>
    <row r="13254" spans="2:2" x14ac:dyDescent="0.2">
      <c r="B13254" s="62"/>
    </row>
    <row r="13255" spans="2:2" x14ac:dyDescent="0.2">
      <c r="B13255" s="62"/>
    </row>
    <row r="13256" spans="2:2" x14ac:dyDescent="0.2">
      <c r="B13256" s="62"/>
    </row>
    <row r="13257" spans="2:2" x14ac:dyDescent="0.2">
      <c r="B13257" s="62"/>
    </row>
    <row r="13258" spans="2:2" x14ac:dyDescent="0.2">
      <c r="B13258" s="62"/>
    </row>
    <row r="13259" spans="2:2" x14ac:dyDescent="0.2">
      <c r="B13259" s="62"/>
    </row>
    <row r="13260" spans="2:2" x14ac:dyDescent="0.2">
      <c r="B13260" s="62"/>
    </row>
    <row r="13261" spans="2:2" x14ac:dyDescent="0.2">
      <c r="B13261" s="62"/>
    </row>
    <row r="13262" spans="2:2" x14ac:dyDescent="0.2">
      <c r="B13262" s="62"/>
    </row>
    <row r="13263" spans="2:2" x14ac:dyDescent="0.2">
      <c r="B13263" s="62"/>
    </row>
    <row r="13264" spans="2:2" x14ac:dyDescent="0.2">
      <c r="B13264" s="62"/>
    </row>
    <row r="13265" spans="2:2" x14ac:dyDescent="0.2">
      <c r="B13265" s="62"/>
    </row>
    <row r="13266" spans="2:2" x14ac:dyDescent="0.2">
      <c r="B13266" s="62"/>
    </row>
    <row r="13267" spans="2:2" x14ac:dyDescent="0.2">
      <c r="B13267" s="62"/>
    </row>
    <row r="13268" spans="2:2" x14ac:dyDescent="0.2">
      <c r="B13268" s="62"/>
    </row>
    <row r="13269" spans="2:2" x14ac:dyDescent="0.2">
      <c r="B13269" s="62"/>
    </row>
    <row r="13270" spans="2:2" x14ac:dyDescent="0.2">
      <c r="B13270" s="62"/>
    </row>
    <row r="13271" spans="2:2" x14ac:dyDescent="0.2">
      <c r="B13271" s="62"/>
    </row>
    <row r="13272" spans="2:2" x14ac:dyDescent="0.2">
      <c r="B13272" s="62"/>
    </row>
    <row r="13273" spans="2:2" x14ac:dyDescent="0.2">
      <c r="B13273" s="62"/>
    </row>
    <row r="13274" spans="2:2" x14ac:dyDescent="0.2">
      <c r="B13274" s="62"/>
    </row>
    <row r="13275" spans="2:2" x14ac:dyDescent="0.2">
      <c r="B13275" s="62"/>
    </row>
    <row r="13276" spans="2:2" x14ac:dyDescent="0.2">
      <c r="B13276" s="62"/>
    </row>
    <row r="13277" spans="2:2" x14ac:dyDescent="0.2">
      <c r="B13277" s="62"/>
    </row>
    <row r="13278" spans="2:2" x14ac:dyDescent="0.2">
      <c r="B13278" s="62"/>
    </row>
    <row r="13279" spans="2:2" x14ac:dyDescent="0.2">
      <c r="B13279" s="62"/>
    </row>
    <row r="13280" spans="2:2" x14ac:dyDescent="0.2">
      <c r="B13280" s="62"/>
    </row>
    <row r="13281" spans="2:2" x14ac:dyDescent="0.2">
      <c r="B13281" s="62"/>
    </row>
    <row r="13282" spans="2:2" x14ac:dyDescent="0.2">
      <c r="B13282" s="62"/>
    </row>
    <row r="13283" spans="2:2" x14ac:dyDescent="0.2">
      <c r="B13283" s="62"/>
    </row>
    <row r="13284" spans="2:2" x14ac:dyDescent="0.2">
      <c r="B13284" s="62"/>
    </row>
    <row r="13285" spans="2:2" x14ac:dyDescent="0.2">
      <c r="B13285" s="62"/>
    </row>
    <row r="13286" spans="2:2" x14ac:dyDescent="0.2">
      <c r="B13286" s="62"/>
    </row>
    <row r="13287" spans="2:2" x14ac:dyDescent="0.2">
      <c r="B13287" s="62"/>
    </row>
    <row r="13288" spans="2:2" x14ac:dyDescent="0.2">
      <c r="B13288" s="62"/>
    </row>
    <row r="13289" spans="2:2" x14ac:dyDescent="0.2">
      <c r="B13289" s="62"/>
    </row>
    <row r="13290" spans="2:2" x14ac:dyDescent="0.2">
      <c r="B13290" s="62"/>
    </row>
    <row r="13291" spans="2:2" x14ac:dyDescent="0.2">
      <c r="B13291" s="62"/>
    </row>
    <row r="13292" spans="2:2" x14ac:dyDescent="0.2">
      <c r="B13292" s="62"/>
    </row>
    <row r="13293" spans="2:2" x14ac:dyDescent="0.2">
      <c r="B13293" s="62"/>
    </row>
    <row r="13294" spans="2:2" x14ac:dyDescent="0.2">
      <c r="B13294" s="62"/>
    </row>
    <row r="13295" spans="2:2" x14ac:dyDescent="0.2">
      <c r="B13295" s="62"/>
    </row>
    <row r="13296" spans="2:2" x14ac:dyDescent="0.2">
      <c r="B13296" s="62"/>
    </row>
    <row r="13297" spans="2:2" x14ac:dyDescent="0.2">
      <c r="B13297" s="62"/>
    </row>
    <row r="13298" spans="2:2" x14ac:dyDescent="0.2">
      <c r="B13298" s="62"/>
    </row>
    <row r="13299" spans="2:2" x14ac:dyDescent="0.2">
      <c r="B13299" s="62"/>
    </row>
    <row r="13300" spans="2:2" x14ac:dyDescent="0.2">
      <c r="B13300" s="62"/>
    </row>
    <row r="13301" spans="2:2" x14ac:dyDescent="0.2">
      <c r="B13301" s="62"/>
    </row>
    <row r="13302" spans="2:2" x14ac:dyDescent="0.2">
      <c r="B13302" s="62"/>
    </row>
    <row r="13303" spans="2:2" x14ac:dyDescent="0.2">
      <c r="B13303" s="62"/>
    </row>
    <row r="13304" spans="2:2" x14ac:dyDescent="0.2">
      <c r="B13304" s="62"/>
    </row>
    <row r="13305" spans="2:2" x14ac:dyDescent="0.2">
      <c r="B13305" s="62"/>
    </row>
    <row r="13306" spans="2:2" x14ac:dyDescent="0.2">
      <c r="B13306" s="62"/>
    </row>
    <row r="13307" spans="2:2" x14ac:dyDescent="0.2">
      <c r="B13307" s="62"/>
    </row>
    <row r="13308" spans="2:2" x14ac:dyDescent="0.2">
      <c r="B13308" s="62"/>
    </row>
    <row r="13309" spans="2:2" x14ac:dyDescent="0.2">
      <c r="B13309" s="62"/>
    </row>
    <row r="13310" spans="2:2" x14ac:dyDescent="0.2">
      <c r="B13310" s="62"/>
    </row>
    <row r="13311" spans="2:2" x14ac:dyDescent="0.2">
      <c r="B13311" s="62"/>
    </row>
    <row r="13312" spans="2:2" x14ac:dyDescent="0.2">
      <c r="B13312" s="62"/>
    </row>
    <row r="13313" spans="2:2" x14ac:dyDescent="0.2">
      <c r="B13313" s="62"/>
    </row>
    <row r="13314" spans="2:2" x14ac:dyDescent="0.2">
      <c r="B13314" s="62"/>
    </row>
    <row r="13315" spans="2:2" x14ac:dyDescent="0.2">
      <c r="B13315" s="62"/>
    </row>
    <row r="13316" spans="2:2" x14ac:dyDescent="0.2">
      <c r="B13316" s="62"/>
    </row>
    <row r="13317" spans="2:2" x14ac:dyDescent="0.2">
      <c r="B13317" s="62"/>
    </row>
    <row r="13318" spans="2:2" x14ac:dyDescent="0.2">
      <c r="B13318" s="62"/>
    </row>
    <row r="13319" spans="2:2" x14ac:dyDescent="0.2">
      <c r="B13319" s="62"/>
    </row>
    <row r="13320" spans="2:2" x14ac:dyDescent="0.2">
      <c r="B13320" s="62"/>
    </row>
    <row r="13321" spans="2:2" x14ac:dyDescent="0.2">
      <c r="B13321" s="62"/>
    </row>
    <row r="13322" spans="2:2" x14ac:dyDescent="0.2">
      <c r="B13322" s="62"/>
    </row>
    <row r="13323" spans="2:2" x14ac:dyDescent="0.2">
      <c r="B13323" s="62"/>
    </row>
    <row r="13324" spans="2:2" x14ac:dyDescent="0.2">
      <c r="B13324" s="62"/>
    </row>
    <row r="13325" spans="2:2" x14ac:dyDescent="0.2">
      <c r="B13325" s="62"/>
    </row>
    <row r="13326" spans="2:2" x14ac:dyDescent="0.2">
      <c r="B13326" s="62"/>
    </row>
    <row r="13327" spans="2:2" x14ac:dyDescent="0.2">
      <c r="B13327" s="62"/>
    </row>
    <row r="13328" spans="2:2" x14ac:dyDescent="0.2">
      <c r="B13328" s="62"/>
    </row>
    <row r="13329" spans="2:2" x14ac:dyDescent="0.2">
      <c r="B13329" s="62"/>
    </row>
    <row r="13330" spans="2:2" x14ac:dyDescent="0.2">
      <c r="B13330" s="62"/>
    </row>
    <row r="13331" spans="2:2" x14ac:dyDescent="0.2">
      <c r="B13331" s="62"/>
    </row>
    <row r="13332" spans="2:2" x14ac:dyDescent="0.2">
      <c r="B13332" s="62"/>
    </row>
    <row r="13333" spans="2:2" x14ac:dyDescent="0.2">
      <c r="B13333" s="62"/>
    </row>
    <row r="13334" spans="2:2" x14ac:dyDescent="0.2">
      <c r="B13334" s="62"/>
    </row>
    <row r="13335" spans="2:2" x14ac:dyDescent="0.2">
      <c r="B13335" s="62"/>
    </row>
    <row r="13336" spans="2:2" x14ac:dyDescent="0.2">
      <c r="B13336" s="62"/>
    </row>
    <row r="13337" spans="2:2" x14ac:dyDescent="0.2">
      <c r="B13337" s="62"/>
    </row>
    <row r="13338" spans="2:2" x14ac:dyDescent="0.2">
      <c r="B13338" s="62"/>
    </row>
    <row r="13339" spans="2:2" x14ac:dyDescent="0.2">
      <c r="B13339" s="62"/>
    </row>
    <row r="13340" spans="2:2" x14ac:dyDescent="0.2">
      <c r="B13340" s="62"/>
    </row>
    <row r="13341" spans="2:2" x14ac:dyDescent="0.2">
      <c r="B13341" s="62"/>
    </row>
    <row r="13342" spans="2:2" x14ac:dyDescent="0.2">
      <c r="B13342" s="62"/>
    </row>
    <row r="13343" spans="2:2" x14ac:dyDescent="0.2">
      <c r="B13343" s="62"/>
    </row>
    <row r="13344" spans="2:2" x14ac:dyDescent="0.2">
      <c r="B13344" s="62"/>
    </row>
    <row r="13345" spans="2:2" x14ac:dyDescent="0.2">
      <c r="B13345" s="62"/>
    </row>
    <row r="13346" spans="2:2" x14ac:dyDescent="0.2">
      <c r="B13346" s="62"/>
    </row>
    <row r="13347" spans="2:2" x14ac:dyDescent="0.2">
      <c r="B13347" s="62"/>
    </row>
    <row r="13348" spans="2:2" x14ac:dyDescent="0.2">
      <c r="B13348" s="62"/>
    </row>
    <row r="13349" spans="2:2" x14ac:dyDescent="0.2">
      <c r="B13349" s="62"/>
    </row>
    <row r="13350" spans="2:2" x14ac:dyDescent="0.2">
      <c r="B13350" s="62"/>
    </row>
    <row r="13351" spans="2:2" x14ac:dyDescent="0.2">
      <c r="B13351" s="62"/>
    </row>
    <row r="13352" spans="2:2" x14ac:dyDescent="0.2">
      <c r="B13352" s="62"/>
    </row>
    <row r="13353" spans="2:2" x14ac:dyDescent="0.2">
      <c r="B13353" s="62"/>
    </row>
    <row r="13354" spans="2:2" x14ac:dyDescent="0.2">
      <c r="B13354" s="62"/>
    </row>
    <row r="13355" spans="2:2" x14ac:dyDescent="0.2">
      <c r="B13355" s="62"/>
    </row>
    <row r="13356" spans="2:2" x14ac:dyDescent="0.2">
      <c r="B13356" s="62"/>
    </row>
    <row r="13357" spans="2:2" x14ac:dyDescent="0.2">
      <c r="B13357" s="62"/>
    </row>
    <row r="13358" spans="2:2" x14ac:dyDescent="0.2">
      <c r="B13358" s="62"/>
    </row>
    <row r="13359" spans="2:2" x14ac:dyDescent="0.2">
      <c r="B13359" s="62"/>
    </row>
    <row r="13360" spans="2:2" x14ac:dyDescent="0.2">
      <c r="B13360" s="62"/>
    </row>
    <row r="13361" spans="2:2" x14ac:dyDescent="0.2">
      <c r="B13361" s="62"/>
    </row>
    <row r="13362" spans="2:2" x14ac:dyDescent="0.2">
      <c r="B13362" s="62"/>
    </row>
    <row r="13363" spans="2:2" x14ac:dyDescent="0.2">
      <c r="B13363" s="62"/>
    </row>
    <row r="13364" spans="2:2" x14ac:dyDescent="0.2">
      <c r="B13364" s="62"/>
    </row>
    <row r="13365" spans="2:2" x14ac:dyDescent="0.2">
      <c r="B13365" s="62"/>
    </row>
    <row r="13366" spans="2:2" x14ac:dyDescent="0.2">
      <c r="B13366" s="62"/>
    </row>
    <row r="13367" spans="2:2" x14ac:dyDescent="0.2">
      <c r="B13367" s="62"/>
    </row>
    <row r="13368" spans="2:2" x14ac:dyDescent="0.2">
      <c r="B13368" s="62"/>
    </row>
    <row r="13369" spans="2:2" x14ac:dyDescent="0.2">
      <c r="B13369" s="62"/>
    </row>
    <row r="13370" spans="2:2" x14ac:dyDescent="0.2">
      <c r="B13370" s="62"/>
    </row>
    <row r="13371" spans="2:2" x14ac:dyDescent="0.2">
      <c r="B13371" s="62"/>
    </row>
    <row r="13372" spans="2:2" x14ac:dyDescent="0.2">
      <c r="B13372" s="62"/>
    </row>
    <row r="13373" spans="2:2" x14ac:dyDescent="0.2">
      <c r="B13373" s="62"/>
    </row>
    <row r="13374" spans="2:2" x14ac:dyDescent="0.2">
      <c r="B13374" s="62"/>
    </row>
    <row r="13375" spans="2:2" x14ac:dyDescent="0.2">
      <c r="B13375" s="62"/>
    </row>
    <row r="13376" spans="2:2" x14ac:dyDescent="0.2">
      <c r="B13376" s="62"/>
    </row>
    <row r="13377" spans="2:2" x14ac:dyDescent="0.2">
      <c r="B13377" s="62"/>
    </row>
    <row r="13378" spans="2:2" x14ac:dyDescent="0.2">
      <c r="B13378" s="62"/>
    </row>
    <row r="13379" spans="2:2" x14ac:dyDescent="0.2">
      <c r="B13379" s="62"/>
    </row>
    <row r="13380" spans="2:2" x14ac:dyDescent="0.2">
      <c r="B13380" s="62"/>
    </row>
    <row r="13381" spans="2:2" x14ac:dyDescent="0.2">
      <c r="B13381" s="62"/>
    </row>
    <row r="13382" spans="2:2" x14ac:dyDescent="0.2">
      <c r="B13382" s="62"/>
    </row>
    <row r="13383" spans="2:2" x14ac:dyDescent="0.2">
      <c r="B13383" s="62"/>
    </row>
    <row r="13384" spans="2:2" x14ac:dyDescent="0.2">
      <c r="B13384" s="62"/>
    </row>
    <row r="13385" spans="2:2" x14ac:dyDescent="0.2">
      <c r="B13385" s="62"/>
    </row>
    <row r="13386" spans="2:2" x14ac:dyDescent="0.2">
      <c r="B13386" s="62"/>
    </row>
    <row r="13387" spans="2:2" x14ac:dyDescent="0.2">
      <c r="B13387" s="62"/>
    </row>
    <row r="13388" spans="2:2" x14ac:dyDescent="0.2">
      <c r="B13388" s="62"/>
    </row>
    <row r="13389" spans="2:2" x14ac:dyDescent="0.2">
      <c r="B13389" s="62"/>
    </row>
    <row r="13390" spans="2:2" x14ac:dyDescent="0.2">
      <c r="B13390" s="62"/>
    </row>
    <row r="13391" spans="2:2" x14ac:dyDescent="0.2">
      <c r="B13391" s="62"/>
    </row>
    <row r="13392" spans="2:2" x14ac:dyDescent="0.2">
      <c r="B13392" s="62"/>
    </row>
    <row r="13393" spans="2:2" x14ac:dyDescent="0.2">
      <c r="B13393" s="62"/>
    </row>
    <row r="13394" spans="2:2" x14ac:dyDescent="0.2">
      <c r="B13394" s="62"/>
    </row>
    <row r="13395" spans="2:2" x14ac:dyDescent="0.2">
      <c r="B13395" s="62"/>
    </row>
    <row r="13396" spans="2:2" x14ac:dyDescent="0.2">
      <c r="B13396" s="62"/>
    </row>
    <row r="13397" spans="2:2" x14ac:dyDescent="0.2">
      <c r="B13397" s="62"/>
    </row>
    <row r="13398" spans="2:2" x14ac:dyDescent="0.2">
      <c r="B13398" s="62"/>
    </row>
    <row r="13399" spans="2:2" x14ac:dyDescent="0.2">
      <c r="B13399" s="62"/>
    </row>
    <row r="13400" spans="2:2" x14ac:dyDescent="0.2">
      <c r="B13400" s="62"/>
    </row>
    <row r="13401" spans="2:2" x14ac:dyDescent="0.2">
      <c r="B13401" s="62"/>
    </row>
    <row r="13402" spans="2:2" x14ac:dyDescent="0.2">
      <c r="B13402" s="62"/>
    </row>
    <row r="13403" spans="2:2" x14ac:dyDescent="0.2">
      <c r="B13403" s="62"/>
    </row>
    <row r="13404" spans="2:2" x14ac:dyDescent="0.2">
      <c r="B13404" s="62"/>
    </row>
    <row r="13405" spans="2:2" x14ac:dyDescent="0.2">
      <c r="B13405" s="62"/>
    </row>
    <row r="13406" spans="2:2" x14ac:dyDescent="0.2">
      <c r="B13406" s="62"/>
    </row>
    <row r="13407" spans="2:2" x14ac:dyDescent="0.2">
      <c r="B13407" s="62"/>
    </row>
    <row r="13408" spans="2:2" x14ac:dyDescent="0.2">
      <c r="B13408" s="62"/>
    </row>
    <row r="13409" spans="2:2" x14ac:dyDescent="0.2">
      <c r="B13409" s="62"/>
    </row>
    <row r="13410" spans="2:2" x14ac:dyDescent="0.2">
      <c r="B13410" s="62"/>
    </row>
    <row r="13411" spans="2:2" x14ac:dyDescent="0.2">
      <c r="B13411" s="62"/>
    </row>
    <row r="13412" spans="2:2" x14ac:dyDescent="0.2">
      <c r="B13412" s="62"/>
    </row>
    <row r="13413" spans="2:2" x14ac:dyDescent="0.2">
      <c r="B13413" s="62"/>
    </row>
    <row r="13414" spans="2:2" x14ac:dyDescent="0.2">
      <c r="B13414" s="62"/>
    </row>
    <row r="13415" spans="2:2" x14ac:dyDescent="0.2">
      <c r="B13415" s="62"/>
    </row>
    <row r="13416" spans="2:2" x14ac:dyDescent="0.2">
      <c r="B13416" s="62"/>
    </row>
    <row r="13417" spans="2:2" x14ac:dyDescent="0.2">
      <c r="B13417" s="62"/>
    </row>
    <row r="13418" spans="2:2" x14ac:dyDescent="0.2">
      <c r="B13418" s="62"/>
    </row>
    <row r="13419" spans="2:2" x14ac:dyDescent="0.2">
      <c r="B13419" s="62"/>
    </row>
    <row r="13420" spans="2:2" x14ac:dyDescent="0.2">
      <c r="B13420" s="62"/>
    </row>
    <row r="13421" spans="2:2" x14ac:dyDescent="0.2">
      <c r="B13421" s="62"/>
    </row>
    <row r="13422" spans="2:2" x14ac:dyDescent="0.2">
      <c r="B13422" s="62"/>
    </row>
    <row r="13423" spans="2:2" x14ac:dyDescent="0.2">
      <c r="B13423" s="62"/>
    </row>
    <row r="13424" spans="2:2" x14ac:dyDescent="0.2">
      <c r="B13424" s="62"/>
    </row>
    <row r="13425" spans="2:2" x14ac:dyDescent="0.2">
      <c r="B13425" s="62"/>
    </row>
    <row r="13426" spans="2:2" x14ac:dyDescent="0.2">
      <c r="B13426" s="62"/>
    </row>
    <row r="13427" spans="2:2" x14ac:dyDescent="0.2">
      <c r="B13427" s="62"/>
    </row>
    <row r="13428" spans="2:2" x14ac:dyDescent="0.2">
      <c r="B13428" s="62"/>
    </row>
    <row r="13429" spans="2:2" x14ac:dyDescent="0.2">
      <c r="B13429" s="62"/>
    </row>
    <row r="13430" spans="2:2" x14ac:dyDescent="0.2">
      <c r="B13430" s="62"/>
    </row>
    <row r="13431" spans="2:2" x14ac:dyDescent="0.2">
      <c r="B13431" s="62"/>
    </row>
    <row r="13432" spans="2:2" x14ac:dyDescent="0.2">
      <c r="B13432" s="62"/>
    </row>
    <row r="13433" spans="2:2" x14ac:dyDescent="0.2">
      <c r="B13433" s="62"/>
    </row>
    <row r="13434" spans="2:2" x14ac:dyDescent="0.2">
      <c r="B13434" s="62"/>
    </row>
    <row r="13435" spans="2:2" x14ac:dyDescent="0.2">
      <c r="B13435" s="62"/>
    </row>
    <row r="13436" spans="2:2" x14ac:dyDescent="0.2">
      <c r="B13436" s="62"/>
    </row>
    <row r="13437" spans="2:2" x14ac:dyDescent="0.2">
      <c r="B13437" s="62"/>
    </row>
    <row r="13438" spans="2:2" x14ac:dyDescent="0.2">
      <c r="B13438" s="62"/>
    </row>
    <row r="13439" spans="2:2" x14ac:dyDescent="0.2">
      <c r="B13439" s="62"/>
    </row>
    <row r="13440" spans="2:2" x14ac:dyDescent="0.2">
      <c r="B13440" s="62"/>
    </row>
    <row r="13441" spans="2:2" x14ac:dyDescent="0.2">
      <c r="B13441" s="62"/>
    </row>
    <row r="13442" spans="2:2" x14ac:dyDescent="0.2">
      <c r="B13442" s="62"/>
    </row>
    <row r="13443" spans="2:2" x14ac:dyDescent="0.2">
      <c r="B13443" s="62"/>
    </row>
    <row r="13444" spans="2:2" x14ac:dyDescent="0.2">
      <c r="B13444" s="62"/>
    </row>
    <row r="13445" spans="2:2" x14ac:dyDescent="0.2">
      <c r="B13445" s="62"/>
    </row>
    <row r="13446" spans="2:2" x14ac:dyDescent="0.2">
      <c r="B13446" s="62"/>
    </row>
    <row r="13447" spans="2:2" x14ac:dyDescent="0.2">
      <c r="B13447" s="62"/>
    </row>
    <row r="13448" spans="2:2" x14ac:dyDescent="0.2">
      <c r="B13448" s="62"/>
    </row>
    <row r="13449" spans="2:2" x14ac:dyDescent="0.2">
      <c r="B13449" s="62"/>
    </row>
    <row r="13450" spans="2:2" x14ac:dyDescent="0.2">
      <c r="B13450" s="62"/>
    </row>
    <row r="13451" spans="2:2" x14ac:dyDescent="0.2">
      <c r="B13451" s="62"/>
    </row>
    <row r="13452" spans="2:2" x14ac:dyDescent="0.2">
      <c r="B13452" s="62"/>
    </row>
    <row r="13453" spans="2:2" x14ac:dyDescent="0.2">
      <c r="B13453" s="62"/>
    </row>
    <row r="13454" spans="2:2" x14ac:dyDescent="0.2">
      <c r="B13454" s="62"/>
    </row>
    <row r="13455" spans="2:2" x14ac:dyDescent="0.2">
      <c r="B13455" s="62"/>
    </row>
    <row r="13456" spans="2:2" x14ac:dyDescent="0.2">
      <c r="B13456" s="62"/>
    </row>
    <row r="13457" spans="2:2" x14ac:dyDescent="0.2">
      <c r="B13457" s="62"/>
    </row>
    <row r="13458" spans="2:2" x14ac:dyDescent="0.2">
      <c r="B13458" s="62"/>
    </row>
    <row r="13459" spans="2:2" x14ac:dyDescent="0.2">
      <c r="B13459" s="62"/>
    </row>
    <row r="13460" spans="2:2" x14ac:dyDescent="0.2">
      <c r="B13460" s="62"/>
    </row>
    <row r="13461" spans="2:2" x14ac:dyDescent="0.2">
      <c r="B13461" s="62"/>
    </row>
    <row r="13462" spans="2:2" x14ac:dyDescent="0.2">
      <c r="B13462" s="62"/>
    </row>
    <row r="13463" spans="2:2" x14ac:dyDescent="0.2">
      <c r="B13463" s="62"/>
    </row>
    <row r="13464" spans="2:2" x14ac:dyDescent="0.2">
      <c r="B13464" s="62"/>
    </row>
    <row r="13465" spans="2:2" x14ac:dyDescent="0.2">
      <c r="B13465" s="62"/>
    </row>
    <row r="13466" spans="2:2" x14ac:dyDescent="0.2">
      <c r="B13466" s="62"/>
    </row>
    <row r="13467" spans="2:2" x14ac:dyDescent="0.2">
      <c r="B13467" s="62"/>
    </row>
    <row r="13468" spans="2:2" x14ac:dyDescent="0.2">
      <c r="B13468" s="62"/>
    </row>
    <row r="13469" spans="2:2" x14ac:dyDescent="0.2">
      <c r="B13469" s="62"/>
    </row>
    <row r="13470" spans="2:2" x14ac:dyDescent="0.2">
      <c r="B13470" s="62"/>
    </row>
    <row r="13471" spans="2:2" x14ac:dyDescent="0.2">
      <c r="B13471" s="62"/>
    </row>
    <row r="13472" spans="2:2" x14ac:dyDescent="0.2">
      <c r="B13472" s="62"/>
    </row>
    <row r="13473" spans="2:2" x14ac:dyDescent="0.2">
      <c r="B13473" s="62"/>
    </row>
    <row r="13474" spans="2:2" x14ac:dyDescent="0.2">
      <c r="B13474" s="62"/>
    </row>
    <row r="13475" spans="2:2" x14ac:dyDescent="0.2">
      <c r="B13475" s="62"/>
    </row>
    <row r="13476" spans="2:2" x14ac:dyDescent="0.2">
      <c r="B13476" s="62"/>
    </row>
    <row r="13477" spans="2:2" x14ac:dyDescent="0.2">
      <c r="B13477" s="62"/>
    </row>
    <row r="13478" spans="2:2" x14ac:dyDescent="0.2">
      <c r="B13478" s="62"/>
    </row>
    <row r="13479" spans="2:2" x14ac:dyDescent="0.2">
      <c r="B13479" s="62"/>
    </row>
    <row r="13480" spans="2:2" x14ac:dyDescent="0.2">
      <c r="B13480" s="62"/>
    </row>
    <row r="13481" spans="2:2" x14ac:dyDescent="0.2">
      <c r="B13481" s="62"/>
    </row>
    <row r="13482" spans="2:2" x14ac:dyDescent="0.2">
      <c r="B13482" s="62"/>
    </row>
    <row r="13483" spans="2:2" x14ac:dyDescent="0.2">
      <c r="B13483" s="62"/>
    </row>
    <row r="13484" spans="2:2" x14ac:dyDescent="0.2">
      <c r="B13484" s="62"/>
    </row>
    <row r="13485" spans="2:2" x14ac:dyDescent="0.2">
      <c r="B13485" s="62"/>
    </row>
    <row r="13486" spans="2:2" x14ac:dyDescent="0.2">
      <c r="B13486" s="62"/>
    </row>
    <row r="13487" spans="2:2" x14ac:dyDescent="0.2">
      <c r="B13487" s="62"/>
    </row>
    <row r="13488" spans="2:2" x14ac:dyDescent="0.2">
      <c r="B13488" s="62"/>
    </row>
    <row r="13489" spans="2:2" x14ac:dyDescent="0.2">
      <c r="B13489" s="62"/>
    </row>
    <row r="13490" spans="2:2" x14ac:dyDescent="0.2">
      <c r="B13490" s="62"/>
    </row>
    <row r="13491" spans="2:2" x14ac:dyDescent="0.2">
      <c r="B13491" s="62"/>
    </row>
    <row r="13492" spans="2:2" x14ac:dyDescent="0.2">
      <c r="B13492" s="62"/>
    </row>
    <row r="13493" spans="2:2" x14ac:dyDescent="0.2">
      <c r="B13493" s="62"/>
    </row>
    <row r="13494" spans="2:2" x14ac:dyDescent="0.2">
      <c r="B13494" s="62"/>
    </row>
    <row r="13495" spans="2:2" x14ac:dyDescent="0.2">
      <c r="B13495" s="62"/>
    </row>
    <row r="13496" spans="2:2" x14ac:dyDescent="0.2">
      <c r="B13496" s="62"/>
    </row>
    <row r="13497" spans="2:2" x14ac:dyDescent="0.2">
      <c r="B13497" s="62"/>
    </row>
    <row r="13498" spans="2:2" x14ac:dyDescent="0.2">
      <c r="B13498" s="62"/>
    </row>
    <row r="13499" spans="2:2" x14ac:dyDescent="0.2">
      <c r="B13499" s="62"/>
    </row>
    <row r="13500" spans="2:2" x14ac:dyDescent="0.2">
      <c r="B13500" s="62"/>
    </row>
    <row r="13501" spans="2:2" x14ac:dyDescent="0.2">
      <c r="B13501" s="62"/>
    </row>
    <row r="13502" spans="2:2" x14ac:dyDescent="0.2">
      <c r="B13502" s="62"/>
    </row>
    <row r="13503" spans="2:2" x14ac:dyDescent="0.2">
      <c r="B13503" s="62"/>
    </row>
    <row r="13504" spans="2:2" x14ac:dyDescent="0.2">
      <c r="B13504" s="62"/>
    </row>
    <row r="13505" spans="2:2" x14ac:dyDescent="0.2">
      <c r="B13505" s="62"/>
    </row>
    <row r="13506" spans="2:2" x14ac:dyDescent="0.2">
      <c r="B13506" s="62"/>
    </row>
    <row r="13507" spans="2:2" x14ac:dyDescent="0.2">
      <c r="B13507" s="62"/>
    </row>
    <row r="13508" spans="2:2" x14ac:dyDescent="0.2">
      <c r="B13508" s="62"/>
    </row>
    <row r="13509" spans="2:2" x14ac:dyDescent="0.2">
      <c r="B13509" s="62"/>
    </row>
    <row r="13510" spans="2:2" x14ac:dyDescent="0.2">
      <c r="B13510" s="62"/>
    </row>
    <row r="13511" spans="2:2" x14ac:dyDescent="0.2">
      <c r="B13511" s="62"/>
    </row>
    <row r="13512" spans="2:2" x14ac:dyDescent="0.2">
      <c r="B13512" s="62"/>
    </row>
    <row r="13513" spans="2:2" x14ac:dyDescent="0.2">
      <c r="B13513" s="62"/>
    </row>
    <row r="13514" spans="2:2" x14ac:dyDescent="0.2">
      <c r="B13514" s="62"/>
    </row>
    <row r="13515" spans="2:2" x14ac:dyDescent="0.2">
      <c r="B13515" s="62"/>
    </row>
    <row r="13516" spans="2:2" x14ac:dyDescent="0.2">
      <c r="B13516" s="62"/>
    </row>
    <row r="13517" spans="2:2" x14ac:dyDescent="0.2">
      <c r="B13517" s="62"/>
    </row>
    <row r="13518" spans="2:2" x14ac:dyDescent="0.2">
      <c r="B13518" s="62"/>
    </row>
    <row r="13519" spans="2:2" x14ac:dyDescent="0.2">
      <c r="B13519" s="62"/>
    </row>
    <row r="13520" spans="2:2" x14ac:dyDescent="0.2">
      <c r="B13520" s="62"/>
    </row>
    <row r="13521" spans="2:2" x14ac:dyDescent="0.2">
      <c r="B13521" s="62"/>
    </row>
    <row r="13522" spans="2:2" x14ac:dyDescent="0.2">
      <c r="B13522" s="62"/>
    </row>
    <row r="13523" spans="2:2" x14ac:dyDescent="0.2">
      <c r="B13523" s="62"/>
    </row>
    <row r="13524" spans="2:2" x14ac:dyDescent="0.2">
      <c r="B13524" s="62"/>
    </row>
    <row r="13525" spans="2:2" x14ac:dyDescent="0.2">
      <c r="B13525" s="62"/>
    </row>
    <row r="13526" spans="2:2" x14ac:dyDescent="0.2">
      <c r="B13526" s="62"/>
    </row>
    <row r="13527" spans="2:2" x14ac:dyDescent="0.2">
      <c r="B13527" s="62"/>
    </row>
    <row r="13528" spans="2:2" x14ac:dyDescent="0.2">
      <c r="B13528" s="62"/>
    </row>
    <row r="13529" spans="2:2" x14ac:dyDescent="0.2">
      <c r="B13529" s="62"/>
    </row>
    <row r="13530" spans="2:2" x14ac:dyDescent="0.2">
      <c r="B13530" s="62"/>
    </row>
    <row r="13531" spans="2:2" x14ac:dyDescent="0.2">
      <c r="B13531" s="62"/>
    </row>
    <row r="13532" spans="2:2" x14ac:dyDescent="0.2">
      <c r="B13532" s="62"/>
    </row>
    <row r="13533" spans="2:2" x14ac:dyDescent="0.2">
      <c r="B13533" s="62"/>
    </row>
    <row r="13534" spans="2:2" x14ac:dyDescent="0.2">
      <c r="B13534" s="62"/>
    </row>
    <row r="13535" spans="2:2" x14ac:dyDescent="0.2">
      <c r="B13535" s="62"/>
    </row>
    <row r="13536" spans="2:2" x14ac:dyDescent="0.2">
      <c r="B13536" s="62"/>
    </row>
    <row r="13537" spans="2:2" x14ac:dyDescent="0.2">
      <c r="B13537" s="62"/>
    </row>
    <row r="13538" spans="2:2" x14ac:dyDescent="0.2">
      <c r="B13538" s="62"/>
    </row>
    <row r="13539" spans="2:2" x14ac:dyDescent="0.2">
      <c r="B13539" s="62"/>
    </row>
    <row r="13540" spans="2:2" x14ac:dyDescent="0.2">
      <c r="B13540" s="62"/>
    </row>
    <row r="13541" spans="2:2" x14ac:dyDescent="0.2">
      <c r="B13541" s="62"/>
    </row>
    <row r="13542" spans="2:2" x14ac:dyDescent="0.2">
      <c r="B13542" s="62"/>
    </row>
    <row r="13543" spans="2:2" x14ac:dyDescent="0.2">
      <c r="B13543" s="62"/>
    </row>
    <row r="13544" spans="2:2" x14ac:dyDescent="0.2">
      <c r="B13544" s="62"/>
    </row>
    <row r="13545" spans="2:2" x14ac:dyDescent="0.2">
      <c r="B13545" s="62"/>
    </row>
    <row r="13546" spans="2:2" x14ac:dyDescent="0.2">
      <c r="B13546" s="62"/>
    </row>
    <row r="13547" spans="2:2" x14ac:dyDescent="0.2">
      <c r="B13547" s="62"/>
    </row>
    <row r="13548" spans="2:2" x14ac:dyDescent="0.2">
      <c r="B13548" s="62"/>
    </row>
    <row r="13549" spans="2:2" x14ac:dyDescent="0.2">
      <c r="B13549" s="62"/>
    </row>
    <row r="13550" spans="2:2" x14ac:dyDescent="0.2">
      <c r="B13550" s="62"/>
    </row>
    <row r="13551" spans="2:2" x14ac:dyDescent="0.2">
      <c r="B13551" s="62"/>
    </row>
    <row r="13552" spans="2:2" x14ac:dyDescent="0.2">
      <c r="B13552" s="62"/>
    </row>
    <row r="13553" spans="2:2" x14ac:dyDescent="0.2">
      <c r="B13553" s="62"/>
    </row>
    <row r="13554" spans="2:2" x14ac:dyDescent="0.2">
      <c r="B13554" s="62"/>
    </row>
    <row r="13555" spans="2:2" x14ac:dyDescent="0.2">
      <c r="B13555" s="62"/>
    </row>
    <row r="13556" spans="2:2" x14ac:dyDescent="0.2">
      <c r="B13556" s="62"/>
    </row>
    <row r="13557" spans="2:2" x14ac:dyDescent="0.2">
      <c r="B13557" s="62"/>
    </row>
    <row r="13558" spans="2:2" x14ac:dyDescent="0.2">
      <c r="B13558" s="62"/>
    </row>
    <row r="13559" spans="2:2" x14ac:dyDescent="0.2">
      <c r="B13559" s="62"/>
    </row>
    <row r="13560" spans="2:2" x14ac:dyDescent="0.2">
      <c r="B13560" s="62"/>
    </row>
    <row r="13561" spans="2:2" x14ac:dyDescent="0.2">
      <c r="B13561" s="62"/>
    </row>
    <row r="13562" spans="2:2" x14ac:dyDescent="0.2">
      <c r="B13562" s="62"/>
    </row>
    <row r="13563" spans="2:2" x14ac:dyDescent="0.2">
      <c r="B13563" s="62"/>
    </row>
    <row r="13564" spans="2:2" x14ac:dyDescent="0.2">
      <c r="B13564" s="62"/>
    </row>
    <row r="13565" spans="2:2" x14ac:dyDescent="0.2">
      <c r="B13565" s="62"/>
    </row>
    <row r="13566" spans="2:2" x14ac:dyDescent="0.2">
      <c r="B13566" s="62"/>
    </row>
    <row r="13567" spans="2:2" x14ac:dyDescent="0.2">
      <c r="B13567" s="62"/>
    </row>
    <row r="13568" spans="2:2" x14ac:dyDescent="0.2">
      <c r="B13568" s="62"/>
    </row>
    <row r="13569" spans="2:2" x14ac:dyDescent="0.2">
      <c r="B13569" s="62"/>
    </row>
    <row r="13570" spans="2:2" x14ac:dyDescent="0.2">
      <c r="B13570" s="62"/>
    </row>
    <row r="13571" spans="2:2" x14ac:dyDescent="0.2">
      <c r="B13571" s="62"/>
    </row>
    <row r="13572" spans="2:2" x14ac:dyDescent="0.2">
      <c r="B13572" s="62"/>
    </row>
    <row r="13573" spans="2:2" x14ac:dyDescent="0.2">
      <c r="B13573" s="62"/>
    </row>
    <row r="13574" spans="2:2" x14ac:dyDescent="0.2">
      <c r="B13574" s="62"/>
    </row>
    <row r="13575" spans="2:2" x14ac:dyDescent="0.2">
      <c r="B13575" s="62"/>
    </row>
    <row r="13576" spans="2:2" x14ac:dyDescent="0.2">
      <c r="B13576" s="62"/>
    </row>
    <row r="13577" spans="2:2" x14ac:dyDescent="0.2">
      <c r="B13577" s="62"/>
    </row>
    <row r="13578" spans="2:2" x14ac:dyDescent="0.2">
      <c r="B13578" s="62"/>
    </row>
    <row r="13579" spans="2:2" x14ac:dyDescent="0.2">
      <c r="B13579" s="62"/>
    </row>
    <row r="13580" spans="2:2" x14ac:dyDescent="0.2">
      <c r="B13580" s="62"/>
    </row>
    <row r="13581" spans="2:2" x14ac:dyDescent="0.2">
      <c r="B13581" s="62"/>
    </row>
    <row r="13582" spans="2:2" x14ac:dyDescent="0.2">
      <c r="B13582" s="62"/>
    </row>
    <row r="13583" spans="2:2" x14ac:dyDescent="0.2">
      <c r="B13583" s="62"/>
    </row>
    <row r="13584" spans="2:2" x14ac:dyDescent="0.2">
      <c r="B13584" s="62"/>
    </row>
    <row r="13585" spans="2:2" x14ac:dyDescent="0.2">
      <c r="B13585" s="62"/>
    </row>
    <row r="13586" spans="2:2" x14ac:dyDescent="0.2">
      <c r="B13586" s="62"/>
    </row>
    <row r="13587" spans="2:2" x14ac:dyDescent="0.2">
      <c r="B13587" s="62"/>
    </row>
    <row r="13588" spans="2:2" x14ac:dyDescent="0.2">
      <c r="B13588" s="62"/>
    </row>
    <row r="13589" spans="2:2" x14ac:dyDescent="0.2">
      <c r="B13589" s="62"/>
    </row>
    <row r="13590" spans="2:2" x14ac:dyDescent="0.2">
      <c r="B13590" s="62"/>
    </row>
    <row r="13591" spans="2:2" x14ac:dyDescent="0.2">
      <c r="B13591" s="62"/>
    </row>
    <row r="13592" spans="2:2" x14ac:dyDescent="0.2">
      <c r="B13592" s="62"/>
    </row>
    <row r="13593" spans="2:2" x14ac:dyDescent="0.2">
      <c r="B13593" s="62"/>
    </row>
    <row r="13594" spans="2:2" x14ac:dyDescent="0.2">
      <c r="B13594" s="62"/>
    </row>
    <row r="13595" spans="2:2" x14ac:dyDescent="0.2">
      <c r="B13595" s="62"/>
    </row>
    <row r="13596" spans="2:2" x14ac:dyDescent="0.2">
      <c r="B13596" s="62"/>
    </row>
    <row r="13597" spans="2:2" x14ac:dyDescent="0.2">
      <c r="B13597" s="62"/>
    </row>
    <row r="13598" spans="2:2" x14ac:dyDescent="0.2">
      <c r="B13598" s="62"/>
    </row>
    <row r="13599" spans="2:2" x14ac:dyDescent="0.2">
      <c r="B13599" s="62"/>
    </row>
    <row r="13600" spans="2:2" x14ac:dyDescent="0.2">
      <c r="B13600" s="62"/>
    </row>
    <row r="13601" spans="2:2" x14ac:dyDescent="0.2">
      <c r="B13601" s="62"/>
    </row>
    <row r="13602" spans="2:2" x14ac:dyDescent="0.2">
      <c r="B13602" s="62"/>
    </row>
    <row r="13603" spans="2:2" x14ac:dyDescent="0.2">
      <c r="B13603" s="62"/>
    </row>
    <row r="13604" spans="2:2" x14ac:dyDescent="0.2">
      <c r="B13604" s="62"/>
    </row>
    <row r="13605" spans="2:2" x14ac:dyDescent="0.2">
      <c r="B13605" s="62"/>
    </row>
    <row r="13606" spans="2:2" x14ac:dyDescent="0.2">
      <c r="B13606" s="62"/>
    </row>
    <row r="13607" spans="2:2" x14ac:dyDescent="0.2">
      <c r="B13607" s="62"/>
    </row>
    <row r="13608" spans="2:2" x14ac:dyDescent="0.2">
      <c r="B13608" s="62"/>
    </row>
    <row r="13609" spans="2:2" x14ac:dyDescent="0.2">
      <c r="B13609" s="62"/>
    </row>
    <row r="13610" spans="2:2" x14ac:dyDescent="0.2">
      <c r="B13610" s="62"/>
    </row>
    <row r="13611" spans="2:2" x14ac:dyDescent="0.2">
      <c r="B13611" s="62"/>
    </row>
    <row r="13612" spans="2:2" x14ac:dyDescent="0.2">
      <c r="B13612" s="62"/>
    </row>
    <row r="13613" spans="2:2" x14ac:dyDescent="0.2">
      <c r="B13613" s="62"/>
    </row>
    <row r="13614" spans="2:2" x14ac:dyDescent="0.2">
      <c r="B13614" s="62"/>
    </row>
    <row r="13615" spans="2:2" x14ac:dyDescent="0.2">
      <c r="B13615" s="62"/>
    </row>
    <row r="13616" spans="2:2" x14ac:dyDescent="0.2">
      <c r="B13616" s="62"/>
    </row>
    <row r="13617" spans="2:2" x14ac:dyDescent="0.2">
      <c r="B13617" s="62"/>
    </row>
    <row r="13618" spans="2:2" x14ac:dyDescent="0.2">
      <c r="B13618" s="62"/>
    </row>
    <row r="13619" spans="2:2" x14ac:dyDescent="0.2">
      <c r="B13619" s="62"/>
    </row>
    <row r="13620" spans="2:2" x14ac:dyDescent="0.2">
      <c r="B13620" s="62"/>
    </row>
    <row r="13621" spans="2:2" x14ac:dyDescent="0.2">
      <c r="B13621" s="62"/>
    </row>
    <row r="13622" spans="2:2" x14ac:dyDescent="0.2">
      <c r="B13622" s="62"/>
    </row>
    <row r="13623" spans="2:2" x14ac:dyDescent="0.2">
      <c r="B13623" s="62"/>
    </row>
    <row r="13624" spans="2:2" x14ac:dyDescent="0.2">
      <c r="B13624" s="62"/>
    </row>
    <row r="13625" spans="2:2" x14ac:dyDescent="0.2">
      <c r="B13625" s="62"/>
    </row>
    <row r="13626" spans="2:2" x14ac:dyDescent="0.2">
      <c r="B13626" s="62"/>
    </row>
    <row r="13627" spans="2:2" x14ac:dyDescent="0.2">
      <c r="B13627" s="62"/>
    </row>
    <row r="13628" spans="2:2" x14ac:dyDescent="0.2">
      <c r="B13628" s="62"/>
    </row>
    <row r="13629" spans="2:2" x14ac:dyDescent="0.2">
      <c r="B13629" s="62"/>
    </row>
    <row r="13630" spans="2:2" x14ac:dyDescent="0.2">
      <c r="B13630" s="62"/>
    </row>
    <row r="13631" spans="2:2" x14ac:dyDescent="0.2">
      <c r="B13631" s="62"/>
    </row>
    <row r="13632" spans="2:2" x14ac:dyDescent="0.2">
      <c r="B13632" s="62"/>
    </row>
    <row r="13633" spans="2:2" x14ac:dyDescent="0.2">
      <c r="B13633" s="62"/>
    </row>
    <row r="13634" spans="2:2" x14ac:dyDescent="0.2">
      <c r="B13634" s="62"/>
    </row>
    <row r="13635" spans="2:2" x14ac:dyDescent="0.2">
      <c r="B13635" s="62"/>
    </row>
    <row r="13636" spans="2:2" x14ac:dyDescent="0.2">
      <c r="B13636" s="62"/>
    </row>
    <row r="13637" spans="2:2" x14ac:dyDescent="0.2">
      <c r="B13637" s="62"/>
    </row>
    <row r="13638" spans="2:2" x14ac:dyDescent="0.2">
      <c r="B13638" s="62"/>
    </row>
    <row r="13639" spans="2:2" x14ac:dyDescent="0.2">
      <c r="B13639" s="62"/>
    </row>
    <row r="13640" spans="2:2" x14ac:dyDescent="0.2">
      <c r="B13640" s="62"/>
    </row>
    <row r="13641" spans="2:2" x14ac:dyDescent="0.2">
      <c r="B13641" s="62"/>
    </row>
    <row r="13642" spans="2:2" x14ac:dyDescent="0.2">
      <c r="B13642" s="62"/>
    </row>
    <row r="13643" spans="2:2" x14ac:dyDescent="0.2">
      <c r="B13643" s="62"/>
    </row>
    <row r="13644" spans="2:2" x14ac:dyDescent="0.2">
      <c r="B13644" s="62"/>
    </row>
    <row r="13645" spans="2:2" x14ac:dyDescent="0.2">
      <c r="B13645" s="62"/>
    </row>
    <row r="13646" spans="2:2" x14ac:dyDescent="0.2">
      <c r="B13646" s="62"/>
    </row>
    <row r="13647" spans="2:2" x14ac:dyDescent="0.2">
      <c r="B13647" s="62"/>
    </row>
    <row r="13648" spans="2:2" x14ac:dyDescent="0.2">
      <c r="B13648" s="62"/>
    </row>
    <row r="13649" spans="2:2" x14ac:dyDescent="0.2">
      <c r="B13649" s="62"/>
    </row>
    <row r="13650" spans="2:2" x14ac:dyDescent="0.2">
      <c r="B13650" s="62"/>
    </row>
    <row r="13651" spans="2:2" x14ac:dyDescent="0.2">
      <c r="B13651" s="62"/>
    </row>
    <row r="13652" spans="2:2" x14ac:dyDescent="0.2">
      <c r="B13652" s="62"/>
    </row>
    <row r="13653" spans="2:2" x14ac:dyDescent="0.2">
      <c r="B13653" s="62"/>
    </row>
    <row r="13654" spans="2:2" x14ac:dyDescent="0.2">
      <c r="B13654" s="62"/>
    </row>
    <row r="13655" spans="2:2" x14ac:dyDescent="0.2">
      <c r="B13655" s="62"/>
    </row>
    <row r="13656" spans="2:2" x14ac:dyDescent="0.2">
      <c r="B13656" s="62"/>
    </row>
    <row r="13657" spans="2:2" x14ac:dyDescent="0.2">
      <c r="B13657" s="62"/>
    </row>
    <row r="13658" spans="2:2" x14ac:dyDescent="0.2">
      <c r="B13658" s="62"/>
    </row>
    <row r="13659" spans="2:2" x14ac:dyDescent="0.2">
      <c r="B13659" s="62"/>
    </row>
    <row r="13660" spans="2:2" x14ac:dyDescent="0.2">
      <c r="B13660" s="62"/>
    </row>
    <row r="13661" spans="2:2" x14ac:dyDescent="0.2">
      <c r="B13661" s="62"/>
    </row>
    <row r="13662" spans="2:2" x14ac:dyDescent="0.2">
      <c r="B13662" s="62"/>
    </row>
    <row r="13663" spans="2:2" x14ac:dyDescent="0.2">
      <c r="B13663" s="62"/>
    </row>
    <row r="13664" spans="2:2" x14ac:dyDescent="0.2">
      <c r="B13664" s="62"/>
    </row>
    <row r="13665" spans="2:2" x14ac:dyDescent="0.2">
      <c r="B13665" s="62"/>
    </row>
    <row r="13666" spans="2:2" x14ac:dyDescent="0.2">
      <c r="B13666" s="62"/>
    </row>
    <row r="13667" spans="2:2" x14ac:dyDescent="0.2">
      <c r="B13667" s="62"/>
    </row>
    <row r="13668" spans="2:2" x14ac:dyDescent="0.2">
      <c r="B13668" s="62"/>
    </row>
    <row r="13669" spans="2:2" x14ac:dyDescent="0.2">
      <c r="B13669" s="62"/>
    </row>
    <row r="13670" spans="2:2" x14ac:dyDescent="0.2">
      <c r="B13670" s="62"/>
    </row>
    <row r="13671" spans="2:2" x14ac:dyDescent="0.2">
      <c r="B13671" s="62"/>
    </row>
    <row r="13672" spans="2:2" x14ac:dyDescent="0.2">
      <c r="B13672" s="62"/>
    </row>
    <row r="13673" spans="2:2" x14ac:dyDescent="0.2">
      <c r="B13673" s="62"/>
    </row>
    <row r="13674" spans="2:2" x14ac:dyDescent="0.2">
      <c r="B13674" s="62"/>
    </row>
    <row r="13675" spans="2:2" x14ac:dyDescent="0.2">
      <c r="B13675" s="62"/>
    </row>
    <row r="13676" spans="2:2" x14ac:dyDescent="0.2">
      <c r="B13676" s="62"/>
    </row>
    <row r="13677" spans="2:2" x14ac:dyDescent="0.2">
      <c r="B13677" s="62"/>
    </row>
    <row r="13678" spans="2:2" x14ac:dyDescent="0.2">
      <c r="B13678" s="62"/>
    </row>
    <row r="13679" spans="2:2" x14ac:dyDescent="0.2">
      <c r="B13679" s="62"/>
    </row>
    <row r="13680" spans="2:2" x14ac:dyDescent="0.2">
      <c r="B13680" s="62"/>
    </row>
    <row r="13681" spans="2:2" x14ac:dyDescent="0.2">
      <c r="B13681" s="62"/>
    </row>
    <row r="13682" spans="2:2" x14ac:dyDescent="0.2">
      <c r="B13682" s="62"/>
    </row>
    <row r="13683" spans="2:2" x14ac:dyDescent="0.2">
      <c r="B13683" s="62"/>
    </row>
    <row r="13684" spans="2:2" x14ac:dyDescent="0.2">
      <c r="B13684" s="62"/>
    </row>
    <row r="13685" spans="2:2" x14ac:dyDescent="0.2">
      <c r="B13685" s="62"/>
    </row>
    <row r="13686" spans="2:2" x14ac:dyDescent="0.2">
      <c r="B13686" s="62"/>
    </row>
    <row r="13687" spans="2:2" x14ac:dyDescent="0.2">
      <c r="B13687" s="62"/>
    </row>
    <row r="13688" spans="2:2" x14ac:dyDescent="0.2">
      <c r="B13688" s="62"/>
    </row>
    <row r="13689" spans="2:2" x14ac:dyDescent="0.2">
      <c r="B13689" s="62"/>
    </row>
    <row r="13690" spans="2:2" x14ac:dyDescent="0.2">
      <c r="B13690" s="62"/>
    </row>
    <row r="13691" spans="2:2" x14ac:dyDescent="0.2">
      <c r="B13691" s="62"/>
    </row>
    <row r="13692" spans="2:2" x14ac:dyDescent="0.2">
      <c r="B13692" s="62"/>
    </row>
    <row r="13693" spans="2:2" x14ac:dyDescent="0.2">
      <c r="B13693" s="62"/>
    </row>
    <row r="13694" spans="2:2" x14ac:dyDescent="0.2">
      <c r="B13694" s="62"/>
    </row>
    <row r="13695" spans="2:2" x14ac:dyDescent="0.2">
      <c r="B13695" s="62"/>
    </row>
    <row r="13696" spans="2:2" x14ac:dyDescent="0.2">
      <c r="B13696" s="62"/>
    </row>
    <row r="13697" spans="2:2" x14ac:dyDescent="0.2">
      <c r="B13697" s="62"/>
    </row>
    <row r="13698" spans="2:2" x14ac:dyDescent="0.2">
      <c r="B13698" s="62"/>
    </row>
    <row r="13699" spans="2:2" x14ac:dyDescent="0.2">
      <c r="B13699" s="62"/>
    </row>
    <row r="13700" spans="2:2" x14ac:dyDescent="0.2">
      <c r="B13700" s="62"/>
    </row>
    <row r="13701" spans="2:2" x14ac:dyDescent="0.2">
      <c r="B13701" s="62"/>
    </row>
    <row r="13702" spans="2:2" x14ac:dyDescent="0.2">
      <c r="B13702" s="62"/>
    </row>
    <row r="13703" spans="2:2" x14ac:dyDescent="0.2">
      <c r="B13703" s="62"/>
    </row>
    <row r="13704" spans="2:2" x14ac:dyDescent="0.2">
      <c r="B13704" s="62"/>
    </row>
    <row r="13705" spans="2:2" x14ac:dyDescent="0.2">
      <c r="B13705" s="62"/>
    </row>
    <row r="13706" spans="2:2" x14ac:dyDescent="0.2">
      <c r="B13706" s="62"/>
    </row>
    <row r="13707" spans="2:2" x14ac:dyDescent="0.2">
      <c r="B13707" s="62"/>
    </row>
    <row r="13708" spans="2:2" x14ac:dyDescent="0.2">
      <c r="B13708" s="62"/>
    </row>
    <row r="13709" spans="2:2" x14ac:dyDescent="0.2">
      <c r="B13709" s="62"/>
    </row>
    <row r="13710" spans="2:2" x14ac:dyDescent="0.2">
      <c r="B13710" s="62"/>
    </row>
    <row r="13711" spans="2:2" x14ac:dyDescent="0.2">
      <c r="B13711" s="62"/>
    </row>
    <row r="13712" spans="2:2" x14ac:dyDescent="0.2">
      <c r="B13712" s="62"/>
    </row>
    <row r="13713" spans="2:2" x14ac:dyDescent="0.2">
      <c r="B13713" s="62"/>
    </row>
    <row r="13714" spans="2:2" x14ac:dyDescent="0.2">
      <c r="B13714" s="62"/>
    </row>
    <row r="13715" spans="2:2" x14ac:dyDescent="0.2">
      <c r="B13715" s="62"/>
    </row>
    <row r="13716" spans="2:2" x14ac:dyDescent="0.2">
      <c r="B13716" s="62"/>
    </row>
    <row r="13717" spans="2:2" x14ac:dyDescent="0.2">
      <c r="B13717" s="62"/>
    </row>
    <row r="13718" spans="2:2" x14ac:dyDescent="0.2">
      <c r="B13718" s="62"/>
    </row>
    <row r="13719" spans="2:2" x14ac:dyDescent="0.2">
      <c r="B13719" s="62"/>
    </row>
    <row r="13720" spans="2:2" x14ac:dyDescent="0.2">
      <c r="B13720" s="62"/>
    </row>
    <row r="13721" spans="2:2" x14ac:dyDescent="0.2">
      <c r="B13721" s="62"/>
    </row>
    <row r="13722" spans="2:2" x14ac:dyDescent="0.2">
      <c r="B13722" s="62"/>
    </row>
    <row r="13723" spans="2:2" x14ac:dyDescent="0.2">
      <c r="B13723" s="62"/>
    </row>
    <row r="13724" spans="2:2" x14ac:dyDescent="0.2">
      <c r="B13724" s="62"/>
    </row>
    <row r="13725" spans="2:2" x14ac:dyDescent="0.2">
      <c r="B13725" s="62"/>
    </row>
    <row r="13726" spans="2:2" x14ac:dyDescent="0.2">
      <c r="B13726" s="62"/>
    </row>
    <row r="13727" spans="2:2" x14ac:dyDescent="0.2">
      <c r="B13727" s="62"/>
    </row>
    <row r="13728" spans="2:2" x14ac:dyDescent="0.2">
      <c r="B13728" s="62"/>
    </row>
    <row r="13729" spans="2:2" x14ac:dyDescent="0.2">
      <c r="B13729" s="62"/>
    </row>
    <row r="13730" spans="2:2" x14ac:dyDescent="0.2">
      <c r="B13730" s="62"/>
    </row>
    <row r="13731" spans="2:2" x14ac:dyDescent="0.2">
      <c r="B13731" s="62"/>
    </row>
    <row r="13732" spans="2:2" x14ac:dyDescent="0.2">
      <c r="B13732" s="62"/>
    </row>
    <row r="13733" spans="2:2" x14ac:dyDescent="0.2">
      <c r="B13733" s="62"/>
    </row>
    <row r="13734" spans="2:2" x14ac:dyDescent="0.2">
      <c r="B13734" s="62"/>
    </row>
    <row r="13735" spans="2:2" x14ac:dyDescent="0.2">
      <c r="B13735" s="62"/>
    </row>
    <row r="13736" spans="2:2" x14ac:dyDescent="0.2">
      <c r="B13736" s="62"/>
    </row>
    <row r="13737" spans="2:2" x14ac:dyDescent="0.2">
      <c r="B13737" s="62"/>
    </row>
    <row r="13738" spans="2:2" x14ac:dyDescent="0.2">
      <c r="B13738" s="62"/>
    </row>
    <row r="13739" spans="2:2" x14ac:dyDescent="0.2">
      <c r="B13739" s="62"/>
    </row>
    <row r="13740" spans="2:2" x14ac:dyDescent="0.2">
      <c r="B13740" s="62"/>
    </row>
    <row r="13741" spans="2:2" x14ac:dyDescent="0.2">
      <c r="B13741" s="62"/>
    </row>
    <row r="13742" spans="2:2" x14ac:dyDescent="0.2">
      <c r="B13742" s="62"/>
    </row>
    <row r="13743" spans="2:2" x14ac:dyDescent="0.2">
      <c r="B13743" s="62"/>
    </row>
    <row r="13744" spans="2:2" x14ac:dyDescent="0.2">
      <c r="B13744" s="62"/>
    </row>
    <row r="13745" spans="2:2" x14ac:dyDescent="0.2">
      <c r="B13745" s="62"/>
    </row>
    <row r="13746" spans="2:2" x14ac:dyDescent="0.2">
      <c r="B13746" s="62"/>
    </row>
    <row r="13747" spans="2:2" x14ac:dyDescent="0.2">
      <c r="B13747" s="62"/>
    </row>
    <row r="13748" spans="2:2" x14ac:dyDescent="0.2">
      <c r="B13748" s="62"/>
    </row>
    <row r="13749" spans="2:2" x14ac:dyDescent="0.2">
      <c r="B13749" s="62"/>
    </row>
    <row r="13750" spans="2:2" x14ac:dyDescent="0.2">
      <c r="B13750" s="62"/>
    </row>
    <row r="13751" spans="2:2" x14ac:dyDescent="0.2">
      <c r="B13751" s="62"/>
    </row>
    <row r="13752" spans="2:2" x14ac:dyDescent="0.2">
      <c r="B13752" s="62"/>
    </row>
    <row r="13753" spans="2:2" x14ac:dyDescent="0.2">
      <c r="B13753" s="62"/>
    </row>
    <row r="13754" spans="2:2" x14ac:dyDescent="0.2">
      <c r="B13754" s="62"/>
    </row>
    <row r="13755" spans="2:2" x14ac:dyDescent="0.2">
      <c r="B13755" s="62"/>
    </row>
    <row r="13756" spans="2:2" x14ac:dyDescent="0.2">
      <c r="B13756" s="62"/>
    </row>
    <row r="13757" spans="2:2" x14ac:dyDescent="0.2">
      <c r="B13757" s="62"/>
    </row>
    <row r="13758" spans="2:2" x14ac:dyDescent="0.2">
      <c r="B13758" s="62"/>
    </row>
    <row r="13759" spans="2:2" x14ac:dyDescent="0.2">
      <c r="B13759" s="62"/>
    </row>
    <row r="13760" spans="2:2" x14ac:dyDescent="0.2">
      <c r="B13760" s="62"/>
    </row>
    <row r="13761" spans="2:2" x14ac:dyDescent="0.2">
      <c r="B13761" s="62"/>
    </row>
    <row r="13762" spans="2:2" x14ac:dyDescent="0.2">
      <c r="B13762" s="62"/>
    </row>
    <row r="13763" spans="2:2" x14ac:dyDescent="0.2">
      <c r="B13763" s="62"/>
    </row>
    <row r="13764" spans="2:2" x14ac:dyDescent="0.2">
      <c r="B13764" s="62"/>
    </row>
    <row r="13765" spans="2:2" x14ac:dyDescent="0.2">
      <c r="B13765" s="62"/>
    </row>
    <row r="13766" spans="2:2" x14ac:dyDescent="0.2">
      <c r="B13766" s="62"/>
    </row>
    <row r="13767" spans="2:2" x14ac:dyDescent="0.2">
      <c r="B13767" s="62"/>
    </row>
    <row r="13768" spans="2:2" x14ac:dyDescent="0.2">
      <c r="B13768" s="62"/>
    </row>
    <row r="13769" spans="2:2" x14ac:dyDescent="0.2">
      <c r="B13769" s="62"/>
    </row>
    <row r="13770" spans="2:2" x14ac:dyDescent="0.2">
      <c r="B13770" s="62"/>
    </row>
    <row r="13771" spans="2:2" x14ac:dyDescent="0.2">
      <c r="B13771" s="62"/>
    </row>
    <row r="13772" spans="2:2" x14ac:dyDescent="0.2">
      <c r="B13772" s="62"/>
    </row>
    <row r="13773" spans="2:2" x14ac:dyDescent="0.2">
      <c r="B13773" s="62"/>
    </row>
    <row r="13774" spans="2:2" x14ac:dyDescent="0.2">
      <c r="B13774" s="62"/>
    </row>
    <row r="13775" spans="2:2" x14ac:dyDescent="0.2">
      <c r="B13775" s="62"/>
    </row>
    <row r="13776" spans="2:2" x14ac:dyDescent="0.2">
      <c r="B13776" s="62"/>
    </row>
    <row r="13777" spans="2:2" x14ac:dyDescent="0.2">
      <c r="B13777" s="62"/>
    </row>
    <row r="13778" spans="2:2" x14ac:dyDescent="0.2">
      <c r="B13778" s="62"/>
    </row>
    <row r="13779" spans="2:2" x14ac:dyDescent="0.2">
      <c r="B13779" s="62"/>
    </row>
    <row r="13780" spans="2:2" x14ac:dyDescent="0.2">
      <c r="B13780" s="62"/>
    </row>
    <row r="13781" spans="2:2" x14ac:dyDescent="0.2">
      <c r="B13781" s="62"/>
    </row>
    <row r="13782" spans="2:2" x14ac:dyDescent="0.2">
      <c r="B13782" s="62"/>
    </row>
    <row r="13783" spans="2:2" x14ac:dyDescent="0.2">
      <c r="B13783" s="62"/>
    </row>
    <row r="13784" spans="2:2" x14ac:dyDescent="0.2">
      <c r="B13784" s="62"/>
    </row>
    <row r="13785" spans="2:2" x14ac:dyDescent="0.2">
      <c r="B13785" s="62"/>
    </row>
    <row r="13786" spans="2:2" x14ac:dyDescent="0.2">
      <c r="B13786" s="62"/>
    </row>
    <row r="13787" spans="2:2" x14ac:dyDescent="0.2">
      <c r="B13787" s="62"/>
    </row>
    <row r="13788" spans="2:2" x14ac:dyDescent="0.2">
      <c r="B13788" s="62"/>
    </row>
    <row r="13789" spans="2:2" x14ac:dyDescent="0.2">
      <c r="B13789" s="62"/>
    </row>
    <row r="13790" spans="2:2" x14ac:dyDescent="0.2">
      <c r="B13790" s="62"/>
    </row>
    <row r="13791" spans="2:2" x14ac:dyDescent="0.2">
      <c r="B13791" s="62"/>
    </row>
    <row r="13792" spans="2:2" x14ac:dyDescent="0.2">
      <c r="B13792" s="62"/>
    </row>
    <row r="13793" spans="2:2" x14ac:dyDescent="0.2">
      <c r="B13793" s="62"/>
    </row>
    <row r="13794" spans="2:2" x14ac:dyDescent="0.2">
      <c r="B13794" s="62"/>
    </row>
    <row r="13795" spans="2:2" x14ac:dyDescent="0.2">
      <c r="B13795" s="62"/>
    </row>
    <row r="13796" spans="2:2" x14ac:dyDescent="0.2">
      <c r="B13796" s="62"/>
    </row>
    <row r="13797" spans="2:2" x14ac:dyDescent="0.2">
      <c r="B13797" s="62"/>
    </row>
    <row r="13798" spans="2:2" x14ac:dyDescent="0.2">
      <c r="B13798" s="62"/>
    </row>
    <row r="13799" spans="2:2" x14ac:dyDescent="0.2">
      <c r="B13799" s="62"/>
    </row>
    <row r="13800" spans="2:2" x14ac:dyDescent="0.2">
      <c r="B13800" s="62"/>
    </row>
    <row r="13801" spans="2:2" x14ac:dyDescent="0.2">
      <c r="B13801" s="62"/>
    </row>
    <row r="13802" spans="2:2" x14ac:dyDescent="0.2">
      <c r="B13802" s="62"/>
    </row>
    <row r="13803" spans="2:2" x14ac:dyDescent="0.2">
      <c r="B13803" s="62"/>
    </row>
    <row r="13804" spans="2:2" x14ac:dyDescent="0.2">
      <c r="B13804" s="62"/>
    </row>
    <row r="13805" spans="2:2" x14ac:dyDescent="0.2">
      <c r="B13805" s="62"/>
    </row>
    <row r="13806" spans="2:2" x14ac:dyDescent="0.2">
      <c r="B13806" s="62"/>
    </row>
    <row r="13807" spans="2:2" x14ac:dyDescent="0.2">
      <c r="B13807" s="62"/>
    </row>
    <row r="13808" spans="2:2" x14ac:dyDescent="0.2">
      <c r="B13808" s="62"/>
    </row>
    <row r="13809" spans="2:2" x14ac:dyDescent="0.2">
      <c r="B13809" s="62"/>
    </row>
    <row r="13810" spans="2:2" x14ac:dyDescent="0.2">
      <c r="B13810" s="62"/>
    </row>
    <row r="13811" spans="2:2" x14ac:dyDescent="0.2">
      <c r="B13811" s="62"/>
    </row>
    <row r="13812" spans="2:2" x14ac:dyDescent="0.2">
      <c r="B13812" s="62"/>
    </row>
    <row r="13813" spans="2:2" x14ac:dyDescent="0.2">
      <c r="B13813" s="62"/>
    </row>
    <row r="13814" spans="2:2" x14ac:dyDescent="0.2">
      <c r="B13814" s="62"/>
    </row>
    <row r="13815" spans="2:2" x14ac:dyDescent="0.2">
      <c r="B13815" s="62"/>
    </row>
    <row r="13816" spans="2:2" x14ac:dyDescent="0.2">
      <c r="B13816" s="62"/>
    </row>
    <row r="13817" spans="2:2" x14ac:dyDescent="0.2">
      <c r="B13817" s="62"/>
    </row>
    <row r="13818" spans="2:2" x14ac:dyDescent="0.2">
      <c r="B13818" s="62"/>
    </row>
    <row r="13819" spans="2:2" x14ac:dyDescent="0.2">
      <c r="B13819" s="62"/>
    </row>
    <row r="13820" spans="2:2" x14ac:dyDescent="0.2">
      <c r="B13820" s="62"/>
    </row>
    <row r="13821" spans="2:2" x14ac:dyDescent="0.2">
      <c r="B13821" s="62"/>
    </row>
    <row r="13822" spans="2:2" x14ac:dyDescent="0.2">
      <c r="B13822" s="62"/>
    </row>
    <row r="13823" spans="2:2" x14ac:dyDescent="0.2">
      <c r="B13823" s="62"/>
    </row>
    <row r="13824" spans="2:2" x14ac:dyDescent="0.2">
      <c r="B13824" s="62"/>
    </row>
    <row r="13825" spans="2:2" x14ac:dyDescent="0.2">
      <c r="B13825" s="62"/>
    </row>
    <row r="13826" spans="2:2" x14ac:dyDescent="0.2">
      <c r="B13826" s="62"/>
    </row>
    <row r="13827" spans="2:2" x14ac:dyDescent="0.2">
      <c r="B13827" s="62"/>
    </row>
    <row r="13828" spans="2:2" x14ac:dyDescent="0.2">
      <c r="B13828" s="62"/>
    </row>
    <row r="13829" spans="2:2" x14ac:dyDescent="0.2">
      <c r="B13829" s="62"/>
    </row>
    <row r="13830" spans="2:2" x14ac:dyDescent="0.2">
      <c r="B13830" s="62"/>
    </row>
    <row r="13831" spans="2:2" x14ac:dyDescent="0.2">
      <c r="B13831" s="62"/>
    </row>
    <row r="13832" spans="2:2" x14ac:dyDescent="0.2">
      <c r="B13832" s="62"/>
    </row>
    <row r="13833" spans="2:2" x14ac:dyDescent="0.2">
      <c r="B13833" s="62"/>
    </row>
    <row r="13834" spans="2:2" x14ac:dyDescent="0.2">
      <c r="B13834" s="62"/>
    </row>
    <row r="13835" spans="2:2" x14ac:dyDescent="0.2">
      <c r="B13835" s="62"/>
    </row>
    <row r="13836" spans="2:2" x14ac:dyDescent="0.2">
      <c r="B13836" s="62"/>
    </row>
    <row r="13837" spans="2:2" x14ac:dyDescent="0.2">
      <c r="B13837" s="62"/>
    </row>
    <row r="13838" spans="2:2" x14ac:dyDescent="0.2">
      <c r="B13838" s="62"/>
    </row>
    <row r="13839" spans="2:2" x14ac:dyDescent="0.2">
      <c r="B13839" s="62"/>
    </row>
    <row r="13840" spans="2:2" x14ac:dyDescent="0.2">
      <c r="B13840" s="62"/>
    </row>
    <row r="13841" spans="2:2" x14ac:dyDescent="0.2">
      <c r="B13841" s="62"/>
    </row>
    <row r="13842" spans="2:2" x14ac:dyDescent="0.2">
      <c r="B13842" s="62"/>
    </row>
    <row r="13843" spans="2:2" x14ac:dyDescent="0.2">
      <c r="B13843" s="62"/>
    </row>
    <row r="13844" spans="2:2" x14ac:dyDescent="0.2">
      <c r="B13844" s="62"/>
    </row>
    <row r="13845" spans="2:2" x14ac:dyDescent="0.2">
      <c r="B13845" s="62"/>
    </row>
    <row r="13846" spans="2:2" x14ac:dyDescent="0.2">
      <c r="B13846" s="62"/>
    </row>
    <row r="13847" spans="2:2" x14ac:dyDescent="0.2">
      <c r="B13847" s="62"/>
    </row>
    <row r="13848" spans="2:2" x14ac:dyDescent="0.2">
      <c r="B13848" s="62"/>
    </row>
    <row r="13849" spans="2:2" x14ac:dyDescent="0.2">
      <c r="B13849" s="62"/>
    </row>
    <row r="13850" spans="2:2" x14ac:dyDescent="0.2">
      <c r="B13850" s="62"/>
    </row>
    <row r="13851" spans="2:2" x14ac:dyDescent="0.2">
      <c r="B13851" s="62"/>
    </row>
    <row r="13852" spans="2:2" x14ac:dyDescent="0.2">
      <c r="B13852" s="62"/>
    </row>
    <row r="13853" spans="2:2" x14ac:dyDescent="0.2">
      <c r="B13853" s="62"/>
    </row>
    <row r="13854" spans="2:2" x14ac:dyDescent="0.2">
      <c r="B13854" s="62"/>
    </row>
    <row r="13855" spans="2:2" x14ac:dyDescent="0.2">
      <c r="B13855" s="62"/>
    </row>
    <row r="13856" spans="2:2" x14ac:dyDescent="0.2">
      <c r="B13856" s="62"/>
    </row>
    <row r="13857" spans="2:2" x14ac:dyDescent="0.2">
      <c r="B13857" s="62"/>
    </row>
    <row r="13858" spans="2:2" x14ac:dyDescent="0.2">
      <c r="B13858" s="62"/>
    </row>
    <row r="13859" spans="2:2" x14ac:dyDescent="0.2">
      <c r="B13859" s="62"/>
    </row>
    <row r="13860" spans="2:2" x14ac:dyDescent="0.2">
      <c r="B13860" s="62"/>
    </row>
    <row r="13861" spans="2:2" x14ac:dyDescent="0.2">
      <c r="B13861" s="62"/>
    </row>
    <row r="13862" spans="2:2" x14ac:dyDescent="0.2">
      <c r="B13862" s="62"/>
    </row>
    <row r="13863" spans="2:2" x14ac:dyDescent="0.2">
      <c r="B13863" s="62"/>
    </row>
    <row r="13864" spans="2:2" x14ac:dyDescent="0.2">
      <c r="B13864" s="62"/>
    </row>
    <row r="13865" spans="2:2" x14ac:dyDescent="0.2">
      <c r="B13865" s="62"/>
    </row>
    <row r="13866" spans="2:2" x14ac:dyDescent="0.2">
      <c r="B13866" s="62"/>
    </row>
    <row r="13867" spans="2:2" x14ac:dyDescent="0.2">
      <c r="B13867" s="62"/>
    </row>
    <row r="13868" spans="2:2" x14ac:dyDescent="0.2">
      <c r="B13868" s="62"/>
    </row>
    <row r="13869" spans="2:2" x14ac:dyDescent="0.2">
      <c r="B13869" s="62"/>
    </row>
    <row r="13870" spans="2:2" x14ac:dyDescent="0.2">
      <c r="B13870" s="62"/>
    </row>
    <row r="13871" spans="2:2" x14ac:dyDescent="0.2">
      <c r="B13871" s="62"/>
    </row>
    <row r="13872" spans="2:2" x14ac:dyDescent="0.2">
      <c r="B13872" s="62"/>
    </row>
    <row r="13873" spans="2:2" x14ac:dyDescent="0.2">
      <c r="B13873" s="62"/>
    </row>
    <row r="13874" spans="2:2" x14ac:dyDescent="0.2">
      <c r="B13874" s="62"/>
    </row>
    <row r="13875" spans="2:2" x14ac:dyDescent="0.2">
      <c r="B13875" s="62"/>
    </row>
    <row r="13876" spans="2:2" x14ac:dyDescent="0.2">
      <c r="B13876" s="62"/>
    </row>
    <row r="13877" spans="2:2" x14ac:dyDescent="0.2">
      <c r="B13877" s="62"/>
    </row>
    <row r="13878" spans="2:2" x14ac:dyDescent="0.2">
      <c r="B13878" s="62"/>
    </row>
    <row r="13879" spans="2:2" x14ac:dyDescent="0.2">
      <c r="B13879" s="62"/>
    </row>
    <row r="13880" spans="2:2" x14ac:dyDescent="0.2">
      <c r="B13880" s="62"/>
    </row>
    <row r="13881" spans="2:2" x14ac:dyDescent="0.2">
      <c r="B13881" s="62"/>
    </row>
    <row r="13882" spans="2:2" x14ac:dyDescent="0.2">
      <c r="B13882" s="62"/>
    </row>
    <row r="13883" spans="2:2" x14ac:dyDescent="0.2">
      <c r="B13883" s="62"/>
    </row>
    <row r="13884" spans="2:2" x14ac:dyDescent="0.2">
      <c r="B13884" s="62"/>
    </row>
    <row r="13885" spans="2:2" x14ac:dyDescent="0.2">
      <c r="B13885" s="62"/>
    </row>
    <row r="13886" spans="2:2" x14ac:dyDescent="0.2">
      <c r="B13886" s="62"/>
    </row>
    <row r="13887" spans="2:2" x14ac:dyDescent="0.2">
      <c r="B13887" s="62"/>
    </row>
    <row r="13888" spans="2:2" x14ac:dyDescent="0.2">
      <c r="B13888" s="62"/>
    </row>
    <row r="13889" spans="2:2" x14ac:dyDescent="0.2">
      <c r="B13889" s="62"/>
    </row>
    <row r="13890" spans="2:2" x14ac:dyDescent="0.2">
      <c r="B13890" s="62"/>
    </row>
    <row r="13891" spans="2:2" x14ac:dyDescent="0.2">
      <c r="B13891" s="62"/>
    </row>
    <row r="13892" spans="2:2" x14ac:dyDescent="0.2">
      <c r="B13892" s="62"/>
    </row>
    <row r="13893" spans="2:2" x14ac:dyDescent="0.2">
      <c r="B13893" s="62"/>
    </row>
    <row r="13894" spans="2:2" x14ac:dyDescent="0.2">
      <c r="B13894" s="62"/>
    </row>
    <row r="13895" spans="2:2" x14ac:dyDescent="0.2">
      <c r="B13895" s="62"/>
    </row>
    <row r="13896" spans="2:2" x14ac:dyDescent="0.2">
      <c r="B13896" s="62"/>
    </row>
    <row r="13897" spans="2:2" x14ac:dyDescent="0.2">
      <c r="B13897" s="62"/>
    </row>
    <row r="13898" spans="2:2" x14ac:dyDescent="0.2">
      <c r="B13898" s="62"/>
    </row>
    <row r="13899" spans="2:2" x14ac:dyDescent="0.2">
      <c r="B13899" s="62"/>
    </row>
    <row r="13900" spans="2:2" x14ac:dyDescent="0.2">
      <c r="B13900" s="62"/>
    </row>
    <row r="13901" spans="2:2" x14ac:dyDescent="0.2">
      <c r="B13901" s="62"/>
    </row>
    <row r="13902" spans="2:2" x14ac:dyDescent="0.2">
      <c r="B13902" s="62"/>
    </row>
    <row r="13903" spans="2:2" x14ac:dyDescent="0.2">
      <c r="B13903" s="62"/>
    </row>
    <row r="13904" spans="2:2" x14ac:dyDescent="0.2">
      <c r="B13904" s="62"/>
    </row>
    <row r="13905" spans="2:2" x14ac:dyDescent="0.2">
      <c r="B13905" s="62"/>
    </row>
    <row r="13906" spans="2:2" x14ac:dyDescent="0.2">
      <c r="B13906" s="62"/>
    </row>
    <row r="13907" spans="2:2" x14ac:dyDescent="0.2">
      <c r="B13907" s="62"/>
    </row>
    <row r="13908" spans="2:2" x14ac:dyDescent="0.2">
      <c r="B13908" s="62"/>
    </row>
    <row r="13909" spans="2:2" x14ac:dyDescent="0.2">
      <c r="B13909" s="62"/>
    </row>
    <row r="13910" spans="2:2" x14ac:dyDescent="0.2">
      <c r="B13910" s="62"/>
    </row>
    <row r="13911" spans="2:2" x14ac:dyDescent="0.2">
      <c r="B13911" s="62"/>
    </row>
    <row r="13912" spans="2:2" x14ac:dyDescent="0.2">
      <c r="B13912" s="62"/>
    </row>
    <row r="13913" spans="2:2" x14ac:dyDescent="0.2">
      <c r="B13913" s="62"/>
    </row>
    <row r="13914" spans="2:2" x14ac:dyDescent="0.2">
      <c r="B13914" s="62"/>
    </row>
    <row r="13915" spans="2:2" x14ac:dyDescent="0.2">
      <c r="B13915" s="62"/>
    </row>
    <row r="13916" spans="2:2" x14ac:dyDescent="0.2">
      <c r="B13916" s="62"/>
    </row>
    <row r="13917" spans="2:2" x14ac:dyDescent="0.2">
      <c r="B13917" s="62"/>
    </row>
    <row r="13918" spans="2:2" x14ac:dyDescent="0.2">
      <c r="B13918" s="62"/>
    </row>
    <row r="13919" spans="2:2" x14ac:dyDescent="0.2">
      <c r="B13919" s="62"/>
    </row>
    <row r="13920" spans="2:2" x14ac:dyDescent="0.2">
      <c r="B13920" s="62"/>
    </row>
    <row r="13921" spans="2:2" x14ac:dyDescent="0.2">
      <c r="B13921" s="62"/>
    </row>
    <row r="13922" spans="2:2" x14ac:dyDescent="0.2">
      <c r="B13922" s="62"/>
    </row>
    <row r="13923" spans="2:2" x14ac:dyDescent="0.2">
      <c r="B13923" s="62"/>
    </row>
    <row r="13924" spans="2:2" x14ac:dyDescent="0.2">
      <c r="B13924" s="62"/>
    </row>
    <row r="13925" spans="2:2" x14ac:dyDescent="0.2">
      <c r="B13925" s="62"/>
    </row>
    <row r="13926" spans="2:2" x14ac:dyDescent="0.2">
      <c r="B13926" s="62"/>
    </row>
    <row r="13927" spans="2:2" x14ac:dyDescent="0.2">
      <c r="B13927" s="62"/>
    </row>
    <row r="13928" spans="2:2" x14ac:dyDescent="0.2">
      <c r="B13928" s="62"/>
    </row>
    <row r="13929" spans="2:2" x14ac:dyDescent="0.2">
      <c r="B13929" s="62"/>
    </row>
    <row r="13930" spans="2:2" x14ac:dyDescent="0.2">
      <c r="B13930" s="62"/>
    </row>
    <row r="13931" spans="2:2" x14ac:dyDescent="0.2">
      <c r="B13931" s="62"/>
    </row>
    <row r="13932" spans="2:2" x14ac:dyDescent="0.2">
      <c r="B13932" s="62"/>
    </row>
    <row r="13933" spans="2:2" x14ac:dyDescent="0.2">
      <c r="B13933" s="62"/>
    </row>
    <row r="13934" spans="2:2" x14ac:dyDescent="0.2">
      <c r="B13934" s="62"/>
    </row>
    <row r="13935" spans="2:2" x14ac:dyDescent="0.2">
      <c r="B13935" s="62"/>
    </row>
    <row r="13936" spans="2:2" x14ac:dyDescent="0.2">
      <c r="B13936" s="62"/>
    </row>
    <row r="13937" spans="2:2" x14ac:dyDescent="0.2">
      <c r="B13937" s="62"/>
    </row>
    <row r="13938" spans="2:2" x14ac:dyDescent="0.2">
      <c r="B13938" s="62"/>
    </row>
    <row r="13939" spans="2:2" x14ac:dyDescent="0.2">
      <c r="B13939" s="62"/>
    </row>
    <row r="13940" spans="2:2" x14ac:dyDescent="0.2">
      <c r="B13940" s="62"/>
    </row>
    <row r="13941" spans="2:2" x14ac:dyDescent="0.2">
      <c r="B13941" s="62"/>
    </row>
    <row r="13942" spans="2:2" x14ac:dyDescent="0.2">
      <c r="B13942" s="62"/>
    </row>
    <row r="13943" spans="2:2" x14ac:dyDescent="0.2">
      <c r="B13943" s="62"/>
    </row>
    <row r="13944" spans="2:2" x14ac:dyDescent="0.2">
      <c r="B13944" s="62"/>
    </row>
    <row r="13945" spans="2:2" x14ac:dyDescent="0.2">
      <c r="B13945" s="62"/>
    </row>
    <row r="13946" spans="2:2" x14ac:dyDescent="0.2">
      <c r="B13946" s="62"/>
    </row>
    <row r="13947" spans="2:2" x14ac:dyDescent="0.2">
      <c r="B13947" s="62"/>
    </row>
    <row r="13948" spans="2:2" x14ac:dyDescent="0.2">
      <c r="B13948" s="62"/>
    </row>
    <row r="13949" spans="2:2" x14ac:dyDescent="0.2">
      <c r="B13949" s="62"/>
    </row>
    <row r="13950" spans="2:2" x14ac:dyDescent="0.2">
      <c r="B13950" s="62"/>
    </row>
    <row r="13951" spans="2:2" x14ac:dyDescent="0.2">
      <c r="B13951" s="62"/>
    </row>
    <row r="13952" spans="2:2" x14ac:dyDescent="0.2">
      <c r="B13952" s="62"/>
    </row>
    <row r="13953" spans="2:2" x14ac:dyDescent="0.2">
      <c r="B13953" s="62"/>
    </row>
    <row r="13954" spans="2:2" x14ac:dyDescent="0.2">
      <c r="B13954" s="62"/>
    </row>
    <row r="13955" spans="2:2" x14ac:dyDescent="0.2">
      <c r="B13955" s="62"/>
    </row>
    <row r="13956" spans="2:2" x14ac:dyDescent="0.2">
      <c r="B13956" s="62"/>
    </row>
    <row r="13957" spans="2:2" x14ac:dyDescent="0.2">
      <c r="B13957" s="62"/>
    </row>
    <row r="13958" spans="2:2" x14ac:dyDescent="0.2">
      <c r="B13958" s="62"/>
    </row>
    <row r="13959" spans="2:2" x14ac:dyDescent="0.2">
      <c r="B13959" s="62"/>
    </row>
    <row r="13960" spans="2:2" x14ac:dyDescent="0.2">
      <c r="B13960" s="62"/>
    </row>
    <row r="13961" spans="2:2" x14ac:dyDescent="0.2">
      <c r="B13961" s="62"/>
    </row>
    <row r="13962" spans="2:2" x14ac:dyDescent="0.2">
      <c r="B13962" s="62"/>
    </row>
    <row r="13963" spans="2:2" x14ac:dyDescent="0.2">
      <c r="B13963" s="62"/>
    </row>
    <row r="13964" spans="2:2" x14ac:dyDescent="0.2">
      <c r="B13964" s="62"/>
    </row>
    <row r="13965" spans="2:2" x14ac:dyDescent="0.2">
      <c r="B13965" s="62"/>
    </row>
    <row r="13966" spans="2:2" x14ac:dyDescent="0.2">
      <c r="B13966" s="62"/>
    </row>
    <row r="13967" spans="2:2" x14ac:dyDescent="0.2">
      <c r="B13967" s="62"/>
    </row>
    <row r="13968" spans="2:2" x14ac:dyDescent="0.2">
      <c r="B13968" s="62"/>
    </row>
    <row r="13969" spans="2:2" x14ac:dyDescent="0.2">
      <c r="B13969" s="62"/>
    </row>
    <row r="13970" spans="2:2" x14ac:dyDescent="0.2">
      <c r="B13970" s="62"/>
    </row>
    <row r="13971" spans="2:2" x14ac:dyDescent="0.2">
      <c r="B13971" s="62"/>
    </row>
    <row r="13972" spans="2:2" x14ac:dyDescent="0.2">
      <c r="B13972" s="62"/>
    </row>
    <row r="13973" spans="2:2" x14ac:dyDescent="0.2">
      <c r="B13973" s="62"/>
    </row>
    <row r="13974" spans="2:2" x14ac:dyDescent="0.2">
      <c r="B13974" s="62"/>
    </row>
    <row r="13975" spans="2:2" x14ac:dyDescent="0.2">
      <c r="B13975" s="62"/>
    </row>
    <row r="13976" spans="2:2" x14ac:dyDescent="0.2">
      <c r="B13976" s="62"/>
    </row>
    <row r="13977" spans="2:2" x14ac:dyDescent="0.2">
      <c r="B13977" s="62"/>
    </row>
    <row r="13978" spans="2:2" x14ac:dyDescent="0.2">
      <c r="B13978" s="62"/>
    </row>
    <row r="13979" spans="2:2" x14ac:dyDescent="0.2">
      <c r="B13979" s="62"/>
    </row>
    <row r="13980" spans="2:2" x14ac:dyDescent="0.2">
      <c r="B13980" s="62"/>
    </row>
    <row r="13981" spans="2:2" x14ac:dyDescent="0.2">
      <c r="B13981" s="62"/>
    </row>
    <row r="13982" spans="2:2" x14ac:dyDescent="0.2">
      <c r="B13982" s="62"/>
    </row>
    <row r="13983" spans="2:2" x14ac:dyDescent="0.2">
      <c r="B13983" s="62"/>
    </row>
    <row r="13984" spans="2:2" x14ac:dyDescent="0.2">
      <c r="B13984" s="62"/>
    </row>
    <row r="13985" spans="2:2" x14ac:dyDescent="0.2">
      <c r="B13985" s="62"/>
    </row>
    <row r="13986" spans="2:2" x14ac:dyDescent="0.2">
      <c r="B13986" s="62"/>
    </row>
    <row r="13987" spans="2:2" x14ac:dyDescent="0.2">
      <c r="B13987" s="62"/>
    </row>
    <row r="13988" spans="2:2" x14ac:dyDescent="0.2">
      <c r="B13988" s="62"/>
    </row>
    <row r="13989" spans="2:2" x14ac:dyDescent="0.2">
      <c r="B13989" s="62"/>
    </row>
    <row r="13990" spans="2:2" x14ac:dyDescent="0.2">
      <c r="B13990" s="62"/>
    </row>
    <row r="13991" spans="2:2" x14ac:dyDescent="0.2">
      <c r="B13991" s="62"/>
    </row>
    <row r="13992" spans="2:2" x14ac:dyDescent="0.2">
      <c r="B13992" s="62"/>
    </row>
    <row r="13993" spans="2:2" x14ac:dyDescent="0.2">
      <c r="B13993" s="62"/>
    </row>
    <row r="13994" spans="2:2" x14ac:dyDescent="0.2">
      <c r="B13994" s="62"/>
    </row>
    <row r="13995" spans="2:2" x14ac:dyDescent="0.2">
      <c r="B13995" s="62"/>
    </row>
    <row r="13996" spans="2:2" x14ac:dyDescent="0.2">
      <c r="B13996" s="62"/>
    </row>
    <row r="13997" spans="2:2" x14ac:dyDescent="0.2">
      <c r="B13997" s="62"/>
    </row>
    <row r="13998" spans="2:2" x14ac:dyDescent="0.2">
      <c r="B13998" s="62"/>
    </row>
    <row r="13999" spans="2:2" x14ac:dyDescent="0.2">
      <c r="B13999" s="62"/>
    </row>
    <row r="14000" spans="2:2" x14ac:dyDescent="0.2">
      <c r="B14000" s="62"/>
    </row>
    <row r="14001" spans="2:2" x14ac:dyDescent="0.2">
      <c r="B14001" s="62"/>
    </row>
    <row r="14002" spans="2:2" x14ac:dyDescent="0.2">
      <c r="B14002" s="62"/>
    </row>
    <row r="14003" spans="2:2" x14ac:dyDescent="0.2">
      <c r="B14003" s="62"/>
    </row>
    <row r="14004" spans="2:2" x14ac:dyDescent="0.2">
      <c r="B14004" s="62"/>
    </row>
    <row r="14005" spans="2:2" x14ac:dyDescent="0.2">
      <c r="B14005" s="62"/>
    </row>
    <row r="14006" spans="2:2" x14ac:dyDescent="0.2">
      <c r="B14006" s="62"/>
    </row>
    <row r="14007" spans="2:2" x14ac:dyDescent="0.2">
      <c r="B14007" s="62"/>
    </row>
    <row r="14008" spans="2:2" x14ac:dyDescent="0.2">
      <c r="B14008" s="62"/>
    </row>
    <row r="14009" spans="2:2" x14ac:dyDescent="0.2">
      <c r="B14009" s="62"/>
    </row>
    <row r="14010" spans="2:2" x14ac:dyDescent="0.2">
      <c r="B14010" s="62"/>
    </row>
    <row r="14011" spans="2:2" x14ac:dyDescent="0.2">
      <c r="B14011" s="62"/>
    </row>
    <row r="14012" spans="2:2" x14ac:dyDescent="0.2">
      <c r="B14012" s="62"/>
    </row>
    <row r="14013" spans="2:2" x14ac:dyDescent="0.2">
      <c r="B14013" s="62"/>
    </row>
    <row r="14014" spans="2:2" x14ac:dyDescent="0.2">
      <c r="B14014" s="62"/>
    </row>
    <row r="14015" spans="2:2" x14ac:dyDescent="0.2">
      <c r="B14015" s="62"/>
    </row>
    <row r="14016" spans="2:2" x14ac:dyDescent="0.2">
      <c r="B14016" s="62"/>
    </row>
    <row r="14017" spans="2:2" x14ac:dyDescent="0.2">
      <c r="B14017" s="62"/>
    </row>
    <row r="14018" spans="2:2" x14ac:dyDescent="0.2">
      <c r="B14018" s="62"/>
    </row>
    <row r="14019" spans="2:2" x14ac:dyDescent="0.2">
      <c r="B14019" s="62"/>
    </row>
    <row r="14020" spans="2:2" x14ac:dyDescent="0.2">
      <c r="B14020" s="62"/>
    </row>
    <row r="14021" spans="2:2" x14ac:dyDescent="0.2">
      <c r="B14021" s="62"/>
    </row>
    <row r="14022" spans="2:2" x14ac:dyDescent="0.2">
      <c r="B14022" s="62"/>
    </row>
    <row r="14023" spans="2:2" x14ac:dyDescent="0.2">
      <c r="B14023" s="62"/>
    </row>
    <row r="14024" spans="2:2" x14ac:dyDescent="0.2">
      <c r="B14024" s="62"/>
    </row>
    <row r="14025" spans="2:2" x14ac:dyDescent="0.2">
      <c r="B14025" s="62"/>
    </row>
    <row r="14026" spans="2:2" x14ac:dyDescent="0.2">
      <c r="B14026" s="62"/>
    </row>
    <row r="14027" spans="2:2" x14ac:dyDescent="0.2">
      <c r="B14027" s="62"/>
    </row>
    <row r="14028" spans="2:2" x14ac:dyDescent="0.2">
      <c r="B14028" s="62"/>
    </row>
    <row r="14029" spans="2:2" x14ac:dyDescent="0.2">
      <c r="B14029" s="62"/>
    </row>
    <row r="14030" spans="2:2" x14ac:dyDescent="0.2">
      <c r="B14030" s="62"/>
    </row>
    <row r="14031" spans="2:2" x14ac:dyDescent="0.2">
      <c r="B14031" s="62"/>
    </row>
    <row r="14032" spans="2:2" x14ac:dyDescent="0.2">
      <c r="B14032" s="62"/>
    </row>
    <row r="14033" spans="2:2" x14ac:dyDescent="0.2">
      <c r="B14033" s="62"/>
    </row>
    <row r="14034" spans="2:2" x14ac:dyDescent="0.2">
      <c r="B14034" s="62"/>
    </row>
    <row r="14035" spans="2:2" x14ac:dyDescent="0.2">
      <c r="B14035" s="62"/>
    </row>
    <row r="14036" spans="2:2" x14ac:dyDescent="0.2">
      <c r="B14036" s="62"/>
    </row>
    <row r="14037" spans="2:2" x14ac:dyDescent="0.2">
      <c r="B14037" s="62"/>
    </row>
    <row r="14038" spans="2:2" x14ac:dyDescent="0.2">
      <c r="B14038" s="62"/>
    </row>
    <row r="14039" spans="2:2" x14ac:dyDescent="0.2">
      <c r="B14039" s="62"/>
    </row>
    <row r="14040" spans="2:2" x14ac:dyDescent="0.2">
      <c r="B14040" s="62"/>
    </row>
    <row r="14041" spans="2:2" x14ac:dyDescent="0.2">
      <c r="B14041" s="62"/>
    </row>
    <row r="14042" spans="2:2" x14ac:dyDescent="0.2">
      <c r="B14042" s="62"/>
    </row>
    <row r="14043" spans="2:2" x14ac:dyDescent="0.2">
      <c r="B14043" s="62"/>
    </row>
    <row r="14044" spans="2:2" x14ac:dyDescent="0.2">
      <c r="B14044" s="62"/>
    </row>
    <row r="14045" spans="2:2" x14ac:dyDescent="0.2">
      <c r="B14045" s="62"/>
    </row>
    <row r="14046" spans="2:2" x14ac:dyDescent="0.2">
      <c r="B14046" s="62"/>
    </row>
    <row r="14047" spans="2:2" x14ac:dyDescent="0.2">
      <c r="B14047" s="62"/>
    </row>
    <row r="14048" spans="2:2" x14ac:dyDescent="0.2">
      <c r="B14048" s="62"/>
    </row>
    <row r="14049" spans="2:2" x14ac:dyDescent="0.2">
      <c r="B14049" s="62"/>
    </row>
    <row r="14050" spans="2:2" x14ac:dyDescent="0.2">
      <c r="B14050" s="62"/>
    </row>
    <row r="14051" spans="2:2" x14ac:dyDescent="0.2">
      <c r="B14051" s="62"/>
    </row>
    <row r="14052" spans="2:2" x14ac:dyDescent="0.2">
      <c r="B14052" s="62"/>
    </row>
    <row r="14053" spans="2:2" x14ac:dyDescent="0.2">
      <c r="B14053" s="62"/>
    </row>
    <row r="14054" spans="2:2" x14ac:dyDescent="0.2">
      <c r="B14054" s="62"/>
    </row>
    <row r="14055" spans="2:2" x14ac:dyDescent="0.2">
      <c r="B14055" s="62"/>
    </row>
    <row r="14056" spans="2:2" x14ac:dyDescent="0.2">
      <c r="B14056" s="62"/>
    </row>
    <row r="14057" spans="2:2" x14ac:dyDescent="0.2">
      <c r="B14057" s="62"/>
    </row>
    <row r="14058" spans="2:2" x14ac:dyDescent="0.2">
      <c r="B14058" s="62"/>
    </row>
    <row r="14059" spans="2:2" x14ac:dyDescent="0.2">
      <c r="B14059" s="62"/>
    </row>
    <row r="14060" spans="2:2" x14ac:dyDescent="0.2">
      <c r="B14060" s="62"/>
    </row>
    <row r="14061" spans="2:2" x14ac:dyDescent="0.2">
      <c r="B14061" s="62"/>
    </row>
    <row r="14062" spans="2:2" x14ac:dyDescent="0.2">
      <c r="B14062" s="62"/>
    </row>
    <row r="14063" spans="2:2" x14ac:dyDescent="0.2">
      <c r="B14063" s="62"/>
    </row>
    <row r="14064" spans="2:2" x14ac:dyDescent="0.2">
      <c r="B14064" s="62"/>
    </row>
    <row r="14065" spans="2:2" x14ac:dyDescent="0.2">
      <c r="B14065" s="62"/>
    </row>
    <row r="14066" spans="2:2" x14ac:dyDescent="0.2">
      <c r="B14066" s="62"/>
    </row>
    <row r="14067" spans="2:2" x14ac:dyDescent="0.2">
      <c r="B14067" s="62"/>
    </row>
    <row r="14068" spans="2:2" x14ac:dyDescent="0.2">
      <c r="B14068" s="62"/>
    </row>
    <row r="14069" spans="2:2" x14ac:dyDescent="0.2">
      <c r="B14069" s="62"/>
    </row>
    <row r="14070" spans="2:2" x14ac:dyDescent="0.2">
      <c r="B14070" s="62"/>
    </row>
    <row r="14071" spans="2:2" x14ac:dyDescent="0.2">
      <c r="B14071" s="62"/>
    </row>
    <row r="14072" spans="2:2" x14ac:dyDescent="0.2">
      <c r="B14072" s="62"/>
    </row>
    <row r="14073" spans="2:2" x14ac:dyDescent="0.2">
      <c r="B14073" s="62"/>
    </row>
    <row r="14074" spans="2:2" x14ac:dyDescent="0.2">
      <c r="B14074" s="62"/>
    </row>
    <row r="14075" spans="2:2" x14ac:dyDescent="0.2">
      <c r="B14075" s="62"/>
    </row>
    <row r="14076" spans="2:2" x14ac:dyDescent="0.2">
      <c r="B14076" s="62"/>
    </row>
    <row r="14077" spans="2:2" x14ac:dyDescent="0.2">
      <c r="B14077" s="62"/>
    </row>
    <row r="14078" spans="2:2" x14ac:dyDescent="0.2">
      <c r="B14078" s="62"/>
    </row>
    <row r="14079" spans="2:2" x14ac:dyDescent="0.2">
      <c r="B14079" s="62"/>
    </row>
    <row r="14080" spans="2:2" x14ac:dyDescent="0.2">
      <c r="B14080" s="62"/>
    </row>
    <row r="14081" spans="2:2" x14ac:dyDescent="0.2">
      <c r="B14081" s="62"/>
    </row>
    <row r="14082" spans="2:2" x14ac:dyDescent="0.2">
      <c r="B14082" s="62"/>
    </row>
    <row r="14083" spans="2:2" x14ac:dyDescent="0.2">
      <c r="B14083" s="62"/>
    </row>
    <row r="14084" spans="2:2" x14ac:dyDescent="0.2">
      <c r="B14084" s="62"/>
    </row>
    <row r="14085" spans="2:2" x14ac:dyDescent="0.2">
      <c r="B14085" s="62"/>
    </row>
    <row r="14086" spans="2:2" x14ac:dyDescent="0.2">
      <c r="B14086" s="62"/>
    </row>
    <row r="14087" spans="2:2" x14ac:dyDescent="0.2">
      <c r="B14087" s="62"/>
    </row>
    <row r="14088" spans="2:2" x14ac:dyDescent="0.2">
      <c r="B14088" s="62"/>
    </row>
    <row r="14089" spans="2:2" x14ac:dyDescent="0.2">
      <c r="B14089" s="62"/>
    </row>
    <row r="14090" spans="2:2" x14ac:dyDescent="0.2">
      <c r="B14090" s="62"/>
    </row>
    <row r="14091" spans="2:2" x14ac:dyDescent="0.2">
      <c r="B14091" s="62"/>
    </row>
    <row r="14092" spans="2:2" x14ac:dyDescent="0.2">
      <c r="B14092" s="62"/>
    </row>
    <row r="14093" spans="2:2" x14ac:dyDescent="0.2">
      <c r="B14093" s="62"/>
    </row>
    <row r="14094" spans="2:2" x14ac:dyDescent="0.2">
      <c r="B14094" s="62"/>
    </row>
    <row r="14095" spans="2:2" x14ac:dyDescent="0.2">
      <c r="B14095" s="62"/>
    </row>
    <row r="14096" spans="2:2" x14ac:dyDescent="0.2">
      <c r="B14096" s="62"/>
    </row>
    <row r="14097" spans="2:2" x14ac:dyDescent="0.2">
      <c r="B14097" s="62"/>
    </row>
    <row r="14098" spans="2:2" x14ac:dyDescent="0.2">
      <c r="B14098" s="62"/>
    </row>
    <row r="14099" spans="2:2" x14ac:dyDescent="0.2">
      <c r="B14099" s="62"/>
    </row>
    <row r="14100" spans="2:2" x14ac:dyDescent="0.2">
      <c r="B14100" s="62"/>
    </row>
    <row r="14101" spans="2:2" x14ac:dyDescent="0.2">
      <c r="B14101" s="62"/>
    </row>
    <row r="14102" spans="2:2" x14ac:dyDescent="0.2">
      <c r="B14102" s="62"/>
    </row>
    <row r="14103" spans="2:2" x14ac:dyDescent="0.2">
      <c r="B14103" s="62"/>
    </row>
    <row r="14104" spans="2:2" x14ac:dyDescent="0.2">
      <c r="B14104" s="62"/>
    </row>
    <row r="14105" spans="2:2" x14ac:dyDescent="0.2">
      <c r="B14105" s="62"/>
    </row>
    <row r="14106" spans="2:2" x14ac:dyDescent="0.2">
      <c r="B14106" s="62"/>
    </row>
    <row r="14107" spans="2:2" x14ac:dyDescent="0.2">
      <c r="B14107" s="62"/>
    </row>
    <row r="14108" spans="2:2" x14ac:dyDescent="0.2">
      <c r="B14108" s="62"/>
    </row>
    <row r="14109" spans="2:2" x14ac:dyDescent="0.2">
      <c r="B14109" s="62"/>
    </row>
    <row r="14110" spans="2:2" x14ac:dyDescent="0.2">
      <c r="B14110" s="62"/>
    </row>
    <row r="14111" spans="2:2" x14ac:dyDescent="0.2">
      <c r="B14111" s="62"/>
    </row>
    <row r="14112" spans="2:2" x14ac:dyDescent="0.2">
      <c r="B14112" s="62"/>
    </row>
    <row r="14113" spans="2:2" x14ac:dyDescent="0.2">
      <c r="B14113" s="62"/>
    </row>
    <row r="14114" spans="2:2" x14ac:dyDescent="0.2">
      <c r="B14114" s="62"/>
    </row>
    <row r="14115" spans="2:2" x14ac:dyDescent="0.2">
      <c r="B14115" s="62"/>
    </row>
    <row r="14116" spans="2:2" x14ac:dyDescent="0.2">
      <c r="B14116" s="62"/>
    </row>
    <row r="14117" spans="2:2" x14ac:dyDescent="0.2">
      <c r="B14117" s="62"/>
    </row>
    <row r="14118" spans="2:2" x14ac:dyDescent="0.2">
      <c r="B14118" s="62"/>
    </row>
    <row r="14119" spans="2:2" x14ac:dyDescent="0.2">
      <c r="B14119" s="62"/>
    </row>
    <row r="14120" spans="2:2" x14ac:dyDescent="0.2">
      <c r="B14120" s="62"/>
    </row>
    <row r="14121" spans="2:2" x14ac:dyDescent="0.2">
      <c r="B14121" s="62"/>
    </row>
    <row r="14122" spans="2:2" x14ac:dyDescent="0.2">
      <c r="B14122" s="62"/>
    </row>
    <row r="14123" spans="2:2" x14ac:dyDescent="0.2">
      <c r="B14123" s="62"/>
    </row>
    <row r="14124" spans="2:2" x14ac:dyDescent="0.2">
      <c r="B14124" s="62"/>
    </row>
    <row r="14125" spans="2:2" x14ac:dyDescent="0.2">
      <c r="B14125" s="62"/>
    </row>
    <row r="14126" spans="2:2" x14ac:dyDescent="0.2">
      <c r="B14126" s="62"/>
    </row>
    <row r="14127" spans="2:2" x14ac:dyDescent="0.2">
      <c r="B14127" s="62"/>
    </row>
    <row r="14128" spans="2:2" x14ac:dyDescent="0.2">
      <c r="B14128" s="62"/>
    </row>
    <row r="14129" spans="2:2" x14ac:dyDescent="0.2">
      <c r="B14129" s="62"/>
    </row>
    <row r="14130" spans="2:2" x14ac:dyDescent="0.2">
      <c r="B14130" s="62"/>
    </row>
    <row r="14131" spans="2:2" x14ac:dyDescent="0.2">
      <c r="B14131" s="62"/>
    </row>
    <row r="14132" spans="2:2" x14ac:dyDescent="0.2">
      <c r="B14132" s="62"/>
    </row>
    <row r="14133" spans="2:2" x14ac:dyDescent="0.2">
      <c r="B14133" s="62"/>
    </row>
    <row r="14134" spans="2:2" x14ac:dyDescent="0.2">
      <c r="B14134" s="62"/>
    </row>
    <row r="14135" spans="2:2" x14ac:dyDescent="0.2">
      <c r="B14135" s="62"/>
    </row>
    <row r="14136" spans="2:2" x14ac:dyDescent="0.2">
      <c r="B14136" s="62"/>
    </row>
    <row r="14137" spans="2:2" x14ac:dyDescent="0.2">
      <c r="B14137" s="62"/>
    </row>
    <row r="14138" spans="2:2" x14ac:dyDescent="0.2">
      <c r="B14138" s="62"/>
    </row>
    <row r="14139" spans="2:2" x14ac:dyDescent="0.2">
      <c r="B14139" s="62"/>
    </row>
    <row r="14140" spans="2:2" x14ac:dyDescent="0.2">
      <c r="B14140" s="62"/>
    </row>
    <row r="14141" spans="2:2" x14ac:dyDescent="0.2">
      <c r="B14141" s="62"/>
    </row>
    <row r="14142" spans="2:2" x14ac:dyDescent="0.2">
      <c r="B14142" s="62"/>
    </row>
    <row r="14143" spans="2:2" x14ac:dyDescent="0.2">
      <c r="B14143" s="62"/>
    </row>
    <row r="14144" spans="2:2" x14ac:dyDescent="0.2">
      <c r="B14144" s="62"/>
    </row>
    <row r="14145" spans="2:2" x14ac:dyDescent="0.2">
      <c r="B14145" s="62"/>
    </row>
    <row r="14146" spans="2:2" x14ac:dyDescent="0.2">
      <c r="B14146" s="62"/>
    </row>
    <row r="14147" spans="2:2" x14ac:dyDescent="0.2">
      <c r="B14147" s="62"/>
    </row>
    <row r="14148" spans="2:2" x14ac:dyDescent="0.2">
      <c r="B14148" s="62"/>
    </row>
    <row r="14149" spans="2:2" x14ac:dyDescent="0.2">
      <c r="B14149" s="62"/>
    </row>
    <row r="14150" spans="2:2" x14ac:dyDescent="0.2">
      <c r="B14150" s="62"/>
    </row>
    <row r="14151" spans="2:2" x14ac:dyDescent="0.2">
      <c r="B14151" s="62"/>
    </row>
    <row r="14152" spans="2:2" x14ac:dyDescent="0.2">
      <c r="B14152" s="62"/>
    </row>
    <row r="14153" spans="2:2" x14ac:dyDescent="0.2">
      <c r="B14153" s="62"/>
    </row>
    <row r="14154" spans="2:2" x14ac:dyDescent="0.2">
      <c r="B14154" s="62"/>
    </row>
    <row r="14155" spans="2:2" x14ac:dyDescent="0.2">
      <c r="B14155" s="62"/>
    </row>
    <row r="14156" spans="2:2" x14ac:dyDescent="0.2">
      <c r="B14156" s="62"/>
    </row>
    <row r="14157" spans="2:2" x14ac:dyDescent="0.2">
      <c r="B14157" s="62"/>
    </row>
    <row r="14158" spans="2:2" x14ac:dyDescent="0.2">
      <c r="B14158" s="62"/>
    </row>
    <row r="14159" spans="2:2" x14ac:dyDescent="0.2">
      <c r="B14159" s="62"/>
    </row>
    <row r="14160" spans="2:2" x14ac:dyDescent="0.2">
      <c r="B14160" s="62"/>
    </row>
    <row r="14161" spans="2:2" x14ac:dyDescent="0.2">
      <c r="B14161" s="62"/>
    </row>
    <row r="14162" spans="2:2" x14ac:dyDescent="0.2">
      <c r="B14162" s="62"/>
    </row>
    <row r="14163" spans="2:2" x14ac:dyDescent="0.2">
      <c r="B14163" s="62"/>
    </row>
    <row r="14164" spans="2:2" x14ac:dyDescent="0.2">
      <c r="B14164" s="62"/>
    </row>
    <row r="14165" spans="2:2" x14ac:dyDescent="0.2">
      <c r="B14165" s="62"/>
    </row>
    <row r="14166" spans="2:2" x14ac:dyDescent="0.2">
      <c r="B14166" s="62"/>
    </row>
    <row r="14167" spans="2:2" x14ac:dyDescent="0.2">
      <c r="B14167" s="62"/>
    </row>
    <row r="14168" spans="2:2" x14ac:dyDescent="0.2">
      <c r="B14168" s="62"/>
    </row>
    <row r="14169" spans="2:2" x14ac:dyDescent="0.2">
      <c r="B14169" s="62"/>
    </row>
    <row r="14170" spans="2:2" x14ac:dyDescent="0.2">
      <c r="B14170" s="62"/>
    </row>
    <row r="14171" spans="2:2" x14ac:dyDescent="0.2">
      <c r="B14171" s="62"/>
    </row>
    <row r="14172" spans="2:2" x14ac:dyDescent="0.2">
      <c r="B14172" s="62"/>
    </row>
    <row r="14173" spans="2:2" x14ac:dyDescent="0.2">
      <c r="B14173" s="62"/>
    </row>
    <row r="14174" spans="2:2" x14ac:dyDescent="0.2">
      <c r="B14174" s="62"/>
    </row>
    <row r="14175" spans="2:2" x14ac:dyDescent="0.2">
      <c r="B14175" s="62"/>
    </row>
    <row r="14176" spans="2:2" x14ac:dyDescent="0.2">
      <c r="B14176" s="62"/>
    </row>
    <row r="14177" spans="2:2" x14ac:dyDescent="0.2">
      <c r="B14177" s="62"/>
    </row>
    <row r="14178" spans="2:2" x14ac:dyDescent="0.2">
      <c r="B14178" s="62"/>
    </row>
    <row r="14179" spans="2:2" x14ac:dyDescent="0.2">
      <c r="B14179" s="62"/>
    </row>
    <row r="14180" spans="2:2" x14ac:dyDescent="0.2">
      <c r="B14180" s="62"/>
    </row>
    <row r="14181" spans="2:2" x14ac:dyDescent="0.2">
      <c r="B14181" s="62"/>
    </row>
    <row r="14182" spans="2:2" x14ac:dyDescent="0.2">
      <c r="B14182" s="62"/>
    </row>
    <row r="14183" spans="2:2" x14ac:dyDescent="0.2">
      <c r="B14183" s="62"/>
    </row>
    <row r="14184" spans="2:2" x14ac:dyDescent="0.2">
      <c r="B14184" s="62"/>
    </row>
    <row r="14185" spans="2:2" x14ac:dyDescent="0.2">
      <c r="B14185" s="62"/>
    </row>
    <row r="14186" spans="2:2" x14ac:dyDescent="0.2">
      <c r="B14186" s="62"/>
    </row>
    <row r="14187" spans="2:2" x14ac:dyDescent="0.2">
      <c r="B14187" s="62"/>
    </row>
    <row r="14188" spans="2:2" x14ac:dyDescent="0.2">
      <c r="B14188" s="62"/>
    </row>
    <row r="14189" spans="2:2" x14ac:dyDescent="0.2">
      <c r="B14189" s="62"/>
    </row>
    <row r="14190" spans="2:2" x14ac:dyDescent="0.2">
      <c r="B14190" s="62"/>
    </row>
    <row r="14191" spans="2:2" x14ac:dyDescent="0.2">
      <c r="B14191" s="62"/>
    </row>
    <row r="14192" spans="2:2" x14ac:dyDescent="0.2">
      <c r="B14192" s="62"/>
    </row>
    <row r="14193" spans="2:2" x14ac:dyDescent="0.2">
      <c r="B14193" s="62"/>
    </row>
    <row r="14194" spans="2:2" x14ac:dyDescent="0.2">
      <c r="B14194" s="62"/>
    </row>
    <row r="14195" spans="2:2" x14ac:dyDescent="0.2">
      <c r="B14195" s="62"/>
    </row>
    <row r="14196" spans="2:2" x14ac:dyDescent="0.2">
      <c r="B14196" s="62"/>
    </row>
    <row r="14197" spans="2:2" x14ac:dyDescent="0.2">
      <c r="B14197" s="62"/>
    </row>
    <row r="14198" spans="2:2" x14ac:dyDescent="0.2">
      <c r="B14198" s="62"/>
    </row>
    <row r="14199" spans="2:2" x14ac:dyDescent="0.2">
      <c r="B14199" s="62"/>
    </row>
    <row r="14200" spans="2:2" x14ac:dyDescent="0.2">
      <c r="B14200" s="62"/>
    </row>
    <row r="14201" spans="2:2" x14ac:dyDescent="0.2">
      <c r="B14201" s="62"/>
    </row>
    <row r="14202" spans="2:2" x14ac:dyDescent="0.2">
      <c r="B14202" s="62"/>
    </row>
    <row r="14203" spans="2:2" x14ac:dyDescent="0.2">
      <c r="B14203" s="62"/>
    </row>
    <row r="14204" spans="2:2" x14ac:dyDescent="0.2">
      <c r="B14204" s="62"/>
    </row>
    <row r="14205" spans="2:2" x14ac:dyDescent="0.2">
      <c r="B14205" s="62"/>
    </row>
    <row r="14206" spans="2:2" x14ac:dyDescent="0.2">
      <c r="B14206" s="62"/>
    </row>
    <row r="14207" spans="2:2" x14ac:dyDescent="0.2">
      <c r="B14207" s="62"/>
    </row>
    <row r="14208" spans="2:2" x14ac:dyDescent="0.2">
      <c r="B14208" s="62"/>
    </row>
    <row r="14209" spans="2:2" x14ac:dyDescent="0.2">
      <c r="B14209" s="62"/>
    </row>
    <row r="14210" spans="2:2" x14ac:dyDescent="0.2">
      <c r="B14210" s="62"/>
    </row>
    <row r="14211" spans="2:2" x14ac:dyDescent="0.2">
      <c r="B14211" s="62"/>
    </row>
    <row r="14212" spans="2:2" x14ac:dyDescent="0.2">
      <c r="B14212" s="62"/>
    </row>
    <row r="14213" spans="2:2" x14ac:dyDescent="0.2">
      <c r="B14213" s="62"/>
    </row>
    <row r="14214" spans="2:2" x14ac:dyDescent="0.2">
      <c r="B14214" s="62"/>
    </row>
    <row r="14215" spans="2:2" x14ac:dyDescent="0.2">
      <c r="B14215" s="62"/>
    </row>
    <row r="14216" spans="2:2" x14ac:dyDescent="0.2">
      <c r="B14216" s="62"/>
    </row>
    <row r="14217" spans="2:2" x14ac:dyDescent="0.2">
      <c r="B14217" s="62"/>
    </row>
    <row r="14218" spans="2:2" x14ac:dyDescent="0.2">
      <c r="B14218" s="62"/>
    </row>
    <row r="14219" spans="2:2" x14ac:dyDescent="0.2">
      <c r="B14219" s="62"/>
    </row>
    <row r="14220" spans="2:2" x14ac:dyDescent="0.2">
      <c r="B14220" s="62"/>
    </row>
    <row r="14221" spans="2:2" x14ac:dyDescent="0.2">
      <c r="B14221" s="62"/>
    </row>
    <row r="14222" spans="2:2" x14ac:dyDescent="0.2">
      <c r="B14222" s="62"/>
    </row>
    <row r="14223" spans="2:2" x14ac:dyDescent="0.2">
      <c r="B14223" s="62"/>
    </row>
    <row r="14224" spans="2:2" x14ac:dyDescent="0.2">
      <c r="B14224" s="62"/>
    </row>
    <row r="14225" spans="2:2" x14ac:dyDescent="0.2">
      <c r="B14225" s="62"/>
    </row>
    <row r="14226" spans="2:2" x14ac:dyDescent="0.2">
      <c r="B14226" s="62"/>
    </row>
    <row r="14227" spans="2:2" x14ac:dyDescent="0.2">
      <c r="B14227" s="62"/>
    </row>
    <row r="14228" spans="2:2" x14ac:dyDescent="0.2">
      <c r="B14228" s="62"/>
    </row>
    <row r="14229" spans="2:2" x14ac:dyDescent="0.2">
      <c r="B14229" s="62"/>
    </row>
    <row r="14230" spans="2:2" x14ac:dyDescent="0.2">
      <c r="B14230" s="62"/>
    </row>
    <row r="14231" spans="2:2" x14ac:dyDescent="0.2">
      <c r="B14231" s="62"/>
    </row>
    <row r="14232" spans="2:2" x14ac:dyDescent="0.2">
      <c r="B14232" s="62"/>
    </row>
    <row r="14233" spans="2:2" x14ac:dyDescent="0.2">
      <c r="B14233" s="62"/>
    </row>
    <row r="14234" spans="2:2" x14ac:dyDescent="0.2">
      <c r="B14234" s="62"/>
    </row>
    <row r="14235" spans="2:2" x14ac:dyDescent="0.2">
      <c r="B14235" s="62"/>
    </row>
    <row r="14236" spans="2:2" x14ac:dyDescent="0.2">
      <c r="B14236" s="62"/>
    </row>
    <row r="14237" spans="2:2" x14ac:dyDescent="0.2">
      <c r="B14237" s="62"/>
    </row>
    <row r="14238" spans="2:2" x14ac:dyDescent="0.2">
      <c r="B14238" s="62"/>
    </row>
    <row r="14239" spans="2:2" x14ac:dyDescent="0.2">
      <c r="B14239" s="62"/>
    </row>
    <row r="14240" spans="2:2" x14ac:dyDescent="0.2">
      <c r="B14240" s="62"/>
    </row>
    <row r="14241" spans="2:2" x14ac:dyDescent="0.2">
      <c r="B14241" s="62"/>
    </row>
    <row r="14242" spans="2:2" x14ac:dyDescent="0.2">
      <c r="B14242" s="62"/>
    </row>
    <row r="14243" spans="2:2" x14ac:dyDescent="0.2">
      <c r="B14243" s="62"/>
    </row>
    <row r="14244" spans="2:2" x14ac:dyDescent="0.2">
      <c r="B14244" s="62"/>
    </row>
    <row r="14245" spans="2:2" x14ac:dyDescent="0.2">
      <c r="B14245" s="62"/>
    </row>
    <row r="14246" spans="2:2" x14ac:dyDescent="0.2">
      <c r="B14246" s="62"/>
    </row>
    <row r="14247" spans="2:2" x14ac:dyDescent="0.2">
      <c r="B14247" s="62"/>
    </row>
    <row r="14248" spans="2:2" x14ac:dyDescent="0.2">
      <c r="B14248" s="62"/>
    </row>
    <row r="14249" spans="2:2" x14ac:dyDescent="0.2">
      <c r="B14249" s="62"/>
    </row>
    <row r="14250" spans="2:2" x14ac:dyDescent="0.2">
      <c r="B14250" s="62"/>
    </row>
    <row r="14251" spans="2:2" x14ac:dyDescent="0.2">
      <c r="B14251" s="62"/>
    </row>
    <row r="14252" spans="2:2" x14ac:dyDescent="0.2">
      <c r="B14252" s="62"/>
    </row>
    <row r="14253" spans="2:2" x14ac:dyDescent="0.2">
      <c r="B14253" s="62"/>
    </row>
    <row r="14254" spans="2:2" x14ac:dyDescent="0.2">
      <c r="B14254" s="62"/>
    </row>
    <row r="14255" spans="2:2" x14ac:dyDescent="0.2">
      <c r="B14255" s="62"/>
    </row>
    <row r="14256" spans="2:2" x14ac:dyDescent="0.2">
      <c r="B14256" s="62"/>
    </row>
    <row r="14257" spans="2:2" x14ac:dyDescent="0.2">
      <c r="B14257" s="62"/>
    </row>
    <row r="14258" spans="2:2" x14ac:dyDescent="0.2">
      <c r="B14258" s="62"/>
    </row>
    <row r="14259" spans="2:2" x14ac:dyDescent="0.2">
      <c r="B14259" s="62"/>
    </row>
    <row r="14260" spans="2:2" x14ac:dyDescent="0.2">
      <c r="B14260" s="62"/>
    </row>
    <row r="14261" spans="2:2" x14ac:dyDescent="0.2">
      <c r="B14261" s="62"/>
    </row>
    <row r="14262" spans="2:2" x14ac:dyDescent="0.2">
      <c r="B14262" s="62"/>
    </row>
    <row r="14263" spans="2:2" x14ac:dyDescent="0.2">
      <c r="B14263" s="62"/>
    </row>
    <row r="14264" spans="2:2" x14ac:dyDescent="0.2">
      <c r="B14264" s="62"/>
    </row>
    <row r="14265" spans="2:2" x14ac:dyDescent="0.2">
      <c r="B14265" s="62"/>
    </row>
    <row r="14266" spans="2:2" x14ac:dyDescent="0.2">
      <c r="B14266" s="62"/>
    </row>
    <row r="14267" spans="2:2" x14ac:dyDescent="0.2">
      <c r="B14267" s="62"/>
    </row>
    <row r="14268" spans="2:2" x14ac:dyDescent="0.2">
      <c r="B14268" s="62"/>
    </row>
    <row r="14269" spans="2:2" x14ac:dyDescent="0.2">
      <c r="B14269" s="62"/>
    </row>
    <row r="14270" spans="2:2" x14ac:dyDescent="0.2">
      <c r="B14270" s="62"/>
    </row>
    <row r="14271" spans="2:2" x14ac:dyDescent="0.2">
      <c r="B14271" s="62"/>
    </row>
    <row r="14272" spans="2:2" x14ac:dyDescent="0.2">
      <c r="B14272" s="62"/>
    </row>
    <row r="14273" spans="2:2" x14ac:dyDescent="0.2">
      <c r="B14273" s="62"/>
    </row>
    <row r="14274" spans="2:2" x14ac:dyDescent="0.2">
      <c r="B14274" s="62"/>
    </row>
    <row r="14275" spans="2:2" x14ac:dyDescent="0.2">
      <c r="B14275" s="62"/>
    </row>
    <row r="14276" spans="2:2" x14ac:dyDescent="0.2">
      <c r="B14276" s="62"/>
    </row>
    <row r="14277" spans="2:2" x14ac:dyDescent="0.2">
      <c r="B14277" s="62"/>
    </row>
    <row r="14278" spans="2:2" x14ac:dyDescent="0.2">
      <c r="B14278" s="62"/>
    </row>
    <row r="14279" spans="2:2" x14ac:dyDescent="0.2">
      <c r="B14279" s="62"/>
    </row>
    <row r="14280" spans="2:2" x14ac:dyDescent="0.2">
      <c r="B14280" s="62"/>
    </row>
    <row r="14281" spans="2:2" x14ac:dyDescent="0.2">
      <c r="B14281" s="62"/>
    </row>
    <row r="14282" spans="2:2" x14ac:dyDescent="0.2">
      <c r="B14282" s="62"/>
    </row>
    <row r="14283" spans="2:2" x14ac:dyDescent="0.2">
      <c r="B14283" s="62"/>
    </row>
    <row r="14284" spans="2:2" x14ac:dyDescent="0.2">
      <c r="B14284" s="62"/>
    </row>
    <row r="14285" spans="2:2" x14ac:dyDescent="0.2">
      <c r="B14285" s="62"/>
    </row>
    <row r="14286" spans="2:2" x14ac:dyDescent="0.2">
      <c r="B14286" s="62"/>
    </row>
    <row r="14287" spans="2:2" x14ac:dyDescent="0.2">
      <c r="B14287" s="62"/>
    </row>
    <row r="14288" spans="2:2" x14ac:dyDescent="0.2">
      <c r="B14288" s="62"/>
    </row>
    <row r="14289" spans="2:2" x14ac:dyDescent="0.2">
      <c r="B14289" s="62"/>
    </row>
    <row r="14290" spans="2:2" x14ac:dyDescent="0.2">
      <c r="B14290" s="62"/>
    </row>
    <row r="14291" spans="2:2" x14ac:dyDescent="0.2">
      <c r="B14291" s="62"/>
    </row>
    <row r="14292" spans="2:2" x14ac:dyDescent="0.2">
      <c r="B14292" s="62"/>
    </row>
    <row r="14293" spans="2:2" x14ac:dyDescent="0.2">
      <c r="B14293" s="62"/>
    </row>
    <row r="14294" spans="2:2" x14ac:dyDescent="0.2">
      <c r="B14294" s="62"/>
    </row>
    <row r="14295" spans="2:2" x14ac:dyDescent="0.2">
      <c r="B14295" s="62"/>
    </row>
    <row r="14296" spans="2:2" x14ac:dyDescent="0.2">
      <c r="B14296" s="62"/>
    </row>
    <row r="14297" spans="2:2" x14ac:dyDescent="0.2">
      <c r="B14297" s="62"/>
    </row>
    <row r="14298" spans="2:2" x14ac:dyDescent="0.2">
      <c r="B14298" s="62"/>
    </row>
    <row r="14299" spans="2:2" x14ac:dyDescent="0.2">
      <c r="B14299" s="62"/>
    </row>
    <row r="14300" spans="2:2" x14ac:dyDescent="0.2">
      <c r="B14300" s="62"/>
    </row>
    <row r="14301" spans="2:2" x14ac:dyDescent="0.2">
      <c r="B14301" s="62"/>
    </row>
    <row r="14302" spans="2:2" x14ac:dyDescent="0.2">
      <c r="B14302" s="62"/>
    </row>
    <row r="14303" spans="2:2" x14ac:dyDescent="0.2">
      <c r="B14303" s="62"/>
    </row>
    <row r="14304" spans="2:2" x14ac:dyDescent="0.2">
      <c r="B14304" s="62"/>
    </row>
    <row r="14305" spans="2:2" x14ac:dyDescent="0.2">
      <c r="B14305" s="62"/>
    </row>
    <row r="14306" spans="2:2" x14ac:dyDescent="0.2">
      <c r="B14306" s="62"/>
    </row>
    <row r="14307" spans="2:2" x14ac:dyDescent="0.2">
      <c r="B14307" s="62"/>
    </row>
    <row r="14308" spans="2:2" x14ac:dyDescent="0.2">
      <c r="B14308" s="62"/>
    </row>
    <row r="14309" spans="2:2" x14ac:dyDescent="0.2">
      <c r="B14309" s="62"/>
    </row>
    <row r="14310" spans="2:2" x14ac:dyDescent="0.2">
      <c r="B14310" s="62"/>
    </row>
    <row r="14311" spans="2:2" x14ac:dyDescent="0.2">
      <c r="B14311" s="62"/>
    </row>
    <row r="14312" spans="2:2" x14ac:dyDescent="0.2">
      <c r="B14312" s="62"/>
    </row>
    <row r="14313" spans="2:2" x14ac:dyDescent="0.2">
      <c r="B14313" s="62"/>
    </row>
    <row r="14314" spans="2:2" x14ac:dyDescent="0.2">
      <c r="B14314" s="62"/>
    </row>
    <row r="14315" spans="2:2" x14ac:dyDescent="0.2">
      <c r="B14315" s="62"/>
    </row>
    <row r="14316" spans="2:2" x14ac:dyDescent="0.2">
      <c r="B14316" s="62"/>
    </row>
    <row r="14317" spans="2:2" x14ac:dyDescent="0.2">
      <c r="B14317" s="62"/>
    </row>
    <row r="14318" spans="2:2" x14ac:dyDescent="0.2">
      <c r="B14318" s="62"/>
    </row>
    <row r="14319" spans="2:2" x14ac:dyDescent="0.2">
      <c r="B14319" s="62"/>
    </row>
    <row r="14320" spans="2:2" x14ac:dyDescent="0.2">
      <c r="B14320" s="62"/>
    </row>
    <row r="14321" spans="2:2" x14ac:dyDescent="0.2">
      <c r="B14321" s="62"/>
    </row>
    <row r="14322" spans="2:2" x14ac:dyDescent="0.2">
      <c r="B14322" s="62"/>
    </row>
    <row r="14323" spans="2:2" x14ac:dyDescent="0.2">
      <c r="B14323" s="62"/>
    </row>
    <row r="14324" spans="2:2" x14ac:dyDescent="0.2">
      <c r="B14324" s="62"/>
    </row>
    <row r="14325" spans="2:2" x14ac:dyDescent="0.2">
      <c r="B14325" s="62"/>
    </row>
    <row r="14326" spans="2:2" x14ac:dyDescent="0.2">
      <c r="B14326" s="62"/>
    </row>
    <row r="14327" spans="2:2" x14ac:dyDescent="0.2">
      <c r="B14327" s="62"/>
    </row>
    <row r="14328" spans="2:2" x14ac:dyDescent="0.2">
      <c r="B14328" s="62"/>
    </row>
    <row r="14329" spans="2:2" x14ac:dyDescent="0.2">
      <c r="B14329" s="62"/>
    </row>
    <row r="14330" spans="2:2" x14ac:dyDescent="0.2">
      <c r="B14330" s="62"/>
    </row>
    <row r="14331" spans="2:2" x14ac:dyDescent="0.2">
      <c r="B14331" s="62"/>
    </row>
    <row r="14332" spans="2:2" x14ac:dyDescent="0.2">
      <c r="B14332" s="62"/>
    </row>
    <row r="14333" spans="2:2" x14ac:dyDescent="0.2">
      <c r="B14333" s="62"/>
    </row>
    <row r="14334" spans="2:2" x14ac:dyDescent="0.2">
      <c r="B14334" s="62"/>
    </row>
    <row r="14335" spans="2:2" x14ac:dyDescent="0.2">
      <c r="B14335" s="62"/>
    </row>
    <row r="14336" spans="2:2" x14ac:dyDescent="0.2">
      <c r="B14336" s="62"/>
    </row>
    <row r="14337" spans="2:2" x14ac:dyDescent="0.2">
      <c r="B14337" s="62"/>
    </row>
    <row r="14338" spans="2:2" x14ac:dyDescent="0.2">
      <c r="B14338" s="62"/>
    </row>
    <row r="14339" spans="2:2" x14ac:dyDescent="0.2">
      <c r="B14339" s="62"/>
    </row>
    <row r="14340" spans="2:2" x14ac:dyDescent="0.2">
      <c r="B14340" s="62"/>
    </row>
    <row r="14341" spans="2:2" x14ac:dyDescent="0.2">
      <c r="B14341" s="62"/>
    </row>
    <row r="14342" spans="2:2" x14ac:dyDescent="0.2">
      <c r="B14342" s="62"/>
    </row>
    <row r="14343" spans="2:2" x14ac:dyDescent="0.2">
      <c r="B14343" s="62"/>
    </row>
    <row r="14344" spans="2:2" x14ac:dyDescent="0.2">
      <c r="B14344" s="62"/>
    </row>
    <row r="14345" spans="2:2" x14ac:dyDescent="0.2">
      <c r="B14345" s="62"/>
    </row>
    <row r="14346" spans="2:2" x14ac:dyDescent="0.2">
      <c r="B14346" s="62"/>
    </row>
    <row r="14347" spans="2:2" x14ac:dyDescent="0.2">
      <c r="B14347" s="62"/>
    </row>
    <row r="14348" spans="2:2" x14ac:dyDescent="0.2">
      <c r="B14348" s="62"/>
    </row>
    <row r="14349" spans="2:2" x14ac:dyDescent="0.2">
      <c r="B14349" s="62"/>
    </row>
    <row r="14350" spans="2:2" x14ac:dyDescent="0.2">
      <c r="B14350" s="62"/>
    </row>
    <row r="14351" spans="2:2" x14ac:dyDescent="0.2">
      <c r="B14351" s="62"/>
    </row>
    <row r="14352" spans="2:2" x14ac:dyDescent="0.2">
      <c r="B14352" s="62"/>
    </row>
    <row r="14353" spans="2:2" x14ac:dyDescent="0.2">
      <c r="B14353" s="62"/>
    </row>
    <row r="14354" spans="2:2" x14ac:dyDescent="0.2">
      <c r="B14354" s="62"/>
    </row>
    <row r="14355" spans="2:2" x14ac:dyDescent="0.2">
      <c r="B14355" s="62"/>
    </row>
    <row r="14356" spans="2:2" x14ac:dyDescent="0.2">
      <c r="B14356" s="62"/>
    </row>
    <row r="14357" spans="2:2" x14ac:dyDescent="0.2">
      <c r="B14357" s="62"/>
    </row>
    <row r="14358" spans="2:2" x14ac:dyDescent="0.2">
      <c r="B14358" s="62"/>
    </row>
    <row r="14359" spans="2:2" x14ac:dyDescent="0.2">
      <c r="B14359" s="62"/>
    </row>
    <row r="14360" spans="2:2" x14ac:dyDescent="0.2">
      <c r="B14360" s="62"/>
    </row>
    <row r="14361" spans="2:2" x14ac:dyDescent="0.2">
      <c r="B14361" s="62"/>
    </row>
    <row r="14362" spans="2:2" x14ac:dyDescent="0.2">
      <c r="B14362" s="62"/>
    </row>
    <row r="14363" spans="2:2" x14ac:dyDescent="0.2">
      <c r="B14363" s="62"/>
    </row>
    <row r="14364" spans="2:2" x14ac:dyDescent="0.2">
      <c r="B14364" s="62"/>
    </row>
    <row r="14365" spans="2:2" x14ac:dyDescent="0.2">
      <c r="B14365" s="62"/>
    </row>
    <row r="14366" spans="2:2" x14ac:dyDescent="0.2">
      <c r="B14366" s="62"/>
    </row>
    <row r="14367" spans="2:2" x14ac:dyDescent="0.2">
      <c r="B14367" s="62"/>
    </row>
    <row r="14368" spans="2:2" x14ac:dyDescent="0.2">
      <c r="B14368" s="62"/>
    </row>
    <row r="14369" spans="2:2" x14ac:dyDescent="0.2">
      <c r="B14369" s="62"/>
    </row>
    <row r="14370" spans="2:2" x14ac:dyDescent="0.2">
      <c r="B14370" s="62"/>
    </row>
    <row r="14371" spans="2:2" x14ac:dyDescent="0.2">
      <c r="B14371" s="62"/>
    </row>
    <row r="14372" spans="2:2" x14ac:dyDescent="0.2">
      <c r="B14372" s="62"/>
    </row>
    <row r="14373" spans="2:2" x14ac:dyDescent="0.2">
      <c r="B14373" s="62"/>
    </row>
    <row r="14374" spans="2:2" x14ac:dyDescent="0.2">
      <c r="B14374" s="62"/>
    </row>
    <row r="14375" spans="2:2" x14ac:dyDescent="0.2">
      <c r="B14375" s="62"/>
    </row>
    <row r="14376" spans="2:2" x14ac:dyDescent="0.2">
      <c r="B14376" s="62"/>
    </row>
    <row r="14377" spans="2:2" x14ac:dyDescent="0.2">
      <c r="B14377" s="62"/>
    </row>
    <row r="14378" spans="2:2" x14ac:dyDescent="0.2">
      <c r="B14378" s="62"/>
    </row>
    <row r="14379" spans="2:2" x14ac:dyDescent="0.2">
      <c r="B14379" s="62"/>
    </row>
    <row r="14380" spans="2:2" x14ac:dyDescent="0.2">
      <c r="B14380" s="62"/>
    </row>
    <row r="14381" spans="2:2" x14ac:dyDescent="0.2">
      <c r="B14381" s="62"/>
    </row>
    <row r="14382" spans="2:2" x14ac:dyDescent="0.2">
      <c r="B14382" s="62"/>
    </row>
    <row r="14383" spans="2:2" x14ac:dyDescent="0.2">
      <c r="B14383" s="62"/>
    </row>
    <row r="14384" spans="2:2" x14ac:dyDescent="0.2">
      <c r="B14384" s="62"/>
    </row>
    <row r="14385" spans="2:2" x14ac:dyDescent="0.2">
      <c r="B14385" s="62"/>
    </row>
    <row r="14386" spans="2:2" x14ac:dyDescent="0.2">
      <c r="B14386" s="62"/>
    </row>
    <row r="14387" spans="2:2" x14ac:dyDescent="0.2">
      <c r="B14387" s="62"/>
    </row>
    <row r="14388" spans="2:2" x14ac:dyDescent="0.2">
      <c r="B14388" s="62"/>
    </row>
    <row r="14389" spans="2:2" x14ac:dyDescent="0.2">
      <c r="B14389" s="62"/>
    </row>
    <row r="14390" spans="2:2" x14ac:dyDescent="0.2">
      <c r="B14390" s="62"/>
    </row>
    <row r="14391" spans="2:2" x14ac:dyDescent="0.2">
      <c r="B14391" s="62"/>
    </row>
    <row r="14392" spans="2:2" x14ac:dyDescent="0.2">
      <c r="B14392" s="62"/>
    </row>
    <row r="14393" spans="2:2" x14ac:dyDescent="0.2">
      <c r="B14393" s="62"/>
    </row>
    <row r="14394" spans="2:2" x14ac:dyDescent="0.2">
      <c r="B14394" s="62"/>
    </row>
    <row r="14395" spans="2:2" x14ac:dyDescent="0.2">
      <c r="B14395" s="62"/>
    </row>
    <row r="14396" spans="2:2" x14ac:dyDescent="0.2">
      <c r="B14396" s="62"/>
    </row>
    <row r="14397" spans="2:2" x14ac:dyDescent="0.2">
      <c r="B14397" s="62"/>
    </row>
    <row r="14398" spans="2:2" x14ac:dyDescent="0.2">
      <c r="B14398" s="62"/>
    </row>
    <row r="14399" spans="2:2" x14ac:dyDescent="0.2">
      <c r="B14399" s="62"/>
    </row>
    <row r="14400" spans="2:2" x14ac:dyDescent="0.2">
      <c r="B14400" s="62"/>
    </row>
    <row r="14401" spans="2:2" x14ac:dyDescent="0.2">
      <c r="B14401" s="62"/>
    </row>
    <row r="14402" spans="2:2" x14ac:dyDescent="0.2">
      <c r="B14402" s="62"/>
    </row>
    <row r="14403" spans="2:2" x14ac:dyDescent="0.2">
      <c r="B14403" s="62"/>
    </row>
    <row r="14404" spans="2:2" x14ac:dyDescent="0.2">
      <c r="B14404" s="62"/>
    </row>
    <row r="14405" spans="2:2" x14ac:dyDescent="0.2">
      <c r="B14405" s="62"/>
    </row>
    <row r="14406" spans="2:2" x14ac:dyDescent="0.2">
      <c r="B14406" s="62"/>
    </row>
    <row r="14407" spans="2:2" x14ac:dyDescent="0.2">
      <c r="B14407" s="62"/>
    </row>
    <row r="14408" spans="2:2" x14ac:dyDescent="0.2">
      <c r="B14408" s="62"/>
    </row>
    <row r="14409" spans="2:2" x14ac:dyDescent="0.2">
      <c r="B14409" s="62"/>
    </row>
    <row r="14410" spans="2:2" x14ac:dyDescent="0.2">
      <c r="B14410" s="62"/>
    </row>
    <row r="14411" spans="2:2" x14ac:dyDescent="0.2">
      <c r="B14411" s="62"/>
    </row>
    <row r="14412" spans="2:2" x14ac:dyDescent="0.2">
      <c r="B14412" s="62"/>
    </row>
    <row r="14413" spans="2:2" x14ac:dyDescent="0.2">
      <c r="B14413" s="62"/>
    </row>
    <row r="14414" spans="2:2" x14ac:dyDescent="0.2">
      <c r="B14414" s="62"/>
    </row>
    <row r="14415" spans="2:2" x14ac:dyDescent="0.2">
      <c r="B14415" s="62"/>
    </row>
    <row r="14416" spans="2:2" x14ac:dyDescent="0.2">
      <c r="B14416" s="62"/>
    </row>
    <row r="14417" spans="2:2" x14ac:dyDescent="0.2">
      <c r="B14417" s="62"/>
    </row>
    <row r="14418" spans="2:2" x14ac:dyDescent="0.2">
      <c r="B14418" s="62"/>
    </row>
    <row r="14419" spans="2:2" x14ac:dyDescent="0.2">
      <c r="B14419" s="62"/>
    </row>
    <row r="14420" spans="2:2" x14ac:dyDescent="0.2">
      <c r="B14420" s="62"/>
    </row>
    <row r="14421" spans="2:2" x14ac:dyDescent="0.2">
      <c r="B14421" s="62"/>
    </row>
    <row r="14422" spans="2:2" x14ac:dyDescent="0.2">
      <c r="B14422" s="62"/>
    </row>
    <row r="14423" spans="2:2" x14ac:dyDescent="0.2">
      <c r="B14423" s="62"/>
    </row>
    <row r="14424" spans="2:2" x14ac:dyDescent="0.2">
      <c r="B14424" s="62"/>
    </row>
    <row r="14425" spans="2:2" x14ac:dyDescent="0.2">
      <c r="B14425" s="62"/>
    </row>
    <row r="14426" spans="2:2" x14ac:dyDescent="0.2">
      <c r="B14426" s="62"/>
    </row>
    <row r="14427" spans="2:2" x14ac:dyDescent="0.2">
      <c r="B14427" s="62"/>
    </row>
    <row r="14428" spans="2:2" x14ac:dyDescent="0.2">
      <c r="B14428" s="62"/>
    </row>
    <row r="14429" spans="2:2" x14ac:dyDescent="0.2">
      <c r="B14429" s="62"/>
    </row>
    <row r="14430" spans="2:2" x14ac:dyDescent="0.2">
      <c r="B14430" s="62"/>
    </row>
    <row r="14431" spans="2:2" x14ac:dyDescent="0.2">
      <c r="B14431" s="62"/>
    </row>
    <row r="14432" spans="2:2" x14ac:dyDescent="0.2">
      <c r="B14432" s="62"/>
    </row>
    <row r="14433" spans="2:2" x14ac:dyDescent="0.2">
      <c r="B14433" s="62"/>
    </row>
    <row r="14434" spans="2:2" x14ac:dyDescent="0.2">
      <c r="B14434" s="62"/>
    </row>
    <row r="14435" spans="2:2" x14ac:dyDescent="0.2">
      <c r="B14435" s="62"/>
    </row>
    <row r="14436" spans="2:2" x14ac:dyDescent="0.2">
      <c r="B14436" s="62"/>
    </row>
    <row r="14437" spans="2:2" x14ac:dyDescent="0.2">
      <c r="B14437" s="62"/>
    </row>
    <row r="14438" spans="2:2" x14ac:dyDescent="0.2">
      <c r="B14438" s="62"/>
    </row>
    <row r="14439" spans="2:2" x14ac:dyDescent="0.2">
      <c r="B14439" s="62"/>
    </row>
    <row r="14440" spans="2:2" x14ac:dyDescent="0.2">
      <c r="B14440" s="62"/>
    </row>
    <row r="14441" spans="2:2" x14ac:dyDescent="0.2">
      <c r="B14441" s="62"/>
    </row>
    <row r="14442" spans="2:2" x14ac:dyDescent="0.2">
      <c r="B14442" s="62"/>
    </row>
    <row r="14443" spans="2:2" x14ac:dyDescent="0.2">
      <c r="B14443" s="62"/>
    </row>
    <row r="14444" spans="2:2" x14ac:dyDescent="0.2">
      <c r="B14444" s="62"/>
    </row>
    <row r="14445" spans="2:2" x14ac:dyDescent="0.2">
      <c r="B14445" s="62"/>
    </row>
    <row r="14446" spans="2:2" x14ac:dyDescent="0.2">
      <c r="B14446" s="62"/>
    </row>
    <row r="14447" spans="2:2" x14ac:dyDescent="0.2">
      <c r="B14447" s="62"/>
    </row>
    <row r="14448" spans="2:2" x14ac:dyDescent="0.2">
      <c r="B14448" s="62"/>
    </row>
    <row r="14449" spans="2:2" x14ac:dyDescent="0.2">
      <c r="B14449" s="62"/>
    </row>
    <row r="14450" spans="2:2" x14ac:dyDescent="0.2">
      <c r="B14450" s="62"/>
    </row>
    <row r="14451" spans="2:2" x14ac:dyDescent="0.2">
      <c r="B14451" s="62"/>
    </row>
    <row r="14452" spans="2:2" x14ac:dyDescent="0.2">
      <c r="B14452" s="62"/>
    </row>
    <row r="14453" spans="2:2" x14ac:dyDescent="0.2">
      <c r="B14453" s="62"/>
    </row>
    <row r="14454" spans="2:2" x14ac:dyDescent="0.2">
      <c r="B14454" s="62"/>
    </row>
    <row r="14455" spans="2:2" x14ac:dyDescent="0.2">
      <c r="B14455" s="62"/>
    </row>
    <row r="14456" spans="2:2" x14ac:dyDescent="0.2">
      <c r="B14456" s="62"/>
    </row>
    <row r="14457" spans="2:2" x14ac:dyDescent="0.2">
      <c r="B14457" s="62"/>
    </row>
    <row r="14458" spans="2:2" x14ac:dyDescent="0.2">
      <c r="B14458" s="62"/>
    </row>
    <row r="14459" spans="2:2" x14ac:dyDescent="0.2">
      <c r="B14459" s="62"/>
    </row>
    <row r="14460" spans="2:2" x14ac:dyDescent="0.2">
      <c r="B14460" s="62"/>
    </row>
    <row r="14461" spans="2:2" x14ac:dyDescent="0.2">
      <c r="B14461" s="62"/>
    </row>
    <row r="14462" spans="2:2" x14ac:dyDescent="0.2">
      <c r="B14462" s="62"/>
    </row>
    <row r="14463" spans="2:2" x14ac:dyDescent="0.2">
      <c r="B14463" s="62"/>
    </row>
    <row r="14464" spans="2:2" x14ac:dyDescent="0.2">
      <c r="B14464" s="62"/>
    </row>
    <row r="14465" spans="2:2" x14ac:dyDescent="0.2">
      <c r="B14465" s="62"/>
    </row>
    <row r="14466" spans="2:2" x14ac:dyDescent="0.2">
      <c r="B14466" s="62"/>
    </row>
    <row r="14467" spans="2:2" x14ac:dyDescent="0.2">
      <c r="B14467" s="62"/>
    </row>
    <row r="14468" spans="2:2" x14ac:dyDescent="0.2">
      <c r="B14468" s="62"/>
    </row>
    <row r="14469" spans="2:2" x14ac:dyDescent="0.2">
      <c r="B14469" s="62"/>
    </row>
    <row r="14470" spans="2:2" x14ac:dyDescent="0.2">
      <c r="B14470" s="62"/>
    </row>
    <row r="14471" spans="2:2" x14ac:dyDescent="0.2">
      <c r="B14471" s="62"/>
    </row>
    <row r="14472" spans="2:2" x14ac:dyDescent="0.2">
      <c r="B14472" s="62"/>
    </row>
    <row r="14473" spans="2:2" x14ac:dyDescent="0.2">
      <c r="B14473" s="62"/>
    </row>
    <row r="14474" spans="2:2" x14ac:dyDescent="0.2">
      <c r="B14474" s="62"/>
    </row>
    <row r="14475" spans="2:2" x14ac:dyDescent="0.2">
      <c r="B14475" s="62"/>
    </row>
    <row r="14476" spans="2:2" x14ac:dyDescent="0.2">
      <c r="B14476" s="62"/>
    </row>
    <row r="14477" spans="2:2" x14ac:dyDescent="0.2">
      <c r="B14477" s="62"/>
    </row>
    <row r="14478" spans="2:2" x14ac:dyDescent="0.2">
      <c r="B14478" s="62"/>
    </row>
    <row r="14479" spans="2:2" x14ac:dyDescent="0.2">
      <c r="B14479" s="62"/>
    </row>
    <row r="14480" spans="2:2" x14ac:dyDescent="0.2">
      <c r="B14480" s="62"/>
    </row>
    <row r="14481" spans="2:2" x14ac:dyDescent="0.2">
      <c r="B14481" s="62"/>
    </row>
    <row r="14482" spans="2:2" x14ac:dyDescent="0.2">
      <c r="B14482" s="62"/>
    </row>
    <row r="14483" spans="2:2" x14ac:dyDescent="0.2">
      <c r="B14483" s="62"/>
    </row>
    <row r="14484" spans="2:2" x14ac:dyDescent="0.2">
      <c r="B14484" s="62"/>
    </row>
    <row r="14485" spans="2:2" x14ac:dyDescent="0.2">
      <c r="B14485" s="62"/>
    </row>
    <row r="14486" spans="2:2" x14ac:dyDescent="0.2">
      <c r="B14486" s="62"/>
    </row>
    <row r="14487" spans="2:2" x14ac:dyDescent="0.2">
      <c r="B14487" s="62"/>
    </row>
    <row r="14488" spans="2:2" x14ac:dyDescent="0.2">
      <c r="B14488" s="62"/>
    </row>
    <row r="14489" spans="2:2" x14ac:dyDescent="0.2">
      <c r="B14489" s="62"/>
    </row>
    <row r="14490" spans="2:2" x14ac:dyDescent="0.2">
      <c r="B14490" s="62"/>
    </row>
    <row r="14491" spans="2:2" x14ac:dyDescent="0.2">
      <c r="B14491" s="62"/>
    </row>
    <row r="14492" spans="2:2" x14ac:dyDescent="0.2">
      <c r="B14492" s="62"/>
    </row>
    <row r="14493" spans="2:2" x14ac:dyDescent="0.2">
      <c r="B14493" s="62"/>
    </row>
    <row r="14494" spans="2:2" x14ac:dyDescent="0.2">
      <c r="B14494" s="62"/>
    </row>
    <row r="14495" spans="2:2" x14ac:dyDescent="0.2">
      <c r="B14495" s="62"/>
    </row>
    <row r="14496" spans="2:2" x14ac:dyDescent="0.2">
      <c r="B14496" s="62"/>
    </row>
    <row r="14497" spans="2:2" x14ac:dyDescent="0.2">
      <c r="B14497" s="62"/>
    </row>
    <row r="14498" spans="2:2" x14ac:dyDescent="0.2">
      <c r="B14498" s="62"/>
    </row>
    <row r="14499" spans="2:2" x14ac:dyDescent="0.2">
      <c r="B14499" s="62"/>
    </row>
    <row r="14500" spans="2:2" x14ac:dyDescent="0.2">
      <c r="B14500" s="62"/>
    </row>
    <row r="14501" spans="2:2" x14ac:dyDescent="0.2">
      <c r="B14501" s="62"/>
    </row>
    <row r="14502" spans="2:2" x14ac:dyDescent="0.2">
      <c r="B14502" s="62"/>
    </row>
    <row r="14503" spans="2:2" x14ac:dyDescent="0.2">
      <c r="B14503" s="62"/>
    </row>
    <row r="14504" spans="2:2" x14ac:dyDescent="0.2">
      <c r="B14504" s="62"/>
    </row>
    <row r="14505" spans="2:2" x14ac:dyDescent="0.2">
      <c r="B14505" s="62"/>
    </row>
    <row r="14506" spans="2:2" x14ac:dyDescent="0.2">
      <c r="B14506" s="62"/>
    </row>
    <row r="14507" spans="2:2" x14ac:dyDescent="0.2">
      <c r="B14507" s="62"/>
    </row>
    <row r="14508" spans="2:2" x14ac:dyDescent="0.2">
      <c r="B14508" s="62"/>
    </row>
    <row r="14509" spans="2:2" x14ac:dyDescent="0.2">
      <c r="B14509" s="62"/>
    </row>
    <row r="14510" spans="2:2" x14ac:dyDescent="0.2">
      <c r="B14510" s="62"/>
    </row>
    <row r="14511" spans="2:2" x14ac:dyDescent="0.2">
      <c r="B14511" s="62"/>
    </row>
    <row r="14512" spans="2:2" x14ac:dyDescent="0.2">
      <c r="B14512" s="62"/>
    </row>
    <row r="14513" spans="2:2" x14ac:dyDescent="0.2">
      <c r="B14513" s="62"/>
    </row>
    <row r="14514" spans="2:2" x14ac:dyDescent="0.2">
      <c r="B14514" s="62"/>
    </row>
    <row r="14515" spans="2:2" x14ac:dyDescent="0.2">
      <c r="B14515" s="62"/>
    </row>
    <row r="14516" spans="2:2" x14ac:dyDescent="0.2">
      <c r="B14516" s="62"/>
    </row>
    <row r="14517" spans="2:2" x14ac:dyDescent="0.2">
      <c r="B14517" s="62"/>
    </row>
    <row r="14518" spans="2:2" x14ac:dyDescent="0.2">
      <c r="B14518" s="62"/>
    </row>
    <row r="14519" spans="2:2" x14ac:dyDescent="0.2">
      <c r="B14519" s="62"/>
    </row>
    <row r="14520" spans="2:2" x14ac:dyDescent="0.2">
      <c r="B14520" s="62"/>
    </row>
    <row r="14521" spans="2:2" x14ac:dyDescent="0.2">
      <c r="B14521" s="62"/>
    </row>
    <row r="14522" spans="2:2" x14ac:dyDescent="0.2">
      <c r="B14522" s="62"/>
    </row>
    <row r="14523" spans="2:2" x14ac:dyDescent="0.2">
      <c r="B14523" s="62"/>
    </row>
    <row r="14524" spans="2:2" x14ac:dyDescent="0.2">
      <c r="B14524" s="62"/>
    </row>
    <row r="14525" spans="2:2" x14ac:dyDescent="0.2">
      <c r="B14525" s="62"/>
    </row>
    <row r="14526" spans="2:2" x14ac:dyDescent="0.2">
      <c r="B14526" s="62"/>
    </row>
    <row r="14527" spans="2:2" x14ac:dyDescent="0.2">
      <c r="B14527" s="62"/>
    </row>
    <row r="14528" spans="2:2" x14ac:dyDescent="0.2">
      <c r="B14528" s="62"/>
    </row>
    <row r="14529" spans="2:2" x14ac:dyDescent="0.2">
      <c r="B14529" s="62"/>
    </row>
    <row r="14530" spans="2:2" x14ac:dyDescent="0.2">
      <c r="B14530" s="62"/>
    </row>
    <row r="14531" spans="2:2" x14ac:dyDescent="0.2">
      <c r="B14531" s="62"/>
    </row>
    <row r="14532" spans="2:2" x14ac:dyDescent="0.2">
      <c r="B14532" s="62"/>
    </row>
    <row r="14533" spans="2:2" x14ac:dyDescent="0.2">
      <c r="B14533" s="62"/>
    </row>
    <row r="14534" spans="2:2" x14ac:dyDescent="0.2">
      <c r="B14534" s="62"/>
    </row>
    <row r="14535" spans="2:2" x14ac:dyDescent="0.2">
      <c r="B14535" s="62"/>
    </row>
    <row r="14536" spans="2:2" x14ac:dyDescent="0.2">
      <c r="B14536" s="62"/>
    </row>
    <row r="14537" spans="2:2" x14ac:dyDescent="0.2">
      <c r="B14537" s="62"/>
    </row>
    <row r="14538" spans="2:2" x14ac:dyDescent="0.2">
      <c r="B14538" s="62"/>
    </row>
    <row r="14539" spans="2:2" x14ac:dyDescent="0.2">
      <c r="B14539" s="62"/>
    </row>
    <row r="14540" spans="2:2" x14ac:dyDescent="0.2">
      <c r="B14540" s="62"/>
    </row>
    <row r="14541" spans="2:2" x14ac:dyDescent="0.2">
      <c r="B14541" s="62"/>
    </row>
    <row r="14542" spans="2:2" x14ac:dyDescent="0.2">
      <c r="B14542" s="62"/>
    </row>
    <row r="14543" spans="2:2" x14ac:dyDescent="0.2">
      <c r="B14543" s="62"/>
    </row>
    <row r="14544" spans="2:2" x14ac:dyDescent="0.2">
      <c r="B14544" s="62"/>
    </row>
    <row r="14545" spans="2:2" x14ac:dyDescent="0.2">
      <c r="B14545" s="62"/>
    </row>
    <row r="14546" spans="2:2" x14ac:dyDescent="0.2">
      <c r="B14546" s="62"/>
    </row>
    <row r="14547" spans="2:2" x14ac:dyDescent="0.2">
      <c r="B14547" s="62"/>
    </row>
    <row r="14548" spans="2:2" x14ac:dyDescent="0.2">
      <c r="B14548" s="62"/>
    </row>
    <row r="14549" spans="2:2" x14ac:dyDescent="0.2">
      <c r="B14549" s="62"/>
    </row>
    <row r="14550" spans="2:2" x14ac:dyDescent="0.2">
      <c r="B14550" s="62"/>
    </row>
    <row r="14551" spans="2:2" x14ac:dyDescent="0.2">
      <c r="B14551" s="62"/>
    </row>
    <row r="14552" spans="2:2" x14ac:dyDescent="0.2">
      <c r="B14552" s="62"/>
    </row>
    <row r="14553" spans="2:2" x14ac:dyDescent="0.2">
      <c r="B14553" s="62"/>
    </row>
    <row r="14554" spans="2:2" x14ac:dyDescent="0.2">
      <c r="B14554" s="62"/>
    </row>
    <row r="14555" spans="2:2" x14ac:dyDescent="0.2">
      <c r="B14555" s="62"/>
    </row>
    <row r="14556" spans="2:2" x14ac:dyDescent="0.2">
      <c r="B14556" s="62"/>
    </row>
    <row r="14557" spans="2:2" x14ac:dyDescent="0.2">
      <c r="B14557" s="62"/>
    </row>
    <row r="14558" spans="2:2" x14ac:dyDescent="0.2">
      <c r="B14558" s="62"/>
    </row>
    <row r="14559" spans="2:2" x14ac:dyDescent="0.2">
      <c r="B14559" s="62"/>
    </row>
    <row r="14560" spans="2:2" x14ac:dyDescent="0.2">
      <c r="B14560" s="62"/>
    </row>
    <row r="14561" spans="2:2" x14ac:dyDescent="0.2">
      <c r="B14561" s="62"/>
    </row>
    <row r="14562" spans="2:2" x14ac:dyDescent="0.2">
      <c r="B14562" s="62"/>
    </row>
    <row r="14563" spans="2:2" x14ac:dyDescent="0.2">
      <c r="B14563" s="62"/>
    </row>
    <row r="14564" spans="2:2" x14ac:dyDescent="0.2">
      <c r="B14564" s="62"/>
    </row>
    <row r="14565" spans="2:2" x14ac:dyDescent="0.2">
      <c r="B14565" s="62"/>
    </row>
    <row r="14566" spans="2:2" x14ac:dyDescent="0.2">
      <c r="B14566" s="62"/>
    </row>
    <row r="14567" spans="2:2" x14ac:dyDescent="0.2">
      <c r="B14567" s="62"/>
    </row>
    <row r="14568" spans="2:2" x14ac:dyDescent="0.2">
      <c r="B14568" s="62"/>
    </row>
    <row r="14569" spans="2:2" x14ac:dyDescent="0.2">
      <c r="B14569" s="62"/>
    </row>
    <row r="14570" spans="2:2" x14ac:dyDescent="0.2">
      <c r="B14570" s="62"/>
    </row>
    <row r="14571" spans="2:2" x14ac:dyDescent="0.2">
      <c r="B14571" s="62"/>
    </row>
    <row r="14572" spans="2:2" x14ac:dyDescent="0.2">
      <c r="B14572" s="62"/>
    </row>
    <row r="14573" spans="2:2" x14ac:dyDescent="0.2">
      <c r="B14573" s="62"/>
    </row>
    <row r="14574" spans="2:2" x14ac:dyDescent="0.2">
      <c r="B14574" s="62"/>
    </row>
    <row r="14575" spans="2:2" x14ac:dyDescent="0.2">
      <c r="B14575" s="62"/>
    </row>
    <row r="14576" spans="2:2" x14ac:dyDescent="0.2">
      <c r="B14576" s="62"/>
    </row>
    <row r="14577" spans="2:2" x14ac:dyDescent="0.2">
      <c r="B14577" s="62"/>
    </row>
    <row r="14578" spans="2:2" x14ac:dyDescent="0.2">
      <c r="B14578" s="62"/>
    </row>
    <row r="14579" spans="2:2" x14ac:dyDescent="0.2">
      <c r="B14579" s="62"/>
    </row>
    <row r="14580" spans="2:2" x14ac:dyDescent="0.2">
      <c r="B14580" s="62"/>
    </row>
    <row r="14581" spans="2:2" x14ac:dyDescent="0.2">
      <c r="B14581" s="62"/>
    </row>
    <row r="14582" spans="2:2" x14ac:dyDescent="0.2">
      <c r="B14582" s="62"/>
    </row>
    <row r="14583" spans="2:2" x14ac:dyDescent="0.2">
      <c r="B14583" s="62"/>
    </row>
    <row r="14584" spans="2:2" x14ac:dyDescent="0.2">
      <c r="B14584" s="62"/>
    </row>
    <row r="14585" spans="2:2" x14ac:dyDescent="0.2">
      <c r="B14585" s="62"/>
    </row>
    <row r="14586" spans="2:2" x14ac:dyDescent="0.2">
      <c r="B14586" s="62"/>
    </row>
    <row r="14587" spans="2:2" x14ac:dyDescent="0.2">
      <c r="B14587" s="62"/>
    </row>
    <row r="14588" spans="2:2" x14ac:dyDescent="0.2">
      <c r="B14588" s="62"/>
    </row>
    <row r="14589" spans="2:2" x14ac:dyDescent="0.2">
      <c r="B14589" s="62"/>
    </row>
    <row r="14590" spans="2:2" x14ac:dyDescent="0.2">
      <c r="B14590" s="62"/>
    </row>
    <row r="14591" spans="2:2" x14ac:dyDescent="0.2">
      <c r="B14591" s="62"/>
    </row>
    <row r="14592" spans="2:2" x14ac:dyDescent="0.2">
      <c r="B14592" s="62"/>
    </row>
    <row r="14593" spans="2:2" x14ac:dyDescent="0.2">
      <c r="B14593" s="62"/>
    </row>
    <row r="14594" spans="2:2" x14ac:dyDescent="0.2">
      <c r="B14594" s="62"/>
    </row>
    <row r="14595" spans="2:2" x14ac:dyDescent="0.2">
      <c r="B14595" s="62"/>
    </row>
    <row r="14596" spans="2:2" x14ac:dyDescent="0.2">
      <c r="B14596" s="62"/>
    </row>
    <row r="14597" spans="2:2" x14ac:dyDescent="0.2">
      <c r="B14597" s="62"/>
    </row>
    <row r="14598" spans="2:2" x14ac:dyDescent="0.2">
      <c r="B14598" s="62"/>
    </row>
    <row r="14599" spans="2:2" x14ac:dyDescent="0.2">
      <c r="B14599" s="62"/>
    </row>
    <row r="14600" spans="2:2" x14ac:dyDescent="0.2">
      <c r="B14600" s="62"/>
    </row>
    <row r="14601" spans="2:2" x14ac:dyDescent="0.2">
      <c r="B14601" s="62"/>
    </row>
    <row r="14602" spans="2:2" x14ac:dyDescent="0.2">
      <c r="B14602" s="62"/>
    </row>
    <row r="14603" spans="2:2" x14ac:dyDescent="0.2">
      <c r="B14603" s="62"/>
    </row>
    <row r="14604" spans="2:2" x14ac:dyDescent="0.2">
      <c r="B14604" s="62"/>
    </row>
    <row r="14605" spans="2:2" x14ac:dyDescent="0.2">
      <c r="B14605" s="62"/>
    </row>
    <row r="14606" spans="2:2" x14ac:dyDescent="0.2">
      <c r="B14606" s="62"/>
    </row>
    <row r="14607" spans="2:2" x14ac:dyDescent="0.2">
      <c r="B14607" s="62"/>
    </row>
    <row r="14608" spans="2:2" x14ac:dyDescent="0.2">
      <c r="B14608" s="62"/>
    </row>
    <row r="14609" spans="2:2" x14ac:dyDescent="0.2">
      <c r="B14609" s="62"/>
    </row>
    <row r="14610" spans="2:2" x14ac:dyDescent="0.2">
      <c r="B14610" s="62"/>
    </row>
    <row r="14611" spans="2:2" x14ac:dyDescent="0.2">
      <c r="B14611" s="62"/>
    </row>
    <row r="14612" spans="2:2" x14ac:dyDescent="0.2">
      <c r="B14612" s="62"/>
    </row>
    <row r="14613" spans="2:2" x14ac:dyDescent="0.2">
      <c r="B14613" s="62"/>
    </row>
    <row r="14614" spans="2:2" x14ac:dyDescent="0.2">
      <c r="B14614" s="62"/>
    </row>
    <row r="14615" spans="2:2" x14ac:dyDescent="0.2">
      <c r="B14615" s="62"/>
    </row>
    <row r="14616" spans="2:2" x14ac:dyDescent="0.2">
      <c r="B14616" s="62"/>
    </row>
    <row r="14617" spans="2:2" x14ac:dyDescent="0.2">
      <c r="B14617" s="62"/>
    </row>
    <row r="14618" spans="2:2" x14ac:dyDescent="0.2">
      <c r="B14618" s="62"/>
    </row>
    <row r="14619" spans="2:2" x14ac:dyDescent="0.2">
      <c r="B14619" s="62"/>
    </row>
    <row r="14620" spans="2:2" x14ac:dyDescent="0.2">
      <c r="B14620" s="62"/>
    </row>
    <row r="14621" spans="2:2" x14ac:dyDescent="0.2">
      <c r="B14621" s="62"/>
    </row>
    <row r="14622" spans="2:2" x14ac:dyDescent="0.2">
      <c r="B14622" s="62"/>
    </row>
    <row r="14623" spans="2:2" x14ac:dyDescent="0.2">
      <c r="B14623" s="62"/>
    </row>
    <row r="14624" spans="2:2" x14ac:dyDescent="0.2">
      <c r="B14624" s="62"/>
    </row>
    <row r="14625" spans="2:2" x14ac:dyDescent="0.2">
      <c r="B14625" s="62"/>
    </row>
    <row r="14626" spans="2:2" x14ac:dyDescent="0.2">
      <c r="B14626" s="62"/>
    </row>
    <row r="14627" spans="2:2" x14ac:dyDescent="0.2">
      <c r="B14627" s="62"/>
    </row>
    <row r="14628" spans="2:2" x14ac:dyDescent="0.2">
      <c r="B14628" s="62"/>
    </row>
    <row r="14629" spans="2:2" x14ac:dyDescent="0.2">
      <c r="B14629" s="62"/>
    </row>
    <row r="14630" spans="2:2" x14ac:dyDescent="0.2">
      <c r="B14630" s="62"/>
    </row>
    <row r="14631" spans="2:2" x14ac:dyDescent="0.2">
      <c r="B14631" s="62"/>
    </row>
    <row r="14632" spans="2:2" x14ac:dyDescent="0.2">
      <c r="B14632" s="62"/>
    </row>
    <row r="14633" spans="2:2" x14ac:dyDescent="0.2">
      <c r="B14633" s="62"/>
    </row>
    <row r="14634" spans="2:2" x14ac:dyDescent="0.2">
      <c r="B14634" s="62"/>
    </row>
    <row r="14635" spans="2:2" x14ac:dyDescent="0.2">
      <c r="B14635" s="62"/>
    </row>
    <row r="14636" spans="2:2" x14ac:dyDescent="0.2">
      <c r="B14636" s="62"/>
    </row>
    <row r="14637" spans="2:2" x14ac:dyDescent="0.2">
      <c r="B14637" s="62"/>
    </row>
    <row r="14638" spans="2:2" x14ac:dyDescent="0.2">
      <c r="B14638" s="62"/>
    </row>
    <row r="14639" spans="2:2" x14ac:dyDescent="0.2">
      <c r="B14639" s="62"/>
    </row>
    <row r="14640" spans="2:2" x14ac:dyDescent="0.2">
      <c r="B14640" s="62"/>
    </row>
    <row r="14641" spans="2:2" x14ac:dyDescent="0.2">
      <c r="B14641" s="62"/>
    </row>
    <row r="14642" spans="2:2" x14ac:dyDescent="0.2">
      <c r="B14642" s="62"/>
    </row>
    <row r="14643" spans="2:2" x14ac:dyDescent="0.2">
      <c r="B14643" s="62"/>
    </row>
    <row r="14644" spans="2:2" x14ac:dyDescent="0.2">
      <c r="B14644" s="62"/>
    </row>
    <row r="14645" spans="2:2" x14ac:dyDescent="0.2">
      <c r="B14645" s="62"/>
    </row>
    <row r="14646" spans="2:2" x14ac:dyDescent="0.2">
      <c r="B14646" s="62"/>
    </row>
    <row r="14647" spans="2:2" x14ac:dyDescent="0.2">
      <c r="B14647" s="62"/>
    </row>
    <row r="14648" spans="2:2" x14ac:dyDescent="0.2">
      <c r="B14648" s="62"/>
    </row>
    <row r="14649" spans="2:2" x14ac:dyDescent="0.2">
      <c r="B14649" s="62"/>
    </row>
    <row r="14650" spans="2:2" x14ac:dyDescent="0.2">
      <c r="B14650" s="62"/>
    </row>
    <row r="14651" spans="2:2" x14ac:dyDescent="0.2">
      <c r="B14651" s="62"/>
    </row>
    <row r="14652" spans="2:2" x14ac:dyDescent="0.2">
      <c r="B14652" s="62"/>
    </row>
    <row r="14653" spans="2:2" x14ac:dyDescent="0.2">
      <c r="B14653" s="62"/>
    </row>
    <row r="14654" spans="2:2" x14ac:dyDescent="0.2">
      <c r="B14654" s="62"/>
    </row>
    <row r="14655" spans="2:2" x14ac:dyDescent="0.2">
      <c r="B14655" s="62"/>
    </row>
    <row r="14656" spans="2:2" x14ac:dyDescent="0.2">
      <c r="B14656" s="62"/>
    </row>
    <row r="14657" spans="2:2" x14ac:dyDescent="0.2">
      <c r="B14657" s="62"/>
    </row>
    <row r="14658" spans="2:2" x14ac:dyDescent="0.2">
      <c r="B14658" s="62"/>
    </row>
    <row r="14659" spans="2:2" x14ac:dyDescent="0.2">
      <c r="B14659" s="62"/>
    </row>
    <row r="14660" spans="2:2" x14ac:dyDescent="0.2">
      <c r="B14660" s="62"/>
    </row>
    <row r="14661" spans="2:2" x14ac:dyDescent="0.2">
      <c r="B14661" s="62"/>
    </row>
    <row r="14662" spans="2:2" x14ac:dyDescent="0.2">
      <c r="B14662" s="62"/>
    </row>
    <row r="14663" spans="2:2" x14ac:dyDescent="0.2">
      <c r="B14663" s="62"/>
    </row>
    <row r="14664" spans="2:2" x14ac:dyDescent="0.2">
      <c r="B14664" s="62"/>
    </row>
    <row r="14665" spans="2:2" x14ac:dyDescent="0.2">
      <c r="B14665" s="62"/>
    </row>
    <row r="14666" spans="2:2" x14ac:dyDescent="0.2">
      <c r="B14666" s="62"/>
    </row>
    <row r="14667" spans="2:2" x14ac:dyDescent="0.2">
      <c r="B14667" s="62"/>
    </row>
    <row r="14668" spans="2:2" x14ac:dyDescent="0.2">
      <c r="B14668" s="62"/>
    </row>
    <row r="14669" spans="2:2" x14ac:dyDescent="0.2">
      <c r="B14669" s="62"/>
    </row>
    <row r="14670" spans="2:2" x14ac:dyDescent="0.2">
      <c r="B14670" s="62"/>
    </row>
    <row r="14671" spans="2:2" x14ac:dyDescent="0.2">
      <c r="B14671" s="62"/>
    </row>
    <row r="14672" spans="2:2" x14ac:dyDescent="0.2">
      <c r="B14672" s="62"/>
    </row>
    <row r="14673" spans="2:2" x14ac:dyDescent="0.2">
      <c r="B14673" s="62"/>
    </row>
    <row r="14674" spans="2:2" x14ac:dyDescent="0.2">
      <c r="B14674" s="62"/>
    </row>
    <row r="14675" spans="2:2" x14ac:dyDescent="0.2">
      <c r="B14675" s="62"/>
    </row>
    <row r="14676" spans="2:2" x14ac:dyDescent="0.2">
      <c r="B14676" s="62"/>
    </row>
    <row r="14677" spans="2:2" x14ac:dyDescent="0.2">
      <c r="B14677" s="62"/>
    </row>
    <row r="14678" spans="2:2" x14ac:dyDescent="0.2">
      <c r="B14678" s="62"/>
    </row>
    <row r="14679" spans="2:2" x14ac:dyDescent="0.2">
      <c r="B14679" s="62"/>
    </row>
    <row r="14680" spans="2:2" x14ac:dyDescent="0.2">
      <c r="B14680" s="62"/>
    </row>
    <row r="14681" spans="2:2" x14ac:dyDescent="0.2">
      <c r="B14681" s="62"/>
    </row>
    <row r="14682" spans="2:2" x14ac:dyDescent="0.2">
      <c r="B14682" s="62"/>
    </row>
    <row r="14683" spans="2:2" x14ac:dyDescent="0.2">
      <c r="B14683" s="62"/>
    </row>
    <row r="14684" spans="2:2" x14ac:dyDescent="0.2">
      <c r="B14684" s="62"/>
    </row>
    <row r="14685" spans="2:2" x14ac:dyDescent="0.2">
      <c r="B14685" s="62"/>
    </row>
    <row r="14686" spans="2:2" x14ac:dyDescent="0.2">
      <c r="B14686" s="62"/>
    </row>
    <row r="14687" spans="2:2" x14ac:dyDescent="0.2">
      <c r="B14687" s="62"/>
    </row>
    <row r="14688" spans="2:2" x14ac:dyDescent="0.2">
      <c r="B14688" s="62"/>
    </row>
    <row r="14689" spans="2:2" x14ac:dyDescent="0.2">
      <c r="B14689" s="62"/>
    </row>
    <row r="14690" spans="2:2" x14ac:dyDescent="0.2">
      <c r="B14690" s="62"/>
    </row>
    <row r="14691" spans="2:2" x14ac:dyDescent="0.2">
      <c r="B14691" s="62"/>
    </row>
    <row r="14692" spans="2:2" x14ac:dyDescent="0.2">
      <c r="B14692" s="62"/>
    </row>
    <row r="14693" spans="2:2" x14ac:dyDescent="0.2">
      <c r="B14693" s="62"/>
    </row>
    <row r="14694" spans="2:2" x14ac:dyDescent="0.2">
      <c r="B14694" s="62"/>
    </row>
    <row r="14695" spans="2:2" x14ac:dyDescent="0.2">
      <c r="B14695" s="62"/>
    </row>
    <row r="14696" spans="2:2" x14ac:dyDescent="0.2">
      <c r="B14696" s="62"/>
    </row>
    <row r="14697" spans="2:2" x14ac:dyDescent="0.2">
      <c r="B14697" s="62"/>
    </row>
    <row r="14698" spans="2:2" x14ac:dyDescent="0.2">
      <c r="B14698" s="62"/>
    </row>
    <row r="14699" spans="2:2" x14ac:dyDescent="0.2">
      <c r="B14699" s="62"/>
    </row>
    <row r="14700" spans="2:2" x14ac:dyDescent="0.2">
      <c r="B14700" s="62"/>
    </row>
    <row r="14701" spans="2:2" x14ac:dyDescent="0.2">
      <c r="B14701" s="62"/>
    </row>
    <row r="14702" spans="2:2" x14ac:dyDescent="0.2">
      <c r="B14702" s="62"/>
    </row>
    <row r="14703" spans="2:2" x14ac:dyDescent="0.2">
      <c r="B14703" s="62"/>
    </row>
    <row r="14704" spans="2:2" x14ac:dyDescent="0.2">
      <c r="B14704" s="62"/>
    </row>
    <row r="14705" spans="2:2" x14ac:dyDescent="0.2">
      <c r="B14705" s="62"/>
    </row>
    <row r="14706" spans="2:2" x14ac:dyDescent="0.2">
      <c r="B14706" s="62"/>
    </row>
    <row r="14707" spans="2:2" x14ac:dyDescent="0.2">
      <c r="B14707" s="62"/>
    </row>
    <row r="14708" spans="2:2" x14ac:dyDescent="0.2">
      <c r="B14708" s="62"/>
    </row>
    <row r="14709" spans="2:2" x14ac:dyDescent="0.2">
      <c r="B14709" s="62"/>
    </row>
    <row r="14710" spans="2:2" x14ac:dyDescent="0.2">
      <c r="B14710" s="62"/>
    </row>
    <row r="14711" spans="2:2" x14ac:dyDescent="0.2">
      <c r="B14711" s="62"/>
    </row>
    <row r="14712" spans="2:2" x14ac:dyDescent="0.2">
      <c r="B14712" s="62"/>
    </row>
    <row r="14713" spans="2:2" x14ac:dyDescent="0.2">
      <c r="B14713" s="62"/>
    </row>
    <row r="14714" spans="2:2" x14ac:dyDescent="0.2">
      <c r="B14714" s="62"/>
    </row>
    <row r="14715" spans="2:2" x14ac:dyDescent="0.2">
      <c r="B14715" s="62"/>
    </row>
    <row r="14716" spans="2:2" x14ac:dyDescent="0.2">
      <c r="B14716" s="62"/>
    </row>
    <row r="14717" spans="2:2" x14ac:dyDescent="0.2">
      <c r="B14717" s="62"/>
    </row>
    <row r="14718" spans="2:2" x14ac:dyDescent="0.2">
      <c r="B14718" s="62"/>
    </row>
    <row r="14719" spans="2:2" x14ac:dyDescent="0.2">
      <c r="B14719" s="62"/>
    </row>
    <row r="14720" spans="2:2" x14ac:dyDescent="0.2">
      <c r="B14720" s="62"/>
    </row>
    <row r="14721" spans="2:2" x14ac:dyDescent="0.2">
      <c r="B14721" s="62"/>
    </row>
    <row r="14722" spans="2:2" x14ac:dyDescent="0.2">
      <c r="B14722" s="62"/>
    </row>
    <row r="14723" spans="2:2" x14ac:dyDescent="0.2">
      <c r="B14723" s="62"/>
    </row>
    <row r="14724" spans="2:2" x14ac:dyDescent="0.2">
      <c r="B14724" s="62"/>
    </row>
    <row r="14725" spans="2:2" x14ac:dyDescent="0.2">
      <c r="B14725" s="62"/>
    </row>
    <row r="14726" spans="2:2" x14ac:dyDescent="0.2">
      <c r="B14726" s="62"/>
    </row>
    <row r="14727" spans="2:2" x14ac:dyDescent="0.2">
      <c r="B14727" s="62"/>
    </row>
    <row r="14728" spans="2:2" x14ac:dyDescent="0.2">
      <c r="B14728" s="62"/>
    </row>
    <row r="14729" spans="2:2" x14ac:dyDescent="0.2">
      <c r="B14729" s="62"/>
    </row>
    <row r="14730" spans="2:2" x14ac:dyDescent="0.2">
      <c r="B14730" s="62"/>
    </row>
    <row r="14731" spans="2:2" x14ac:dyDescent="0.2">
      <c r="B14731" s="62"/>
    </row>
    <row r="14732" spans="2:2" x14ac:dyDescent="0.2">
      <c r="B14732" s="62"/>
    </row>
    <row r="14733" spans="2:2" x14ac:dyDescent="0.2">
      <c r="B14733" s="62"/>
    </row>
    <row r="14734" spans="2:2" x14ac:dyDescent="0.2">
      <c r="B14734" s="62"/>
    </row>
    <row r="14735" spans="2:2" x14ac:dyDescent="0.2">
      <c r="B14735" s="62"/>
    </row>
    <row r="14736" spans="2:2" x14ac:dyDescent="0.2">
      <c r="B14736" s="62"/>
    </row>
    <row r="14737" spans="2:2" x14ac:dyDescent="0.2">
      <c r="B14737" s="62"/>
    </row>
    <row r="14738" spans="2:2" x14ac:dyDescent="0.2">
      <c r="B14738" s="62"/>
    </row>
    <row r="14739" spans="2:2" x14ac:dyDescent="0.2">
      <c r="B14739" s="62"/>
    </row>
    <row r="14740" spans="2:2" x14ac:dyDescent="0.2">
      <c r="B14740" s="62"/>
    </row>
    <row r="14741" spans="2:2" x14ac:dyDescent="0.2">
      <c r="B14741" s="62"/>
    </row>
    <row r="14742" spans="2:2" x14ac:dyDescent="0.2">
      <c r="B14742" s="62"/>
    </row>
    <row r="14743" spans="2:2" x14ac:dyDescent="0.2">
      <c r="B14743" s="62"/>
    </row>
    <row r="14744" spans="2:2" x14ac:dyDescent="0.2">
      <c r="B14744" s="62"/>
    </row>
    <row r="14745" spans="2:2" x14ac:dyDescent="0.2">
      <c r="B14745" s="62"/>
    </row>
    <row r="14746" spans="2:2" x14ac:dyDescent="0.2">
      <c r="B14746" s="62"/>
    </row>
    <row r="14747" spans="2:2" x14ac:dyDescent="0.2">
      <c r="B14747" s="62"/>
    </row>
    <row r="14748" spans="2:2" x14ac:dyDescent="0.2">
      <c r="B14748" s="62"/>
    </row>
    <row r="14749" spans="2:2" x14ac:dyDescent="0.2">
      <c r="B14749" s="62"/>
    </row>
    <row r="14750" spans="2:2" x14ac:dyDescent="0.2">
      <c r="B14750" s="62"/>
    </row>
    <row r="14751" spans="2:2" x14ac:dyDescent="0.2">
      <c r="B14751" s="62"/>
    </row>
    <row r="14752" spans="2:2" x14ac:dyDescent="0.2">
      <c r="B14752" s="62"/>
    </row>
    <row r="14753" spans="2:2" x14ac:dyDescent="0.2">
      <c r="B14753" s="62"/>
    </row>
    <row r="14754" spans="2:2" x14ac:dyDescent="0.2">
      <c r="B14754" s="62"/>
    </row>
    <row r="14755" spans="2:2" x14ac:dyDescent="0.2">
      <c r="B14755" s="62"/>
    </row>
    <row r="14756" spans="2:2" x14ac:dyDescent="0.2">
      <c r="B14756" s="62"/>
    </row>
    <row r="14757" spans="2:2" x14ac:dyDescent="0.2">
      <c r="B14757" s="62"/>
    </row>
    <row r="14758" spans="2:2" x14ac:dyDescent="0.2">
      <c r="B14758" s="62"/>
    </row>
    <row r="14759" spans="2:2" x14ac:dyDescent="0.2">
      <c r="B14759" s="62"/>
    </row>
    <row r="14760" spans="2:2" x14ac:dyDescent="0.2">
      <c r="B14760" s="62"/>
    </row>
    <row r="14761" spans="2:2" x14ac:dyDescent="0.2">
      <c r="B14761" s="62"/>
    </row>
    <row r="14762" spans="2:2" x14ac:dyDescent="0.2">
      <c r="B14762" s="62"/>
    </row>
    <row r="14763" spans="2:2" x14ac:dyDescent="0.2">
      <c r="B14763" s="62"/>
    </row>
    <row r="14764" spans="2:2" x14ac:dyDescent="0.2">
      <c r="B14764" s="62"/>
    </row>
    <row r="14765" spans="2:2" x14ac:dyDescent="0.2">
      <c r="B14765" s="62"/>
    </row>
    <row r="14766" spans="2:2" x14ac:dyDescent="0.2">
      <c r="B14766" s="62"/>
    </row>
    <row r="14767" spans="2:2" x14ac:dyDescent="0.2">
      <c r="B14767" s="62"/>
    </row>
    <row r="14768" spans="2:2" x14ac:dyDescent="0.2">
      <c r="B14768" s="62"/>
    </row>
    <row r="14769" spans="2:2" x14ac:dyDescent="0.2">
      <c r="B14769" s="62"/>
    </row>
    <row r="14770" spans="2:2" x14ac:dyDescent="0.2">
      <c r="B14770" s="62"/>
    </row>
    <row r="14771" spans="2:2" x14ac:dyDescent="0.2">
      <c r="B14771" s="62"/>
    </row>
    <row r="14772" spans="2:2" x14ac:dyDescent="0.2">
      <c r="B14772" s="62"/>
    </row>
    <row r="14773" spans="2:2" x14ac:dyDescent="0.2">
      <c r="B14773" s="62"/>
    </row>
    <row r="14774" spans="2:2" x14ac:dyDescent="0.2">
      <c r="B14774" s="62"/>
    </row>
    <row r="14775" spans="2:2" x14ac:dyDescent="0.2">
      <c r="B14775" s="62"/>
    </row>
    <row r="14776" spans="2:2" x14ac:dyDescent="0.2">
      <c r="B14776" s="62"/>
    </row>
    <row r="14777" spans="2:2" x14ac:dyDescent="0.2">
      <c r="B14777" s="62"/>
    </row>
    <row r="14778" spans="2:2" x14ac:dyDescent="0.2">
      <c r="B14778" s="62"/>
    </row>
    <row r="14779" spans="2:2" x14ac:dyDescent="0.2">
      <c r="B14779" s="62"/>
    </row>
    <row r="14780" spans="2:2" x14ac:dyDescent="0.2">
      <c r="B14780" s="62"/>
    </row>
    <row r="14781" spans="2:2" x14ac:dyDescent="0.2">
      <c r="B14781" s="62"/>
    </row>
    <row r="14782" spans="2:2" x14ac:dyDescent="0.2">
      <c r="B14782" s="62"/>
    </row>
    <row r="14783" spans="2:2" x14ac:dyDescent="0.2">
      <c r="B14783" s="62"/>
    </row>
    <row r="14784" spans="2:2" x14ac:dyDescent="0.2">
      <c r="B14784" s="62"/>
    </row>
    <row r="14785" spans="2:2" x14ac:dyDescent="0.2">
      <c r="B14785" s="62"/>
    </row>
    <row r="14786" spans="2:2" x14ac:dyDescent="0.2">
      <c r="B14786" s="62"/>
    </row>
    <row r="14787" spans="2:2" x14ac:dyDescent="0.2">
      <c r="B14787" s="62"/>
    </row>
    <row r="14788" spans="2:2" x14ac:dyDescent="0.2">
      <c r="B14788" s="62"/>
    </row>
    <row r="14789" spans="2:2" x14ac:dyDescent="0.2">
      <c r="B14789" s="62"/>
    </row>
    <row r="14790" spans="2:2" x14ac:dyDescent="0.2">
      <c r="B14790" s="62"/>
    </row>
    <row r="14791" spans="2:2" x14ac:dyDescent="0.2">
      <c r="B14791" s="62"/>
    </row>
    <row r="14792" spans="2:2" x14ac:dyDescent="0.2">
      <c r="B14792" s="62"/>
    </row>
    <row r="14793" spans="2:2" x14ac:dyDescent="0.2">
      <c r="B14793" s="62"/>
    </row>
    <row r="14794" spans="2:2" x14ac:dyDescent="0.2">
      <c r="B14794" s="62"/>
    </row>
    <row r="14795" spans="2:2" x14ac:dyDescent="0.2">
      <c r="B14795" s="62"/>
    </row>
    <row r="14796" spans="2:2" x14ac:dyDescent="0.2">
      <c r="B14796" s="62"/>
    </row>
    <row r="14797" spans="2:2" x14ac:dyDescent="0.2">
      <c r="B14797" s="62"/>
    </row>
    <row r="14798" spans="2:2" x14ac:dyDescent="0.2">
      <c r="B14798" s="62"/>
    </row>
    <row r="14799" spans="2:2" x14ac:dyDescent="0.2">
      <c r="B14799" s="62"/>
    </row>
    <row r="14800" spans="2:2" x14ac:dyDescent="0.2">
      <c r="B14800" s="62"/>
    </row>
    <row r="14801" spans="2:2" x14ac:dyDescent="0.2">
      <c r="B14801" s="62"/>
    </row>
    <row r="14802" spans="2:2" x14ac:dyDescent="0.2">
      <c r="B14802" s="62"/>
    </row>
    <row r="14803" spans="2:2" x14ac:dyDescent="0.2">
      <c r="B14803" s="62"/>
    </row>
    <row r="14804" spans="2:2" x14ac:dyDescent="0.2">
      <c r="B14804" s="62"/>
    </row>
    <row r="14805" spans="2:2" x14ac:dyDescent="0.2">
      <c r="B14805" s="62"/>
    </row>
    <row r="14806" spans="2:2" x14ac:dyDescent="0.2">
      <c r="B14806" s="62"/>
    </row>
    <row r="14807" spans="2:2" x14ac:dyDescent="0.2">
      <c r="B14807" s="62"/>
    </row>
    <row r="14808" spans="2:2" x14ac:dyDescent="0.2">
      <c r="B14808" s="62"/>
    </row>
    <row r="14809" spans="2:2" x14ac:dyDescent="0.2">
      <c r="B14809" s="62"/>
    </row>
    <row r="14810" spans="2:2" x14ac:dyDescent="0.2">
      <c r="B14810" s="62"/>
    </row>
    <row r="14811" spans="2:2" x14ac:dyDescent="0.2">
      <c r="B14811" s="62"/>
    </row>
    <row r="14812" spans="2:2" x14ac:dyDescent="0.2">
      <c r="B14812" s="62"/>
    </row>
    <row r="14813" spans="2:2" x14ac:dyDescent="0.2">
      <c r="B14813" s="62"/>
    </row>
    <row r="14814" spans="2:2" x14ac:dyDescent="0.2">
      <c r="B14814" s="62"/>
    </row>
    <row r="14815" spans="2:2" x14ac:dyDescent="0.2">
      <c r="B14815" s="62"/>
    </row>
    <row r="14816" spans="2:2" x14ac:dyDescent="0.2">
      <c r="B14816" s="62"/>
    </row>
    <row r="14817" spans="2:2" x14ac:dyDescent="0.2">
      <c r="B14817" s="62"/>
    </row>
    <row r="14818" spans="2:2" x14ac:dyDescent="0.2">
      <c r="B14818" s="62"/>
    </row>
    <row r="14819" spans="2:2" x14ac:dyDescent="0.2">
      <c r="B14819" s="62"/>
    </row>
    <row r="14820" spans="2:2" x14ac:dyDescent="0.2">
      <c r="B14820" s="62"/>
    </row>
    <row r="14821" spans="2:2" x14ac:dyDescent="0.2">
      <c r="B14821" s="62"/>
    </row>
    <row r="14822" spans="2:2" x14ac:dyDescent="0.2">
      <c r="B14822" s="62"/>
    </row>
    <row r="14823" spans="2:2" x14ac:dyDescent="0.2">
      <c r="B14823" s="62"/>
    </row>
    <row r="14824" spans="2:2" x14ac:dyDescent="0.2">
      <c r="B14824" s="62"/>
    </row>
    <row r="14825" spans="2:2" x14ac:dyDescent="0.2">
      <c r="B14825" s="62"/>
    </row>
    <row r="14826" spans="2:2" x14ac:dyDescent="0.2">
      <c r="B14826" s="62"/>
    </row>
    <row r="14827" spans="2:2" x14ac:dyDescent="0.2">
      <c r="B14827" s="62"/>
    </row>
    <row r="14828" spans="2:2" x14ac:dyDescent="0.2">
      <c r="B14828" s="62"/>
    </row>
    <row r="14829" spans="2:2" x14ac:dyDescent="0.2">
      <c r="B14829" s="62"/>
    </row>
    <row r="14830" spans="2:2" x14ac:dyDescent="0.2">
      <c r="B14830" s="62"/>
    </row>
    <row r="14831" spans="2:2" x14ac:dyDescent="0.2">
      <c r="B14831" s="62"/>
    </row>
    <row r="14832" spans="2:2" x14ac:dyDescent="0.2">
      <c r="B14832" s="62"/>
    </row>
    <row r="14833" spans="2:2" x14ac:dyDescent="0.2">
      <c r="B14833" s="62"/>
    </row>
    <row r="14834" spans="2:2" x14ac:dyDescent="0.2">
      <c r="B14834" s="62"/>
    </row>
    <row r="14835" spans="2:2" x14ac:dyDescent="0.2">
      <c r="B14835" s="62"/>
    </row>
    <row r="14836" spans="2:2" x14ac:dyDescent="0.2">
      <c r="B14836" s="62"/>
    </row>
    <row r="14837" spans="2:2" x14ac:dyDescent="0.2">
      <c r="B14837" s="62"/>
    </row>
    <row r="14838" spans="2:2" x14ac:dyDescent="0.2">
      <c r="B14838" s="62"/>
    </row>
    <row r="14839" spans="2:2" x14ac:dyDescent="0.2">
      <c r="B14839" s="62"/>
    </row>
    <row r="14840" spans="2:2" x14ac:dyDescent="0.2">
      <c r="B14840" s="62"/>
    </row>
    <row r="14841" spans="2:2" x14ac:dyDescent="0.2">
      <c r="B14841" s="62"/>
    </row>
    <row r="14842" spans="2:2" x14ac:dyDescent="0.2">
      <c r="B14842" s="62"/>
    </row>
    <row r="14843" spans="2:2" x14ac:dyDescent="0.2">
      <c r="B14843" s="62"/>
    </row>
    <row r="14844" spans="2:2" x14ac:dyDescent="0.2">
      <c r="B14844" s="62"/>
    </row>
    <row r="14845" spans="2:2" x14ac:dyDescent="0.2">
      <c r="B14845" s="62"/>
    </row>
    <row r="14846" spans="2:2" x14ac:dyDescent="0.2">
      <c r="B14846" s="62"/>
    </row>
    <row r="14847" spans="2:2" x14ac:dyDescent="0.2">
      <c r="B14847" s="62"/>
    </row>
    <row r="14848" spans="2:2" x14ac:dyDescent="0.2">
      <c r="B14848" s="62"/>
    </row>
    <row r="14849" spans="2:2" x14ac:dyDescent="0.2">
      <c r="B14849" s="62"/>
    </row>
    <row r="14850" spans="2:2" x14ac:dyDescent="0.2">
      <c r="B14850" s="62"/>
    </row>
    <row r="14851" spans="2:2" x14ac:dyDescent="0.2">
      <c r="B14851" s="62"/>
    </row>
    <row r="14852" spans="2:2" x14ac:dyDescent="0.2">
      <c r="B14852" s="62"/>
    </row>
    <row r="14853" spans="2:2" x14ac:dyDescent="0.2">
      <c r="B14853" s="62"/>
    </row>
    <row r="14854" spans="2:2" x14ac:dyDescent="0.2">
      <c r="B14854" s="62"/>
    </row>
    <row r="14855" spans="2:2" x14ac:dyDescent="0.2">
      <c r="B14855" s="62"/>
    </row>
    <row r="14856" spans="2:2" x14ac:dyDescent="0.2">
      <c r="B14856" s="62"/>
    </row>
    <row r="14857" spans="2:2" x14ac:dyDescent="0.2">
      <c r="B14857" s="62"/>
    </row>
    <row r="14858" spans="2:2" x14ac:dyDescent="0.2">
      <c r="B14858" s="62"/>
    </row>
    <row r="14859" spans="2:2" x14ac:dyDescent="0.2">
      <c r="B14859" s="62"/>
    </row>
    <row r="14860" spans="2:2" x14ac:dyDescent="0.2">
      <c r="B14860" s="62"/>
    </row>
    <row r="14861" spans="2:2" x14ac:dyDescent="0.2">
      <c r="B14861" s="62"/>
    </row>
    <row r="14862" spans="2:2" x14ac:dyDescent="0.2">
      <c r="B14862" s="62"/>
    </row>
    <row r="14863" spans="2:2" x14ac:dyDescent="0.2">
      <c r="B14863" s="62"/>
    </row>
    <row r="14864" spans="2:2" x14ac:dyDescent="0.2">
      <c r="B14864" s="62"/>
    </row>
    <row r="14865" spans="2:2" x14ac:dyDescent="0.2">
      <c r="B14865" s="62"/>
    </row>
    <row r="14866" spans="2:2" x14ac:dyDescent="0.2">
      <c r="B14866" s="62"/>
    </row>
    <row r="14867" spans="2:2" x14ac:dyDescent="0.2">
      <c r="B14867" s="62"/>
    </row>
    <row r="14868" spans="2:2" x14ac:dyDescent="0.2">
      <c r="B14868" s="62"/>
    </row>
    <row r="14869" spans="2:2" x14ac:dyDescent="0.2">
      <c r="B14869" s="62"/>
    </row>
    <row r="14870" spans="2:2" x14ac:dyDescent="0.2">
      <c r="B14870" s="62"/>
    </row>
    <row r="14871" spans="2:2" x14ac:dyDescent="0.2">
      <c r="B14871" s="62"/>
    </row>
    <row r="14872" spans="2:2" x14ac:dyDescent="0.2">
      <c r="B14872" s="62"/>
    </row>
    <row r="14873" spans="2:2" x14ac:dyDescent="0.2">
      <c r="B14873" s="62"/>
    </row>
    <row r="14874" spans="2:2" x14ac:dyDescent="0.2">
      <c r="B14874" s="62"/>
    </row>
    <row r="14875" spans="2:2" x14ac:dyDescent="0.2">
      <c r="B14875" s="62"/>
    </row>
    <row r="14876" spans="2:2" x14ac:dyDescent="0.2">
      <c r="B14876" s="62"/>
    </row>
    <row r="14877" spans="2:2" x14ac:dyDescent="0.2">
      <c r="B14877" s="62"/>
    </row>
    <row r="14878" spans="2:2" x14ac:dyDescent="0.2">
      <c r="B14878" s="62"/>
    </row>
    <row r="14879" spans="2:2" x14ac:dyDescent="0.2">
      <c r="B14879" s="62"/>
    </row>
    <row r="14880" spans="2:2" x14ac:dyDescent="0.2">
      <c r="B14880" s="62"/>
    </row>
    <row r="14881" spans="2:2" x14ac:dyDescent="0.2">
      <c r="B14881" s="62"/>
    </row>
    <row r="14882" spans="2:2" x14ac:dyDescent="0.2">
      <c r="B14882" s="62"/>
    </row>
    <row r="14883" spans="2:2" x14ac:dyDescent="0.2">
      <c r="B14883" s="62"/>
    </row>
    <row r="14884" spans="2:2" x14ac:dyDescent="0.2">
      <c r="B14884" s="62"/>
    </row>
    <row r="14885" spans="2:2" x14ac:dyDescent="0.2">
      <c r="B14885" s="62"/>
    </row>
    <row r="14886" spans="2:2" x14ac:dyDescent="0.2">
      <c r="B14886" s="62"/>
    </row>
    <row r="14887" spans="2:2" x14ac:dyDescent="0.2">
      <c r="B14887" s="62"/>
    </row>
    <row r="14888" spans="2:2" x14ac:dyDescent="0.2">
      <c r="B14888" s="62"/>
    </row>
    <row r="14889" spans="2:2" x14ac:dyDescent="0.2">
      <c r="B14889" s="62"/>
    </row>
    <row r="14890" spans="2:2" x14ac:dyDescent="0.2">
      <c r="B14890" s="62"/>
    </row>
    <row r="14891" spans="2:2" x14ac:dyDescent="0.2">
      <c r="B14891" s="62"/>
    </row>
    <row r="14892" spans="2:2" x14ac:dyDescent="0.2">
      <c r="B14892" s="62"/>
    </row>
    <row r="14893" spans="2:2" x14ac:dyDescent="0.2">
      <c r="B14893" s="62"/>
    </row>
    <row r="14894" spans="2:2" x14ac:dyDescent="0.2">
      <c r="B14894" s="62"/>
    </row>
    <row r="14895" spans="2:2" x14ac:dyDescent="0.2">
      <c r="B14895" s="62"/>
    </row>
    <row r="14896" spans="2:2" x14ac:dyDescent="0.2">
      <c r="B14896" s="62"/>
    </row>
    <row r="14897" spans="2:2" x14ac:dyDescent="0.2">
      <c r="B14897" s="62"/>
    </row>
    <row r="14898" spans="2:2" x14ac:dyDescent="0.2">
      <c r="B14898" s="62"/>
    </row>
    <row r="14899" spans="2:2" x14ac:dyDescent="0.2">
      <c r="B14899" s="62"/>
    </row>
    <row r="14900" spans="2:2" x14ac:dyDescent="0.2">
      <c r="B14900" s="62"/>
    </row>
    <row r="14901" spans="2:2" x14ac:dyDescent="0.2">
      <c r="B14901" s="62"/>
    </row>
    <row r="14902" spans="2:2" x14ac:dyDescent="0.2">
      <c r="B14902" s="62"/>
    </row>
    <row r="14903" spans="2:2" x14ac:dyDescent="0.2">
      <c r="B14903" s="62"/>
    </row>
    <row r="14904" spans="2:2" x14ac:dyDescent="0.2">
      <c r="B14904" s="62"/>
    </row>
    <row r="14905" spans="2:2" x14ac:dyDescent="0.2">
      <c r="B14905" s="62"/>
    </row>
    <row r="14906" spans="2:2" x14ac:dyDescent="0.2">
      <c r="B14906" s="62"/>
    </row>
    <row r="14907" spans="2:2" x14ac:dyDescent="0.2">
      <c r="B14907" s="62"/>
    </row>
    <row r="14908" spans="2:2" x14ac:dyDescent="0.2">
      <c r="B14908" s="62"/>
    </row>
    <row r="14909" spans="2:2" x14ac:dyDescent="0.2">
      <c r="B14909" s="62"/>
    </row>
    <row r="14910" spans="2:2" x14ac:dyDescent="0.2">
      <c r="B14910" s="62"/>
    </row>
    <row r="14911" spans="2:2" x14ac:dyDescent="0.2">
      <c r="B14911" s="62"/>
    </row>
    <row r="14912" spans="2:2" x14ac:dyDescent="0.2">
      <c r="B14912" s="62"/>
    </row>
    <row r="14913" spans="2:2" x14ac:dyDescent="0.2">
      <c r="B14913" s="62"/>
    </row>
    <row r="14914" spans="2:2" x14ac:dyDescent="0.2">
      <c r="B14914" s="62"/>
    </row>
    <row r="14915" spans="2:2" x14ac:dyDescent="0.2">
      <c r="B14915" s="62"/>
    </row>
    <row r="14916" spans="2:2" x14ac:dyDescent="0.2">
      <c r="B14916" s="62"/>
    </row>
    <row r="14917" spans="2:2" x14ac:dyDescent="0.2">
      <c r="B14917" s="62"/>
    </row>
    <row r="14918" spans="2:2" x14ac:dyDescent="0.2">
      <c r="B14918" s="62"/>
    </row>
    <row r="14919" spans="2:2" x14ac:dyDescent="0.2">
      <c r="B14919" s="62"/>
    </row>
    <row r="14920" spans="2:2" x14ac:dyDescent="0.2">
      <c r="B14920" s="62"/>
    </row>
    <row r="14921" spans="2:2" x14ac:dyDescent="0.2">
      <c r="B14921" s="62"/>
    </row>
    <row r="14922" spans="2:2" x14ac:dyDescent="0.2">
      <c r="B14922" s="62"/>
    </row>
    <row r="14923" spans="2:2" x14ac:dyDescent="0.2">
      <c r="B14923" s="62"/>
    </row>
    <row r="14924" spans="2:2" x14ac:dyDescent="0.2">
      <c r="B14924" s="62"/>
    </row>
    <row r="14925" spans="2:2" x14ac:dyDescent="0.2">
      <c r="B14925" s="62"/>
    </row>
    <row r="14926" spans="2:2" x14ac:dyDescent="0.2">
      <c r="B14926" s="62"/>
    </row>
    <row r="14927" spans="2:2" x14ac:dyDescent="0.2">
      <c r="B14927" s="62"/>
    </row>
    <row r="14928" spans="2:2" x14ac:dyDescent="0.2">
      <c r="B14928" s="62"/>
    </row>
    <row r="14929" spans="2:2" x14ac:dyDescent="0.2">
      <c r="B14929" s="62"/>
    </row>
    <row r="14930" spans="2:2" x14ac:dyDescent="0.2">
      <c r="B14930" s="62"/>
    </row>
    <row r="14931" spans="2:2" x14ac:dyDescent="0.2">
      <c r="B14931" s="62"/>
    </row>
    <row r="14932" spans="2:2" x14ac:dyDescent="0.2">
      <c r="B14932" s="62"/>
    </row>
    <row r="14933" spans="2:2" x14ac:dyDescent="0.2">
      <c r="B14933" s="62"/>
    </row>
    <row r="14934" spans="2:2" x14ac:dyDescent="0.2">
      <c r="B14934" s="62"/>
    </row>
    <row r="14935" spans="2:2" x14ac:dyDescent="0.2">
      <c r="B14935" s="62"/>
    </row>
    <row r="14936" spans="2:2" x14ac:dyDescent="0.2">
      <c r="B14936" s="62"/>
    </row>
    <row r="14937" spans="2:2" x14ac:dyDescent="0.2">
      <c r="B14937" s="62"/>
    </row>
    <row r="14938" spans="2:2" x14ac:dyDescent="0.2">
      <c r="B14938" s="62"/>
    </row>
    <row r="14939" spans="2:2" x14ac:dyDescent="0.2">
      <c r="B14939" s="62"/>
    </row>
    <row r="14940" spans="2:2" x14ac:dyDescent="0.2">
      <c r="B14940" s="62"/>
    </row>
    <row r="14941" spans="2:2" x14ac:dyDescent="0.2">
      <c r="B14941" s="62"/>
    </row>
    <row r="14942" spans="2:2" x14ac:dyDescent="0.2">
      <c r="B14942" s="62"/>
    </row>
    <row r="14943" spans="2:2" x14ac:dyDescent="0.2">
      <c r="B14943" s="62"/>
    </row>
    <row r="14944" spans="2:2" x14ac:dyDescent="0.2">
      <c r="B14944" s="62"/>
    </row>
    <row r="14945" spans="2:2" x14ac:dyDescent="0.2">
      <c r="B14945" s="62"/>
    </row>
    <row r="14946" spans="2:2" x14ac:dyDescent="0.2">
      <c r="B14946" s="62"/>
    </row>
    <row r="14947" spans="2:2" x14ac:dyDescent="0.2">
      <c r="B14947" s="62"/>
    </row>
    <row r="14948" spans="2:2" x14ac:dyDescent="0.2">
      <c r="B14948" s="62"/>
    </row>
    <row r="14949" spans="2:2" x14ac:dyDescent="0.2">
      <c r="B14949" s="62"/>
    </row>
    <row r="14950" spans="2:2" x14ac:dyDescent="0.2">
      <c r="B14950" s="62"/>
    </row>
    <row r="14951" spans="2:2" x14ac:dyDescent="0.2">
      <c r="B14951" s="62"/>
    </row>
    <row r="14952" spans="2:2" x14ac:dyDescent="0.2">
      <c r="B14952" s="62"/>
    </row>
    <row r="14953" spans="2:2" x14ac:dyDescent="0.2">
      <c r="B14953" s="62"/>
    </row>
    <row r="14954" spans="2:2" x14ac:dyDescent="0.2">
      <c r="B14954" s="62"/>
    </row>
    <row r="14955" spans="2:2" x14ac:dyDescent="0.2">
      <c r="B14955" s="62"/>
    </row>
    <row r="14956" spans="2:2" x14ac:dyDescent="0.2">
      <c r="B14956" s="62"/>
    </row>
    <row r="14957" spans="2:2" x14ac:dyDescent="0.2">
      <c r="B14957" s="62"/>
    </row>
    <row r="14958" spans="2:2" x14ac:dyDescent="0.2">
      <c r="B14958" s="62"/>
    </row>
    <row r="14959" spans="2:2" x14ac:dyDescent="0.2">
      <c r="B14959" s="62"/>
    </row>
    <row r="14960" spans="2:2" x14ac:dyDescent="0.2">
      <c r="B14960" s="62"/>
    </row>
    <row r="14961" spans="2:2" x14ac:dyDescent="0.2">
      <c r="B14961" s="62"/>
    </row>
    <row r="14962" spans="2:2" x14ac:dyDescent="0.2">
      <c r="B14962" s="62"/>
    </row>
    <row r="14963" spans="2:2" x14ac:dyDescent="0.2">
      <c r="B14963" s="62"/>
    </row>
    <row r="14964" spans="2:2" x14ac:dyDescent="0.2">
      <c r="B14964" s="62"/>
    </row>
    <row r="14965" spans="2:2" x14ac:dyDescent="0.2">
      <c r="B14965" s="62"/>
    </row>
    <row r="14966" spans="2:2" x14ac:dyDescent="0.2">
      <c r="B14966" s="62"/>
    </row>
    <row r="14967" spans="2:2" x14ac:dyDescent="0.2">
      <c r="B14967" s="62"/>
    </row>
    <row r="14968" spans="2:2" x14ac:dyDescent="0.2">
      <c r="B14968" s="62"/>
    </row>
    <row r="14969" spans="2:2" x14ac:dyDescent="0.2">
      <c r="B14969" s="62"/>
    </row>
    <row r="14970" spans="2:2" x14ac:dyDescent="0.2">
      <c r="B14970" s="62"/>
    </row>
    <row r="14971" spans="2:2" x14ac:dyDescent="0.2">
      <c r="B14971" s="62"/>
    </row>
    <row r="14972" spans="2:2" x14ac:dyDescent="0.2">
      <c r="B14972" s="62"/>
    </row>
    <row r="14973" spans="2:2" x14ac:dyDescent="0.2">
      <c r="B14973" s="62"/>
    </row>
    <row r="14974" spans="2:2" x14ac:dyDescent="0.2">
      <c r="B14974" s="62"/>
    </row>
    <row r="14975" spans="2:2" x14ac:dyDescent="0.2">
      <c r="B14975" s="62"/>
    </row>
    <row r="14976" spans="2:2" x14ac:dyDescent="0.2">
      <c r="B14976" s="62"/>
    </row>
    <row r="14977" spans="2:2" x14ac:dyDescent="0.2">
      <c r="B14977" s="62"/>
    </row>
    <row r="14978" spans="2:2" x14ac:dyDescent="0.2">
      <c r="B14978" s="62"/>
    </row>
    <row r="14979" spans="2:2" x14ac:dyDescent="0.2">
      <c r="B14979" s="62"/>
    </row>
    <row r="14980" spans="2:2" x14ac:dyDescent="0.2">
      <c r="B14980" s="62"/>
    </row>
    <row r="14981" spans="2:2" x14ac:dyDescent="0.2">
      <c r="B14981" s="62"/>
    </row>
    <row r="14982" spans="2:2" x14ac:dyDescent="0.2">
      <c r="B14982" s="62"/>
    </row>
    <row r="14983" spans="2:2" x14ac:dyDescent="0.2">
      <c r="B14983" s="62"/>
    </row>
    <row r="14984" spans="2:2" x14ac:dyDescent="0.2">
      <c r="B14984" s="62"/>
    </row>
    <row r="14985" spans="2:2" x14ac:dyDescent="0.2">
      <c r="B14985" s="62"/>
    </row>
    <row r="14986" spans="2:2" x14ac:dyDescent="0.2">
      <c r="B14986" s="62"/>
    </row>
    <row r="14987" spans="2:2" x14ac:dyDescent="0.2">
      <c r="B14987" s="62"/>
    </row>
    <row r="14988" spans="2:2" x14ac:dyDescent="0.2">
      <c r="B14988" s="62"/>
    </row>
    <row r="14989" spans="2:2" x14ac:dyDescent="0.2">
      <c r="B14989" s="62"/>
    </row>
    <row r="14990" spans="2:2" x14ac:dyDescent="0.2">
      <c r="B14990" s="62"/>
    </row>
    <row r="14991" spans="2:2" x14ac:dyDescent="0.2">
      <c r="B14991" s="62"/>
    </row>
    <row r="14992" spans="2:2" x14ac:dyDescent="0.2">
      <c r="B14992" s="62"/>
    </row>
    <row r="14993" spans="2:2" x14ac:dyDescent="0.2">
      <c r="B14993" s="62"/>
    </row>
    <row r="14994" spans="2:2" x14ac:dyDescent="0.2">
      <c r="B14994" s="62"/>
    </row>
    <row r="14995" spans="2:2" x14ac:dyDescent="0.2">
      <c r="B14995" s="62"/>
    </row>
    <row r="14996" spans="2:2" x14ac:dyDescent="0.2">
      <c r="B14996" s="62"/>
    </row>
    <row r="14997" spans="2:2" x14ac:dyDescent="0.2">
      <c r="B14997" s="62"/>
    </row>
    <row r="14998" spans="2:2" x14ac:dyDescent="0.2">
      <c r="B14998" s="62"/>
    </row>
    <row r="14999" spans="2:2" x14ac:dyDescent="0.2">
      <c r="B14999" s="62"/>
    </row>
    <row r="15000" spans="2:2" x14ac:dyDescent="0.2">
      <c r="B15000" s="62"/>
    </row>
    <row r="15001" spans="2:2" x14ac:dyDescent="0.2">
      <c r="B15001" s="62"/>
    </row>
    <row r="15002" spans="2:2" x14ac:dyDescent="0.2">
      <c r="B15002" s="62"/>
    </row>
    <row r="15003" spans="2:2" x14ac:dyDescent="0.2">
      <c r="B15003" s="62"/>
    </row>
    <row r="15004" spans="2:2" x14ac:dyDescent="0.2">
      <c r="B15004" s="62"/>
    </row>
    <row r="15005" spans="2:2" x14ac:dyDescent="0.2">
      <c r="B15005" s="62"/>
    </row>
    <row r="15006" spans="2:2" x14ac:dyDescent="0.2">
      <c r="B15006" s="62"/>
    </row>
    <row r="15007" spans="2:2" x14ac:dyDescent="0.2">
      <c r="B15007" s="62"/>
    </row>
    <row r="15008" spans="2:2" x14ac:dyDescent="0.2">
      <c r="B15008" s="62"/>
    </row>
    <row r="15009" spans="2:2" x14ac:dyDescent="0.2">
      <c r="B15009" s="62"/>
    </row>
    <row r="15010" spans="2:2" x14ac:dyDescent="0.2">
      <c r="B15010" s="62"/>
    </row>
    <row r="15011" spans="2:2" x14ac:dyDescent="0.2">
      <c r="B15011" s="62"/>
    </row>
    <row r="15012" spans="2:2" x14ac:dyDescent="0.2">
      <c r="B15012" s="62"/>
    </row>
    <row r="15013" spans="2:2" x14ac:dyDescent="0.2">
      <c r="B15013" s="62"/>
    </row>
    <row r="15014" spans="2:2" x14ac:dyDescent="0.2">
      <c r="B15014" s="62"/>
    </row>
    <row r="15015" spans="2:2" x14ac:dyDescent="0.2">
      <c r="B15015" s="62"/>
    </row>
    <row r="15016" spans="2:2" x14ac:dyDescent="0.2">
      <c r="B15016" s="62"/>
    </row>
    <row r="15017" spans="2:2" x14ac:dyDescent="0.2">
      <c r="B15017" s="62"/>
    </row>
    <row r="15018" spans="2:2" x14ac:dyDescent="0.2">
      <c r="B15018" s="62"/>
    </row>
    <row r="15019" spans="2:2" x14ac:dyDescent="0.2">
      <c r="B15019" s="62"/>
    </row>
    <row r="15020" spans="2:2" x14ac:dyDescent="0.2">
      <c r="B15020" s="62"/>
    </row>
    <row r="15021" spans="2:2" x14ac:dyDescent="0.2">
      <c r="B15021" s="62"/>
    </row>
    <row r="15022" spans="2:2" x14ac:dyDescent="0.2">
      <c r="B15022" s="62"/>
    </row>
    <row r="15023" spans="2:2" x14ac:dyDescent="0.2">
      <c r="B15023" s="62"/>
    </row>
    <row r="15024" spans="2:2" x14ac:dyDescent="0.2">
      <c r="B15024" s="62"/>
    </row>
    <row r="15025" spans="2:2" x14ac:dyDescent="0.2">
      <c r="B15025" s="62"/>
    </row>
    <row r="15026" spans="2:2" x14ac:dyDescent="0.2">
      <c r="B15026" s="62"/>
    </row>
    <row r="15027" spans="2:2" x14ac:dyDescent="0.2">
      <c r="B15027" s="62"/>
    </row>
    <row r="15028" spans="2:2" x14ac:dyDescent="0.2">
      <c r="B15028" s="62"/>
    </row>
    <row r="15029" spans="2:2" x14ac:dyDescent="0.2">
      <c r="B15029" s="62"/>
    </row>
    <row r="15030" spans="2:2" x14ac:dyDescent="0.2">
      <c r="B15030" s="62"/>
    </row>
    <row r="15031" spans="2:2" x14ac:dyDescent="0.2">
      <c r="B15031" s="62"/>
    </row>
    <row r="15032" spans="2:2" x14ac:dyDescent="0.2">
      <c r="B15032" s="62"/>
    </row>
    <row r="15033" spans="2:2" x14ac:dyDescent="0.2">
      <c r="B15033" s="62"/>
    </row>
    <row r="15034" spans="2:2" x14ac:dyDescent="0.2">
      <c r="B15034" s="62"/>
    </row>
    <row r="15035" spans="2:2" x14ac:dyDescent="0.2">
      <c r="B15035" s="62"/>
    </row>
    <row r="15036" spans="2:2" x14ac:dyDescent="0.2">
      <c r="B15036" s="62"/>
    </row>
    <row r="15037" spans="2:2" x14ac:dyDescent="0.2">
      <c r="B15037" s="62"/>
    </row>
    <row r="15038" spans="2:2" x14ac:dyDescent="0.2">
      <c r="B15038" s="62"/>
    </row>
    <row r="15039" spans="2:2" x14ac:dyDescent="0.2">
      <c r="B15039" s="62"/>
    </row>
    <row r="15040" spans="2:2" x14ac:dyDescent="0.2">
      <c r="B15040" s="62"/>
    </row>
    <row r="15041" spans="2:2" x14ac:dyDescent="0.2">
      <c r="B15041" s="62"/>
    </row>
    <row r="15042" spans="2:2" x14ac:dyDescent="0.2">
      <c r="B15042" s="62"/>
    </row>
    <row r="15043" spans="2:2" x14ac:dyDescent="0.2">
      <c r="B15043" s="62"/>
    </row>
    <row r="15044" spans="2:2" x14ac:dyDescent="0.2">
      <c r="B15044" s="62"/>
    </row>
    <row r="15045" spans="2:2" x14ac:dyDescent="0.2">
      <c r="B15045" s="62"/>
    </row>
    <row r="15046" spans="2:2" x14ac:dyDescent="0.2">
      <c r="B15046" s="62"/>
    </row>
    <row r="15047" spans="2:2" x14ac:dyDescent="0.2">
      <c r="B15047" s="62"/>
    </row>
    <row r="15048" spans="2:2" x14ac:dyDescent="0.2">
      <c r="B15048" s="62"/>
    </row>
    <row r="15049" spans="2:2" x14ac:dyDescent="0.2">
      <c r="B15049" s="62"/>
    </row>
    <row r="15050" spans="2:2" x14ac:dyDescent="0.2">
      <c r="B15050" s="62"/>
    </row>
    <row r="15051" spans="2:2" x14ac:dyDescent="0.2">
      <c r="B15051" s="62"/>
    </row>
    <row r="15052" spans="2:2" x14ac:dyDescent="0.2">
      <c r="B15052" s="62"/>
    </row>
    <row r="15053" spans="2:2" x14ac:dyDescent="0.2">
      <c r="B15053" s="62"/>
    </row>
    <row r="15054" spans="2:2" x14ac:dyDescent="0.2">
      <c r="B15054" s="62"/>
    </row>
    <row r="15055" spans="2:2" x14ac:dyDescent="0.2">
      <c r="B15055" s="62"/>
    </row>
    <row r="15056" spans="2:2" x14ac:dyDescent="0.2">
      <c r="B15056" s="62"/>
    </row>
    <row r="15057" spans="2:2" x14ac:dyDescent="0.2">
      <c r="B15057" s="62"/>
    </row>
    <row r="15058" spans="2:2" x14ac:dyDescent="0.2">
      <c r="B15058" s="62"/>
    </row>
    <row r="15059" spans="2:2" x14ac:dyDescent="0.2">
      <c r="B15059" s="62"/>
    </row>
    <row r="15060" spans="2:2" x14ac:dyDescent="0.2">
      <c r="B15060" s="62"/>
    </row>
    <row r="15061" spans="2:2" x14ac:dyDescent="0.2">
      <c r="B15061" s="62"/>
    </row>
    <row r="15062" spans="2:2" x14ac:dyDescent="0.2">
      <c r="B15062" s="62"/>
    </row>
    <row r="15063" spans="2:2" x14ac:dyDescent="0.2">
      <c r="B15063" s="62"/>
    </row>
    <row r="15064" spans="2:2" x14ac:dyDescent="0.2">
      <c r="B15064" s="62"/>
    </row>
    <row r="15065" spans="2:2" x14ac:dyDescent="0.2">
      <c r="B15065" s="62"/>
    </row>
    <row r="15066" spans="2:2" x14ac:dyDescent="0.2">
      <c r="B15066" s="62"/>
    </row>
    <row r="15067" spans="2:2" x14ac:dyDescent="0.2">
      <c r="B15067" s="62"/>
    </row>
    <row r="15068" spans="2:2" x14ac:dyDescent="0.2">
      <c r="B15068" s="62"/>
    </row>
    <row r="15069" spans="2:2" x14ac:dyDescent="0.2">
      <c r="B15069" s="62"/>
    </row>
    <row r="15070" spans="2:2" x14ac:dyDescent="0.2">
      <c r="B15070" s="62"/>
    </row>
    <row r="15071" spans="2:2" x14ac:dyDescent="0.2">
      <c r="B15071" s="62"/>
    </row>
    <row r="15072" spans="2:2" x14ac:dyDescent="0.2">
      <c r="B15072" s="62"/>
    </row>
    <row r="15073" spans="2:2" x14ac:dyDescent="0.2">
      <c r="B15073" s="62"/>
    </row>
    <row r="15074" spans="2:2" x14ac:dyDescent="0.2">
      <c r="B15074" s="62"/>
    </row>
    <row r="15075" spans="2:2" x14ac:dyDescent="0.2">
      <c r="B15075" s="62"/>
    </row>
    <row r="15076" spans="2:2" x14ac:dyDescent="0.2">
      <c r="B15076" s="62"/>
    </row>
    <row r="15077" spans="2:2" x14ac:dyDescent="0.2">
      <c r="B15077" s="62"/>
    </row>
    <row r="15078" spans="2:2" x14ac:dyDescent="0.2">
      <c r="B15078" s="62"/>
    </row>
    <row r="15079" spans="2:2" x14ac:dyDescent="0.2">
      <c r="B15079" s="62"/>
    </row>
    <row r="15080" spans="2:2" x14ac:dyDescent="0.2">
      <c r="B15080" s="62"/>
    </row>
    <row r="15081" spans="2:2" x14ac:dyDescent="0.2">
      <c r="B15081" s="62"/>
    </row>
    <row r="15082" spans="2:2" x14ac:dyDescent="0.2">
      <c r="B15082" s="62"/>
    </row>
    <row r="15083" spans="2:2" x14ac:dyDescent="0.2">
      <c r="B15083" s="62"/>
    </row>
    <row r="15084" spans="2:2" x14ac:dyDescent="0.2">
      <c r="B15084" s="62"/>
    </row>
    <row r="15085" spans="2:2" x14ac:dyDescent="0.2">
      <c r="B15085" s="62"/>
    </row>
    <row r="15086" spans="2:2" x14ac:dyDescent="0.2">
      <c r="B15086" s="62"/>
    </row>
    <row r="15087" spans="2:2" x14ac:dyDescent="0.2">
      <c r="B15087" s="62"/>
    </row>
    <row r="15088" spans="2:2" x14ac:dyDescent="0.2">
      <c r="B15088" s="62"/>
    </row>
    <row r="15089" spans="2:2" x14ac:dyDescent="0.2">
      <c r="B15089" s="62"/>
    </row>
    <row r="15090" spans="2:2" x14ac:dyDescent="0.2">
      <c r="B15090" s="62"/>
    </row>
    <row r="15091" spans="2:2" x14ac:dyDescent="0.2">
      <c r="B15091" s="62"/>
    </row>
    <row r="15092" spans="2:2" x14ac:dyDescent="0.2">
      <c r="B15092" s="62"/>
    </row>
    <row r="15093" spans="2:2" x14ac:dyDescent="0.2">
      <c r="B15093" s="62"/>
    </row>
    <row r="15094" spans="2:2" x14ac:dyDescent="0.2">
      <c r="B15094" s="62"/>
    </row>
    <row r="15095" spans="2:2" x14ac:dyDescent="0.2">
      <c r="B15095" s="62"/>
    </row>
    <row r="15096" spans="2:2" x14ac:dyDescent="0.2">
      <c r="B15096" s="62"/>
    </row>
    <row r="15097" spans="2:2" x14ac:dyDescent="0.2">
      <c r="B15097" s="62"/>
    </row>
    <row r="15098" spans="2:2" x14ac:dyDescent="0.2">
      <c r="B15098" s="62"/>
    </row>
    <row r="15099" spans="2:2" x14ac:dyDescent="0.2">
      <c r="B15099" s="62"/>
    </row>
    <row r="15100" spans="2:2" x14ac:dyDescent="0.2">
      <c r="B15100" s="62"/>
    </row>
    <row r="15101" spans="2:2" x14ac:dyDescent="0.2">
      <c r="B15101" s="62"/>
    </row>
    <row r="15102" spans="2:2" x14ac:dyDescent="0.2">
      <c r="B15102" s="62"/>
    </row>
    <row r="15103" spans="2:2" x14ac:dyDescent="0.2">
      <c r="B15103" s="62"/>
    </row>
    <row r="15104" spans="2:2" x14ac:dyDescent="0.2">
      <c r="B15104" s="62"/>
    </row>
    <row r="15105" spans="2:2" x14ac:dyDescent="0.2">
      <c r="B15105" s="62"/>
    </row>
    <row r="15106" spans="2:2" x14ac:dyDescent="0.2">
      <c r="B15106" s="62"/>
    </row>
    <row r="15107" spans="2:2" x14ac:dyDescent="0.2">
      <c r="B15107" s="62"/>
    </row>
    <row r="15108" spans="2:2" x14ac:dyDescent="0.2">
      <c r="B15108" s="62"/>
    </row>
    <row r="15109" spans="2:2" x14ac:dyDescent="0.2">
      <c r="B15109" s="62"/>
    </row>
    <row r="15110" spans="2:2" x14ac:dyDescent="0.2">
      <c r="B15110" s="62"/>
    </row>
    <row r="15111" spans="2:2" x14ac:dyDescent="0.2">
      <c r="B15111" s="62"/>
    </row>
    <row r="15112" spans="2:2" x14ac:dyDescent="0.2">
      <c r="B15112" s="62"/>
    </row>
    <row r="15113" spans="2:2" x14ac:dyDescent="0.2">
      <c r="B15113" s="62"/>
    </row>
    <row r="15114" spans="2:2" x14ac:dyDescent="0.2">
      <c r="B15114" s="62"/>
    </row>
    <row r="15115" spans="2:2" x14ac:dyDescent="0.2">
      <c r="B15115" s="62"/>
    </row>
    <row r="15116" spans="2:2" x14ac:dyDescent="0.2">
      <c r="B15116" s="62"/>
    </row>
    <row r="15117" spans="2:2" x14ac:dyDescent="0.2">
      <c r="B15117" s="62"/>
    </row>
    <row r="15118" spans="2:2" x14ac:dyDescent="0.2">
      <c r="B15118" s="62"/>
    </row>
    <row r="15119" spans="2:2" x14ac:dyDescent="0.2">
      <c r="B15119" s="62"/>
    </row>
    <row r="15120" spans="2:2" x14ac:dyDescent="0.2">
      <c r="B15120" s="62"/>
    </row>
    <row r="15121" spans="2:2" x14ac:dyDescent="0.2">
      <c r="B15121" s="62"/>
    </row>
    <row r="15122" spans="2:2" x14ac:dyDescent="0.2">
      <c r="B15122" s="62"/>
    </row>
    <row r="15123" spans="2:2" x14ac:dyDescent="0.2">
      <c r="B15123" s="62"/>
    </row>
    <row r="15124" spans="2:2" x14ac:dyDescent="0.2">
      <c r="B15124" s="62"/>
    </row>
    <row r="15125" spans="2:2" x14ac:dyDescent="0.2">
      <c r="B15125" s="62"/>
    </row>
    <row r="15126" spans="2:2" x14ac:dyDescent="0.2">
      <c r="B15126" s="62"/>
    </row>
    <row r="15127" spans="2:2" x14ac:dyDescent="0.2">
      <c r="B15127" s="62"/>
    </row>
    <row r="15128" spans="2:2" x14ac:dyDescent="0.2">
      <c r="B15128" s="62"/>
    </row>
    <row r="15129" spans="2:2" x14ac:dyDescent="0.2">
      <c r="B15129" s="62"/>
    </row>
    <row r="15130" spans="2:2" x14ac:dyDescent="0.2">
      <c r="B15130" s="62"/>
    </row>
    <row r="15131" spans="2:2" x14ac:dyDescent="0.2">
      <c r="B15131" s="62"/>
    </row>
    <row r="15132" spans="2:2" x14ac:dyDescent="0.2">
      <c r="B15132" s="62"/>
    </row>
    <row r="15133" spans="2:2" x14ac:dyDescent="0.2">
      <c r="B15133" s="62"/>
    </row>
    <row r="15134" spans="2:2" x14ac:dyDescent="0.2">
      <c r="B15134" s="62"/>
    </row>
    <row r="15135" spans="2:2" x14ac:dyDescent="0.2">
      <c r="B15135" s="62"/>
    </row>
    <row r="15136" spans="2:2" x14ac:dyDescent="0.2">
      <c r="B15136" s="62"/>
    </row>
    <row r="15137" spans="2:2" x14ac:dyDescent="0.2">
      <c r="B15137" s="62"/>
    </row>
    <row r="15138" spans="2:2" x14ac:dyDescent="0.2">
      <c r="B15138" s="62"/>
    </row>
    <row r="15139" spans="2:2" x14ac:dyDescent="0.2">
      <c r="B15139" s="62"/>
    </row>
    <row r="15140" spans="2:2" x14ac:dyDescent="0.2">
      <c r="B15140" s="62"/>
    </row>
    <row r="15141" spans="2:2" x14ac:dyDescent="0.2">
      <c r="B15141" s="62"/>
    </row>
    <row r="15142" spans="2:2" x14ac:dyDescent="0.2">
      <c r="B15142" s="62"/>
    </row>
    <row r="15143" spans="2:2" x14ac:dyDescent="0.2">
      <c r="B15143" s="62"/>
    </row>
    <row r="15144" spans="2:2" x14ac:dyDescent="0.2">
      <c r="B15144" s="62"/>
    </row>
    <row r="15145" spans="2:2" x14ac:dyDescent="0.2">
      <c r="B15145" s="62"/>
    </row>
    <row r="15146" spans="2:2" x14ac:dyDescent="0.2">
      <c r="B15146" s="62"/>
    </row>
    <row r="15147" spans="2:2" x14ac:dyDescent="0.2">
      <c r="B15147" s="62"/>
    </row>
    <row r="15148" spans="2:2" x14ac:dyDescent="0.2">
      <c r="B15148" s="62"/>
    </row>
    <row r="15149" spans="2:2" x14ac:dyDescent="0.2">
      <c r="B15149" s="62"/>
    </row>
    <row r="15150" spans="2:2" x14ac:dyDescent="0.2">
      <c r="B15150" s="62"/>
    </row>
    <row r="15151" spans="2:2" x14ac:dyDescent="0.2">
      <c r="B15151" s="62"/>
    </row>
    <row r="15152" spans="2:2" x14ac:dyDescent="0.2">
      <c r="B15152" s="62"/>
    </row>
    <row r="15153" spans="2:2" x14ac:dyDescent="0.2">
      <c r="B15153" s="62"/>
    </row>
    <row r="15154" spans="2:2" x14ac:dyDescent="0.2">
      <c r="B15154" s="62"/>
    </row>
    <row r="15155" spans="2:2" x14ac:dyDescent="0.2">
      <c r="B15155" s="62"/>
    </row>
    <row r="15156" spans="2:2" x14ac:dyDescent="0.2">
      <c r="B15156" s="62"/>
    </row>
    <row r="15157" spans="2:2" x14ac:dyDescent="0.2">
      <c r="B15157" s="62"/>
    </row>
    <row r="15158" spans="2:2" x14ac:dyDescent="0.2">
      <c r="B15158" s="62"/>
    </row>
    <row r="15159" spans="2:2" x14ac:dyDescent="0.2">
      <c r="B15159" s="62"/>
    </row>
    <row r="15160" spans="2:2" x14ac:dyDescent="0.2">
      <c r="B15160" s="62"/>
    </row>
    <row r="15161" spans="2:2" x14ac:dyDescent="0.2">
      <c r="B15161" s="62"/>
    </row>
    <row r="15162" spans="2:2" x14ac:dyDescent="0.2">
      <c r="B15162" s="62"/>
    </row>
    <row r="15163" spans="2:2" x14ac:dyDescent="0.2">
      <c r="B15163" s="62"/>
    </row>
    <row r="15164" spans="2:2" x14ac:dyDescent="0.2">
      <c r="B15164" s="62"/>
    </row>
    <row r="15165" spans="2:2" x14ac:dyDescent="0.2">
      <c r="B15165" s="62"/>
    </row>
    <row r="15166" spans="2:2" x14ac:dyDescent="0.2">
      <c r="B15166" s="62"/>
    </row>
    <row r="15167" spans="2:2" x14ac:dyDescent="0.2">
      <c r="B15167" s="62"/>
    </row>
    <row r="15168" spans="2:2" x14ac:dyDescent="0.2">
      <c r="B15168" s="62"/>
    </row>
    <row r="15169" spans="2:2" x14ac:dyDescent="0.2">
      <c r="B15169" s="62"/>
    </row>
    <row r="15170" spans="2:2" x14ac:dyDescent="0.2">
      <c r="B15170" s="62"/>
    </row>
    <row r="15171" spans="2:2" x14ac:dyDescent="0.2">
      <c r="B15171" s="62"/>
    </row>
    <row r="15172" spans="2:2" x14ac:dyDescent="0.2">
      <c r="B15172" s="62"/>
    </row>
    <row r="15173" spans="2:2" x14ac:dyDescent="0.2">
      <c r="B15173" s="62"/>
    </row>
    <row r="15174" spans="2:2" x14ac:dyDescent="0.2">
      <c r="B15174" s="62"/>
    </row>
    <row r="15175" spans="2:2" x14ac:dyDescent="0.2">
      <c r="B15175" s="62"/>
    </row>
    <row r="15176" spans="2:2" x14ac:dyDescent="0.2">
      <c r="B15176" s="62"/>
    </row>
    <row r="15177" spans="2:2" x14ac:dyDescent="0.2">
      <c r="B15177" s="62"/>
    </row>
    <row r="15178" spans="2:2" x14ac:dyDescent="0.2">
      <c r="B15178" s="62"/>
    </row>
    <row r="15179" spans="2:2" x14ac:dyDescent="0.2">
      <c r="B15179" s="62"/>
    </row>
    <row r="15180" spans="2:2" x14ac:dyDescent="0.2">
      <c r="B15180" s="62"/>
    </row>
    <row r="15181" spans="2:2" x14ac:dyDescent="0.2">
      <c r="B15181" s="62"/>
    </row>
    <row r="15182" spans="2:2" x14ac:dyDescent="0.2">
      <c r="B15182" s="62"/>
    </row>
    <row r="15183" spans="2:2" x14ac:dyDescent="0.2">
      <c r="B15183" s="62"/>
    </row>
    <row r="15184" spans="2:2" x14ac:dyDescent="0.2">
      <c r="B15184" s="62"/>
    </row>
    <row r="15185" spans="2:2" x14ac:dyDescent="0.2">
      <c r="B15185" s="62"/>
    </row>
    <row r="15186" spans="2:2" x14ac:dyDescent="0.2">
      <c r="B15186" s="62"/>
    </row>
    <row r="15187" spans="2:2" x14ac:dyDescent="0.2">
      <c r="B15187" s="62"/>
    </row>
    <row r="15188" spans="2:2" x14ac:dyDescent="0.2">
      <c r="B15188" s="62"/>
    </row>
    <row r="15189" spans="2:2" x14ac:dyDescent="0.2">
      <c r="B15189" s="62"/>
    </row>
    <row r="15190" spans="2:2" x14ac:dyDescent="0.2">
      <c r="B15190" s="62"/>
    </row>
    <row r="15191" spans="2:2" x14ac:dyDescent="0.2">
      <c r="B15191" s="62"/>
    </row>
    <row r="15192" spans="2:2" x14ac:dyDescent="0.2">
      <c r="B15192" s="62"/>
    </row>
    <row r="15193" spans="2:2" x14ac:dyDescent="0.2">
      <c r="B15193" s="62"/>
    </row>
    <row r="15194" spans="2:2" x14ac:dyDescent="0.2">
      <c r="B15194" s="62"/>
    </row>
    <row r="15195" spans="2:2" x14ac:dyDescent="0.2">
      <c r="B15195" s="62"/>
    </row>
    <row r="15196" spans="2:2" x14ac:dyDescent="0.2">
      <c r="B15196" s="62"/>
    </row>
    <row r="15197" spans="2:2" x14ac:dyDescent="0.2">
      <c r="B15197" s="62"/>
    </row>
    <row r="15198" spans="2:2" x14ac:dyDescent="0.2">
      <c r="B15198" s="62"/>
    </row>
    <row r="15199" spans="2:2" x14ac:dyDescent="0.2">
      <c r="B15199" s="62"/>
    </row>
    <row r="15200" spans="2:2" x14ac:dyDescent="0.2">
      <c r="B15200" s="62"/>
    </row>
    <row r="15201" spans="2:2" x14ac:dyDescent="0.2">
      <c r="B15201" s="62"/>
    </row>
    <row r="15202" spans="2:2" x14ac:dyDescent="0.2">
      <c r="B15202" s="62"/>
    </row>
    <row r="15203" spans="2:2" x14ac:dyDescent="0.2">
      <c r="B15203" s="62"/>
    </row>
    <row r="15204" spans="2:2" x14ac:dyDescent="0.2">
      <c r="B15204" s="62"/>
    </row>
    <row r="15205" spans="2:2" x14ac:dyDescent="0.2">
      <c r="B15205" s="62"/>
    </row>
    <row r="15206" spans="2:2" x14ac:dyDescent="0.2">
      <c r="B15206" s="62"/>
    </row>
    <row r="15207" spans="2:2" x14ac:dyDescent="0.2">
      <c r="B15207" s="62"/>
    </row>
    <row r="15208" spans="2:2" x14ac:dyDescent="0.2">
      <c r="B15208" s="62"/>
    </row>
    <row r="15209" spans="2:2" x14ac:dyDescent="0.2">
      <c r="B15209" s="62"/>
    </row>
    <row r="15210" spans="2:2" x14ac:dyDescent="0.2">
      <c r="B15210" s="62"/>
    </row>
    <row r="15211" spans="2:2" x14ac:dyDescent="0.2">
      <c r="B15211" s="62"/>
    </row>
    <row r="15212" spans="2:2" x14ac:dyDescent="0.2">
      <c r="B15212" s="62"/>
    </row>
    <row r="15213" spans="2:2" x14ac:dyDescent="0.2">
      <c r="B15213" s="62"/>
    </row>
    <row r="15214" spans="2:2" x14ac:dyDescent="0.2">
      <c r="B15214" s="62"/>
    </row>
    <row r="15215" spans="2:2" x14ac:dyDescent="0.2">
      <c r="B15215" s="62"/>
    </row>
    <row r="15216" spans="2:2" x14ac:dyDescent="0.2">
      <c r="B15216" s="62"/>
    </row>
    <row r="15217" spans="2:2" x14ac:dyDescent="0.2">
      <c r="B15217" s="62"/>
    </row>
    <row r="15218" spans="2:2" x14ac:dyDescent="0.2">
      <c r="B15218" s="62"/>
    </row>
    <row r="15219" spans="2:2" x14ac:dyDescent="0.2">
      <c r="B15219" s="62"/>
    </row>
    <row r="15220" spans="2:2" x14ac:dyDescent="0.2">
      <c r="B15220" s="62"/>
    </row>
    <row r="15221" spans="2:2" x14ac:dyDescent="0.2">
      <c r="B15221" s="62"/>
    </row>
    <row r="15222" spans="2:2" x14ac:dyDescent="0.2">
      <c r="B15222" s="62"/>
    </row>
    <row r="15223" spans="2:2" x14ac:dyDescent="0.2">
      <c r="B15223" s="62"/>
    </row>
    <row r="15224" spans="2:2" x14ac:dyDescent="0.2">
      <c r="B15224" s="62"/>
    </row>
    <row r="15225" spans="2:2" x14ac:dyDescent="0.2">
      <c r="B15225" s="62"/>
    </row>
    <row r="15226" spans="2:2" x14ac:dyDescent="0.2">
      <c r="B15226" s="62"/>
    </row>
    <row r="15227" spans="2:2" x14ac:dyDescent="0.2">
      <c r="B15227" s="62"/>
    </row>
    <row r="15228" spans="2:2" x14ac:dyDescent="0.2">
      <c r="B15228" s="62"/>
    </row>
    <row r="15229" spans="2:2" x14ac:dyDescent="0.2">
      <c r="B15229" s="62"/>
    </row>
    <row r="15230" spans="2:2" x14ac:dyDescent="0.2">
      <c r="B15230" s="62"/>
    </row>
    <row r="15231" spans="2:2" x14ac:dyDescent="0.2">
      <c r="B15231" s="62"/>
    </row>
    <row r="15232" spans="2:2" x14ac:dyDescent="0.2">
      <c r="B15232" s="62"/>
    </row>
    <row r="15233" spans="2:2" x14ac:dyDescent="0.2">
      <c r="B15233" s="62"/>
    </row>
    <row r="15234" spans="2:2" x14ac:dyDescent="0.2">
      <c r="B15234" s="62"/>
    </row>
    <row r="15235" spans="2:2" x14ac:dyDescent="0.2">
      <c r="B15235" s="62"/>
    </row>
    <row r="15236" spans="2:2" x14ac:dyDescent="0.2">
      <c r="B15236" s="62"/>
    </row>
    <row r="15237" spans="2:2" x14ac:dyDescent="0.2">
      <c r="B15237" s="62"/>
    </row>
    <row r="15238" spans="2:2" x14ac:dyDescent="0.2">
      <c r="B15238" s="62"/>
    </row>
    <row r="15239" spans="2:2" x14ac:dyDescent="0.2">
      <c r="B15239" s="62"/>
    </row>
    <row r="15240" spans="2:2" x14ac:dyDescent="0.2">
      <c r="B15240" s="62"/>
    </row>
    <row r="15241" spans="2:2" x14ac:dyDescent="0.2">
      <c r="B15241" s="62"/>
    </row>
    <row r="15242" spans="2:2" x14ac:dyDescent="0.2">
      <c r="B15242" s="62"/>
    </row>
    <row r="15243" spans="2:2" x14ac:dyDescent="0.2">
      <c r="B15243" s="62"/>
    </row>
    <row r="15244" spans="2:2" x14ac:dyDescent="0.2">
      <c r="B15244" s="62"/>
    </row>
    <row r="15245" spans="2:2" x14ac:dyDescent="0.2">
      <c r="B15245" s="62"/>
    </row>
    <row r="15246" spans="2:2" x14ac:dyDescent="0.2">
      <c r="B15246" s="62"/>
    </row>
    <row r="15247" spans="2:2" x14ac:dyDescent="0.2">
      <c r="B15247" s="62"/>
    </row>
    <row r="15248" spans="2:2" x14ac:dyDescent="0.2">
      <c r="B15248" s="62"/>
    </row>
    <row r="15249" spans="2:2" x14ac:dyDescent="0.2">
      <c r="B15249" s="62"/>
    </row>
    <row r="15250" spans="2:2" x14ac:dyDescent="0.2">
      <c r="B15250" s="62"/>
    </row>
    <row r="15251" spans="2:2" x14ac:dyDescent="0.2">
      <c r="B15251" s="62"/>
    </row>
    <row r="15252" spans="2:2" x14ac:dyDescent="0.2">
      <c r="B15252" s="62"/>
    </row>
    <row r="15253" spans="2:2" x14ac:dyDescent="0.2">
      <c r="B15253" s="62"/>
    </row>
    <row r="15254" spans="2:2" x14ac:dyDescent="0.2">
      <c r="B15254" s="62"/>
    </row>
    <row r="15255" spans="2:2" x14ac:dyDescent="0.2">
      <c r="B15255" s="62"/>
    </row>
    <row r="15256" spans="2:2" x14ac:dyDescent="0.2">
      <c r="B15256" s="62"/>
    </row>
    <row r="15257" spans="2:2" x14ac:dyDescent="0.2">
      <c r="B15257" s="62"/>
    </row>
    <row r="15258" spans="2:2" x14ac:dyDescent="0.2">
      <c r="B15258" s="62"/>
    </row>
    <row r="15259" spans="2:2" x14ac:dyDescent="0.2">
      <c r="B15259" s="62"/>
    </row>
    <row r="15260" spans="2:2" x14ac:dyDescent="0.2">
      <c r="B15260" s="62"/>
    </row>
    <row r="15261" spans="2:2" x14ac:dyDescent="0.2">
      <c r="B15261" s="62"/>
    </row>
    <row r="15262" spans="2:2" x14ac:dyDescent="0.2">
      <c r="B15262" s="62"/>
    </row>
    <row r="15263" spans="2:2" x14ac:dyDescent="0.2">
      <c r="B15263" s="62"/>
    </row>
    <row r="15264" spans="2:2" x14ac:dyDescent="0.2">
      <c r="B15264" s="62"/>
    </row>
    <row r="15265" spans="2:2" x14ac:dyDescent="0.2">
      <c r="B15265" s="62"/>
    </row>
    <row r="15266" spans="2:2" x14ac:dyDescent="0.2">
      <c r="B15266" s="62"/>
    </row>
    <row r="15267" spans="2:2" x14ac:dyDescent="0.2">
      <c r="B15267" s="62"/>
    </row>
    <row r="15268" spans="2:2" x14ac:dyDescent="0.2">
      <c r="B15268" s="62"/>
    </row>
    <row r="15269" spans="2:2" x14ac:dyDescent="0.2">
      <c r="B15269" s="62"/>
    </row>
    <row r="15270" spans="2:2" x14ac:dyDescent="0.2">
      <c r="B15270" s="62"/>
    </row>
    <row r="15271" spans="2:2" x14ac:dyDescent="0.2">
      <c r="B15271" s="62"/>
    </row>
    <row r="15272" spans="2:2" x14ac:dyDescent="0.2">
      <c r="B15272" s="62"/>
    </row>
    <row r="15273" spans="2:2" x14ac:dyDescent="0.2">
      <c r="B15273" s="62"/>
    </row>
    <row r="15274" spans="2:2" x14ac:dyDescent="0.2">
      <c r="B15274" s="62"/>
    </row>
    <row r="15275" spans="2:2" x14ac:dyDescent="0.2">
      <c r="B15275" s="62"/>
    </row>
    <row r="15276" spans="2:2" x14ac:dyDescent="0.2">
      <c r="B15276" s="62"/>
    </row>
    <row r="15277" spans="2:2" x14ac:dyDescent="0.2">
      <c r="B15277" s="62"/>
    </row>
    <row r="15278" spans="2:2" x14ac:dyDescent="0.2">
      <c r="B15278" s="62"/>
    </row>
    <row r="15279" spans="2:2" x14ac:dyDescent="0.2">
      <c r="B15279" s="62"/>
    </row>
    <row r="15280" spans="2:2" x14ac:dyDescent="0.2">
      <c r="B15280" s="62"/>
    </row>
    <row r="15281" spans="2:2" x14ac:dyDescent="0.2">
      <c r="B15281" s="62"/>
    </row>
    <row r="15282" spans="2:2" x14ac:dyDescent="0.2">
      <c r="B15282" s="62"/>
    </row>
    <row r="15283" spans="2:2" x14ac:dyDescent="0.2">
      <c r="B15283" s="62"/>
    </row>
    <row r="15284" spans="2:2" x14ac:dyDescent="0.2">
      <c r="B15284" s="62"/>
    </row>
    <row r="15285" spans="2:2" x14ac:dyDescent="0.2">
      <c r="B15285" s="62"/>
    </row>
    <row r="15286" spans="2:2" x14ac:dyDescent="0.2">
      <c r="B15286" s="62"/>
    </row>
    <row r="15287" spans="2:2" x14ac:dyDescent="0.2">
      <c r="B15287" s="62"/>
    </row>
    <row r="15288" spans="2:2" x14ac:dyDescent="0.2">
      <c r="B15288" s="62"/>
    </row>
    <row r="15289" spans="2:2" x14ac:dyDescent="0.2">
      <c r="B15289" s="62"/>
    </row>
    <row r="15290" spans="2:2" x14ac:dyDescent="0.2">
      <c r="B15290" s="62"/>
    </row>
    <row r="15291" spans="2:2" x14ac:dyDescent="0.2">
      <c r="B15291" s="62"/>
    </row>
    <row r="15292" spans="2:2" x14ac:dyDescent="0.2">
      <c r="B15292" s="62"/>
    </row>
    <row r="15293" spans="2:2" x14ac:dyDescent="0.2">
      <c r="B15293" s="62"/>
    </row>
    <row r="15294" spans="2:2" x14ac:dyDescent="0.2">
      <c r="B15294" s="62"/>
    </row>
    <row r="15295" spans="2:2" x14ac:dyDescent="0.2">
      <c r="B15295" s="62"/>
    </row>
    <row r="15296" spans="2:2" x14ac:dyDescent="0.2">
      <c r="B15296" s="62"/>
    </row>
    <row r="15297" spans="2:2" x14ac:dyDescent="0.2">
      <c r="B15297" s="62"/>
    </row>
    <row r="15298" spans="2:2" x14ac:dyDescent="0.2">
      <c r="B15298" s="62"/>
    </row>
    <row r="15299" spans="2:2" x14ac:dyDescent="0.2">
      <c r="B15299" s="62"/>
    </row>
    <row r="15300" spans="2:2" x14ac:dyDescent="0.2">
      <c r="B15300" s="62"/>
    </row>
    <row r="15301" spans="2:2" x14ac:dyDescent="0.2">
      <c r="B15301" s="62"/>
    </row>
    <row r="15302" spans="2:2" x14ac:dyDescent="0.2">
      <c r="B15302" s="62"/>
    </row>
    <row r="15303" spans="2:2" x14ac:dyDescent="0.2">
      <c r="B15303" s="62"/>
    </row>
    <row r="15304" spans="2:2" x14ac:dyDescent="0.2">
      <c r="B15304" s="62"/>
    </row>
    <row r="15305" spans="2:2" x14ac:dyDescent="0.2">
      <c r="B15305" s="62"/>
    </row>
    <row r="15306" spans="2:2" x14ac:dyDescent="0.2">
      <c r="B15306" s="62"/>
    </row>
    <row r="15307" spans="2:2" x14ac:dyDescent="0.2">
      <c r="B15307" s="62"/>
    </row>
    <row r="15308" spans="2:2" x14ac:dyDescent="0.2">
      <c r="B15308" s="62"/>
    </row>
    <row r="15309" spans="2:2" x14ac:dyDescent="0.2">
      <c r="B15309" s="62"/>
    </row>
    <row r="15310" spans="2:2" x14ac:dyDescent="0.2">
      <c r="B15310" s="62"/>
    </row>
    <row r="15311" spans="2:2" x14ac:dyDescent="0.2">
      <c r="B15311" s="62"/>
    </row>
    <row r="15312" spans="2:2" x14ac:dyDescent="0.2">
      <c r="B15312" s="62"/>
    </row>
    <row r="15313" spans="2:2" x14ac:dyDescent="0.2">
      <c r="B15313" s="62"/>
    </row>
    <row r="15314" spans="2:2" x14ac:dyDescent="0.2">
      <c r="B15314" s="62"/>
    </row>
    <row r="15315" spans="2:2" x14ac:dyDescent="0.2">
      <c r="B15315" s="62"/>
    </row>
    <row r="15316" spans="2:2" x14ac:dyDescent="0.2">
      <c r="B15316" s="62"/>
    </row>
    <row r="15317" spans="2:2" x14ac:dyDescent="0.2">
      <c r="B15317" s="62"/>
    </row>
    <row r="15318" spans="2:2" x14ac:dyDescent="0.2">
      <c r="B15318" s="62"/>
    </row>
    <row r="15319" spans="2:2" x14ac:dyDescent="0.2">
      <c r="B15319" s="62"/>
    </row>
    <row r="15320" spans="2:2" x14ac:dyDescent="0.2">
      <c r="B15320" s="62"/>
    </row>
    <row r="15321" spans="2:2" x14ac:dyDescent="0.2">
      <c r="B15321" s="62"/>
    </row>
    <row r="15322" spans="2:2" x14ac:dyDescent="0.2">
      <c r="B15322" s="62"/>
    </row>
    <row r="15323" spans="2:2" x14ac:dyDescent="0.2">
      <c r="B15323" s="62"/>
    </row>
    <row r="15324" spans="2:2" x14ac:dyDescent="0.2">
      <c r="B15324" s="62"/>
    </row>
    <row r="15325" spans="2:2" x14ac:dyDescent="0.2">
      <c r="B15325" s="62"/>
    </row>
    <row r="15326" spans="2:2" x14ac:dyDescent="0.2">
      <c r="B15326" s="62"/>
    </row>
    <row r="15327" spans="2:2" x14ac:dyDescent="0.2">
      <c r="B15327" s="62"/>
    </row>
    <row r="15328" spans="2:2" x14ac:dyDescent="0.2">
      <c r="B15328" s="62"/>
    </row>
    <row r="15329" spans="2:2" x14ac:dyDescent="0.2">
      <c r="B15329" s="62"/>
    </row>
    <row r="15330" spans="2:2" x14ac:dyDescent="0.2">
      <c r="B15330" s="62"/>
    </row>
    <row r="15331" spans="2:2" x14ac:dyDescent="0.2">
      <c r="B15331" s="62"/>
    </row>
    <row r="15332" spans="2:2" x14ac:dyDescent="0.2">
      <c r="B15332" s="62"/>
    </row>
    <row r="15333" spans="2:2" x14ac:dyDescent="0.2">
      <c r="B15333" s="62"/>
    </row>
    <row r="15334" spans="2:2" x14ac:dyDescent="0.2">
      <c r="B15334" s="62"/>
    </row>
    <row r="15335" spans="2:2" x14ac:dyDescent="0.2">
      <c r="B15335" s="62"/>
    </row>
    <row r="15336" spans="2:2" x14ac:dyDescent="0.2">
      <c r="B15336" s="62"/>
    </row>
    <row r="15337" spans="2:2" x14ac:dyDescent="0.2">
      <c r="B15337" s="62"/>
    </row>
    <row r="15338" spans="2:2" x14ac:dyDescent="0.2">
      <c r="B15338" s="62"/>
    </row>
    <row r="15339" spans="2:2" x14ac:dyDescent="0.2">
      <c r="B15339" s="62"/>
    </row>
    <row r="15340" spans="2:2" x14ac:dyDescent="0.2">
      <c r="B15340" s="62"/>
    </row>
    <row r="15341" spans="2:2" x14ac:dyDescent="0.2">
      <c r="B15341" s="62"/>
    </row>
    <row r="15342" spans="2:2" x14ac:dyDescent="0.2">
      <c r="B15342" s="62"/>
    </row>
    <row r="15343" spans="2:2" x14ac:dyDescent="0.2">
      <c r="B15343" s="62"/>
    </row>
    <row r="15344" spans="2:2" x14ac:dyDescent="0.2">
      <c r="B15344" s="62"/>
    </row>
    <row r="15345" spans="2:2" x14ac:dyDescent="0.2">
      <c r="B15345" s="62"/>
    </row>
    <row r="15346" spans="2:2" x14ac:dyDescent="0.2">
      <c r="B15346" s="62"/>
    </row>
    <row r="15347" spans="2:2" x14ac:dyDescent="0.2">
      <c r="B15347" s="62"/>
    </row>
    <row r="15348" spans="2:2" x14ac:dyDescent="0.2">
      <c r="B15348" s="62"/>
    </row>
    <row r="15349" spans="2:2" x14ac:dyDescent="0.2">
      <c r="B15349" s="62"/>
    </row>
    <row r="15350" spans="2:2" x14ac:dyDescent="0.2">
      <c r="B15350" s="62"/>
    </row>
    <row r="15351" spans="2:2" x14ac:dyDescent="0.2">
      <c r="B15351" s="62"/>
    </row>
    <row r="15352" spans="2:2" x14ac:dyDescent="0.2">
      <c r="B15352" s="62"/>
    </row>
    <row r="15353" spans="2:2" x14ac:dyDescent="0.2">
      <c r="B15353" s="62"/>
    </row>
    <row r="15354" spans="2:2" x14ac:dyDescent="0.2">
      <c r="B15354" s="62"/>
    </row>
    <row r="15355" spans="2:2" x14ac:dyDescent="0.2">
      <c r="B15355" s="62"/>
    </row>
    <row r="15356" spans="2:2" x14ac:dyDescent="0.2">
      <c r="B15356" s="62"/>
    </row>
    <row r="15357" spans="2:2" x14ac:dyDescent="0.2">
      <c r="B15357" s="62"/>
    </row>
    <row r="15358" spans="2:2" x14ac:dyDescent="0.2">
      <c r="B15358" s="62"/>
    </row>
    <row r="15359" spans="2:2" x14ac:dyDescent="0.2">
      <c r="B15359" s="62"/>
    </row>
    <row r="15360" spans="2:2" x14ac:dyDescent="0.2">
      <c r="B15360" s="62"/>
    </row>
    <row r="15361" spans="2:2" x14ac:dyDescent="0.2">
      <c r="B15361" s="62"/>
    </row>
    <row r="15362" spans="2:2" x14ac:dyDescent="0.2">
      <c r="B15362" s="62"/>
    </row>
    <row r="15363" spans="2:2" x14ac:dyDescent="0.2">
      <c r="B15363" s="62"/>
    </row>
    <row r="15364" spans="2:2" x14ac:dyDescent="0.2">
      <c r="B15364" s="62"/>
    </row>
    <row r="15365" spans="2:2" x14ac:dyDescent="0.2">
      <c r="B15365" s="62"/>
    </row>
    <row r="15366" spans="2:2" x14ac:dyDescent="0.2">
      <c r="B15366" s="62"/>
    </row>
    <row r="15367" spans="2:2" x14ac:dyDescent="0.2">
      <c r="B15367" s="62"/>
    </row>
    <row r="15368" spans="2:2" x14ac:dyDescent="0.2">
      <c r="B15368" s="62"/>
    </row>
    <row r="15369" spans="2:2" x14ac:dyDescent="0.2">
      <c r="B15369" s="62"/>
    </row>
    <row r="15370" spans="2:2" x14ac:dyDescent="0.2">
      <c r="B15370" s="62"/>
    </row>
    <row r="15371" spans="2:2" x14ac:dyDescent="0.2">
      <c r="B15371" s="62"/>
    </row>
    <row r="15372" spans="2:2" x14ac:dyDescent="0.2">
      <c r="B15372" s="62"/>
    </row>
    <row r="15373" spans="2:2" x14ac:dyDescent="0.2">
      <c r="B15373" s="62"/>
    </row>
    <row r="15374" spans="2:2" x14ac:dyDescent="0.2">
      <c r="B15374" s="62"/>
    </row>
    <row r="15375" spans="2:2" x14ac:dyDescent="0.2">
      <c r="B15375" s="62"/>
    </row>
    <row r="15376" spans="2:2" x14ac:dyDescent="0.2">
      <c r="B15376" s="62"/>
    </row>
    <row r="15377" spans="2:2" x14ac:dyDescent="0.2">
      <c r="B15377" s="62"/>
    </row>
    <row r="15378" spans="2:2" x14ac:dyDescent="0.2">
      <c r="B15378" s="62"/>
    </row>
    <row r="15379" spans="2:2" x14ac:dyDescent="0.2">
      <c r="B15379" s="62"/>
    </row>
    <row r="15380" spans="2:2" x14ac:dyDescent="0.2">
      <c r="B15380" s="62"/>
    </row>
    <row r="15381" spans="2:2" x14ac:dyDescent="0.2">
      <c r="B15381" s="62"/>
    </row>
    <row r="15382" spans="2:2" x14ac:dyDescent="0.2">
      <c r="B15382" s="62"/>
    </row>
    <row r="15383" spans="2:2" x14ac:dyDescent="0.2">
      <c r="B15383" s="62"/>
    </row>
    <row r="15384" spans="2:2" x14ac:dyDescent="0.2">
      <c r="B15384" s="62"/>
    </row>
    <row r="15385" spans="2:2" x14ac:dyDescent="0.2">
      <c r="B15385" s="62"/>
    </row>
    <row r="15386" spans="2:2" x14ac:dyDescent="0.2">
      <c r="B15386" s="62"/>
    </row>
    <row r="15387" spans="2:2" x14ac:dyDescent="0.2">
      <c r="B15387" s="62"/>
    </row>
    <row r="15388" spans="2:2" x14ac:dyDescent="0.2">
      <c r="B15388" s="62"/>
    </row>
    <row r="15389" spans="2:2" x14ac:dyDescent="0.2">
      <c r="B15389" s="62"/>
    </row>
    <row r="15390" spans="2:2" x14ac:dyDescent="0.2">
      <c r="B15390" s="62"/>
    </row>
    <row r="15391" spans="2:2" x14ac:dyDescent="0.2">
      <c r="B15391" s="62"/>
    </row>
    <row r="15392" spans="2:2" x14ac:dyDescent="0.2">
      <c r="B15392" s="62"/>
    </row>
    <row r="15393" spans="2:2" x14ac:dyDescent="0.2">
      <c r="B15393" s="62"/>
    </row>
    <row r="15394" spans="2:2" x14ac:dyDescent="0.2">
      <c r="B15394" s="62"/>
    </row>
    <row r="15395" spans="2:2" x14ac:dyDescent="0.2">
      <c r="B15395" s="62"/>
    </row>
    <row r="15396" spans="2:2" x14ac:dyDescent="0.2">
      <c r="B15396" s="62"/>
    </row>
    <row r="15397" spans="2:2" x14ac:dyDescent="0.2">
      <c r="B15397" s="62"/>
    </row>
    <row r="15398" spans="2:2" x14ac:dyDescent="0.2">
      <c r="B15398" s="62"/>
    </row>
    <row r="15399" spans="2:2" x14ac:dyDescent="0.2">
      <c r="B15399" s="62"/>
    </row>
    <row r="15400" spans="2:2" x14ac:dyDescent="0.2">
      <c r="B15400" s="62"/>
    </row>
    <row r="15401" spans="2:2" x14ac:dyDescent="0.2">
      <c r="B15401" s="62"/>
    </row>
    <row r="15402" spans="2:2" x14ac:dyDescent="0.2">
      <c r="B15402" s="62"/>
    </row>
    <row r="15403" spans="2:2" x14ac:dyDescent="0.2">
      <c r="B15403" s="62"/>
    </row>
    <row r="15404" spans="2:2" x14ac:dyDescent="0.2">
      <c r="B15404" s="62"/>
    </row>
    <row r="15405" spans="2:2" x14ac:dyDescent="0.2">
      <c r="B15405" s="62"/>
    </row>
    <row r="15406" spans="2:2" x14ac:dyDescent="0.2">
      <c r="B15406" s="62"/>
    </row>
    <row r="15407" spans="2:2" x14ac:dyDescent="0.2">
      <c r="B15407" s="62"/>
    </row>
    <row r="15408" spans="2:2" x14ac:dyDescent="0.2">
      <c r="B15408" s="62"/>
    </row>
    <row r="15409" spans="2:2" x14ac:dyDescent="0.2">
      <c r="B15409" s="62"/>
    </row>
    <row r="15410" spans="2:2" x14ac:dyDescent="0.2">
      <c r="B15410" s="62"/>
    </row>
    <row r="15411" spans="2:2" x14ac:dyDescent="0.2">
      <c r="B15411" s="62"/>
    </row>
    <row r="15412" spans="2:2" x14ac:dyDescent="0.2">
      <c r="B15412" s="62"/>
    </row>
    <row r="15413" spans="2:2" x14ac:dyDescent="0.2">
      <c r="B15413" s="62"/>
    </row>
    <row r="15414" spans="2:2" x14ac:dyDescent="0.2">
      <c r="B15414" s="62"/>
    </row>
    <row r="15415" spans="2:2" x14ac:dyDescent="0.2">
      <c r="B15415" s="62"/>
    </row>
    <row r="15416" spans="2:2" x14ac:dyDescent="0.2">
      <c r="B15416" s="62"/>
    </row>
    <row r="15417" spans="2:2" x14ac:dyDescent="0.2">
      <c r="B15417" s="62"/>
    </row>
    <row r="15418" spans="2:2" x14ac:dyDescent="0.2">
      <c r="B15418" s="62"/>
    </row>
    <row r="15419" spans="2:2" x14ac:dyDescent="0.2">
      <c r="B15419" s="62"/>
    </row>
    <row r="15420" spans="2:2" x14ac:dyDescent="0.2">
      <c r="B15420" s="62"/>
    </row>
    <row r="15421" spans="2:2" x14ac:dyDescent="0.2">
      <c r="B15421" s="62"/>
    </row>
    <row r="15422" spans="2:2" x14ac:dyDescent="0.2">
      <c r="B15422" s="62"/>
    </row>
    <row r="15423" spans="2:2" x14ac:dyDescent="0.2">
      <c r="B15423" s="62"/>
    </row>
    <row r="15424" spans="2:2" x14ac:dyDescent="0.2">
      <c r="B15424" s="62"/>
    </row>
    <row r="15425" spans="2:2" x14ac:dyDescent="0.2">
      <c r="B15425" s="62"/>
    </row>
    <row r="15426" spans="2:2" x14ac:dyDescent="0.2">
      <c r="B15426" s="62"/>
    </row>
    <row r="15427" spans="2:2" x14ac:dyDescent="0.2">
      <c r="B15427" s="62"/>
    </row>
    <row r="15428" spans="2:2" x14ac:dyDescent="0.2">
      <c r="B15428" s="62"/>
    </row>
    <row r="15429" spans="2:2" x14ac:dyDescent="0.2">
      <c r="B15429" s="62"/>
    </row>
    <row r="15430" spans="2:2" x14ac:dyDescent="0.2">
      <c r="B15430" s="62"/>
    </row>
    <row r="15431" spans="2:2" x14ac:dyDescent="0.2">
      <c r="B15431" s="62"/>
    </row>
    <row r="15432" spans="2:2" x14ac:dyDescent="0.2">
      <c r="B15432" s="62"/>
    </row>
    <row r="15433" spans="2:2" x14ac:dyDescent="0.2">
      <c r="B15433" s="62"/>
    </row>
    <row r="15434" spans="2:2" x14ac:dyDescent="0.2">
      <c r="B15434" s="62"/>
    </row>
    <row r="15435" spans="2:2" x14ac:dyDescent="0.2">
      <c r="B15435" s="62"/>
    </row>
    <row r="15436" spans="2:2" x14ac:dyDescent="0.2">
      <c r="B15436" s="62"/>
    </row>
    <row r="15437" spans="2:2" x14ac:dyDescent="0.2">
      <c r="B15437" s="62"/>
    </row>
    <row r="15438" spans="2:2" x14ac:dyDescent="0.2">
      <c r="B15438" s="62"/>
    </row>
    <row r="15439" spans="2:2" x14ac:dyDescent="0.2">
      <c r="B15439" s="62"/>
    </row>
    <row r="15440" spans="2:2" x14ac:dyDescent="0.2">
      <c r="B15440" s="62"/>
    </row>
    <row r="15441" spans="2:2" x14ac:dyDescent="0.2">
      <c r="B15441" s="62"/>
    </row>
    <row r="15442" spans="2:2" x14ac:dyDescent="0.2">
      <c r="B15442" s="62"/>
    </row>
    <row r="15443" spans="2:2" x14ac:dyDescent="0.2">
      <c r="B15443" s="62"/>
    </row>
    <row r="15444" spans="2:2" x14ac:dyDescent="0.2">
      <c r="B15444" s="62"/>
    </row>
    <row r="15445" spans="2:2" x14ac:dyDescent="0.2">
      <c r="B15445" s="62"/>
    </row>
    <row r="15446" spans="2:2" x14ac:dyDescent="0.2">
      <c r="B15446" s="62"/>
    </row>
    <row r="15447" spans="2:2" x14ac:dyDescent="0.2">
      <c r="B15447" s="62"/>
    </row>
    <row r="15448" spans="2:2" x14ac:dyDescent="0.2">
      <c r="B15448" s="62"/>
    </row>
    <row r="15449" spans="2:2" x14ac:dyDescent="0.2">
      <c r="B15449" s="62"/>
    </row>
    <row r="15450" spans="2:2" x14ac:dyDescent="0.2">
      <c r="B15450" s="62"/>
    </row>
    <row r="15451" spans="2:2" x14ac:dyDescent="0.2">
      <c r="B15451" s="62"/>
    </row>
    <row r="15452" spans="2:2" x14ac:dyDescent="0.2">
      <c r="B15452" s="62"/>
    </row>
    <row r="15453" spans="2:2" x14ac:dyDescent="0.2">
      <c r="B15453" s="62"/>
    </row>
    <row r="15454" spans="2:2" x14ac:dyDescent="0.2">
      <c r="B15454" s="62"/>
    </row>
    <row r="15455" spans="2:2" x14ac:dyDescent="0.2">
      <c r="B15455" s="62"/>
    </row>
    <row r="15456" spans="2:2" x14ac:dyDescent="0.2">
      <c r="B15456" s="62"/>
    </row>
    <row r="15457" spans="2:2" x14ac:dyDescent="0.2">
      <c r="B15457" s="62"/>
    </row>
    <row r="15458" spans="2:2" x14ac:dyDescent="0.2">
      <c r="B15458" s="62"/>
    </row>
    <row r="15459" spans="2:2" x14ac:dyDescent="0.2">
      <c r="B15459" s="62"/>
    </row>
    <row r="15460" spans="2:2" x14ac:dyDescent="0.2">
      <c r="B15460" s="62"/>
    </row>
    <row r="15461" spans="2:2" x14ac:dyDescent="0.2">
      <c r="B15461" s="62"/>
    </row>
    <row r="15462" spans="2:2" x14ac:dyDescent="0.2">
      <c r="B15462" s="62"/>
    </row>
    <row r="15463" spans="2:2" x14ac:dyDescent="0.2">
      <c r="B15463" s="62"/>
    </row>
    <row r="15464" spans="2:2" x14ac:dyDescent="0.2">
      <c r="B15464" s="62"/>
    </row>
    <row r="15465" spans="2:2" x14ac:dyDescent="0.2">
      <c r="B15465" s="62"/>
    </row>
    <row r="15466" spans="2:2" x14ac:dyDescent="0.2">
      <c r="B15466" s="62"/>
    </row>
    <row r="15467" spans="2:2" x14ac:dyDescent="0.2">
      <c r="B15467" s="62"/>
    </row>
    <row r="15468" spans="2:2" x14ac:dyDescent="0.2">
      <c r="B15468" s="62"/>
    </row>
    <row r="15469" spans="2:2" x14ac:dyDescent="0.2">
      <c r="B15469" s="62"/>
    </row>
    <row r="15470" spans="2:2" x14ac:dyDescent="0.2">
      <c r="B15470" s="62"/>
    </row>
    <row r="15471" spans="2:2" x14ac:dyDescent="0.2">
      <c r="B15471" s="62"/>
    </row>
    <row r="15472" spans="2:2" x14ac:dyDescent="0.2">
      <c r="B15472" s="62"/>
    </row>
    <row r="15473" spans="2:2" x14ac:dyDescent="0.2">
      <c r="B15473" s="62"/>
    </row>
    <row r="15474" spans="2:2" x14ac:dyDescent="0.2">
      <c r="B15474" s="62"/>
    </row>
    <row r="15475" spans="2:2" x14ac:dyDescent="0.2">
      <c r="B15475" s="62"/>
    </row>
    <row r="15476" spans="2:2" x14ac:dyDescent="0.2">
      <c r="B15476" s="62"/>
    </row>
    <row r="15477" spans="2:2" x14ac:dyDescent="0.2">
      <c r="B15477" s="62"/>
    </row>
    <row r="15478" spans="2:2" x14ac:dyDescent="0.2">
      <c r="B15478" s="62"/>
    </row>
    <row r="15479" spans="2:2" x14ac:dyDescent="0.2">
      <c r="B15479" s="62"/>
    </row>
    <row r="15480" spans="2:2" x14ac:dyDescent="0.2">
      <c r="B15480" s="62"/>
    </row>
    <row r="15481" spans="2:2" x14ac:dyDescent="0.2">
      <c r="B15481" s="62"/>
    </row>
    <row r="15482" spans="2:2" x14ac:dyDescent="0.2">
      <c r="B15482" s="62"/>
    </row>
    <row r="15483" spans="2:2" x14ac:dyDescent="0.2">
      <c r="B15483" s="62"/>
    </row>
    <row r="15484" spans="2:2" x14ac:dyDescent="0.2">
      <c r="B15484" s="62"/>
    </row>
    <row r="15485" spans="2:2" x14ac:dyDescent="0.2">
      <c r="B15485" s="62"/>
    </row>
    <row r="15486" spans="2:2" x14ac:dyDescent="0.2">
      <c r="B15486" s="62"/>
    </row>
    <row r="15487" spans="2:2" x14ac:dyDescent="0.2">
      <c r="B15487" s="62"/>
    </row>
    <row r="15488" spans="2:2" x14ac:dyDescent="0.2">
      <c r="B15488" s="62"/>
    </row>
    <row r="15489" spans="2:2" x14ac:dyDescent="0.2">
      <c r="B15489" s="62"/>
    </row>
    <row r="15490" spans="2:2" x14ac:dyDescent="0.2">
      <c r="B15490" s="62"/>
    </row>
    <row r="15491" spans="2:2" x14ac:dyDescent="0.2">
      <c r="B15491" s="62"/>
    </row>
    <row r="15492" spans="2:2" x14ac:dyDescent="0.2">
      <c r="B15492" s="62"/>
    </row>
    <row r="15493" spans="2:2" x14ac:dyDescent="0.2">
      <c r="B15493" s="62"/>
    </row>
    <row r="15494" spans="2:2" x14ac:dyDescent="0.2">
      <c r="B15494" s="62"/>
    </row>
    <row r="15495" spans="2:2" x14ac:dyDescent="0.2">
      <c r="B15495" s="62"/>
    </row>
    <row r="15496" spans="2:2" x14ac:dyDescent="0.2">
      <c r="B15496" s="62"/>
    </row>
    <row r="15497" spans="2:2" x14ac:dyDescent="0.2">
      <c r="B15497" s="62"/>
    </row>
    <row r="15498" spans="2:2" x14ac:dyDescent="0.2">
      <c r="B15498" s="62"/>
    </row>
    <row r="15499" spans="2:2" x14ac:dyDescent="0.2">
      <c r="B15499" s="62"/>
    </row>
    <row r="15500" spans="2:2" x14ac:dyDescent="0.2">
      <c r="B15500" s="62"/>
    </row>
    <row r="15501" spans="2:2" x14ac:dyDescent="0.2">
      <c r="B15501" s="62"/>
    </row>
    <row r="15502" spans="2:2" x14ac:dyDescent="0.2">
      <c r="B15502" s="62"/>
    </row>
    <row r="15503" spans="2:2" x14ac:dyDescent="0.2">
      <c r="B15503" s="62"/>
    </row>
    <row r="15504" spans="2:2" x14ac:dyDescent="0.2">
      <c r="B15504" s="62"/>
    </row>
    <row r="15505" spans="2:2" x14ac:dyDescent="0.2">
      <c r="B15505" s="62"/>
    </row>
    <row r="15506" spans="2:2" x14ac:dyDescent="0.2">
      <c r="B15506" s="62"/>
    </row>
    <row r="15507" spans="2:2" x14ac:dyDescent="0.2">
      <c r="B15507" s="62"/>
    </row>
    <row r="15508" spans="2:2" x14ac:dyDescent="0.2">
      <c r="B15508" s="62"/>
    </row>
    <row r="15509" spans="2:2" x14ac:dyDescent="0.2">
      <c r="B15509" s="62"/>
    </row>
    <row r="15510" spans="2:2" x14ac:dyDescent="0.2">
      <c r="B15510" s="62"/>
    </row>
    <row r="15511" spans="2:2" x14ac:dyDescent="0.2">
      <c r="B15511" s="62"/>
    </row>
    <row r="15512" spans="2:2" x14ac:dyDescent="0.2">
      <c r="B15512" s="62"/>
    </row>
    <row r="15513" spans="2:2" x14ac:dyDescent="0.2">
      <c r="B15513" s="62"/>
    </row>
    <row r="15514" spans="2:2" x14ac:dyDescent="0.2">
      <c r="B15514" s="62"/>
    </row>
    <row r="15515" spans="2:2" x14ac:dyDescent="0.2">
      <c r="B15515" s="62"/>
    </row>
    <row r="15516" spans="2:2" x14ac:dyDescent="0.2">
      <c r="B15516" s="62"/>
    </row>
    <row r="15517" spans="2:2" x14ac:dyDescent="0.2">
      <c r="B15517" s="62"/>
    </row>
    <row r="15518" spans="2:2" x14ac:dyDescent="0.2">
      <c r="B15518" s="62"/>
    </row>
    <row r="15519" spans="2:2" x14ac:dyDescent="0.2">
      <c r="B15519" s="62"/>
    </row>
    <row r="15520" spans="2:2" x14ac:dyDescent="0.2">
      <c r="B15520" s="62"/>
    </row>
    <row r="15521" spans="2:2" x14ac:dyDescent="0.2">
      <c r="B15521" s="62"/>
    </row>
    <row r="15522" spans="2:2" x14ac:dyDescent="0.2">
      <c r="B15522" s="62"/>
    </row>
    <row r="15523" spans="2:2" x14ac:dyDescent="0.2">
      <c r="B15523" s="62"/>
    </row>
    <row r="15524" spans="2:2" x14ac:dyDescent="0.2">
      <c r="B15524" s="62"/>
    </row>
    <row r="15525" spans="2:2" x14ac:dyDescent="0.2">
      <c r="B15525" s="62"/>
    </row>
    <row r="15526" spans="2:2" x14ac:dyDescent="0.2">
      <c r="B15526" s="62"/>
    </row>
    <row r="15527" spans="2:2" x14ac:dyDescent="0.2">
      <c r="B15527" s="62"/>
    </row>
    <row r="15528" spans="2:2" x14ac:dyDescent="0.2">
      <c r="B15528" s="62"/>
    </row>
    <row r="15529" spans="2:2" x14ac:dyDescent="0.2">
      <c r="B15529" s="62"/>
    </row>
    <row r="15530" spans="2:2" x14ac:dyDescent="0.2">
      <c r="B15530" s="62"/>
    </row>
    <row r="15531" spans="2:2" x14ac:dyDescent="0.2">
      <c r="B15531" s="62"/>
    </row>
    <row r="15532" spans="2:2" x14ac:dyDescent="0.2">
      <c r="B15532" s="62"/>
    </row>
    <row r="15533" spans="2:2" x14ac:dyDescent="0.2">
      <c r="B15533" s="62"/>
    </row>
    <row r="15534" spans="2:2" x14ac:dyDescent="0.2">
      <c r="B15534" s="62"/>
    </row>
    <row r="15535" spans="2:2" x14ac:dyDescent="0.2">
      <c r="B15535" s="62"/>
    </row>
    <row r="15536" spans="2:2" x14ac:dyDescent="0.2">
      <c r="B15536" s="62"/>
    </row>
    <row r="15537" spans="2:2" x14ac:dyDescent="0.2">
      <c r="B15537" s="62"/>
    </row>
    <row r="15538" spans="2:2" x14ac:dyDescent="0.2">
      <c r="B15538" s="62"/>
    </row>
    <row r="15539" spans="2:2" x14ac:dyDescent="0.2">
      <c r="B15539" s="62"/>
    </row>
    <row r="15540" spans="2:2" x14ac:dyDescent="0.2">
      <c r="B15540" s="62"/>
    </row>
    <row r="15541" spans="2:2" x14ac:dyDescent="0.2">
      <c r="B15541" s="62"/>
    </row>
    <row r="15542" spans="2:2" x14ac:dyDescent="0.2">
      <c r="B15542" s="62"/>
    </row>
    <row r="15543" spans="2:2" x14ac:dyDescent="0.2">
      <c r="B15543" s="62"/>
    </row>
    <row r="15544" spans="2:2" x14ac:dyDescent="0.2">
      <c r="B15544" s="62"/>
    </row>
    <row r="15545" spans="2:2" x14ac:dyDescent="0.2">
      <c r="B15545" s="62"/>
    </row>
    <row r="15546" spans="2:2" x14ac:dyDescent="0.2">
      <c r="B15546" s="62"/>
    </row>
    <row r="15547" spans="2:2" x14ac:dyDescent="0.2">
      <c r="B15547" s="62"/>
    </row>
    <row r="15548" spans="2:2" x14ac:dyDescent="0.2">
      <c r="B15548" s="62"/>
    </row>
    <row r="15549" spans="2:2" x14ac:dyDescent="0.2">
      <c r="B15549" s="62"/>
    </row>
    <row r="15550" spans="2:2" x14ac:dyDescent="0.2">
      <c r="B15550" s="62"/>
    </row>
    <row r="15551" spans="2:2" x14ac:dyDescent="0.2">
      <c r="B15551" s="62"/>
    </row>
    <row r="15552" spans="2:2" x14ac:dyDescent="0.2">
      <c r="B15552" s="62"/>
    </row>
    <row r="15553" spans="2:2" x14ac:dyDescent="0.2">
      <c r="B15553" s="62"/>
    </row>
    <row r="15554" spans="2:2" x14ac:dyDescent="0.2">
      <c r="B15554" s="62"/>
    </row>
    <row r="15555" spans="2:2" x14ac:dyDescent="0.2">
      <c r="B15555" s="62"/>
    </row>
    <row r="15556" spans="2:2" x14ac:dyDescent="0.2">
      <c r="B15556" s="62"/>
    </row>
    <row r="15557" spans="2:2" x14ac:dyDescent="0.2">
      <c r="B15557" s="62"/>
    </row>
    <row r="15558" spans="2:2" x14ac:dyDescent="0.2">
      <c r="B15558" s="62"/>
    </row>
    <row r="15559" spans="2:2" x14ac:dyDescent="0.2">
      <c r="B15559" s="62"/>
    </row>
    <row r="15560" spans="2:2" x14ac:dyDescent="0.2">
      <c r="B15560" s="62"/>
    </row>
    <row r="15561" spans="2:2" x14ac:dyDescent="0.2">
      <c r="B15561" s="62"/>
    </row>
    <row r="15562" spans="2:2" x14ac:dyDescent="0.2">
      <c r="B15562" s="62"/>
    </row>
    <row r="15563" spans="2:2" x14ac:dyDescent="0.2">
      <c r="B15563" s="62"/>
    </row>
    <row r="15564" spans="2:2" x14ac:dyDescent="0.2">
      <c r="B15564" s="62"/>
    </row>
    <row r="15565" spans="2:2" x14ac:dyDescent="0.2">
      <c r="B15565" s="62"/>
    </row>
    <row r="15566" spans="2:2" x14ac:dyDescent="0.2">
      <c r="B15566" s="62"/>
    </row>
    <row r="15567" spans="2:2" x14ac:dyDescent="0.2">
      <c r="B15567" s="62"/>
    </row>
    <row r="15568" spans="2:2" x14ac:dyDescent="0.2">
      <c r="B15568" s="62"/>
    </row>
    <row r="15569" spans="2:2" x14ac:dyDescent="0.2">
      <c r="B15569" s="62"/>
    </row>
    <row r="15570" spans="2:2" x14ac:dyDescent="0.2">
      <c r="B15570" s="62"/>
    </row>
    <row r="15571" spans="2:2" x14ac:dyDescent="0.2">
      <c r="B15571" s="62"/>
    </row>
    <row r="15572" spans="2:2" x14ac:dyDescent="0.2">
      <c r="B15572" s="62"/>
    </row>
    <row r="15573" spans="2:2" x14ac:dyDescent="0.2">
      <c r="B15573" s="62"/>
    </row>
    <row r="15574" spans="2:2" x14ac:dyDescent="0.2">
      <c r="B15574" s="62"/>
    </row>
    <row r="15575" spans="2:2" x14ac:dyDescent="0.2">
      <c r="B15575" s="62"/>
    </row>
    <row r="15576" spans="2:2" x14ac:dyDescent="0.2">
      <c r="B15576" s="62"/>
    </row>
    <row r="15577" spans="2:2" x14ac:dyDescent="0.2">
      <c r="B15577" s="62"/>
    </row>
    <row r="15578" spans="2:2" x14ac:dyDescent="0.2">
      <c r="B15578" s="62"/>
    </row>
    <row r="15579" spans="2:2" x14ac:dyDescent="0.2">
      <c r="B15579" s="62"/>
    </row>
    <row r="15580" spans="2:2" x14ac:dyDescent="0.2">
      <c r="B15580" s="62"/>
    </row>
    <row r="15581" spans="2:2" x14ac:dyDescent="0.2">
      <c r="B15581" s="62"/>
    </row>
    <row r="15582" spans="2:2" x14ac:dyDescent="0.2">
      <c r="B15582" s="62"/>
    </row>
    <row r="15583" spans="2:2" x14ac:dyDescent="0.2">
      <c r="B15583" s="62"/>
    </row>
    <row r="15584" spans="2:2" x14ac:dyDescent="0.2">
      <c r="B15584" s="62"/>
    </row>
    <row r="15585" spans="2:2" x14ac:dyDescent="0.2">
      <c r="B15585" s="62"/>
    </row>
    <row r="15586" spans="2:2" x14ac:dyDescent="0.2">
      <c r="B15586" s="62"/>
    </row>
    <row r="15587" spans="2:2" x14ac:dyDescent="0.2">
      <c r="B15587" s="62"/>
    </row>
    <row r="15588" spans="2:2" x14ac:dyDescent="0.2">
      <c r="B15588" s="62"/>
    </row>
    <row r="15589" spans="2:2" x14ac:dyDescent="0.2">
      <c r="B15589" s="62"/>
    </row>
    <row r="15590" spans="2:2" x14ac:dyDescent="0.2">
      <c r="B15590" s="62"/>
    </row>
    <row r="15591" spans="2:2" x14ac:dyDescent="0.2">
      <c r="B15591" s="62"/>
    </row>
    <row r="15592" spans="2:2" x14ac:dyDescent="0.2">
      <c r="B15592" s="62"/>
    </row>
    <row r="15593" spans="2:2" x14ac:dyDescent="0.2">
      <c r="B15593" s="62"/>
    </row>
    <row r="15594" spans="2:2" x14ac:dyDescent="0.2">
      <c r="B15594" s="62"/>
    </row>
    <row r="15595" spans="2:2" x14ac:dyDescent="0.2">
      <c r="B15595" s="62"/>
    </row>
    <row r="15596" spans="2:2" x14ac:dyDescent="0.2">
      <c r="B15596" s="62"/>
    </row>
    <row r="15597" spans="2:2" x14ac:dyDescent="0.2">
      <c r="B15597" s="62"/>
    </row>
    <row r="15598" spans="2:2" x14ac:dyDescent="0.2">
      <c r="B15598" s="62"/>
    </row>
    <row r="15599" spans="2:2" x14ac:dyDescent="0.2">
      <c r="B15599" s="62"/>
    </row>
    <row r="15600" spans="2:2" x14ac:dyDescent="0.2">
      <c r="B15600" s="62"/>
    </row>
    <row r="15601" spans="2:2" x14ac:dyDescent="0.2">
      <c r="B15601" s="62"/>
    </row>
    <row r="15602" spans="2:2" x14ac:dyDescent="0.2">
      <c r="B15602" s="62"/>
    </row>
    <row r="15603" spans="2:2" x14ac:dyDescent="0.2">
      <c r="B15603" s="62"/>
    </row>
    <row r="15604" spans="2:2" x14ac:dyDescent="0.2">
      <c r="B15604" s="62"/>
    </row>
    <row r="15605" spans="2:2" x14ac:dyDescent="0.2">
      <c r="B15605" s="62"/>
    </row>
    <row r="15606" spans="2:2" x14ac:dyDescent="0.2">
      <c r="B15606" s="62"/>
    </row>
    <row r="15607" spans="2:2" x14ac:dyDescent="0.2">
      <c r="B15607" s="62"/>
    </row>
    <row r="15608" spans="2:2" x14ac:dyDescent="0.2">
      <c r="B15608" s="62"/>
    </row>
    <row r="15609" spans="2:2" x14ac:dyDescent="0.2">
      <c r="B15609" s="62"/>
    </row>
    <row r="15610" spans="2:2" x14ac:dyDescent="0.2">
      <c r="B15610" s="62"/>
    </row>
    <row r="15611" spans="2:2" x14ac:dyDescent="0.2">
      <c r="B15611" s="62"/>
    </row>
    <row r="15612" spans="2:2" x14ac:dyDescent="0.2">
      <c r="B15612" s="62"/>
    </row>
    <row r="15613" spans="2:2" x14ac:dyDescent="0.2">
      <c r="B15613" s="62"/>
    </row>
    <row r="15614" spans="2:2" x14ac:dyDescent="0.2">
      <c r="B15614" s="62"/>
    </row>
    <row r="15615" spans="2:2" x14ac:dyDescent="0.2">
      <c r="B15615" s="62"/>
    </row>
    <row r="15616" spans="2:2" x14ac:dyDescent="0.2">
      <c r="B15616" s="62"/>
    </row>
    <row r="15617" spans="2:2" x14ac:dyDescent="0.2">
      <c r="B15617" s="62"/>
    </row>
    <row r="15618" spans="2:2" x14ac:dyDescent="0.2">
      <c r="B15618" s="62"/>
    </row>
    <row r="15619" spans="2:2" x14ac:dyDescent="0.2">
      <c r="B15619" s="62"/>
    </row>
    <row r="15620" spans="2:2" x14ac:dyDescent="0.2">
      <c r="B15620" s="62"/>
    </row>
    <row r="15621" spans="2:2" x14ac:dyDescent="0.2">
      <c r="B15621" s="62"/>
    </row>
    <row r="15622" spans="2:2" x14ac:dyDescent="0.2">
      <c r="B15622" s="62"/>
    </row>
    <row r="15623" spans="2:2" x14ac:dyDescent="0.2">
      <c r="B15623" s="62"/>
    </row>
    <row r="15624" spans="2:2" x14ac:dyDescent="0.2">
      <c r="B15624" s="62"/>
    </row>
    <row r="15625" spans="2:2" x14ac:dyDescent="0.2">
      <c r="B15625" s="62"/>
    </row>
    <row r="15626" spans="2:2" x14ac:dyDescent="0.2">
      <c r="B15626" s="62"/>
    </row>
    <row r="15627" spans="2:2" x14ac:dyDescent="0.2">
      <c r="B15627" s="62"/>
    </row>
    <row r="15628" spans="2:2" x14ac:dyDescent="0.2">
      <c r="B15628" s="62"/>
    </row>
    <row r="15629" spans="2:2" x14ac:dyDescent="0.2">
      <c r="B15629" s="62"/>
    </row>
    <row r="15630" spans="2:2" x14ac:dyDescent="0.2">
      <c r="B15630" s="62"/>
    </row>
    <row r="15631" spans="2:2" x14ac:dyDescent="0.2">
      <c r="B15631" s="62"/>
    </row>
    <row r="15632" spans="2:2" x14ac:dyDescent="0.2">
      <c r="B15632" s="62"/>
    </row>
    <row r="15633" spans="2:2" x14ac:dyDescent="0.2">
      <c r="B15633" s="62"/>
    </row>
    <row r="15634" spans="2:2" x14ac:dyDescent="0.2">
      <c r="B15634" s="62"/>
    </row>
    <row r="15635" spans="2:2" x14ac:dyDescent="0.2">
      <c r="B15635" s="62"/>
    </row>
    <row r="15636" spans="2:2" x14ac:dyDescent="0.2">
      <c r="B15636" s="62"/>
    </row>
    <row r="15637" spans="2:2" x14ac:dyDescent="0.2">
      <c r="B15637" s="62"/>
    </row>
    <row r="15638" spans="2:2" x14ac:dyDescent="0.2">
      <c r="B15638" s="62"/>
    </row>
    <row r="15639" spans="2:2" x14ac:dyDescent="0.2">
      <c r="B15639" s="62"/>
    </row>
    <row r="15640" spans="2:2" x14ac:dyDescent="0.2">
      <c r="B15640" s="62"/>
    </row>
    <row r="15641" spans="2:2" x14ac:dyDescent="0.2">
      <c r="B15641" s="62"/>
    </row>
    <row r="15642" spans="2:2" x14ac:dyDescent="0.2">
      <c r="B15642" s="62"/>
    </row>
    <row r="15643" spans="2:2" x14ac:dyDescent="0.2">
      <c r="B15643" s="62"/>
    </row>
    <row r="15644" spans="2:2" x14ac:dyDescent="0.2">
      <c r="B15644" s="62"/>
    </row>
    <row r="15645" spans="2:2" x14ac:dyDescent="0.2">
      <c r="B15645" s="62"/>
    </row>
    <row r="15646" spans="2:2" x14ac:dyDescent="0.2">
      <c r="B15646" s="62"/>
    </row>
    <row r="15647" spans="2:2" x14ac:dyDescent="0.2">
      <c r="B15647" s="62"/>
    </row>
    <row r="15648" spans="2:2" x14ac:dyDescent="0.2">
      <c r="B15648" s="62"/>
    </row>
    <row r="15649" spans="2:2" x14ac:dyDescent="0.2">
      <c r="B15649" s="62"/>
    </row>
    <row r="15650" spans="2:2" x14ac:dyDescent="0.2">
      <c r="B15650" s="62"/>
    </row>
    <row r="15651" spans="2:2" x14ac:dyDescent="0.2">
      <c r="B15651" s="62"/>
    </row>
    <row r="15652" spans="2:2" x14ac:dyDescent="0.2">
      <c r="B15652" s="62"/>
    </row>
    <row r="15653" spans="2:2" x14ac:dyDescent="0.2">
      <c r="B15653" s="62"/>
    </row>
    <row r="15654" spans="2:2" x14ac:dyDescent="0.2">
      <c r="B15654" s="62"/>
    </row>
    <row r="15655" spans="2:2" x14ac:dyDescent="0.2">
      <c r="B15655" s="62"/>
    </row>
    <row r="15656" spans="2:2" x14ac:dyDescent="0.2">
      <c r="B15656" s="62"/>
    </row>
    <row r="15657" spans="2:2" x14ac:dyDescent="0.2">
      <c r="B15657" s="62"/>
    </row>
    <row r="15658" spans="2:2" x14ac:dyDescent="0.2">
      <c r="B15658" s="62"/>
    </row>
    <row r="15659" spans="2:2" x14ac:dyDescent="0.2">
      <c r="B15659" s="62"/>
    </row>
    <row r="15660" spans="2:2" x14ac:dyDescent="0.2">
      <c r="B15660" s="62"/>
    </row>
    <row r="15661" spans="2:2" x14ac:dyDescent="0.2">
      <c r="B15661" s="62"/>
    </row>
    <row r="15662" spans="2:2" x14ac:dyDescent="0.2">
      <c r="B15662" s="62"/>
    </row>
    <row r="15663" spans="2:2" x14ac:dyDescent="0.2">
      <c r="B15663" s="62"/>
    </row>
    <row r="15664" spans="2:2" x14ac:dyDescent="0.2">
      <c r="B15664" s="62"/>
    </row>
    <row r="15665" spans="2:2" x14ac:dyDescent="0.2">
      <c r="B15665" s="62"/>
    </row>
    <row r="15666" spans="2:2" x14ac:dyDescent="0.2">
      <c r="B15666" s="62"/>
    </row>
    <row r="15667" spans="2:2" x14ac:dyDescent="0.2">
      <c r="B15667" s="62"/>
    </row>
    <row r="15668" spans="2:2" x14ac:dyDescent="0.2">
      <c r="B15668" s="62"/>
    </row>
    <row r="15669" spans="2:2" x14ac:dyDescent="0.2">
      <c r="B15669" s="62"/>
    </row>
    <row r="15670" spans="2:2" x14ac:dyDescent="0.2">
      <c r="B15670" s="62"/>
    </row>
    <row r="15671" spans="2:2" x14ac:dyDescent="0.2">
      <c r="B15671" s="62"/>
    </row>
    <row r="15672" spans="2:2" x14ac:dyDescent="0.2">
      <c r="B15672" s="62"/>
    </row>
    <row r="15673" spans="2:2" x14ac:dyDescent="0.2">
      <c r="B15673" s="62"/>
    </row>
    <row r="15674" spans="2:2" x14ac:dyDescent="0.2">
      <c r="B15674" s="62"/>
    </row>
    <row r="15675" spans="2:2" x14ac:dyDescent="0.2">
      <c r="B15675" s="62"/>
    </row>
    <row r="15676" spans="2:2" x14ac:dyDescent="0.2">
      <c r="B15676" s="62"/>
    </row>
    <row r="15677" spans="2:2" x14ac:dyDescent="0.2">
      <c r="B15677" s="62"/>
    </row>
    <row r="15678" spans="2:2" x14ac:dyDescent="0.2">
      <c r="B15678" s="62"/>
    </row>
    <row r="15679" spans="2:2" x14ac:dyDescent="0.2">
      <c r="B15679" s="62"/>
    </row>
    <row r="15680" spans="2:2" x14ac:dyDescent="0.2">
      <c r="B15680" s="62"/>
    </row>
    <row r="15681" spans="2:2" x14ac:dyDescent="0.2">
      <c r="B15681" s="62"/>
    </row>
    <row r="15682" spans="2:2" x14ac:dyDescent="0.2">
      <c r="B15682" s="62"/>
    </row>
    <row r="15683" spans="2:2" x14ac:dyDescent="0.2">
      <c r="B15683" s="62"/>
    </row>
    <row r="15684" spans="2:2" x14ac:dyDescent="0.2">
      <c r="B15684" s="62"/>
    </row>
    <row r="15685" spans="2:2" x14ac:dyDescent="0.2">
      <c r="B15685" s="62"/>
    </row>
    <row r="15686" spans="2:2" x14ac:dyDescent="0.2">
      <c r="B15686" s="62"/>
    </row>
    <row r="15687" spans="2:2" x14ac:dyDescent="0.2">
      <c r="B15687" s="62"/>
    </row>
    <row r="15688" spans="2:2" x14ac:dyDescent="0.2">
      <c r="B15688" s="62"/>
    </row>
    <row r="15689" spans="2:2" x14ac:dyDescent="0.2">
      <c r="B15689" s="62"/>
    </row>
    <row r="15690" spans="2:2" x14ac:dyDescent="0.2">
      <c r="B15690" s="62"/>
    </row>
    <row r="15691" spans="2:2" x14ac:dyDescent="0.2">
      <c r="B15691" s="62"/>
    </row>
    <row r="15692" spans="2:2" x14ac:dyDescent="0.2">
      <c r="B15692" s="62"/>
    </row>
    <row r="15693" spans="2:2" x14ac:dyDescent="0.2">
      <c r="B15693" s="62"/>
    </row>
    <row r="15694" spans="2:2" x14ac:dyDescent="0.2">
      <c r="B15694" s="62"/>
    </row>
    <row r="15695" spans="2:2" x14ac:dyDescent="0.2">
      <c r="B15695" s="62"/>
    </row>
    <row r="15696" spans="2:2" x14ac:dyDescent="0.2">
      <c r="B15696" s="62"/>
    </row>
    <row r="15697" spans="2:2" x14ac:dyDescent="0.2">
      <c r="B15697" s="62"/>
    </row>
    <row r="15698" spans="2:2" x14ac:dyDescent="0.2">
      <c r="B15698" s="62"/>
    </row>
    <row r="15699" spans="2:2" x14ac:dyDescent="0.2">
      <c r="B15699" s="62"/>
    </row>
    <row r="15700" spans="2:2" x14ac:dyDescent="0.2">
      <c r="B15700" s="62"/>
    </row>
    <row r="15701" spans="2:2" x14ac:dyDescent="0.2">
      <c r="B15701" s="62"/>
    </row>
    <row r="15702" spans="2:2" x14ac:dyDescent="0.2">
      <c r="B15702" s="62"/>
    </row>
    <row r="15703" spans="2:2" x14ac:dyDescent="0.2">
      <c r="B15703" s="62"/>
    </row>
    <row r="15704" spans="2:2" x14ac:dyDescent="0.2">
      <c r="B15704" s="62"/>
    </row>
    <row r="15705" spans="2:2" x14ac:dyDescent="0.2">
      <c r="B15705" s="62"/>
    </row>
    <row r="15706" spans="2:2" x14ac:dyDescent="0.2">
      <c r="B15706" s="62"/>
    </row>
    <row r="15707" spans="2:2" x14ac:dyDescent="0.2">
      <c r="B15707" s="62"/>
    </row>
    <row r="15708" spans="2:2" x14ac:dyDescent="0.2">
      <c r="B15708" s="62"/>
    </row>
    <row r="15709" spans="2:2" x14ac:dyDescent="0.2">
      <c r="B15709" s="62"/>
    </row>
    <row r="15710" spans="2:2" x14ac:dyDescent="0.2">
      <c r="B15710" s="62"/>
    </row>
    <row r="15711" spans="2:2" x14ac:dyDescent="0.2">
      <c r="B15711" s="62"/>
    </row>
    <row r="15712" spans="2:2" x14ac:dyDescent="0.2">
      <c r="B15712" s="62"/>
    </row>
    <row r="15713" spans="2:2" x14ac:dyDescent="0.2">
      <c r="B15713" s="62"/>
    </row>
    <row r="15714" spans="2:2" x14ac:dyDescent="0.2">
      <c r="B15714" s="62"/>
    </row>
    <row r="15715" spans="2:2" x14ac:dyDescent="0.2">
      <c r="B15715" s="62"/>
    </row>
    <row r="15716" spans="2:2" x14ac:dyDescent="0.2">
      <c r="B15716" s="62"/>
    </row>
    <row r="15717" spans="2:2" x14ac:dyDescent="0.2">
      <c r="B15717" s="62"/>
    </row>
    <row r="15718" spans="2:2" x14ac:dyDescent="0.2">
      <c r="B15718" s="62"/>
    </row>
    <row r="15719" spans="2:2" x14ac:dyDescent="0.2">
      <c r="B15719" s="62"/>
    </row>
    <row r="15720" spans="2:2" x14ac:dyDescent="0.2">
      <c r="B15720" s="62"/>
    </row>
    <row r="15721" spans="2:2" x14ac:dyDescent="0.2">
      <c r="B15721" s="62"/>
    </row>
    <row r="15722" spans="2:2" x14ac:dyDescent="0.2">
      <c r="B15722" s="62"/>
    </row>
    <row r="15723" spans="2:2" x14ac:dyDescent="0.2">
      <c r="B15723" s="62"/>
    </row>
    <row r="15724" spans="2:2" x14ac:dyDescent="0.2">
      <c r="B15724" s="62"/>
    </row>
    <row r="15725" spans="2:2" x14ac:dyDescent="0.2">
      <c r="B15725" s="62"/>
    </row>
    <row r="15726" spans="2:2" x14ac:dyDescent="0.2">
      <c r="B15726" s="62"/>
    </row>
    <row r="15727" spans="2:2" x14ac:dyDescent="0.2">
      <c r="B15727" s="62"/>
    </row>
    <row r="15728" spans="2:2" x14ac:dyDescent="0.2">
      <c r="B15728" s="62"/>
    </row>
    <row r="15729" spans="2:2" x14ac:dyDescent="0.2">
      <c r="B15729" s="62"/>
    </row>
    <row r="15730" spans="2:2" x14ac:dyDescent="0.2">
      <c r="B15730" s="62"/>
    </row>
    <row r="15731" spans="2:2" x14ac:dyDescent="0.2">
      <c r="B15731" s="62"/>
    </row>
    <row r="15732" spans="2:2" x14ac:dyDescent="0.2">
      <c r="B15732" s="62"/>
    </row>
    <row r="15733" spans="2:2" x14ac:dyDescent="0.2">
      <c r="B15733" s="62"/>
    </row>
    <row r="15734" spans="2:2" x14ac:dyDescent="0.2">
      <c r="B15734" s="62"/>
    </row>
    <row r="15735" spans="2:2" x14ac:dyDescent="0.2">
      <c r="B15735" s="62"/>
    </row>
  </sheetData>
  <sheetProtection password="CC08" sheet="1" objects="1" scenarios="1" formatColumns="0"/>
  <phoneticPr fontId="4" type="noConversion"/>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Blad14"/>
  <dimension ref="A1:Q85"/>
  <sheetViews>
    <sheetView zoomScale="85" zoomScaleNormal="85" workbookViewId="0">
      <pane xSplit="5" ySplit="1" topLeftCell="F2" activePane="bottomRight" state="frozen"/>
      <selection pane="topRight" activeCell="G1" sqref="G1"/>
      <selection pane="bottomLeft" activeCell="A2" sqref="A2"/>
      <selection pane="bottomRight" activeCell="A2" sqref="A2"/>
    </sheetView>
  </sheetViews>
  <sheetFormatPr defaultColWidth="9.140625" defaultRowHeight="12.75" x14ac:dyDescent="0.2"/>
  <cols>
    <col min="1" max="1" width="12.42578125" customWidth="1"/>
    <col min="2" max="2" width="11" style="150" customWidth="1"/>
    <col min="3" max="3" width="29.140625" style="150" customWidth="1"/>
    <col min="4" max="4" width="27.42578125" style="150" customWidth="1"/>
    <col min="5" max="5" width="16.5703125" style="150" customWidth="1"/>
    <col min="6" max="6" width="11" style="150" customWidth="1"/>
    <col min="7" max="7" width="17.28515625" style="150" customWidth="1"/>
    <col min="8" max="9" width="11" style="150" customWidth="1"/>
    <col min="10" max="10" width="12.7109375" style="150" customWidth="1"/>
    <col min="11" max="12" width="11" style="150" customWidth="1"/>
    <col min="13" max="13" width="13.5703125" style="150" customWidth="1"/>
    <col min="14" max="14" width="15.42578125" style="150" customWidth="1"/>
    <col min="15" max="15" width="26.85546875" style="150" bestFit="1" customWidth="1"/>
    <col min="16" max="16" width="19.28515625" customWidth="1"/>
    <col min="17" max="17" width="23.140625" style="150" customWidth="1"/>
    <col min="18" max="16384" width="9.140625" style="150"/>
  </cols>
  <sheetData>
    <row r="1" spans="1:17" ht="15" x14ac:dyDescent="0.25">
      <c r="A1" s="177" t="s">
        <v>227</v>
      </c>
      <c r="B1" s="151" t="s">
        <v>134</v>
      </c>
      <c r="C1" s="151" t="s">
        <v>135</v>
      </c>
      <c r="D1" s="151" t="s">
        <v>136</v>
      </c>
      <c r="E1" s="151" t="s">
        <v>137</v>
      </c>
      <c r="F1" s="153" t="s">
        <v>5</v>
      </c>
      <c r="G1" s="153" t="s">
        <v>17</v>
      </c>
      <c r="H1" s="153" t="s">
        <v>18</v>
      </c>
      <c r="I1" s="153" t="s">
        <v>19</v>
      </c>
      <c r="J1" s="151" t="s">
        <v>225</v>
      </c>
      <c r="K1" s="155" t="s">
        <v>195</v>
      </c>
      <c r="L1" s="154" t="s">
        <v>194</v>
      </c>
      <c r="M1" s="154" t="s">
        <v>199</v>
      </c>
      <c r="N1" s="154" t="s">
        <v>196</v>
      </c>
      <c r="O1" s="151" t="s">
        <v>198</v>
      </c>
      <c r="P1" s="177" t="s">
        <v>234</v>
      </c>
      <c r="Q1" s="159" t="s">
        <v>200</v>
      </c>
    </row>
    <row r="2" spans="1:17" x14ac:dyDescent="0.2">
      <c r="A2" s="648">
        <f>Deelnemersoverzicht!$E$24</f>
        <v>0</v>
      </c>
      <c r="B2" s="148">
        <f>Deelnemersoverzicht!$B$17</f>
        <v>0</v>
      </c>
      <c r="C2" s="149" t="str">
        <f>Deelnemersoverzicht!$B$14</f>
        <v>(Dit veld wordt ingevuld door RVO)</v>
      </c>
      <c r="D2" s="149">
        <f>Deelnemersoverzicht!$B$24</f>
        <v>0</v>
      </c>
      <c r="E2" s="150" t="s">
        <v>6</v>
      </c>
      <c r="F2" s="150">
        <f>'P_D1 O&amp;O&amp;I'!$K$54</f>
        <v>0</v>
      </c>
      <c r="G2" s="150">
        <f>'P_D1 O&amp;O&amp;I'!$K$82+'P_D1 O&amp;O&amp;I'!$K$106</f>
        <v>0</v>
      </c>
      <c r="H2" s="150">
        <f>'P_D1 O&amp;O&amp;I'!$K$128</f>
        <v>0</v>
      </c>
      <c r="I2" s="150">
        <f>'P_D1 O&amp;O&amp;I'!$K$150</f>
        <v>0</v>
      </c>
      <c r="K2" s="461"/>
      <c r="L2" s="461"/>
      <c r="O2" s="150">
        <f>'P_D1 O&amp;O&amp;I'!$J$168</f>
        <v>0</v>
      </c>
      <c r="P2" s="150">
        <f>Deelnemersoverzicht!$C$24</f>
        <v>0</v>
      </c>
      <c r="Q2" s="541" t="s">
        <v>361</v>
      </c>
    </row>
    <row r="3" spans="1:17" x14ac:dyDescent="0.2">
      <c r="A3" s="181">
        <f>A2</f>
        <v>0</v>
      </c>
      <c r="B3" s="148">
        <f>Deelnemersoverzicht!$B$17</f>
        <v>0</v>
      </c>
      <c r="C3" s="149" t="str">
        <f>Deelnemersoverzicht!$B$14</f>
        <v>(Dit veld wordt ingevuld door RVO)</v>
      </c>
      <c r="D3" s="149">
        <f>Deelnemersoverzicht!$B$24</f>
        <v>0</v>
      </c>
      <c r="E3" s="150" t="s">
        <v>7</v>
      </c>
      <c r="F3" s="150">
        <f>'P_D1 O&amp;O&amp;I'!$L$54</f>
        <v>0</v>
      </c>
      <c r="G3" s="150">
        <f>'P_D1 O&amp;O&amp;I'!$L$82+'P_D1 O&amp;O&amp;I'!$L$106</f>
        <v>0</v>
      </c>
      <c r="H3" s="150">
        <f>'P_D1 O&amp;O&amp;I'!$L$128</f>
        <v>0</v>
      </c>
      <c r="I3" s="150">
        <f>'P_D1 O&amp;O&amp;I'!$L$150</f>
        <v>0</v>
      </c>
      <c r="K3" s="461"/>
      <c r="L3" s="461"/>
      <c r="M3" s="150">
        <f>Projectoverzicht!$T57</f>
        <v>0</v>
      </c>
      <c r="N3" s="150">
        <f>Projectoverzicht!$U57</f>
        <v>0</v>
      </c>
      <c r="O3" s="150">
        <f>'P_D1 O&amp;O&amp;I'!$K$168</f>
        <v>0</v>
      </c>
      <c r="P3" s="150">
        <f>Deelnemersoverzicht!$C$24</f>
        <v>0</v>
      </c>
      <c r="Q3" s="158" t="s">
        <v>346</v>
      </c>
    </row>
    <row r="4" spans="1:17" x14ac:dyDescent="0.2">
      <c r="A4" s="181">
        <f>A2</f>
        <v>0</v>
      </c>
      <c r="B4" s="148">
        <f>Deelnemersoverzicht!$B$17</f>
        <v>0</v>
      </c>
      <c r="C4" s="149" t="str">
        <f>Deelnemersoverzicht!$B$14</f>
        <v>(Dit veld wordt ingevuld door RVO)</v>
      </c>
      <c r="D4" s="149">
        <f>Deelnemersoverzicht!$B$24</f>
        <v>0</v>
      </c>
      <c r="E4" s="461"/>
      <c r="F4" s="461"/>
      <c r="G4" s="461"/>
      <c r="H4" s="461"/>
      <c r="I4" s="461"/>
      <c r="J4" s="461"/>
      <c r="K4" s="461"/>
      <c r="L4" s="461"/>
      <c r="M4" s="461"/>
      <c r="N4" s="461"/>
      <c r="O4" s="461"/>
      <c r="P4" s="150">
        <f>Deelnemersoverzicht!$C$24</f>
        <v>0</v>
      </c>
      <c r="Q4" s="158" t="s">
        <v>345</v>
      </c>
    </row>
    <row r="5" spans="1:17" x14ac:dyDescent="0.2">
      <c r="A5" s="181">
        <f>A2</f>
        <v>0</v>
      </c>
      <c r="B5" s="148">
        <f>Deelnemersoverzicht!$B$17</f>
        <v>0</v>
      </c>
      <c r="C5" s="149" t="str">
        <f>Deelnemersoverzicht!$B$14</f>
        <v>(Dit veld wordt ingevuld door RVO)</v>
      </c>
      <c r="D5" s="149">
        <f>Deelnemersoverzicht!$B$24</f>
        <v>0</v>
      </c>
      <c r="E5" s="462"/>
      <c r="F5" s="462"/>
      <c r="G5" s="462"/>
      <c r="H5" s="462"/>
      <c r="I5" s="462"/>
      <c r="J5" s="462"/>
      <c r="K5" s="462"/>
      <c r="L5" s="462"/>
      <c r="M5" s="462"/>
      <c r="N5" s="462"/>
      <c r="O5" s="462"/>
      <c r="P5" s="152">
        <f>Deelnemersoverzicht!$C$24</f>
        <v>0</v>
      </c>
    </row>
    <row r="6" spans="1:17" x14ac:dyDescent="0.2">
      <c r="A6" s="648">
        <f>Deelnemersoverzicht!$E$25</f>
        <v>0</v>
      </c>
      <c r="B6" s="148">
        <f>Deelnemersoverzicht!$B$17</f>
        <v>0</v>
      </c>
      <c r="C6" s="149" t="str">
        <f>Deelnemersoverzicht!$B$14</f>
        <v>(Dit veld wordt ingevuld door RVO)</v>
      </c>
      <c r="D6" s="149">
        <f>Deelnemersoverzicht!$B$25</f>
        <v>0</v>
      </c>
      <c r="E6" s="150" t="s">
        <v>6</v>
      </c>
      <c r="F6" s="150">
        <f>'D2 O&amp;O&amp;I'!$K$54</f>
        <v>0</v>
      </c>
      <c r="G6" s="150">
        <f>'D2 O&amp;O&amp;I'!$K$82+'D2 O&amp;O&amp;I'!$K$106</f>
        <v>0</v>
      </c>
      <c r="H6" s="150">
        <f>'D2 O&amp;O&amp;I'!$K$128</f>
        <v>0</v>
      </c>
      <c r="I6" s="150">
        <f>'D2 O&amp;O&amp;I'!$K$150</f>
        <v>0</v>
      </c>
      <c r="K6" s="461"/>
      <c r="L6" s="461"/>
      <c r="O6" s="150">
        <f>'D2 O&amp;O&amp;I'!$J$168</f>
        <v>0</v>
      </c>
      <c r="P6" s="150">
        <f>Deelnemersoverzicht!$C$25</f>
        <v>0</v>
      </c>
    </row>
    <row r="7" spans="1:17" x14ac:dyDescent="0.2">
      <c r="A7" s="181">
        <f>A6</f>
        <v>0</v>
      </c>
      <c r="B7" s="148">
        <f>Deelnemersoverzicht!$B$17</f>
        <v>0</v>
      </c>
      <c r="C7" s="149" t="str">
        <f>Deelnemersoverzicht!$B$14</f>
        <v>(Dit veld wordt ingevuld door RVO)</v>
      </c>
      <c r="D7" s="149">
        <f>Deelnemersoverzicht!$B$25</f>
        <v>0</v>
      </c>
      <c r="E7" s="150" t="s">
        <v>7</v>
      </c>
      <c r="F7" s="150">
        <f>'D2 O&amp;O&amp;I'!$L$54</f>
        <v>0</v>
      </c>
      <c r="G7" s="150">
        <f>'D2 O&amp;O&amp;I'!$L$82+'D2 O&amp;O&amp;I'!$L$106</f>
        <v>0</v>
      </c>
      <c r="H7" s="150">
        <f>'D2 O&amp;O&amp;I'!$L$128</f>
        <v>0</v>
      </c>
      <c r="I7" s="150">
        <f>'D2 O&amp;O&amp;I'!$L$150</f>
        <v>0</v>
      </c>
      <c r="K7" s="461"/>
      <c r="L7" s="461"/>
      <c r="M7" s="150">
        <f>Projectoverzicht!$T58</f>
        <v>0</v>
      </c>
      <c r="N7" s="150">
        <f>Projectoverzicht!$U58</f>
        <v>0</v>
      </c>
      <c r="O7" s="150">
        <f>'D2 O&amp;O&amp;I'!$K$168</f>
        <v>0</v>
      </c>
      <c r="P7" s="150">
        <f>Deelnemersoverzicht!$C$25</f>
        <v>0</v>
      </c>
    </row>
    <row r="8" spans="1:17" x14ac:dyDescent="0.2">
      <c r="A8" s="181">
        <f t="shared" ref="A8:A71" si="0">A7</f>
        <v>0</v>
      </c>
      <c r="B8" s="148">
        <f>Deelnemersoverzicht!$B$17</f>
        <v>0</v>
      </c>
      <c r="C8" s="149" t="str">
        <f>Deelnemersoverzicht!$B$14</f>
        <v>(Dit veld wordt ingevuld door RVO)</v>
      </c>
      <c r="D8" s="149">
        <f>Deelnemersoverzicht!$B$25</f>
        <v>0</v>
      </c>
      <c r="E8" s="461"/>
      <c r="F8" s="461"/>
      <c r="G8" s="461"/>
      <c r="H8" s="461"/>
      <c r="I8" s="461"/>
      <c r="J8" s="461"/>
      <c r="K8" s="461"/>
      <c r="L8" s="461"/>
      <c r="M8" s="461"/>
      <c r="N8" s="461"/>
      <c r="O8" s="461"/>
      <c r="P8" s="150">
        <f>Deelnemersoverzicht!$C$25</f>
        <v>0</v>
      </c>
    </row>
    <row r="9" spans="1:17" x14ac:dyDescent="0.2">
      <c r="A9" s="181">
        <f t="shared" si="0"/>
        <v>0</v>
      </c>
      <c r="B9" s="148">
        <f>Deelnemersoverzicht!$B$17</f>
        <v>0</v>
      </c>
      <c r="C9" s="149" t="str">
        <f>Deelnemersoverzicht!$B$14</f>
        <v>(Dit veld wordt ingevuld door RVO)</v>
      </c>
      <c r="D9" s="149">
        <f>Deelnemersoverzicht!$B$25</f>
        <v>0</v>
      </c>
      <c r="E9" s="462"/>
      <c r="F9" s="462"/>
      <c r="G9" s="462"/>
      <c r="H9" s="462"/>
      <c r="I9" s="462"/>
      <c r="J9" s="462"/>
      <c r="K9" s="462"/>
      <c r="L9" s="462"/>
      <c r="M9" s="462"/>
      <c r="N9" s="462"/>
      <c r="O9" s="462"/>
      <c r="P9" s="152">
        <f>Deelnemersoverzicht!$C$25</f>
        <v>0</v>
      </c>
    </row>
    <row r="10" spans="1:17" x14ac:dyDescent="0.2">
      <c r="A10" s="648">
        <f>Deelnemersoverzicht!$E$26</f>
        <v>0</v>
      </c>
      <c r="B10" s="148">
        <f>Deelnemersoverzicht!$B$17</f>
        <v>0</v>
      </c>
      <c r="C10" s="149" t="str">
        <f>Deelnemersoverzicht!$B$14</f>
        <v>(Dit veld wordt ingevuld door RVO)</v>
      </c>
      <c r="D10" s="149">
        <f>Deelnemersoverzicht!$B$26</f>
        <v>0</v>
      </c>
      <c r="E10" s="150" t="s">
        <v>6</v>
      </c>
      <c r="F10" s="150">
        <f>'D3 O&amp;O&amp;I'!$K$54</f>
        <v>0</v>
      </c>
      <c r="G10" s="150">
        <f>'D3 O&amp;O&amp;I'!$K$82+'D3 O&amp;O&amp;I'!$K$106</f>
        <v>0</v>
      </c>
      <c r="H10" s="150">
        <f>'D3 O&amp;O&amp;I'!$K$128</f>
        <v>0</v>
      </c>
      <c r="I10" s="150">
        <f>'D3 O&amp;O&amp;I'!$K$150</f>
        <v>0</v>
      </c>
      <c r="K10" s="461"/>
      <c r="L10" s="461"/>
      <c r="O10" s="150">
        <f>'D3 O&amp;O&amp;I'!$J$168</f>
        <v>0</v>
      </c>
      <c r="P10" s="150">
        <f>Deelnemersoverzicht!$C$26</f>
        <v>0</v>
      </c>
    </row>
    <row r="11" spans="1:17" x14ac:dyDescent="0.2">
      <c r="A11" s="181">
        <f t="shared" si="0"/>
        <v>0</v>
      </c>
      <c r="B11" s="148">
        <f>Deelnemersoverzicht!$B$17</f>
        <v>0</v>
      </c>
      <c r="C11" s="149" t="str">
        <f>Deelnemersoverzicht!$B$14</f>
        <v>(Dit veld wordt ingevuld door RVO)</v>
      </c>
      <c r="D11" s="149">
        <f>Deelnemersoverzicht!$B$26</f>
        <v>0</v>
      </c>
      <c r="E11" s="150" t="s">
        <v>7</v>
      </c>
      <c r="F11" s="150">
        <f>'D3 O&amp;O&amp;I'!$L$54</f>
        <v>0</v>
      </c>
      <c r="G11" s="150">
        <f>'D3 O&amp;O&amp;I'!$L$82+'D3 O&amp;O&amp;I'!$L$106</f>
        <v>0</v>
      </c>
      <c r="H11" s="150">
        <f>'D3 O&amp;O&amp;I'!$L$128</f>
        <v>0</v>
      </c>
      <c r="I11" s="150">
        <f>'D3 O&amp;O&amp;I'!$L$150</f>
        <v>0</v>
      </c>
      <c r="K11" s="461"/>
      <c r="L11" s="461"/>
      <c r="M11" s="150">
        <f>Projectoverzicht!$T59</f>
        <v>0</v>
      </c>
      <c r="N11" s="150">
        <f>Projectoverzicht!$U59</f>
        <v>0</v>
      </c>
      <c r="O11" s="150">
        <f>'D3 O&amp;O&amp;I'!$K$168</f>
        <v>0</v>
      </c>
      <c r="P11" s="150">
        <f>Deelnemersoverzicht!$C$26</f>
        <v>0</v>
      </c>
    </row>
    <row r="12" spans="1:17" x14ac:dyDescent="0.2">
      <c r="A12" s="181">
        <f t="shared" si="0"/>
        <v>0</v>
      </c>
      <c r="B12" s="148">
        <f>Deelnemersoverzicht!$B$17</f>
        <v>0</v>
      </c>
      <c r="C12" s="149" t="str">
        <f>Deelnemersoverzicht!$B$14</f>
        <v>(Dit veld wordt ingevuld door RVO)</v>
      </c>
      <c r="D12" s="149">
        <f>Deelnemersoverzicht!$B$26</f>
        <v>0</v>
      </c>
      <c r="E12" s="461"/>
      <c r="F12" s="461"/>
      <c r="G12" s="461"/>
      <c r="H12" s="461"/>
      <c r="I12" s="461"/>
      <c r="J12" s="461"/>
      <c r="K12" s="461"/>
      <c r="L12" s="461"/>
      <c r="M12" s="461"/>
      <c r="N12" s="461"/>
      <c r="O12" s="461"/>
      <c r="P12" s="150">
        <f>Deelnemersoverzicht!$C$26</f>
        <v>0</v>
      </c>
    </row>
    <row r="13" spans="1:17" x14ac:dyDescent="0.2">
      <c r="A13" s="181">
        <f t="shared" si="0"/>
        <v>0</v>
      </c>
      <c r="B13" s="148">
        <f>Deelnemersoverzicht!$B$17</f>
        <v>0</v>
      </c>
      <c r="C13" s="149" t="str">
        <f>Deelnemersoverzicht!$B$14</f>
        <v>(Dit veld wordt ingevuld door RVO)</v>
      </c>
      <c r="D13" s="149">
        <f>Deelnemersoverzicht!$B$26</f>
        <v>0</v>
      </c>
      <c r="E13" s="462"/>
      <c r="F13" s="462"/>
      <c r="G13" s="462"/>
      <c r="H13" s="462"/>
      <c r="I13" s="462"/>
      <c r="J13" s="462"/>
      <c r="K13" s="462"/>
      <c r="L13" s="462"/>
      <c r="M13" s="462"/>
      <c r="N13" s="462"/>
      <c r="O13" s="462"/>
      <c r="P13" s="152">
        <f>Deelnemersoverzicht!$C$26</f>
        <v>0</v>
      </c>
    </row>
    <row r="14" spans="1:17" x14ac:dyDescent="0.2">
      <c r="A14" s="648">
        <f>Deelnemersoverzicht!$E$27</f>
        <v>0</v>
      </c>
      <c r="B14" s="148">
        <f>Deelnemersoverzicht!$B$17</f>
        <v>0</v>
      </c>
      <c r="C14" s="149" t="str">
        <f>Deelnemersoverzicht!$B$14</f>
        <v>(Dit veld wordt ingevuld door RVO)</v>
      </c>
      <c r="D14" s="149">
        <f>Deelnemersoverzicht!$B$27</f>
        <v>0</v>
      </c>
      <c r="E14" s="150" t="s">
        <v>6</v>
      </c>
      <c r="F14" s="150">
        <f>'D4 O&amp;O&amp;I'!$K$54</f>
        <v>0</v>
      </c>
      <c r="G14" s="150">
        <f>'D4 O&amp;O&amp;I'!$K$82+'D4 O&amp;O&amp;I'!$K$106</f>
        <v>0</v>
      </c>
      <c r="H14" s="150">
        <f>'D4 O&amp;O&amp;I'!$K$128</f>
        <v>0</v>
      </c>
      <c r="I14" s="150">
        <f>'D4 O&amp;O&amp;I'!$K$150</f>
        <v>0</v>
      </c>
      <c r="K14" s="461"/>
      <c r="L14" s="461"/>
      <c r="O14" s="150">
        <f>'D4 O&amp;O&amp;I'!$J$168</f>
        <v>0</v>
      </c>
      <c r="P14" s="150">
        <f>Deelnemersoverzicht!$C$27</f>
        <v>0</v>
      </c>
    </row>
    <row r="15" spans="1:17" x14ac:dyDescent="0.2">
      <c r="A15" s="181">
        <f t="shared" si="0"/>
        <v>0</v>
      </c>
      <c r="B15" s="148">
        <f>Deelnemersoverzicht!$B$17</f>
        <v>0</v>
      </c>
      <c r="C15" s="149" t="str">
        <f>Deelnemersoverzicht!$B$14</f>
        <v>(Dit veld wordt ingevuld door RVO)</v>
      </c>
      <c r="D15" s="149">
        <f>Deelnemersoverzicht!$B$27</f>
        <v>0</v>
      </c>
      <c r="E15" s="150" t="s">
        <v>7</v>
      </c>
      <c r="F15" s="150">
        <f>'D4 O&amp;O&amp;I'!$L$54</f>
        <v>0</v>
      </c>
      <c r="G15" s="150">
        <f>'D4 O&amp;O&amp;I'!$L$82+'D4 O&amp;O&amp;I'!$L$106</f>
        <v>0</v>
      </c>
      <c r="H15" s="150">
        <f>'D4 O&amp;O&amp;I'!$L$128</f>
        <v>0</v>
      </c>
      <c r="I15" s="150">
        <f>'D4 O&amp;O&amp;I'!$L$150</f>
        <v>0</v>
      </c>
      <c r="K15" s="461"/>
      <c r="L15" s="461"/>
      <c r="M15" s="150">
        <f>Projectoverzicht!$T60</f>
        <v>0</v>
      </c>
      <c r="N15" s="150">
        <f>Projectoverzicht!$U60</f>
        <v>0</v>
      </c>
      <c r="O15" s="150">
        <f>'D4 O&amp;O&amp;I'!$K$168</f>
        <v>0</v>
      </c>
      <c r="P15" s="150">
        <f>Deelnemersoverzicht!$C$27</f>
        <v>0</v>
      </c>
    </row>
    <row r="16" spans="1:17" x14ac:dyDescent="0.2">
      <c r="A16" s="181">
        <f t="shared" si="0"/>
        <v>0</v>
      </c>
      <c r="B16" s="148">
        <f>Deelnemersoverzicht!$B$17</f>
        <v>0</v>
      </c>
      <c r="C16" s="149" t="str">
        <f>Deelnemersoverzicht!$B$14</f>
        <v>(Dit veld wordt ingevuld door RVO)</v>
      </c>
      <c r="D16" s="149">
        <f>Deelnemersoverzicht!$B$27</f>
        <v>0</v>
      </c>
      <c r="E16" s="461"/>
      <c r="F16" s="461"/>
      <c r="G16" s="461"/>
      <c r="H16" s="461"/>
      <c r="I16" s="461"/>
      <c r="J16" s="461"/>
      <c r="K16" s="461"/>
      <c r="L16" s="461"/>
      <c r="M16" s="461"/>
      <c r="N16" s="461"/>
      <c r="O16" s="461"/>
      <c r="P16" s="150">
        <f>Deelnemersoverzicht!$C$27</f>
        <v>0</v>
      </c>
    </row>
    <row r="17" spans="1:16" x14ac:dyDescent="0.2">
      <c r="A17" s="181">
        <f t="shared" si="0"/>
        <v>0</v>
      </c>
      <c r="B17" s="148">
        <f>Deelnemersoverzicht!$B$17</f>
        <v>0</v>
      </c>
      <c r="C17" s="149" t="str">
        <f>Deelnemersoverzicht!$B$14</f>
        <v>(Dit veld wordt ingevuld door RVO)</v>
      </c>
      <c r="D17" s="149">
        <f>Deelnemersoverzicht!$B$27</f>
        <v>0</v>
      </c>
      <c r="E17" s="462"/>
      <c r="F17" s="462"/>
      <c r="G17" s="462"/>
      <c r="H17" s="462"/>
      <c r="I17" s="462"/>
      <c r="J17" s="462"/>
      <c r="K17" s="462"/>
      <c r="L17" s="462"/>
      <c r="M17" s="462"/>
      <c r="N17" s="462"/>
      <c r="O17" s="462"/>
      <c r="P17" s="152">
        <f>Deelnemersoverzicht!$C$27</f>
        <v>0</v>
      </c>
    </row>
    <row r="18" spans="1:16" x14ac:dyDescent="0.2">
      <c r="A18" s="648">
        <f>Deelnemersoverzicht!$E$28</f>
        <v>0</v>
      </c>
      <c r="B18" s="148">
        <f>Deelnemersoverzicht!$B$17</f>
        <v>0</v>
      </c>
      <c r="C18" s="149" t="str">
        <f>Deelnemersoverzicht!$B$14</f>
        <v>(Dit veld wordt ingevuld door RVO)</v>
      </c>
      <c r="D18" s="149">
        <f>Deelnemersoverzicht!$B$28</f>
        <v>0</v>
      </c>
      <c r="E18" s="150" t="s">
        <v>6</v>
      </c>
      <c r="F18" s="150">
        <f>'D5 O&amp;O&amp;I'!$K$54</f>
        <v>0</v>
      </c>
      <c r="G18" s="150">
        <f>'D5 O&amp;O&amp;I'!$K$82+'D5 O&amp;O&amp;I'!$K$106</f>
        <v>0</v>
      </c>
      <c r="H18" s="150">
        <f>'D5 O&amp;O&amp;I'!$K$128</f>
        <v>0</v>
      </c>
      <c r="I18" s="150">
        <f>'D5 O&amp;O&amp;I'!$K$150</f>
        <v>0</v>
      </c>
      <c r="K18" s="461"/>
      <c r="L18" s="461"/>
      <c r="O18" s="150">
        <f>'D5 O&amp;O&amp;I'!$J$168</f>
        <v>0</v>
      </c>
      <c r="P18" s="150">
        <f>Deelnemersoverzicht!$C$28</f>
        <v>0</v>
      </c>
    </row>
    <row r="19" spans="1:16" x14ac:dyDescent="0.2">
      <c r="A19" s="181">
        <f t="shared" si="0"/>
        <v>0</v>
      </c>
      <c r="B19" s="148">
        <f>Deelnemersoverzicht!$B$17</f>
        <v>0</v>
      </c>
      <c r="C19" s="149" t="str">
        <f>Deelnemersoverzicht!$B$14</f>
        <v>(Dit veld wordt ingevuld door RVO)</v>
      </c>
      <c r="D19" s="149">
        <f>Deelnemersoverzicht!$B$28</f>
        <v>0</v>
      </c>
      <c r="E19" s="150" t="s">
        <v>7</v>
      </c>
      <c r="F19" s="150">
        <f>'D5 O&amp;O&amp;I'!$L$54</f>
        <v>0</v>
      </c>
      <c r="G19" s="150">
        <f>'D5 O&amp;O&amp;I'!$L$82+'D5 O&amp;O&amp;I'!$L$106</f>
        <v>0</v>
      </c>
      <c r="H19" s="150">
        <f>'D5 O&amp;O&amp;I'!$L$128</f>
        <v>0</v>
      </c>
      <c r="I19" s="150">
        <f>'D5 O&amp;O&amp;I'!$L$150</f>
        <v>0</v>
      </c>
      <c r="K19" s="461"/>
      <c r="L19" s="461"/>
      <c r="M19" s="150">
        <f>Projectoverzicht!$T61</f>
        <v>0</v>
      </c>
      <c r="N19" s="150">
        <f>Projectoverzicht!$U61</f>
        <v>0</v>
      </c>
      <c r="O19" s="150">
        <f>'D5 O&amp;O&amp;I'!$K$168</f>
        <v>0</v>
      </c>
      <c r="P19" s="150">
        <f>Deelnemersoverzicht!$C$28</f>
        <v>0</v>
      </c>
    </row>
    <row r="20" spans="1:16" x14ac:dyDescent="0.2">
      <c r="A20" s="181">
        <f t="shared" si="0"/>
        <v>0</v>
      </c>
      <c r="B20" s="148">
        <f>Deelnemersoverzicht!$B$17</f>
        <v>0</v>
      </c>
      <c r="C20" s="149" t="str">
        <f>Deelnemersoverzicht!$B$14</f>
        <v>(Dit veld wordt ingevuld door RVO)</v>
      </c>
      <c r="D20" s="149">
        <f>Deelnemersoverzicht!$B$28</f>
        <v>0</v>
      </c>
      <c r="E20" s="461"/>
      <c r="F20" s="461"/>
      <c r="G20" s="461"/>
      <c r="H20" s="461"/>
      <c r="I20" s="461"/>
      <c r="J20" s="461"/>
      <c r="K20" s="461"/>
      <c r="L20" s="461"/>
      <c r="M20" s="461"/>
      <c r="N20" s="461"/>
      <c r="O20" s="461"/>
      <c r="P20" s="150">
        <f>Deelnemersoverzicht!$C$28</f>
        <v>0</v>
      </c>
    </row>
    <row r="21" spans="1:16" x14ac:dyDescent="0.2">
      <c r="A21" s="181">
        <f t="shared" si="0"/>
        <v>0</v>
      </c>
      <c r="B21" s="148">
        <f>Deelnemersoverzicht!$B$17</f>
        <v>0</v>
      </c>
      <c r="C21" s="149" t="str">
        <f>Deelnemersoverzicht!$B$14</f>
        <v>(Dit veld wordt ingevuld door RVO)</v>
      </c>
      <c r="D21" s="149">
        <f>Deelnemersoverzicht!$B$28</f>
        <v>0</v>
      </c>
      <c r="E21" s="462"/>
      <c r="F21" s="462"/>
      <c r="G21" s="462"/>
      <c r="H21" s="462"/>
      <c r="I21" s="462"/>
      <c r="J21" s="462"/>
      <c r="K21" s="462"/>
      <c r="L21" s="462"/>
      <c r="M21" s="462"/>
      <c r="N21" s="462"/>
      <c r="O21" s="462"/>
      <c r="P21" s="152">
        <f>Deelnemersoverzicht!$C$28</f>
        <v>0</v>
      </c>
    </row>
    <row r="22" spans="1:16" x14ac:dyDescent="0.2">
      <c r="A22" s="648">
        <f>Deelnemersoverzicht!$E$29</f>
        <v>0</v>
      </c>
      <c r="B22" s="148">
        <f>Deelnemersoverzicht!$B$17</f>
        <v>0</v>
      </c>
      <c r="C22" s="149" t="str">
        <f>Deelnemersoverzicht!$B$14</f>
        <v>(Dit veld wordt ingevuld door RVO)</v>
      </c>
      <c r="D22" s="149">
        <f>Deelnemersoverzicht!$B$29</f>
        <v>0</v>
      </c>
      <c r="E22" s="150" t="s">
        <v>6</v>
      </c>
      <c r="F22" s="150">
        <f>'D6 O&amp;O&amp;I'!$K$54</f>
        <v>0</v>
      </c>
      <c r="G22" s="150">
        <f>'D6 O&amp;O&amp;I'!$K$82+'D6 O&amp;O&amp;I'!$K$106</f>
        <v>0</v>
      </c>
      <c r="H22" s="150">
        <f>'D6 O&amp;O&amp;I'!$K$128</f>
        <v>0</v>
      </c>
      <c r="I22" s="150">
        <f>'D6 O&amp;O&amp;I'!$K$150</f>
        <v>0</v>
      </c>
      <c r="K22" s="461"/>
      <c r="L22" s="461"/>
      <c r="O22" s="150">
        <f>'D6 O&amp;O&amp;I'!$J$168</f>
        <v>0</v>
      </c>
      <c r="P22" s="150">
        <f>Deelnemersoverzicht!$C$29</f>
        <v>0</v>
      </c>
    </row>
    <row r="23" spans="1:16" x14ac:dyDescent="0.2">
      <c r="A23" s="181">
        <f t="shared" si="0"/>
        <v>0</v>
      </c>
      <c r="B23" s="148">
        <f>Deelnemersoverzicht!$B$17</f>
        <v>0</v>
      </c>
      <c r="C23" s="149" t="str">
        <f>Deelnemersoverzicht!$B$14</f>
        <v>(Dit veld wordt ingevuld door RVO)</v>
      </c>
      <c r="D23" s="149">
        <f>Deelnemersoverzicht!$B$29</f>
        <v>0</v>
      </c>
      <c r="E23" s="150" t="s">
        <v>7</v>
      </c>
      <c r="F23" s="150">
        <f>'D6 O&amp;O&amp;I'!$L$54</f>
        <v>0</v>
      </c>
      <c r="G23" s="150">
        <f>'D6 O&amp;O&amp;I'!$L$82+'D6 O&amp;O&amp;I'!$L$106</f>
        <v>0</v>
      </c>
      <c r="H23" s="150">
        <f>'D6 O&amp;O&amp;I'!$L$128</f>
        <v>0</v>
      </c>
      <c r="I23" s="150">
        <f>'D6 O&amp;O&amp;I'!$L$150</f>
        <v>0</v>
      </c>
      <c r="K23" s="461"/>
      <c r="L23" s="461"/>
      <c r="M23" s="150">
        <f>Projectoverzicht!$T62</f>
        <v>0</v>
      </c>
      <c r="N23" s="150">
        <f>Projectoverzicht!$U62</f>
        <v>0</v>
      </c>
      <c r="O23" s="150">
        <f>'D6 O&amp;O&amp;I'!$K$168</f>
        <v>0</v>
      </c>
      <c r="P23" s="150">
        <f>Deelnemersoverzicht!$C$29</f>
        <v>0</v>
      </c>
    </row>
    <row r="24" spans="1:16" x14ac:dyDescent="0.2">
      <c r="A24" s="181">
        <f t="shared" si="0"/>
        <v>0</v>
      </c>
      <c r="B24" s="148">
        <f>Deelnemersoverzicht!$B$17</f>
        <v>0</v>
      </c>
      <c r="C24" s="149" t="str">
        <f>Deelnemersoverzicht!$B$14</f>
        <v>(Dit veld wordt ingevuld door RVO)</v>
      </c>
      <c r="D24" s="149">
        <f>Deelnemersoverzicht!$B$29</f>
        <v>0</v>
      </c>
      <c r="E24" s="461"/>
      <c r="F24" s="461"/>
      <c r="G24" s="461"/>
      <c r="H24" s="461"/>
      <c r="I24" s="461"/>
      <c r="J24" s="461"/>
      <c r="K24" s="461"/>
      <c r="L24" s="461"/>
      <c r="M24" s="461"/>
      <c r="N24" s="461"/>
      <c r="O24" s="461"/>
      <c r="P24" s="150">
        <f>Deelnemersoverzicht!$C$29</f>
        <v>0</v>
      </c>
    </row>
    <row r="25" spans="1:16" x14ac:dyDescent="0.2">
      <c r="A25" s="181">
        <f t="shared" si="0"/>
        <v>0</v>
      </c>
      <c r="B25" s="148">
        <f>Deelnemersoverzicht!$B$17</f>
        <v>0</v>
      </c>
      <c r="C25" s="149" t="str">
        <f>Deelnemersoverzicht!$B$14</f>
        <v>(Dit veld wordt ingevuld door RVO)</v>
      </c>
      <c r="D25" s="149">
        <f>Deelnemersoverzicht!$B$29</f>
        <v>0</v>
      </c>
      <c r="E25" s="462"/>
      <c r="F25" s="462"/>
      <c r="G25" s="462"/>
      <c r="H25" s="462"/>
      <c r="I25" s="462"/>
      <c r="J25" s="462"/>
      <c r="K25" s="462"/>
      <c r="L25" s="462"/>
      <c r="M25" s="462"/>
      <c r="N25" s="462"/>
      <c r="O25" s="462"/>
      <c r="P25" s="152">
        <f>Deelnemersoverzicht!$C$29</f>
        <v>0</v>
      </c>
    </row>
    <row r="26" spans="1:16" x14ac:dyDescent="0.2">
      <c r="A26" s="648">
        <f>Deelnemersoverzicht!$E$30</f>
        <v>0</v>
      </c>
      <c r="B26" s="148">
        <f>Deelnemersoverzicht!$B$17</f>
        <v>0</v>
      </c>
      <c r="C26" s="149" t="str">
        <f>Deelnemersoverzicht!$B$14</f>
        <v>(Dit veld wordt ingevuld door RVO)</v>
      </c>
      <c r="D26" s="149">
        <f>Deelnemersoverzicht!$B$30</f>
        <v>0</v>
      </c>
      <c r="E26" s="150" t="s">
        <v>6</v>
      </c>
      <c r="F26" s="150">
        <f>'D7 O&amp;O&amp;I'!$K$54</f>
        <v>0</v>
      </c>
      <c r="G26" s="150">
        <f>'D7 O&amp;O&amp;I'!$K$82+'D7 O&amp;O&amp;I'!$K$106</f>
        <v>0</v>
      </c>
      <c r="H26" s="150">
        <f>'D7 O&amp;O&amp;I'!$K$128</f>
        <v>0</v>
      </c>
      <c r="I26" s="150">
        <f>'D7 O&amp;O&amp;I'!$K$150</f>
        <v>0</v>
      </c>
      <c r="K26" s="461"/>
      <c r="L26" s="461"/>
      <c r="O26" s="150">
        <f>'D7 O&amp;O&amp;I'!$J$168</f>
        <v>0</v>
      </c>
      <c r="P26" s="150">
        <f>Deelnemersoverzicht!$C$30</f>
        <v>0</v>
      </c>
    </row>
    <row r="27" spans="1:16" x14ac:dyDescent="0.2">
      <c r="A27" s="181">
        <f t="shared" si="0"/>
        <v>0</v>
      </c>
      <c r="B27" s="148">
        <f>Deelnemersoverzicht!$B$17</f>
        <v>0</v>
      </c>
      <c r="C27" s="149" t="str">
        <f>Deelnemersoverzicht!$B$14</f>
        <v>(Dit veld wordt ingevuld door RVO)</v>
      </c>
      <c r="D27" s="149">
        <f>Deelnemersoverzicht!$B$30</f>
        <v>0</v>
      </c>
      <c r="E27" s="150" t="s">
        <v>7</v>
      </c>
      <c r="F27" s="150">
        <f>'D7 O&amp;O&amp;I'!$L$54</f>
        <v>0</v>
      </c>
      <c r="G27" s="150">
        <f>'D7 O&amp;O&amp;I'!$L$82+'D7 O&amp;O&amp;I'!$L$106</f>
        <v>0</v>
      </c>
      <c r="H27" s="150">
        <f>'D7 O&amp;O&amp;I'!$L$128</f>
        <v>0</v>
      </c>
      <c r="I27" s="150">
        <f>'D7 O&amp;O&amp;I'!$L$150</f>
        <v>0</v>
      </c>
      <c r="K27" s="461"/>
      <c r="L27" s="461"/>
      <c r="M27" s="150">
        <f>Projectoverzicht!$T63</f>
        <v>0</v>
      </c>
      <c r="N27" s="150">
        <f>Projectoverzicht!$U63</f>
        <v>0</v>
      </c>
      <c r="O27" s="150">
        <f>'D7 O&amp;O&amp;I'!$K$168</f>
        <v>0</v>
      </c>
      <c r="P27" s="150">
        <f>Deelnemersoverzicht!$C$30</f>
        <v>0</v>
      </c>
    </row>
    <row r="28" spans="1:16" x14ac:dyDescent="0.2">
      <c r="A28" s="181">
        <f t="shared" si="0"/>
        <v>0</v>
      </c>
      <c r="B28" s="148">
        <f>Deelnemersoverzicht!$B$17</f>
        <v>0</v>
      </c>
      <c r="C28" s="149" t="str">
        <f>Deelnemersoverzicht!$B$14</f>
        <v>(Dit veld wordt ingevuld door RVO)</v>
      </c>
      <c r="D28" s="149">
        <f>Deelnemersoverzicht!$B$30</f>
        <v>0</v>
      </c>
      <c r="E28" s="461"/>
      <c r="F28" s="461"/>
      <c r="G28" s="461"/>
      <c r="H28" s="461"/>
      <c r="I28" s="461"/>
      <c r="J28" s="461"/>
      <c r="K28" s="461"/>
      <c r="L28" s="461"/>
      <c r="M28" s="461"/>
      <c r="N28" s="461"/>
      <c r="O28" s="461"/>
      <c r="P28" s="150">
        <f>Deelnemersoverzicht!$C$30</f>
        <v>0</v>
      </c>
    </row>
    <row r="29" spans="1:16" x14ac:dyDescent="0.2">
      <c r="A29" s="181">
        <f t="shared" si="0"/>
        <v>0</v>
      </c>
      <c r="B29" s="148">
        <f>Deelnemersoverzicht!$B$17</f>
        <v>0</v>
      </c>
      <c r="C29" s="149" t="str">
        <f>Deelnemersoverzicht!$B$14</f>
        <v>(Dit veld wordt ingevuld door RVO)</v>
      </c>
      <c r="D29" s="149">
        <f>Deelnemersoverzicht!$B$30</f>
        <v>0</v>
      </c>
      <c r="E29" s="462"/>
      <c r="F29" s="462"/>
      <c r="G29" s="462"/>
      <c r="H29" s="462"/>
      <c r="I29" s="462"/>
      <c r="J29" s="462"/>
      <c r="K29" s="462"/>
      <c r="L29" s="462"/>
      <c r="M29" s="462"/>
      <c r="N29" s="462"/>
      <c r="O29" s="462"/>
      <c r="P29" s="152">
        <f>Deelnemersoverzicht!$C$30</f>
        <v>0</v>
      </c>
    </row>
    <row r="30" spans="1:16" x14ac:dyDescent="0.2">
      <c r="A30" s="648">
        <f>Deelnemersoverzicht!$E$31</f>
        <v>0</v>
      </c>
      <c r="B30" s="148">
        <f>Deelnemersoverzicht!$B$17</f>
        <v>0</v>
      </c>
      <c r="C30" s="149" t="str">
        <f>Deelnemersoverzicht!$B$14</f>
        <v>(Dit veld wordt ingevuld door RVO)</v>
      </c>
      <c r="D30" s="149">
        <f>Deelnemersoverzicht!$B$31</f>
        <v>0</v>
      </c>
      <c r="E30" s="150" t="s">
        <v>6</v>
      </c>
      <c r="F30" s="150">
        <f>'D8 O&amp;O&amp;I'!$K$54</f>
        <v>0</v>
      </c>
      <c r="G30" s="150">
        <f>'D8 O&amp;O&amp;I'!$K$82+'D8 O&amp;O&amp;I'!$K$106</f>
        <v>0</v>
      </c>
      <c r="H30" s="150">
        <f>'D8 O&amp;O&amp;I'!$K$128</f>
        <v>0</v>
      </c>
      <c r="I30" s="150">
        <f>'D8 O&amp;O&amp;I'!$K$150</f>
        <v>0</v>
      </c>
      <c r="K30" s="461"/>
      <c r="L30" s="461"/>
      <c r="O30" s="150">
        <f>'D8 O&amp;O&amp;I'!$J$168</f>
        <v>0</v>
      </c>
      <c r="P30" s="150">
        <f>Deelnemersoverzicht!$C$31</f>
        <v>0</v>
      </c>
    </row>
    <row r="31" spans="1:16" x14ac:dyDescent="0.2">
      <c r="A31" s="181">
        <f t="shared" si="0"/>
        <v>0</v>
      </c>
      <c r="B31" s="148">
        <f>Deelnemersoverzicht!$B$17</f>
        <v>0</v>
      </c>
      <c r="C31" s="149" t="str">
        <f>Deelnemersoverzicht!$B$14</f>
        <v>(Dit veld wordt ingevuld door RVO)</v>
      </c>
      <c r="D31" s="149">
        <f>Deelnemersoverzicht!$B$31</f>
        <v>0</v>
      </c>
      <c r="E31" s="150" t="s">
        <v>7</v>
      </c>
      <c r="F31" s="150">
        <f>'D8 O&amp;O&amp;I'!$L$54</f>
        <v>0</v>
      </c>
      <c r="G31" s="150">
        <f>'D8 O&amp;O&amp;I'!$L$82+'D8 O&amp;O&amp;I'!$L$106</f>
        <v>0</v>
      </c>
      <c r="H31" s="150">
        <f>'D8 O&amp;O&amp;I'!$L$128</f>
        <v>0</v>
      </c>
      <c r="I31" s="150">
        <f>'D8 O&amp;O&amp;I'!$L$150</f>
        <v>0</v>
      </c>
      <c r="K31" s="461"/>
      <c r="L31" s="461"/>
      <c r="M31" s="150">
        <f>Projectoverzicht!$T64</f>
        <v>0</v>
      </c>
      <c r="N31" s="150">
        <f>Projectoverzicht!$U64</f>
        <v>0</v>
      </c>
      <c r="O31" s="150">
        <f>'D8 O&amp;O&amp;I'!$K$168</f>
        <v>0</v>
      </c>
      <c r="P31" s="150">
        <f>Deelnemersoverzicht!$C$31</f>
        <v>0</v>
      </c>
    </row>
    <row r="32" spans="1:16" x14ac:dyDescent="0.2">
      <c r="A32" s="181">
        <f t="shared" si="0"/>
        <v>0</v>
      </c>
      <c r="B32" s="148">
        <f>Deelnemersoverzicht!$B$17</f>
        <v>0</v>
      </c>
      <c r="C32" s="149" t="str">
        <f>Deelnemersoverzicht!$B$14</f>
        <v>(Dit veld wordt ingevuld door RVO)</v>
      </c>
      <c r="D32" s="149">
        <f>Deelnemersoverzicht!$B$31</f>
        <v>0</v>
      </c>
      <c r="E32" s="461"/>
      <c r="F32" s="461"/>
      <c r="G32" s="461"/>
      <c r="H32" s="461"/>
      <c r="I32" s="461"/>
      <c r="J32" s="461"/>
      <c r="K32" s="461"/>
      <c r="L32" s="461"/>
      <c r="M32" s="461"/>
      <c r="N32" s="461"/>
      <c r="O32" s="461"/>
      <c r="P32" s="150">
        <f>Deelnemersoverzicht!$C$31</f>
        <v>0</v>
      </c>
    </row>
    <row r="33" spans="1:16" x14ac:dyDescent="0.2">
      <c r="A33" s="181">
        <f t="shared" si="0"/>
        <v>0</v>
      </c>
      <c r="B33" s="148">
        <f>Deelnemersoverzicht!$B$17</f>
        <v>0</v>
      </c>
      <c r="C33" s="149" t="str">
        <f>Deelnemersoverzicht!$B$14</f>
        <v>(Dit veld wordt ingevuld door RVO)</v>
      </c>
      <c r="D33" s="149">
        <f>Deelnemersoverzicht!$B$31</f>
        <v>0</v>
      </c>
      <c r="E33" s="462"/>
      <c r="F33" s="462"/>
      <c r="G33" s="462"/>
      <c r="H33" s="462"/>
      <c r="I33" s="462"/>
      <c r="J33" s="462"/>
      <c r="K33" s="462"/>
      <c r="L33" s="462"/>
      <c r="M33" s="462"/>
      <c r="N33" s="462"/>
      <c r="O33" s="462"/>
      <c r="P33" s="152">
        <f>Deelnemersoverzicht!$C$31</f>
        <v>0</v>
      </c>
    </row>
    <row r="34" spans="1:16" x14ac:dyDescent="0.2">
      <c r="A34" s="648">
        <f>Deelnemersoverzicht!$E$32</f>
        <v>0</v>
      </c>
      <c r="B34" s="148">
        <f>Deelnemersoverzicht!$B$17</f>
        <v>0</v>
      </c>
      <c r="C34" s="149" t="str">
        <f>Deelnemersoverzicht!$B$14</f>
        <v>(Dit veld wordt ingevuld door RVO)</v>
      </c>
      <c r="D34" s="149">
        <f>Deelnemersoverzicht!$B$32</f>
        <v>0</v>
      </c>
      <c r="E34" s="150" t="s">
        <v>6</v>
      </c>
      <c r="F34" s="150">
        <f>'D9 O&amp;O&amp;I'!$K$54</f>
        <v>0</v>
      </c>
      <c r="G34" s="150">
        <f>'D9 O&amp;O&amp;I'!$K$82+'D9 O&amp;O&amp;I'!$K$106</f>
        <v>0</v>
      </c>
      <c r="H34" s="150">
        <f>'D9 O&amp;O&amp;I'!$K$128</f>
        <v>0</v>
      </c>
      <c r="I34" s="150">
        <f>'D9 O&amp;O&amp;I'!$K$150</f>
        <v>0</v>
      </c>
      <c r="K34" s="461"/>
      <c r="L34" s="461"/>
      <c r="O34" s="150">
        <f>'D9 O&amp;O&amp;I'!$J$168</f>
        <v>0</v>
      </c>
      <c r="P34" s="150">
        <f>Deelnemersoverzicht!$C$32</f>
        <v>0</v>
      </c>
    </row>
    <row r="35" spans="1:16" x14ac:dyDescent="0.2">
      <c r="A35" s="181">
        <f t="shared" si="0"/>
        <v>0</v>
      </c>
      <c r="B35" s="148">
        <f>Deelnemersoverzicht!$B$17</f>
        <v>0</v>
      </c>
      <c r="C35" s="149" t="str">
        <f>Deelnemersoverzicht!$B$14</f>
        <v>(Dit veld wordt ingevuld door RVO)</v>
      </c>
      <c r="D35" s="149">
        <f>Deelnemersoverzicht!$B$32</f>
        <v>0</v>
      </c>
      <c r="E35" s="150" t="s">
        <v>7</v>
      </c>
      <c r="F35" s="150">
        <f>'D9 O&amp;O&amp;I'!$L$54</f>
        <v>0</v>
      </c>
      <c r="G35" s="150">
        <f>'D9 O&amp;O&amp;I'!$L$82+'D9 O&amp;O&amp;I'!$L$106</f>
        <v>0</v>
      </c>
      <c r="H35" s="150">
        <f>'D9 O&amp;O&amp;I'!$L$128</f>
        <v>0</v>
      </c>
      <c r="I35" s="150">
        <f>'D9 O&amp;O&amp;I'!$L$150</f>
        <v>0</v>
      </c>
      <c r="K35" s="461"/>
      <c r="L35" s="461"/>
      <c r="M35" s="150">
        <f>Projectoverzicht!$T65</f>
        <v>0</v>
      </c>
      <c r="N35" s="150">
        <f>Projectoverzicht!$U65</f>
        <v>0</v>
      </c>
      <c r="O35" s="150">
        <f>'D9 O&amp;O&amp;I'!$K$168</f>
        <v>0</v>
      </c>
      <c r="P35" s="150">
        <f>Deelnemersoverzicht!$C$32</f>
        <v>0</v>
      </c>
    </row>
    <row r="36" spans="1:16" x14ac:dyDescent="0.2">
      <c r="A36" s="181">
        <f t="shared" si="0"/>
        <v>0</v>
      </c>
      <c r="B36" s="148">
        <f>Deelnemersoverzicht!$B$17</f>
        <v>0</v>
      </c>
      <c r="C36" s="149" t="str">
        <f>Deelnemersoverzicht!$B$14</f>
        <v>(Dit veld wordt ingevuld door RVO)</v>
      </c>
      <c r="D36" s="149">
        <f>Deelnemersoverzicht!$B$32</f>
        <v>0</v>
      </c>
      <c r="E36" s="461"/>
      <c r="F36" s="461"/>
      <c r="G36" s="461"/>
      <c r="H36" s="461"/>
      <c r="I36" s="461"/>
      <c r="J36" s="461"/>
      <c r="K36" s="461"/>
      <c r="L36" s="461"/>
      <c r="M36" s="461"/>
      <c r="N36" s="461"/>
      <c r="O36" s="461"/>
      <c r="P36" s="150">
        <f>Deelnemersoverzicht!$C$32</f>
        <v>0</v>
      </c>
    </row>
    <row r="37" spans="1:16" x14ac:dyDescent="0.2">
      <c r="A37" s="181">
        <f t="shared" si="0"/>
        <v>0</v>
      </c>
      <c r="B37" s="148">
        <f>Deelnemersoverzicht!$B$17</f>
        <v>0</v>
      </c>
      <c r="C37" s="149" t="str">
        <f>Deelnemersoverzicht!$B$14</f>
        <v>(Dit veld wordt ingevuld door RVO)</v>
      </c>
      <c r="D37" s="149">
        <f>Deelnemersoverzicht!$B$32</f>
        <v>0</v>
      </c>
      <c r="E37" s="462"/>
      <c r="F37" s="462"/>
      <c r="G37" s="462"/>
      <c r="H37" s="462"/>
      <c r="I37" s="462"/>
      <c r="J37" s="462"/>
      <c r="K37" s="462"/>
      <c r="L37" s="462"/>
      <c r="M37" s="462"/>
      <c r="N37" s="462"/>
      <c r="O37" s="462"/>
      <c r="P37" s="152">
        <f>Deelnemersoverzicht!$C$32</f>
        <v>0</v>
      </c>
    </row>
    <row r="38" spans="1:16" x14ac:dyDescent="0.2">
      <c r="A38" s="648">
        <f>Deelnemersoverzicht!$E$33</f>
        <v>0</v>
      </c>
      <c r="B38" s="148">
        <f>Deelnemersoverzicht!$B$17</f>
        <v>0</v>
      </c>
      <c r="C38" s="149" t="str">
        <f>Deelnemersoverzicht!$B$14</f>
        <v>(Dit veld wordt ingevuld door RVO)</v>
      </c>
      <c r="D38" s="149">
        <f>Deelnemersoverzicht!$B$33</f>
        <v>0</v>
      </c>
      <c r="E38" s="150" t="s">
        <v>6</v>
      </c>
      <c r="F38" s="150">
        <f>'D10 O&amp;O&amp;I'!$K$54</f>
        <v>0</v>
      </c>
      <c r="G38" s="150">
        <f>'D10 O&amp;O&amp;I'!$K$82+'D10 O&amp;O&amp;I'!$K$106</f>
        <v>0</v>
      </c>
      <c r="H38" s="150">
        <f>'D10 O&amp;O&amp;I'!$K$128</f>
        <v>0</v>
      </c>
      <c r="I38" s="150">
        <f>'D10 O&amp;O&amp;I'!$K$150</f>
        <v>0</v>
      </c>
      <c r="K38" s="461"/>
      <c r="L38" s="461"/>
      <c r="O38" s="150">
        <f>'D10 O&amp;O&amp;I'!$J$168</f>
        <v>0</v>
      </c>
      <c r="P38" s="150">
        <f>Deelnemersoverzicht!$C$33</f>
        <v>0</v>
      </c>
    </row>
    <row r="39" spans="1:16" x14ac:dyDescent="0.2">
      <c r="A39" s="181">
        <f t="shared" si="0"/>
        <v>0</v>
      </c>
      <c r="B39" s="148">
        <f>Deelnemersoverzicht!$B$17</f>
        <v>0</v>
      </c>
      <c r="C39" s="149" t="str">
        <f>Deelnemersoverzicht!$B$14</f>
        <v>(Dit veld wordt ingevuld door RVO)</v>
      </c>
      <c r="D39" s="149">
        <f>Deelnemersoverzicht!$B$33</f>
        <v>0</v>
      </c>
      <c r="E39" s="150" t="s">
        <v>7</v>
      </c>
      <c r="F39" s="150">
        <f>'D10 O&amp;O&amp;I'!$L$54</f>
        <v>0</v>
      </c>
      <c r="G39" s="150">
        <f>'D10 O&amp;O&amp;I'!$L$82+'D10 O&amp;O&amp;I'!$L$106</f>
        <v>0</v>
      </c>
      <c r="H39" s="150">
        <f>'D10 O&amp;O&amp;I'!$L$128</f>
        <v>0</v>
      </c>
      <c r="I39" s="150">
        <f>'D10 O&amp;O&amp;I'!$L$150</f>
        <v>0</v>
      </c>
      <c r="K39" s="461"/>
      <c r="L39" s="461"/>
      <c r="M39" s="150">
        <f>Projectoverzicht!$T66</f>
        <v>0</v>
      </c>
      <c r="N39" s="150">
        <f>Projectoverzicht!$U66</f>
        <v>0</v>
      </c>
      <c r="O39" s="150">
        <f>'D10 O&amp;O&amp;I'!$K$168</f>
        <v>0</v>
      </c>
      <c r="P39" s="150">
        <f>Deelnemersoverzicht!$C$33</f>
        <v>0</v>
      </c>
    </row>
    <row r="40" spans="1:16" x14ac:dyDescent="0.2">
      <c r="A40" s="181">
        <f t="shared" si="0"/>
        <v>0</v>
      </c>
      <c r="B40" s="148">
        <f>Deelnemersoverzicht!$B$17</f>
        <v>0</v>
      </c>
      <c r="C40" s="149" t="str">
        <f>Deelnemersoverzicht!$B$14</f>
        <v>(Dit veld wordt ingevuld door RVO)</v>
      </c>
      <c r="D40" s="149">
        <f>Deelnemersoverzicht!$B$33</f>
        <v>0</v>
      </c>
      <c r="E40" s="461"/>
      <c r="F40" s="461"/>
      <c r="G40" s="461"/>
      <c r="H40" s="461"/>
      <c r="I40" s="461"/>
      <c r="J40" s="461"/>
      <c r="K40" s="461"/>
      <c r="L40" s="461"/>
      <c r="M40" s="461"/>
      <c r="N40" s="461"/>
      <c r="O40" s="461"/>
      <c r="P40" s="150">
        <f>Deelnemersoverzicht!$C$33</f>
        <v>0</v>
      </c>
    </row>
    <row r="41" spans="1:16" x14ac:dyDescent="0.2">
      <c r="A41" s="181">
        <f t="shared" si="0"/>
        <v>0</v>
      </c>
      <c r="B41" s="148">
        <f>Deelnemersoverzicht!$B$17</f>
        <v>0</v>
      </c>
      <c r="C41" s="149" t="str">
        <f>Deelnemersoverzicht!$B$14</f>
        <v>(Dit veld wordt ingevuld door RVO)</v>
      </c>
      <c r="D41" s="149">
        <f>Deelnemersoverzicht!$B$33</f>
        <v>0</v>
      </c>
      <c r="E41" s="462"/>
      <c r="F41" s="462"/>
      <c r="G41" s="462"/>
      <c r="H41" s="462"/>
      <c r="I41" s="462"/>
      <c r="J41" s="462"/>
      <c r="K41" s="462"/>
      <c r="L41" s="462"/>
      <c r="M41" s="462"/>
      <c r="N41" s="462"/>
      <c r="O41" s="462"/>
      <c r="P41" s="152">
        <f>Deelnemersoverzicht!$C$33</f>
        <v>0</v>
      </c>
    </row>
    <row r="42" spans="1:16" x14ac:dyDescent="0.2">
      <c r="A42" s="648">
        <f>Deelnemersoverzicht!$E$34</f>
        <v>0</v>
      </c>
      <c r="B42" s="148">
        <f>Deelnemersoverzicht!$B$17</f>
        <v>0</v>
      </c>
      <c r="C42" s="149" t="str">
        <f>Deelnemersoverzicht!$B$14</f>
        <v>(Dit veld wordt ingevuld door RVO)</v>
      </c>
      <c r="D42" s="149">
        <f>Deelnemersoverzicht!$B$34</f>
        <v>0</v>
      </c>
      <c r="E42" s="150" t="s">
        <v>6</v>
      </c>
      <c r="F42" s="150">
        <f>'D11 O&amp;O&amp;I'!$K$54</f>
        <v>0</v>
      </c>
      <c r="G42" s="150">
        <f>'D11 O&amp;O&amp;I'!$K$82+'D11 O&amp;O&amp;I'!$K$106</f>
        <v>0</v>
      </c>
      <c r="H42" s="150">
        <f>'D11 O&amp;O&amp;I'!$K$128</f>
        <v>0</v>
      </c>
      <c r="I42" s="150">
        <f>'D11 O&amp;O&amp;I'!$K$150</f>
        <v>0</v>
      </c>
      <c r="K42" s="461"/>
      <c r="L42" s="461"/>
      <c r="O42" s="150">
        <f>'D11 O&amp;O&amp;I'!$J$168</f>
        <v>0</v>
      </c>
      <c r="P42" s="150">
        <f>Deelnemersoverzicht!$C$34</f>
        <v>0</v>
      </c>
    </row>
    <row r="43" spans="1:16" x14ac:dyDescent="0.2">
      <c r="A43" s="181">
        <f t="shared" si="0"/>
        <v>0</v>
      </c>
      <c r="B43" s="148">
        <f>Deelnemersoverzicht!$B$17</f>
        <v>0</v>
      </c>
      <c r="C43" s="149" t="str">
        <f>Deelnemersoverzicht!$B$14</f>
        <v>(Dit veld wordt ingevuld door RVO)</v>
      </c>
      <c r="D43" s="149">
        <f>Deelnemersoverzicht!$B$34</f>
        <v>0</v>
      </c>
      <c r="E43" s="150" t="s">
        <v>7</v>
      </c>
      <c r="F43" s="150">
        <f>'D11 O&amp;O&amp;I'!$L$54</f>
        <v>0</v>
      </c>
      <c r="G43" s="150">
        <f>'D11 O&amp;O&amp;I'!$L$82+'D11 O&amp;O&amp;I'!$L$106</f>
        <v>0</v>
      </c>
      <c r="H43" s="150">
        <f>'D11 O&amp;O&amp;I'!$L$128</f>
        <v>0</v>
      </c>
      <c r="I43" s="150">
        <f>'D11 O&amp;O&amp;I'!$L$150</f>
        <v>0</v>
      </c>
      <c r="K43" s="461"/>
      <c r="L43" s="461"/>
      <c r="M43" s="150">
        <f>Projectoverzicht!$T67</f>
        <v>0</v>
      </c>
      <c r="N43" s="150">
        <f>Projectoverzicht!$U67</f>
        <v>0</v>
      </c>
      <c r="O43" s="150">
        <f>'D11 O&amp;O&amp;I'!$K$168</f>
        <v>0</v>
      </c>
      <c r="P43" s="150">
        <f>Deelnemersoverzicht!$C$34</f>
        <v>0</v>
      </c>
    </row>
    <row r="44" spans="1:16" x14ac:dyDescent="0.2">
      <c r="A44" s="181">
        <f t="shared" si="0"/>
        <v>0</v>
      </c>
      <c r="B44" s="148">
        <f>Deelnemersoverzicht!$B$17</f>
        <v>0</v>
      </c>
      <c r="C44" s="149" t="str">
        <f>Deelnemersoverzicht!$B$14</f>
        <v>(Dit veld wordt ingevuld door RVO)</v>
      </c>
      <c r="D44" s="149">
        <f>Deelnemersoverzicht!$B$34</f>
        <v>0</v>
      </c>
      <c r="E44" s="461"/>
      <c r="F44" s="461"/>
      <c r="G44" s="461"/>
      <c r="H44" s="461"/>
      <c r="I44" s="461"/>
      <c r="J44" s="461"/>
      <c r="K44" s="461"/>
      <c r="L44" s="461"/>
      <c r="M44" s="461"/>
      <c r="N44" s="461"/>
      <c r="O44" s="461"/>
      <c r="P44" s="150">
        <f>Deelnemersoverzicht!$C$34</f>
        <v>0</v>
      </c>
    </row>
    <row r="45" spans="1:16" x14ac:dyDescent="0.2">
      <c r="A45" s="181">
        <f t="shared" si="0"/>
        <v>0</v>
      </c>
      <c r="B45" s="148">
        <f>Deelnemersoverzicht!$B$17</f>
        <v>0</v>
      </c>
      <c r="C45" s="149" t="str">
        <f>Deelnemersoverzicht!$B$14</f>
        <v>(Dit veld wordt ingevuld door RVO)</v>
      </c>
      <c r="D45" s="149">
        <f>Deelnemersoverzicht!$B$34</f>
        <v>0</v>
      </c>
      <c r="E45" s="462"/>
      <c r="F45" s="462"/>
      <c r="G45" s="462"/>
      <c r="H45" s="462"/>
      <c r="I45" s="462"/>
      <c r="J45" s="462"/>
      <c r="K45" s="462"/>
      <c r="L45" s="462"/>
      <c r="M45" s="462"/>
      <c r="N45" s="462"/>
      <c r="O45" s="462"/>
      <c r="P45" s="152">
        <f>Deelnemersoverzicht!$C$34</f>
        <v>0</v>
      </c>
    </row>
    <row r="46" spans="1:16" x14ac:dyDescent="0.2">
      <c r="A46" s="648">
        <f>Deelnemersoverzicht!$E$35</f>
        <v>0</v>
      </c>
      <c r="B46" s="148">
        <f>Deelnemersoverzicht!$B$17</f>
        <v>0</v>
      </c>
      <c r="C46" s="149" t="str">
        <f>Deelnemersoverzicht!$B$14</f>
        <v>(Dit veld wordt ingevuld door RVO)</v>
      </c>
      <c r="D46" s="149">
        <f>Deelnemersoverzicht!$B$35</f>
        <v>0</v>
      </c>
      <c r="E46" s="150" t="s">
        <v>6</v>
      </c>
      <c r="F46" s="150">
        <f>'D12 O&amp;O&amp;I'!$K$54</f>
        <v>0</v>
      </c>
      <c r="G46" s="150">
        <f>'D12 O&amp;O&amp;I'!$K$82+'D12 O&amp;O&amp;I'!$K$106</f>
        <v>0</v>
      </c>
      <c r="H46" s="150">
        <f>'D12 O&amp;O&amp;I'!$K$128</f>
        <v>0</v>
      </c>
      <c r="I46" s="150">
        <f>'D12 O&amp;O&amp;I'!$K$150</f>
        <v>0</v>
      </c>
      <c r="K46" s="461"/>
      <c r="L46" s="461"/>
      <c r="O46" s="150">
        <f>'D12 O&amp;O&amp;I'!$J$168</f>
        <v>0</v>
      </c>
      <c r="P46" s="150">
        <f>Deelnemersoverzicht!$C$35</f>
        <v>0</v>
      </c>
    </row>
    <row r="47" spans="1:16" x14ac:dyDescent="0.2">
      <c r="A47" s="181">
        <f t="shared" si="0"/>
        <v>0</v>
      </c>
      <c r="B47" s="148">
        <f>Deelnemersoverzicht!$B$17</f>
        <v>0</v>
      </c>
      <c r="C47" s="149" t="str">
        <f>Deelnemersoverzicht!$B$14</f>
        <v>(Dit veld wordt ingevuld door RVO)</v>
      </c>
      <c r="D47" s="149">
        <f>Deelnemersoverzicht!$B$35</f>
        <v>0</v>
      </c>
      <c r="E47" s="150" t="s">
        <v>7</v>
      </c>
      <c r="F47" s="150">
        <f>'D12 O&amp;O&amp;I'!$L$54</f>
        <v>0</v>
      </c>
      <c r="G47" s="150">
        <f>'D12 O&amp;O&amp;I'!$L$82+'D12 O&amp;O&amp;I'!$L$106</f>
        <v>0</v>
      </c>
      <c r="H47" s="150">
        <f>'D12 O&amp;O&amp;I'!$L$128</f>
        <v>0</v>
      </c>
      <c r="I47" s="150">
        <f>'D12 O&amp;O&amp;I'!$L$150</f>
        <v>0</v>
      </c>
      <c r="K47" s="461"/>
      <c r="L47" s="461"/>
      <c r="M47" s="150">
        <f>Projectoverzicht!$T68</f>
        <v>0</v>
      </c>
      <c r="N47" s="150">
        <f>Projectoverzicht!$U68</f>
        <v>0</v>
      </c>
      <c r="O47" s="150">
        <f>'D12 O&amp;O&amp;I'!$K$168</f>
        <v>0</v>
      </c>
      <c r="P47" s="150">
        <f>Deelnemersoverzicht!$C$35</f>
        <v>0</v>
      </c>
    </row>
    <row r="48" spans="1:16" x14ac:dyDescent="0.2">
      <c r="A48" s="181">
        <f t="shared" si="0"/>
        <v>0</v>
      </c>
      <c r="B48" s="148">
        <f>Deelnemersoverzicht!$B$17</f>
        <v>0</v>
      </c>
      <c r="C48" s="149" t="str">
        <f>Deelnemersoverzicht!$B$14</f>
        <v>(Dit veld wordt ingevuld door RVO)</v>
      </c>
      <c r="D48" s="149">
        <f>Deelnemersoverzicht!$B$35</f>
        <v>0</v>
      </c>
      <c r="E48" s="461"/>
      <c r="F48" s="461"/>
      <c r="G48" s="461"/>
      <c r="H48" s="461"/>
      <c r="I48" s="461"/>
      <c r="J48" s="461"/>
      <c r="K48" s="461"/>
      <c r="L48" s="461"/>
      <c r="M48" s="461"/>
      <c r="N48" s="461"/>
      <c r="O48" s="461"/>
      <c r="P48" s="150">
        <f>Deelnemersoverzicht!$C$35</f>
        <v>0</v>
      </c>
    </row>
    <row r="49" spans="1:16" x14ac:dyDescent="0.2">
      <c r="A49" s="181">
        <f t="shared" si="0"/>
        <v>0</v>
      </c>
      <c r="B49" s="148">
        <f>Deelnemersoverzicht!$B$17</f>
        <v>0</v>
      </c>
      <c r="C49" s="149" t="str">
        <f>Deelnemersoverzicht!$B$14</f>
        <v>(Dit veld wordt ingevuld door RVO)</v>
      </c>
      <c r="D49" s="149">
        <f>Deelnemersoverzicht!$B$35</f>
        <v>0</v>
      </c>
      <c r="E49" s="462"/>
      <c r="F49" s="462"/>
      <c r="G49" s="462"/>
      <c r="H49" s="462"/>
      <c r="I49" s="462"/>
      <c r="J49" s="462"/>
      <c r="K49" s="462"/>
      <c r="L49" s="462"/>
      <c r="M49" s="462"/>
      <c r="N49" s="462"/>
      <c r="O49" s="462"/>
      <c r="P49" s="152">
        <f>Deelnemersoverzicht!$C$35</f>
        <v>0</v>
      </c>
    </row>
    <row r="50" spans="1:16" x14ac:dyDescent="0.2">
      <c r="A50" s="648">
        <f>Deelnemersoverzicht!$E$36</f>
        <v>0</v>
      </c>
      <c r="B50" s="148">
        <f>Deelnemersoverzicht!$B$17</f>
        <v>0</v>
      </c>
      <c r="C50" s="149" t="str">
        <f>Deelnemersoverzicht!$B$14</f>
        <v>(Dit veld wordt ingevuld door RVO)</v>
      </c>
      <c r="D50" s="149">
        <f>Deelnemersoverzicht!$B$36</f>
        <v>0</v>
      </c>
      <c r="E50" s="150" t="s">
        <v>6</v>
      </c>
      <c r="F50" s="150">
        <f>'D13 O&amp;O&amp;I'!$K$54</f>
        <v>0</v>
      </c>
      <c r="G50" s="150">
        <f>'D13 O&amp;O&amp;I'!$K$82+'D13 O&amp;O&amp;I'!$K$106</f>
        <v>0</v>
      </c>
      <c r="H50" s="150">
        <f>'D13 O&amp;O&amp;I'!$K$128</f>
        <v>0</v>
      </c>
      <c r="I50" s="150">
        <f>'D13 O&amp;O&amp;I'!$K$150</f>
        <v>0</v>
      </c>
      <c r="K50" s="461"/>
      <c r="L50" s="461"/>
      <c r="O50" s="150">
        <f>'D13 O&amp;O&amp;I'!$J$168</f>
        <v>0</v>
      </c>
      <c r="P50" s="150">
        <f>Deelnemersoverzicht!$C$36</f>
        <v>0</v>
      </c>
    </row>
    <row r="51" spans="1:16" x14ac:dyDescent="0.2">
      <c r="A51" s="181">
        <f t="shared" si="0"/>
        <v>0</v>
      </c>
      <c r="B51" s="148">
        <f>Deelnemersoverzicht!$B$17</f>
        <v>0</v>
      </c>
      <c r="C51" s="149" t="str">
        <f>Deelnemersoverzicht!$B$14</f>
        <v>(Dit veld wordt ingevuld door RVO)</v>
      </c>
      <c r="D51" s="149">
        <f>Deelnemersoverzicht!$B$36</f>
        <v>0</v>
      </c>
      <c r="E51" s="150" t="s">
        <v>7</v>
      </c>
      <c r="F51" s="150">
        <f>'D13 O&amp;O&amp;I'!$L$54</f>
        <v>0</v>
      </c>
      <c r="G51" s="150">
        <f>'D13 O&amp;O&amp;I'!$L$82+'D13 O&amp;O&amp;I'!$L$106</f>
        <v>0</v>
      </c>
      <c r="H51" s="150">
        <f>'D13 O&amp;O&amp;I'!$L$128</f>
        <v>0</v>
      </c>
      <c r="I51" s="150">
        <f>'D13 O&amp;O&amp;I'!$L$150</f>
        <v>0</v>
      </c>
      <c r="K51" s="461"/>
      <c r="L51" s="461"/>
      <c r="M51" s="150">
        <f>Projectoverzicht!$T69</f>
        <v>0</v>
      </c>
      <c r="N51" s="150">
        <f>Projectoverzicht!$U69</f>
        <v>0</v>
      </c>
      <c r="O51" s="150">
        <f>'D13 O&amp;O&amp;I'!$K$168</f>
        <v>0</v>
      </c>
      <c r="P51" s="150">
        <f>Deelnemersoverzicht!$C$36</f>
        <v>0</v>
      </c>
    </row>
    <row r="52" spans="1:16" x14ac:dyDescent="0.2">
      <c r="A52" s="181">
        <f t="shared" si="0"/>
        <v>0</v>
      </c>
      <c r="B52" s="148">
        <f>Deelnemersoverzicht!$B$17</f>
        <v>0</v>
      </c>
      <c r="C52" s="149" t="str">
        <f>Deelnemersoverzicht!$B$14</f>
        <v>(Dit veld wordt ingevuld door RVO)</v>
      </c>
      <c r="D52" s="149">
        <f>Deelnemersoverzicht!$B$36</f>
        <v>0</v>
      </c>
      <c r="E52" s="461"/>
      <c r="F52" s="461"/>
      <c r="G52" s="461"/>
      <c r="H52" s="461"/>
      <c r="I52" s="461"/>
      <c r="J52" s="461"/>
      <c r="K52" s="461"/>
      <c r="L52" s="461"/>
      <c r="M52" s="461"/>
      <c r="N52" s="461"/>
      <c r="O52" s="461"/>
      <c r="P52" s="150">
        <f>Deelnemersoverzicht!$C$36</f>
        <v>0</v>
      </c>
    </row>
    <row r="53" spans="1:16" x14ac:dyDescent="0.2">
      <c r="A53" s="181">
        <f t="shared" si="0"/>
        <v>0</v>
      </c>
      <c r="B53" s="148">
        <f>Deelnemersoverzicht!$B$17</f>
        <v>0</v>
      </c>
      <c r="C53" s="149" t="str">
        <f>Deelnemersoverzicht!$B$14</f>
        <v>(Dit veld wordt ingevuld door RVO)</v>
      </c>
      <c r="D53" s="149">
        <f>Deelnemersoverzicht!$B$36</f>
        <v>0</v>
      </c>
      <c r="E53" s="462"/>
      <c r="F53" s="462"/>
      <c r="G53" s="462"/>
      <c r="H53" s="462"/>
      <c r="I53" s="462"/>
      <c r="J53" s="462"/>
      <c r="K53" s="462"/>
      <c r="L53" s="462"/>
      <c r="M53" s="462"/>
      <c r="N53" s="462"/>
      <c r="O53" s="462"/>
      <c r="P53" s="152">
        <f>Deelnemersoverzicht!$C$36</f>
        <v>0</v>
      </c>
    </row>
    <row r="54" spans="1:16" x14ac:dyDescent="0.2">
      <c r="A54" s="648">
        <f>Deelnemersoverzicht!$E$37</f>
        <v>0</v>
      </c>
      <c r="B54" s="148">
        <f>Deelnemersoverzicht!$B$17</f>
        <v>0</v>
      </c>
      <c r="C54" s="149" t="str">
        <f>Deelnemersoverzicht!$B$14</f>
        <v>(Dit veld wordt ingevuld door RVO)</v>
      </c>
      <c r="D54" s="149">
        <f>Deelnemersoverzicht!$B$37</f>
        <v>0</v>
      </c>
      <c r="E54" s="150" t="s">
        <v>6</v>
      </c>
      <c r="F54" s="150">
        <f>'D14 O&amp;O&amp;I'!$K$54</f>
        <v>0</v>
      </c>
      <c r="G54" s="150">
        <f>'D14 O&amp;O&amp;I'!$K$82+'D14 O&amp;O&amp;I'!$K$106</f>
        <v>0</v>
      </c>
      <c r="H54" s="150">
        <f>'D14 O&amp;O&amp;I'!$K$128</f>
        <v>0</v>
      </c>
      <c r="I54" s="150">
        <f>'D14 O&amp;O&amp;I'!$K$150</f>
        <v>0</v>
      </c>
      <c r="K54" s="461"/>
      <c r="L54" s="461"/>
      <c r="O54" s="150">
        <f>'D14 O&amp;O&amp;I'!$J$168</f>
        <v>0</v>
      </c>
      <c r="P54" s="150">
        <f>Deelnemersoverzicht!$C$37</f>
        <v>0</v>
      </c>
    </row>
    <row r="55" spans="1:16" x14ac:dyDescent="0.2">
      <c r="A55" s="181">
        <f t="shared" si="0"/>
        <v>0</v>
      </c>
      <c r="B55" s="148">
        <f>Deelnemersoverzicht!$B$17</f>
        <v>0</v>
      </c>
      <c r="C55" s="149" t="str">
        <f>Deelnemersoverzicht!$B$14</f>
        <v>(Dit veld wordt ingevuld door RVO)</v>
      </c>
      <c r="D55" s="149">
        <f>Deelnemersoverzicht!$B$37</f>
        <v>0</v>
      </c>
      <c r="E55" s="150" t="s">
        <v>7</v>
      </c>
      <c r="F55" s="150">
        <f>'D14 O&amp;O&amp;I'!$L$54</f>
        <v>0</v>
      </c>
      <c r="G55" s="150">
        <f>'D14 O&amp;O&amp;I'!$L$82+'D14 O&amp;O&amp;I'!$L$106</f>
        <v>0</v>
      </c>
      <c r="H55" s="150">
        <f>'D14 O&amp;O&amp;I'!$L$128</f>
        <v>0</v>
      </c>
      <c r="I55" s="150">
        <f>'D14 O&amp;O&amp;I'!$L$150</f>
        <v>0</v>
      </c>
      <c r="K55" s="461"/>
      <c r="L55" s="461"/>
      <c r="M55" s="150">
        <f>Projectoverzicht!$T70</f>
        <v>0</v>
      </c>
      <c r="N55" s="150">
        <f>Projectoverzicht!$U70</f>
        <v>0</v>
      </c>
      <c r="O55" s="150">
        <f>'D14 O&amp;O&amp;I'!$K$168</f>
        <v>0</v>
      </c>
      <c r="P55" s="150">
        <f>Deelnemersoverzicht!$C$37</f>
        <v>0</v>
      </c>
    </row>
    <row r="56" spans="1:16" x14ac:dyDescent="0.2">
      <c r="A56" s="181">
        <f t="shared" si="0"/>
        <v>0</v>
      </c>
      <c r="B56" s="148">
        <f>Deelnemersoverzicht!$B$17</f>
        <v>0</v>
      </c>
      <c r="C56" s="149" t="str">
        <f>Deelnemersoverzicht!$B$14</f>
        <v>(Dit veld wordt ingevuld door RVO)</v>
      </c>
      <c r="D56" s="149">
        <f>Deelnemersoverzicht!$B$37</f>
        <v>0</v>
      </c>
      <c r="E56" s="461"/>
      <c r="F56" s="461"/>
      <c r="G56" s="461"/>
      <c r="H56" s="461"/>
      <c r="I56" s="461"/>
      <c r="J56" s="461"/>
      <c r="K56" s="461"/>
      <c r="L56" s="461"/>
      <c r="M56" s="461"/>
      <c r="N56" s="461"/>
      <c r="O56" s="461"/>
      <c r="P56" s="150">
        <f>Deelnemersoverzicht!$C$37</f>
        <v>0</v>
      </c>
    </row>
    <row r="57" spans="1:16" x14ac:dyDescent="0.2">
      <c r="A57" s="181">
        <f t="shared" si="0"/>
        <v>0</v>
      </c>
      <c r="B57" s="148">
        <f>Deelnemersoverzicht!$B$17</f>
        <v>0</v>
      </c>
      <c r="C57" s="149" t="str">
        <f>Deelnemersoverzicht!$B$14</f>
        <v>(Dit veld wordt ingevuld door RVO)</v>
      </c>
      <c r="D57" s="149">
        <f>Deelnemersoverzicht!$B$37</f>
        <v>0</v>
      </c>
      <c r="E57" s="462"/>
      <c r="F57" s="462"/>
      <c r="G57" s="462"/>
      <c r="H57" s="462"/>
      <c r="I57" s="462"/>
      <c r="J57" s="462"/>
      <c r="K57" s="462"/>
      <c r="L57" s="462"/>
      <c r="M57" s="462"/>
      <c r="N57" s="462"/>
      <c r="O57" s="462"/>
      <c r="P57" s="152">
        <f>Deelnemersoverzicht!$C$37</f>
        <v>0</v>
      </c>
    </row>
    <row r="58" spans="1:16" x14ac:dyDescent="0.2">
      <c r="A58" s="648">
        <f>Deelnemersoverzicht!$E$38</f>
        <v>0</v>
      </c>
      <c r="B58" s="148">
        <f>Deelnemersoverzicht!$B$17</f>
        <v>0</v>
      </c>
      <c r="C58" s="149" t="str">
        <f>Deelnemersoverzicht!$B$14</f>
        <v>(Dit veld wordt ingevuld door RVO)</v>
      </c>
      <c r="D58" s="149">
        <f>Deelnemersoverzicht!$B$38</f>
        <v>0</v>
      </c>
      <c r="E58" s="150" t="s">
        <v>6</v>
      </c>
      <c r="F58" s="150">
        <f>'D15 O&amp;O&amp;I'!$K$54</f>
        <v>0</v>
      </c>
      <c r="G58" s="150">
        <f>'D15 O&amp;O&amp;I'!$K$82+'D15 O&amp;O&amp;I'!$K$106</f>
        <v>0</v>
      </c>
      <c r="H58" s="150">
        <f>'D15 O&amp;O&amp;I'!$K$128</f>
        <v>0</v>
      </c>
      <c r="I58" s="150">
        <f>'D15 O&amp;O&amp;I'!$K$150</f>
        <v>0</v>
      </c>
      <c r="K58" s="461"/>
      <c r="L58" s="461"/>
      <c r="O58" s="150">
        <f>'D15 O&amp;O&amp;I'!$J$168</f>
        <v>0</v>
      </c>
      <c r="P58" s="150">
        <f>Deelnemersoverzicht!$C$38</f>
        <v>0</v>
      </c>
    </row>
    <row r="59" spans="1:16" x14ac:dyDescent="0.2">
      <c r="A59" s="181">
        <f t="shared" si="0"/>
        <v>0</v>
      </c>
      <c r="B59" s="148">
        <f>Deelnemersoverzicht!$B$17</f>
        <v>0</v>
      </c>
      <c r="C59" s="149" t="str">
        <f>Deelnemersoverzicht!$B$14</f>
        <v>(Dit veld wordt ingevuld door RVO)</v>
      </c>
      <c r="D59" s="149">
        <f>Deelnemersoverzicht!$B$38</f>
        <v>0</v>
      </c>
      <c r="E59" s="150" t="s">
        <v>7</v>
      </c>
      <c r="F59" s="150">
        <f>'D15 O&amp;O&amp;I'!$L$54</f>
        <v>0</v>
      </c>
      <c r="G59" s="150">
        <f>'D15 O&amp;O&amp;I'!$L$82+'D15 O&amp;O&amp;I'!$L$106</f>
        <v>0</v>
      </c>
      <c r="H59" s="150">
        <f>'D15 O&amp;O&amp;I'!$L$128</f>
        <v>0</v>
      </c>
      <c r="I59" s="150">
        <f>'D15 O&amp;O&amp;I'!$L$150</f>
        <v>0</v>
      </c>
      <c r="K59" s="461"/>
      <c r="L59" s="461"/>
      <c r="M59" s="150">
        <f>Projectoverzicht!$T71</f>
        <v>0</v>
      </c>
      <c r="N59" s="150">
        <f>Projectoverzicht!$U71</f>
        <v>0</v>
      </c>
      <c r="O59" s="150">
        <f>'D15 O&amp;O&amp;I'!$K$168</f>
        <v>0</v>
      </c>
      <c r="P59" s="150">
        <f>Deelnemersoverzicht!$C$38</f>
        <v>0</v>
      </c>
    </row>
    <row r="60" spans="1:16" x14ac:dyDescent="0.2">
      <c r="A60" s="181">
        <f t="shared" si="0"/>
        <v>0</v>
      </c>
      <c r="B60" s="148">
        <f>Deelnemersoverzicht!$B$17</f>
        <v>0</v>
      </c>
      <c r="C60" s="149" t="str">
        <f>Deelnemersoverzicht!$B$14</f>
        <v>(Dit veld wordt ingevuld door RVO)</v>
      </c>
      <c r="D60" s="149">
        <f>Deelnemersoverzicht!$B$38</f>
        <v>0</v>
      </c>
      <c r="E60" s="461"/>
      <c r="F60" s="461"/>
      <c r="G60" s="461"/>
      <c r="H60" s="461"/>
      <c r="I60" s="461"/>
      <c r="J60" s="461"/>
      <c r="K60" s="461"/>
      <c r="L60" s="461"/>
      <c r="M60" s="461"/>
      <c r="N60" s="461"/>
      <c r="O60" s="461"/>
      <c r="P60" s="150">
        <f>Deelnemersoverzicht!$C$38</f>
        <v>0</v>
      </c>
    </row>
    <row r="61" spans="1:16" x14ac:dyDescent="0.2">
      <c r="A61" s="181">
        <f t="shared" si="0"/>
        <v>0</v>
      </c>
      <c r="B61" s="148">
        <f>Deelnemersoverzicht!$B$17</f>
        <v>0</v>
      </c>
      <c r="C61" s="149" t="str">
        <f>Deelnemersoverzicht!$B$14</f>
        <v>(Dit veld wordt ingevuld door RVO)</v>
      </c>
      <c r="D61" s="149">
        <f>Deelnemersoverzicht!$B$38</f>
        <v>0</v>
      </c>
      <c r="E61" s="462"/>
      <c r="F61" s="462"/>
      <c r="G61" s="462"/>
      <c r="H61" s="462"/>
      <c r="I61" s="462"/>
      <c r="J61" s="462"/>
      <c r="K61" s="462"/>
      <c r="L61" s="462"/>
      <c r="M61" s="462"/>
      <c r="N61" s="462"/>
      <c r="O61" s="462"/>
      <c r="P61" s="152">
        <f>Deelnemersoverzicht!$C$38</f>
        <v>0</v>
      </c>
    </row>
    <row r="62" spans="1:16" x14ac:dyDescent="0.2">
      <c r="A62" s="648">
        <f>Deelnemersoverzicht!$E$39</f>
        <v>0</v>
      </c>
      <c r="B62" s="148">
        <f>Deelnemersoverzicht!$B$17</f>
        <v>0</v>
      </c>
      <c r="C62" s="149" t="str">
        <f>Deelnemersoverzicht!$B$14</f>
        <v>(Dit veld wordt ingevuld door RVO)</v>
      </c>
      <c r="D62" s="149">
        <f>Deelnemersoverzicht!$B$39</f>
        <v>0</v>
      </c>
      <c r="E62" s="150" t="s">
        <v>6</v>
      </c>
      <c r="F62" s="150">
        <f>'D16 O&amp;O&amp;I'!$K$54</f>
        <v>0</v>
      </c>
      <c r="G62" s="150">
        <f>'D16 O&amp;O&amp;I'!$K$82+'D16 O&amp;O&amp;I'!$K$106</f>
        <v>0</v>
      </c>
      <c r="H62" s="150">
        <f>'D16 O&amp;O&amp;I'!$K$128</f>
        <v>0</v>
      </c>
      <c r="I62" s="150">
        <f>'D16 O&amp;O&amp;I'!$K$150</f>
        <v>0</v>
      </c>
      <c r="K62" s="461"/>
      <c r="L62" s="461"/>
      <c r="O62" s="150">
        <f>'D16 O&amp;O&amp;I'!$J$168</f>
        <v>0</v>
      </c>
      <c r="P62" s="150">
        <f>Deelnemersoverzicht!$C$39</f>
        <v>0</v>
      </c>
    </row>
    <row r="63" spans="1:16" x14ac:dyDescent="0.2">
      <c r="A63" s="181">
        <f t="shared" si="0"/>
        <v>0</v>
      </c>
      <c r="B63" s="148">
        <f>Deelnemersoverzicht!$B$17</f>
        <v>0</v>
      </c>
      <c r="C63" s="149" t="str">
        <f>Deelnemersoverzicht!$B$14</f>
        <v>(Dit veld wordt ingevuld door RVO)</v>
      </c>
      <c r="D63" s="149">
        <f>Deelnemersoverzicht!$B$39</f>
        <v>0</v>
      </c>
      <c r="E63" s="150" t="s">
        <v>7</v>
      </c>
      <c r="F63" s="150">
        <f>'D16 O&amp;O&amp;I'!$L$54</f>
        <v>0</v>
      </c>
      <c r="G63" s="150">
        <f>'D16 O&amp;O&amp;I'!$L$82+'D16 O&amp;O&amp;I'!$L$106</f>
        <v>0</v>
      </c>
      <c r="H63" s="150">
        <f>'D16 O&amp;O&amp;I'!$L$128</f>
        <v>0</v>
      </c>
      <c r="I63" s="150">
        <f>'D16 O&amp;O&amp;I'!$L$150</f>
        <v>0</v>
      </c>
      <c r="K63" s="461"/>
      <c r="L63" s="461"/>
      <c r="M63" s="150">
        <f>Projectoverzicht!$T72</f>
        <v>0</v>
      </c>
      <c r="N63" s="150">
        <f>Projectoverzicht!$U72</f>
        <v>0</v>
      </c>
      <c r="O63" s="150">
        <f>'D16 O&amp;O&amp;I'!$K$168</f>
        <v>0</v>
      </c>
      <c r="P63" s="150">
        <f>Deelnemersoverzicht!$C$39</f>
        <v>0</v>
      </c>
    </row>
    <row r="64" spans="1:16" x14ac:dyDescent="0.2">
      <c r="A64" s="181">
        <f t="shared" si="0"/>
        <v>0</v>
      </c>
      <c r="B64" s="148">
        <f>Deelnemersoverzicht!$B$17</f>
        <v>0</v>
      </c>
      <c r="C64" s="149" t="str">
        <f>Deelnemersoverzicht!$B$14</f>
        <v>(Dit veld wordt ingevuld door RVO)</v>
      </c>
      <c r="D64" s="149">
        <f>Deelnemersoverzicht!$B$39</f>
        <v>0</v>
      </c>
      <c r="E64" s="461"/>
      <c r="F64" s="461"/>
      <c r="G64" s="461"/>
      <c r="H64" s="461"/>
      <c r="I64" s="461"/>
      <c r="J64" s="461"/>
      <c r="K64" s="461"/>
      <c r="L64" s="461"/>
      <c r="M64" s="461"/>
      <c r="N64" s="461"/>
      <c r="O64" s="461"/>
      <c r="P64" s="150">
        <f>Deelnemersoverzicht!$C$39</f>
        <v>0</v>
      </c>
    </row>
    <row r="65" spans="1:16" x14ac:dyDescent="0.2">
      <c r="A65" s="181">
        <f t="shared" si="0"/>
        <v>0</v>
      </c>
      <c r="B65" s="148">
        <f>Deelnemersoverzicht!$B$17</f>
        <v>0</v>
      </c>
      <c r="C65" s="149" t="str">
        <f>Deelnemersoverzicht!$B$14</f>
        <v>(Dit veld wordt ingevuld door RVO)</v>
      </c>
      <c r="D65" s="149">
        <f>Deelnemersoverzicht!$B$39</f>
        <v>0</v>
      </c>
      <c r="E65" s="462"/>
      <c r="F65" s="462"/>
      <c r="G65" s="462"/>
      <c r="H65" s="462"/>
      <c r="I65" s="462"/>
      <c r="J65" s="462"/>
      <c r="K65" s="462"/>
      <c r="L65" s="462"/>
      <c r="M65" s="462"/>
      <c r="N65" s="462"/>
      <c r="O65" s="462"/>
      <c r="P65" s="152">
        <f>Deelnemersoverzicht!$C$39</f>
        <v>0</v>
      </c>
    </row>
    <row r="66" spans="1:16" x14ac:dyDescent="0.2">
      <c r="A66" s="648">
        <f>Deelnemersoverzicht!$E$40</f>
        <v>0</v>
      </c>
      <c r="B66" s="148">
        <f>Deelnemersoverzicht!$B$17</f>
        <v>0</v>
      </c>
      <c r="C66" s="149" t="str">
        <f>Deelnemersoverzicht!$B$14</f>
        <v>(Dit veld wordt ingevuld door RVO)</v>
      </c>
      <c r="D66" s="149">
        <f>Deelnemersoverzicht!$B$40</f>
        <v>0</v>
      </c>
      <c r="E66" s="150" t="s">
        <v>6</v>
      </c>
      <c r="F66" s="150">
        <f>'D17 O&amp;O&amp;I'!$K$54</f>
        <v>0</v>
      </c>
      <c r="G66" s="150">
        <f>'D17 O&amp;O&amp;I'!$K$82+'D17 O&amp;O&amp;I'!$K$106</f>
        <v>0</v>
      </c>
      <c r="H66" s="150">
        <f>'D17 O&amp;O&amp;I'!$K$128</f>
        <v>0</v>
      </c>
      <c r="I66" s="150">
        <f>'D17 O&amp;O&amp;I'!$K$150</f>
        <v>0</v>
      </c>
      <c r="K66" s="461"/>
      <c r="L66" s="461"/>
      <c r="O66" s="150">
        <f>'D17 O&amp;O&amp;I'!$J$168</f>
        <v>0</v>
      </c>
      <c r="P66" s="150">
        <f>Deelnemersoverzicht!$C$40</f>
        <v>0</v>
      </c>
    </row>
    <row r="67" spans="1:16" x14ac:dyDescent="0.2">
      <c r="A67" s="181">
        <f t="shared" si="0"/>
        <v>0</v>
      </c>
      <c r="B67" s="148">
        <f>Deelnemersoverzicht!$B$17</f>
        <v>0</v>
      </c>
      <c r="C67" s="149" t="str">
        <f>Deelnemersoverzicht!$B$14</f>
        <v>(Dit veld wordt ingevuld door RVO)</v>
      </c>
      <c r="D67" s="149">
        <f>Deelnemersoverzicht!$B$40</f>
        <v>0</v>
      </c>
      <c r="E67" s="150" t="s">
        <v>7</v>
      </c>
      <c r="F67" s="150">
        <f>'D17 O&amp;O&amp;I'!$L$54</f>
        <v>0</v>
      </c>
      <c r="G67" s="150">
        <f>'D17 O&amp;O&amp;I'!$L$82+'D17 O&amp;O&amp;I'!$L$106</f>
        <v>0</v>
      </c>
      <c r="H67" s="150">
        <f>'D17 O&amp;O&amp;I'!$L$128</f>
        <v>0</v>
      </c>
      <c r="I67" s="150">
        <f>'D17 O&amp;O&amp;I'!$L$150</f>
        <v>0</v>
      </c>
      <c r="K67" s="461"/>
      <c r="L67" s="461"/>
      <c r="M67" s="150">
        <f>Projectoverzicht!$T73</f>
        <v>0</v>
      </c>
      <c r="N67" s="150">
        <f>Projectoverzicht!$U73</f>
        <v>0</v>
      </c>
      <c r="O67" s="150">
        <f>'D17 O&amp;O&amp;I'!$K$168</f>
        <v>0</v>
      </c>
      <c r="P67" s="150">
        <f>Deelnemersoverzicht!$C$40</f>
        <v>0</v>
      </c>
    </row>
    <row r="68" spans="1:16" x14ac:dyDescent="0.2">
      <c r="A68" s="181">
        <f t="shared" si="0"/>
        <v>0</v>
      </c>
      <c r="B68" s="148">
        <f>Deelnemersoverzicht!$B$17</f>
        <v>0</v>
      </c>
      <c r="C68" s="149" t="str">
        <f>Deelnemersoverzicht!$B$14</f>
        <v>(Dit veld wordt ingevuld door RVO)</v>
      </c>
      <c r="D68" s="149">
        <f>Deelnemersoverzicht!$B$40</f>
        <v>0</v>
      </c>
      <c r="E68" s="461"/>
      <c r="F68" s="461"/>
      <c r="G68" s="461"/>
      <c r="H68" s="461"/>
      <c r="I68" s="461"/>
      <c r="J68" s="461"/>
      <c r="K68" s="461"/>
      <c r="L68" s="461"/>
      <c r="M68" s="461"/>
      <c r="N68" s="461"/>
      <c r="O68" s="461"/>
      <c r="P68" s="150">
        <f>Deelnemersoverzicht!$C$40</f>
        <v>0</v>
      </c>
    </row>
    <row r="69" spans="1:16" x14ac:dyDescent="0.2">
      <c r="A69" s="181">
        <f t="shared" si="0"/>
        <v>0</v>
      </c>
      <c r="B69" s="148">
        <f>Deelnemersoverzicht!$B$17</f>
        <v>0</v>
      </c>
      <c r="C69" s="149" t="str">
        <f>Deelnemersoverzicht!$B$14</f>
        <v>(Dit veld wordt ingevuld door RVO)</v>
      </c>
      <c r="D69" s="149">
        <f>Deelnemersoverzicht!$B$40</f>
        <v>0</v>
      </c>
      <c r="E69" s="462"/>
      <c r="F69" s="462"/>
      <c r="G69" s="462"/>
      <c r="H69" s="462"/>
      <c r="I69" s="462"/>
      <c r="J69" s="462"/>
      <c r="K69" s="462"/>
      <c r="L69" s="462"/>
      <c r="M69" s="462"/>
      <c r="N69" s="462"/>
      <c r="O69" s="462"/>
      <c r="P69" s="152">
        <f>Deelnemersoverzicht!$C$40</f>
        <v>0</v>
      </c>
    </row>
    <row r="70" spans="1:16" x14ac:dyDescent="0.2">
      <c r="A70" s="648">
        <f>Deelnemersoverzicht!$E$41</f>
        <v>0</v>
      </c>
      <c r="B70" s="148">
        <f>Deelnemersoverzicht!$B$17</f>
        <v>0</v>
      </c>
      <c r="C70" s="149" t="str">
        <f>Deelnemersoverzicht!$B$14</f>
        <v>(Dit veld wordt ingevuld door RVO)</v>
      </c>
      <c r="D70" s="149">
        <f>Deelnemersoverzicht!$B$41</f>
        <v>0</v>
      </c>
      <c r="E70" s="150" t="s">
        <v>6</v>
      </c>
      <c r="F70" s="150">
        <f>'D18 O&amp;O&amp;I'!$K$54</f>
        <v>0</v>
      </c>
      <c r="G70" s="150">
        <f>'D18 O&amp;O&amp;I'!$K$82+'D18 O&amp;O&amp;I'!$K$106</f>
        <v>0</v>
      </c>
      <c r="H70" s="150">
        <f>'D18 O&amp;O&amp;I'!$K$128</f>
        <v>0</v>
      </c>
      <c r="I70" s="150">
        <f>'D18 O&amp;O&amp;I'!$K$150</f>
        <v>0</v>
      </c>
      <c r="K70" s="461"/>
      <c r="L70" s="461"/>
      <c r="O70" s="150">
        <f>'D18 O&amp;O&amp;I'!$J$168</f>
        <v>0</v>
      </c>
      <c r="P70" s="150">
        <f>Deelnemersoverzicht!$C$41</f>
        <v>0</v>
      </c>
    </row>
    <row r="71" spans="1:16" x14ac:dyDescent="0.2">
      <c r="A71" s="181">
        <f t="shared" si="0"/>
        <v>0</v>
      </c>
      <c r="B71" s="148">
        <f>Deelnemersoverzicht!$B$17</f>
        <v>0</v>
      </c>
      <c r="C71" s="149" t="str">
        <f>Deelnemersoverzicht!$B$14</f>
        <v>(Dit veld wordt ingevuld door RVO)</v>
      </c>
      <c r="D71" s="149">
        <f>Deelnemersoverzicht!$B$41</f>
        <v>0</v>
      </c>
      <c r="E71" s="150" t="s">
        <v>7</v>
      </c>
      <c r="F71" s="150">
        <f>'D18 O&amp;O&amp;I'!$L$54</f>
        <v>0</v>
      </c>
      <c r="G71" s="150">
        <f>'D18 O&amp;O&amp;I'!$L$82+'D18 O&amp;O&amp;I'!$L$106</f>
        <v>0</v>
      </c>
      <c r="H71" s="150">
        <f>'D18 O&amp;O&amp;I'!$L$128</f>
        <v>0</v>
      </c>
      <c r="I71" s="150">
        <f>'D18 O&amp;O&amp;I'!$L$150</f>
        <v>0</v>
      </c>
      <c r="K71" s="461"/>
      <c r="L71" s="461"/>
      <c r="M71" s="150">
        <f>Projectoverzicht!$T74</f>
        <v>0</v>
      </c>
      <c r="N71" s="150">
        <f>Projectoverzicht!$U74</f>
        <v>0</v>
      </c>
      <c r="O71" s="150">
        <f>'D18 O&amp;O&amp;I'!$K$168</f>
        <v>0</v>
      </c>
      <c r="P71" s="150">
        <f>Deelnemersoverzicht!$C$41</f>
        <v>0</v>
      </c>
    </row>
    <row r="72" spans="1:16" x14ac:dyDescent="0.2">
      <c r="A72" s="181">
        <f t="shared" ref="A72:A85" si="1">A71</f>
        <v>0</v>
      </c>
      <c r="B72" s="148">
        <f>Deelnemersoverzicht!$B$17</f>
        <v>0</v>
      </c>
      <c r="C72" s="149" t="str">
        <f>Deelnemersoverzicht!$B$14</f>
        <v>(Dit veld wordt ingevuld door RVO)</v>
      </c>
      <c r="D72" s="149">
        <f>Deelnemersoverzicht!$B$41</f>
        <v>0</v>
      </c>
      <c r="E72" s="461"/>
      <c r="F72" s="461"/>
      <c r="G72" s="461"/>
      <c r="H72" s="461"/>
      <c r="I72" s="461"/>
      <c r="J72" s="461"/>
      <c r="K72" s="461"/>
      <c r="L72" s="461"/>
      <c r="M72" s="461"/>
      <c r="N72" s="461"/>
      <c r="O72" s="461"/>
      <c r="P72" s="150">
        <f>Deelnemersoverzicht!$C$41</f>
        <v>0</v>
      </c>
    </row>
    <row r="73" spans="1:16" x14ac:dyDescent="0.2">
      <c r="A73" s="181">
        <f t="shared" si="1"/>
        <v>0</v>
      </c>
      <c r="B73" s="148">
        <f>Deelnemersoverzicht!$B$17</f>
        <v>0</v>
      </c>
      <c r="C73" s="149" t="str">
        <f>Deelnemersoverzicht!$B$14</f>
        <v>(Dit veld wordt ingevuld door RVO)</v>
      </c>
      <c r="D73" s="149">
        <f>Deelnemersoverzicht!$B$41</f>
        <v>0</v>
      </c>
      <c r="E73" s="462"/>
      <c r="F73" s="462"/>
      <c r="G73" s="462"/>
      <c r="H73" s="462"/>
      <c r="I73" s="462"/>
      <c r="J73" s="462"/>
      <c r="K73" s="462"/>
      <c r="L73" s="462"/>
      <c r="M73" s="462"/>
      <c r="N73" s="462"/>
      <c r="O73" s="462"/>
      <c r="P73" s="152">
        <f>Deelnemersoverzicht!$C$41</f>
        <v>0</v>
      </c>
    </row>
    <row r="74" spans="1:16" x14ac:dyDescent="0.2">
      <c r="A74" s="648">
        <f>Deelnemersoverzicht!$E$42</f>
        <v>0</v>
      </c>
      <c r="B74" s="148">
        <f>Deelnemersoverzicht!$B$17</f>
        <v>0</v>
      </c>
      <c r="C74" s="149" t="str">
        <f>Deelnemersoverzicht!$B$14</f>
        <v>(Dit veld wordt ingevuld door RVO)</v>
      </c>
      <c r="D74" s="149">
        <f>Deelnemersoverzicht!$B$42</f>
        <v>0</v>
      </c>
      <c r="E74" s="150" t="s">
        <v>6</v>
      </c>
      <c r="F74" s="150">
        <f>'D19 O&amp;O&amp;I'!$K$54</f>
        <v>0</v>
      </c>
      <c r="G74" s="150">
        <f>'D19 O&amp;O&amp;I'!$K$82+'D19 O&amp;O&amp;I'!$K$106</f>
        <v>0</v>
      </c>
      <c r="H74" s="150">
        <f>'D19 O&amp;O&amp;I'!$K$128</f>
        <v>0</v>
      </c>
      <c r="I74" s="150">
        <f>'D19 O&amp;O&amp;I'!$K$150</f>
        <v>0</v>
      </c>
      <c r="K74" s="461"/>
      <c r="L74" s="461"/>
      <c r="O74" s="150">
        <f>'D19 O&amp;O&amp;I'!$J$168</f>
        <v>0</v>
      </c>
      <c r="P74" s="150">
        <f>Deelnemersoverzicht!$C$42</f>
        <v>0</v>
      </c>
    </row>
    <row r="75" spans="1:16" x14ac:dyDescent="0.2">
      <c r="A75" s="181">
        <f t="shared" si="1"/>
        <v>0</v>
      </c>
      <c r="B75" s="148">
        <f>Deelnemersoverzicht!$B$17</f>
        <v>0</v>
      </c>
      <c r="C75" s="149" t="str">
        <f>Deelnemersoverzicht!$B$14</f>
        <v>(Dit veld wordt ingevuld door RVO)</v>
      </c>
      <c r="D75" s="149">
        <f>Deelnemersoverzicht!$B$42</f>
        <v>0</v>
      </c>
      <c r="E75" s="150" t="s">
        <v>7</v>
      </c>
      <c r="F75" s="150">
        <f>'D19 O&amp;O&amp;I'!$L$54</f>
        <v>0</v>
      </c>
      <c r="G75" s="150">
        <f>'D19 O&amp;O&amp;I'!$L$82+'D19 O&amp;O&amp;I'!$L$106</f>
        <v>0</v>
      </c>
      <c r="H75" s="150">
        <f>'D19 O&amp;O&amp;I'!$L$128</f>
        <v>0</v>
      </c>
      <c r="I75" s="150">
        <f>'D19 O&amp;O&amp;I'!$L$150</f>
        <v>0</v>
      </c>
      <c r="K75" s="461"/>
      <c r="L75" s="461"/>
      <c r="M75" s="150">
        <f>Projectoverzicht!$T75</f>
        <v>0</v>
      </c>
      <c r="N75" s="150">
        <f>Projectoverzicht!$U75</f>
        <v>0</v>
      </c>
      <c r="O75" s="150">
        <f>'D19 O&amp;O&amp;I'!$K$168</f>
        <v>0</v>
      </c>
      <c r="P75" s="150">
        <f>Deelnemersoverzicht!$C$42</f>
        <v>0</v>
      </c>
    </row>
    <row r="76" spans="1:16" x14ac:dyDescent="0.2">
      <c r="A76" s="181">
        <f t="shared" si="1"/>
        <v>0</v>
      </c>
      <c r="B76" s="148">
        <f>Deelnemersoverzicht!$B$17</f>
        <v>0</v>
      </c>
      <c r="C76" s="149" t="str">
        <f>Deelnemersoverzicht!$B$14</f>
        <v>(Dit veld wordt ingevuld door RVO)</v>
      </c>
      <c r="D76" s="149">
        <f>Deelnemersoverzicht!$B$42</f>
        <v>0</v>
      </c>
      <c r="E76" s="461"/>
      <c r="F76" s="461"/>
      <c r="G76" s="461"/>
      <c r="H76" s="461"/>
      <c r="I76" s="461"/>
      <c r="J76" s="461"/>
      <c r="K76" s="461"/>
      <c r="L76" s="461"/>
      <c r="M76" s="461"/>
      <c r="N76" s="461"/>
      <c r="O76" s="461"/>
      <c r="P76" s="150">
        <f>Deelnemersoverzicht!$C$42</f>
        <v>0</v>
      </c>
    </row>
    <row r="77" spans="1:16" x14ac:dyDescent="0.2">
      <c r="A77" s="181">
        <f t="shared" si="1"/>
        <v>0</v>
      </c>
      <c r="B77" s="156">
        <f>Deelnemersoverzicht!$B$17</f>
        <v>0</v>
      </c>
      <c r="C77" s="157" t="str">
        <f>Deelnemersoverzicht!$B$14</f>
        <v>(Dit veld wordt ingevuld door RVO)</v>
      </c>
      <c r="D77" s="157">
        <f>Deelnemersoverzicht!$B$42</f>
        <v>0</v>
      </c>
      <c r="E77" s="462"/>
      <c r="F77" s="462"/>
      <c r="G77" s="462"/>
      <c r="H77" s="462"/>
      <c r="I77" s="462"/>
      <c r="J77" s="462"/>
      <c r="K77" s="462"/>
      <c r="L77" s="462"/>
      <c r="M77" s="462"/>
      <c r="N77" s="462"/>
      <c r="O77" s="462"/>
      <c r="P77" s="152">
        <f>Deelnemersoverzicht!$C$42</f>
        <v>0</v>
      </c>
    </row>
    <row r="78" spans="1:16" x14ac:dyDescent="0.2">
      <c r="A78" s="648">
        <f>Deelnemersoverzicht!$E$43</f>
        <v>0</v>
      </c>
      <c r="B78" s="148">
        <f>Deelnemersoverzicht!$B$17</f>
        <v>0</v>
      </c>
      <c r="C78" s="149" t="str">
        <f>Deelnemersoverzicht!$B$14</f>
        <v>(Dit veld wordt ingevuld door RVO)</v>
      </c>
      <c r="D78" s="149">
        <f>Deelnemersoverzicht!$B$43</f>
        <v>0</v>
      </c>
      <c r="E78" s="150" t="s">
        <v>6</v>
      </c>
      <c r="F78" s="150">
        <f>'D20 O&amp;O&amp;I'!$K$54</f>
        <v>0</v>
      </c>
      <c r="G78" s="150">
        <f>'D20 O&amp;O&amp;I'!$K$82+'D20 O&amp;O&amp;I'!$K$106</f>
        <v>0</v>
      </c>
      <c r="H78" s="150">
        <f>'D20 O&amp;O&amp;I'!$K$128</f>
        <v>0</v>
      </c>
      <c r="I78" s="150">
        <f>'D20 O&amp;O&amp;I'!$K$150</f>
        <v>0</v>
      </c>
      <c r="K78" s="461"/>
      <c r="L78" s="461"/>
      <c r="O78" s="150">
        <f>'D20 O&amp;O&amp;I'!$J$168</f>
        <v>0</v>
      </c>
      <c r="P78" s="150">
        <f>Deelnemersoverzicht!$C$43</f>
        <v>0</v>
      </c>
    </row>
    <row r="79" spans="1:16" x14ac:dyDescent="0.2">
      <c r="A79" s="181">
        <f t="shared" si="1"/>
        <v>0</v>
      </c>
      <c r="B79" s="148">
        <f>Deelnemersoverzicht!$B$17</f>
        <v>0</v>
      </c>
      <c r="C79" s="149" t="str">
        <f>Deelnemersoverzicht!$B$14</f>
        <v>(Dit veld wordt ingevuld door RVO)</v>
      </c>
      <c r="D79" s="149">
        <f>Deelnemersoverzicht!$B$43</f>
        <v>0</v>
      </c>
      <c r="E79" s="150" t="s">
        <v>7</v>
      </c>
      <c r="F79" s="150">
        <f>'D20 O&amp;O&amp;I'!$L$54</f>
        <v>0</v>
      </c>
      <c r="G79" s="150">
        <f>'D20 O&amp;O&amp;I'!$L$82+'D20 O&amp;O&amp;I'!$L$106</f>
        <v>0</v>
      </c>
      <c r="H79" s="150">
        <f>'D20 O&amp;O&amp;I'!$L$128</f>
        <v>0</v>
      </c>
      <c r="I79" s="150">
        <f>'D20 O&amp;O&amp;I'!$L$150</f>
        <v>0</v>
      </c>
      <c r="K79" s="461"/>
      <c r="L79" s="461"/>
      <c r="M79" s="150">
        <f>Projectoverzicht!$T76</f>
        <v>0</v>
      </c>
      <c r="N79" s="150">
        <f>Projectoverzicht!$U76</f>
        <v>0</v>
      </c>
      <c r="O79" s="150">
        <f>'D20 O&amp;O&amp;I'!$K$168</f>
        <v>0</v>
      </c>
      <c r="P79" s="150">
        <f>Deelnemersoverzicht!$C$43</f>
        <v>0</v>
      </c>
    </row>
    <row r="80" spans="1:16" x14ac:dyDescent="0.2">
      <c r="A80" s="181">
        <f t="shared" si="1"/>
        <v>0</v>
      </c>
      <c r="B80" s="148">
        <f>Deelnemersoverzicht!$B$17</f>
        <v>0</v>
      </c>
      <c r="C80" s="149" t="str">
        <f>Deelnemersoverzicht!$B$14</f>
        <v>(Dit veld wordt ingevuld door RVO)</v>
      </c>
      <c r="D80" s="149">
        <f>Deelnemersoverzicht!$B$43</f>
        <v>0</v>
      </c>
      <c r="E80" s="461"/>
      <c r="F80" s="461"/>
      <c r="G80" s="461"/>
      <c r="H80" s="461"/>
      <c r="I80" s="461"/>
      <c r="J80" s="461"/>
      <c r="K80" s="461"/>
      <c r="L80" s="461"/>
      <c r="M80" s="461"/>
      <c r="N80" s="461"/>
      <c r="O80" s="461"/>
      <c r="P80" s="150">
        <f>Deelnemersoverzicht!$C$43</f>
        <v>0</v>
      </c>
    </row>
    <row r="81" spans="1:16" x14ac:dyDescent="0.2">
      <c r="A81" s="181">
        <f t="shared" si="1"/>
        <v>0</v>
      </c>
      <c r="B81" s="156">
        <f>Deelnemersoverzicht!$B$17</f>
        <v>0</v>
      </c>
      <c r="C81" s="157" t="str">
        <f>Deelnemersoverzicht!$B$14</f>
        <v>(Dit veld wordt ingevuld door RVO)</v>
      </c>
      <c r="D81" s="149">
        <f>Deelnemersoverzicht!$B$43</f>
        <v>0</v>
      </c>
      <c r="E81" s="462"/>
      <c r="F81" s="462"/>
      <c r="G81" s="462"/>
      <c r="H81" s="462"/>
      <c r="I81" s="462"/>
      <c r="J81" s="462"/>
      <c r="K81" s="462"/>
      <c r="L81" s="462"/>
      <c r="M81" s="462"/>
      <c r="N81" s="462"/>
      <c r="O81" s="462"/>
      <c r="P81" s="152">
        <f>Deelnemersoverzicht!$C$43</f>
        <v>0</v>
      </c>
    </row>
    <row r="82" spans="1:16" x14ac:dyDescent="0.2">
      <c r="A82" s="648">
        <f>Deelnemersoverzicht!$E$44</f>
        <v>0</v>
      </c>
      <c r="B82" s="148">
        <f>Deelnemersoverzicht!$B$17</f>
        <v>0</v>
      </c>
      <c r="C82" s="149" t="str">
        <f>Deelnemersoverzicht!$B$14</f>
        <v>(Dit veld wordt ingevuld door RVO)</v>
      </c>
      <c r="D82" s="149">
        <f>Deelnemersoverzicht!$B$44</f>
        <v>0</v>
      </c>
      <c r="E82" s="150" t="s">
        <v>6</v>
      </c>
      <c r="F82" s="150">
        <f>'D21 O&amp;O&amp;I'!$K$54</f>
        <v>0</v>
      </c>
      <c r="G82" s="150">
        <f>'D21 O&amp;O&amp;I'!$K$82+'D21 O&amp;O&amp;I'!$K$106</f>
        <v>0</v>
      </c>
      <c r="H82" s="150">
        <f>'D21 O&amp;O&amp;I'!$K$128</f>
        <v>0</v>
      </c>
      <c r="I82" s="150">
        <f>'D21 O&amp;O&amp;I'!$K$150</f>
        <v>0</v>
      </c>
      <c r="K82" s="461"/>
      <c r="L82" s="461"/>
      <c r="O82" s="150">
        <f>'D21 O&amp;O&amp;I'!$J$168</f>
        <v>0</v>
      </c>
      <c r="P82" s="150">
        <f>Deelnemersoverzicht!$C$44</f>
        <v>0</v>
      </c>
    </row>
    <row r="83" spans="1:16" x14ac:dyDescent="0.2">
      <c r="A83" s="181">
        <f t="shared" si="1"/>
        <v>0</v>
      </c>
      <c r="B83" s="148">
        <f>Deelnemersoverzicht!$B$17</f>
        <v>0</v>
      </c>
      <c r="C83" s="149" t="str">
        <f>Deelnemersoverzicht!$B$14</f>
        <v>(Dit veld wordt ingevuld door RVO)</v>
      </c>
      <c r="D83" s="149">
        <f>Deelnemersoverzicht!$B$44</f>
        <v>0</v>
      </c>
      <c r="E83" s="150" t="s">
        <v>7</v>
      </c>
      <c r="F83" s="150">
        <f>'D21 O&amp;O&amp;I'!$L$54</f>
        <v>0</v>
      </c>
      <c r="G83" s="150">
        <f>'D21 O&amp;O&amp;I'!$L$82+'D21 O&amp;O&amp;I'!$L$106</f>
        <v>0</v>
      </c>
      <c r="H83" s="150">
        <f>'D21 O&amp;O&amp;I'!$L$128</f>
        <v>0</v>
      </c>
      <c r="I83" s="150">
        <f>'D21 O&amp;O&amp;I'!$L$150</f>
        <v>0</v>
      </c>
      <c r="K83" s="461"/>
      <c r="L83" s="461"/>
      <c r="M83" s="150">
        <f>Projectoverzicht!$T77</f>
        <v>0</v>
      </c>
      <c r="N83" s="150">
        <f>Projectoverzicht!$U77</f>
        <v>0</v>
      </c>
      <c r="O83" s="150">
        <f>'D21 O&amp;O&amp;I'!$K$168</f>
        <v>0</v>
      </c>
      <c r="P83" s="150">
        <f>Deelnemersoverzicht!$C$44</f>
        <v>0</v>
      </c>
    </row>
    <row r="84" spans="1:16" x14ac:dyDescent="0.2">
      <c r="A84" s="181">
        <f t="shared" si="1"/>
        <v>0</v>
      </c>
      <c r="B84" s="148">
        <f>Deelnemersoverzicht!$B$17</f>
        <v>0</v>
      </c>
      <c r="C84" s="149" t="str">
        <f>Deelnemersoverzicht!$B$14</f>
        <v>(Dit veld wordt ingevuld door RVO)</v>
      </c>
      <c r="D84" s="149">
        <f>Deelnemersoverzicht!$B$44</f>
        <v>0</v>
      </c>
      <c r="E84" s="461"/>
      <c r="F84" s="461"/>
      <c r="G84" s="461"/>
      <c r="H84" s="461"/>
      <c r="I84" s="461"/>
      <c r="J84" s="461"/>
      <c r="K84" s="461"/>
      <c r="L84" s="461"/>
      <c r="M84" s="461"/>
      <c r="N84" s="461"/>
      <c r="O84" s="461"/>
      <c r="P84" s="150">
        <f>Deelnemersoverzicht!$C$44</f>
        <v>0</v>
      </c>
    </row>
    <row r="85" spans="1:16" x14ac:dyDescent="0.2">
      <c r="A85" s="181">
        <f t="shared" si="1"/>
        <v>0</v>
      </c>
      <c r="B85" s="156">
        <f>Deelnemersoverzicht!$B$17</f>
        <v>0</v>
      </c>
      <c r="C85" s="157" t="str">
        <f>Deelnemersoverzicht!$B$14</f>
        <v>(Dit veld wordt ingevuld door RVO)</v>
      </c>
      <c r="D85" s="157">
        <f>Deelnemersoverzicht!$B$44</f>
        <v>0</v>
      </c>
      <c r="E85" s="462"/>
      <c r="F85" s="462"/>
      <c r="G85" s="462"/>
      <c r="H85" s="462"/>
      <c r="I85" s="462"/>
      <c r="J85" s="462"/>
      <c r="K85" s="462"/>
      <c r="L85" s="462"/>
      <c r="M85" s="462"/>
      <c r="N85" s="462"/>
      <c r="O85" s="462"/>
      <c r="P85" s="152">
        <f>Deelnemersoverzicht!$C$44</f>
        <v>0</v>
      </c>
    </row>
  </sheetData>
  <sheetProtection algorithmName="SHA-512" hashValue="EGae9mjJf9UPyeA2tBYBrm+Ko66g6n2bwIN/9scyZjhmsGgAs5vFMI88wJ+WhYA8wYsxn85BFAktNDH3LNzeDw==" saltValue="6e5GLIr8z07piIO6CVjLBA==" spinCount="100000" sheet="1" selectLockedCells="1"/>
  <phoneticPr fontId="4" type="noConversion"/>
  <pageMargins left="0.75" right="0.75" top="1" bottom="1" header="0.5" footer="0.5"/>
  <pageSetup paperSize="9" orientation="portrait" r:id="rId1"/>
  <headerFooter alignWithMargins="0"/>
  <ignoredErrors>
    <ignoredError sqref="A10 A14 A18 A22 A26 A30 A34 A38 A42 A46 A50 A54 A58 A62 A66 A70 A74 A82 A78"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Blad12">
    <tabColor rgb="FF7030A0"/>
  </sheetPr>
  <dimension ref="A1:G26"/>
  <sheetViews>
    <sheetView workbookViewId="0">
      <selection activeCell="G6" sqref="G6"/>
    </sheetView>
  </sheetViews>
  <sheetFormatPr defaultRowHeight="12.75" x14ac:dyDescent="0.2"/>
  <cols>
    <col min="1" max="1" width="61" bestFit="1" customWidth="1"/>
    <col min="2" max="2" width="18.28515625" bestFit="1" customWidth="1"/>
  </cols>
  <sheetData>
    <row r="1" spans="1:7" x14ac:dyDescent="0.2">
      <c r="A1" s="147"/>
      <c r="B1" s="147"/>
    </row>
    <row r="2" spans="1:7" x14ac:dyDescent="0.2">
      <c r="A2" s="278" t="s">
        <v>269</v>
      </c>
      <c r="B2" s="147"/>
      <c r="C2" s="9" t="s">
        <v>339</v>
      </c>
      <c r="G2" s="9" t="s">
        <v>340</v>
      </c>
    </row>
    <row r="3" spans="1:7" x14ac:dyDescent="0.2">
      <c r="A3" s="490"/>
      <c r="B3" s="138"/>
      <c r="C3" t="s">
        <v>218</v>
      </c>
      <c r="G3" t="s">
        <v>175</v>
      </c>
    </row>
    <row r="4" spans="1:7" x14ac:dyDescent="0.2">
      <c r="A4" s="138" t="s">
        <v>376</v>
      </c>
      <c r="B4" s="138"/>
      <c r="C4" t="s">
        <v>219</v>
      </c>
      <c r="G4" t="s">
        <v>176</v>
      </c>
    </row>
    <row r="5" spans="1:7" x14ac:dyDescent="0.2">
      <c r="A5" s="490"/>
      <c r="B5" s="138"/>
      <c r="G5" t="s">
        <v>447</v>
      </c>
    </row>
    <row r="6" spans="1:7" x14ac:dyDescent="0.2">
      <c r="A6" s="138"/>
      <c r="B6" s="138"/>
    </row>
    <row r="7" spans="1:7" x14ac:dyDescent="0.2">
      <c r="B7" s="138"/>
    </row>
    <row r="8" spans="1:7" x14ac:dyDescent="0.2">
      <c r="A8" s="138"/>
      <c r="B8" s="138"/>
    </row>
    <row r="9" spans="1:7" x14ac:dyDescent="0.2">
      <c r="A9" s="138"/>
      <c r="B9" s="138"/>
    </row>
    <row r="10" spans="1:7" x14ac:dyDescent="0.2">
      <c r="A10" s="138"/>
      <c r="B10" s="138"/>
    </row>
    <row r="11" spans="1:7" x14ac:dyDescent="0.2">
      <c r="A11" s="138"/>
      <c r="B11" s="147"/>
    </row>
    <row r="12" spans="1:7" x14ac:dyDescent="0.2">
      <c r="B12" s="147"/>
    </row>
    <row r="13" spans="1:7" x14ac:dyDescent="0.2">
      <c r="A13" s="138"/>
      <c r="B13" s="147"/>
    </row>
    <row r="14" spans="1:7" x14ac:dyDescent="0.2">
      <c r="B14" s="147"/>
    </row>
    <row r="15" spans="1:7" x14ac:dyDescent="0.2">
      <c r="B15" s="147"/>
    </row>
    <row r="16" spans="1:7" x14ac:dyDescent="0.2">
      <c r="B16" s="147"/>
    </row>
    <row r="17" spans="1:2" x14ac:dyDescent="0.2">
      <c r="A17" s="138"/>
      <c r="B17" s="147"/>
    </row>
    <row r="18" spans="1:2" x14ac:dyDescent="0.2">
      <c r="A18" s="163" t="s">
        <v>270</v>
      </c>
      <c r="B18" s="278" t="s">
        <v>271</v>
      </c>
    </row>
    <row r="19" spans="1:2" x14ac:dyDescent="0.2">
      <c r="A19" s="138" t="s">
        <v>8</v>
      </c>
      <c r="B19" s="138" t="s">
        <v>241</v>
      </c>
    </row>
    <row r="20" spans="1:2" x14ac:dyDescent="0.2">
      <c r="A20" s="138" t="s">
        <v>9</v>
      </c>
      <c r="B20" s="138" t="s">
        <v>241</v>
      </c>
    </row>
    <row r="21" spans="1:2" x14ac:dyDescent="0.2">
      <c r="A21" s="138" t="s">
        <v>148</v>
      </c>
      <c r="B21" s="138" t="s">
        <v>242</v>
      </c>
    </row>
    <row r="22" spans="1:2" x14ac:dyDescent="0.2">
      <c r="A22" s="138" t="s">
        <v>202</v>
      </c>
      <c r="B22" s="138" t="s">
        <v>242</v>
      </c>
    </row>
    <row r="23" spans="1:2" x14ac:dyDescent="0.2">
      <c r="A23" s="138" t="s">
        <v>226</v>
      </c>
      <c r="B23" s="138" t="s">
        <v>242</v>
      </c>
    </row>
    <row r="24" spans="1:2" x14ac:dyDescent="0.2">
      <c r="A24" s="138" t="s">
        <v>249</v>
      </c>
      <c r="B24" s="138" t="s">
        <v>241</v>
      </c>
    </row>
    <row r="25" spans="1:2" x14ac:dyDescent="0.2">
      <c r="A25" s="138" t="s">
        <v>250</v>
      </c>
      <c r="B25" s="138" t="s">
        <v>242</v>
      </c>
    </row>
    <row r="26" spans="1:2" x14ac:dyDescent="0.2">
      <c r="A26" s="138" t="s">
        <v>149</v>
      </c>
      <c r="B26" s="138" t="s">
        <v>242</v>
      </c>
    </row>
  </sheetData>
  <sheetProtection algorithmName="SHA-512" hashValue="Gp09hLv+0FWlKj0SZP7cXCBWnh2EF+Tdhidzn9IcAd/2R5Vd1JlGatWhBURBj6Z65anfgG5lYUgDJtrsnlbCIg==" saltValue="oqCJJAHpJGDiIf7qUwAXRg=="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77">
    <tabColor rgb="FF00B0F0"/>
    <pageSetUpPr fitToPage="1"/>
  </sheetPr>
  <dimension ref="A1:D14"/>
  <sheetViews>
    <sheetView zoomScaleNormal="100" zoomScaleSheetLayoutView="100" workbookViewId="0">
      <selection activeCell="H57" sqref="H57"/>
    </sheetView>
  </sheetViews>
  <sheetFormatPr defaultColWidth="9.140625" defaultRowHeight="12.75" x14ac:dyDescent="0.2"/>
  <cols>
    <col min="1" max="1" width="79.42578125" style="7" customWidth="1"/>
    <col min="2" max="2" width="18.5703125" style="7" hidden="1" customWidth="1"/>
    <col min="3" max="3" width="18.85546875" style="7" customWidth="1"/>
    <col min="4" max="4" width="21.42578125" style="7" hidden="1" customWidth="1"/>
    <col min="5" max="16384" width="9.140625" style="7"/>
  </cols>
  <sheetData>
    <row r="1" spans="1:4" ht="15" x14ac:dyDescent="0.2">
      <c r="A1" s="275" t="s">
        <v>237</v>
      </c>
      <c r="B1" s="276"/>
      <c r="C1" s="276"/>
      <c r="D1" s="276"/>
    </row>
    <row r="2" spans="1:4" ht="15" customHeight="1" x14ac:dyDescent="0.2">
      <c r="A2" s="273"/>
      <c r="B2" s="274"/>
      <c r="C2" s="274"/>
      <c r="D2" s="274"/>
    </row>
    <row r="3" spans="1:4" ht="28.5" customHeight="1" thickBot="1" x14ac:dyDescent="0.25">
      <c r="A3" s="567" t="s">
        <v>421</v>
      </c>
      <c r="B3" s="315">
        <f>Lijsten!$A3</f>
        <v>0</v>
      </c>
      <c r="C3" s="643" t="str">
        <f>Lijsten!$A4</f>
        <v>HEP</v>
      </c>
      <c r="D3" s="315">
        <f>Lijsten!$A5</f>
        <v>0</v>
      </c>
    </row>
    <row r="4" spans="1:4" ht="12.75" customHeight="1" x14ac:dyDescent="0.2">
      <c r="A4" s="316" t="s">
        <v>238</v>
      </c>
      <c r="B4" s="317"/>
      <c r="C4" s="317"/>
      <c r="D4" s="317"/>
    </row>
    <row r="5" spans="1:4" x14ac:dyDescent="0.2">
      <c r="A5" s="318" t="s">
        <v>235</v>
      </c>
      <c r="B5" s="183">
        <v>0.5</v>
      </c>
      <c r="C5" s="183">
        <v>0.5</v>
      </c>
      <c r="D5" s="183">
        <v>0.5</v>
      </c>
    </row>
    <row r="6" spans="1:4" x14ac:dyDescent="0.2">
      <c r="A6" s="318" t="s">
        <v>236</v>
      </c>
      <c r="B6" s="183">
        <v>0.25</v>
      </c>
      <c r="C6" s="183">
        <v>0.25</v>
      </c>
      <c r="D6" s="183">
        <v>0.25</v>
      </c>
    </row>
    <row r="7" spans="1:4" x14ac:dyDescent="0.2">
      <c r="A7" s="319" t="s">
        <v>341</v>
      </c>
      <c r="B7" s="183">
        <v>0.8</v>
      </c>
      <c r="C7" s="183">
        <v>0.8</v>
      </c>
      <c r="D7" s="183">
        <v>0.8</v>
      </c>
    </row>
    <row r="8" spans="1:4" ht="13.5" thickBot="1" x14ac:dyDescent="0.25">
      <c r="A8" s="316" t="s">
        <v>239</v>
      </c>
      <c r="B8" s="317"/>
      <c r="C8" s="317"/>
      <c r="D8" s="317"/>
    </row>
    <row r="9" spans="1:4" x14ac:dyDescent="0.2">
      <c r="A9" s="644" t="s">
        <v>348</v>
      </c>
      <c r="B9" s="645">
        <v>0.2</v>
      </c>
      <c r="C9" s="645" t="s">
        <v>416</v>
      </c>
      <c r="D9" s="320">
        <v>0.2</v>
      </c>
    </row>
    <row r="10" spans="1:4" x14ac:dyDescent="0.2">
      <c r="A10" s="646" t="s">
        <v>349</v>
      </c>
      <c r="B10" s="647">
        <v>0.1</v>
      </c>
      <c r="C10" s="647" t="s">
        <v>417</v>
      </c>
      <c r="D10" s="184">
        <v>0.1</v>
      </c>
    </row>
    <row r="11" spans="1:4" x14ac:dyDescent="0.2">
      <c r="A11" s="646" t="s">
        <v>365</v>
      </c>
      <c r="B11" s="647">
        <v>0.1</v>
      </c>
      <c r="C11" s="647" t="s">
        <v>417</v>
      </c>
      <c r="D11" s="184">
        <v>0.1</v>
      </c>
    </row>
    <row r="14" spans="1:4" x14ac:dyDescent="0.2">
      <c r="A14" s="182"/>
    </row>
  </sheetData>
  <sheetProtection algorithmName="SHA-512" hashValue="RVUTtXtE1SrEtRNtjvubZmsdSSVBc+vyq/Aax/bfDxsRai60RSegvq2TUbteC0FAKc8fHB+a7Zg/EnEMTGZUFA==" saltValue="OjbiVaJerkX6fyzmli43ig==" spinCount="100000" sheet="1" objects="1" scenarios="1"/>
  <phoneticPr fontId="4" type="noConversion"/>
  <pageMargins left="0.25" right="0.25" top="0.75" bottom="0.75" header="0.3" footer="0.3"/>
  <pageSetup paperSize="9" fitToHeight="0" orientation="landscape"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98">
    <tabColor rgb="FF00B0F0"/>
    <pageSetUpPr fitToPage="1"/>
  </sheetPr>
  <dimension ref="A1:IV83"/>
  <sheetViews>
    <sheetView showGridLines="0" zoomScaleNormal="100" zoomScaleSheetLayoutView="100" workbookViewId="0">
      <selection activeCell="H57" sqref="H57"/>
    </sheetView>
  </sheetViews>
  <sheetFormatPr defaultColWidth="9.140625" defaultRowHeight="12.75" x14ac:dyDescent="0.2"/>
  <cols>
    <col min="1" max="1" width="8.85546875" style="147" customWidth="1"/>
    <col min="2" max="2" width="7.5703125" style="147" customWidth="1"/>
    <col min="3" max="3" width="9.140625" style="147" customWidth="1"/>
    <col min="4" max="6" width="9.140625" style="147"/>
    <col min="7" max="7" width="9.140625" style="147" customWidth="1"/>
    <col min="8" max="16" width="9.140625" style="147"/>
    <col min="17" max="18" width="9.140625" style="147" customWidth="1"/>
    <col min="19" max="23" width="9.140625" style="147"/>
    <col min="24" max="40" width="9.140625" style="287"/>
    <col min="41" max="16384" width="9.140625" style="147"/>
  </cols>
  <sheetData>
    <row r="1" spans="1:18" ht="104.25" customHeight="1" x14ac:dyDescent="0.2">
      <c r="A1" s="305"/>
      <c r="B1" s="306"/>
      <c r="C1" s="307"/>
      <c r="D1" s="306"/>
      <c r="E1" s="307"/>
      <c r="F1" s="305"/>
      <c r="G1" s="305"/>
      <c r="H1" s="305"/>
      <c r="I1" s="305"/>
      <c r="J1" s="282"/>
      <c r="K1" s="282"/>
      <c r="L1" s="282"/>
      <c r="M1" s="282"/>
      <c r="N1" s="282"/>
      <c r="O1" s="282"/>
      <c r="P1" s="282"/>
      <c r="Q1" s="282"/>
      <c r="R1" s="283"/>
    </row>
    <row r="2" spans="1:18" ht="18" x14ac:dyDescent="0.25">
      <c r="A2" s="305"/>
      <c r="B2" s="655" t="s">
        <v>188</v>
      </c>
      <c r="C2" s="305"/>
      <c r="D2" s="306"/>
      <c r="E2" s="305"/>
      <c r="F2" s="305"/>
      <c r="G2" s="305"/>
      <c r="H2" s="305"/>
      <c r="I2" s="305"/>
      <c r="J2" s="284"/>
      <c r="K2" s="284"/>
      <c r="L2" s="282"/>
      <c r="M2" s="282"/>
      <c r="N2" s="282"/>
      <c r="O2" s="282"/>
      <c r="P2" s="282"/>
      <c r="Q2" s="282"/>
      <c r="R2" s="282"/>
    </row>
    <row r="3" spans="1:18" ht="18" x14ac:dyDescent="0.25">
      <c r="A3" s="305"/>
      <c r="B3" s="655" t="str">
        <f>Deelnemersoverzicht!A2</f>
        <v>Model Begroting HEP</v>
      </c>
      <c r="C3" s="306"/>
      <c r="D3" s="306"/>
      <c r="E3" s="305"/>
      <c r="F3" s="305"/>
      <c r="G3" s="305"/>
      <c r="H3" s="305"/>
      <c r="I3" s="305"/>
      <c r="J3" s="284"/>
      <c r="K3" s="284"/>
      <c r="L3" s="282"/>
      <c r="M3" s="282"/>
      <c r="N3" s="282"/>
      <c r="O3" s="282"/>
      <c r="P3" s="282"/>
      <c r="Q3" s="282"/>
      <c r="R3" s="282"/>
    </row>
    <row r="4" spans="1:18" ht="33.75" customHeight="1" x14ac:dyDescent="0.2">
      <c r="A4" s="305"/>
      <c r="B4" s="305"/>
      <c r="C4" s="305"/>
      <c r="D4" s="305"/>
      <c r="E4" s="305"/>
      <c r="F4" s="305"/>
      <c r="G4" s="305"/>
      <c r="H4" s="305"/>
      <c r="I4" s="305"/>
      <c r="J4" s="282"/>
      <c r="K4" s="282"/>
      <c r="L4" s="282"/>
      <c r="M4" s="282"/>
      <c r="N4" s="282"/>
      <c r="O4" s="282"/>
      <c r="P4" s="282"/>
      <c r="Q4" s="282"/>
      <c r="R4" s="282"/>
    </row>
    <row r="5" spans="1:18" ht="33.75" customHeight="1" x14ac:dyDescent="0.2">
      <c r="A5" s="285"/>
      <c r="B5" s="281" t="s">
        <v>177</v>
      </c>
      <c r="C5" s="285"/>
      <c r="D5" s="286"/>
      <c r="E5" s="286"/>
      <c r="F5" s="285"/>
      <c r="G5" s="285"/>
      <c r="H5" s="285"/>
      <c r="I5" s="285"/>
      <c r="J5" s="285"/>
      <c r="K5" s="285"/>
      <c r="L5" s="285"/>
      <c r="M5" s="285"/>
      <c r="N5" s="285"/>
      <c r="O5" s="285"/>
      <c r="P5" s="285"/>
      <c r="Q5" s="285"/>
      <c r="R5" s="285"/>
    </row>
    <row r="6" spans="1:18" ht="12.75" customHeight="1" x14ac:dyDescent="0.2">
      <c r="A6" s="290"/>
      <c r="B6" s="290"/>
      <c r="C6" s="290"/>
      <c r="D6" s="290"/>
      <c r="E6" s="290"/>
      <c r="F6" s="290"/>
      <c r="G6" s="290"/>
      <c r="H6" s="290"/>
      <c r="I6" s="290"/>
      <c r="J6" s="290"/>
      <c r="K6" s="290"/>
      <c r="L6" s="290"/>
      <c r="M6" s="290"/>
      <c r="N6" s="290"/>
      <c r="O6" s="290"/>
      <c r="P6" s="290"/>
      <c r="Q6" s="290"/>
      <c r="R6" s="290"/>
    </row>
    <row r="7" spans="1:18" ht="12.75" customHeight="1" x14ac:dyDescent="0.2">
      <c r="A7" s="290"/>
      <c r="B7" s="294" t="s">
        <v>178</v>
      </c>
      <c r="C7" s="290" t="s">
        <v>179</v>
      </c>
      <c r="D7" s="290"/>
      <c r="E7" s="293"/>
      <c r="F7" s="290"/>
      <c r="G7" s="290"/>
      <c r="H7" s="290"/>
      <c r="I7" s="290"/>
      <c r="J7" s="290"/>
      <c r="K7" s="290"/>
      <c r="L7" s="290"/>
      <c r="M7" s="290"/>
      <c r="N7" s="290"/>
      <c r="O7" s="290"/>
      <c r="P7" s="290"/>
      <c r="Q7" s="290"/>
      <c r="R7" s="290"/>
    </row>
    <row r="8" spans="1:18" ht="12.75" customHeight="1" x14ac:dyDescent="0.2">
      <c r="A8" s="290"/>
      <c r="B8" s="295"/>
      <c r="C8" s="290" t="s">
        <v>184</v>
      </c>
      <c r="D8" s="290"/>
      <c r="E8" s="293"/>
      <c r="F8" s="290"/>
      <c r="G8" s="290"/>
      <c r="H8" s="290"/>
      <c r="I8" s="290"/>
      <c r="J8" s="290"/>
      <c r="K8" s="290"/>
      <c r="L8" s="290"/>
      <c r="M8" s="290"/>
      <c r="N8" s="290"/>
      <c r="O8" s="290"/>
      <c r="P8" s="290"/>
      <c r="Q8" s="290"/>
      <c r="R8" s="290"/>
    </row>
    <row r="9" spans="1:18" ht="12.75" customHeight="1" x14ac:dyDescent="0.2">
      <c r="A9" s="290"/>
      <c r="B9" s="302" t="s">
        <v>193</v>
      </c>
      <c r="C9" s="290"/>
      <c r="D9" s="290"/>
      <c r="E9" s="293"/>
      <c r="F9" s="290"/>
      <c r="G9" s="290"/>
      <c r="H9" s="290"/>
      <c r="I9" s="290"/>
      <c r="J9" s="290"/>
      <c r="K9" s="290"/>
      <c r="L9" s="290"/>
      <c r="M9" s="290"/>
      <c r="N9" s="290"/>
      <c r="O9" s="290"/>
      <c r="P9" s="290"/>
      <c r="Q9" s="290"/>
      <c r="R9" s="290"/>
    </row>
    <row r="10" spans="1:18" ht="12.75" customHeight="1" x14ac:dyDescent="0.2">
      <c r="A10" s="290"/>
      <c r="B10" s="294" t="s">
        <v>178</v>
      </c>
      <c r="C10" s="303" t="s">
        <v>279</v>
      </c>
      <c r="D10" s="290"/>
      <c r="E10" s="293"/>
      <c r="F10" s="290"/>
      <c r="G10" s="290"/>
      <c r="H10" s="290"/>
      <c r="I10" s="290"/>
      <c r="J10" s="290"/>
      <c r="K10" s="290"/>
      <c r="L10" s="290"/>
      <c r="M10" s="290"/>
      <c r="N10" s="290"/>
      <c r="O10" s="290"/>
      <c r="P10" s="290"/>
      <c r="Q10" s="290"/>
      <c r="R10" s="290"/>
    </row>
    <row r="11" spans="1:18" ht="12.75" customHeight="1" x14ac:dyDescent="0.2">
      <c r="A11" s="290"/>
      <c r="B11" s="294" t="s">
        <v>178</v>
      </c>
      <c r="C11" s="290" t="s">
        <v>280</v>
      </c>
      <c r="D11" s="290"/>
      <c r="E11" s="293"/>
      <c r="F11" s="290"/>
      <c r="G11" s="290"/>
      <c r="H11" s="290"/>
      <c r="I11" s="290"/>
      <c r="J11" s="290"/>
      <c r="K11" s="290"/>
      <c r="L11" s="290"/>
      <c r="M11" s="290"/>
      <c r="N11" s="290"/>
      <c r="O11" s="290"/>
      <c r="P11" s="290"/>
      <c r="Q11" s="290"/>
      <c r="R11" s="290"/>
    </row>
    <row r="12" spans="1:18" ht="12.75" customHeight="1" x14ac:dyDescent="0.2">
      <c r="A12" s="290"/>
      <c r="B12" s="294"/>
      <c r="C12" s="290" t="s">
        <v>312</v>
      </c>
      <c r="D12" s="290"/>
      <c r="E12" s="293"/>
      <c r="F12" s="290"/>
      <c r="G12" s="290"/>
      <c r="H12" s="290"/>
      <c r="I12" s="290"/>
      <c r="J12" s="290"/>
      <c r="K12" s="290"/>
      <c r="L12" s="290"/>
      <c r="M12" s="290"/>
      <c r="N12" s="290"/>
      <c r="O12" s="290"/>
      <c r="P12" s="290"/>
      <c r="Q12" s="290"/>
      <c r="R12" s="290"/>
    </row>
    <row r="13" spans="1:18" ht="12.75" customHeight="1" x14ac:dyDescent="0.2">
      <c r="A13" s="290"/>
      <c r="B13" s="294" t="s">
        <v>178</v>
      </c>
      <c r="C13" s="290" t="s">
        <v>281</v>
      </c>
      <c r="D13" s="290"/>
      <c r="E13" s="293"/>
      <c r="F13" s="290"/>
      <c r="G13" s="290"/>
      <c r="H13" s="290"/>
      <c r="I13" s="290"/>
      <c r="J13" s="290"/>
      <c r="K13" s="290"/>
      <c r="L13" s="290"/>
      <c r="M13" s="290"/>
      <c r="N13" s="290"/>
      <c r="O13" s="290"/>
      <c r="P13" s="290"/>
      <c r="Q13" s="290"/>
      <c r="R13" s="290"/>
    </row>
    <row r="14" spans="1:18" ht="12.75" customHeight="1" x14ac:dyDescent="0.2">
      <c r="A14" s="290"/>
      <c r="B14" s="295"/>
      <c r="C14" s="290" t="s">
        <v>240</v>
      </c>
      <c r="D14" s="290"/>
      <c r="E14" s="293"/>
      <c r="F14" s="290"/>
      <c r="G14" s="290"/>
      <c r="H14" s="290"/>
      <c r="I14" s="290"/>
      <c r="J14" s="290"/>
      <c r="K14" s="290"/>
      <c r="L14" s="290"/>
      <c r="M14" s="290"/>
      <c r="N14" s="290"/>
      <c r="O14" s="290"/>
      <c r="P14" s="290"/>
      <c r="Q14" s="290"/>
      <c r="R14" s="290"/>
    </row>
    <row r="15" spans="1:18" ht="12.75" customHeight="1" x14ac:dyDescent="0.2">
      <c r="A15" s="290"/>
      <c r="B15" s="294" t="s">
        <v>178</v>
      </c>
      <c r="C15" s="290" t="s">
        <v>190</v>
      </c>
      <c r="D15" s="290"/>
      <c r="E15" s="293"/>
      <c r="F15" s="290"/>
      <c r="G15" s="290"/>
      <c r="H15" s="290"/>
      <c r="I15" s="290"/>
      <c r="J15" s="290"/>
      <c r="K15" s="290"/>
      <c r="L15" s="290"/>
      <c r="M15" s="290"/>
      <c r="N15" s="290"/>
      <c r="O15" s="290"/>
      <c r="P15" s="290"/>
      <c r="Q15" s="290"/>
      <c r="R15" s="290"/>
    </row>
    <row r="16" spans="1:18" ht="12.75" customHeight="1" x14ac:dyDescent="0.2">
      <c r="A16" s="290"/>
      <c r="B16" s="294" t="s">
        <v>178</v>
      </c>
      <c r="C16" s="290" t="s">
        <v>1</v>
      </c>
      <c r="D16" s="290"/>
      <c r="E16" s="290"/>
      <c r="F16" s="290"/>
      <c r="G16" s="290"/>
      <c r="H16" s="290"/>
      <c r="I16" s="290"/>
      <c r="J16" s="290"/>
      <c r="K16" s="290"/>
      <c r="L16" s="290"/>
      <c r="M16" s="290"/>
      <c r="N16" s="290"/>
      <c r="O16" s="290"/>
      <c r="P16" s="290"/>
      <c r="Q16" s="290"/>
      <c r="R16" s="290"/>
    </row>
    <row r="17" spans="1:216" ht="12.75" customHeight="1" x14ac:dyDescent="0.2">
      <c r="A17" s="290"/>
      <c r="B17" s="294" t="s">
        <v>178</v>
      </c>
      <c r="C17" s="290" t="s">
        <v>387</v>
      </c>
      <c r="D17" s="290"/>
      <c r="E17" s="290"/>
      <c r="F17" s="290"/>
      <c r="G17" s="290"/>
      <c r="H17" s="290"/>
      <c r="I17" s="290"/>
      <c r="J17" s="290"/>
      <c r="K17" s="290"/>
      <c r="L17" s="290"/>
      <c r="M17" s="290"/>
      <c r="N17" s="290"/>
      <c r="O17" s="290"/>
      <c r="P17" s="290"/>
      <c r="Q17" s="290"/>
      <c r="R17" s="290"/>
    </row>
    <row r="18" spans="1:216" ht="12.75" customHeight="1" x14ac:dyDescent="0.2">
      <c r="A18" s="290"/>
      <c r="B18" s="290"/>
      <c r="C18" s="290"/>
      <c r="D18" s="290"/>
      <c r="E18" s="290"/>
      <c r="F18" s="290"/>
      <c r="G18" s="290"/>
      <c r="H18" s="290"/>
      <c r="I18" s="290"/>
      <c r="J18" s="290"/>
      <c r="K18" s="290"/>
      <c r="L18" s="290"/>
      <c r="M18" s="290"/>
      <c r="N18" s="290"/>
      <c r="O18" s="290"/>
      <c r="P18" s="290"/>
      <c r="Q18" s="290"/>
      <c r="R18" s="290"/>
    </row>
    <row r="19" spans="1:216" ht="15" x14ac:dyDescent="0.2">
      <c r="A19" s="285"/>
      <c r="B19" s="415" t="s">
        <v>373</v>
      </c>
      <c r="C19" s="285"/>
      <c r="D19" s="286"/>
      <c r="E19" s="286"/>
      <c r="F19" s="285"/>
      <c r="G19" s="285"/>
      <c r="H19" s="285"/>
      <c r="I19" s="285"/>
      <c r="J19" s="285"/>
      <c r="K19" s="285"/>
      <c r="L19" s="285"/>
      <c r="M19" s="285"/>
      <c r="N19" s="285"/>
      <c r="O19" s="285"/>
      <c r="P19" s="285"/>
      <c r="Q19" s="285"/>
      <c r="R19" s="285"/>
    </row>
    <row r="20" spans="1:216" ht="12.75" customHeight="1" x14ac:dyDescent="0.2">
      <c r="A20" s="290"/>
      <c r="B20" s="304"/>
      <c r="C20" s="290"/>
      <c r="D20" s="290"/>
      <c r="E20" s="293"/>
      <c r="F20" s="290"/>
      <c r="G20" s="290"/>
      <c r="H20" s="290"/>
      <c r="I20" s="290"/>
      <c r="J20" s="290"/>
      <c r="K20" s="290"/>
      <c r="L20" s="290"/>
      <c r="M20" s="290"/>
      <c r="N20" s="290"/>
      <c r="O20" s="290"/>
      <c r="P20" s="290"/>
      <c r="Q20" s="290"/>
      <c r="R20" s="290"/>
    </row>
    <row r="21" spans="1:216" ht="12.75" customHeight="1" x14ac:dyDescent="0.2">
      <c r="A21" s="290"/>
      <c r="B21" s="290"/>
      <c r="C21" s="290"/>
      <c r="D21" s="290"/>
      <c r="E21" s="290"/>
      <c r="F21" s="290"/>
      <c r="G21" s="290"/>
      <c r="H21" s="290"/>
      <c r="I21" s="290"/>
      <c r="J21" s="290"/>
      <c r="K21" s="290"/>
      <c r="L21" s="290"/>
      <c r="M21" s="290"/>
      <c r="N21" s="290"/>
      <c r="O21" s="290"/>
      <c r="P21" s="290"/>
      <c r="Q21" s="290"/>
      <c r="R21" s="290"/>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7"/>
      <c r="BL21" s="287"/>
      <c r="BM21" s="287"/>
      <c r="BN21" s="287"/>
      <c r="BO21" s="287"/>
      <c r="BP21" s="287"/>
      <c r="BQ21" s="287"/>
      <c r="BR21" s="287"/>
      <c r="BS21" s="287"/>
      <c r="BT21" s="287"/>
      <c r="BU21" s="287"/>
      <c r="BV21" s="287"/>
      <c r="BW21" s="287"/>
      <c r="BX21" s="287"/>
      <c r="BY21" s="287"/>
      <c r="BZ21" s="287"/>
      <c r="CA21" s="287"/>
      <c r="CB21" s="287"/>
      <c r="CC21" s="287"/>
      <c r="CD21" s="287"/>
      <c r="CE21" s="287"/>
      <c r="CF21" s="287"/>
      <c r="CG21" s="287"/>
      <c r="CH21" s="287"/>
      <c r="CI21" s="287"/>
      <c r="CJ21" s="287"/>
      <c r="CK21" s="287"/>
      <c r="CL21" s="287"/>
      <c r="CM21" s="287"/>
      <c r="CN21" s="287"/>
      <c r="CO21" s="287"/>
      <c r="CP21" s="287"/>
      <c r="CQ21" s="287"/>
      <c r="CR21" s="287"/>
      <c r="CS21" s="287"/>
      <c r="CT21" s="287"/>
      <c r="CU21" s="287"/>
      <c r="CV21" s="287"/>
      <c r="CW21" s="287"/>
      <c r="CX21" s="287"/>
      <c r="CY21" s="287"/>
      <c r="CZ21" s="287"/>
      <c r="DA21" s="287"/>
      <c r="DB21" s="287"/>
      <c r="DC21" s="287"/>
      <c r="DD21" s="287"/>
      <c r="DE21" s="287"/>
      <c r="DF21" s="287"/>
      <c r="DG21" s="287"/>
      <c r="DH21" s="287"/>
      <c r="DI21" s="287"/>
      <c r="DJ21" s="287"/>
      <c r="DK21" s="287"/>
      <c r="DL21" s="287"/>
      <c r="DM21" s="287"/>
      <c r="DN21" s="287"/>
      <c r="DO21" s="287"/>
      <c r="DP21" s="287"/>
      <c r="DQ21" s="287"/>
      <c r="DR21" s="287"/>
      <c r="DS21" s="287"/>
      <c r="DT21" s="287"/>
      <c r="DU21" s="287"/>
      <c r="DV21" s="287"/>
      <c r="DW21" s="287"/>
      <c r="DX21" s="287"/>
      <c r="DY21" s="287"/>
      <c r="DZ21" s="287"/>
      <c r="EA21" s="287"/>
      <c r="EB21" s="287"/>
      <c r="EC21" s="287"/>
      <c r="ED21" s="287"/>
      <c r="EE21" s="287"/>
      <c r="EF21" s="287"/>
      <c r="EG21" s="287"/>
      <c r="EH21" s="287"/>
      <c r="EI21" s="287"/>
      <c r="EJ21" s="287"/>
      <c r="EK21" s="287"/>
      <c r="EL21" s="287"/>
      <c r="EM21" s="287"/>
      <c r="EN21" s="287"/>
      <c r="EO21" s="287"/>
      <c r="EP21" s="287"/>
      <c r="EQ21" s="287"/>
      <c r="ER21" s="287"/>
      <c r="ES21" s="287"/>
      <c r="ET21" s="287"/>
      <c r="EU21" s="287"/>
      <c r="EV21" s="287"/>
      <c r="EW21" s="287"/>
      <c r="EX21" s="287"/>
      <c r="EY21" s="287"/>
      <c r="EZ21" s="287"/>
      <c r="FA21" s="287"/>
      <c r="FB21" s="287"/>
      <c r="FC21" s="287"/>
      <c r="FD21" s="287"/>
      <c r="FE21" s="287"/>
      <c r="FF21" s="287"/>
      <c r="FG21" s="287"/>
      <c r="FH21" s="287"/>
      <c r="FI21" s="287"/>
      <c r="FJ21" s="287"/>
      <c r="FK21" s="287"/>
      <c r="FL21" s="287"/>
      <c r="FM21" s="287"/>
      <c r="FN21" s="287"/>
      <c r="FO21" s="287"/>
      <c r="FP21" s="287"/>
      <c r="FQ21" s="287"/>
      <c r="FR21" s="287"/>
      <c r="FS21" s="287"/>
      <c r="FT21" s="287"/>
      <c r="FU21" s="287"/>
      <c r="FV21" s="287"/>
      <c r="FW21" s="287"/>
      <c r="FX21" s="287"/>
      <c r="FY21" s="287"/>
      <c r="FZ21" s="287"/>
      <c r="GA21" s="287"/>
      <c r="GB21" s="287"/>
      <c r="GC21" s="287"/>
      <c r="GD21" s="287"/>
      <c r="GE21" s="287"/>
      <c r="GF21" s="287"/>
      <c r="GG21" s="287"/>
      <c r="GH21" s="287"/>
      <c r="GI21" s="287"/>
      <c r="GJ21" s="287"/>
      <c r="GK21" s="287"/>
      <c r="GL21" s="287"/>
      <c r="GM21" s="287"/>
      <c r="GN21" s="287"/>
      <c r="GO21" s="287"/>
      <c r="GP21" s="287"/>
      <c r="GQ21" s="287"/>
      <c r="GR21" s="287"/>
      <c r="GS21" s="287"/>
      <c r="GT21" s="287"/>
      <c r="GU21" s="287"/>
      <c r="GV21" s="287"/>
      <c r="GW21" s="287"/>
      <c r="GX21" s="287"/>
      <c r="GY21" s="287"/>
      <c r="GZ21" s="287"/>
      <c r="HA21" s="287"/>
      <c r="HB21" s="287"/>
      <c r="HC21" s="287"/>
      <c r="HD21" s="287"/>
      <c r="HE21" s="287"/>
      <c r="HF21" s="287"/>
      <c r="HG21" s="287"/>
      <c r="HH21" s="287"/>
    </row>
    <row r="22" spans="1:216" ht="12.75" customHeight="1" x14ac:dyDescent="0.2">
      <c r="A22" s="279"/>
      <c r="B22" s="279"/>
      <c r="C22" s="279"/>
      <c r="D22" s="279"/>
      <c r="E22" s="279"/>
      <c r="F22" s="279"/>
      <c r="G22" s="279"/>
      <c r="H22" s="279"/>
      <c r="I22" s="279"/>
      <c r="J22" s="279"/>
      <c r="K22" s="279"/>
      <c r="L22" s="279"/>
      <c r="M22" s="279"/>
      <c r="N22" s="279"/>
      <c r="O22" s="279"/>
      <c r="P22" s="279"/>
      <c r="Q22" s="279"/>
      <c r="R22" s="279"/>
    </row>
    <row r="23" spans="1:216" ht="15" x14ac:dyDescent="0.2">
      <c r="A23" s="280"/>
      <c r="B23" s="281" t="s">
        <v>232</v>
      </c>
      <c r="C23" s="280"/>
      <c r="D23" s="280"/>
      <c r="E23" s="280"/>
      <c r="F23" s="280"/>
      <c r="G23" s="280"/>
      <c r="H23" s="280"/>
      <c r="I23" s="280"/>
      <c r="J23" s="280"/>
      <c r="K23" s="280"/>
      <c r="L23" s="280"/>
      <c r="M23" s="280"/>
      <c r="N23" s="280"/>
      <c r="O23" s="280"/>
      <c r="P23" s="280"/>
      <c r="Q23" s="280"/>
      <c r="R23" s="280"/>
    </row>
    <row r="24" spans="1:216" ht="12.75" customHeight="1" x14ac:dyDescent="0.2">
      <c r="A24" s="279"/>
      <c r="B24" s="279"/>
      <c r="C24" s="279"/>
      <c r="D24" s="279"/>
      <c r="E24" s="279"/>
      <c r="F24" s="279"/>
      <c r="G24" s="279"/>
      <c r="H24" s="279"/>
      <c r="I24" s="279"/>
      <c r="J24" s="279"/>
      <c r="K24" s="279"/>
      <c r="L24" s="279"/>
      <c r="M24" s="279"/>
      <c r="N24" s="279"/>
      <c r="O24" s="279"/>
      <c r="P24" s="279"/>
      <c r="Q24" s="279"/>
      <c r="R24" s="279"/>
    </row>
    <row r="25" spans="1:216" ht="12.75" customHeight="1" x14ac:dyDescent="0.2">
      <c r="A25" s="279"/>
      <c r="B25" s="292" t="s">
        <v>204</v>
      </c>
      <c r="C25" s="292"/>
      <c r="D25" s="292"/>
      <c r="E25" s="292"/>
      <c r="F25" s="292"/>
      <c r="G25" s="292"/>
      <c r="H25" s="292"/>
      <c r="I25" s="292"/>
      <c r="J25" s="292"/>
      <c r="K25" s="292"/>
      <c r="L25" s="292"/>
      <c r="M25" s="292"/>
      <c r="N25" s="292"/>
      <c r="O25" s="292"/>
      <c r="P25" s="292"/>
      <c r="Q25" s="292"/>
      <c r="R25" s="279"/>
    </row>
    <row r="26" spans="1:216" ht="12.75" customHeight="1" x14ac:dyDescent="0.2">
      <c r="A26" s="279"/>
      <c r="B26" s="292" t="s">
        <v>395</v>
      </c>
      <c r="C26" s="292"/>
      <c r="D26" s="292"/>
      <c r="E26" s="292"/>
      <c r="F26" s="292"/>
      <c r="G26" s="292"/>
      <c r="H26" s="292"/>
      <c r="I26" s="292"/>
      <c r="J26" s="292"/>
      <c r="K26" s="292"/>
      <c r="L26" s="292"/>
      <c r="M26" s="292"/>
      <c r="N26" s="292"/>
      <c r="O26" s="292"/>
      <c r="P26" s="292"/>
      <c r="Q26" s="292"/>
      <c r="R26" s="279"/>
    </row>
    <row r="27" spans="1:216" ht="12.75" customHeight="1" x14ac:dyDescent="0.2">
      <c r="A27" s="279"/>
      <c r="B27" s="292" t="s">
        <v>396</v>
      </c>
      <c r="C27" s="292"/>
      <c r="D27" s="292"/>
      <c r="E27" s="292"/>
      <c r="F27" s="292"/>
      <c r="G27" s="292"/>
      <c r="H27" s="292"/>
      <c r="I27" s="292"/>
      <c r="J27" s="292"/>
      <c r="K27" s="292"/>
      <c r="L27" s="292"/>
      <c r="M27" s="292"/>
      <c r="N27" s="292"/>
      <c r="O27" s="292"/>
      <c r="P27" s="292"/>
      <c r="Q27" s="292"/>
      <c r="R27" s="279"/>
    </row>
    <row r="28" spans="1:216" ht="12.75" customHeight="1" x14ac:dyDescent="0.2">
      <c r="A28" s="279"/>
      <c r="B28" s="292" t="s">
        <v>397</v>
      </c>
      <c r="C28" s="292"/>
      <c r="D28" s="292"/>
      <c r="E28" s="292"/>
      <c r="F28" s="292"/>
      <c r="G28" s="292"/>
      <c r="H28" s="292"/>
      <c r="I28" s="292"/>
      <c r="J28" s="292"/>
      <c r="K28" s="292"/>
      <c r="L28" s="292"/>
      <c r="M28" s="292"/>
      <c r="N28" s="292"/>
      <c r="O28" s="292"/>
      <c r="P28" s="292"/>
      <c r="Q28" s="292"/>
      <c r="R28" s="279"/>
    </row>
    <row r="29" spans="1:216" ht="12.75" customHeight="1" x14ac:dyDescent="0.2">
      <c r="A29" s="279"/>
      <c r="B29" s="292" t="s">
        <v>398</v>
      </c>
      <c r="C29" s="292"/>
      <c r="D29" s="292"/>
      <c r="E29" s="292"/>
      <c r="F29" s="292"/>
      <c r="G29" s="292"/>
      <c r="H29" s="292"/>
      <c r="I29" s="292"/>
      <c r="J29" s="292"/>
      <c r="K29" s="292"/>
      <c r="L29" s="292"/>
      <c r="M29" s="292"/>
      <c r="N29" s="292"/>
      <c r="O29" s="292"/>
      <c r="P29" s="292"/>
      <c r="Q29" s="292"/>
      <c r="R29" s="279"/>
    </row>
    <row r="30" spans="1:216" ht="12.75" customHeight="1" x14ac:dyDescent="0.2">
      <c r="A30" s="279"/>
      <c r="B30" s="292" t="s">
        <v>399</v>
      </c>
      <c r="C30" s="292"/>
      <c r="D30" s="292"/>
      <c r="E30" s="292"/>
      <c r="F30" s="292"/>
      <c r="G30" s="292"/>
      <c r="H30" s="292"/>
      <c r="I30" s="292"/>
      <c r="J30" s="292"/>
      <c r="K30" s="292"/>
      <c r="L30" s="292"/>
      <c r="M30" s="292"/>
      <c r="N30" s="292"/>
      <c r="O30" s="292"/>
      <c r="P30" s="292"/>
      <c r="Q30" s="292"/>
      <c r="R30" s="279"/>
    </row>
    <row r="31" spans="1:216" ht="12.75" customHeight="1" x14ac:dyDescent="0.2">
      <c r="A31" s="279"/>
      <c r="B31" s="292" t="s">
        <v>410</v>
      </c>
      <c r="C31" s="292"/>
      <c r="D31" s="292"/>
      <c r="E31" s="292"/>
      <c r="F31" s="292"/>
      <c r="G31" s="292"/>
      <c r="H31" s="292"/>
      <c r="I31" s="292"/>
      <c r="J31" s="292"/>
      <c r="K31" s="292"/>
      <c r="L31" s="292"/>
      <c r="M31" s="292"/>
      <c r="N31" s="292"/>
      <c r="O31" s="292"/>
      <c r="P31" s="292"/>
      <c r="Q31" s="292"/>
      <c r="R31" s="279"/>
    </row>
    <row r="32" spans="1:216" ht="12.75" customHeight="1" x14ac:dyDescent="0.2">
      <c r="A32" s="279"/>
      <c r="B32" s="279"/>
      <c r="C32" s="279"/>
      <c r="D32" s="279"/>
      <c r="E32" s="279"/>
      <c r="F32" s="279"/>
      <c r="G32" s="279"/>
      <c r="H32" s="279"/>
      <c r="I32" s="279"/>
      <c r="J32" s="279"/>
      <c r="K32" s="279"/>
      <c r="L32" s="279"/>
      <c r="M32" s="279"/>
      <c r="N32" s="279"/>
      <c r="O32" s="279"/>
      <c r="P32" s="279"/>
      <c r="Q32" s="279"/>
      <c r="R32" s="279"/>
    </row>
    <row r="33" spans="1:40" ht="15" x14ac:dyDescent="0.2">
      <c r="A33" s="280"/>
      <c r="B33" s="281" t="s">
        <v>233</v>
      </c>
      <c r="C33" s="280"/>
      <c r="D33" s="280"/>
      <c r="E33" s="280"/>
      <c r="F33" s="280"/>
      <c r="G33" s="280"/>
      <c r="H33" s="280"/>
      <c r="I33" s="280"/>
      <c r="J33" s="280"/>
      <c r="K33" s="280"/>
      <c r="L33" s="280"/>
      <c r="M33" s="280"/>
      <c r="N33" s="280"/>
      <c r="O33" s="280"/>
      <c r="P33" s="280"/>
      <c r="Q33" s="280"/>
      <c r="R33" s="280"/>
      <c r="X33" s="147"/>
      <c r="Y33" s="147"/>
      <c r="Z33" s="147"/>
      <c r="AA33" s="147"/>
      <c r="AB33" s="147"/>
      <c r="AC33" s="147"/>
      <c r="AD33" s="147"/>
      <c r="AE33" s="147"/>
      <c r="AF33" s="147"/>
      <c r="AG33" s="147"/>
      <c r="AH33" s="147"/>
      <c r="AI33" s="147"/>
      <c r="AJ33" s="147"/>
      <c r="AK33" s="147"/>
      <c r="AL33" s="147"/>
      <c r="AM33" s="147"/>
      <c r="AN33" s="147"/>
    </row>
    <row r="34" spans="1:40" ht="12.75" customHeight="1" x14ac:dyDescent="0.2">
      <c r="A34" s="290"/>
      <c r="B34" s="290"/>
      <c r="C34" s="290"/>
      <c r="D34" s="290"/>
      <c r="E34" s="290"/>
      <c r="F34" s="290"/>
      <c r="G34" s="290"/>
      <c r="H34" s="290"/>
      <c r="I34" s="290"/>
      <c r="J34" s="290"/>
      <c r="K34" s="290"/>
      <c r="L34" s="290"/>
      <c r="M34" s="290"/>
      <c r="N34" s="290"/>
      <c r="O34" s="290"/>
      <c r="P34" s="290"/>
      <c r="Q34" s="290"/>
      <c r="R34" s="290"/>
      <c r="X34" s="147"/>
      <c r="Y34" s="147"/>
      <c r="Z34" s="147"/>
      <c r="AA34" s="147"/>
      <c r="AB34" s="147"/>
      <c r="AC34" s="147"/>
      <c r="AD34" s="147"/>
      <c r="AE34" s="147"/>
      <c r="AF34" s="147"/>
      <c r="AG34" s="147"/>
      <c r="AH34" s="147"/>
      <c r="AI34" s="147"/>
      <c r="AJ34" s="147"/>
      <c r="AK34" s="147"/>
      <c r="AL34" s="147"/>
      <c r="AM34" s="147"/>
      <c r="AN34" s="147"/>
    </row>
    <row r="35" spans="1:40" ht="12.75" customHeight="1" x14ac:dyDescent="0.2">
      <c r="A35" s="290"/>
      <c r="B35" s="299" t="s">
        <v>224</v>
      </c>
      <c r="C35" s="299"/>
      <c r="D35" s="299"/>
      <c r="E35" s="299"/>
      <c r="F35" s="299"/>
      <c r="G35" s="299"/>
      <c r="H35" s="299"/>
      <c r="I35" s="299"/>
      <c r="J35" s="299"/>
      <c r="K35" s="299"/>
      <c r="L35" s="299"/>
      <c r="M35" s="299"/>
      <c r="N35" s="299"/>
      <c r="O35" s="299"/>
      <c r="P35" s="299"/>
      <c r="Q35" s="299"/>
      <c r="R35" s="290"/>
      <c r="X35" s="147"/>
      <c r="Y35" s="147"/>
      <c r="Z35" s="147"/>
      <c r="AA35" s="147"/>
      <c r="AB35" s="147"/>
      <c r="AC35" s="147"/>
      <c r="AD35" s="147"/>
      <c r="AE35" s="147"/>
      <c r="AF35" s="147"/>
      <c r="AG35" s="147"/>
      <c r="AH35" s="147"/>
      <c r="AI35" s="147"/>
      <c r="AJ35" s="147"/>
      <c r="AK35" s="147"/>
      <c r="AL35" s="147"/>
      <c r="AM35" s="147"/>
      <c r="AN35" s="147"/>
    </row>
    <row r="36" spans="1:40" ht="12.75" customHeight="1" x14ac:dyDescent="0.2">
      <c r="A36" s="290"/>
      <c r="B36" s="299" t="s">
        <v>400</v>
      </c>
      <c r="C36" s="299"/>
      <c r="D36" s="299"/>
      <c r="E36" s="299"/>
      <c r="F36" s="299"/>
      <c r="G36" s="299"/>
      <c r="H36" s="299"/>
      <c r="I36" s="299"/>
      <c r="J36" s="299"/>
      <c r="K36" s="299"/>
      <c r="L36" s="299"/>
      <c r="M36" s="299"/>
      <c r="N36" s="299"/>
      <c r="O36" s="299"/>
      <c r="P36" s="299"/>
      <c r="Q36" s="299"/>
      <c r="R36" s="290"/>
      <c r="X36" s="147"/>
      <c r="Y36" s="147"/>
      <c r="Z36" s="147"/>
      <c r="AA36" s="147"/>
      <c r="AB36" s="147"/>
      <c r="AC36" s="147"/>
      <c r="AD36" s="147"/>
      <c r="AE36" s="147"/>
      <c r="AF36" s="147"/>
      <c r="AG36" s="147"/>
      <c r="AH36" s="147"/>
      <c r="AI36" s="147"/>
      <c r="AJ36" s="147"/>
      <c r="AK36" s="147"/>
      <c r="AL36" s="147"/>
      <c r="AM36" s="147"/>
      <c r="AN36" s="147"/>
    </row>
    <row r="37" spans="1:40" ht="12.75" customHeight="1" x14ac:dyDescent="0.2">
      <c r="A37" s="290"/>
      <c r="B37" s="299" t="s">
        <v>401</v>
      </c>
      <c r="C37" s="299"/>
      <c r="D37" s="299"/>
      <c r="E37" s="299"/>
      <c r="F37" s="299"/>
      <c r="G37" s="299"/>
      <c r="H37" s="299"/>
      <c r="I37" s="299"/>
      <c r="J37" s="299"/>
      <c r="K37" s="299"/>
      <c r="L37" s="299"/>
      <c r="M37" s="299"/>
      <c r="N37" s="299"/>
      <c r="O37" s="299"/>
      <c r="P37" s="299"/>
      <c r="Q37" s="299"/>
      <c r="R37" s="290"/>
      <c r="X37" s="147"/>
      <c r="Y37" s="147"/>
      <c r="Z37" s="147"/>
      <c r="AA37" s="147"/>
      <c r="AB37" s="147"/>
      <c r="AC37" s="147"/>
      <c r="AD37" s="147"/>
      <c r="AE37" s="147"/>
      <c r="AF37" s="147"/>
      <c r="AG37" s="147"/>
      <c r="AH37" s="147"/>
      <c r="AI37" s="147"/>
      <c r="AJ37" s="147"/>
      <c r="AK37" s="147"/>
      <c r="AL37" s="147"/>
      <c r="AM37" s="147"/>
      <c r="AN37" s="147"/>
    </row>
    <row r="38" spans="1:40" ht="12.75" customHeight="1" x14ac:dyDescent="0.2">
      <c r="A38" s="290"/>
      <c r="B38" s="299" t="s">
        <v>402</v>
      </c>
      <c r="C38" s="299"/>
      <c r="D38" s="299"/>
      <c r="E38" s="299"/>
      <c r="F38" s="299"/>
      <c r="G38" s="299"/>
      <c r="H38" s="299"/>
      <c r="I38" s="299"/>
      <c r="J38" s="299"/>
      <c r="K38" s="299"/>
      <c r="L38" s="299"/>
      <c r="M38" s="299"/>
      <c r="N38" s="299"/>
      <c r="O38" s="299"/>
      <c r="P38" s="299"/>
      <c r="Q38" s="299"/>
      <c r="R38" s="290"/>
      <c r="X38" s="147"/>
      <c r="Y38" s="147"/>
      <c r="Z38" s="147"/>
      <c r="AA38" s="147"/>
      <c r="AB38" s="147"/>
      <c r="AC38" s="147"/>
      <c r="AD38" s="147"/>
      <c r="AE38" s="147"/>
      <c r="AF38" s="147"/>
      <c r="AG38" s="147"/>
      <c r="AH38" s="147"/>
      <c r="AI38" s="147"/>
      <c r="AJ38" s="147"/>
      <c r="AK38" s="147"/>
      <c r="AL38" s="147"/>
      <c r="AM38" s="147"/>
      <c r="AN38" s="147"/>
    </row>
    <row r="39" spans="1:40" ht="12.75" customHeight="1" x14ac:dyDescent="0.2">
      <c r="A39" s="290"/>
      <c r="B39" s="299" t="s">
        <v>403</v>
      </c>
      <c r="C39" s="299"/>
      <c r="D39" s="299"/>
      <c r="E39" s="299"/>
      <c r="F39" s="299"/>
      <c r="G39" s="299"/>
      <c r="H39" s="299"/>
      <c r="I39" s="299"/>
      <c r="J39" s="299"/>
      <c r="K39" s="299"/>
      <c r="L39" s="299"/>
      <c r="M39" s="299"/>
      <c r="N39" s="299"/>
      <c r="O39" s="299"/>
      <c r="P39" s="299"/>
      <c r="Q39" s="299"/>
      <c r="R39" s="290"/>
      <c r="X39" s="147"/>
      <c r="Y39" s="147"/>
      <c r="Z39" s="147"/>
      <c r="AA39" s="147"/>
      <c r="AB39" s="147"/>
      <c r="AC39" s="147"/>
      <c r="AD39" s="147"/>
      <c r="AE39" s="147"/>
      <c r="AF39" s="147"/>
      <c r="AG39" s="147"/>
      <c r="AH39" s="147"/>
      <c r="AI39" s="147"/>
      <c r="AJ39" s="147"/>
      <c r="AK39" s="147"/>
      <c r="AL39" s="147"/>
      <c r="AM39" s="147"/>
      <c r="AN39" s="147"/>
    </row>
    <row r="40" spans="1:40" ht="12.75" customHeight="1" x14ac:dyDescent="0.2">
      <c r="A40" s="290"/>
      <c r="B40" s="299" t="s">
        <v>404</v>
      </c>
      <c r="C40" s="299"/>
      <c r="D40" s="299"/>
      <c r="E40" s="299"/>
      <c r="F40" s="299"/>
      <c r="G40" s="299"/>
      <c r="H40" s="299"/>
      <c r="I40" s="299"/>
      <c r="J40" s="299"/>
      <c r="K40" s="299"/>
      <c r="L40" s="299"/>
      <c r="M40" s="299"/>
      <c r="N40" s="299"/>
      <c r="O40" s="299"/>
      <c r="P40" s="299"/>
      <c r="Q40" s="299"/>
      <c r="R40" s="290"/>
      <c r="X40" s="147"/>
      <c r="Y40" s="147"/>
      <c r="Z40" s="147"/>
      <c r="AA40" s="147"/>
      <c r="AB40" s="147"/>
      <c r="AC40" s="147"/>
      <c r="AD40" s="147"/>
      <c r="AE40" s="147"/>
      <c r="AF40" s="147"/>
      <c r="AG40" s="147"/>
      <c r="AH40" s="147"/>
      <c r="AI40" s="147"/>
      <c r="AJ40" s="147"/>
      <c r="AK40" s="147"/>
      <c r="AL40" s="147"/>
      <c r="AM40" s="147"/>
      <c r="AN40" s="147"/>
    </row>
    <row r="41" spans="1:40" ht="12.75" customHeight="1" x14ac:dyDescent="0.2">
      <c r="A41" s="290"/>
      <c r="B41" s="299" t="s">
        <v>405</v>
      </c>
      <c r="C41" s="299"/>
      <c r="D41" s="299"/>
      <c r="E41" s="299"/>
      <c r="F41" s="299"/>
      <c r="G41" s="299"/>
      <c r="H41" s="299"/>
      <c r="I41" s="299"/>
      <c r="J41" s="299"/>
      <c r="K41" s="299"/>
      <c r="L41" s="299"/>
      <c r="M41" s="299"/>
      <c r="N41" s="299"/>
      <c r="O41" s="299"/>
      <c r="P41" s="299"/>
      <c r="Q41" s="299"/>
      <c r="R41" s="290"/>
      <c r="X41" s="147"/>
      <c r="Y41" s="147"/>
      <c r="Z41" s="147"/>
      <c r="AA41" s="147"/>
      <c r="AB41" s="147"/>
      <c r="AC41" s="147"/>
      <c r="AD41" s="147"/>
      <c r="AE41" s="147"/>
      <c r="AF41" s="147"/>
      <c r="AG41" s="147"/>
      <c r="AH41" s="147"/>
      <c r="AI41" s="147"/>
      <c r="AJ41" s="147"/>
      <c r="AK41" s="147"/>
      <c r="AL41" s="147"/>
      <c r="AM41" s="147"/>
      <c r="AN41" s="147"/>
    </row>
    <row r="42" spans="1:40" ht="12.75" customHeight="1" x14ac:dyDescent="0.2">
      <c r="A42" s="290"/>
      <c r="B42" s="290" t="s">
        <v>406</v>
      </c>
      <c r="C42" s="300"/>
      <c r="D42" s="300"/>
      <c r="E42" s="300"/>
      <c r="F42" s="300"/>
      <c r="G42" s="300"/>
      <c r="H42" s="300"/>
      <c r="I42" s="300"/>
      <c r="J42" s="300"/>
      <c r="K42" s="300"/>
      <c r="L42" s="300"/>
      <c r="M42" s="300"/>
      <c r="N42" s="300"/>
      <c r="O42" s="300"/>
      <c r="P42" s="300"/>
      <c r="Q42" s="300"/>
      <c r="R42" s="290"/>
      <c r="X42" s="147"/>
      <c r="Y42" s="147"/>
      <c r="Z42" s="147"/>
      <c r="AA42" s="147"/>
      <c r="AB42" s="147"/>
      <c r="AC42" s="147"/>
      <c r="AD42" s="147"/>
      <c r="AE42" s="147"/>
      <c r="AF42" s="147"/>
      <c r="AG42" s="147"/>
      <c r="AH42" s="147"/>
      <c r="AI42" s="147"/>
      <c r="AJ42" s="147"/>
      <c r="AK42" s="147"/>
      <c r="AL42" s="147"/>
      <c r="AM42" s="147"/>
      <c r="AN42" s="147"/>
    </row>
    <row r="43" spans="1:40" ht="12.75" customHeight="1" x14ac:dyDescent="0.2">
      <c r="A43" s="290"/>
      <c r="B43" s="301" t="s">
        <v>407</v>
      </c>
      <c r="C43" s="298"/>
      <c r="D43" s="298"/>
      <c r="E43" s="298"/>
      <c r="F43" s="298"/>
      <c r="G43" s="298"/>
      <c r="H43" s="298"/>
      <c r="I43" s="298"/>
      <c r="J43" s="298"/>
      <c r="K43" s="298"/>
      <c r="L43" s="298"/>
      <c r="M43" s="298"/>
      <c r="N43" s="298"/>
      <c r="O43" s="298"/>
      <c r="P43" s="298"/>
      <c r="Q43" s="298"/>
      <c r="R43" s="290"/>
      <c r="X43" s="147"/>
      <c r="Y43" s="147"/>
      <c r="Z43" s="147"/>
      <c r="AA43" s="147"/>
      <c r="AB43" s="147"/>
      <c r="AC43" s="147"/>
      <c r="AD43" s="147"/>
      <c r="AE43" s="147"/>
      <c r="AF43" s="147"/>
      <c r="AG43" s="147"/>
      <c r="AH43" s="147"/>
      <c r="AI43" s="147"/>
      <c r="AJ43" s="147"/>
      <c r="AK43" s="147"/>
      <c r="AL43" s="147"/>
      <c r="AM43" s="147"/>
      <c r="AN43" s="147"/>
    </row>
    <row r="44" spans="1:40" ht="12.75" customHeight="1" x14ac:dyDescent="0.2">
      <c r="A44" s="290"/>
      <c r="B44" s="301" t="s">
        <v>408</v>
      </c>
      <c r="C44" s="298"/>
      <c r="D44" s="298"/>
      <c r="E44" s="298"/>
      <c r="F44" s="298"/>
      <c r="G44" s="298"/>
      <c r="H44" s="298"/>
      <c r="I44" s="298"/>
      <c r="J44" s="298"/>
      <c r="K44" s="298"/>
      <c r="L44" s="298"/>
      <c r="M44" s="298"/>
      <c r="N44" s="298"/>
      <c r="O44" s="298"/>
      <c r="P44" s="298"/>
      <c r="Q44" s="298"/>
      <c r="R44" s="290"/>
      <c r="X44" s="147"/>
      <c r="Y44" s="147"/>
      <c r="Z44" s="147"/>
      <c r="AA44" s="147"/>
      <c r="AB44" s="147"/>
      <c r="AC44" s="147"/>
      <c r="AD44" s="147"/>
      <c r="AE44" s="147"/>
      <c r="AF44" s="147"/>
      <c r="AG44" s="147"/>
      <c r="AH44" s="147"/>
      <c r="AI44" s="147"/>
      <c r="AJ44" s="147"/>
      <c r="AK44" s="147"/>
      <c r="AL44" s="147"/>
      <c r="AM44" s="147"/>
      <c r="AN44" s="147"/>
    </row>
    <row r="45" spans="1:40" ht="12.75" customHeight="1" x14ac:dyDescent="0.2">
      <c r="A45" s="290"/>
      <c r="B45" s="301" t="s">
        <v>409</v>
      </c>
      <c r="C45" s="298"/>
      <c r="D45" s="298"/>
      <c r="E45" s="298"/>
      <c r="F45" s="298"/>
      <c r="G45" s="298"/>
      <c r="H45" s="298"/>
      <c r="I45" s="298"/>
      <c r="J45" s="298"/>
      <c r="K45" s="298"/>
      <c r="L45" s="298"/>
      <c r="M45" s="298"/>
      <c r="N45" s="298"/>
      <c r="O45" s="298"/>
      <c r="P45" s="298"/>
      <c r="Q45" s="298"/>
      <c r="R45" s="290"/>
      <c r="X45" s="147"/>
      <c r="Y45" s="147"/>
      <c r="Z45" s="147"/>
      <c r="AA45" s="147"/>
      <c r="AB45" s="147"/>
      <c r="AC45" s="147"/>
      <c r="AD45" s="147"/>
      <c r="AE45" s="147"/>
      <c r="AF45" s="147"/>
      <c r="AG45" s="147"/>
      <c r="AH45" s="147"/>
      <c r="AI45" s="147"/>
      <c r="AJ45" s="147"/>
      <c r="AK45" s="147"/>
      <c r="AL45" s="147"/>
      <c r="AM45" s="147"/>
      <c r="AN45" s="147"/>
    </row>
    <row r="46" spans="1:40" ht="12.75" customHeight="1" x14ac:dyDescent="0.2">
      <c r="A46" s="290"/>
      <c r="B46" s="301"/>
      <c r="C46" s="301"/>
      <c r="D46" s="301"/>
      <c r="E46" s="301"/>
      <c r="F46" s="301"/>
      <c r="G46" s="301"/>
      <c r="H46" s="301"/>
      <c r="I46" s="301"/>
      <c r="J46" s="301"/>
      <c r="K46" s="301"/>
      <c r="L46" s="301"/>
      <c r="M46" s="301"/>
      <c r="N46" s="301"/>
      <c r="O46" s="301"/>
      <c r="P46" s="301"/>
      <c r="Q46" s="301"/>
      <c r="R46" s="290"/>
      <c r="X46" s="147"/>
      <c r="Y46" s="147"/>
      <c r="Z46" s="147"/>
      <c r="AA46" s="147"/>
      <c r="AB46" s="147"/>
      <c r="AC46" s="147"/>
      <c r="AD46" s="147"/>
      <c r="AE46" s="147"/>
      <c r="AF46" s="147"/>
      <c r="AG46" s="147"/>
      <c r="AH46" s="147"/>
      <c r="AI46" s="147"/>
      <c r="AJ46" s="147"/>
      <c r="AK46" s="147"/>
      <c r="AL46" s="147"/>
      <c r="AM46" s="147"/>
      <c r="AN46" s="147"/>
    </row>
    <row r="47" spans="1:40" ht="15" x14ac:dyDescent="0.2">
      <c r="A47" s="280"/>
      <c r="B47" s="281" t="s">
        <v>411</v>
      </c>
      <c r="C47" s="280"/>
      <c r="D47" s="280"/>
      <c r="E47" s="280"/>
      <c r="F47" s="280"/>
      <c r="G47" s="280"/>
      <c r="H47" s="280"/>
      <c r="I47" s="280"/>
      <c r="J47" s="280"/>
      <c r="K47" s="280"/>
      <c r="L47" s="280"/>
      <c r="M47" s="280"/>
      <c r="N47" s="280"/>
      <c r="O47" s="280"/>
      <c r="P47" s="280"/>
      <c r="Q47" s="280"/>
      <c r="R47" s="280"/>
      <c r="X47" s="147"/>
      <c r="Y47" s="147"/>
      <c r="Z47" s="147"/>
      <c r="AA47" s="147"/>
      <c r="AB47" s="147"/>
      <c r="AC47" s="147"/>
      <c r="AD47" s="147"/>
      <c r="AE47" s="147"/>
      <c r="AF47" s="147"/>
      <c r="AG47" s="147"/>
      <c r="AH47" s="147"/>
      <c r="AI47" s="147"/>
      <c r="AJ47" s="147"/>
      <c r="AK47" s="147"/>
      <c r="AL47" s="147"/>
      <c r="AM47" s="147"/>
      <c r="AN47" s="147"/>
    </row>
    <row r="48" spans="1:40" ht="12.75" customHeight="1" x14ac:dyDescent="0.2">
      <c r="A48" s="296"/>
      <c r="B48" s="297"/>
      <c r="C48" s="296"/>
      <c r="D48" s="296"/>
      <c r="E48" s="296"/>
      <c r="F48" s="296"/>
      <c r="G48" s="296"/>
      <c r="H48" s="296"/>
      <c r="I48" s="296"/>
      <c r="J48" s="296"/>
      <c r="K48" s="296"/>
      <c r="L48" s="296"/>
      <c r="M48" s="296"/>
      <c r="N48" s="296"/>
      <c r="O48" s="296"/>
      <c r="P48" s="296"/>
      <c r="Q48" s="296"/>
      <c r="R48" s="296"/>
      <c r="X48" s="147"/>
      <c r="Y48" s="147"/>
      <c r="Z48" s="147"/>
      <c r="AA48" s="147"/>
      <c r="AB48" s="147"/>
      <c r="AC48" s="147"/>
      <c r="AD48" s="147"/>
      <c r="AE48" s="147"/>
      <c r="AF48" s="147"/>
      <c r="AG48" s="147"/>
      <c r="AH48" s="147"/>
      <c r="AI48" s="147"/>
      <c r="AJ48" s="147"/>
      <c r="AK48" s="147"/>
      <c r="AL48" s="147"/>
      <c r="AM48" s="147"/>
      <c r="AN48" s="147"/>
    </row>
    <row r="49" spans="1:256" ht="12.75" customHeight="1" x14ac:dyDescent="0.2">
      <c r="A49" s="296"/>
      <c r="B49" s="290" t="s">
        <v>10</v>
      </c>
      <c r="C49" s="296"/>
      <c r="D49" s="296"/>
      <c r="E49" s="296"/>
      <c r="F49" s="296"/>
      <c r="G49" s="296"/>
      <c r="H49" s="296"/>
      <c r="I49" s="296"/>
      <c r="J49" s="296"/>
      <c r="K49" s="296"/>
      <c r="L49" s="296"/>
      <c r="M49" s="296"/>
      <c r="N49" s="296"/>
      <c r="O49" s="296"/>
      <c r="P49" s="296"/>
      <c r="Q49" s="296"/>
      <c r="R49" s="296"/>
      <c r="X49" s="147"/>
      <c r="Y49" s="147"/>
      <c r="Z49" s="147"/>
      <c r="AA49" s="147"/>
      <c r="AB49" s="147"/>
      <c r="AC49" s="147"/>
      <c r="AD49" s="147"/>
      <c r="AE49" s="147"/>
      <c r="AF49" s="147"/>
      <c r="AG49" s="147"/>
      <c r="AH49" s="147"/>
      <c r="AI49" s="147"/>
      <c r="AJ49" s="147"/>
      <c r="AK49" s="147"/>
      <c r="AL49" s="147"/>
      <c r="AM49" s="147"/>
      <c r="AN49" s="147"/>
    </row>
    <row r="50" spans="1:256" ht="12.75" customHeight="1" x14ac:dyDescent="0.2">
      <c r="A50" s="296"/>
      <c r="B50" s="290" t="s">
        <v>11</v>
      </c>
      <c r="C50" s="296"/>
      <c r="D50" s="296"/>
      <c r="E50" s="296"/>
      <c r="F50" s="296"/>
      <c r="G50" s="296"/>
      <c r="H50" s="296"/>
      <c r="I50" s="296"/>
      <c r="J50" s="296"/>
      <c r="K50" s="296"/>
      <c r="L50" s="296"/>
      <c r="M50" s="296"/>
      <c r="N50" s="296"/>
      <c r="O50" s="296"/>
      <c r="P50" s="296"/>
      <c r="Q50" s="296"/>
      <c r="R50" s="296"/>
    </row>
    <row r="51" spans="1:256" ht="12.75" customHeight="1" x14ac:dyDescent="0.2">
      <c r="A51" s="296"/>
      <c r="B51" s="290" t="s">
        <v>12</v>
      </c>
      <c r="C51" s="296"/>
      <c r="D51" s="296"/>
      <c r="E51" s="296"/>
      <c r="F51" s="296"/>
      <c r="G51" s="296"/>
      <c r="H51" s="296"/>
      <c r="I51" s="296"/>
      <c r="J51" s="296"/>
      <c r="K51" s="296"/>
      <c r="L51" s="296"/>
      <c r="M51" s="296"/>
      <c r="N51" s="296"/>
      <c r="O51" s="296"/>
      <c r="P51" s="296"/>
      <c r="Q51" s="296"/>
      <c r="R51" s="296"/>
    </row>
    <row r="52" spans="1:256" ht="12.75" customHeight="1" x14ac:dyDescent="0.2">
      <c r="A52" s="296"/>
      <c r="B52" s="290" t="s">
        <v>13</v>
      </c>
      <c r="C52" s="296"/>
      <c r="D52" s="296"/>
      <c r="E52" s="296"/>
      <c r="F52" s="296"/>
      <c r="G52" s="296"/>
      <c r="H52" s="296"/>
      <c r="I52" s="296"/>
      <c r="J52" s="296"/>
      <c r="K52" s="296"/>
      <c r="L52" s="296"/>
      <c r="M52" s="296"/>
      <c r="N52" s="296"/>
      <c r="O52" s="296"/>
      <c r="P52" s="296"/>
      <c r="Q52" s="296"/>
      <c r="R52" s="296"/>
    </row>
    <row r="53" spans="1:256" ht="12.75" customHeight="1" x14ac:dyDescent="0.2">
      <c r="A53" s="296"/>
      <c r="B53" s="294" t="s">
        <v>178</v>
      </c>
      <c r="C53" s="290" t="s">
        <v>191</v>
      </c>
      <c r="D53" s="296"/>
      <c r="E53" s="296"/>
      <c r="F53" s="296"/>
      <c r="G53" s="296"/>
      <c r="H53" s="296"/>
      <c r="I53" s="296"/>
      <c r="J53" s="296"/>
      <c r="K53" s="296"/>
      <c r="L53" s="296"/>
      <c r="M53" s="296"/>
      <c r="N53" s="296"/>
      <c r="O53" s="296"/>
      <c r="P53" s="296"/>
      <c r="Q53" s="296"/>
      <c r="R53" s="296"/>
    </row>
    <row r="54" spans="1:256" ht="12.75" customHeight="1" x14ac:dyDescent="0.2">
      <c r="A54" s="296"/>
      <c r="B54" s="294" t="s">
        <v>178</v>
      </c>
      <c r="C54" s="290" t="s">
        <v>192</v>
      </c>
      <c r="D54" s="296"/>
      <c r="E54" s="296"/>
      <c r="F54" s="296"/>
      <c r="G54" s="296"/>
      <c r="H54" s="296"/>
      <c r="I54" s="296"/>
      <c r="J54" s="296"/>
      <c r="K54" s="296"/>
      <c r="L54" s="296"/>
      <c r="M54" s="296"/>
      <c r="N54" s="296"/>
      <c r="O54" s="296"/>
      <c r="P54" s="296"/>
      <c r="Q54" s="296"/>
      <c r="R54" s="296"/>
    </row>
    <row r="55" spans="1:256" ht="12.75" customHeight="1" x14ac:dyDescent="0.2">
      <c r="A55" s="296"/>
      <c r="B55" s="295"/>
      <c r="C55" s="290"/>
      <c r="D55" s="296"/>
      <c r="E55" s="296"/>
      <c r="F55" s="296"/>
      <c r="G55" s="296"/>
      <c r="H55" s="296"/>
      <c r="I55" s="296"/>
      <c r="J55" s="296"/>
      <c r="K55" s="296"/>
      <c r="L55" s="296"/>
      <c r="M55" s="296"/>
      <c r="N55" s="296"/>
      <c r="O55" s="296"/>
      <c r="P55" s="296"/>
      <c r="Q55" s="296"/>
      <c r="R55" s="296"/>
    </row>
    <row r="56" spans="1:256" ht="12.75" customHeight="1" x14ac:dyDescent="0.2">
      <c r="A56" s="298"/>
      <c r="B56" s="290" t="s">
        <v>14</v>
      </c>
      <c r="C56" s="298"/>
      <c r="D56" s="298"/>
      <c r="E56" s="298"/>
      <c r="F56" s="298"/>
      <c r="G56" s="298"/>
      <c r="H56" s="298"/>
      <c r="I56" s="298"/>
      <c r="J56" s="298"/>
      <c r="K56" s="298"/>
      <c r="L56" s="298"/>
      <c r="M56" s="290"/>
      <c r="N56" s="298"/>
      <c r="O56" s="298"/>
      <c r="P56" s="298"/>
      <c r="Q56" s="298"/>
      <c r="R56" s="290"/>
    </row>
    <row r="57" spans="1:256" ht="12.75" customHeight="1" x14ac:dyDescent="0.2">
      <c r="A57" s="298"/>
      <c r="B57" s="290" t="s">
        <v>282</v>
      </c>
      <c r="C57" s="298"/>
      <c r="D57" s="298"/>
      <c r="E57" s="298"/>
      <c r="F57" s="298"/>
      <c r="G57" s="298"/>
      <c r="H57" s="298"/>
      <c r="I57" s="298"/>
      <c r="J57" s="298"/>
      <c r="K57" s="298"/>
      <c r="L57" s="298"/>
      <c r="M57" s="290"/>
      <c r="N57" s="298"/>
      <c r="O57" s="298"/>
      <c r="P57" s="298"/>
      <c r="Q57" s="298"/>
      <c r="R57" s="290"/>
    </row>
    <row r="58" spans="1:256" ht="12.75" customHeight="1" x14ac:dyDescent="0.2">
      <c r="A58" s="298"/>
      <c r="B58" s="290" t="s">
        <v>16</v>
      </c>
      <c r="C58" s="298"/>
      <c r="D58" s="298"/>
      <c r="E58" s="298"/>
      <c r="F58" s="298"/>
      <c r="G58" s="298"/>
      <c r="H58" s="298"/>
      <c r="I58" s="298"/>
      <c r="J58" s="298"/>
      <c r="K58" s="298"/>
      <c r="L58" s="298"/>
      <c r="M58" s="290"/>
      <c r="N58" s="298"/>
      <c r="O58" s="298"/>
      <c r="P58" s="298"/>
      <c r="Q58" s="298"/>
      <c r="R58" s="290"/>
      <c r="AB58" s="147"/>
      <c r="AC58" s="147"/>
      <c r="AD58" s="147"/>
      <c r="AE58" s="147"/>
      <c r="AF58" s="147"/>
      <c r="AG58" s="147"/>
      <c r="AH58" s="147"/>
      <c r="AI58" s="147"/>
      <c r="AJ58" s="147"/>
      <c r="AK58" s="147"/>
      <c r="AL58" s="147"/>
      <c r="AM58" s="147"/>
      <c r="AN58" s="147"/>
    </row>
    <row r="59" spans="1:256" ht="12.75" customHeight="1" x14ac:dyDescent="0.2">
      <c r="A59" s="290"/>
      <c r="B59" s="290" t="s">
        <v>15</v>
      </c>
      <c r="C59" s="298"/>
      <c r="D59" s="298"/>
      <c r="E59" s="298"/>
      <c r="F59" s="298"/>
      <c r="G59" s="298"/>
      <c r="H59" s="298"/>
      <c r="I59" s="298"/>
      <c r="J59" s="298"/>
      <c r="K59" s="298"/>
      <c r="L59" s="298"/>
      <c r="M59" s="298"/>
      <c r="N59" s="298"/>
      <c r="O59" s="298"/>
      <c r="P59" s="298"/>
      <c r="Q59" s="298"/>
      <c r="R59" s="290"/>
      <c r="AB59" s="147"/>
      <c r="AC59" s="147"/>
      <c r="AD59" s="147"/>
      <c r="AE59" s="147"/>
      <c r="AF59" s="147"/>
      <c r="AG59" s="147"/>
      <c r="AH59" s="147"/>
      <c r="AI59" s="147"/>
      <c r="AJ59" s="147"/>
      <c r="AK59" s="147"/>
      <c r="AL59" s="147"/>
      <c r="AM59" s="147"/>
      <c r="AN59" s="147"/>
    </row>
    <row r="60" spans="1:256" ht="12.75" customHeight="1" x14ac:dyDescent="0.2">
      <c r="A60" s="290"/>
      <c r="B60" s="147" t="s">
        <v>283</v>
      </c>
      <c r="C60" s="298"/>
      <c r="D60" s="298"/>
      <c r="E60" s="298"/>
      <c r="F60" s="298"/>
      <c r="G60" s="298"/>
      <c r="H60" s="298"/>
      <c r="I60" s="298"/>
      <c r="J60" s="298"/>
      <c r="K60" s="298"/>
      <c r="L60" s="298"/>
      <c r="M60" s="298"/>
      <c r="N60" s="298"/>
      <c r="O60" s="298"/>
      <c r="P60" s="298"/>
      <c r="Q60" s="298"/>
      <c r="R60" s="290"/>
      <c r="AB60" s="147"/>
      <c r="AC60" s="147"/>
      <c r="AD60" s="147"/>
      <c r="AE60" s="147"/>
      <c r="AF60" s="147"/>
      <c r="AG60" s="147"/>
      <c r="AH60" s="147"/>
      <c r="AI60" s="147"/>
      <c r="AJ60" s="147"/>
      <c r="AK60" s="147"/>
      <c r="AL60" s="147"/>
      <c r="AM60" s="147"/>
      <c r="AN60" s="147"/>
    </row>
    <row r="61" spans="1:256" ht="12.75" customHeight="1" x14ac:dyDescent="0.2">
      <c r="A61" s="290"/>
      <c r="B61" s="290" t="s">
        <v>284</v>
      </c>
      <c r="C61" s="290"/>
      <c r="D61" s="290"/>
      <c r="E61" s="290"/>
      <c r="F61" s="290"/>
      <c r="G61" s="290"/>
      <c r="H61" s="290"/>
      <c r="I61" s="290"/>
      <c r="J61" s="290"/>
      <c r="K61" s="290"/>
      <c r="L61" s="290"/>
      <c r="M61" s="290"/>
      <c r="N61" s="290"/>
      <c r="O61" s="290"/>
      <c r="P61" s="290"/>
      <c r="Q61" s="290"/>
      <c r="R61" s="290"/>
      <c r="AB61" s="147"/>
      <c r="AC61" s="147"/>
      <c r="AD61" s="147"/>
      <c r="AE61" s="147"/>
      <c r="AF61" s="147"/>
      <c r="AG61" s="147"/>
      <c r="AH61" s="147"/>
      <c r="AI61" s="147"/>
      <c r="AJ61" s="147"/>
      <c r="AK61" s="147"/>
      <c r="AL61" s="147"/>
      <c r="AM61" s="147"/>
      <c r="AN61" s="147"/>
    </row>
    <row r="62" spans="1:256" ht="12.75" customHeight="1" x14ac:dyDescent="0.2">
      <c r="A62" s="290"/>
      <c r="B62" s="290"/>
      <c r="C62" s="290"/>
      <c r="D62" s="290"/>
      <c r="E62" s="290"/>
      <c r="F62" s="290"/>
      <c r="G62" s="290"/>
      <c r="H62" s="290"/>
      <c r="I62" s="290"/>
      <c r="J62" s="290"/>
      <c r="K62" s="290"/>
      <c r="L62" s="290"/>
      <c r="M62" s="290"/>
      <c r="N62" s="290"/>
      <c r="O62" s="290"/>
      <c r="P62" s="290"/>
      <c r="Q62" s="290"/>
      <c r="R62" s="290"/>
      <c r="AB62" s="147"/>
      <c r="AC62" s="147"/>
      <c r="AD62" s="147"/>
      <c r="AE62" s="147"/>
      <c r="AF62" s="147"/>
      <c r="AG62" s="147"/>
      <c r="AH62" s="147"/>
      <c r="AI62" s="147"/>
      <c r="AJ62" s="147"/>
      <c r="AK62" s="147"/>
      <c r="AL62" s="147"/>
      <c r="AM62" s="147"/>
      <c r="AN62" s="147"/>
    </row>
    <row r="63" spans="1:256" ht="15" x14ac:dyDescent="0.2">
      <c r="A63" s="280"/>
      <c r="B63" s="281" t="s">
        <v>181</v>
      </c>
      <c r="C63" s="280"/>
      <c r="D63" s="280"/>
      <c r="E63" s="280"/>
      <c r="F63" s="280"/>
      <c r="G63" s="280"/>
      <c r="H63" s="280"/>
      <c r="I63" s="280"/>
      <c r="J63" s="280"/>
      <c r="K63" s="280"/>
      <c r="L63" s="280"/>
      <c r="M63" s="280"/>
      <c r="N63" s="280"/>
      <c r="O63" s="280"/>
      <c r="P63" s="280"/>
      <c r="Q63" s="280"/>
      <c r="R63" s="280"/>
      <c r="AB63" s="147"/>
      <c r="AC63" s="147"/>
      <c r="AD63" s="147"/>
      <c r="AE63" s="147"/>
      <c r="AF63" s="147"/>
      <c r="AG63" s="147"/>
      <c r="AH63" s="147"/>
      <c r="AI63" s="147"/>
      <c r="AJ63" s="147"/>
      <c r="AK63" s="147"/>
      <c r="AL63" s="147"/>
      <c r="AM63" s="147"/>
      <c r="AN63" s="147"/>
    </row>
    <row r="64" spans="1:256" s="279" customFormat="1" ht="12.75" customHeight="1" x14ac:dyDescent="0.2">
      <c r="A64" s="290"/>
      <c r="B64" s="293"/>
      <c r="C64" s="290"/>
      <c r="D64" s="290"/>
      <c r="E64" s="290"/>
      <c r="F64" s="290"/>
      <c r="G64" s="290"/>
      <c r="H64" s="290"/>
      <c r="I64" s="290"/>
      <c r="J64" s="290"/>
      <c r="K64" s="290"/>
      <c r="L64" s="290"/>
      <c r="M64" s="290"/>
      <c r="N64" s="290"/>
      <c r="O64" s="290"/>
      <c r="P64" s="290"/>
      <c r="Q64" s="290"/>
      <c r="R64" s="290"/>
      <c r="S64" s="147"/>
      <c r="T64" s="147"/>
      <c r="U64" s="147"/>
      <c r="V64" s="147"/>
      <c r="W64" s="147"/>
      <c r="X64" s="287"/>
      <c r="Y64" s="287"/>
      <c r="Z64" s="287"/>
      <c r="AA64" s="28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c r="BI64" s="147"/>
      <c r="BJ64" s="147"/>
      <c r="BK64" s="147"/>
      <c r="BL64" s="147"/>
      <c r="BM64" s="147"/>
      <c r="BN64" s="147"/>
      <c r="BO64" s="147"/>
      <c r="BP64" s="147"/>
      <c r="BQ64" s="147"/>
      <c r="BR64" s="147"/>
      <c r="BS64" s="147"/>
      <c r="BT64" s="147"/>
      <c r="BU64" s="147"/>
      <c r="BV64" s="147"/>
      <c r="BW64" s="147"/>
      <c r="BX64" s="147"/>
      <c r="BY64" s="147"/>
      <c r="BZ64" s="147"/>
      <c r="CA64" s="147"/>
      <c r="CB64" s="147"/>
      <c r="CC64" s="147"/>
      <c r="CD64" s="147"/>
      <c r="CE64" s="147"/>
      <c r="CF64" s="147"/>
      <c r="CG64" s="147"/>
      <c r="CH64" s="147"/>
      <c r="CI64" s="147"/>
      <c r="CJ64" s="147"/>
      <c r="CK64" s="147"/>
      <c r="CL64" s="147"/>
      <c r="CM64" s="147"/>
      <c r="CN64" s="147"/>
      <c r="CO64" s="147"/>
      <c r="CP64" s="147"/>
      <c r="CQ64" s="147"/>
      <c r="CR64" s="147"/>
      <c r="CS64" s="147"/>
      <c r="CT64" s="147"/>
      <c r="CU64" s="147"/>
      <c r="CV64" s="147"/>
      <c r="CW64" s="147"/>
      <c r="CX64" s="147"/>
      <c r="CY64" s="147"/>
      <c r="CZ64" s="147"/>
      <c r="DA64" s="147"/>
      <c r="DB64" s="147"/>
      <c r="DC64" s="147"/>
      <c r="DD64" s="147"/>
      <c r="DE64" s="147"/>
      <c r="DF64" s="147"/>
      <c r="DG64" s="147"/>
      <c r="DH64" s="147"/>
      <c r="DI64" s="147"/>
      <c r="DJ64" s="147"/>
      <c r="DK64" s="147"/>
      <c r="DL64" s="147"/>
      <c r="DM64" s="147"/>
      <c r="DN64" s="147"/>
      <c r="DO64" s="147"/>
      <c r="DP64" s="147"/>
      <c r="DQ64" s="147"/>
      <c r="DR64" s="147"/>
      <c r="DS64" s="147"/>
      <c r="DT64" s="147"/>
      <c r="DU64" s="147"/>
      <c r="DV64" s="147"/>
      <c r="DW64" s="147"/>
      <c r="DX64" s="147"/>
      <c r="DY64" s="147"/>
      <c r="DZ64" s="147"/>
      <c r="EA64" s="147"/>
      <c r="EB64" s="147"/>
      <c r="EC64" s="147"/>
      <c r="ED64" s="147"/>
      <c r="EE64" s="147"/>
      <c r="EF64" s="147"/>
      <c r="EG64" s="147"/>
      <c r="EH64" s="147"/>
      <c r="EI64" s="147"/>
      <c r="EJ64" s="147"/>
      <c r="EK64" s="147"/>
      <c r="EL64" s="147"/>
      <c r="EM64" s="147"/>
      <c r="EN64" s="147"/>
      <c r="EO64" s="147"/>
      <c r="EP64" s="147"/>
      <c r="EQ64" s="147"/>
      <c r="ER64" s="147"/>
      <c r="ES64" s="147"/>
      <c r="ET64" s="147"/>
      <c r="EU64" s="147"/>
      <c r="EV64" s="147"/>
      <c r="EW64" s="147"/>
      <c r="EX64" s="147"/>
      <c r="EY64" s="147"/>
      <c r="EZ64" s="147"/>
      <c r="FA64" s="147"/>
      <c r="FB64" s="147"/>
      <c r="FC64" s="147"/>
      <c r="FD64" s="147"/>
      <c r="FE64" s="147"/>
      <c r="FF64" s="147"/>
      <c r="FG64" s="147"/>
      <c r="FH64" s="147"/>
      <c r="FI64" s="147"/>
      <c r="FJ64" s="147"/>
      <c r="FK64" s="147"/>
      <c r="FL64" s="147"/>
      <c r="FM64" s="147"/>
      <c r="FN64" s="147"/>
      <c r="FO64" s="147"/>
      <c r="FP64" s="147"/>
      <c r="FQ64" s="147"/>
      <c r="FR64" s="147"/>
      <c r="FS64" s="147"/>
      <c r="FT64" s="147"/>
      <c r="FU64" s="147"/>
      <c r="FV64" s="147"/>
      <c r="FW64" s="147"/>
      <c r="FX64" s="147"/>
      <c r="FY64" s="147"/>
      <c r="FZ64" s="147"/>
      <c r="GA64" s="147"/>
      <c r="GB64" s="147"/>
      <c r="GC64" s="147"/>
      <c r="GD64" s="147"/>
      <c r="GE64" s="147"/>
      <c r="GF64" s="147"/>
      <c r="GG64" s="147"/>
      <c r="GH64" s="147"/>
      <c r="GI64" s="147"/>
      <c r="GJ64" s="147"/>
      <c r="GK64" s="147"/>
      <c r="GL64" s="147"/>
      <c r="GM64" s="147"/>
      <c r="GN64" s="147"/>
      <c r="GO64" s="147"/>
      <c r="GP64" s="147"/>
      <c r="GQ64" s="147"/>
      <c r="GR64" s="147"/>
      <c r="GS64" s="147"/>
      <c r="GT64" s="147"/>
      <c r="GU64" s="147"/>
      <c r="GV64" s="147"/>
      <c r="GW64" s="147"/>
      <c r="GX64" s="147"/>
      <c r="GY64" s="147"/>
      <c r="GZ64" s="147"/>
      <c r="HA64" s="147"/>
      <c r="HB64" s="147"/>
      <c r="HC64" s="147"/>
      <c r="HD64" s="147"/>
      <c r="HE64" s="147"/>
      <c r="HF64" s="147"/>
      <c r="HG64" s="147"/>
      <c r="HH64" s="147"/>
      <c r="HI64" s="147"/>
      <c r="HJ64" s="147"/>
      <c r="HK64" s="147"/>
      <c r="HL64" s="147"/>
      <c r="HM64" s="147"/>
      <c r="HN64" s="147"/>
      <c r="HO64" s="147"/>
      <c r="HP64" s="147"/>
      <c r="HQ64" s="147"/>
      <c r="HR64" s="147"/>
      <c r="HS64" s="147"/>
      <c r="HT64" s="147"/>
      <c r="HU64" s="147"/>
      <c r="HV64" s="147"/>
      <c r="HW64" s="147"/>
      <c r="HX64" s="147"/>
      <c r="HY64" s="147"/>
      <c r="HZ64" s="147"/>
      <c r="IA64" s="147"/>
      <c r="IB64" s="147"/>
      <c r="IC64" s="147"/>
      <c r="ID64" s="147"/>
      <c r="IE64" s="147"/>
      <c r="IF64" s="147"/>
      <c r="IG64" s="147"/>
      <c r="IH64" s="147"/>
      <c r="II64" s="147"/>
      <c r="IJ64" s="147"/>
      <c r="IK64" s="147"/>
      <c r="IL64" s="147"/>
      <c r="IM64" s="147"/>
      <c r="IN64" s="147"/>
      <c r="IO64" s="147"/>
      <c r="IP64" s="147"/>
      <c r="IQ64" s="147"/>
      <c r="IR64" s="147"/>
      <c r="IS64" s="147"/>
      <c r="IT64" s="147"/>
      <c r="IU64" s="147"/>
      <c r="IV64" s="147"/>
    </row>
    <row r="65" spans="1:256" ht="12.75" customHeight="1" x14ac:dyDescent="0.2">
      <c r="A65" s="290"/>
      <c r="B65" s="290" t="s">
        <v>182</v>
      </c>
      <c r="C65" s="290"/>
      <c r="D65" s="290"/>
      <c r="E65" s="290"/>
      <c r="F65" s="290"/>
      <c r="G65" s="290"/>
      <c r="H65" s="290"/>
      <c r="I65" s="290"/>
      <c r="J65" s="290"/>
      <c r="K65" s="290"/>
      <c r="L65" s="290"/>
      <c r="M65" s="290"/>
      <c r="N65" s="290"/>
      <c r="O65" s="290"/>
      <c r="P65" s="290"/>
      <c r="Q65" s="290"/>
      <c r="R65" s="290"/>
      <c r="AB65" s="147"/>
      <c r="AC65" s="147"/>
      <c r="AD65" s="147"/>
      <c r="AE65" s="147"/>
      <c r="AF65" s="147"/>
      <c r="AG65" s="147"/>
      <c r="AH65" s="147"/>
      <c r="AI65" s="147"/>
      <c r="AJ65" s="147"/>
      <c r="AK65" s="147"/>
      <c r="AL65" s="147"/>
      <c r="AM65" s="147"/>
      <c r="AN65" s="147"/>
    </row>
    <row r="66" spans="1:256" ht="12.75" customHeight="1" x14ac:dyDescent="0.2">
      <c r="A66" s="290"/>
      <c r="B66" s="294" t="s">
        <v>178</v>
      </c>
      <c r="C66" s="290" t="s">
        <v>183</v>
      </c>
      <c r="D66" s="290"/>
      <c r="E66" s="290"/>
      <c r="F66" s="290"/>
      <c r="G66" s="290"/>
      <c r="H66" s="290"/>
      <c r="I66" s="290"/>
      <c r="J66" s="290"/>
      <c r="K66" s="290"/>
      <c r="L66" s="290"/>
      <c r="M66" s="290"/>
      <c r="N66" s="290"/>
      <c r="O66" s="290"/>
      <c r="P66" s="290"/>
      <c r="Q66" s="290"/>
      <c r="R66" s="290"/>
      <c r="AB66" s="147"/>
      <c r="AC66" s="147"/>
      <c r="AD66" s="147"/>
      <c r="AE66" s="147"/>
      <c r="AF66" s="147"/>
      <c r="AG66" s="147"/>
      <c r="AH66" s="147"/>
      <c r="AI66" s="147"/>
      <c r="AJ66" s="147"/>
      <c r="AK66" s="147"/>
      <c r="AL66" s="147"/>
      <c r="AM66" s="147"/>
      <c r="AN66" s="147"/>
    </row>
    <row r="67" spans="1:256" ht="12.75" customHeight="1" x14ac:dyDescent="0.2">
      <c r="A67" s="290"/>
      <c r="B67" s="294" t="s">
        <v>178</v>
      </c>
      <c r="C67" s="290" t="s">
        <v>374</v>
      </c>
      <c r="D67" s="290"/>
      <c r="E67" s="290"/>
      <c r="F67" s="290"/>
      <c r="G67" s="290"/>
      <c r="H67" s="290"/>
      <c r="I67" s="290"/>
      <c r="J67" s="290"/>
      <c r="K67" s="290"/>
      <c r="L67" s="290"/>
      <c r="M67" s="290"/>
      <c r="N67" s="290"/>
      <c r="O67" s="290"/>
      <c r="P67" s="290"/>
      <c r="Q67" s="290"/>
      <c r="R67" s="290"/>
      <c r="AB67" s="147"/>
      <c r="AC67" s="147"/>
      <c r="AD67" s="147"/>
      <c r="AE67" s="147"/>
      <c r="AF67" s="147"/>
      <c r="AG67" s="147"/>
      <c r="AH67" s="147"/>
      <c r="AI67" s="147"/>
      <c r="AJ67" s="147"/>
      <c r="AK67" s="147"/>
      <c r="AL67" s="147"/>
      <c r="AM67" s="147"/>
      <c r="AN67" s="147"/>
    </row>
    <row r="68" spans="1:256" ht="12.75" customHeight="1" x14ac:dyDescent="0.2">
      <c r="A68" s="290"/>
      <c r="B68" s="294" t="s">
        <v>178</v>
      </c>
      <c r="C68" s="290" t="s">
        <v>205</v>
      </c>
      <c r="D68" s="290"/>
      <c r="E68" s="290"/>
      <c r="F68" s="290"/>
      <c r="G68" s="290"/>
      <c r="H68" s="290"/>
      <c r="I68" s="290"/>
      <c r="J68" s="290"/>
      <c r="K68" s="290"/>
      <c r="L68" s="290"/>
      <c r="M68" s="290"/>
      <c r="N68" s="290"/>
      <c r="O68" s="290"/>
      <c r="P68" s="290"/>
      <c r="Q68" s="290"/>
      <c r="R68" s="290"/>
      <c r="AB68" s="147"/>
      <c r="AC68" s="147"/>
      <c r="AD68" s="147"/>
      <c r="AE68" s="147"/>
      <c r="AF68" s="147"/>
      <c r="AG68" s="147"/>
      <c r="AH68" s="147"/>
      <c r="AI68" s="147"/>
      <c r="AJ68" s="147"/>
      <c r="AK68" s="147"/>
      <c r="AL68" s="147"/>
      <c r="AM68" s="147"/>
      <c r="AN68" s="147"/>
    </row>
    <row r="69" spans="1:256" ht="12.75" customHeight="1" x14ac:dyDescent="0.2">
      <c r="A69" s="290"/>
      <c r="B69" s="295"/>
      <c r="C69" s="290"/>
      <c r="D69" s="290"/>
      <c r="E69" s="290"/>
      <c r="F69" s="290"/>
      <c r="G69" s="290"/>
      <c r="H69" s="290"/>
      <c r="I69" s="290"/>
      <c r="J69" s="290"/>
      <c r="K69" s="290"/>
      <c r="L69" s="290"/>
      <c r="M69" s="290"/>
      <c r="N69" s="290"/>
      <c r="O69" s="290"/>
      <c r="P69" s="290"/>
      <c r="Q69" s="290"/>
      <c r="R69" s="290"/>
      <c r="AB69" s="147"/>
      <c r="AC69" s="147"/>
      <c r="AD69" s="147"/>
      <c r="AE69" s="147"/>
      <c r="AF69" s="147"/>
      <c r="AG69" s="147"/>
      <c r="AH69" s="147"/>
      <c r="AI69" s="147"/>
      <c r="AJ69" s="147"/>
      <c r="AK69" s="147"/>
      <c r="AL69" s="147"/>
      <c r="AM69" s="147"/>
      <c r="AN69" s="147"/>
    </row>
    <row r="70" spans="1:256" ht="12.75" customHeight="1" x14ac:dyDescent="0.2">
      <c r="A70" s="290"/>
      <c r="B70" s="290"/>
      <c r="C70" s="290"/>
      <c r="D70" s="290"/>
      <c r="E70" s="290"/>
      <c r="F70" s="290"/>
      <c r="G70" s="290"/>
      <c r="H70" s="290"/>
      <c r="I70" s="290"/>
      <c r="J70" s="290"/>
      <c r="K70" s="290"/>
      <c r="L70" s="290"/>
      <c r="M70" s="290"/>
      <c r="N70" s="290"/>
      <c r="O70" s="290"/>
      <c r="P70" s="290"/>
      <c r="Q70" s="290"/>
      <c r="R70" s="290"/>
      <c r="AB70" s="147"/>
      <c r="AC70" s="147"/>
      <c r="AD70" s="147"/>
      <c r="AE70" s="147"/>
      <c r="AF70" s="147"/>
      <c r="AG70" s="147"/>
      <c r="AH70" s="147"/>
      <c r="AI70" s="147"/>
      <c r="AJ70" s="147"/>
      <c r="AK70" s="147"/>
      <c r="AL70" s="147"/>
      <c r="AM70" s="147"/>
      <c r="AN70" s="147"/>
    </row>
    <row r="71" spans="1:256" ht="15" x14ac:dyDescent="0.2">
      <c r="A71" s="280"/>
      <c r="B71" s="281" t="s">
        <v>147</v>
      </c>
      <c r="C71" s="280"/>
      <c r="D71" s="280"/>
      <c r="E71" s="280"/>
      <c r="F71" s="280"/>
      <c r="G71" s="280"/>
      <c r="H71" s="280"/>
      <c r="I71" s="280"/>
      <c r="J71" s="280"/>
      <c r="K71" s="280"/>
      <c r="L71" s="280"/>
      <c r="M71" s="280"/>
      <c r="N71" s="280"/>
      <c r="O71" s="280"/>
      <c r="P71" s="280"/>
      <c r="Q71" s="280"/>
      <c r="R71" s="280"/>
      <c r="AB71" s="147"/>
      <c r="AC71" s="147"/>
      <c r="AD71" s="147"/>
      <c r="AE71" s="147"/>
      <c r="AF71" s="147"/>
      <c r="AG71" s="147"/>
      <c r="AH71" s="147"/>
      <c r="AI71" s="147"/>
      <c r="AJ71" s="147"/>
      <c r="AK71" s="147"/>
      <c r="AL71" s="147"/>
      <c r="AM71" s="147"/>
      <c r="AN71" s="147"/>
    </row>
    <row r="72" spans="1:256" ht="12.75" customHeight="1" x14ac:dyDescent="0.2">
      <c r="A72" s="279"/>
      <c r="B72" s="279"/>
      <c r="C72" s="279"/>
      <c r="D72" s="279"/>
      <c r="E72" s="279"/>
      <c r="F72" s="279"/>
      <c r="G72" s="279"/>
      <c r="H72" s="279"/>
      <c r="I72" s="279"/>
      <c r="J72" s="279"/>
      <c r="K72" s="279"/>
      <c r="L72" s="279"/>
      <c r="M72" s="279"/>
      <c r="N72" s="279"/>
      <c r="O72" s="279"/>
      <c r="P72" s="279"/>
      <c r="Q72" s="279"/>
      <c r="R72" s="279"/>
      <c r="AB72" s="147"/>
      <c r="AC72" s="147"/>
      <c r="AD72" s="147"/>
      <c r="AE72" s="147"/>
      <c r="AF72" s="147"/>
      <c r="AG72" s="147"/>
      <c r="AH72" s="147"/>
      <c r="AI72" s="147"/>
      <c r="AJ72" s="147"/>
      <c r="AK72" s="147"/>
      <c r="AL72" s="147"/>
      <c r="AM72" s="147"/>
      <c r="AN72" s="147"/>
    </row>
    <row r="73" spans="1:256" s="279" customFormat="1" ht="12.75" customHeight="1" x14ac:dyDescent="0.2">
      <c r="B73" s="290"/>
      <c r="C73" s="290"/>
      <c r="D73" s="290"/>
      <c r="E73" s="290"/>
      <c r="F73" s="290"/>
      <c r="G73" s="290"/>
      <c r="H73" s="290"/>
      <c r="I73" s="290"/>
      <c r="J73" s="290"/>
      <c r="K73" s="290"/>
      <c r="L73" s="290"/>
      <c r="M73" s="290"/>
      <c r="N73" s="290"/>
      <c r="O73" s="290"/>
      <c r="S73" s="147"/>
      <c r="T73" s="147"/>
      <c r="U73" s="147"/>
      <c r="V73" s="147"/>
      <c r="W73" s="147"/>
      <c r="X73" s="287"/>
      <c r="Y73" s="287"/>
      <c r="Z73" s="287"/>
      <c r="AA73" s="287"/>
      <c r="AB73" s="147"/>
      <c r="AC73" s="147"/>
      <c r="AD73" s="147"/>
      <c r="AE73" s="147"/>
      <c r="AF73" s="147"/>
      <c r="AG73" s="147"/>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c r="BI73" s="147"/>
      <c r="BJ73" s="147"/>
      <c r="BK73" s="147"/>
      <c r="BL73" s="147"/>
      <c r="BM73" s="147"/>
      <c r="BN73" s="147"/>
      <c r="BO73" s="147"/>
      <c r="BP73" s="147"/>
      <c r="BQ73" s="147"/>
      <c r="BR73" s="147"/>
      <c r="BS73" s="147"/>
      <c r="BT73" s="147"/>
      <c r="BU73" s="147"/>
      <c r="BV73" s="147"/>
      <c r="BW73" s="147"/>
      <c r="BX73" s="147"/>
      <c r="BY73" s="147"/>
      <c r="BZ73" s="147"/>
      <c r="CA73" s="147"/>
      <c r="CB73" s="147"/>
      <c r="CC73" s="147"/>
      <c r="CD73" s="147"/>
      <c r="CE73" s="147"/>
      <c r="CF73" s="147"/>
      <c r="CG73" s="147"/>
      <c r="CH73" s="147"/>
      <c r="CI73" s="147"/>
      <c r="CJ73" s="147"/>
      <c r="CK73" s="147"/>
      <c r="CL73" s="147"/>
      <c r="CM73" s="147"/>
      <c r="CN73" s="147"/>
      <c r="CO73" s="147"/>
      <c r="CP73" s="147"/>
      <c r="CQ73" s="147"/>
      <c r="CR73" s="147"/>
      <c r="CS73" s="147"/>
      <c r="CT73" s="147"/>
      <c r="CU73" s="147"/>
      <c r="CV73" s="147"/>
      <c r="CW73" s="147"/>
      <c r="CX73" s="147"/>
      <c r="CY73" s="147"/>
      <c r="CZ73" s="147"/>
      <c r="DA73" s="147"/>
      <c r="DB73" s="147"/>
      <c r="DC73" s="147"/>
      <c r="DD73" s="147"/>
      <c r="DE73" s="147"/>
      <c r="DF73" s="147"/>
      <c r="DG73" s="147"/>
      <c r="DH73" s="147"/>
      <c r="DI73" s="147"/>
      <c r="DJ73" s="147"/>
      <c r="DK73" s="147"/>
      <c r="DL73" s="147"/>
      <c r="DM73" s="147"/>
      <c r="DN73" s="147"/>
      <c r="DO73" s="147"/>
      <c r="DP73" s="147"/>
      <c r="DQ73" s="147"/>
      <c r="DR73" s="147"/>
      <c r="DS73" s="147"/>
      <c r="DT73" s="147"/>
      <c r="DU73" s="147"/>
      <c r="DV73" s="147"/>
      <c r="DW73" s="147"/>
      <c r="DX73" s="147"/>
      <c r="DY73" s="147"/>
      <c r="DZ73" s="147"/>
      <c r="EA73" s="147"/>
      <c r="EB73" s="147"/>
      <c r="EC73" s="147"/>
      <c r="ED73" s="147"/>
      <c r="EE73" s="147"/>
      <c r="EF73" s="147"/>
      <c r="EG73" s="147"/>
      <c r="EH73" s="147"/>
      <c r="EI73" s="147"/>
      <c r="EJ73" s="147"/>
      <c r="EK73" s="147"/>
      <c r="EL73" s="147"/>
      <c r="EM73" s="147"/>
      <c r="EN73" s="147"/>
      <c r="EO73" s="147"/>
      <c r="EP73" s="147"/>
      <c r="EQ73" s="147"/>
      <c r="ER73" s="147"/>
      <c r="ES73" s="147"/>
      <c r="ET73" s="147"/>
      <c r="EU73" s="147"/>
      <c r="EV73" s="147"/>
      <c r="EW73" s="147"/>
      <c r="EX73" s="147"/>
      <c r="EY73" s="147"/>
      <c r="EZ73" s="147"/>
      <c r="FA73" s="147"/>
      <c r="FB73" s="147"/>
      <c r="FC73" s="147"/>
      <c r="FD73" s="147"/>
      <c r="FE73" s="147"/>
      <c r="FF73" s="147"/>
      <c r="FG73" s="147"/>
      <c r="FH73" s="147"/>
      <c r="FI73" s="147"/>
      <c r="FJ73" s="147"/>
      <c r="FK73" s="147"/>
      <c r="FL73" s="147"/>
      <c r="FM73" s="147"/>
      <c r="FN73" s="147"/>
      <c r="FO73" s="147"/>
      <c r="FP73" s="147"/>
      <c r="FQ73" s="147"/>
      <c r="FR73" s="147"/>
      <c r="FS73" s="147"/>
      <c r="FT73" s="147"/>
      <c r="FU73" s="147"/>
      <c r="FV73" s="147"/>
      <c r="FW73" s="147"/>
      <c r="FX73" s="147"/>
      <c r="FY73" s="147"/>
      <c r="FZ73" s="147"/>
      <c r="GA73" s="147"/>
      <c r="GB73" s="147"/>
      <c r="GC73" s="147"/>
      <c r="GD73" s="147"/>
      <c r="GE73" s="147"/>
      <c r="GF73" s="147"/>
      <c r="GG73" s="147"/>
      <c r="GH73" s="147"/>
      <c r="GI73" s="147"/>
      <c r="GJ73" s="147"/>
      <c r="GK73" s="147"/>
      <c r="GL73" s="147"/>
      <c r="GM73" s="147"/>
      <c r="GN73" s="147"/>
      <c r="GO73" s="147"/>
      <c r="GP73" s="147"/>
      <c r="GQ73" s="147"/>
      <c r="GR73" s="147"/>
      <c r="GS73" s="147"/>
      <c r="GT73" s="147"/>
      <c r="GU73" s="147"/>
      <c r="GV73" s="147"/>
      <c r="GW73" s="147"/>
      <c r="GX73" s="147"/>
      <c r="GY73" s="147"/>
      <c r="GZ73" s="147"/>
      <c r="HA73" s="147"/>
      <c r="HB73" s="147"/>
      <c r="HC73" s="147"/>
      <c r="HD73" s="147"/>
      <c r="HE73" s="147"/>
      <c r="HF73" s="147"/>
      <c r="HG73" s="147"/>
      <c r="HH73" s="147"/>
      <c r="HI73" s="147"/>
      <c r="HJ73" s="147"/>
      <c r="HK73" s="147"/>
      <c r="HL73" s="147"/>
      <c r="HM73" s="147"/>
      <c r="HN73" s="147"/>
      <c r="HO73" s="147"/>
      <c r="HP73" s="147"/>
      <c r="HQ73" s="147"/>
      <c r="HR73" s="147"/>
      <c r="HS73" s="147"/>
      <c r="HT73" s="147"/>
      <c r="HU73" s="147"/>
      <c r="HV73" s="147"/>
      <c r="HW73" s="147"/>
      <c r="HX73" s="147"/>
      <c r="HY73" s="147"/>
      <c r="HZ73" s="147"/>
      <c r="IA73" s="147"/>
      <c r="IB73" s="147"/>
      <c r="IC73" s="147"/>
      <c r="ID73" s="147"/>
      <c r="IE73" s="147"/>
      <c r="IF73" s="147"/>
      <c r="IG73" s="147"/>
      <c r="IH73" s="147"/>
      <c r="II73" s="147"/>
      <c r="IJ73" s="147"/>
      <c r="IK73" s="147"/>
      <c r="IL73" s="147"/>
      <c r="IM73" s="147"/>
      <c r="IN73" s="147"/>
      <c r="IO73" s="147"/>
      <c r="IP73" s="147"/>
      <c r="IQ73" s="147"/>
      <c r="IR73" s="147"/>
      <c r="IS73" s="147"/>
      <c r="IT73" s="147"/>
      <c r="IU73" s="147"/>
      <c r="IV73" s="147"/>
    </row>
    <row r="74" spans="1:256" ht="12.75" customHeight="1" x14ac:dyDescent="0.2">
      <c r="A74" s="279"/>
      <c r="B74" s="290"/>
      <c r="C74" s="290"/>
      <c r="D74" s="290"/>
      <c r="E74" s="290"/>
      <c r="F74" s="290"/>
      <c r="G74" s="290"/>
      <c r="H74" s="290"/>
      <c r="I74" s="290"/>
      <c r="J74" s="290"/>
      <c r="K74" s="290"/>
      <c r="L74" s="290"/>
      <c r="M74" s="290"/>
      <c r="N74" s="290"/>
      <c r="O74" s="290"/>
      <c r="P74" s="279"/>
      <c r="Q74" s="279"/>
      <c r="R74" s="279"/>
      <c r="AB74" s="147"/>
      <c r="AC74" s="147"/>
      <c r="AD74" s="147"/>
      <c r="AE74" s="147"/>
      <c r="AF74" s="147"/>
      <c r="AG74" s="147"/>
      <c r="AH74" s="147"/>
      <c r="AI74" s="147"/>
      <c r="AJ74" s="147"/>
      <c r="AK74" s="147"/>
      <c r="AL74" s="147"/>
      <c r="AM74" s="147"/>
      <c r="AN74" s="147"/>
    </row>
    <row r="75" spans="1:256" ht="12.75" customHeight="1" x14ac:dyDescent="0.2">
      <c r="A75" s="279"/>
      <c r="B75" s="290"/>
      <c r="C75" s="290"/>
      <c r="D75" s="290"/>
      <c r="E75" s="290"/>
      <c r="F75" s="290"/>
      <c r="G75" s="290"/>
      <c r="H75" s="290"/>
      <c r="I75" s="290"/>
      <c r="J75" s="290"/>
      <c r="K75" s="290"/>
      <c r="L75" s="290"/>
      <c r="M75" s="290"/>
      <c r="N75" s="290"/>
      <c r="O75" s="290"/>
      <c r="P75" s="279"/>
      <c r="Q75" s="279"/>
      <c r="R75" s="279"/>
      <c r="AB75" s="147"/>
      <c r="AC75" s="147"/>
      <c r="AD75" s="147"/>
      <c r="AE75" s="147"/>
      <c r="AF75" s="147"/>
      <c r="AG75" s="147"/>
      <c r="AH75" s="147"/>
      <c r="AI75" s="147"/>
      <c r="AJ75" s="147"/>
      <c r="AK75" s="147"/>
      <c r="AL75" s="147"/>
      <c r="AM75" s="147"/>
      <c r="AN75" s="147"/>
    </row>
    <row r="76" spans="1:256" ht="12.75" customHeight="1" x14ac:dyDescent="0.2">
      <c r="A76" s="279"/>
      <c r="B76" s="290"/>
      <c r="C76" s="290"/>
      <c r="D76" s="290"/>
      <c r="E76" s="290"/>
      <c r="F76" s="290"/>
      <c r="G76" s="290"/>
      <c r="H76" s="290"/>
      <c r="I76" s="290"/>
      <c r="J76" s="290"/>
      <c r="K76" s="290"/>
      <c r="L76" s="290"/>
      <c r="M76" s="290"/>
      <c r="N76" s="290"/>
      <c r="O76" s="290"/>
      <c r="P76" s="279"/>
      <c r="Q76" s="279"/>
      <c r="R76" s="279"/>
      <c r="AB76" s="147"/>
      <c r="AC76" s="147"/>
      <c r="AD76" s="147"/>
      <c r="AE76" s="147"/>
      <c r="AF76" s="147"/>
      <c r="AG76" s="147"/>
      <c r="AH76" s="147"/>
      <c r="AI76" s="147"/>
      <c r="AJ76" s="147"/>
      <c r="AK76" s="147"/>
      <c r="AL76" s="147"/>
      <c r="AM76" s="147"/>
      <c r="AN76" s="147"/>
    </row>
    <row r="77" spans="1:256" ht="12.75" customHeight="1" x14ac:dyDescent="0.2">
      <c r="A77" s="279"/>
      <c r="B77" s="279"/>
      <c r="C77" s="279"/>
      <c r="D77" s="279"/>
      <c r="E77" s="279"/>
      <c r="F77" s="279"/>
      <c r="G77" s="279"/>
      <c r="H77" s="279"/>
      <c r="I77" s="279"/>
      <c r="J77" s="279"/>
      <c r="K77" s="279"/>
      <c r="L77" s="279"/>
      <c r="M77" s="279"/>
      <c r="N77" s="279"/>
      <c r="O77" s="279"/>
      <c r="P77" s="279"/>
      <c r="Q77" s="279"/>
      <c r="R77" s="279"/>
      <c r="AB77" s="147"/>
      <c r="AC77" s="147"/>
      <c r="AD77" s="147"/>
      <c r="AE77" s="147"/>
      <c r="AF77" s="147"/>
      <c r="AG77" s="147"/>
      <c r="AH77" s="147"/>
      <c r="AI77" s="147"/>
      <c r="AJ77" s="147"/>
      <c r="AK77" s="147"/>
      <c r="AL77" s="147"/>
      <c r="AM77" s="147"/>
      <c r="AN77" s="147"/>
    </row>
    <row r="78" spans="1:256" ht="15.75" x14ac:dyDescent="0.2">
      <c r="A78" s="288"/>
      <c r="B78" s="281" t="s">
        <v>0</v>
      </c>
      <c r="C78" s="288"/>
      <c r="D78" s="288"/>
      <c r="E78" s="288"/>
      <c r="F78" s="288"/>
      <c r="G78" s="288"/>
      <c r="H78" s="288"/>
      <c r="I78" s="288"/>
      <c r="J78" s="288"/>
      <c r="K78" s="288"/>
      <c r="L78" s="288"/>
      <c r="M78" s="288"/>
      <c r="N78" s="288"/>
      <c r="O78" s="288"/>
      <c r="P78" s="288"/>
      <c r="Q78" s="288"/>
      <c r="R78" s="288"/>
      <c r="AB78" s="147"/>
      <c r="AC78" s="147"/>
      <c r="AD78" s="147"/>
      <c r="AE78" s="147"/>
      <c r="AF78" s="147"/>
      <c r="AG78" s="147"/>
      <c r="AH78" s="147"/>
      <c r="AI78" s="147"/>
      <c r="AJ78" s="147"/>
      <c r="AK78" s="147"/>
      <c r="AL78" s="147"/>
      <c r="AM78" s="147"/>
      <c r="AN78" s="147"/>
    </row>
    <row r="79" spans="1:256" ht="12.75" customHeight="1" x14ac:dyDescent="0.2">
      <c r="A79" s="291"/>
      <c r="B79" s="291"/>
      <c r="C79" s="291"/>
      <c r="D79" s="291"/>
      <c r="E79" s="291"/>
      <c r="F79" s="291"/>
      <c r="G79" s="291"/>
      <c r="H79" s="291"/>
      <c r="I79" s="291"/>
      <c r="J79" s="291"/>
      <c r="K79" s="291"/>
      <c r="L79" s="291"/>
      <c r="M79" s="291"/>
      <c r="N79" s="291"/>
      <c r="O79" s="291"/>
      <c r="P79" s="291"/>
      <c r="Q79" s="291"/>
      <c r="R79" s="291"/>
      <c r="AB79" s="147"/>
      <c r="AC79" s="147"/>
      <c r="AD79" s="147"/>
      <c r="AE79" s="147"/>
      <c r="AF79" s="147"/>
      <c r="AG79" s="147"/>
      <c r="AH79" s="147"/>
      <c r="AI79" s="147"/>
      <c r="AJ79" s="147"/>
      <c r="AK79" s="147"/>
      <c r="AL79" s="147"/>
      <c r="AM79" s="147"/>
      <c r="AN79" s="147"/>
    </row>
    <row r="80" spans="1:256" ht="12.75" customHeight="1" x14ac:dyDescent="0.2">
      <c r="A80" s="291"/>
      <c r="B80" s="291" t="s">
        <v>2</v>
      </c>
      <c r="C80" s="291"/>
      <c r="D80" s="291"/>
      <c r="E80" s="291"/>
      <c r="F80" s="291"/>
      <c r="G80" s="291"/>
      <c r="H80" s="291"/>
      <c r="I80" s="291"/>
      <c r="J80" s="291"/>
      <c r="K80" s="291"/>
      <c r="L80" s="291"/>
      <c r="M80" s="291"/>
      <c r="N80" s="291"/>
      <c r="O80" s="291"/>
      <c r="P80" s="291"/>
      <c r="Q80" s="291"/>
      <c r="R80" s="291"/>
      <c r="X80" s="147"/>
      <c r="Y80" s="147"/>
      <c r="Z80" s="147"/>
      <c r="AA80" s="147"/>
      <c r="AB80" s="147"/>
      <c r="AC80" s="147"/>
      <c r="AD80" s="147"/>
      <c r="AE80" s="147"/>
      <c r="AF80" s="147"/>
      <c r="AG80" s="147"/>
      <c r="AH80" s="147"/>
      <c r="AI80" s="147"/>
      <c r="AJ80" s="147"/>
      <c r="AK80" s="147"/>
      <c r="AL80" s="147"/>
      <c r="AM80" s="147"/>
      <c r="AN80" s="147"/>
    </row>
    <row r="81" spans="1:40" ht="12.75" customHeight="1" x14ac:dyDescent="0.2">
      <c r="A81" s="291"/>
      <c r="B81" s="291" t="s">
        <v>3</v>
      </c>
      <c r="C81" s="291"/>
      <c r="D81" s="291"/>
      <c r="E81" s="291"/>
      <c r="F81" s="291"/>
      <c r="G81" s="291"/>
      <c r="H81" s="291"/>
      <c r="I81" s="291"/>
      <c r="J81" s="291"/>
      <c r="K81" s="291"/>
      <c r="L81" s="291"/>
      <c r="M81" s="291"/>
      <c r="N81" s="291"/>
      <c r="O81" s="291"/>
      <c r="P81" s="291"/>
      <c r="Q81" s="291"/>
      <c r="R81" s="291"/>
      <c r="X81" s="147"/>
      <c r="Y81" s="147"/>
      <c r="Z81" s="147"/>
      <c r="AA81" s="147"/>
      <c r="AB81" s="147"/>
      <c r="AC81" s="147"/>
      <c r="AD81" s="147"/>
      <c r="AE81" s="147"/>
      <c r="AF81" s="147"/>
      <c r="AG81" s="147"/>
      <c r="AH81" s="147"/>
      <c r="AI81" s="147"/>
      <c r="AJ81" s="147"/>
      <c r="AK81" s="147"/>
      <c r="AL81" s="147"/>
      <c r="AM81" s="147"/>
      <c r="AN81" s="147"/>
    </row>
    <row r="82" spans="1:40" ht="12.75" customHeight="1" x14ac:dyDescent="0.2">
      <c r="A82" s="291"/>
      <c r="B82" s="291"/>
      <c r="C82" s="291"/>
      <c r="D82" s="291"/>
      <c r="E82" s="291"/>
      <c r="F82" s="291"/>
      <c r="G82" s="291"/>
      <c r="H82" s="291"/>
      <c r="I82" s="291"/>
      <c r="J82" s="291"/>
      <c r="K82" s="291"/>
      <c r="L82" s="291"/>
      <c r="M82" s="291"/>
      <c r="N82" s="291"/>
      <c r="O82" s="291"/>
      <c r="P82" s="291"/>
      <c r="Q82" s="291"/>
      <c r="R82" s="291"/>
      <c r="X82" s="147"/>
      <c r="Y82" s="147"/>
      <c r="Z82" s="147"/>
      <c r="AA82" s="147"/>
      <c r="AB82" s="147"/>
      <c r="AC82" s="147"/>
      <c r="AD82" s="147"/>
      <c r="AE82" s="147"/>
      <c r="AF82" s="147"/>
      <c r="AG82" s="147"/>
      <c r="AH82" s="147"/>
      <c r="AI82" s="147"/>
      <c r="AJ82" s="147"/>
      <c r="AK82" s="147"/>
      <c r="AL82" s="147"/>
      <c r="AM82" s="147"/>
      <c r="AN82" s="147"/>
    </row>
    <row r="83" spans="1:40" ht="12.75" customHeight="1" x14ac:dyDescent="0.2">
      <c r="A83" s="289"/>
      <c r="B83" s="289"/>
      <c r="C83" s="289"/>
      <c r="D83" s="289"/>
      <c r="E83" s="289"/>
      <c r="F83" s="289"/>
      <c r="G83" s="289"/>
      <c r="H83" s="289"/>
      <c r="I83" s="289"/>
      <c r="J83" s="289"/>
      <c r="K83" s="289"/>
      <c r="L83" s="289"/>
      <c r="M83" s="289"/>
      <c r="N83" s="289"/>
      <c r="O83" s="289"/>
      <c r="P83" s="289"/>
      <c r="Q83" s="289"/>
      <c r="R83" s="289"/>
      <c r="X83" s="147"/>
      <c r="Y83" s="147"/>
      <c r="Z83" s="147"/>
      <c r="AA83" s="147"/>
      <c r="AB83" s="147"/>
      <c r="AC83" s="147"/>
      <c r="AD83" s="147"/>
      <c r="AE83" s="147"/>
      <c r="AF83" s="147"/>
      <c r="AG83" s="147"/>
      <c r="AH83" s="147"/>
      <c r="AI83" s="147"/>
      <c r="AJ83" s="147"/>
      <c r="AK83" s="147"/>
      <c r="AL83" s="147"/>
      <c r="AM83" s="147"/>
      <c r="AN83" s="147"/>
    </row>
  </sheetData>
  <sheetProtection algorithmName="SHA-512" hashValue="GwRpQNLH575c9JMTA3zkVX5chCDjnnfYKus1VeMrCy0PmdiJZcg8CE3aiBnPbvR7xwCSF8DowkO1dkgJTOrlXQ==" saltValue="N3VH3+V3IB6HsWaDC8v6EA==" spinCount="100000" sheet="1" objects="1" scenarios="1"/>
  <pageMargins left="0.25" right="0.25" top="0.75" bottom="0.75" header="0.3" footer="0.3"/>
  <pageSetup paperSize="9" scale="62" orientation="portrait" r:id="rId1"/>
  <headerFooter alignWithMargins="0"/>
  <colBreaks count="1" manualBreakCount="1">
    <brk id="18" max="7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5">
    <tabColor rgb="FF00B0F0"/>
    <pageSetUpPr fitToPage="1"/>
  </sheetPr>
  <dimension ref="A1:AN98"/>
  <sheetViews>
    <sheetView showGridLines="0" zoomScaleNormal="100" zoomScaleSheetLayoutView="100" workbookViewId="0">
      <selection activeCell="H57" sqref="H57"/>
    </sheetView>
  </sheetViews>
  <sheetFormatPr defaultRowHeight="12.75" x14ac:dyDescent="0.2"/>
  <cols>
    <col min="1" max="1" width="3.140625" customWidth="1"/>
    <col min="2" max="2" width="7.5703125" customWidth="1"/>
    <col min="3" max="3" width="9.140625" customWidth="1"/>
    <col min="19" max="19" width="3.140625" customWidth="1"/>
  </cols>
  <sheetData>
    <row r="1" spans="1:40" ht="99.75" customHeight="1" x14ac:dyDescent="0.2">
      <c r="A1" s="290"/>
      <c r="B1" s="290"/>
      <c r="C1" s="290"/>
      <c r="D1" s="290"/>
      <c r="E1" s="290"/>
      <c r="F1" s="290"/>
      <c r="G1" s="290"/>
      <c r="H1" s="290"/>
      <c r="I1" s="290"/>
      <c r="J1" s="290"/>
      <c r="K1" s="290"/>
      <c r="L1" s="290"/>
      <c r="M1" s="290"/>
      <c r="N1" s="290"/>
      <c r="O1" s="290"/>
      <c r="P1" s="290"/>
      <c r="Q1" s="290"/>
      <c r="R1" s="290"/>
    </row>
    <row r="2" spans="1:40" ht="18" x14ac:dyDescent="0.25">
      <c r="A2" s="290"/>
      <c r="B2" s="655" t="s">
        <v>4</v>
      </c>
      <c r="C2" s="290"/>
      <c r="D2" s="290"/>
      <c r="E2" s="290"/>
      <c r="F2" s="290"/>
      <c r="G2" s="290"/>
      <c r="H2" s="290"/>
      <c r="I2" s="290"/>
      <c r="J2" s="290"/>
      <c r="K2" s="290"/>
      <c r="L2" s="290"/>
      <c r="M2" s="290"/>
      <c r="N2" s="290"/>
      <c r="O2" s="290"/>
      <c r="P2" s="290"/>
      <c r="Q2" s="290"/>
      <c r="R2" s="290"/>
    </row>
    <row r="3" spans="1:40" ht="18" x14ac:dyDescent="0.25">
      <c r="A3" s="290"/>
      <c r="B3" s="655" t="str">
        <f>Deelnemersoverzicht!A2</f>
        <v>Model Begroting HEP</v>
      </c>
      <c r="C3" s="290"/>
      <c r="D3" s="290"/>
      <c r="E3" s="290"/>
      <c r="F3" s="290"/>
      <c r="G3" s="290"/>
      <c r="H3" s="290"/>
      <c r="I3" s="290"/>
      <c r="J3" s="290"/>
      <c r="K3" s="290"/>
      <c r="L3" s="290"/>
      <c r="M3" s="290"/>
      <c r="N3" s="290"/>
      <c r="O3" s="290"/>
      <c r="P3" s="290"/>
      <c r="Q3" s="290"/>
      <c r="R3" s="290"/>
    </row>
    <row r="4" spans="1:40" ht="24" customHeight="1" x14ac:dyDescent="0.2">
      <c r="A4" s="290"/>
      <c r="B4" s="290"/>
      <c r="C4" s="290"/>
      <c r="D4" s="290"/>
      <c r="E4" s="290"/>
      <c r="F4" s="290"/>
      <c r="G4" s="290"/>
      <c r="H4" s="290"/>
      <c r="I4" s="290"/>
      <c r="J4" s="290"/>
      <c r="K4" s="290"/>
      <c r="L4" s="290"/>
      <c r="M4" s="290"/>
      <c r="N4" s="290"/>
      <c r="O4" s="290"/>
      <c r="P4" s="290"/>
      <c r="Q4" s="290"/>
      <c r="R4" s="290"/>
    </row>
    <row r="5" spans="1:40" s="169" customFormat="1" ht="15" x14ac:dyDescent="0.2">
      <c r="A5" s="280"/>
      <c r="B5" s="281" t="s">
        <v>313</v>
      </c>
      <c r="C5" s="280"/>
      <c r="D5" s="280"/>
      <c r="E5" s="280"/>
      <c r="F5" s="280"/>
      <c r="G5" s="280"/>
      <c r="H5" s="280"/>
      <c r="I5" s="280"/>
      <c r="J5" s="280"/>
      <c r="K5" s="280"/>
      <c r="L5" s="280"/>
      <c r="M5" s="280"/>
      <c r="N5" s="280"/>
      <c r="O5" s="280"/>
      <c r="P5" s="280"/>
      <c r="Q5" s="280"/>
      <c r="R5" s="280"/>
      <c r="X5" s="185"/>
      <c r="Y5" s="185"/>
      <c r="Z5" s="185"/>
      <c r="AA5" s="185"/>
      <c r="AB5" s="185"/>
      <c r="AC5" s="185"/>
      <c r="AD5" s="185"/>
      <c r="AE5" s="185"/>
      <c r="AF5" s="185"/>
      <c r="AG5" s="185"/>
      <c r="AH5" s="185"/>
      <c r="AI5" s="185"/>
      <c r="AJ5" s="185"/>
      <c r="AK5" s="185"/>
      <c r="AL5" s="185"/>
      <c r="AM5" s="185"/>
      <c r="AN5" s="185"/>
    </row>
    <row r="6" spans="1:40" x14ac:dyDescent="0.2">
      <c r="B6" s="290" t="s">
        <v>427</v>
      </c>
      <c r="C6" s="290"/>
      <c r="D6" s="290"/>
      <c r="E6" s="290"/>
      <c r="F6" s="290"/>
      <c r="G6" s="290"/>
      <c r="H6" s="290"/>
      <c r="I6" s="290"/>
      <c r="J6" s="290"/>
      <c r="K6" s="290"/>
      <c r="L6" s="290"/>
      <c r="M6" s="290"/>
      <c r="N6" s="290"/>
      <c r="O6" s="290"/>
      <c r="P6" s="290"/>
      <c r="Q6" s="290"/>
      <c r="R6" s="290"/>
    </row>
    <row r="7" spans="1:40" x14ac:dyDescent="0.2">
      <c r="B7" s="290" t="s">
        <v>428</v>
      </c>
      <c r="C7" s="290"/>
      <c r="D7" s="290"/>
      <c r="E7" s="290"/>
      <c r="F7" s="290"/>
      <c r="G7" s="290"/>
      <c r="H7" s="290"/>
      <c r="I7" s="290"/>
      <c r="J7" s="290"/>
      <c r="K7" s="290"/>
      <c r="L7" s="290"/>
      <c r="M7" s="290"/>
      <c r="N7" s="290"/>
      <c r="O7" s="290"/>
      <c r="P7" s="290"/>
      <c r="Q7" s="290"/>
      <c r="R7" s="290"/>
    </row>
    <row r="8" spans="1:40" x14ac:dyDescent="0.2">
      <c r="B8" s="290" t="s">
        <v>429</v>
      </c>
      <c r="C8" s="290"/>
      <c r="D8" s="290"/>
      <c r="E8" s="290"/>
      <c r="F8" s="290"/>
      <c r="G8" s="290"/>
      <c r="H8" s="290"/>
      <c r="I8" s="290"/>
      <c r="J8" s="290"/>
      <c r="K8" s="290"/>
      <c r="L8" s="290"/>
      <c r="M8" s="290"/>
      <c r="N8" s="290"/>
      <c r="O8" s="290"/>
      <c r="P8" s="290"/>
      <c r="Q8" s="290"/>
      <c r="R8" s="290"/>
    </row>
    <row r="9" spans="1:40" x14ac:dyDescent="0.2">
      <c r="B9" s="290" t="s">
        <v>430</v>
      </c>
      <c r="C9" s="290"/>
      <c r="D9" s="290"/>
      <c r="E9" s="290"/>
      <c r="F9" s="290"/>
      <c r="G9" s="290"/>
      <c r="H9" s="290"/>
      <c r="I9" s="290"/>
      <c r="J9" s="290"/>
      <c r="K9" s="290"/>
      <c r="L9" s="290"/>
      <c r="M9" s="290"/>
      <c r="N9" s="290"/>
      <c r="O9" s="290"/>
      <c r="P9" s="290"/>
      <c r="Q9" s="290"/>
      <c r="R9" s="290"/>
    </row>
    <row r="10" spans="1:40" x14ac:dyDescent="0.2">
      <c r="B10" s="290" t="s">
        <v>431</v>
      </c>
      <c r="C10" s="290"/>
      <c r="D10" s="290"/>
      <c r="E10" s="290"/>
      <c r="F10" s="290"/>
      <c r="G10" s="290"/>
      <c r="H10" s="290"/>
      <c r="I10" s="290"/>
      <c r="J10" s="290"/>
      <c r="K10" s="290"/>
      <c r="L10" s="290"/>
      <c r="M10" s="290"/>
      <c r="N10" s="290"/>
      <c r="O10" s="290"/>
      <c r="P10" s="290"/>
      <c r="Q10" s="290"/>
      <c r="R10" s="290"/>
    </row>
    <row r="11" spans="1:40" x14ac:dyDescent="0.2">
      <c r="B11" s="290" t="s">
        <v>432</v>
      </c>
      <c r="C11" s="290"/>
      <c r="D11" s="290"/>
      <c r="E11" s="290"/>
      <c r="F11" s="290"/>
      <c r="G11" s="290"/>
      <c r="H11" s="290"/>
      <c r="I11" s="290"/>
      <c r="J11" s="290"/>
      <c r="K11" s="290"/>
      <c r="L11" s="290"/>
      <c r="M11" s="290"/>
      <c r="N11" s="290"/>
      <c r="O11" s="290"/>
      <c r="P11" s="290"/>
      <c r="Q11" s="290"/>
      <c r="R11" s="290"/>
    </row>
    <row r="12" spans="1:40" x14ac:dyDescent="0.2">
      <c r="A12" s="290"/>
      <c r="B12" s="293"/>
      <c r="C12" s="290"/>
      <c r="D12" s="290"/>
      <c r="E12" s="290"/>
      <c r="F12" s="290"/>
      <c r="G12" s="290"/>
      <c r="H12" s="290"/>
      <c r="I12" s="290"/>
      <c r="J12" s="290"/>
      <c r="K12" s="290"/>
      <c r="L12" s="290"/>
      <c r="M12" s="290"/>
      <c r="N12" s="290"/>
      <c r="O12" s="290"/>
      <c r="P12" s="290"/>
      <c r="Q12" s="290"/>
      <c r="R12" s="290"/>
    </row>
    <row r="13" spans="1:40" ht="15" customHeight="1" x14ac:dyDescent="0.2">
      <c r="A13" s="285"/>
      <c r="B13" s="281" t="s">
        <v>186</v>
      </c>
      <c r="C13" s="285"/>
      <c r="D13" s="286"/>
      <c r="E13" s="286"/>
      <c r="F13" s="285"/>
      <c r="G13" s="285"/>
      <c r="H13" s="285"/>
      <c r="I13" s="285"/>
      <c r="J13" s="285"/>
      <c r="K13" s="285"/>
      <c r="L13" s="285"/>
      <c r="M13" s="285"/>
      <c r="N13" s="285"/>
      <c r="O13" s="285"/>
      <c r="P13" s="285"/>
      <c r="Q13" s="285"/>
      <c r="R13" s="285"/>
    </row>
    <row r="14" spans="1:40" ht="12.75" customHeight="1" x14ac:dyDescent="0.2">
      <c r="B14" s="290" t="s">
        <v>433</v>
      </c>
      <c r="C14" s="290"/>
      <c r="D14" s="290"/>
      <c r="E14" s="290"/>
      <c r="F14" s="290"/>
      <c r="G14" s="290"/>
      <c r="H14" s="290"/>
      <c r="I14" s="290"/>
      <c r="J14" s="290"/>
      <c r="K14" s="290"/>
      <c r="L14" s="290"/>
      <c r="M14" s="290"/>
      <c r="N14" s="290"/>
      <c r="O14" s="290"/>
      <c r="P14" s="290"/>
      <c r="Q14" s="290"/>
      <c r="R14" s="290"/>
    </row>
    <row r="15" spans="1:40" ht="12.75" customHeight="1" x14ac:dyDescent="0.2">
      <c r="B15" s="290" t="s">
        <v>434</v>
      </c>
      <c r="C15" s="290"/>
      <c r="D15" s="290"/>
      <c r="E15" s="290"/>
      <c r="F15" s="290"/>
      <c r="G15" s="290"/>
      <c r="H15" s="290"/>
      <c r="I15" s="290"/>
      <c r="J15" s="290"/>
      <c r="K15" s="290"/>
      <c r="L15" s="290"/>
      <c r="M15" s="290"/>
      <c r="N15" s="290"/>
      <c r="O15" s="290"/>
      <c r="P15" s="290"/>
      <c r="Q15" s="290"/>
      <c r="R15" s="290"/>
    </row>
    <row r="16" spans="1:40" ht="12.75" customHeight="1" x14ac:dyDescent="0.2">
      <c r="A16" s="290"/>
      <c r="B16" s="299"/>
      <c r="C16" s="290"/>
      <c r="D16" s="290"/>
      <c r="E16" s="290"/>
      <c r="F16" s="290"/>
      <c r="G16" s="290"/>
      <c r="H16" s="290"/>
      <c r="I16" s="290"/>
      <c r="J16" s="290"/>
      <c r="K16" s="290"/>
      <c r="L16" s="290"/>
      <c r="M16" s="290"/>
      <c r="N16" s="290"/>
      <c r="O16" s="290"/>
      <c r="P16" s="290"/>
      <c r="Q16" s="290"/>
      <c r="R16" s="290"/>
    </row>
    <row r="17" spans="1:18" ht="12.75" customHeight="1" x14ac:dyDescent="0.2">
      <c r="A17" s="290"/>
      <c r="B17" s="299" t="s">
        <v>412</v>
      </c>
      <c r="C17" s="290"/>
      <c r="D17" s="290"/>
      <c r="E17" s="290"/>
      <c r="F17" s="290"/>
      <c r="G17" s="290"/>
      <c r="H17" s="290"/>
      <c r="I17" s="290"/>
      <c r="J17" s="290"/>
      <c r="K17" s="290"/>
      <c r="L17" s="290"/>
      <c r="M17" s="290"/>
      <c r="N17" s="290"/>
      <c r="O17" s="290"/>
      <c r="P17" s="290"/>
      <c r="Q17" s="290"/>
      <c r="R17" s="290"/>
    </row>
    <row r="18" spans="1:18" ht="12.75" customHeight="1" x14ac:dyDescent="0.2">
      <c r="A18" s="290"/>
      <c r="B18" s="299" t="s">
        <v>212</v>
      </c>
      <c r="C18" s="290"/>
      <c r="D18" s="290"/>
      <c r="E18" s="738" t="s">
        <v>390</v>
      </c>
      <c r="F18" s="738"/>
      <c r="G18" s="738"/>
      <c r="H18" s="738"/>
      <c r="I18" s="738"/>
      <c r="J18" s="738"/>
      <c r="K18" s="738"/>
      <c r="L18" s="738"/>
      <c r="M18" s="738"/>
      <c r="N18" s="738"/>
      <c r="O18" s="738"/>
      <c r="P18" s="738"/>
      <c r="Q18" s="738"/>
      <c r="R18" s="290"/>
    </row>
    <row r="19" spans="1:18" ht="12.75" customHeight="1" x14ac:dyDescent="0.2">
      <c r="A19" s="290"/>
      <c r="B19" s="299" t="s">
        <v>314</v>
      </c>
      <c r="C19" s="290"/>
      <c r="D19" s="290"/>
      <c r="E19" s="338"/>
      <c r="F19" s="338"/>
      <c r="G19" s="338"/>
      <c r="H19" s="338"/>
      <c r="I19" s="338"/>
      <c r="J19" s="338"/>
      <c r="K19" s="338"/>
      <c r="L19" s="338"/>
      <c r="M19" s="338"/>
      <c r="N19" s="338"/>
      <c r="O19" s="338"/>
      <c r="P19" s="338"/>
      <c r="Q19" s="338"/>
      <c r="R19" s="290"/>
    </row>
    <row r="20" spans="1:18" ht="12.75" customHeight="1" x14ac:dyDescent="0.2">
      <c r="A20" s="290"/>
      <c r="B20" s="299" t="s">
        <v>413</v>
      </c>
      <c r="C20" s="290"/>
      <c r="D20" s="290"/>
      <c r="E20" s="290"/>
      <c r="F20" s="290"/>
      <c r="G20" s="290"/>
      <c r="H20" s="290"/>
      <c r="I20" s="290"/>
      <c r="J20" s="290"/>
      <c r="K20" s="290"/>
      <c r="L20" s="290"/>
      <c r="M20" s="290"/>
      <c r="N20" s="290"/>
      <c r="O20" s="290"/>
      <c r="P20" s="290"/>
      <c r="Q20" s="290"/>
      <c r="R20" s="290"/>
    </row>
    <row r="21" spans="1:18" s="169" customFormat="1" ht="12.75" customHeight="1" x14ac:dyDescent="0.2">
      <c r="A21" s="290"/>
      <c r="B21" s="299" t="s">
        <v>315</v>
      </c>
      <c r="C21" s="290"/>
      <c r="D21" s="290"/>
      <c r="E21" s="321" t="s">
        <v>316</v>
      </c>
      <c r="F21" s="290"/>
      <c r="G21" s="290"/>
      <c r="H21" s="290"/>
      <c r="I21" s="290"/>
      <c r="J21" s="290"/>
      <c r="K21" s="290"/>
      <c r="L21" s="290"/>
      <c r="M21" s="290"/>
      <c r="N21" s="290"/>
      <c r="O21" s="290"/>
      <c r="P21" s="290"/>
      <c r="Q21" s="290"/>
      <c r="R21" s="290"/>
    </row>
    <row r="22" spans="1:18" ht="12.75" customHeight="1" x14ac:dyDescent="0.2">
      <c r="A22" s="290"/>
      <c r="B22" s="299" t="s">
        <v>317</v>
      </c>
      <c r="C22" s="290"/>
      <c r="D22" s="290"/>
      <c r="E22" s="290"/>
      <c r="F22" s="290"/>
      <c r="G22" s="290"/>
      <c r="H22" s="290"/>
      <c r="I22" s="290"/>
      <c r="J22" s="290"/>
      <c r="K22" s="290"/>
      <c r="L22" s="290"/>
      <c r="M22" s="290"/>
      <c r="N22" s="290"/>
      <c r="O22" s="290"/>
      <c r="P22" s="290"/>
      <c r="Q22" s="290"/>
      <c r="R22" s="290"/>
    </row>
    <row r="23" spans="1:18" ht="12.75" customHeight="1" x14ac:dyDescent="0.2">
      <c r="A23" s="290"/>
      <c r="B23" s="299" t="s">
        <v>418</v>
      </c>
      <c r="C23" s="290"/>
      <c r="D23" s="290"/>
      <c r="E23" s="290"/>
      <c r="F23" s="290"/>
      <c r="G23" s="290"/>
      <c r="H23" s="290"/>
      <c r="I23" s="290"/>
      <c r="J23" s="290"/>
      <c r="K23" s="290"/>
      <c r="L23" s="290"/>
      <c r="M23" s="290"/>
      <c r="N23" s="290"/>
      <c r="O23" s="290"/>
      <c r="P23" s="290"/>
      <c r="Q23" s="290"/>
      <c r="R23" s="290"/>
    </row>
    <row r="24" spans="1:18" ht="12.75" customHeight="1" x14ac:dyDescent="0.2">
      <c r="A24" s="290"/>
      <c r="B24" s="299" t="s">
        <v>419</v>
      </c>
      <c r="C24" s="290"/>
      <c r="D24" s="290"/>
      <c r="E24" s="290"/>
      <c r="F24" s="290"/>
      <c r="G24" s="290"/>
      <c r="H24" s="290"/>
      <c r="I24" s="290"/>
      <c r="J24" s="290"/>
      <c r="K24" s="290"/>
      <c r="L24" s="290"/>
      <c r="M24" s="290"/>
      <c r="N24" s="290"/>
      <c r="O24" s="290"/>
      <c r="P24" s="290"/>
      <c r="Q24" s="290"/>
      <c r="R24" s="290"/>
    </row>
    <row r="25" spans="1:18" ht="12.75" customHeight="1" x14ac:dyDescent="0.2">
      <c r="A25" s="290"/>
      <c r="B25" s="299"/>
      <c r="C25" s="290"/>
      <c r="D25" s="290"/>
      <c r="E25" s="290"/>
      <c r="F25" s="290"/>
      <c r="G25" s="290"/>
      <c r="H25" s="290"/>
      <c r="I25" s="290"/>
      <c r="J25" s="290"/>
      <c r="K25" s="290"/>
      <c r="L25" s="290"/>
      <c r="M25" s="290"/>
      <c r="N25" s="290"/>
      <c r="O25" s="290"/>
      <c r="P25" s="290"/>
      <c r="Q25" s="290"/>
      <c r="R25" s="290"/>
    </row>
    <row r="26" spans="1:18" ht="12.75" customHeight="1" x14ac:dyDescent="0.2">
      <c r="A26" s="290"/>
      <c r="B26" s="656" t="s">
        <v>180</v>
      </c>
      <c r="C26" s="290"/>
      <c r="D26" s="290"/>
      <c r="E26" s="290"/>
      <c r="F26" s="290"/>
      <c r="G26" s="290"/>
      <c r="H26" s="290"/>
      <c r="I26" s="290"/>
      <c r="J26" s="290"/>
      <c r="K26" s="290"/>
      <c r="L26" s="290"/>
      <c r="M26" s="290"/>
      <c r="N26" s="290"/>
      <c r="O26" s="290"/>
      <c r="P26" s="290"/>
      <c r="Q26" s="290"/>
      <c r="R26" s="290"/>
    </row>
    <row r="27" spans="1:18" ht="12.75" customHeight="1" x14ac:dyDescent="0.2">
      <c r="A27" s="290"/>
      <c r="B27" s="299" t="s">
        <v>278</v>
      </c>
      <c r="C27" s="290"/>
      <c r="D27" s="290"/>
      <c r="E27" s="290"/>
      <c r="F27" s="290"/>
      <c r="G27" s="290"/>
      <c r="H27" s="290"/>
      <c r="I27" s="290"/>
      <c r="J27" s="290"/>
      <c r="K27" s="290"/>
      <c r="L27" s="290"/>
      <c r="M27" s="290"/>
      <c r="N27" s="290"/>
      <c r="O27" s="290"/>
      <c r="P27" s="290"/>
      <c r="Q27" s="290"/>
      <c r="R27" s="290"/>
    </row>
    <row r="28" spans="1:18" ht="12.75" customHeight="1" x14ac:dyDescent="0.2">
      <c r="A28" s="290"/>
      <c r="B28" s="299" t="s">
        <v>211</v>
      </c>
      <c r="C28" s="290"/>
      <c r="D28" s="290"/>
      <c r="E28" s="738" t="s">
        <v>420</v>
      </c>
      <c r="F28" s="738"/>
      <c r="G28" s="738"/>
      <c r="H28" s="738"/>
      <c r="I28" s="738"/>
      <c r="J28" s="738"/>
      <c r="K28" s="738"/>
      <c r="L28" s="738"/>
      <c r="M28" s="738"/>
      <c r="N28" s="738"/>
      <c r="O28" s="290"/>
      <c r="P28" s="290"/>
      <c r="Q28" s="290"/>
      <c r="R28" s="290"/>
    </row>
    <row r="29" spans="1:18" ht="12.75" customHeight="1" x14ac:dyDescent="0.2">
      <c r="A29" s="290"/>
      <c r="B29" s="290"/>
      <c r="C29" s="290"/>
      <c r="D29" s="290"/>
      <c r="E29" s="290"/>
      <c r="F29" s="290"/>
      <c r="G29" s="290"/>
      <c r="H29" s="290"/>
      <c r="I29" s="290"/>
      <c r="J29" s="308"/>
      <c r="K29" s="290"/>
      <c r="L29" s="290"/>
      <c r="M29" s="290"/>
      <c r="N29" s="290"/>
      <c r="O29" s="290"/>
      <c r="P29" s="290"/>
      <c r="Q29" s="290"/>
      <c r="R29" s="290"/>
    </row>
    <row r="30" spans="1:18" ht="15" customHeight="1" x14ac:dyDescent="0.2">
      <c r="A30" s="285"/>
      <c r="B30" s="415" t="s">
        <v>318</v>
      </c>
      <c r="C30" s="285"/>
      <c r="D30" s="286"/>
      <c r="E30" s="286"/>
      <c r="F30" s="285"/>
      <c r="G30" s="285"/>
      <c r="H30" s="285"/>
      <c r="I30" s="285"/>
      <c r="J30" s="285"/>
      <c r="K30" s="285"/>
      <c r="L30" s="285"/>
      <c r="M30" s="285"/>
      <c r="N30" s="285"/>
      <c r="O30" s="285"/>
      <c r="P30" s="285"/>
      <c r="Q30" s="285"/>
      <c r="R30" s="285"/>
    </row>
    <row r="31" spans="1:18" x14ac:dyDescent="0.2">
      <c r="A31" s="290"/>
      <c r="B31" s="297"/>
      <c r="C31" s="290"/>
      <c r="D31" s="290"/>
      <c r="E31" s="290"/>
      <c r="F31" s="290"/>
      <c r="G31" s="290"/>
      <c r="H31" s="290"/>
      <c r="I31" s="290"/>
      <c r="J31" s="290"/>
      <c r="K31" s="290"/>
      <c r="L31" s="290"/>
      <c r="M31" s="290"/>
      <c r="N31" s="290"/>
      <c r="O31" s="290"/>
      <c r="P31" s="290"/>
      <c r="Q31" s="290"/>
      <c r="R31" s="290"/>
    </row>
    <row r="32" spans="1:18" x14ac:dyDescent="0.2">
      <c r="A32" s="290"/>
      <c r="B32" s="293" t="s">
        <v>163</v>
      </c>
      <c r="C32" s="290"/>
      <c r="D32" s="290"/>
      <c r="E32" s="290"/>
      <c r="F32" s="290"/>
      <c r="G32" s="290"/>
      <c r="H32" s="290"/>
      <c r="I32" s="290"/>
      <c r="J32" s="290"/>
      <c r="K32" s="290"/>
      <c r="L32" s="290"/>
      <c r="M32" s="290"/>
      <c r="N32" s="290"/>
      <c r="O32" s="290"/>
      <c r="P32" s="290"/>
      <c r="Q32" s="290"/>
      <c r="R32" s="290"/>
    </row>
    <row r="33" spans="1:18" x14ac:dyDescent="0.2">
      <c r="A33" s="290"/>
      <c r="B33" s="299" t="s">
        <v>272</v>
      </c>
      <c r="C33" s="290"/>
      <c r="D33" s="290"/>
      <c r="E33" s="290"/>
      <c r="F33" s="290"/>
      <c r="G33" s="290"/>
      <c r="H33" s="290"/>
      <c r="I33" s="290"/>
      <c r="J33" s="290"/>
      <c r="K33" s="290"/>
      <c r="L33" s="290"/>
      <c r="M33" s="290"/>
      <c r="N33" s="290"/>
      <c r="O33" s="290"/>
      <c r="P33" s="290"/>
      <c r="Q33" s="290"/>
      <c r="R33" s="290"/>
    </row>
    <row r="34" spans="1:18" x14ac:dyDescent="0.2">
      <c r="A34" s="290"/>
      <c r="B34" s="299" t="s">
        <v>273</v>
      </c>
      <c r="C34" s="290"/>
      <c r="D34" s="290"/>
      <c r="E34" s="290"/>
      <c r="F34" s="290"/>
      <c r="G34" s="290"/>
      <c r="H34" s="290"/>
      <c r="I34" s="290"/>
      <c r="J34" s="290"/>
      <c r="K34" s="290"/>
      <c r="L34" s="290"/>
      <c r="M34" s="290"/>
      <c r="N34" s="290"/>
      <c r="O34" s="290"/>
      <c r="P34" s="290"/>
      <c r="Q34" s="290"/>
      <c r="R34" s="290"/>
    </row>
    <row r="35" spans="1:18" x14ac:dyDescent="0.2">
      <c r="A35" s="290"/>
      <c r="B35" s="299" t="s">
        <v>285</v>
      </c>
      <c r="C35" s="290"/>
      <c r="D35" s="290"/>
      <c r="E35" s="290"/>
      <c r="F35" s="290"/>
      <c r="G35" s="290"/>
      <c r="H35" s="290"/>
      <c r="I35" s="290"/>
      <c r="J35" s="290"/>
      <c r="K35" s="290"/>
      <c r="L35" s="290"/>
      <c r="M35" s="290"/>
      <c r="N35" s="290"/>
      <c r="O35" s="290"/>
      <c r="P35" s="290"/>
      <c r="Q35" s="290"/>
      <c r="R35" s="290"/>
    </row>
    <row r="36" spans="1:18" x14ac:dyDescent="0.2">
      <c r="A36" s="290"/>
      <c r="B36" s="299" t="s">
        <v>286</v>
      </c>
      <c r="C36" s="290"/>
      <c r="D36" s="290"/>
      <c r="E36" s="290"/>
      <c r="F36" s="290"/>
      <c r="G36" s="290"/>
      <c r="H36" s="290"/>
      <c r="I36" s="290"/>
      <c r="J36" s="290"/>
      <c r="K36" s="290"/>
      <c r="L36" s="290"/>
      <c r="M36" s="290"/>
      <c r="N36" s="290"/>
      <c r="O36" s="290"/>
      <c r="P36" s="290"/>
      <c r="Q36" s="290"/>
      <c r="R36" s="290"/>
    </row>
    <row r="37" spans="1:18" x14ac:dyDescent="0.2">
      <c r="A37" s="290"/>
      <c r="B37" s="299"/>
      <c r="C37" s="290"/>
      <c r="D37" s="290"/>
      <c r="E37" s="290"/>
      <c r="F37" s="290"/>
      <c r="G37" s="290"/>
      <c r="H37" s="290"/>
      <c r="I37" s="290"/>
      <c r="J37" s="290"/>
      <c r="K37" s="290"/>
      <c r="L37" s="290"/>
      <c r="M37" s="290"/>
      <c r="N37" s="290"/>
      <c r="O37" s="290"/>
      <c r="P37" s="290"/>
      <c r="Q37" s="290"/>
      <c r="R37" s="290"/>
    </row>
    <row r="38" spans="1:18" x14ac:dyDescent="0.2">
      <c r="A38" s="290"/>
      <c r="B38" s="299" t="s">
        <v>213</v>
      </c>
      <c r="C38" s="416"/>
      <c r="D38" s="416"/>
      <c r="E38" s="738" t="s">
        <v>392</v>
      </c>
      <c r="F38" s="738"/>
      <c r="G38" s="738"/>
      <c r="H38" s="738"/>
      <c r="I38" s="738"/>
      <c r="J38" s="738"/>
      <c r="K38" s="738"/>
      <c r="L38" s="738"/>
      <c r="M38" s="738"/>
      <c r="N38" s="738"/>
      <c r="O38" s="738"/>
      <c r="P38" s="738"/>
      <c r="Q38" s="290"/>
      <c r="R38" s="290"/>
    </row>
    <row r="39" spans="1:18" x14ac:dyDescent="0.2">
      <c r="A39" s="290"/>
      <c r="B39" s="308"/>
      <c r="C39" s="290"/>
      <c r="D39" s="290"/>
      <c r="E39" s="290"/>
      <c r="F39" s="290"/>
      <c r="G39" s="290"/>
      <c r="H39" s="290"/>
      <c r="I39" s="290"/>
      <c r="J39" s="290"/>
      <c r="K39" s="290"/>
      <c r="L39" s="290"/>
      <c r="M39" s="290"/>
      <c r="N39" s="290"/>
      <c r="O39" s="290"/>
      <c r="P39" s="290"/>
      <c r="Q39" s="290"/>
      <c r="R39" s="290"/>
    </row>
    <row r="40" spans="1:18" ht="15" customHeight="1" x14ac:dyDescent="0.2">
      <c r="A40" s="285"/>
      <c r="B40" s="415" t="s">
        <v>319</v>
      </c>
      <c r="C40" s="285"/>
      <c r="D40" s="286"/>
      <c r="E40" s="286"/>
      <c r="F40" s="285"/>
      <c r="G40" s="285"/>
      <c r="H40" s="285"/>
      <c r="I40" s="285"/>
      <c r="J40" s="285"/>
      <c r="K40" s="285"/>
      <c r="L40" s="285"/>
      <c r="M40" s="285"/>
      <c r="N40" s="285"/>
      <c r="O40" s="285"/>
      <c r="P40" s="285"/>
      <c r="Q40" s="285"/>
      <c r="R40" s="285"/>
    </row>
    <row r="41" spans="1:18" x14ac:dyDescent="0.2">
      <c r="A41" s="299"/>
      <c r="B41" s="299"/>
      <c r="C41" s="299"/>
      <c r="D41" s="299"/>
      <c r="E41" s="299"/>
      <c r="F41" s="299"/>
      <c r="G41" s="299"/>
      <c r="H41" s="299"/>
      <c r="I41" s="299"/>
      <c r="J41" s="299"/>
      <c r="K41" s="299"/>
      <c r="L41" s="299"/>
      <c r="M41" s="299"/>
      <c r="N41" s="299"/>
      <c r="O41" s="299"/>
      <c r="P41" s="299"/>
      <c r="Q41" s="299"/>
      <c r="R41" s="299"/>
    </row>
    <row r="42" spans="1:18" x14ac:dyDescent="0.2">
      <c r="A42" s="299"/>
      <c r="B42" s="417" t="s">
        <v>320</v>
      </c>
      <c r="C42" s="299"/>
      <c r="D42" s="299"/>
      <c r="E42" s="299"/>
      <c r="F42" s="299"/>
      <c r="G42" s="299"/>
      <c r="H42" s="299"/>
      <c r="I42" s="299"/>
      <c r="J42" s="299"/>
      <c r="K42" s="299"/>
      <c r="L42" s="299"/>
      <c r="M42" s="299"/>
      <c r="N42" s="299"/>
      <c r="O42" s="299"/>
      <c r="P42" s="299"/>
      <c r="Q42" s="299"/>
      <c r="R42" s="299"/>
    </row>
    <row r="43" spans="1:18" x14ac:dyDescent="0.2">
      <c r="A43" s="299"/>
      <c r="B43" s="299" t="s">
        <v>435</v>
      </c>
      <c r="C43" s="299"/>
      <c r="D43" s="299"/>
      <c r="E43" s="299"/>
      <c r="F43" s="299"/>
      <c r="G43" s="299"/>
      <c r="H43" s="299"/>
      <c r="I43" s="299"/>
      <c r="J43" s="299"/>
      <c r="K43" s="299"/>
      <c r="L43" s="299"/>
      <c r="M43" s="299"/>
      <c r="N43" s="299"/>
      <c r="O43" s="299"/>
      <c r="P43" s="299"/>
      <c r="Q43" s="299"/>
      <c r="R43" s="299"/>
    </row>
    <row r="44" spans="1:18" x14ac:dyDescent="0.2">
      <c r="A44" s="299"/>
      <c r="B44" s="299" t="s">
        <v>436</v>
      </c>
      <c r="C44" s="299"/>
      <c r="D44" s="299"/>
      <c r="E44" s="299"/>
      <c r="F44" s="299"/>
      <c r="G44" s="299"/>
      <c r="H44" s="299"/>
      <c r="I44" s="299"/>
      <c r="J44" s="299"/>
      <c r="K44" s="299"/>
      <c r="L44" s="299"/>
      <c r="M44" s="299"/>
      <c r="N44" s="299"/>
      <c r="O44" s="299"/>
      <c r="P44" s="299"/>
      <c r="Q44" s="299"/>
      <c r="R44" s="299"/>
    </row>
    <row r="45" spans="1:18" x14ac:dyDescent="0.2">
      <c r="A45" s="299"/>
      <c r="B45" s="299" t="s">
        <v>437</v>
      </c>
      <c r="C45" s="299"/>
      <c r="D45" s="299"/>
      <c r="E45" s="299"/>
      <c r="F45" s="299"/>
      <c r="G45" s="299"/>
      <c r="H45" s="299"/>
      <c r="I45" s="299"/>
      <c r="J45" s="299"/>
      <c r="K45" s="299"/>
      <c r="L45" s="299"/>
      <c r="M45" s="299"/>
      <c r="N45" s="299"/>
      <c r="O45" s="299"/>
      <c r="P45" s="299"/>
      <c r="Q45" s="299"/>
      <c r="R45" s="299"/>
    </row>
    <row r="46" spans="1:18" x14ac:dyDescent="0.2">
      <c r="A46" s="299"/>
      <c r="B46" s="299" t="s">
        <v>439</v>
      </c>
      <c r="C46" s="299"/>
      <c r="D46" s="299"/>
      <c r="E46" s="299"/>
      <c r="F46" s="299"/>
      <c r="G46" s="299"/>
      <c r="H46" s="299"/>
      <c r="I46" s="299"/>
      <c r="J46" s="299"/>
      <c r="K46" s="299"/>
      <c r="L46" s="299"/>
      <c r="M46" s="299"/>
      <c r="N46" s="299"/>
      <c r="O46" s="299"/>
      <c r="P46" s="299"/>
      <c r="Q46" s="299"/>
      <c r="R46" s="299"/>
    </row>
    <row r="47" spans="1:18" x14ac:dyDescent="0.2">
      <c r="A47" s="299"/>
      <c r="B47" s="299" t="s">
        <v>440</v>
      </c>
      <c r="C47" s="299"/>
      <c r="D47" s="299"/>
      <c r="E47" s="299"/>
      <c r="F47" s="299"/>
      <c r="G47" s="299"/>
      <c r="H47" s="299"/>
      <c r="I47" s="299"/>
      <c r="J47" s="299"/>
      <c r="K47" s="299"/>
      <c r="L47" s="299"/>
      <c r="M47" s="299"/>
      <c r="N47" s="299"/>
      <c r="O47" s="299"/>
      <c r="P47" s="299"/>
      <c r="Q47" s="299"/>
      <c r="R47" s="299"/>
    </row>
    <row r="48" spans="1:18" x14ac:dyDescent="0.2">
      <c r="A48" s="299"/>
      <c r="B48" s="299" t="s">
        <v>438</v>
      </c>
      <c r="C48" s="299"/>
      <c r="D48" s="299"/>
      <c r="E48" s="299"/>
      <c r="F48" s="299"/>
      <c r="G48" s="299"/>
      <c r="H48" s="299"/>
      <c r="I48" s="299"/>
      <c r="J48" s="299"/>
      <c r="K48" s="299"/>
      <c r="L48" s="299"/>
      <c r="M48" s="299"/>
      <c r="N48" s="299"/>
      <c r="O48" s="299"/>
      <c r="P48" s="299"/>
      <c r="Q48" s="299"/>
      <c r="R48" s="299"/>
    </row>
    <row r="49" spans="1:18" x14ac:dyDescent="0.2">
      <c r="A49" s="299"/>
      <c r="B49" s="417"/>
      <c r="C49" s="299"/>
      <c r="D49" s="299"/>
      <c r="E49" s="299"/>
      <c r="F49" s="299"/>
      <c r="G49" s="299"/>
      <c r="H49" s="299"/>
      <c r="I49" s="299"/>
      <c r="J49" s="299"/>
      <c r="K49" s="299"/>
      <c r="L49" s="299"/>
      <c r="M49" s="299"/>
      <c r="N49" s="299"/>
      <c r="O49" s="299"/>
      <c r="P49" s="299"/>
      <c r="Q49" s="299"/>
      <c r="R49" s="299"/>
    </row>
    <row r="50" spans="1:18" x14ac:dyDescent="0.2">
      <c r="A50" s="299"/>
      <c r="B50" s="299" t="s">
        <v>441</v>
      </c>
      <c r="C50" s="299"/>
      <c r="D50" s="299"/>
      <c r="E50" s="299"/>
      <c r="F50" s="299"/>
      <c r="G50" s="299"/>
      <c r="H50" s="299"/>
      <c r="I50" s="299"/>
      <c r="J50" s="299"/>
      <c r="K50" s="299"/>
      <c r="L50" s="299"/>
      <c r="M50" s="299"/>
      <c r="N50" s="299"/>
      <c r="O50" s="299"/>
      <c r="P50" s="299"/>
      <c r="Q50" s="299"/>
      <c r="R50" s="299"/>
    </row>
    <row r="51" spans="1:18" x14ac:dyDescent="0.2">
      <c r="A51" s="299"/>
      <c r="B51" s="309" t="s">
        <v>442</v>
      </c>
      <c r="C51" s="299"/>
      <c r="D51" s="299"/>
      <c r="E51" s="299"/>
      <c r="F51" s="299"/>
      <c r="G51" s="299"/>
      <c r="H51" s="299"/>
      <c r="I51" s="299"/>
      <c r="J51" s="299"/>
      <c r="K51" s="299"/>
      <c r="L51" s="299"/>
      <c r="M51" s="299"/>
      <c r="N51" s="299"/>
      <c r="O51" s="299"/>
      <c r="P51" s="299"/>
      <c r="Q51" s="299"/>
      <c r="R51" s="299"/>
    </row>
    <row r="52" spans="1:18" x14ac:dyDescent="0.2">
      <c r="A52" s="299"/>
      <c r="B52" s="431"/>
      <c r="C52" s="431"/>
      <c r="D52" s="431"/>
      <c r="E52" s="431"/>
      <c r="F52" s="431"/>
      <c r="G52" s="431"/>
      <c r="H52" s="431"/>
      <c r="I52" s="431"/>
      <c r="J52" s="431"/>
      <c r="K52" s="431"/>
      <c r="L52" s="431"/>
      <c r="M52" s="431"/>
      <c r="N52" s="431"/>
      <c r="O52" s="431"/>
      <c r="P52" s="431"/>
      <c r="Q52" s="431"/>
      <c r="R52" s="431"/>
    </row>
    <row r="53" spans="1:18" x14ac:dyDescent="0.2">
      <c r="A53" s="299"/>
      <c r="B53" s="299" t="s">
        <v>213</v>
      </c>
      <c r="C53" s="416"/>
      <c r="D53" s="416"/>
      <c r="E53" s="738" t="s">
        <v>392</v>
      </c>
      <c r="F53" s="738"/>
      <c r="G53" s="738"/>
      <c r="H53" s="738"/>
      <c r="I53" s="738"/>
      <c r="J53" s="738"/>
      <c r="K53" s="738"/>
      <c r="L53" s="738"/>
      <c r="M53" s="738"/>
      <c r="N53" s="738"/>
      <c r="O53" s="738"/>
      <c r="P53" s="738"/>
      <c r="Q53" s="416"/>
      <c r="R53" s="416"/>
    </row>
    <row r="54" spans="1:18" x14ac:dyDescent="0.2">
      <c r="A54" s="299"/>
      <c r="B54" s="418"/>
      <c r="C54" s="418"/>
      <c r="D54" s="418"/>
      <c r="E54" s="418"/>
      <c r="F54" s="418"/>
      <c r="G54" s="418"/>
      <c r="H54" s="418"/>
      <c r="I54" s="418"/>
      <c r="J54" s="418"/>
      <c r="K54" s="418"/>
      <c r="L54" s="418"/>
      <c r="M54" s="418"/>
      <c r="N54" s="418"/>
      <c r="O54" s="418"/>
      <c r="P54" s="418"/>
      <c r="Q54" s="418"/>
      <c r="R54" s="418"/>
    </row>
    <row r="55" spans="1:18" x14ac:dyDescent="0.2">
      <c r="A55" s="299"/>
      <c r="B55" s="417" t="s">
        <v>321</v>
      </c>
      <c r="C55" s="299"/>
      <c r="D55" s="299"/>
      <c r="E55" s="299"/>
      <c r="F55" s="299"/>
      <c r="G55" s="299"/>
      <c r="H55" s="299"/>
      <c r="I55" s="299"/>
      <c r="J55" s="299"/>
      <c r="K55" s="299"/>
      <c r="L55" s="299"/>
      <c r="M55" s="299"/>
      <c r="N55" s="299"/>
      <c r="O55" s="299"/>
      <c r="P55" s="299"/>
      <c r="Q55" s="299"/>
      <c r="R55" s="299"/>
    </row>
    <row r="56" spans="1:18" x14ac:dyDescent="0.2">
      <c r="A56" s="290"/>
      <c r="B56" s="299" t="s">
        <v>274</v>
      </c>
      <c r="C56" s="290"/>
      <c r="D56" s="290"/>
      <c r="E56" s="290"/>
      <c r="F56" s="290"/>
      <c r="G56" s="290"/>
      <c r="H56" s="290"/>
      <c r="I56" s="290"/>
      <c r="J56" s="290"/>
      <c r="K56" s="290"/>
      <c r="L56" s="290"/>
      <c r="M56" s="290"/>
      <c r="N56" s="290"/>
      <c r="O56" s="290"/>
      <c r="P56" s="290"/>
      <c r="Q56" s="290"/>
      <c r="R56" s="290"/>
    </row>
    <row r="57" spans="1:18" x14ac:dyDescent="0.2">
      <c r="A57" s="290"/>
      <c r="B57" s="299" t="s">
        <v>275</v>
      </c>
      <c r="C57" s="290"/>
      <c r="D57" s="290"/>
      <c r="E57" s="290"/>
      <c r="F57" s="290"/>
      <c r="G57" s="290"/>
      <c r="H57" s="290"/>
      <c r="I57" s="290"/>
      <c r="J57" s="290"/>
      <c r="K57" s="290"/>
      <c r="L57" s="290"/>
      <c r="M57" s="290"/>
      <c r="N57" s="290"/>
      <c r="O57" s="290"/>
      <c r="P57" s="290"/>
      <c r="Q57" s="290"/>
      <c r="R57" s="290"/>
    </row>
    <row r="58" spans="1:18" x14ac:dyDescent="0.2">
      <c r="A58" s="290"/>
      <c r="B58" s="299" t="s">
        <v>276</v>
      </c>
      <c r="C58" s="290"/>
      <c r="D58" s="290"/>
      <c r="E58" s="290"/>
      <c r="F58" s="290"/>
      <c r="G58" s="290"/>
      <c r="H58" s="290"/>
      <c r="I58" s="290"/>
      <c r="J58" s="290"/>
      <c r="K58" s="290"/>
      <c r="L58" s="290"/>
      <c r="M58" s="290"/>
      <c r="N58" s="290"/>
      <c r="O58" s="290"/>
      <c r="P58" s="290"/>
      <c r="Q58" s="290"/>
      <c r="R58" s="290"/>
    </row>
    <row r="59" spans="1:18" x14ac:dyDescent="0.2">
      <c r="A59" s="290"/>
      <c r="B59" s="299"/>
      <c r="C59" s="290"/>
      <c r="D59" s="290"/>
      <c r="E59" s="290"/>
      <c r="F59" s="290"/>
      <c r="G59" s="290"/>
      <c r="H59" s="290"/>
      <c r="I59" s="290"/>
      <c r="J59" s="290"/>
      <c r="K59" s="290"/>
      <c r="L59" s="290"/>
      <c r="M59" s="290"/>
      <c r="N59" s="290"/>
      <c r="O59" s="290"/>
      <c r="P59" s="290"/>
      <c r="Q59" s="290"/>
      <c r="R59" s="290"/>
    </row>
    <row r="60" spans="1:18" x14ac:dyDescent="0.2">
      <c r="A60" s="290"/>
      <c r="B60" s="299" t="s">
        <v>213</v>
      </c>
      <c r="C60" s="290"/>
      <c r="D60" s="290"/>
      <c r="E60" s="738" t="s">
        <v>393</v>
      </c>
      <c r="F60" s="738"/>
      <c r="G60" s="738"/>
      <c r="H60" s="738"/>
      <c r="I60" s="738"/>
      <c r="J60" s="738"/>
      <c r="K60" s="738"/>
      <c r="L60" s="738"/>
      <c r="M60" s="738"/>
      <c r="N60" s="738"/>
      <c r="O60" s="738"/>
      <c r="P60" s="738"/>
      <c r="Q60" s="290"/>
      <c r="R60" s="290"/>
    </row>
    <row r="61" spans="1:18" x14ac:dyDescent="0.2">
      <c r="A61" s="290"/>
      <c r="B61" s="299"/>
      <c r="C61" s="290"/>
      <c r="D61" s="290"/>
      <c r="E61" s="290"/>
      <c r="F61" s="290"/>
      <c r="G61" s="290"/>
      <c r="H61" s="290"/>
      <c r="I61" s="290"/>
      <c r="J61" s="290"/>
      <c r="K61" s="290"/>
      <c r="L61" s="290"/>
      <c r="M61" s="290"/>
      <c r="N61" s="290"/>
      <c r="O61" s="290"/>
      <c r="P61" s="290"/>
      <c r="Q61" s="290"/>
      <c r="R61" s="290"/>
    </row>
    <row r="62" spans="1:18" x14ac:dyDescent="0.2">
      <c r="A62" s="290"/>
      <c r="B62" s="417" t="s">
        <v>322</v>
      </c>
      <c r="C62" s="290"/>
      <c r="D62" s="290"/>
      <c r="E62" s="290"/>
      <c r="F62" s="290"/>
      <c r="G62" s="290"/>
      <c r="H62" s="290"/>
      <c r="I62" s="290"/>
      <c r="J62" s="290"/>
      <c r="K62" s="290"/>
      <c r="L62" s="290"/>
      <c r="M62" s="290"/>
      <c r="N62" s="290"/>
      <c r="O62" s="290"/>
      <c r="P62" s="290"/>
      <c r="Q62" s="290"/>
      <c r="R62" s="290"/>
    </row>
    <row r="63" spans="1:18" x14ac:dyDescent="0.2">
      <c r="A63" s="290"/>
      <c r="B63" s="310" t="s">
        <v>287</v>
      </c>
      <c r="C63" s="290"/>
      <c r="D63" s="290"/>
      <c r="E63" s="290"/>
      <c r="F63" s="290"/>
      <c r="G63" s="290"/>
      <c r="H63" s="290"/>
      <c r="I63" s="290"/>
      <c r="J63" s="290"/>
      <c r="K63" s="290"/>
      <c r="L63" s="290"/>
      <c r="M63" s="290"/>
      <c r="N63" s="290"/>
      <c r="O63" s="290"/>
      <c r="P63" s="290"/>
      <c r="Q63" s="290"/>
      <c r="R63" s="290"/>
    </row>
    <row r="64" spans="1:18" x14ac:dyDescent="0.2">
      <c r="A64" s="290"/>
      <c r="B64" s="299" t="s">
        <v>187</v>
      </c>
      <c r="C64" s="290"/>
      <c r="D64" s="290"/>
      <c r="E64" s="290"/>
      <c r="F64" s="290"/>
      <c r="G64" s="290"/>
      <c r="H64" s="290"/>
      <c r="I64" s="290"/>
      <c r="J64" s="290"/>
      <c r="K64" s="290"/>
      <c r="L64" s="290"/>
      <c r="M64" s="290"/>
      <c r="N64" s="290"/>
      <c r="O64" s="290"/>
      <c r="P64" s="290"/>
      <c r="Q64" s="290"/>
      <c r="R64" s="290"/>
    </row>
    <row r="65" spans="1:18" x14ac:dyDescent="0.2">
      <c r="A65" s="290"/>
      <c r="B65" s="299"/>
      <c r="C65" s="290"/>
      <c r="D65" s="290"/>
      <c r="Q65" s="290"/>
      <c r="R65" s="290"/>
    </row>
    <row r="66" spans="1:18" x14ac:dyDescent="0.2">
      <c r="A66" s="290"/>
      <c r="B66" s="417"/>
      <c r="C66" s="290"/>
      <c r="D66" s="290"/>
      <c r="E66" s="738"/>
      <c r="F66" s="738"/>
      <c r="G66" s="738"/>
      <c r="H66" s="738"/>
      <c r="I66" s="738"/>
      <c r="J66" s="738"/>
      <c r="K66" s="738"/>
      <c r="L66" s="738"/>
      <c r="M66" s="738"/>
      <c r="N66" s="738"/>
      <c r="O66" s="738"/>
      <c r="P66" s="738"/>
      <c r="Q66" s="738"/>
      <c r="R66" s="290"/>
    </row>
    <row r="67" spans="1:18" x14ac:dyDescent="0.2">
      <c r="A67" s="290"/>
      <c r="B67" s="299"/>
      <c r="C67" s="290"/>
      <c r="D67" s="290"/>
      <c r="E67" s="290"/>
      <c r="F67" s="290"/>
      <c r="G67" s="290"/>
      <c r="H67" s="290"/>
      <c r="I67" s="290"/>
      <c r="J67" s="308"/>
      <c r="K67" s="290"/>
      <c r="L67" s="290"/>
      <c r="M67" s="290"/>
      <c r="N67" s="290"/>
      <c r="O67" s="290"/>
      <c r="P67" s="290"/>
      <c r="Q67" s="290"/>
      <c r="R67" s="290"/>
    </row>
    <row r="68" spans="1:18" ht="15" customHeight="1" x14ac:dyDescent="0.2">
      <c r="A68" s="285"/>
      <c r="B68" s="281" t="s">
        <v>414</v>
      </c>
      <c r="C68" s="285"/>
      <c r="D68" s="286"/>
      <c r="E68" s="286"/>
      <c r="F68" s="285"/>
      <c r="G68" s="285"/>
      <c r="H68" s="285"/>
      <c r="I68" s="285"/>
      <c r="J68" s="285"/>
      <c r="K68" s="285"/>
      <c r="L68" s="285"/>
      <c r="M68" s="285"/>
      <c r="N68" s="285"/>
      <c r="O68" s="285"/>
      <c r="P68" s="285"/>
      <c r="Q68" s="285"/>
      <c r="R68" s="285"/>
    </row>
    <row r="69" spans="1:18" x14ac:dyDescent="0.2">
      <c r="A69" s="290"/>
      <c r="B69" s="310"/>
      <c r="C69" s="290"/>
      <c r="D69" s="290"/>
      <c r="E69" s="290"/>
      <c r="F69" s="290"/>
      <c r="G69" s="290"/>
      <c r="H69" s="290"/>
      <c r="I69" s="290"/>
      <c r="J69" s="290"/>
      <c r="K69" s="290"/>
      <c r="L69" s="290"/>
      <c r="M69" s="290"/>
      <c r="N69" s="290"/>
      <c r="O69" s="290"/>
      <c r="P69" s="290"/>
      <c r="Q69" s="290"/>
      <c r="R69" s="290"/>
    </row>
    <row r="70" spans="1:18" x14ac:dyDescent="0.2">
      <c r="A70" s="290"/>
      <c r="B70" s="310" t="s">
        <v>292</v>
      </c>
      <c r="C70" s="290"/>
      <c r="D70" s="290"/>
      <c r="E70" s="290"/>
      <c r="F70" s="290"/>
      <c r="G70" s="290"/>
      <c r="H70" s="290"/>
      <c r="I70" s="290"/>
      <c r="J70" s="290"/>
      <c r="K70" s="290"/>
      <c r="L70" s="290"/>
      <c r="M70" s="290"/>
      <c r="N70" s="290"/>
      <c r="O70" s="290"/>
      <c r="P70" s="290"/>
      <c r="Q70" s="290"/>
      <c r="R70" s="290"/>
    </row>
    <row r="71" spans="1:18" x14ac:dyDescent="0.2">
      <c r="A71" s="290"/>
      <c r="B71" s="294" t="s">
        <v>178</v>
      </c>
      <c r="C71" s="290" t="s">
        <v>293</v>
      </c>
      <c r="D71" s="290"/>
      <c r="E71" s="290"/>
      <c r="F71" s="290"/>
      <c r="G71" s="290"/>
      <c r="H71" s="290"/>
      <c r="I71" s="290"/>
      <c r="J71" s="290"/>
      <c r="K71" s="290"/>
      <c r="L71" s="290"/>
      <c r="M71" s="290"/>
      <c r="N71" s="290"/>
      <c r="O71" s="290"/>
      <c r="P71" s="290"/>
      <c r="Q71" s="290"/>
      <c r="R71" s="290"/>
    </row>
    <row r="72" spans="1:18" x14ac:dyDescent="0.2">
      <c r="A72" s="290"/>
      <c r="B72" s="294" t="s">
        <v>178</v>
      </c>
      <c r="C72" s="290" t="s">
        <v>323</v>
      </c>
      <c r="D72" s="290"/>
      <c r="E72" s="290"/>
      <c r="F72" s="290"/>
      <c r="G72" s="290"/>
      <c r="H72" s="290"/>
      <c r="I72" s="290"/>
      <c r="J72" s="290"/>
      <c r="K72" s="290"/>
      <c r="L72" s="290"/>
      <c r="M72" s="290"/>
      <c r="N72" s="290"/>
      <c r="O72" s="290"/>
      <c r="P72" s="290"/>
      <c r="Q72" s="290"/>
      <c r="R72" s="290"/>
    </row>
    <row r="73" spans="1:18" x14ac:dyDescent="0.2">
      <c r="A73" s="290"/>
      <c r="B73" s="294"/>
      <c r="C73" s="290" t="s">
        <v>324</v>
      </c>
      <c r="D73" s="290"/>
      <c r="E73" s="290"/>
      <c r="F73" s="290"/>
      <c r="G73" s="290"/>
      <c r="H73" s="290"/>
      <c r="I73" s="290"/>
      <c r="J73" s="290"/>
      <c r="K73" s="290"/>
      <c r="L73" s="290"/>
      <c r="M73" s="290"/>
      <c r="N73" s="290"/>
      <c r="O73" s="290"/>
      <c r="P73" s="290"/>
      <c r="Q73" s="290"/>
      <c r="R73" s="290"/>
    </row>
    <row r="74" spans="1:18" x14ac:dyDescent="0.2">
      <c r="A74" s="290"/>
      <c r="B74" s="294" t="s">
        <v>178</v>
      </c>
      <c r="C74" s="290" t="s">
        <v>325</v>
      </c>
      <c r="D74" s="290"/>
      <c r="E74" s="290"/>
      <c r="F74" s="290"/>
      <c r="G74" s="290"/>
      <c r="H74" s="290"/>
      <c r="I74" s="290"/>
      <c r="J74" s="290"/>
      <c r="K74" s="290"/>
      <c r="L74" s="290"/>
      <c r="M74" s="290"/>
      <c r="N74" s="290"/>
      <c r="O74" s="290"/>
      <c r="P74" s="290"/>
      <c r="Q74" s="290"/>
      <c r="R74" s="290"/>
    </row>
    <row r="75" spans="1:18" x14ac:dyDescent="0.2">
      <c r="A75" s="290"/>
      <c r="B75" s="294" t="s">
        <v>178</v>
      </c>
      <c r="C75" s="290" t="s">
        <v>350</v>
      </c>
      <c r="D75" s="290"/>
      <c r="E75" s="290"/>
      <c r="F75" s="290"/>
      <c r="G75" s="290"/>
      <c r="H75" s="290"/>
      <c r="I75" s="290"/>
      <c r="J75" s="290"/>
      <c r="K75" s="290"/>
      <c r="L75" s="290"/>
      <c r="M75" s="290"/>
      <c r="N75" s="290"/>
      <c r="O75" s="290"/>
      <c r="P75" s="290"/>
      <c r="Q75" s="290"/>
      <c r="R75" s="290"/>
    </row>
    <row r="76" spans="1:18" x14ac:dyDescent="0.2">
      <c r="A76" s="290"/>
      <c r="B76" s="294"/>
      <c r="C76" s="321" t="s">
        <v>394</v>
      </c>
      <c r="D76" s="290"/>
      <c r="E76" s="321"/>
      <c r="F76" s="321"/>
      <c r="G76" s="321"/>
      <c r="H76" s="321"/>
      <c r="I76" s="321"/>
      <c r="J76" s="321"/>
      <c r="K76" s="321"/>
      <c r="L76" s="321"/>
      <c r="M76" s="321"/>
      <c r="N76" s="321"/>
      <c r="O76" s="321"/>
      <c r="P76" s="321"/>
      <c r="Q76" s="321"/>
      <c r="R76" s="290"/>
    </row>
    <row r="77" spans="1:18" x14ac:dyDescent="0.2">
      <c r="A77" s="290"/>
      <c r="B77" s="311"/>
      <c r="C77" s="290"/>
      <c r="D77" s="290"/>
      <c r="E77" s="290"/>
      <c r="F77" s="290"/>
      <c r="G77" s="290"/>
      <c r="H77" s="290"/>
      <c r="I77" s="290"/>
      <c r="J77" s="290"/>
      <c r="K77" s="290"/>
      <c r="L77" s="290"/>
      <c r="M77" s="290"/>
      <c r="N77" s="290"/>
      <c r="O77" s="290"/>
      <c r="P77" s="290"/>
      <c r="Q77" s="290"/>
      <c r="R77" s="290"/>
    </row>
    <row r="78" spans="1:18" ht="15" customHeight="1" x14ac:dyDescent="0.2">
      <c r="A78" s="285"/>
      <c r="B78" s="281" t="s">
        <v>326</v>
      </c>
      <c r="C78" s="285"/>
      <c r="D78" s="286"/>
      <c r="E78" s="286"/>
      <c r="F78" s="285"/>
      <c r="G78" s="285"/>
      <c r="H78" s="285"/>
      <c r="I78" s="285"/>
      <c r="J78" s="285"/>
      <c r="K78" s="285"/>
      <c r="L78" s="285"/>
      <c r="M78" s="285"/>
      <c r="N78" s="285"/>
      <c r="O78" s="285"/>
      <c r="P78" s="285"/>
      <c r="Q78" s="285"/>
      <c r="R78" s="285"/>
    </row>
    <row r="79" spans="1:18" x14ac:dyDescent="0.2">
      <c r="A79" s="290"/>
      <c r="B79" s="297"/>
      <c r="C79" s="290"/>
      <c r="D79" s="290"/>
      <c r="E79" s="290"/>
      <c r="F79" s="290"/>
      <c r="G79" s="290"/>
      <c r="H79" s="290"/>
      <c r="I79" s="290"/>
      <c r="J79" s="290"/>
      <c r="K79" s="290"/>
      <c r="L79" s="290"/>
      <c r="M79" s="290"/>
      <c r="N79" s="290"/>
      <c r="O79" s="290"/>
      <c r="P79" s="290"/>
      <c r="Q79" s="290"/>
      <c r="R79" s="290"/>
    </row>
    <row r="80" spans="1:18" s="544" customFormat="1" x14ac:dyDescent="0.2">
      <c r="A80" s="290"/>
      <c r="B80" s="290" t="s">
        <v>375</v>
      </c>
      <c r="C80" s="290"/>
      <c r="D80" s="290"/>
      <c r="E80" s="290"/>
      <c r="F80" s="290"/>
      <c r="G80" s="290"/>
      <c r="H80" s="290"/>
      <c r="I80" s="290"/>
      <c r="J80" s="290"/>
      <c r="K80" s="290"/>
      <c r="L80" s="290"/>
      <c r="M80" s="290"/>
      <c r="N80" s="290"/>
      <c r="O80" s="290"/>
      <c r="P80" s="290"/>
      <c r="Q80" s="290"/>
      <c r="R80" s="290"/>
    </row>
    <row r="81" spans="1:40" x14ac:dyDescent="0.2">
      <c r="A81" s="290"/>
      <c r="B81" s="297"/>
      <c r="C81" s="290"/>
      <c r="D81" s="290"/>
      <c r="E81" s="290"/>
      <c r="F81" s="290"/>
      <c r="G81" s="290"/>
      <c r="H81" s="290"/>
      <c r="I81" s="290"/>
      <c r="J81" s="290"/>
      <c r="K81" s="290"/>
      <c r="L81" s="290"/>
      <c r="M81" s="290"/>
      <c r="N81" s="290"/>
      <c r="O81" s="290"/>
      <c r="P81" s="290"/>
      <c r="Q81" s="290"/>
      <c r="R81" s="290"/>
    </row>
    <row r="82" spans="1:40" x14ac:dyDescent="0.2">
      <c r="A82" s="290"/>
      <c r="B82" s="290" t="s">
        <v>327</v>
      </c>
      <c r="C82" s="290"/>
      <c r="D82" s="290"/>
      <c r="E82" s="290"/>
      <c r="F82" s="290"/>
      <c r="G82" s="290"/>
      <c r="H82" s="290"/>
      <c r="I82" s="290"/>
      <c r="J82" s="290"/>
      <c r="K82" s="290"/>
      <c r="L82" s="290"/>
      <c r="M82" s="290"/>
      <c r="N82" s="290"/>
      <c r="O82" s="290"/>
      <c r="P82" s="290"/>
      <c r="Q82" s="290"/>
      <c r="R82" s="290"/>
    </row>
    <row r="83" spans="1:40" ht="15" x14ac:dyDescent="0.25">
      <c r="A83" s="290"/>
      <c r="B83" s="419" t="s">
        <v>328</v>
      </c>
      <c r="C83" s="290"/>
      <c r="D83" s="290"/>
      <c r="E83" s="290"/>
      <c r="F83" s="290"/>
      <c r="G83" s="290"/>
      <c r="H83" s="290"/>
      <c r="I83" s="290"/>
      <c r="J83" s="290"/>
      <c r="K83" s="290"/>
      <c r="L83" s="290"/>
      <c r="M83" s="290"/>
      <c r="N83" s="290"/>
      <c r="O83" s="290"/>
      <c r="P83" s="290"/>
      <c r="Q83" s="290"/>
      <c r="R83" s="290"/>
    </row>
    <row r="84" spans="1:40" ht="15" x14ac:dyDescent="0.25">
      <c r="A84" s="290"/>
      <c r="B84" s="420" t="s">
        <v>329</v>
      </c>
      <c r="C84" s="290"/>
      <c r="D84" s="290"/>
      <c r="E84" s="290"/>
      <c r="F84" s="290"/>
      <c r="G84" s="290"/>
      <c r="H84" s="290"/>
      <c r="I84" s="290"/>
      <c r="J84" s="290"/>
      <c r="K84" s="290"/>
      <c r="L84" s="290"/>
      <c r="M84" s="290"/>
      <c r="N84" s="290"/>
      <c r="O84" s="290"/>
      <c r="P84" s="290"/>
      <c r="Q84" s="290"/>
      <c r="R84" s="290"/>
    </row>
    <row r="85" spans="1:40" x14ac:dyDescent="0.2">
      <c r="A85" s="290"/>
      <c r="B85" s="739" t="s">
        <v>391</v>
      </c>
      <c r="C85" s="739"/>
      <c r="D85" s="739"/>
      <c r="E85" s="739"/>
      <c r="F85" s="739"/>
      <c r="G85" s="739"/>
      <c r="H85" s="739"/>
      <c r="I85" s="739"/>
      <c r="J85" s="739"/>
      <c r="K85" s="290"/>
      <c r="L85" s="290"/>
      <c r="M85" s="290"/>
      <c r="N85" s="290"/>
      <c r="O85" s="290"/>
      <c r="P85" s="290"/>
      <c r="Q85" s="290"/>
      <c r="R85" s="290"/>
    </row>
    <row r="86" spans="1:40" x14ac:dyDescent="0.2">
      <c r="A86" s="290"/>
      <c r="B86" s="312"/>
      <c r="C86" s="290"/>
      <c r="D86" s="290"/>
      <c r="E86" s="290"/>
      <c r="F86" s="290"/>
      <c r="G86" s="290"/>
      <c r="H86" s="290"/>
      <c r="I86" s="290"/>
      <c r="J86" s="290"/>
      <c r="K86" s="290"/>
      <c r="L86" s="290"/>
      <c r="M86" s="290"/>
      <c r="N86" s="290"/>
      <c r="O86" s="290"/>
      <c r="P86" s="290"/>
      <c r="Q86" s="290"/>
      <c r="R86" s="290"/>
    </row>
    <row r="87" spans="1:40" x14ac:dyDescent="0.2">
      <c r="A87" s="290"/>
      <c r="B87" s="313" t="s">
        <v>371</v>
      </c>
      <c r="C87" s="290"/>
      <c r="D87" s="290"/>
      <c r="E87" s="290"/>
      <c r="F87" s="290"/>
      <c r="G87" s="290"/>
      <c r="H87" s="290"/>
      <c r="I87" s="290"/>
      <c r="J87" s="290"/>
      <c r="K87" s="290"/>
      <c r="L87" s="290"/>
      <c r="M87" s="290"/>
      <c r="N87" s="290"/>
      <c r="O87" s="290"/>
      <c r="P87" s="290"/>
      <c r="Q87" s="290"/>
      <c r="R87" s="290"/>
    </row>
    <row r="88" spans="1:40" x14ac:dyDescent="0.2">
      <c r="A88" s="290"/>
      <c r="B88" s="314" t="s">
        <v>370</v>
      </c>
      <c r="C88" s="290"/>
      <c r="D88" s="290"/>
      <c r="E88" s="290"/>
      <c r="F88" s="290"/>
      <c r="G88" s="290"/>
      <c r="H88" s="290"/>
      <c r="I88" s="290"/>
      <c r="J88" s="290"/>
      <c r="K88" s="290"/>
      <c r="L88" s="290"/>
      <c r="M88" s="290"/>
      <c r="N88" s="290"/>
      <c r="O88" s="290"/>
      <c r="P88" s="290"/>
      <c r="Q88" s="290"/>
      <c r="R88" s="290"/>
    </row>
    <row r="89" spans="1:40" x14ac:dyDescent="0.2">
      <c r="A89" s="290"/>
      <c r="B89" s="314" t="s">
        <v>277</v>
      </c>
      <c r="C89" s="290"/>
      <c r="D89" s="290"/>
      <c r="E89" s="290"/>
      <c r="F89" s="290"/>
      <c r="G89" s="290"/>
      <c r="H89" s="290"/>
      <c r="I89" s="290"/>
      <c r="J89" s="290"/>
      <c r="K89" s="290"/>
      <c r="L89" s="290"/>
      <c r="M89" s="290"/>
      <c r="N89" s="290"/>
      <c r="O89" s="290"/>
      <c r="P89" s="290"/>
      <c r="Q89" s="290"/>
      <c r="R89" s="290"/>
    </row>
    <row r="90" spans="1:40" ht="13.5" customHeight="1" x14ac:dyDescent="0.2">
      <c r="A90" s="290"/>
      <c r="B90" s="314" t="s">
        <v>372</v>
      </c>
      <c r="C90" s="290"/>
      <c r="D90" s="290"/>
      <c r="E90" s="290"/>
      <c r="F90" s="290"/>
      <c r="G90" s="290"/>
      <c r="H90" s="290"/>
      <c r="I90" s="290"/>
      <c r="J90" s="290"/>
      <c r="K90" s="290"/>
      <c r="L90" s="290"/>
      <c r="M90" s="290"/>
      <c r="N90" s="290"/>
      <c r="O90" s="290"/>
      <c r="P90" s="290"/>
      <c r="Q90" s="290"/>
      <c r="R90" s="290"/>
    </row>
    <row r="91" spans="1:40" x14ac:dyDescent="0.2">
      <c r="A91" s="290"/>
      <c r="B91" s="290"/>
      <c r="C91" s="290"/>
      <c r="D91" s="290"/>
      <c r="E91" s="290"/>
      <c r="F91" s="290"/>
      <c r="G91" s="290"/>
      <c r="H91" s="290"/>
      <c r="I91" s="290"/>
      <c r="J91" s="290"/>
      <c r="K91" s="290"/>
      <c r="L91" s="290"/>
      <c r="M91" s="290"/>
      <c r="N91" s="290"/>
      <c r="O91" s="290"/>
      <c r="P91" s="290"/>
      <c r="Q91" s="290"/>
      <c r="R91" s="290"/>
    </row>
    <row r="92" spans="1:40" ht="15" customHeight="1" x14ac:dyDescent="0.2">
      <c r="A92" s="285"/>
      <c r="B92" s="281" t="s">
        <v>201</v>
      </c>
      <c r="C92" s="285"/>
      <c r="D92" s="286"/>
      <c r="E92" s="286"/>
      <c r="F92" s="285"/>
      <c r="G92" s="285"/>
      <c r="H92" s="285"/>
      <c r="I92" s="285"/>
      <c r="J92" s="285"/>
      <c r="K92" s="285"/>
      <c r="L92" s="285"/>
      <c r="M92" s="285"/>
      <c r="N92" s="285"/>
      <c r="O92" s="285"/>
      <c r="P92" s="285"/>
      <c r="Q92" s="285"/>
      <c r="R92" s="285"/>
    </row>
    <row r="93" spans="1:40" s="147" customFormat="1" ht="13.5" customHeight="1" x14ac:dyDescent="0.2">
      <c r="A93" s="291"/>
      <c r="B93" s="279" t="s">
        <v>443</v>
      </c>
      <c r="C93" s="291"/>
      <c r="D93" s="291"/>
      <c r="E93" s="291"/>
      <c r="F93" s="291"/>
      <c r="G93" s="291"/>
      <c r="H93" s="291"/>
      <c r="I93" s="291"/>
      <c r="J93" s="291"/>
      <c r="K93" s="291"/>
      <c r="L93" s="291"/>
      <c r="M93" s="291"/>
      <c r="N93" s="291"/>
      <c r="O93" s="291"/>
      <c r="P93" s="291"/>
      <c r="Q93" s="291"/>
      <c r="R93" s="291"/>
    </row>
    <row r="94" spans="1:40" s="147" customFormat="1" ht="13.5" customHeight="1" x14ac:dyDescent="0.2">
      <c r="A94" s="291"/>
      <c r="B94" s="279" t="s">
        <v>444</v>
      </c>
      <c r="C94" s="291"/>
      <c r="D94" s="291"/>
      <c r="E94" s="291"/>
      <c r="F94" s="291"/>
      <c r="G94" s="291"/>
      <c r="H94" s="291"/>
      <c r="I94" s="291"/>
      <c r="J94" s="291"/>
      <c r="K94" s="291"/>
      <c r="L94" s="291"/>
      <c r="M94" s="291"/>
      <c r="N94" s="291"/>
      <c r="O94" s="291"/>
      <c r="P94" s="291"/>
      <c r="Q94" s="291"/>
      <c r="R94" s="291"/>
    </row>
    <row r="95" spans="1:40" s="147" customFormat="1" ht="13.5" customHeight="1" x14ac:dyDescent="0.2">
      <c r="A95" s="289"/>
      <c r="B95" s="279" t="s">
        <v>445</v>
      </c>
      <c r="C95" s="289"/>
      <c r="D95" s="289"/>
      <c r="E95" s="289"/>
      <c r="F95" s="289"/>
      <c r="G95" s="289"/>
      <c r="H95" s="289"/>
      <c r="I95" s="289"/>
      <c r="J95" s="289"/>
      <c r="K95" s="289"/>
      <c r="L95" s="289"/>
      <c r="M95" s="289"/>
      <c r="N95" s="289"/>
      <c r="O95" s="289"/>
      <c r="P95" s="289"/>
      <c r="Q95" s="289"/>
      <c r="R95" s="289"/>
    </row>
    <row r="96" spans="1:40" s="147" customFormat="1" ht="13.5" customHeight="1" x14ac:dyDescent="0.2">
      <c r="B96" s="147" t="s">
        <v>446</v>
      </c>
      <c r="X96" s="287"/>
      <c r="Y96" s="287"/>
      <c r="Z96" s="287"/>
      <c r="AA96" s="287"/>
      <c r="AB96" s="287"/>
      <c r="AC96" s="287"/>
      <c r="AD96" s="287"/>
      <c r="AE96" s="287"/>
      <c r="AF96" s="287"/>
      <c r="AG96" s="287"/>
      <c r="AH96" s="287"/>
      <c r="AI96" s="287"/>
      <c r="AJ96" s="287"/>
      <c r="AK96" s="287"/>
      <c r="AL96" s="287"/>
      <c r="AM96" s="287"/>
      <c r="AN96" s="287"/>
    </row>
    <row r="97" spans="24:40" s="147" customFormat="1" x14ac:dyDescent="0.2">
      <c r="X97" s="287"/>
      <c r="Y97" s="287"/>
      <c r="Z97" s="287"/>
      <c r="AA97" s="287"/>
      <c r="AB97" s="287"/>
      <c r="AC97" s="287"/>
      <c r="AD97" s="287"/>
      <c r="AE97" s="287"/>
      <c r="AF97" s="287"/>
      <c r="AG97" s="287"/>
      <c r="AH97" s="287"/>
      <c r="AI97" s="287"/>
      <c r="AJ97" s="287"/>
      <c r="AK97" s="287"/>
      <c r="AL97" s="287"/>
      <c r="AM97" s="287"/>
      <c r="AN97" s="287"/>
    </row>
    <row r="98" spans="24:40" s="147" customFormat="1" x14ac:dyDescent="0.2">
      <c r="X98" s="287"/>
      <c r="Y98" s="287"/>
      <c r="Z98" s="287"/>
      <c r="AA98" s="287"/>
      <c r="AB98" s="287"/>
      <c r="AC98" s="287"/>
      <c r="AD98" s="287"/>
      <c r="AE98" s="287"/>
      <c r="AF98" s="287"/>
      <c r="AG98" s="287"/>
      <c r="AH98" s="287"/>
      <c r="AI98" s="287"/>
      <c r="AJ98" s="287"/>
      <c r="AK98" s="287"/>
      <c r="AL98" s="287"/>
      <c r="AM98" s="287"/>
      <c r="AN98" s="287"/>
    </row>
  </sheetData>
  <sheetProtection algorithmName="SHA-512" hashValue="Hb2ZyUDwbu32uGwsTSU0c4JY/qnWj+3ZcxBBP+N2cXUd/lpBD7U1Tb2FJ6kc017VxIpzETHi5Ip4HwGCqeSWVA==" saltValue="EvR48sLHoACzkxmfmFwoYQ==" spinCount="100000" sheet="1" objects="1" scenarios="1"/>
  <mergeCells count="7">
    <mergeCell ref="E60:P60"/>
    <mergeCell ref="E66:Q66"/>
    <mergeCell ref="B85:J85"/>
    <mergeCell ref="E53:P53"/>
    <mergeCell ref="E18:Q18"/>
    <mergeCell ref="E28:N28"/>
    <mergeCell ref="E38:P38"/>
  </mergeCells>
  <hyperlinks>
    <hyperlink ref="B85" r:id="rId1" display="www.rvo.nl/subsidies-regelingen/subsidiespelregels/standaardformulieren/mkb-toets" xr:uid="{00000000-0004-0000-0500-000000000000}"/>
    <hyperlink ref="E53" r:id="rId2" display="www.rvo.nl/subsidies-regelingen/subsidiespelregels/subsidiabele-kosten-algemeen/kosten-apparatuur " xr:uid="{00000000-0004-0000-0500-000001000000}"/>
    <hyperlink ref="E60" r:id="rId3" display="www.rvo.nl/subsidies-regelingen/subsidiespelregels/subsidiabele-kosten-algemeen/kosten-materialen" xr:uid="{00000000-0004-0000-0500-000002000000}"/>
    <hyperlink ref="E18" r:id="rId4" display="www.rvo.nl/subsidies-regelingen/subsidiespelregels/subsidiabele-kosten-algemeen/integrale-kostensystematiek" xr:uid="{00000000-0004-0000-0500-000004000000}"/>
    <hyperlink ref="E38" r:id="rId5" display="www.rvo.nl/subsidies-regelingen/subsidiespelregels/subsidiabele-kosten-algemeen/kosten-apparatuur " xr:uid="{00000000-0004-0000-0500-000005000000}"/>
    <hyperlink ref="E21" r:id="rId6" xr:uid="{00000000-0004-0000-0500-000006000000}"/>
    <hyperlink ref="E28:N28" r:id="rId7" display="Subsidiespelregels ministerie van Economische Zaken en Klimaat | RVO.nl" xr:uid="{00000000-0004-0000-0500-000007000000}"/>
    <hyperlink ref="E18:Q18" r:id="rId8" display="https://www.rvo.nl/onderwerpen/subsidiespelregels/ez/iks" xr:uid="{B3457B68-3E0B-4C13-A6BE-D15FF47AA8B9}"/>
    <hyperlink ref="E38:P38" r:id="rId9" display="https://www.rvo.nl/onderwerpen/subsidiespelregels/ez/apparatuur" xr:uid="{66E59E56-0F93-4DBF-BC8E-A86E3B038071}"/>
    <hyperlink ref="E53:P53" r:id="rId10" display="https://www.rvo.nl/onderwerpen/subsidiespelregels/ez/apparatuur" xr:uid="{9EB44C2C-E1F7-41B0-9CE8-6441B257A98E}"/>
    <hyperlink ref="E60:P60" r:id="rId11" display="https://www.rvo.nl/onderwerpen/subsidiespelregels/ez/materialen" xr:uid="{077CD0CD-3057-4D9D-A960-B1AD4FD9D134}"/>
    <hyperlink ref="B85:J85" r:id="rId12" display="https://www.rvo.nl/onderwerpen/subsidiespelregels/ez/mkb-toets" xr:uid="{5698730C-19D1-46E5-88A6-F5DEA8B4D574}"/>
    <hyperlink ref="C76" r:id="rId13" xr:uid="{14FF74A2-F8E2-4B2D-A463-4D56CB560F76}"/>
  </hyperlinks>
  <pageMargins left="0.23622047244094488" right="0.23622047244094488" top="0.74803149606299213" bottom="0.74803149606299213" header="0.31496062992125984" footer="0.31496062992125984"/>
  <pageSetup paperSize="9" scale="62" orientation="portrait" r:id="rId14"/>
  <headerFooter alignWithMargins="0"/>
  <drawing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tabColor rgb="FFFFFF00"/>
  </sheetPr>
  <dimension ref="A1:O214"/>
  <sheetViews>
    <sheetView showGridLines="0" zoomScaleNormal="100" zoomScaleSheetLayoutView="100" workbookViewId="0">
      <selection activeCell="F8" sqref="F8:L8"/>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0"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1"/>
      <c r="N1" s="143"/>
    </row>
    <row r="2" spans="1:14" ht="18" x14ac:dyDescent="0.25">
      <c r="A2" s="378"/>
      <c r="B2" s="378"/>
      <c r="C2" s="378" t="s">
        <v>369</v>
      </c>
      <c r="D2" s="378"/>
      <c r="E2" s="378"/>
      <c r="F2" s="378"/>
      <c r="G2" s="378"/>
      <c r="H2" s="378"/>
      <c r="I2" s="378"/>
      <c r="J2" s="378"/>
      <c r="K2" s="378"/>
      <c r="L2" s="378"/>
      <c r="M2" s="379"/>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447"/>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Deelnemersoverzicht!A24</f>
        <v>Deelnemer 1</v>
      </c>
      <c r="D6" s="342"/>
      <c r="E6" s="143"/>
      <c r="F6" s="438">
        <f>Deelnemersoverzicht!B24</f>
        <v>0</v>
      </c>
      <c r="G6" s="441"/>
      <c r="H6" s="441"/>
      <c r="I6" s="441"/>
      <c r="J6" s="441"/>
      <c r="K6" s="441"/>
      <c r="L6" s="442"/>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t="s">
        <v>447</v>
      </c>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445"/>
      <c r="N11" s="143"/>
    </row>
    <row r="12" spans="1:14" ht="12.75" x14ac:dyDescent="0.2">
      <c r="B12" s="339" t="s">
        <v>299</v>
      </c>
      <c r="C12" s="344"/>
      <c r="D12" s="345"/>
      <c r="E12" s="346"/>
      <c r="F12" s="344"/>
      <c r="G12" s="344"/>
      <c r="H12" s="344"/>
      <c r="I12" s="344"/>
      <c r="J12" s="344"/>
      <c r="K12" s="344"/>
      <c r="L12" s="344"/>
      <c r="M12" s="445"/>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447"/>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754" t="s">
        <v>154</v>
      </c>
      <c r="J16" s="764"/>
      <c r="K16" s="754" t="s">
        <v>155</v>
      </c>
      <c r="L16" s="764"/>
      <c r="M16" s="142"/>
      <c r="N16" s="143"/>
    </row>
    <row r="17" spans="2:14" ht="25.5" x14ac:dyDescent="0.2">
      <c r="B17" s="348" t="s">
        <v>156</v>
      </c>
      <c r="C17" s="762" t="s">
        <v>157</v>
      </c>
      <c r="D17" s="763"/>
      <c r="E17" s="761" t="s">
        <v>330</v>
      </c>
      <c r="F17" s="761"/>
      <c r="G17" s="761" t="s">
        <v>300</v>
      </c>
      <c r="H17" s="761"/>
      <c r="I17" s="350" t="s">
        <v>142</v>
      </c>
      <c r="J17" s="350" t="s">
        <v>143</v>
      </c>
      <c r="K17" s="350" t="s">
        <v>142</v>
      </c>
      <c r="L17" s="350" t="s">
        <v>143</v>
      </c>
      <c r="M17" s="144"/>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447"/>
      <c r="N56" s="143"/>
    </row>
    <row r="57" spans="2:14" ht="12.75" x14ac:dyDescent="0.2">
      <c r="B57" s="22"/>
      <c r="C57" s="22"/>
      <c r="D57" s="22"/>
      <c r="E57" s="143"/>
      <c r="F57" s="143"/>
      <c r="G57" s="143"/>
      <c r="H57" s="143"/>
      <c r="I57" s="143"/>
      <c r="J57" s="143"/>
      <c r="K57" s="143"/>
      <c r="L57" s="143"/>
      <c r="M57" s="142"/>
      <c r="N57" s="143"/>
    </row>
    <row r="58" spans="2:14" ht="25.5" customHeight="1" x14ac:dyDescent="0.2">
      <c r="B58" s="143"/>
      <c r="C58" s="146"/>
      <c r="D58" s="146"/>
      <c r="E58" s="143"/>
      <c r="F58" s="388"/>
      <c r="G58" s="388"/>
      <c r="H58" s="387"/>
      <c r="I58" s="769" t="s">
        <v>338</v>
      </c>
      <c r="J58" s="770"/>
      <c r="K58" s="767" t="s">
        <v>155</v>
      </c>
      <c r="L58" s="768"/>
      <c r="M58" s="144"/>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22"/>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447"/>
      <c r="N84" s="143"/>
    </row>
    <row r="85" spans="2:14" ht="12.75" x14ac:dyDescent="0.2">
      <c r="B85" s="143"/>
      <c r="C85" s="143"/>
      <c r="D85" s="143"/>
      <c r="E85" s="143"/>
      <c r="F85" s="143"/>
      <c r="G85" s="143"/>
      <c r="H85" s="143"/>
      <c r="I85" s="143"/>
      <c r="J85" s="143"/>
      <c r="K85" s="143"/>
      <c r="L85" s="143"/>
      <c r="M85" s="142"/>
      <c r="N85" s="143"/>
    </row>
    <row r="86" spans="2:14" ht="25.5" customHeight="1" x14ac:dyDescent="0.2">
      <c r="B86" s="22" t="s">
        <v>337</v>
      </c>
      <c r="C86" s="143"/>
      <c r="D86" s="143"/>
      <c r="E86" s="143"/>
      <c r="F86" s="143"/>
      <c r="G86" s="143"/>
      <c r="H86" s="143"/>
      <c r="I86" s="765" t="s">
        <v>335</v>
      </c>
      <c r="J86" s="766"/>
      <c r="K86" s="767" t="s">
        <v>155</v>
      </c>
      <c r="L86" s="768"/>
      <c r="M86" s="142"/>
      <c r="N86" s="143"/>
    </row>
    <row r="87" spans="2:14" ht="25.5" customHeight="1" x14ac:dyDescent="0.2">
      <c r="B87" s="403" t="s">
        <v>156</v>
      </c>
      <c r="C87" s="742" t="s">
        <v>160</v>
      </c>
      <c r="D87" s="743"/>
      <c r="E87" s="390" t="s">
        <v>161</v>
      </c>
      <c r="F87" s="430" t="s">
        <v>162</v>
      </c>
      <c r="G87" s="386" t="s">
        <v>336</v>
      </c>
      <c r="H87" s="386" t="s">
        <v>334</v>
      </c>
      <c r="I87" s="386" t="s">
        <v>142</v>
      </c>
      <c r="J87" s="386" t="s">
        <v>143</v>
      </c>
      <c r="K87" s="386" t="s">
        <v>142</v>
      </c>
      <c r="L87" s="386" t="s">
        <v>143</v>
      </c>
      <c r="M87" s="142"/>
      <c r="N87" s="143"/>
    </row>
    <row r="88" spans="2:14" ht="12.75" x14ac:dyDescent="0.2">
      <c r="B88" s="389"/>
      <c r="C88" s="740"/>
      <c r="D88" s="741"/>
      <c r="E88" s="380"/>
      <c r="F88" s="380"/>
      <c r="G88" s="380"/>
      <c r="H88" s="394">
        <f>F88-G88</f>
        <v>0</v>
      </c>
      <c r="I88" s="397"/>
      <c r="J88" s="399"/>
      <c r="K88" s="394">
        <f t="shared" ref="K88:K105" si="5">I88</f>
        <v>0</v>
      </c>
      <c r="L88" s="394">
        <f t="shared" ref="L88:L105" si="6">J88</f>
        <v>0</v>
      </c>
      <c r="M88" s="142"/>
      <c r="N88" s="143"/>
    </row>
    <row r="89" spans="2:14" ht="12.75" x14ac:dyDescent="0.2">
      <c r="B89" s="389"/>
      <c r="C89" s="740"/>
      <c r="D89" s="741"/>
      <c r="E89" s="380"/>
      <c r="F89" s="380"/>
      <c r="G89" s="380"/>
      <c r="H89" s="394">
        <f t="shared" ref="H89:H105" si="7">F89-G89</f>
        <v>0</v>
      </c>
      <c r="I89" s="397"/>
      <c r="J89" s="399"/>
      <c r="K89" s="394">
        <f t="shared" si="5"/>
        <v>0</v>
      </c>
      <c r="L89" s="394">
        <f t="shared" si="6"/>
        <v>0</v>
      </c>
      <c r="M89" s="142"/>
      <c r="N89" s="143"/>
    </row>
    <row r="90" spans="2:14" ht="12.75" x14ac:dyDescent="0.2">
      <c r="B90" s="389"/>
      <c r="C90" s="740"/>
      <c r="D90" s="741"/>
      <c r="E90" s="380"/>
      <c r="F90" s="380"/>
      <c r="G90" s="380"/>
      <c r="H90" s="394">
        <f t="shared" si="7"/>
        <v>0</v>
      </c>
      <c r="I90" s="397"/>
      <c r="J90" s="399"/>
      <c r="K90" s="394">
        <f t="shared" si="5"/>
        <v>0</v>
      </c>
      <c r="L90" s="394">
        <f t="shared" si="6"/>
        <v>0</v>
      </c>
      <c r="M90" s="142"/>
      <c r="N90" s="143"/>
    </row>
    <row r="91" spans="2:14" ht="12.75" x14ac:dyDescent="0.2">
      <c r="B91" s="389"/>
      <c r="C91" s="740"/>
      <c r="D91" s="741"/>
      <c r="E91" s="380"/>
      <c r="F91" s="380"/>
      <c r="G91" s="380"/>
      <c r="H91" s="394">
        <f t="shared" si="7"/>
        <v>0</v>
      </c>
      <c r="I91" s="397"/>
      <c r="J91" s="399"/>
      <c r="K91" s="394">
        <f t="shared" si="5"/>
        <v>0</v>
      </c>
      <c r="L91" s="394">
        <f t="shared" si="6"/>
        <v>0</v>
      </c>
      <c r="M91" s="142"/>
      <c r="N91" s="143"/>
    </row>
    <row r="92" spans="2:14" ht="12.75" x14ac:dyDescent="0.2">
      <c r="B92" s="389"/>
      <c r="C92" s="740"/>
      <c r="D92" s="741"/>
      <c r="E92" s="380"/>
      <c r="F92" s="380"/>
      <c r="G92" s="380"/>
      <c r="H92" s="394">
        <f t="shared" si="7"/>
        <v>0</v>
      </c>
      <c r="I92" s="397"/>
      <c r="J92" s="399"/>
      <c r="K92" s="394">
        <f t="shared" si="5"/>
        <v>0</v>
      </c>
      <c r="L92" s="394">
        <f t="shared" si="6"/>
        <v>0</v>
      </c>
      <c r="M92" s="142"/>
      <c r="N92" s="143"/>
    </row>
    <row r="93" spans="2:14" ht="12.75" x14ac:dyDescent="0.2">
      <c r="B93" s="389"/>
      <c r="C93" s="740"/>
      <c r="D93" s="741"/>
      <c r="E93" s="380"/>
      <c r="F93" s="380"/>
      <c r="G93" s="380"/>
      <c r="H93" s="394">
        <f t="shared" si="7"/>
        <v>0</v>
      </c>
      <c r="I93" s="397"/>
      <c r="J93" s="399"/>
      <c r="K93" s="394">
        <f t="shared" si="5"/>
        <v>0</v>
      </c>
      <c r="L93" s="394">
        <f t="shared" si="6"/>
        <v>0</v>
      </c>
      <c r="M93" s="142"/>
      <c r="N93" s="143"/>
    </row>
    <row r="94" spans="2:14" ht="12.75" x14ac:dyDescent="0.2">
      <c r="B94" s="389"/>
      <c r="C94" s="740"/>
      <c r="D94" s="741"/>
      <c r="E94" s="380"/>
      <c r="F94" s="380"/>
      <c r="G94" s="380"/>
      <c r="H94" s="394">
        <f t="shared" si="7"/>
        <v>0</v>
      </c>
      <c r="I94" s="397"/>
      <c r="J94" s="399"/>
      <c r="K94" s="394">
        <f t="shared" si="5"/>
        <v>0</v>
      </c>
      <c r="L94" s="394">
        <f t="shared" si="6"/>
        <v>0</v>
      </c>
      <c r="M94" s="142"/>
      <c r="N94" s="143"/>
    </row>
    <row r="95" spans="2:14" ht="12.75" x14ac:dyDescent="0.2">
      <c r="B95" s="389"/>
      <c r="C95" s="740"/>
      <c r="D95" s="741"/>
      <c r="E95" s="380"/>
      <c r="F95" s="380"/>
      <c r="G95" s="380"/>
      <c r="H95" s="394">
        <f t="shared" si="7"/>
        <v>0</v>
      </c>
      <c r="I95" s="397"/>
      <c r="J95" s="399"/>
      <c r="K95" s="394">
        <f t="shared" si="5"/>
        <v>0</v>
      </c>
      <c r="L95" s="394">
        <f t="shared" si="6"/>
        <v>0</v>
      </c>
      <c r="M95" s="142"/>
      <c r="N95" s="143"/>
    </row>
    <row r="96" spans="2:14" ht="12.75" x14ac:dyDescent="0.2">
      <c r="B96" s="389"/>
      <c r="C96" s="740"/>
      <c r="D96" s="741"/>
      <c r="E96" s="380"/>
      <c r="F96" s="380"/>
      <c r="G96" s="380"/>
      <c r="H96" s="394">
        <f t="shared" si="7"/>
        <v>0</v>
      </c>
      <c r="I96" s="397"/>
      <c r="J96" s="400"/>
      <c r="K96" s="394">
        <f t="shared" si="5"/>
        <v>0</v>
      </c>
      <c r="L96" s="394">
        <f t="shared" si="6"/>
        <v>0</v>
      </c>
      <c r="M96" s="142"/>
      <c r="N96" s="143"/>
    </row>
    <row r="97" spans="2:14" ht="12.75" x14ac:dyDescent="0.2">
      <c r="B97" s="389"/>
      <c r="C97" s="740"/>
      <c r="D97" s="741"/>
      <c r="E97" s="380"/>
      <c r="F97" s="380"/>
      <c r="G97" s="380"/>
      <c r="H97" s="394">
        <f t="shared" si="7"/>
        <v>0</v>
      </c>
      <c r="I97" s="397"/>
      <c r="J97" s="400"/>
      <c r="K97" s="394">
        <f t="shared" si="5"/>
        <v>0</v>
      </c>
      <c r="L97" s="394">
        <f t="shared" si="6"/>
        <v>0</v>
      </c>
      <c r="M97" s="142"/>
      <c r="N97" s="143"/>
    </row>
    <row r="98" spans="2:14" ht="12.75" x14ac:dyDescent="0.2">
      <c r="B98" s="389"/>
      <c r="C98" s="740"/>
      <c r="D98" s="741"/>
      <c r="E98" s="380"/>
      <c r="F98" s="380"/>
      <c r="G98" s="380"/>
      <c r="H98" s="394">
        <f t="shared" si="7"/>
        <v>0</v>
      </c>
      <c r="I98" s="397"/>
      <c r="J98" s="399"/>
      <c r="K98" s="394">
        <f t="shared" si="5"/>
        <v>0</v>
      </c>
      <c r="L98" s="394">
        <f t="shared" si="6"/>
        <v>0</v>
      </c>
      <c r="M98" s="142"/>
      <c r="N98" s="143"/>
    </row>
    <row r="99" spans="2:14" ht="12.75" x14ac:dyDescent="0.2">
      <c r="B99" s="389"/>
      <c r="C99" s="740"/>
      <c r="D99" s="741"/>
      <c r="E99" s="380"/>
      <c r="F99" s="380"/>
      <c r="G99" s="380"/>
      <c r="H99" s="394">
        <f t="shared" si="7"/>
        <v>0</v>
      </c>
      <c r="I99" s="397"/>
      <c r="J99" s="399"/>
      <c r="K99" s="394">
        <f t="shared" si="5"/>
        <v>0</v>
      </c>
      <c r="L99" s="394">
        <f t="shared" si="6"/>
        <v>0</v>
      </c>
      <c r="M99" s="142"/>
      <c r="N99" s="143"/>
    </row>
    <row r="100" spans="2:14" ht="12.75" x14ac:dyDescent="0.2">
      <c r="B100" s="389"/>
      <c r="C100" s="740"/>
      <c r="D100" s="741"/>
      <c r="E100" s="380"/>
      <c r="F100" s="380"/>
      <c r="G100" s="380"/>
      <c r="H100" s="394">
        <f t="shared" si="7"/>
        <v>0</v>
      </c>
      <c r="I100" s="397"/>
      <c r="J100" s="399"/>
      <c r="K100" s="394">
        <f t="shared" si="5"/>
        <v>0</v>
      </c>
      <c r="L100" s="394">
        <f t="shared" si="6"/>
        <v>0</v>
      </c>
      <c r="M100" s="142"/>
      <c r="N100" s="143"/>
    </row>
    <row r="101" spans="2:14" ht="12.75" x14ac:dyDescent="0.2">
      <c r="B101" s="389"/>
      <c r="C101" s="740"/>
      <c r="D101" s="741"/>
      <c r="E101" s="380"/>
      <c r="F101" s="380"/>
      <c r="G101" s="380"/>
      <c r="H101" s="394">
        <f t="shared" si="7"/>
        <v>0</v>
      </c>
      <c r="I101" s="397"/>
      <c r="J101" s="399"/>
      <c r="K101" s="394">
        <f t="shared" si="5"/>
        <v>0</v>
      </c>
      <c r="L101" s="394">
        <f t="shared" si="6"/>
        <v>0</v>
      </c>
      <c r="M101" s="142"/>
      <c r="N101" s="143"/>
    </row>
    <row r="102" spans="2:14" ht="12.75" x14ac:dyDescent="0.2">
      <c r="B102" s="389"/>
      <c r="C102" s="740"/>
      <c r="D102" s="741"/>
      <c r="E102" s="380"/>
      <c r="F102" s="380"/>
      <c r="G102" s="380"/>
      <c r="H102" s="394">
        <f t="shared" si="7"/>
        <v>0</v>
      </c>
      <c r="I102" s="397"/>
      <c r="J102" s="399"/>
      <c r="K102" s="394">
        <f t="shared" si="5"/>
        <v>0</v>
      </c>
      <c r="L102" s="394">
        <f t="shared" si="6"/>
        <v>0</v>
      </c>
      <c r="M102" s="142"/>
      <c r="N102" s="143"/>
    </row>
    <row r="103" spans="2:14" ht="12.75" x14ac:dyDescent="0.2">
      <c r="B103" s="389"/>
      <c r="C103" s="740"/>
      <c r="D103" s="741"/>
      <c r="E103" s="380"/>
      <c r="F103" s="380"/>
      <c r="G103" s="380"/>
      <c r="H103" s="394">
        <f t="shared" si="7"/>
        <v>0</v>
      </c>
      <c r="I103" s="397"/>
      <c r="J103" s="399"/>
      <c r="K103" s="394">
        <f t="shared" si="5"/>
        <v>0</v>
      </c>
      <c r="L103" s="394">
        <f t="shared" si="6"/>
        <v>0</v>
      </c>
      <c r="M103" s="142"/>
      <c r="N103" s="143"/>
    </row>
    <row r="104" spans="2:14" ht="12.75" x14ac:dyDescent="0.2">
      <c r="B104" s="389"/>
      <c r="C104" s="740"/>
      <c r="D104" s="741"/>
      <c r="E104" s="380"/>
      <c r="F104" s="380"/>
      <c r="G104" s="380"/>
      <c r="H104" s="394">
        <f t="shared" si="7"/>
        <v>0</v>
      </c>
      <c r="I104" s="397"/>
      <c r="J104" s="399"/>
      <c r="K104" s="394">
        <f t="shared" si="5"/>
        <v>0</v>
      </c>
      <c r="L104" s="394">
        <f t="shared" si="6"/>
        <v>0</v>
      </c>
      <c r="M104" s="142"/>
      <c r="N104" s="143"/>
    </row>
    <row r="105" spans="2:14" ht="12.75" x14ac:dyDescent="0.2">
      <c r="B105" s="389"/>
      <c r="C105" s="740"/>
      <c r="D105" s="741"/>
      <c r="E105" s="380"/>
      <c r="F105" s="380"/>
      <c r="G105" s="380"/>
      <c r="H105" s="394">
        <f t="shared" si="7"/>
        <v>0</v>
      </c>
      <c r="I105" s="397"/>
      <c r="J105" s="399"/>
      <c r="K105" s="394">
        <f t="shared" si="5"/>
        <v>0</v>
      </c>
      <c r="L105" s="394">
        <f t="shared" si="6"/>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443" t="s">
        <v>307</v>
      </c>
      <c r="J108" s="443"/>
      <c r="K108" s="443" t="s">
        <v>155</v>
      </c>
      <c r="L108" s="443"/>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$H110*I110</f>
        <v>0</v>
      </c>
      <c r="L110" s="394">
        <f>$H110*J110</f>
        <v>0</v>
      </c>
      <c r="M110" s="72"/>
    </row>
    <row r="111" spans="2:14" s="22" customFormat="1" ht="12.75" x14ac:dyDescent="0.2">
      <c r="B111" s="389"/>
      <c r="C111" s="744"/>
      <c r="D111" s="746"/>
      <c r="E111" s="746"/>
      <c r="F111" s="746"/>
      <c r="G111" s="745"/>
      <c r="H111" s="397"/>
      <c r="I111" s="396"/>
      <c r="J111" s="398"/>
      <c r="K111" s="394">
        <f t="shared" ref="K111:K127" si="8">$H111*I111</f>
        <v>0</v>
      </c>
      <c r="L111" s="394">
        <f t="shared" ref="L111:L127" si="9">$H111*J111</f>
        <v>0</v>
      </c>
      <c r="M111" s="72"/>
    </row>
    <row r="112" spans="2:14" s="22" customFormat="1" ht="12.75" x14ac:dyDescent="0.2">
      <c r="B112" s="389"/>
      <c r="C112" s="744"/>
      <c r="D112" s="746"/>
      <c r="E112" s="746"/>
      <c r="F112" s="746"/>
      <c r="G112" s="745"/>
      <c r="H112" s="397"/>
      <c r="I112" s="396"/>
      <c r="J112" s="398"/>
      <c r="K112" s="394">
        <f t="shared" si="8"/>
        <v>0</v>
      </c>
      <c r="L112" s="394">
        <f t="shared" si="9"/>
        <v>0</v>
      </c>
      <c r="M112" s="72"/>
    </row>
    <row r="113" spans="2:13" s="22" customFormat="1" ht="12.75" x14ac:dyDescent="0.2">
      <c r="B113" s="389"/>
      <c r="C113" s="744"/>
      <c r="D113" s="746"/>
      <c r="E113" s="746"/>
      <c r="F113" s="746"/>
      <c r="G113" s="745"/>
      <c r="H113" s="397"/>
      <c r="I113" s="396"/>
      <c r="J113" s="398"/>
      <c r="K113" s="394">
        <f t="shared" si="8"/>
        <v>0</v>
      </c>
      <c r="L113" s="394">
        <f t="shared" si="9"/>
        <v>0</v>
      </c>
      <c r="M113" s="72"/>
    </row>
    <row r="114" spans="2:13" s="22" customFormat="1" ht="12.75" x14ac:dyDescent="0.2">
      <c r="B114" s="389"/>
      <c r="C114" s="744"/>
      <c r="D114" s="746"/>
      <c r="E114" s="746"/>
      <c r="F114" s="746"/>
      <c r="G114" s="745"/>
      <c r="H114" s="397"/>
      <c r="I114" s="396"/>
      <c r="J114" s="398"/>
      <c r="K114" s="394">
        <f t="shared" si="8"/>
        <v>0</v>
      </c>
      <c r="L114" s="394">
        <f t="shared" si="9"/>
        <v>0</v>
      </c>
      <c r="M114" s="72"/>
    </row>
    <row r="115" spans="2:13" s="22" customFormat="1" ht="12.75" x14ac:dyDescent="0.2">
      <c r="B115" s="389"/>
      <c r="C115" s="744"/>
      <c r="D115" s="746"/>
      <c r="E115" s="746"/>
      <c r="F115" s="746"/>
      <c r="G115" s="745"/>
      <c r="H115" s="397"/>
      <c r="I115" s="396"/>
      <c r="J115" s="398"/>
      <c r="K115" s="394">
        <f t="shared" si="8"/>
        <v>0</v>
      </c>
      <c r="L115" s="394">
        <f t="shared" si="9"/>
        <v>0</v>
      </c>
      <c r="M115" s="72"/>
    </row>
    <row r="116" spans="2:13" s="22" customFormat="1" ht="12.75" x14ac:dyDescent="0.2">
      <c r="B116" s="389"/>
      <c r="C116" s="747"/>
      <c r="D116" s="747"/>
      <c r="E116" s="747"/>
      <c r="F116" s="747"/>
      <c r="G116" s="747"/>
      <c r="H116" s="380"/>
      <c r="I116" s="414"/>
      <c r="J116" s="413"/>
      <c r="K116" s="394">
        <f t="shared" si="8"/>
        <v>0</v>
      </c>
      <c r="L116" s="394">
        <f t="shared" si="9"/>
        <v>0</v>
      </c>
      <c r="M116" s="72"/>
    </row>
    <row r="117" spans="2:13" s="22" customFormat="1" ht="12.75" x14ac:dyDescent="0.2">
      <c r="B117" s="389"/>
      <c r="C117" s="747"/>
      <c r="D117" s="747"/>
      <c r="E117" s="747"/>
      <c r="F117" s="747"/>
      <c r="G117" s="747"/>
      <c r="H117" s="380"/>
      <c r="I117" s="414"/>
      <c r="J117" s="413"/>
      <c r="K117" s="394">
        <f t="shared" si="8"/>
        <v>0</v>
      </c>
      <c r="L117" s="394">
        <f t="shared" si="9"/>
        <v>0</v>
      </c>
      <c r="M117" s="72"/>
    </row>
    <row r="118" spans="2:13" s="22" customFormat="1" ht="12.75" x14ac:dyDescent="0.2">
      <c r="B118" s="389"/>
      <c r="C118" s="744"/>
      <c r="D118" s="746"/>
      <c r="E118" s="746"/>
      <c r="F118" s="746"/>
      <c r="G118" s="745"/>
      <c r="H118" s="397"/>
      <c r="I118" s="396"/>
      <c r="J118" s="398"/>
      <c r="K118" s="394">
        <f t="shared" si="8"/>
        <v>0</v>
      </c>
      <c r="L118" s="394">
        <f t="shared" si="9"/>
        <v>0</v>
      </c>
      <c r="M118" s="72"/>
    </row>
    <row r="119" spans="2:13" s="22" customFormat="1" ht="12.75" x14ac:dyDescent="0.2">
      <c r="B119" s="389"/>
      <c r="C119" s="744"/>
      <c r="D119" s="746"/>
      <c r="E119" s="746"/>
      <c r="F119" s="746"/>
      <c r="G119" s="745"/>
      <c r="H119" s="397"/>
      <c r="I119" s="396"/>
      <c r="J119" s="398"/>
      <c r="K119" s="394">
        <f t="shared" si="8"/>
        <v>0</v>
      </c>
      <c r="L119" s="394">
        <f t="shared" si="9"/>
        <v>0</v>
      </c>
      <c r="M119" s="72"/>
    </row>
    <row r="120" spans="2:13" s="22" customFormat="1" ht="12.75" x14ac:dyDescent="0.2">
      <c r="B120" s="389"/>
      <c r="C120" s="744"/>
      <c r="D120" s="746"/>
      <c r="E120" s="746"/>
      <c r="F120" s="746"/>
      <c r="G120" s="745"/>
      <c r="H120" s="397"/>
      <c r="I120" s="396"/>
      <c r="J120" s="398"/>
      <c r="K120" s="394">
        <f t="shared" si="8"/>
        <v>0</v>
      </c>
      <c r="L120" s="394">
        <f t="shared" si="9"/>
        <v>0</v>
      </c>
      <c r="M120" s="72"/>
    </row>
    <row r="121" spans="2:13" s="22" customFormat="1" ht="12.75" x14ac:dyDescent="0.2">
      <c r="B121" s="389"/>
      <c r="C121" s="744"/>
      <c r="D121" s="746"/>
      <c r="E121" s="746"/>
      <c r="F121" s="746"/>
      <c r="G121" s="745"/>
      <c r="H121" s="397"/>
      <c r="I121" s="396"/>
      <c r="J121" s="398"/>
      <c r="K121" s="394">
        <f t="shared" si="8"/>
        <v>0</v>
      </c>
      <c r="L121" s="394">
        <f t="shared" si="9"/>
        <v>0</v>
      </c>
      <c r="M121" s="72"/>
    </row>
    <row r="122" spans="2:13" s="22" customFormat="1" ht="12.75" x14ac:dyDescent="0.2">
      <c r="B122" s="389"/>
      <c r="C122" s="744"/>
      <c r="D122" s="746"/>
      <c r="E122" s="746"/>
      <c r="F122" s="746"/>
      <c r="G122" s="745"/>
      <c r="H122" s="397"/>
      <c r="I122" s="396"/>
      <c r="J122" s="398"/>
      <c r="K122" s="394">
        <f t="shared" si="8"/>
        <v>0</v>
      </c>
      <c r="L122" s="394">
        <f t="shared" si="9"/>
        <v>0</v>
      </c>
      <c r="M122" s="72"/>
    </row>
    <row r="123" spans="2:13" s="22" customFormat="1" ht="12.75" x14ac:dyDescent="0.2">
      <c r="B123" s="389"/>
      <c r="C123" s="744"/>
      <c r="D123" s="746"/>
      <c r="E123" s="746"/>
      <c r="F123" s="746"/>
      <c r="G123" s="745"/>
      <c r="H123" s="397"/>
      <c r="I123" s="396"/>
      <c r="J123" s="398"/>
      <c r="K123" s="394">
        <f t="shared" si="8"/>
        <v>0</v>
      </c>
      <c r="L123" s="394">
        <f t="shared" si="9"/>
        <v>0</v>
      </c>
      <c r="M123" s="72"/>
    </row>
    <row r="124" spans="2:13" s="22" customFormat="1" ht="12.75" x14ac:dyDescent="0.2">
      <c r="B124" s="389"/>
      <c r="C124" s="744"/>
      <c r="D124" s="746"/>
      <c r="E124" s="746"/>
      <c r="F124" s="746"/>
      <c r="G124" s="745"/>
      <c r="H124" s="397"/>
      <c r="I124" s="396"/>
      <c r="J124" s="398"/>
      <c r="K124" s="394">
        <f t="shared" si="8"/>
        <v>0</v>
      </c>
      <c r="L124" s="394">
        <f t="shared" si="9"/>
        <v>0</v>
      </c>
      <c r="M124" s="72"/>
    </row>
    <row r="125" spans="2:13" s="22" customFormat="1" ht="12.75" x14ac:dyDescent="0.2">
      <c r="B125" s="389"/>
      <c r="C125" s="744"/>
      <c r="D125" s="746"/>
      <c r="E125" s="746"/>
      <c r="F125" s="746"/>
      <c r="G125" s="745"/>
      <c r="H125" s="397"/>
      <c r="I125" s="396"/>
      <c r="J125" s="398"/>
      <c r="K125" s="394">
        <f t="shared" si="8"/>
        <v>0</v>
      </c>
      <c r="L125" s="394">
        <f t="shared" si="9"/>
        <v>0</v>
      </c>
      <c r="M125" s="72"/>
    </row>
    <row r="126" spans="2:13" s="22" customFormat="1" ht="12.75" x14ac:dyDescent="0.2">
      <c r="B126" s="389"/>
      <c r="C126" s="744"/>
      <c r="D126" s="746"/>
      <c r="E126" s="746"/>
      <c r="F126" s="746"/>
      <c r="G126" s="745"/>
      <c r="H126" s="397"/>
      <c r="I126" s="396"/>
      <c r="J126" s="398"/>
      <c r="K126" s="394">
        <f t="shared" si="8"/>
        <v>0</v>
      </c>
      <c r="L126" s="394">
        <f t="shared" si="9"/>
        <v>0</v>
      </c>
      <c r="M126" s="72"/>
    </row>
    <row r="127" spans="2:13" s="22" customFormat="1" ht="12.75" x14ac:dyDescent="0.2">
      <c r="B127" s="389"/>
      <c r="C127" s="744"/>
      <c r="D127" s="746"/>
      <c r="E127" s="746"/>
      <c r="F127" s="746"/>
      <c r="G127" s="745"/>
      <c r="H127" s="397"/>
      <c r="I127" s="396"/>
      <c r="J127" s="398"/>
      <c r="K127" s="394">
        <f t="shared" si="8"/>
        <v>0</v>
      </c>
      <c r="L127" s="394">
        <f t="shared" si="9"/>
        <v>0</v>
      </c>
      <c r="M127" s="72"/>
    </row>
    <row r="128" spans="2:13" s="22" customFormat="1" ht="12.75" x14ac:dyDescent="0.2">
      <c r="K128" s="401">
        <f>SUM(K110:K127)</f>
        <v>0</v>
      </c>
      <c r="L128" s="401">
        <f>SUM(L110:L127)</f>
        <v>0</v>
      </c>
      <c r="M128" s="72"/>
    </row>
    <row r="129" spans="2:13" s="22" customFormat="1" ht="12.75" x14ac:dyDescent="0.2"/>
    <row r="130" spans="2:13" s="22" customFormat="1" ht="12.75" x14ac:dyDescent="0.2">
      <c r="B130" s="22" t="s">
        <v>306</v>
      </c>
      <c r="C130" s="143"/>
      <c r="K130" s="443" t="s">
        <v>155</v>
      </c>
      <c r="L130" s="443"/>
      <c r="M130" s="72"/>
    </row>
    <row r="131" spans="2:13" s="22" customFormat="1" ht="25.5" x14ac:dyDescent="0.2">
      <c r="B131" s="348" t="s">
        <v>156</v>
      </c>
      <c r="C131" s="390" t="s">
        <v>308</v>
      </c>
      <c r="D131" s="391"/>
      <c r="E131" s="762" t="s">
        <v>160</v>
      </c>
      <c r="F131" s="771"/>
      <c r="G131" s="771"/>
      <c r="H131" s="771"/>
      <c r="I131" s="771"/>
      <c r="J131" s="76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351"/>
    </row>
    <row r="154" spans="1:14" ht="12.75" x14ac:dyDescent="0.2">
      <c r="B154" s="339" t="s">
        <v>168</v>
      </c>
      <c r="C154" s="340"/>
      <c r="D154" s="355"/>
      <c r="E154" s="356"/>
      <c r="F154" s="340"/>
      <c r="G154" s="340"/>
      <c r="H154" s="340"/>
      <c r="I154" s="340"/>
      <c r="J154" s="340"/>
      <c r="K154" s="340"/>
      <c r="L154" s="340"/>
      <c r="M154" s="447"/>
      <c r="N154" s="143"/>
    </row>
    <row r="155" spans="1:14" ht="12.75" x14ac:dyDescent="0.2">
      <c r="B155" s="339" t="s">
        <v>310</v>
      </c>
      <c r="C155" s="340"/>
      <c r="D155" s="355"/>
      <c r="E155" s="356"/>
      <c r="F155" s="340"/>
      <c r="G155" s="340"/>
      <c r="H155" s="340"/>
      <c r="I155" s="340"/>
      <c r="J155" s="340"/>
      <c r="K155" s="340"/>
      <c r="L155" s="446"/>
      <c r="M155" s="352"/>
      <c r="N155" s="143"/>
    </row>
    <row r="156" spans="1:14" ht="12.75" x14ac:dyDescent="0.2">
      <c r="B156" s="143"/>
      <c r="C156" s="146"/>
      <c r="D156" s="143"/>
      <c r="E156" s="143"/>
      <c r="F156" s="143"/>
      <c r="G156" s="143"/>
      <c r="H156" s="143"/>
      <c r="I156" s="143"/>
      <c r="J156" s="143"/>
      <c r="K156" s="143"/>
      <c r="L156" s="143"/>
      <c r="M156" s="143"/>
    </row>
    <row r="157" spans="1:14" ht="25.5" x14ac:dyDescent="0.2">
      <c r="A157" s="169"/>
      <c r="B157" s="430" t="s">
        <v>169</v>
      </c>
      <c r="C157" s="432"/>
      <c r="D157" s="432"/>
      <c r="E157" s="432"/>
      <c r="F157" s="432"/>
      <c r="G157" s="432"/>
      <c r="H157" s="432"/>
      <c r="I157" s="432"/>
      <c r="J157" s="386" t="s">
        <v>142</v>
      </c>
      <c r="K157" s="386" t="s">
        <v>143</v>
      </c>
      <c r="L157" s="403" t="s">
        <v>87</v>
      </c>
      <c r="M157" s="109"/>
      <c r="N157" s="143"/>
    </row>
    <row r="158" spans="1:14" ht="12.75" x14ac:dyDescent="0.2">
      <c r="B158" s="404" t="s">
        <v>153</v>
      </c>
      <c r="C158" s="405" t="s">
        <v>88</v>
      </c>
      <c r="D158" s="405"/>
      <c r="E158" s="405"/>
      <c r="F158" s="405"/>
      <c r="G158" s="405"/>
      <c r="H158" s="405"/>
      <c r="I158" s="405"/>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5"/>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5"/>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657" t="s">
        <v>366</v>
      </c>
      <c r="E162" s="367"/>
      <c r="F162" s="367"/>
      <c r="G162" s="367"/>
      <c r="H162" s="367"/>
      <c r="I162" s="367"/>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5"/>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657" t="str">
        <f>IF(L168&lt;1,"Let op: Vergeet niet de door u gevraagde subsidie in te vullen! →",IF((L168-L167)&gt;1,"LET OP: U vraagt meer dan de maximale subsidie voor O&amp;O&amp;I aan!",""))</f>
        <v>Let op: Vergeet niet de door u gevraagde subsidie in te vullen! →</v>
      </c>
      <c r="F168" s="364"/>
      <c r="G168" s="364"/>
      <c r="H168" s="364"/>
      <c r="I168" s="36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3"/>
      <c r="N169" s="143"/>
    </row>
    <row r="170" spans="2:14" ht="12.75" x14ac:dyDescent="0.2">
      <c r="B170" s="339" t="s">
        <v>170</v>
      </c>
      <c r="C170" s="340"/>
      <c r="D170" s="355"/>
      <c r="E170" s="356"/>
      <c r="F170" s="340"/>
      <c r="G170" s="340"/>
      <c r="H170" s="340"/>
      <c r="I170" s="340"/>
      <c r="J170" s="340"/>
      <c r="K170" s="340"/>
      <c r="L170" s="446"/>
      <c r="M170" s="352"/>
    </row>
    <row r="171" spans="2:14" ht="12.75" x14ac:dyDescent="0.2">
      <c r="B171" s="339" t="s">
        <v>171</v>
      </c>
      <c r="C171" s="340"/>
      <c r="D171" s="355"/>
      <c r="E171" s="356"/>
      <c r="F171" s="340"/>
      <c r="G171" s="340"/>
      <c r="H171" s="340"/>
      <c r="I171" s="340"/>
      <c r="J171" s="340"/>
      <c r="K171" s="340"/>
      <c r="L171" s="446"/>
      <c r="M171" s="35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5" ht="12.75" x14ac:dyDescent="0.2">
      <c r="B177" s="557" t="s">
        <v>380</v>
      </c>
      <c r="C177" s="558" t="s">
        <v>381</v>
      </c>
      <c r="D177" s="559"/>
      <c r="E177" s="559"/>
      <c r="F177" s="559"/>
      <c r="G177" s="559"/>
      <c r="H177" s="559" t="s">
        <v>243</v>
      </c>
      <c r="I177" s="559"/>
      <c r="J177" s="559"/>
      <c r="K177" s="560"/>
      <c r="L177" s="561">
        <f>L173-L175-L176</f>
        <v>0</v>
      </c>
      <c r="M177" s="142"/>
    </row>
    <row r="178" spans="2:15" ht="13.5" thickBot="1" x14ac:dyDescent="0.25">
      <c r="B178" s="374" t="s">
        <v>382</v>
      </c>
      <c r="C178" s="375" t="s">
        <v>383</v>
      </c>
      <c r="D178" s="376"/>
      <c r="E178" s="376"/>
      <c r="F178" s="376"/>
      <c r="G178" s="376"/>
      <c r="H178" s="376" t="s">
        <v>243</v>
      </c>
      <c r="I178" s="376"/>
      <c r="J178" s="376"/>
      <c r="K178" s="377"/>
      <c r="L178" s="562">
        <f>L174</f>
        <v>0</v>
      </c>
      <c r="M178" s="142"/>
    </row>
    <row r="179" spans="2:15" ht="12.75" x14ac:dyDescent="0.2">
      <c r="B179" s="143"/>
      <c r="C179" s="143"/>
      <c r="D179" s="143"/>
      <c r="E179" s="143"/>
      <c r="F179" s="143"/>
      <c r="G179" s="143"/>
      <c r="H179" s="143"/>
      <c r="I179" s="143"/>
      <c r="J179" s="143"/>
      <c r="K179" s="143"/>
      <c r="L179" s="143"/>
      <c r="M179" s="143"/>
      <c r="O179" s="142"/>
    </row>
    <row r="180" spans="2:15" ht="12.75" x14ac:dyDescent="0.2">
      <c r="B180" s="339" t="s">
        <v>223</v>
      </c>
      <c r="C180" s="340"/>
      <c r="D180" s="355"/>
      <c r="E180" s="356"/>
      <c r="F180" s="340"/>
      <c r="G180" s="340"/>
      <c r="H180" s="340"/>
      <c r="I180" s="340"/>
      <c r="J180" s="340"/>
      <c r="K180" s="340"/>
      <c r="L180" s="340"/>
      <c r="M180" s="445"/>
      <c r="N180" s="143"/>
    </row>
    <row r="181" spans="2:15" ht="12.75" x14ac:dyDescent="0.2">
      <c r="B181" s="772"/>
      <c r="C181" s="773"/>
      <c r="D181" s="773"/>
      <c r="E181" s="773"/>
      <c r="F181" s="773"/>
      <c r="G181" s="773"/>
      <c r="H181" s="773"/>
      <c r="I181" s="773"/>
      <c r="J181" s="773"/>
      <c r="K181" s="773"/>
      <c r="L181" s="774"/>
      <c r="M181" s="142"/>
      <c r="N181" s="143"/>
    </row>
    <row r="182" spans="2:15" ht="12.75" x14ac:dyDescent="0.2">
      <c r="B182" s="751"/>
      <c r="C182" s="752"/>
      <c r="D182" s="752"/>
      <c r="E182" s="752"/>
      <c r="F182" s="752"/>
      <c r="G182" s="752"/>
      <c r="H182" s="752"/>
      <c r="I182" s="752"/>
      <c r="J182" s="752"/>
      <c r="K182" s="752"/>
      <c r="L182" s="753"/>
      <c r="M182" s="142"/>
      <c r="N182" s="143"/>
    </row>
    <row r="183" spans="2:15" ht="12.75" x14ac:dyDescent="0.2">
      <c r="B183" s="751"/>
      <c r="C183" s="752"/>
      <c r="D183" s="752"/>
      <c r="E183" s="752"/>
      <c r="F183" s="752"/>
      <c r="G183" s="752"/>
      <c r="H183" s="752"/>
      <c r="I183" s="752"/>
      <c r="J183" s="752"/>
      <c r="K183" s="752"/>
      <c r="L183" s="753"/>
      <c r="M183" s="142"/>
      <c r="N183" s="143"/>
    </row>
    <row r="184" spans="2:15" ht="12.75" x14ac:dyDescent="0.2">
      <c r="B184" s="751"/>
      <c r="C184" s="752"/>
      <c r="D184" s="752"/>
      <c r="E184" s="752"/>
      <c r="F184" s="752"/>
      <c r="G184" s="752"/>
      <c r="H184" s="752"/>
      <c r="I184" s="752"/>
      <c r="J184" s="752"/>
      <c r="K184" s="752"/>
      <c r="L184" s="753"/>
      <c r="M184" s="142"/>
      <c r="N184" s="143"/>
    </row>
    <row r="185" spans="2:15" ht="12.75" x14ac:dyDescent="0.2">
      <c r="B185" s="751"/>
      <c r="C185" s="752"/>
      <c r="D185" s="752"/>
      <c r="E185" s="752"/>
      <c r="F185" s="752"/>
      <c r="G185" s="752"/>
      <c r="H185" s="752"/>
      <c r="I185" s="752"/>
      <c r="J185" s="752"/>
      <c r="K185" s="752"/>
      <c r="L185" s="753"/>
      <c r="M185" s="142"/>
      <c r="N185" s="143"/>
    </row>
    <row r="186" spans="2:15" ht="12.75" x14ac:dyDescent="0.2">
      <c r="B186" s="751"/>
      <c r="C186" s="752"/>
      <c r="D186" s="752"/>
      <c r="E186" s="752"/>
      <c r="F186" s="752"/>
      <c r="G186" s="752"/>
      <c r="H186" s="752"/>
      <c r="I186" s="752"/>
      <c r="J186" s="752"/>
      <c r="K186" s="752"/>
      <c r="L186" s="753"/>
      <c r="M186" s="142"/>
      <c r="N186" s="143"/>
    </row>
    <row r="187" spans="2:15" ht="12.75" x14ac:dyDescent="0.2">
      <c r="B187" s="751"/>
      <c r="C187" s="752"/>
      <c r="D187" s="752"/>
      <c r="E187" s="752"/>
      <c r="F187" s="752"/>
      <c r="G187" s="752"/>
      <c r="H187" s="752"/>
      <c r="I187" s="752"/>
      <c r="J187" s="752"/>
      <c r="K187" s="752"/>
      <c r="L187" s="753"/>
      <c r="M187" s="142"/>
      <c r="N187" s="143"/>
    </row>
    <row r="188" spans="2:15" ht="12.75" x14ac:dyDescent="0.2">
      <c r="B188" s="751"/>
      <c r="C188" s="752"/>
      <c r="D188" s="752"/>
      <c r="E188" s="752"/>
      <c r="F188" s="752"/>
      <c r="G188" s="752"/>
      <c r="H188" s="752"/>
      <c r="I188" s="752"/>
      <c r="J188" s="752"/>
      <c r="K188" s="752"/>
      <c r="L188" s="753"/>
      <c r="M188" s="142"/>
      <c r="N188" s="143"/>
    </row>
    <row r="189" spans="2:15" ht="12.75" x14ac:dyDescent="0.2">
      <c r="B189" s="751"/>
      <c r="C189" s="752"/>
      <c r="D189" s="752"/>
      <c r="E189" s="752"/>
      <c r="F189" s="752"/>
      <c r="G189" s="752"/>
      <c r="H189" s="752"/>
      <c r="I189" s="752"/>
      <c r="J189" s="752"/>
      <c r="K189" s="752"/>
      <c r="L189" s="753"/>
      <c r="M189" s="142"/>
      <c r="N189" s="143"/>
    </row>
    <row r="190" spans="2:15" ht="12.75" x14ac:dyDescent="0.2">
      <c r="B190" s="751"/>
      <c r="C190" s="752"/>
      <c r="D190" s="752"/>
      <c r="E190" s="752"/>
      <c r="F190" s="752"/>
      <c r="G190" s="752"/>
      <c r="H190" s="752"/>
      <c r="I190" s="752"/>
      <c r="J190" s="752"/>
      <c r="K190" s="752"/>
      <c r="L190" s="753"/>
      <c r="M190" s="142"/>
      <c r="N190" s="143"/>
    </row>
    <row r="191" spans="2:15" ht="12.75" x14ac:dyDescent="0.2">
      <c r="B191" s="751"/>
      <c r="C191" s="752"/>
      <c r="D191" s="752"/>
      <c r="E191" s="752"/>
      <c r="F191" s="752"/>
      <c r="G191" s="752"/>
      <c r="H191" s="752"/>
      <c r="I191" s="752"/>
      <c r="J191" s="752"/>
      <c r="K191" s="752"/>
      <c r="L191" s="753"/>
      <c r="M191" s="142"/>
      <c r="N191" s="143"/>
    </row>
    <row r="192" spans="2:15"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3"/>
    </row>
  </sheetData>
  <sheetProtection algorithmName="SHA-512" hashValue="1LfcDOP8DoxmEqDAe/HgUboqOayqu/5P8gOp38rRM+cxUZWdFjRowuhtGVIwcsgsDLPTcGtcyrBIT+8KzA2TVQ==" saltValue="COVjH6+rNBR8GhOY556UDQ==" spinCount="100000" sheet="1" formatColumns="0" selectLockedCells="1"/>
  <mergeCells count="230">
    <mergeCell ref="B211:L211"/>
    <mergeCell ref="B212:L212"/>
    <mergeCell ref="B213:L213"/>
    <mergeCell ref="F8:L8"/>
    <mergeCell ref="F9:L9"/>
    <mergeCell ref="B205:L205"/>
    <mergeCell ref="B206:L206"/>
    <mergeCell ref="B207:L207"/>
    <mergeCell ref="B208:L208"/>
    <mergeCell ref="B209:L209"/>
    <mergeCell ref="B195:L195"/>
    <mergeCell ref="B196:L196"/>
    <mergeCell ref="B197:L197"/>
    <mergeCell ref="B210:L210"/>
    <mergeCell ref="B198:L198"/>
    <mergeCell ref="B199:L199"/>
    <mergeCell ref="B200:L200"/>
    <mergeCell ref="B201:L201"/>
    <mergeCell ref="B202:L202"/>
    <mergeCell ref="B203:L203"/>
    <mergeCell ref="B186:L186"/>
    <mergeCell ref="B187:L187"/>
    <mergeCell ref="B188:L188"/>
    <mergeCell ref="B189:L189"/>
    <mergeCell ref="B190:L190"/>
    <mergeCell ref="B191:L191"/>
    <mergeCell ref="B192:L192"/>
    <mergeCell ref="B193:L193"/>
    <mergeCell ref="B194:L194"/>
    <mergeCell ref="E146:J146"/>
    <mergeCell ref="E147:J147"/>
    <mergeCell ref="E148:J148"/>
    <mergeCell ref="E149:J149"/>
    <mergeCell ref="B181:L181"/>
    <mergeCell ref="B168:D168"/>
    <mergeCell ref="C147:D147"/>
    <mergeCell ref="C148:D148"/>
    <mergeCell ref="C149:D149"/>
    <mergeCell ref="B182:L182"/>
    <mergeCell ref="B183:L183"/>
    <mergeCell ref="B184:L184"/>
    <mergeCell ref="B185:L185"/>
    <mergeCell ref="I16:J16"/>
    <mergeCell ref="K16:L16"/>
    <mergeCell ref="I86:J86"/>
    <mergeCell ref="K86:L86"/>
    <mergeCell ref="I58:J58"/>
    <mergeCell ref="K58:L58"/>
    <mergeCell ref="E131:J131"/>
    <mergeCell ref="E132:J132"/>
    <mergeCell ref="E133:J133"/>
    <mergeCell ref="E33:F33"/>
    <mergeCell ref="G33:H33"/>
    <mergeCell ref="E34:F34"/>
    <mergeCell ref="G34:H34"/>
    <mergeCell ref="E25:F25"/>
    <mergeCell ref="G25:H25"/>
    <mergeCell ref="G40:H40"/>
    <mergeCell ref="G41:H41"/>
    <mergeCell ref="E40:F40"/>
    <mergeCell ref="G43:H43"/>
    <mergeCell ref="G44:H44"/>
    <mergeCell ref="G42:H42"/>
    <mergeCell ref="E49:F49"/>
    <mergeCell ref="E51:F51"/>
    <mergeCell ref="E45:F45"/>
    <mergeCell ref="E24:F24"/>
    <mergeCell ref="G24:H24"/>
    <mergeCell ref="E22:F22"/>
    <mergeCell ref="C35:D35"/>
    <mergeCell ref="E35:F35"/>
    <mergeCell ref="G35:H35"/>
    <mergeCell ref="C34:D34"/>
    <mergeCell ref="E53:F53"/>
    <mergeCell ref="G52:H52"/>
    <mergeCell ref="C53:D53"/>
    <mergeCell ref="G53:H53"/>
    <mergeCell ref="C29:D29"/>
    <mergeCell ref="E29:F29"/>
    <mergeCell ref="G29:H29"/>
    <mergeCell ref="C30:D30"/>
    <mergeCell ref="E30:F30"/>
    <mergeCell ref="G30:H30"/>
    <mergeCell ref="E31:F31"/>
    <mergeCell ref="G31:H31"/>
    <mergeCell ref="C32:D32"/>
    <mergeCell ref="E32:F32"/>
    <mergeCell ref="G32:H32"/>
    <mergeCell ref="C31:D31"/>
    <mergeCell ref="C42:D42"/>
    <mergeCell ref="F16:H16"/>
    <mergeCell ref="E39:F39"/>
    <mergeCell ref="E17:F17"/>
    <mergeCell ref="G19:H19"/>
    <mergeCell ref="E20:F20"/>
    <mergeCell ref="G20:H20"/>
    <mergeCell ref="G17:H17"/>
    <mergeCell ref="G36:H36"/>
    <mergeCell ref="C17:D17"/>
    <mergeCell ref="C36:D36"/>
    <mergeCell ref="C37:D37"/>
    <mergeCell ref="C22:D22"/>
    <mergeCell ref="C25:D25"/>
    <mergeCell ref="C28:D28"/>
    <mergeCell ref="C20:D20"/>
    <mergeCell ref="C21:D21"/>
    <mergeCell ref="C24:D24"/>
    <mergeCell ref="C18:D18"/>
    <mergeCell ref="C38:D38"/>
    <mergeCell ref="C26:D26"/>
    <mergeCell ref="E26:F26"/>
    <mergeCell ref="G26:H26"/>
    <mergeCell ref="E27:F27"/>
    <mergeCell ref="G27:H27"/>
    <mergeCell ref="C33:D33"/>
    <mergeCell ref="E18:F18"/>
    <mergeCell ref="G18:H18"/>
    <mergeCell ref="C19:D19"/>
    <mergeCell ref="E36:F36"/>
    <mergeCell ref="E37:F37"/>
    <mergeCell ref="E38:F38"/>
    <mergeCell ref="E43:F43"/>
    <mergeCell ref="E41:F41"/>
    <mergeCell ref="E42:F42"/>
    <mergeCell ref="G37:H37"/>
    <mergeCell ref="C40:D40"/>
    <mergeCell ref="C43:D43"/>
    <mergeCell ref="C41:D41"/>
    <mergeCell ref="C27:D27"/>
    <mergeCell ref="E28:F28"/>
    <mergeCell ref="G28:H28"/>
    <mergeCell ref="E19:F19"/>
    <mergeCell ref="E21:F21"/>
    <mergeCell ref="G21:H21"/>
    <mergeCell ref="G22:H22"/>
    <mergeCell ref="C23:D23"/>
    <mergeCell ref="E23:F23"/>
    <mergeCell ref="G23:H23"/>
    <mergeCell ref="E46:F46"/>
    <mergeCell ref="E47:F47"/>
    <mergeCell ref="G49:H49"/>
    <mergeCell ref="E48:F48"/>
    <mergeCell ref="G51:H51"/>
    <mergeCell ref="G48:H48"/>
    <mergeCell ref="G38:H38"/>
    <mergeCell ref="G39:H39"/>
    <mergeCell ref="C45:D45"/>
    <mergeCell ref="C39:D39"/>
    <mergeCell ref="C46:D46"/>
    <mergeCell ref="C44:D44"/>
    <mergeCell ref="G45:H45"/>
    <mergeCell ref="G46:H46"/>
    <mergeCell ref="E44:F44"/>
    <mergeCell ref="B204:L204"/>
    <mergeCell ref="C115:G115"/>
    <mergeCell ref="B166:F166"/>
    <mergeCell ref="C135:D135"/>
    <mergeCell ref="C111:G111"/>
    <mergeCell ref="G50:H50"/>
    <mergeCell ref="G47:H47"/>
    <mergeCell ref="C49:D49"/>
    <mergeCell ref="E52:F52"/>
    <mergeCell ref="E50:F50"/>
    <mergeCell ref="C51:D51"/>
    <mergeCell ref="C50:D50"/>
    <mergeCell ref="C52:D52"/>
    <mergeCell ref="C48:D48"/>
    <mergeCell ref="C47:D47"/>
    <mergeCell ref="C132:D132"/>
    <mergeCell ref="C133:D133"/>
    <mergeCell ref="C112:G112"/>
    <mergeCell ref="C117:G117"/>
    <mergeCell ref="C121:G121"/>
    <mergeCell ref="C122:G122"/>
    <mergeCell ref="C144:D144"/>
    <mergeCell ref="C140:D140"/>
    <mergeCell ref="C141:D141"/>
    <mergeCell ref="C145:D145"/>
    <mergeCell ref="C109:G109"/>
    <mergeCell ref="C110:G110"/>
    <mergeCell ref="C142:D142"/>
    <mergeCell ref="C124:G124"/>
    <mergeCell ref="C125:G125"/>
    <mergeCell ref="C118:G118"/>
    <mergeCell ref="C123:G123"/>
    <mergeCell ref="E134:J134"/>
    <mergeCell ref="E135:J135"/>
    <mergeCell ref="E136:J136"/>
    <mergeCell ref="E139:J139"/>
    <mergeCell ref="E140:J140"/>
    <mergeCell ref="E141:J141"/>
    <mergeCell ref="E142:J142"/>
    <mergeCell ref="E143:J143"/>
    <mergeCell ref="E144:J144"/>
    <mergeCell ref="E145:J145"/>
    <mergeCell ref="C87:D87"/>
    <mergeCell ref="C88:D88"/>
    <mergeCell ref="C89:D89"/>
    <mergeCell ref="C90:D90"/>
    <mergeCell ref="C91:D91"/>
    <mergeCell ref="C146:D146"/>
    <mergeCell ref="C119:G119"/>
    <mergeCell ref="C92:D92"/>
    <mergeCell ref="C93:D93"/>
    <mergeCell ref="C94:D94"/>
    <mergeCell ref="C136:D136"/>
    <mergeCell ref="C137:D137"/>
    <mergeCell ref="C138:D138"/>
    <mergeCell ref="C139:D139"/>
    <mergeCell ref="C143:D143"/>
    <mergeCell ref="E137:J137"/>
    <mergeCell ref="E138:J138"/>
    <mergeCell ref="C126:G126"/>
    <mergeCell ref="C127:G127"/>
    <mergeCell ref="C134:D134"/>
    <mergeCell ref="C113:G113"/>
    <mergeCell ref="C114:G114"/>
    <mergeCell ref="C116:G116"/>
    <mergeCell ref="C120:G120"/>
    <mergeCell ref="C103:D103"/>
    <mergeCell ref="C95:D95"/>
    <mergeCell ref="C96:D96"/>
    <mergeCell ref="C97:D97"/>
    <mergeCell ref="C104:D104"/>
    <mergeCell ref="C105:D105"/>
    <mergeCell ref="C98:D98"/>
    <mergeCell ref="C99:D99"/>
    <mergeCell ref="C100:D100"/>
    <mergeCell ref="C101:D101"/>
    <mergeCell ref="C102:D102"/>
  </mergeCells>
  <phoneticPr fontId="0" type="noConversion"/>
  <conditionalFormatting sqref="L168">
    <cfRule type="cellIs" dxfId="3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600-000001000000}">
      <formula1>BTW</formula1>
    </dataValidation>
  </dataValidations>
  <pageMargins left="0.23622047244094491" right="0.23622047244094491" top="0.35433070866141736" bottom="0.35433070866141736" header="0.31496062992125984" footer="0.31496062992125984"/>
  <pageSetup paperSize="9" scale="71" fitToHeight="0" orientation="landscape" r:id="rId1"/>
  <headerFooter alignWithMargins="0"/>
  <rowBreaks count="3" manualBreakCount="3">
    <brk id="54" max="12" man="1"/>
    <brk id="107" max="12" man="1"/>
    <brk id="153" max="12" man="1"/>
  </rowBreaks>
  <ignoredErrors>
    <ignoredError sqref="F6:F7 K36:L53 K19:L35 J159 K159 K18:L18"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28">
    <tabColor rgb="FFFFFF00"/>
  </sheetPr>
  <dimension ref="A1:N214"/>
  <sheetViews>
    <sheetView showGridLines="0" zoomScaleNormal="100" zoomScaleSheetLayoutView="100" workbookViewId="0">
      <selection activeCell="F9" sqref="F9:L9"/>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Deelnemersoverzicht!A25</f>
        <v>Deelnemer 2</v>
      </c>
      <c r="D6" s="342"/>
      <c r="E6" s="143"/>
      <c r="F6" s="438">
        <f>Deelnemersoverzicht!B25</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781" t="s">
        <v>154</v>
      </c>
      <c r="J16" s="764"/>
      <c r="K16" s="754" t="s">
        <v>155</v>
      </c>
      <c r="L16" s="764"/>
      <c r="M16" s="142"/>
      <c r="N16" s="143"/>
    </row>
    <row r="17" spans="2:14" ht="25.5" x14ac:dyDescent="0.2">
      <c r="B17" s="348" t="s">
        <v>156</v>
      </c>
      <c r="C17" s="762" t="s">
        <v>157</v>
      </c>
      <c r="D17" s="763"/>
      <c r="E17" s="761" t="s">
        <v>330</v>
      </c>
      <c r="F17" s="761"/>
      <c r="G17" s="761" t="s">
        <v>300</v>
      </c>
      <c r="H17" s="761"/>
      <c r="I17" s="350"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25.5" customHeight="1" x14ac:dyDescent="0.2">
      <c r="B58" s="143"/>
      <c r="C58" s="146"/>
      <c r="D58" s="146"/>
      <c r="E58" s="143"/>
      <c r="F58" s="388"/>
      <c r="G58" s="388"/>
      <c r="H58" s="387"/>
      <c r="I58" s="769" t="s">
        <v>304</v>
      </c>
      <c r="J58" s="770"/>
      <c r="K58" s="767" t="s">
        <v>155</v>
      </c>
      <c r="L58" s="768"/>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765" t="s">
        <v>162</v>
      </c>
      <c r="J86" s="782"/>
      <c r="K86" s="765" t="s">
        <v>155</v>
      </c>
      <c r="L86" s="782"/>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765" t="s">
        <v>307</v>
      </c>
      <c r="J108" s="782"/>
      <c r="K108" s="765" t="s">
        <v>155</v>
      </c>
      <c r="L108" s="782"/>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4"/>
      <c r="D116" s="746"/>
      <c r="E116" s="746"/>
      <c r="F116" s="746"/>
      <c r="G116" s="745"/>
      <c r="H116" s="397"/>
      <c r="I116" s="396"/>
      <c r="J116" s="398"/>
      <c r="K116" s="394">
        <f t="shared" si="7"/>
        <v>0</v>
      </c>
      <c r="L116" s="394">
        <f t="shared" si="8"/>
        <v>0</v>
      </c>
      <c r="M116" s="72"/>
    </row>
    <row r="117" spans="2:13" s="22" customFormat="1" ht="12.75" x14ac:dyDescent="0.2">
      <c r="B117" s="389"/>
      <c r="C117" s="744"/>
      <c r="D117" s="746"/>
      <c r="E117" s="746"/>
      <c r="F117" s="746"/>
      <c r="G117" s="745"/>
      <c r="H117" s="397"/>
      <c r="I117" s="396"/>
      <c r="J117" s="398"/>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765" t="s">
        <v>155</v>
      </c>
      <c r="L130" s="782"/>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65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c r="F168" s="657" t="str">
        <f>IF(L168&lt;1,"Let op: Vergeet niet de door u gevraagde subsidie in te vullen! →",IF((L168-L167)&gt;1,"Let op: U vraagt meer dan de maximale subsidie voor O&amp;O&amp;I aan!",""))</f>
        <v>Let op: Vergeet niet de door u gevraagde subsidie in te vullen! →</v>
      </c>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hmaTskzU2+dfhYlXNGxsjqOdwzFY34jmOr8sPglnJpUbPgpkl7/sMrMYm/3oulyzbjZ88CLnHAKptO0Osx8YGQ==" saltValue="Wvxcshja9ak8KjgifCF4ww==" spinCount="100000" sheet="1" selectLockedCells="1"/>
  <dataConsolidate/>
  <mergeCells count="232">
    <mergeCell ref="C87:D87"/>
    <mergeCell ref="C88:D88"/>
    <mergeCell ref="G52:H52"/>
    <mergeCell ref="G53:H53"/>
    <mergeCell ref="C50:D50"/>
    <mergeCell ref="E53:F53"/>
    <mergeCell ref="C134:D134"/>
    <mergeCell ref="C124:G124"/>
    <mergeCell ref="C125:G125"/>
    <mergeCell ref="C126:G126"/>
    <mergeCell ref="C127:G127"/>
    <mergeCell ref="E52:F52"/>
    <mergeCell ref="C53:D53"/>
    <mergeCell ref="E50:F50"/>
    <mergeCell ref="G50:H50"/>
    <mergeCell ref="G51:H51"/>
    <mergeCell ref="E139:J139"/>
    <mergeCell ref="E17:F17"/>
    <mergeCell ref="G17:H17"/>
    <mergeCell ref="E19:F19"/>
    <mergeCell ref="G19:H19"/>
    <mergeCell ref="E27:F27"/>
    <mergeCell ref="F8:L8"/>
    <mergeCell ref="F9:L9"/>
    <mergeCell ref="C122:G122"/>
    <mergeCell ref="C123:G123"/>
    <mergeCell ref="F16:H16"/>
    <mergeCell ref="C17:D17"/>
    <mergeCell ref="C52:D52"/>
    <mergeCell ref="C51:D51"/>
    <mergeCell ref="C49:D49"/>
    <mergeCell ref="C46:D46"/>
    <mergeCell ref="C48:D48"/>
    <mergeCell ref="E51:F51"/>
    <mergeCell ref="C45:D45"/>
    <mergeCell ref="C43:D43"/>
    <mergeCell ref="C44:D44"/>
    <mergeCell ref="G41:H41"/>
    <mergeCell ref="G42:H42"/>
    <mergeCell ref="E41:F41"/>
    <mergeCell ref="E135:J135"/>
    <mergeCell ref="C89:D89"/>
    <mergeCell ref="C96:D96"/>
    <mergeCell ref="C97:D97"/>
    <mergeCell ref="C98:D98"/>
    <mergeCell ref="C99:D99"/>
    <mergeCell ref="C120:G120"/>
    <mergeCell ref="C121:G121"/>
    <mergeCell ref="E133:J133"/>
    <mergeCell ref="E134:J134"/>
    <mergeCell ref="C146:D146"/>
    <mergeCell ref="C132:D132"/>
    <mergeCell ref="C133:D133"/>
    <mergeCell ref="C136:D136"/>
    <mergeCell ref="C135:D135"/>
    <mergeCell ref="C138:D138"/>
    <mergeCell ref="C100:D100"/>
    <mergeCell ref="C90:D90"/>
    <mergeCell ref="C91:D91"/>
    <mergeCell ref="C92:D92"/>
    <mergeCell ref="C93:D93"/>
    <mergeCell ref="C94:D94"/>
    <mergeCell ref="C95:D95"/>
    <mergeCell ref="C101:D101"/>
    <mergeCell ref="C109:G109"/>
    <mergeCell ref="C110:G110"/>
    <mergeCell ref="C111:G111"/>
    <mergeCell ref="C105:D105"/>
    <mergeCell ref="C141:D141"/>
    <mergeCell ref="E140:J140"/>
    <mergeCell ref="C137:D137"/>
    <mergeCell ref="E136:J136"/>
    <mergeCell ref="C139:D139"/>
    <mergeCell ref="C140:D140"/>
    <mergeCell ref="G49:H49"/>
    <mergeCell ref="E49:F49"/>
    <mergeCell ref="E46:F46"/>
    <mergeCell ref="E47:F47"/>
    <mergeCell ref="G46:H46"/>
    <mergeCell ref="E25:F25"/>
    <mergeCell ref="C24:D24"/>
    <mergeCell ref="C26:D26"/>
    <mergeCell ref="E26:F26"/>
    <mergeCell ref="C27:D27"/>
    <mergeCell ref="E24:F24"/>
    <mergeCell ref="G24:H24"/>
    <mergeCell ref="C34:D34"/>
    <mergeCell ref="C25:D25"/>
    <mergeCell ref="G25:H25"/>
    <mergeCell ref="G26:H26"/>
    <mergeCell ref="G27:H27"/>
    <mergeCell ref="C30:D30"/>
    <mergeCell ref="E30:F30"/>
    <mergeCell ref="G30:H30"/>
    <mergeCell ref="C31:D31"/>
    <mergeCell ref="E31:F31"/>
    <mergeCell ref="G31:H31"/>
    <mergeCell ref="C28:D28"/>
    <mergeCell ref="G18:H18"/>
    <mergeCell ref="C20:D20"/>
    <mergeCell ref="E20:F20"/>
    <mergeCell ref="G20:H20"/>
    <mergeCell ref="G23:H23"/>
    <mergeCell ref="C22:D22"/>
    <mergeCell ref="E22:F22"/>
    <mergeCell ref="C18:D18"/>
    <mergeCell ref="C21:D21"/>
    <mergeCell ref="E21:F21"/>
    <mergeCell ref="E23:F23"/>
    <mergeCell ref="C19:D19"/>
    <mergeCell ref="E18:F18"/>
    <mergeCell ref="G22:H22"/>
    <mergeCell ref="C23:D23"/>
    <mergeCell ref="G21:H21"/>
    <mergeCell ref="E28:F28"/>
    <mergeCell ref="G28:H28"/>
    <mergeCell ref="C29:D29"/>
    <mergeCell ref="E29:F29"/>
    <mergeCell ref="G29:H29"/>
    <mergeCell ref="E34:F34"/>
    <mergeCell ref="G34:H34"/>
    <mergeCell ref="C35:D35"/>
    <mergeCell ref="E35:F35"/>
    <mergeCell ref="G35:H35"/>
    <mergeCell ref="C32:D32"/>
    <mergeCell ref="E32:F32"/>
    <mergeCell ref="G32:H32"/>
    <mergeCell ref="C33:D33"/>
    <mergeCell ref="E33:F33"/>
    <mergeCell ref="G33:H33"/>
    <mergeCell ref="C36:D36"/>
    <mergeCell ref="E36:F36"/>
    <mergeCell ref="G36:H36"/>
    <mergeCell ref="E44:F44"/>
    <mergeCell ref="G39:H39"/>
    <mergeCell ref="G40:H40"/>
    <mergeCell ref="E40:F40"/>
    <mergeCell ref="C41:D41"/>
    <mergeCell ref="E39:F39"/>
    <mergeCell ref="G43:H43"/>
    <mergeCell ref="C42:D42"/>
    <mergeCell ref="E42:F42"/>
    <mergeCell ref="C39:D39"/>
    <mergeCell ref="C40:D40"/>
    <mergeCell ref="G37:H37"/>
    <mergeCell ref="G38:H38"/>
    <mergeCell ref="E37:F37"/>
    <mergeCell ref="E43:F43"/>
    <mergeCell ref="C37:D37"/>
    <mergeCell ref="C38:D38"/>
    <mergeCell ref="E38:F38"/>
    <mergeCell ref="E45:F45"/>
    <mergeCell ref="G44:H44"/>
    <mergeCell ref="G45:H45"/>
    <mergeCell ref="C47:D47"/>
    <mergeCell ref="G48:H48"/>
    <mergeCell ref="G47:H47"/>
    <mergeCell ref="E48:F48"/>
    <mergeCell ref="B187:L187"/>
    <mergeCell ref="B188:L188"/>
    <mergeCell ref="E137:J137"/>
    <mergeCell ref="E138:J138"/>
    <mergeCell ref="C116:G116"/>
    <mergeCell ref="C117:G117"/>
    <mergeCell ref="C118:G118"/>
    <mergeCell ref="C119:G119"/>
    <mergeCell ref="E141:J141"/>
    <mergeCell ref="E142:J142"/>
    <mergeCell ref="E149:J149"/>
    <mergeCell ref="E143:J143"/>
    <mergeCell ref="E144:J144"/>
    <mergeCell ref="E145:J145"/>
    <mergeCell ref="E146:J146"/>
    <mergeCell ref="E147:J147"/>
    <mergeCell ref="E148:J148"/>
    <mergeCell ref="B189:L189"/>
    <mergeCell ref="C102:D102"/>
    <mergeCell ref="C103:D103"/>
    <mergeCell ref="C104:D104"/>
    <mergeCell ref="B181:L181"/>
    <mergeCell ref="B182:L182"/>
    <mergeCell ref="B183:L183"/>
    <mergeCell ref="I108:J108"/>
    <mergeCell ref="K108:L108"/>
    <mergeCell ref="K130:L130"/>
    <mergeCell ref="E132:J132"/>
    <mergeCell ref="B168:D168"/>
    <mergeCell ref="B166:F166"/>
    <mergeCell ref="C147:D147"/>
    <mergeCell ref="C148:D148"/>
    <mergeCell ref="C149:D149"/>
    <mergeCell ref="C142:D142"/>
    <mergeCell ref="C145:D145"/>
    <mergeCell ref="C143:D143"/>
    <mergeCell ref="C144:D144"/>
    <mergeCell ref="C112:G112"/>
    <mergeCell ref="C113:G113"/>
    <mergeCell ref="C114:G114"/>
    <mergeCell ref="C115:G115"/>
    <mergeCell ref="B211:L211"/>
    <mergeCell ref="B212:L212"/>
    <mergeCell ref="B213:L213"/>
    <mergeCell ref="B202:L202"/>
    <mergeCell ref="B203:L203"/>
    <mergeCell ref="B204:L204"/>
    <mergeCell ref="B205:L205"/>
    <mergeCell ref="B206:L206"/>
    <mergeCell ref="B207:L207"/>
    <mergeCell ref="I16:J16"/>
    <mergeCell ref="K16:L16"/>
    <mergeCell ref="I58:J58"/>
    <mergeCell ref="K58:L58"/>
    <mergeCell ref="I86:J86"/>
    <mergeCell ref="K86:L86"/>
    <mergeCell ref="B208:L208"/>
    <mergeCell ref="B209:L209"/>
    <mergeCell ref="B210:L210"/>
    <mergeCell ref="B196:L196"/>
    <mergeCell ref="B197:L197"/>
    <mergeCell ref="B198:L198"/>
    <mergeCell ref="B199:L199"/>
    <mergeCell ref="B200:L200"/>
    <mergeCell ref="B201:L201"/>
    <mergeCell ref="B190:L190"/>
    <mergeCell ref="B191:L191"/>
    <mergeCell ref="B192:L192"/>
    <mergeCell ref="B193:L193"/>
    <mergeCell ref="B194:L194"/>
    <mergeCell ref="B195:L195"/>
    <mergeCell ref="B184:L184"/>
    <mergeCell ref="B185:L185"/>
    <mergeCell ref="B186:L186"/>
  </mergeCells>
  <phoneticPr fontId="0" type="noConversion"/>
  <conditionalFormatting sqref="L168">
    <cfRule type="cellIs" dxfId="29" priority="1" stopIfTrue="1" operator="lessThan">
      <formula>1</formula>
    </cfRule>
  </conditionalFormatting>
  <dataValidations count="2">
    <dataValidation type="list" allowBlank="1" showInputMessage="1" showErrorMessage="1" prompt="Geef hier aan of de kosten inclusief of exclusief BTW zijn opgevoerd. _x000a_(Voor meer informatie, zie het tabblad &quot;Toelichting O&amp;O&amp;I)" sqref="F8:L8" xr:uid="{00000000-0002-0000-0700-000000000000}">
      <formula1>BTW</formula1>
    </dataValidation>
    <dataValidation type="list" allowBlank="1" showInputMessage="1" showErrorMessage="1" prompt="Stelt u zich goed op de hoogte van wat integrale Kostensystematiek (IKS) inhoudt, of kies voor één van de andere methoden." sqref="F9:L9" xr:uid="{00000000-0002-0000-0700-000001000000}">
      <formula1>Loonsystematiek</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55" max="14" man="1"/>
    <brk id="107" max="14" man="1"/>
    <brk id="153"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9">
    <tabColor rgb="FFFFFF00"/>
  </sheetPr>
  <dimension ref="A1:N214"/>
  <sheetViews>
    <sheetView showGridLines="0" zoomScaleNormal="100" zoomScaleSheetLayoutView="85" workbookViewId="0">
      <selection activeCell="H57" sqref="H57"/>
    </sheetView>
  </sheetViews>
  <sheetFormatPr defaultColWidth="9.140625" defaultRowHeight="15" x14ac:dyDescent="0.2"/>
  <cols>
    <col min="1" max="1" width="1.7109375" style="143" customWidth="1"/>
    <col min="2" max="2" width="5.85546875" style="140" customWidth="1"/>
    <col min="3" max="3" width="32.140625" style="140" customWidth="1"/>
    <col min="4" max="4" width="13.85546875" style="140" customWidth="1"/>
    <col min="5" max="5" width="15.5703125" style="140" customWidth="1"/>
    <col min="6" max="6" width="18" style="140" customWidth="1"/>
    <col min="7" max="7" width="19.42578125" style="140" customWidth="1"/>
    <col min="8" max="8" width="14" style="140" customWidth="1"/>
    <col min="9" max="12" width="14.28515625" style="140" customWidth="1"/>
    <col min="13" max="13" width="1.7109375" style="141" customWidth="1"/>
    <col min="14" max="14" width="9.140625" style="142"/>
    <col min="15" max="16384" width="9.140625" style="143"/>
  </cols>
  <sheetData>
    <row r="1" spans="1:14" ht="15.75" x14ac:dyDescent="0.25">
      <c r="A1" s="145"/>
      <c r="B1" s="145"/>
      <c r="C1" s="145" t="str">
        <f>Deelnemersoverzicht!A2</f>
        <v>Model Begroting HEP</v>
      </c>
      <c r="D1" s="145"/>
      <c r="E1" s="145"/>
      <c r="F1" s="145"/>
      <c r="G1" s="145" t="str">
        <f>IF(Deelnemersoverzicht!B14="(Dit veld wordt ingevuld door RVO.nl)","",Deelnemersoverzicht!B14)</f>
        <v>(Dit veld wordt ingevuld door RVO)</v>
      </c>
      <c r="H1" s="145"/>
      <c r="I1" s="145"/>
      <c r="J1" s="145"/>
      <c r="K1" s="145"/>
      <c r="L1" s="145"/>
      <c r="M1" s="142"/>
      <c r="N1" s="143"/>
    </row>
    <row r="2" spans="1:14" ht="18" x14ac:dyDescent="0.25">
      <c r="A2" s="378"/>
      <c r="B2" s="378"/>
      <c r="C2" s="378" t="s">
        <v>369</v>
      </c>
      <c r="D2" s="378"/>
      <c r="E2" s="378"/>
      <c r="F2" s="378"/>
      <c r="G2" s="378"/>
      <c r="H2" s="378"/>
      <c r="I2" s="378"/>
      <c r="J2" s="378"/>
      <c r="K2" s="378"/>
      <c r="L2" s="378"/>
      <c r="M2" s="143"/>
      <c r="N2" s="143"/>
    </row>
    <row r="3" spans="1:14" ht="12.75" x14ac:dyDescent="0.2">
      <c r="B3" s="143"/>
      <c r="C3" s="545" t="s">
        <v>415</v>
      </c>
      <c r="D3" s="143"/>
      <c r="E3" s="143"/>
      <c r="F3" s="143"/>
      <c r="G3" s="143"/>
      <c r="H3" s="143"/>
      <c r="I3" s="143"/>
      <c r="J3" s="143"/>
      <c r="K3" s="143"/>
      <c r="L3" s="143"/>
      <c r="M3" s="142"/>
      <c r="N3" s="143"/>
    </row>
    <row r="4" spans="1:14" ht="12.75" x14ac:dyDescent="0.2">
      <c r="B4" s="339"/>
      <c r="C4" s="339" t="s">
        <v>150</v>
      </c>
      <c r="D4" s="339"/>
      <c r="E4" s="340"/>
      <c r="F4" s="340"/>
      <c r="G4" s="340"/>
      <c r="H4" s="340"/>
      <c r="I4" s="340"/>
      <c r="J4" s="340"/>
      <c r="K4" s="340"/>
      <c r="L4" s="340"/>
      <c r="M4" s="142"/>
      <c r="N4" s="143"/>
    </row>
    <row r="5" spans="1:14" ht="12.75" x14ac:dyDescent="0.2">
      <c r="B5" s="22"/>
      <c r="C5" s="341"/>
      <c r="D5" s="341"/>
      <c r="E5" s="143"/>
      <c r="F5" s="143"/>
      <c r="G5" s="143"/>
      <c r="H5" s="143"/>
      <c r="I5" s="143"/>
      <c r="J5" s="143"/>
      <c r="K5" s="143"/>
      <c r="L5" s="143"/>
      <c r="M5" s="142"/>
      <c r="N5" s="143"/>
    </row>
    <row r="6" spans="1:14" ht="15" customHeight="1" x14ac:dyDescent="0.2">
      <c r="B6" s="22"/>
      <c r="C6" s="342" t="str">
        <f>Deelnemersoverzicht!A26</f>
        <v>Deelnemer 3</v>
      </c>
      <c r="D6" s="342"/>
      <c r="E6" s="143"/>
      <c r="F6" s="438">
        <f>Deelnemersoverzicht!B26</f>
        <v>0</v>
      </c>
      <c r="G6" s="439"/>
      <c r="H6" s="439"/>
      <c r="I6" s="439"/>
      <c r="J6" s="439"/>
      <c r="K6" s="439"/>
      <c r="L6" s="440"/>
      <c r="M6" s="142"/>
      <c r="N6" s="143"/>
    </row>
    <row r="7" spans="1:14" ht="15" customHeight="1" x14ac:dyDescent="0.2">
      <c r="B7" s="22"/>
      <c r="C7" s="342" t="s">
        <v>151</v>
      </c>
      <c r="D7" s="342"/>
      <c r="E7" s="143"/>
      <c r="F7" s="438">
        <f>Deelnemersoverzicht!B17</f>
        <v>0</v>
      </c>
      <c r="G7" s="439"/>
      <c r="H7" s="439"/>
      <c r="I7" s="439"/>
      <c r="J7" s="439"/>
      <c r="K7" s="439"/>
      <c r="L7" s="440"/>
      <c r="M7" s="142"/>
      <c r="N7" s="143"/>
    </row>
    <row r="8" spans="1:14" ht="15" customHeight="1" x14ac:dyDescent="0.2">
      <c r="B8" s="22"/>
      <c r="C8" s="342" t="s">
        <v>220</v>
      </c>
      <c r="D8" s="342"/>
      <c r="E8" s="143"/>
      <c r="F8" s="778"/>
      <c r="G8" s="779"/>
      <c r="H8" s="779"/>
      <c r="I8" s="779"/>
      <c r="J8" s="779"/>
      <c r="K8" s="779"/>
      <c r="L8" s="780"/>
      <c r="M8" s="142"/>
      <c r="N8" s="143"/>
    </row>
    <row r="9" spans="1:14" ht="15" customHeight="1" x14ac:dyDescent="0.2">
      <c r="B9" s="22"/>
      <c r="C9" s="343" t="s">
        <v>221</v>
      </c>
      <c r="D9" s="143"/>
      <c r="E9" s="143"/>
      <c r="F9" s="778"/>
      <c r="G9" s="779"/>
      <c r="H9" s="779"/>
      <c r="I9" s="779"/>
      <c r="J9" s="779"/>
      <c r="K9" s="779"/>
      <c r="L9" s="780"/>
      <c r="M9" s="142"/>
      <c r="N9" s="143"/>
    </row>
    <row r="10" spans="1:14" ht="15.75" customHeight="1" x14ac:dyDescent="0.2">
      <c r="B10" s="22"/>
      <c r="C10" s="143"/>
      <c r="D10" s="143"/>
      <c r="E10" s="143"/>
      <c r="F10" s="143"/>
      <c r="G10" s="143"/>
      <c r="H10" s="143"/>
      <c r="I10" s="143"/>
      <c r="J10" s="143"/>
      <c r="K10" s="143"/>
      <c r="L10" s="143"/>
      <c r="M10" s="142"/>
      <c r="N10" s="143"/>
    </row>
    <row r="11" spans="1:14" ht="15.75" customHeight="1" x14ac:dyDescent="0.2">
      <c r="B11" s="339" t="s">
        <v>152</v>
      </c>
      <c r="C11" s="344"/>
      <c r="D11" s="345"/>
      <c r="E11" s="346"/>
      <c r="F11" s="344"/>
      <c r="G11" s="344"/>
      <c r="H11" s="344"/>
      <c r="I11" s="344"/>
      <c r="J11" s="344"/>
      <c r="K11" s="344"/>
      <c r="L11" s="344"/>
      <c r="M11" s="142"/>
      <c r="N11" s="143"/>
    </row>
    <row r="12" spans="1:14" ht="12.75" x14ac:dyDescent="0.2">
      <c r="B12" s="339" t="s">
        <v>299</v>
      </c>
      <c r="C12" s="344"/>
      <c r="D12" s="345"/>
      <c r="E12" s="346"/>
      <c r="F12" s="344"/>
      <c r="G12" s="344"/>
      <c r="H12" s="344"/>
      <c r="I12" s="344"/>
      <c r="J12" s="344"/>
      <c r="K12" s="344"/>
      <c r="L12" s="344"/>
      <c r="M12" s="142"/>
      <c r="N12" s="143"/>
    </row>
    <row r="13" spans="1:14" ht="12.75" x14ac:dyDescent="0.2">
      <c r="B13" s="22"/>
      <c r="C13" s="143"/>
      <c r="D13" s="143"/>
      <c r="E13" s="143"/>
      <c r="F13" s="143"/>
      <c r="G13" s="143"/>
      <c r="H13" s="143"/>
      <c r="I13" s="143"/>
      <c r="J13" s="143"/>
      <c r="K13" s="143"/>
      <c r="L13" s="143"/>
      <c r="M13" s="142"/>
      <c r="N13" s="143"/>
    </row>
    <row r="14" spans="1:14" ht="12.75" x14ac:dyDescent="0.2">
      <c r="B14" s="339" t="s">
        <v>153</v>
      </c>
      <c r="C14" s="339" t="s">
        <v>88</v>
      </c>
      <c r="D14" s="347"/>
      <c r="E14" s="340"/>
      <c r="F14" s="340"/>
      <c r="G14" s="340"/>
      <c r="H14" s="340"/>
      <c r="I14" s="340"/>
      <c r="J14" s="340"/>
      <c r="K14" s="340"/>
      <c r="L14" s="340"/>
      <c r="M14" s="142"/>
      <c r="N14" s="143"/>
    </row>
    <row r="15" spans="1:14" ht="12.75" x14ac:dyDescent="0.2">
      <c r="B15" s="22"/>
      <c r="C15" s="143"/>
      <c r="D15" s="341"/>
      <c r="E15" s="143"/>
      <c r="F15" s="143"/>
      <c r="G15" s="143"/>
      <c r="H15" s="143"/>
      <c r="I15" s="143"/>
      <c r="J15" s="143"/>
      <c r="K15" s="143"/>
      <c r="L15" s="143"/>
      <c r="M15" s="142"/>
      <c r="N15" s="143"/>
    </row>
    <row r="16" spans="1:14" ht="12.75" x14ac:dyDescent="0.2">
      <c r="B16" s="22"/>
      <c r="C16" s="143"/>
      <c r="D16" s="341"/>
      <c r="E16" s="143"/>
      <c r="F16" s="760"/>
      <c r="G16" s="760"/>
      <c r="H16" s="760"/>
      <c r="I16" s="781" t="s">
        <v>154</v>
      </c>
      <c r="J16" s="764"/>
      <c r="K16" s="783" t="s">
        <v>155</v>
      </c>
      <c r="L16" s="784"/>
      <c r="M16" s="142"/>
      <c r="N16" s="143"/>
    </row>
    <row r="17" spans="2:14" ht="25.5" x14ac:dyDescent="0.2">
      <c r="B17" s="348" t="s">
        <v>156</v>
      </c>
      <c r="C17" s="762" t="s">
        <v>157</v>
      </c>
      <c r="D17" s="763"/>
      <c r="E17" s="761" t="s">
        <v>330</v>
      </c>
      <c r="F17" s="761"/>
      <c r="G17" s="761" t="s">
        <v>300</v>
      </c>
      <c r="H17" s="761"/>
      <c r="I17" s="449" t="s">
        <v>142</v>
      </c>
      <c r="J17" s="350" t="s">
        <v>143</v>
      </c>
      <c r="K17" s="350" t="s">
        <v>142</v>
      </c>
      <c r="L17" s="350" t="s">
        <v>143</v>
      </c>
      <c r="M17" s="142"/>
      <c r="N17" s="143"/>
    </row>
    <row r="18" spans="2:14" ht="12.75" x14ac:dyDescent="0.2">
      <c r="B18" s="380"/>
      <c r="C18" s="758"/>
      <c r="D18" s="759"/>
      <c r="E18" s="758"/>
      <c r="F18" s="759"/>
      <c r="G18" s="756"/>
      <c r="H18" s="757"/>
      <c r="I18" s="381"/>
      <c r="J18" s="381"/>
      <c r="K18" s="393">
        <f t="shared" ref="K18:K53" si="0">G18*I18</f>
        <v>0</v>
      </c>
      <c r="L18" s="393">
        <f t="shared" ref="L18:L53" si="1">G18*J18</f>
        <v>0</v>
      </c>
      <c r="M18" s="142"/>
      <c r="N18" s="143"/>
    </row>
    <row r="19" spans="2:14" ht="12.75" x14ac:dyDescent="0.2">
      <c r="B19" s="380"/>
      <c r="C19" s="758"/>
      <c r="D19" s="759"/>
      <c r="E19" s="758"/>
      <c r="F19" s="759"/>
      <c r="G19" s="756"/>
      <c r="H19" s="757"/>
      <c r="I19" s="381"/>
      <c r="J19" s="381"/>
      <c r="K19" s="393">
        <f t="shared" si="0"/>
        <v>0</v>
      </c>
      <c r="L19" s="393">
        <f t="shared" si="1"/>
        <v>0</v>
      </c>
      <c r="M19" s="142"/>
      <c r="N19" s="143"/>
    </row>
    <row r="20" spans="2:14" ht="12.75" x14ac:dyDescent="0.2">
      <c r="B20" s="380"/>
      <c r="C20" s="758"/>
      <c r="D20" s="759"/>
      <c r="E20" s="758"/>
      <c r="F20" s="759"/>
      <c r="G20" s="756"/>
      <c r="H20" s="757"/>
      <c r="I20" s="381"/>
      <c r="J20" s="381"/>
      <c r="K20" s="393">
        <f t="shared" si="0"/>
        <v>0</v>
      </c>
      <c r="L20" s="393">
        <f t="shared" si="1"/>
        <v>0</v>
      </c>
      <c r="M20" s="142"/>
      <c r="N20" s="143"/>
    </row>
    <row r="21" spans="2:14" ht="12.75" x14ac:dyDescent="0.2">
      <c r="B21" s="380"/>
      <c r="C21" s="758"/>
      <c r="D21" s="759"/>
      <c r="E21" s="758"/>
      <c r="F21" s="759"/>
      <c r="G21" s="756"/>
      <c r="H21" s="757"/>
      <c r="I21" s="381"/>
      <c r="J21" s="381"/>
      <c r="K21" s="393">
        <f t="shared" si="0"/>
        <v>0</v>
      </c>
      <c r="L21" s="393">
        <f t="shared" si="1"/>
        <v>0</v>
      </c>
      <c r="M21" s="142"/>
      <c r="N21" s="143"/>
    </row>
    <row r="22" spans="2:14" ht="12.75" x14ac:dyDescent="0.2">
      <c r="B22" s="380"/>
      <c r="C22" s="758"/>
      <c r="D22" s="759"/>
      <c r="E22" s="758"/>
      <c r="F22" s="759"/>
      <c r="G22" s="756"/>
      <c r="H22" s="757"/>
      <c r="I22" s="381"/>
      <c r="J22" s="381"/>
      <c r="K22" s="393">
        <f t="shared" si="0"/>
        <v>0</v>
      </c>
      <c r="L22" s="393">
        <f t="shared" si="1"/>
        <v>0</v>
      </c>
      <c r="M22" s="142"/>
      <c r="N22" s="143"/>
    </row>
    <row r="23" spans="2:14" ht="12.75" x14ac:dyDescent="0.2">
      <c r="B23" s="380"/>
      <c r="C23" s="758"/>
      <c r="D23" s="759"/>
      <c r="E23" s="758"/>
      <c r="F23" s="759"/>
      <c r="G23" s="756"/>
      <c r="H23" s="757"/>
      <c r="I23" s="381"/>
      <c r="J23" s="381"/>
      <c r="K23" s="393">
        <f t="shared" si="0"/>
        <v>0</v>
      </c>
      <c r="L23" s="393">
        <f t="shared" si="1"/>
        <v>0</v>
      </c>
      <c r="M23" s="142"/>
      <c r="N23" s="143"/>
    </row>
    <row r="24" spans="2:14" ht="12.75" x14ac:dyDescent="0.2">
      <c r="B24" s="380"/>
      <c r="C24" s="758"/>
      <c r="D24" s="759"/>
      <c r="E24" s="758"/>
      <c r="F24" s="759"/>
      <c r="G24" s="756"/>
      <c r="H24" s="757"/>
      <c r="I24" s="381"/>
      <c r="J24" s="381"/>
      <c r="K24" s="393">
        <f t="shared" si="0"/>
        <v>0</v>
      </c>
      <c r="L24" s="393">
        <f t="shared" si="1"/>
        <v>0</v>
      </c>
      <c r="M24" s="142"/>
      <c r="N24" s="143"/>
    </row>
    <row r="25" spans="2:14" ht="12.75" x14ac:dyDescent="0.2">
      <c r="B25" s="380"/>
      <c r="C25" s="758"/>
      <c r="D25" s="759"/>
      <c r="E25" s="758"/>
      <c r="F25" s="759"/>
      <c r="G25" s="756"/>
      <c r="H25" s="757"/>
      <c r="I25" s="381"/>
      <c r="J25" s="381"/>
      <c r="K25" s="393">
        <f t="shared" si="0"/>
        <v>0</v>
      </c>
      <c r="L25" s="393">
        <f t="shared" si="1"/>
        <v>0</v>
      </c>
      <c r="M25" s="142"/>
      <c r="N25" s="143"/>
    </row>
    <row r="26" spans="2:14" ht="12.75" x14ac:dyDescent="0.2">
      <c r="B26" s="380"/>
      <c r="C26" s="758"/>
      <c r="D26" s="759"/>
      <c r="E26" s="758"/>
      <c r="F26" s="759"/>
      <c r="G26" s="756"/>
      <c r="H26" s="757"/>
      <c r="I26" s="381"/>
      <c r="J26" s="381"/>
      <c r="K26" s="393">
        <f t="shared" si="0"/>
        <v>0</v>
      </c>
      <c r="L26" s="393">
        <f t="shared" si="1"/>
        <v>0</v>
      </c>
      <c r="M26" s="142"/>
      <c r="N26" s="143"/>
    </row>
    <row r="27" spans="2:14" ht="12.75" x14ac:dyDescent="0.2">
      <c r="B27" s="380"/>
      <c r="C27" s="758"/>
      <c r="D27" s="759"/>
      <c r="E27" s="758"/>
      <c r="F27" s="759"/>
      <c r="G27" s="756"/>
      <c r="H27" s="757"/>
      <c r="I27" s="381"/>
      <c r="J27" s="381"/>
      <c r="K27" s="393">
        <f t="shared" si="0"/>
        <v>0</v>
      </c>
      <c r="L27" s="393">
        <f t="shared" si="1"/>
        <v>0</v>
      </c>
      <c r="M27" s="142"/>
      <c r="N27" s="143"/>
    </row>
    <row r="28" spans="2:14" ht="12.75" x14ac:dyDescent="0.2">
      <c r="B28" s="380"/>
      <c r="C28" s="758"/>
      <c r="D28" s="759"/>
      <c r="E28" s="758"/>
      <c r="F28" s="759"/>
      <c r="G28" s="756"/>
      <c r="H28" s="757"/>
      <c r="I28" s="381"/>
      <c r="J28" s="381"/>
      <c r="K28" s="393">
        <f t="shared" si="0"/>
        <v>0</v>
      </c>
      <c r="L28" s="393">
        <f t="shared" si="1"/>
        <v>0</v>
      </c>
      <c r="M28" s="142"/>
      <c r="N28" s="143"/>
    </row>
    <row r="29" spans="2:14" ht="12.75" x14ac:dyDescent="0.2">
      <c r="B29" s="380"/>
      <c r="C29" s="758"/>
      <c r="D29" s="759"/>
      <c r="E29" s="758"/>
      <c r="F29" s="759"/>
      <c r="G29" s="756"/>
      <c r="H29" s="757"/>
      <c r="I29" s="381"/>
      <c r="J29" s="381"/>
      <c r="K29" s="393">
        <f t="shared" si="0"/>
        <v>0</v>
      </c>
      <c r="L29" s="393">
        <f t="shared" si="1"/>
        <v>0</v>
      </c>
      <c r="M29" s="142"/>
      <c r="N29" s="143"/>
    </row>
    <row r="30" spans="2:14" ht="12.75" x14ac:dyDescent="0.2">
      <c r="B30" s="380"/>
      <c r="C30" s="758"/>
      <c r="D30" s="759"/>
      <c r="E30" s="758"/>
      <c r="F30" s="759"/>
      <c r="G30" s="756"/>
      <c r="H30" s="757"/>
      <c r="I30" s="381"/>
      <c r="J30" s="381"/>
      <c r="K30" s="393">
        <f t="shared" si="0"/>
        <v>0</v>
      </c>
      <c r="L30" s="393">
        <f t="shared" si="1"/>
        <v>0</v>
      </c>
      <c r="M30" s="142"/>
      <c r="N30" s="143"/>
    </row>
    <row r="31" spans="2:14" ht="12.75" x14ac:dyDescent="0.2">
      <c r="B31" s="380"/>
      <c r="C31" s="758"/>
      <c r="D31" s="759"/>
      <c r="E31" s="758"/>
      <c r="F31" s="759"/>
      <c r="G31" s="756"/>
      <c r="H31" s="757"/>
      <c r="I31" s="381"/>
      <c r="J31" s="381"/>
      <c r="K31" s="393">
        <f t="shared" si="0"/>
        <v>0</v>
      </c>
      <c r="L31" s="393">
        <f t="shared" si="1"/>
        <v>0</v>
      </c>
      <c r="M31" s="142"/>
      <c r="N31" s="143"/>
    </row>
    <row r="32" spans="2:14" ht="12.75" x14ac:dyDescent="0.2">
      <c r="B32" s="380"/>
      <c r="C32" s="758"/>
      <c r="D32" s="759"/>
      <c r="E32" s="758"/>
      <c r="F32" s="759"/>
      <c r="G32" s="756"/>
      <c r="H32" s="757"/>
      <c r="I32" s="381"/>
      <c r="J32" s="381"/>
      <c r="K32" s="393">
        <f t="shared" si="0"/>
        <v>0</v>
      </c>
      <c r="L32" s="393">
        <f t="shared" si="1"/>
        <v>0</v>
      </c>
      <c r="M32" s="142"/>
      <c r="N32" s="143"/>
    </row>
    <row r="33" spans="2:14" ht="12.75" x14ac:dyDescent="0.2">
      <c r="B33" s="380"/>
      <c r="C33" s="758"/>
      <c r="D33" s="759"/>
      <c r="E33" s="758"/>
      <c r="F33" s="759"/>
      <c r="G33" s="756"/>
      <c r="H33" s="757"/>
      <c r="I33" s="381"/>
      <c r="J33" s="381"/>
      <c r="K33" s="393">
        <f t="shared" si="0"/>
        <v>0</v>
      </c>
      <c r="L33" s="393">
        <f t="shared" si="1"/>
        <v>0</v>
      </c>
      <c r="M33" s="142"/>
      <c r="N33" s="143"/>
    </row>
    <row r="34" spans="2:14" ht="12.75" x14ac:dyDescent="0.2">
      <c r="B34" s="380"/>
      <c r="C34" s="758"/>
      <c r="D34" s="759"/>
      <c r="E34" s="758"/>
      <c r="F34" s="759"/>
      <c r="G34" s="756"/>
      <c r="H34" s="757"/>
      <c r="I34" s="381"/>
      <c r="J34" s="381"/>
      <c r="K34" s="393">
        <f t="shared" si="0"/>
        <v>0</v>
      </c>
      <c r="L34" s="393">
        <f t="shared" si="1"/>
        <v>0</v>
      </c>
      <c r="M34" s="142"/>
      <c r="N34" s="143"/>
    </row>
    <row r="35" spans="2:14" ht="12.75" x14ac:dyDescent="0.2">
      <c r="B35" s="380"/>
      <c r="C35" s="758"/>
      <c r="D35" s="759"/>
      <c r="E35" s="758"/>
      <c r="F35" s="759"/>
      <c r="G35" s="756"/>
      <c r="H35" s="757"/>
      <c r="I35" s="381"/>
      <c r="J35" s="381"/>
      <c r="K35" s="393">
        <f t="shared" si="0"/>
        <v>0</v>
      </c>
      <c r="L35" s="393">
        <f t="shared" si="1"/>
        <v>0</v>
      </c>
      <c r="M35" s="142"/>
      <c r="N35" s="143"/>
    </row>
    <row r="36" spans="2:14" ht="12.75" x14ac:dyDescent="0.2">
      <c r="B36" s="380"/>
      <c r="C36" s="758"/>
      <c r="D36" s="759"/>
      <c r="E36" s="758"/>
      <c r="F36" s="759"/>
      <c r="G36" s="756"/>
      <c r="H36" s="757"/>
      <c r="I36" s="381"/>
      <c r="J36" s="381"/>
      <c r="K36" s="393">
        <f t="shared" si="0"/>
        <v>0</v>
      </c>
      <c r="L36" s="393">
        <f t="shared" si="1"/>
        <v>0</v>
      </c>
      <c r="M36" s="142"/>
      <c r="N36" s="143"/>
    </row>
    <row r="37" spans="2:14" ht="12.75" x14ac:dyDescent="0.2">
      <c r="B37" s="380"/>
      <c r="C37" s="758"/>
      <c r="D37" s="759"/>
      <c r="E37" s="758"/>
      <c r="F37" s="759"/>
      <c r="G37" s="756"/>
      <c r="H37" s="757"/>
      <c r="I37" s="381"/>
      <c r="J37" s="381"/>
      <c r="K37" s="393">
        <f t="shared" si="0"/>
        <v>0</v>
      </c>
      <c r="L37" s="393">
        <f t="shared" si="1"/>
        <v>0</v>
      </c>
      <c r="M37" s="142"/>
      <c r="N37" s="143"/>
    </row>
    <row r="38" spans="2:14" ht="12.75" x14ac:dyDescent="0.2">
      <c r="B38" s="380"/>
      <c r="C38" s="758"/>
      <c r="D38" s="759"/>
      <c r="E38" s="758"/>
      <c r="F38" s="759"/>
      <c r="G38" s="756"/>
      <c r="H38" s="757"/>
      <c r="I38" s="381"/>
      <c r="J38" s="381"/>
      <c r="K38" s="393">
        <f t="shared" si="0"/>
        <v>0</v>
      </c>
      <c r="L38" s="393">
        <f t="shared" si="1"/>
        <v>0</v>
      </c>
      <c r="M38" s="142"/>
      <c r="N38" s="143"/>
    </row>
    <row r="39" spans="2:14" ht="12.75" x14ac:dyDescent="0.2">
      <c r="B39" s="380"/>
      <c r="C39" s="758"/>
      <c r="D39" s="759"/>
      <c r="E39" s="758"/>
      <c r="F39" s="759"/>
      <c r="G39" s="756"/>
      <c r="H39" s="757"/>
      <c r="I39" s="381"/>
      <c r="J39" s="381"/>
      <c r="K39" s="393">
        <f t="shared" si="0"/>
        <v>0</v>
      </c>
      <c r="L39" s="393">
        <f t="shared" si="1"/>
        <v>0</v>
      </c>
      <c r="M39" s="142"/>
      <c r="N39" s="143"/>
    </row>
    <row r="40" spans="2:14" ht="12.75" x14ac:dyDescent="0.2">
      <c r="B40" s="380"/>
      <c r="C40" s="758"/>
      <c r="D40" s="759"/>
      <c r="E40" s="758"/>
      <c r="F40" s="759"/>
      <c r="G40" s="756"/>
      <c r="H40" s="757"/>
      <c r="I40" s="381"/>
      <c r="J40" s="381"/>
      <c r="K40" s="393">
        <f t="shared" si="0"/>
        <v>0</v>
      </c>
      <c r="L40" s="393">
        <f t="shared" si="1"/>
        <v>0</v>
      </c>
      <c r="M40" s="142"/>
      <c r="N40" s="143"/>
    </row>
    <row r="41" spans="2:14" ht="12.75" x14ac:dyDescent="0.2">
      <c r="B41" s="380"/>
      <c r="C41" s="758"/>
      <c r="D41" s="759"/>
      <c r="E41" s="758"/>
      <c r="F41" s="759"/>
      <c r="G41" s="756"/>
      <c r="H41" s="757"/>
      <c r="I41" s="381"/>
      <c r="J41" s="381"/>
      <c r="K41" s="393">
        <f t="shared" si="0"/>
        <v>0</v>
      </c>
      <c r="L41" s="393">
        <f t="shared" si="1"/>
        <v>0</v>
      </c>
      <c r="M41" s="142"/>
      <c r="N41" s="143"/>
    </row>
    <row r="42" spans="2:14" ht="12.75" x14ac:dyDescent="0.2">
      <c r="B42" s="380"/>
      <c r="C42" s="758"/>
      <c r="D42" s="759"/>
      <c r="E42" s="758"/>
      <c r="F42" s="759"/>
      <c r="G42" s="756"/>
      <c r="H42" s="757"/>
      <c r="I42" s="381"/>
      <c r="J42" s="381"/>
      <c r="K42" s="393">
        <f t="shared" si="0"/>
        <v>0</v>
      </c>
      <c r="L42" s="393">
        <f t="shared" si="1"/>
        <v>0</v>
      </c>
      <c r="M42" s="142"/>
      <c r="N42" s="143"/>
    </row>
    <row r="43" spans="2:14" ht="12.75" x14ac:dyDescent="0.2">
      <c r="B43" s="380"/>
      <c r="C43" s="758"/>
      <c r="D43" s="759"/>
      <c r="E43" s="758"/>
      <c r="F43" s="759"/>
      <c r="G43" s="756"/>
      <c r="H43" s="757"/>
      <c r="I43" s="381"/>
      <c r="J43" s="381"/>
      <c r="K43" s="393">
        <f t="shared" si="0"/>
        <v>0</v>
      </c>
      <c r="L43" s="393">
        <f t="shared" si="1"/>
        <v>0</v>
      </c>
      <c r="M43" s="142"/>
      <c r="N43" s="143"/>
    </row>
    <row r="44" spans="2:14" ht="12.75" x14ac:dyDescent="0.2">
      <c r="B44" s="380"/>
      <c r="C44" s="758"/>
      <c r="D44" s="759"/>
      <c r="E44" s="758"/>
      <c r="F44" s="759"/>
      <c r="G44" s="756"/>
      <c r="H44" s="757"/>
      <c r="I44" s="381"/>
      <c r="J44" s="381"/>
      <c r="K44" s="393">
        <f t="shared" si="0"/>
        <v>0</v>
      </c>
      <c r="L44" s="393">
        <f t="shared" si="1"/>
        <v>0</v>
      </c>
      <c r="M44" s="142"/>
      <c r="N44" s="143"/>
    </row>
    <row r="45" spans="2:14" ht="12.75" x14ac:dyDescent="0.2">
      <c r="B45" s="380"/>
      <c r="C45" s="758"/>
      <c r="D45" s="759"/>
      <c r="E45" s="758"/>
      <c r="F45" s="759"/>
      <c r="G45" s="756"/>
      <c r="H45" s="757"/>
      <c r="I45" s="381"/>
      <c r="J45" s="381"/>
      <c r="K45" s="393">
        <f t="shared" si="0"/>
        <v>0</v>
      </c>
      <c r="L45" s="393">
        <f t="shared" si="1"/>
        <v>0</v>
      </c>
      <c r="M45" s="142"/>
      <c r="N45" s="143"/>
    </row>
    <row r="46" spans="2:14" ht="12.75" x14ac:dyDescent="0.2">
      <c r="B46" s="380"/>
      <c r="C46" s="758"/>
      <c r="D46" s="759"/>
      <c r="E46" s="758"/>
      <c r="F46" s="759"/>
      <c r="G46" s="756"/>
      <c r="H46" s="757"/>
      <c r="I46" s="381"/>
      <c r="J46" s="381"/>
      <c r="K46" s="393">
        <f t="shared" si="0"/>
        <v>0</v>
      </c>
      <c r="L46" s="393">
        <f t="shared" si="1"/>
        <v>0</v>
      </c>
      <c r="M46" s="142"/>
      <c r="N46" s="143"/>
    </row>
    <row r="47" spans="2:14" ht="12.75" x14ac:dyDescent="0.2">
      <c r="B47" s="380"/>
      <c r="C47" s="758"/>
      <c r="D47" s="759"/>
      <c r="E47" s="758"/>
      <c r="F47" s="759"/>
      <c r="G47" s="756"/>
      <c r="H47" s="757"/>
      <c r="I47" s="381"/>
      <c r="J47" s="381"/>
      <c r="K47" s="393">
        <f t="shared" si="0"/>
        <v>0</v>
      </c>
      <c r="L47" s="393">
        <f t="shared" si="1"/>
        <v>0</v>
      </c>
      <c r="M47" s="142"/>
      <c r="N47" s="143"/>
    </row>
    <row r="48" spans="2:14" ht="12.75" x14ac:dyDescent="0.2">
      <c r="B48" s="380"/>
      <c r="C48" s="758"/>
      <c r="D48" s="759"/>
      <c r="E48" s="758"/>
      <c r="F48" s="759"/>
      <c r="G48" s="756"/>
      <c r="H48" s="757"/>
      <c r="I48" s="381"/>
      <c r="J48" s="381"/>
      <c r="K48" s="393">
        <f t="shared" si="0"/>
        <v>0</v>
      </c>
      <c r="L48" s="393">
        <f t="shared" si="1"/>
        <v>0</v>
      </c>
      <c r="M48" s="142"/>
      <c r="N48" s="143"/>
    </row>
    <row r="49" spans="2:14" ht="12.75" x14ac:dyDescent="0.2">
      <c r="B49" s="380"/>
      <c r="C49" s="758"/>
      <c r="D49" s="759"/>
      <c r="E49" s="758"/>
      <c r="F49" s="759"/>
      <c r="G49" s="756"/>
      <c r="H49" s="757"/>
      <c r="I49" s="381"/>
      <c r="J49" s="381"/>
      <c r="K49" s="393">
        <f t="shared" si="0"/>
        <v>0</v>
      </c>
      <c r="L49" s="393">
        <f t="shared" si="1"/>
        <v>0</v>
      </c>
      <c r="M49" s="142"/>
      <c r="N49" s="143"/>
    </row>
    <row r="50" spans="2:14" ht="12.75" x14ac:dyDescent="0.2">
      <c r="B50" s="380"/>
      <c r="C50" s="758"/>
      <c r="D50" s="759"/>
      <c r="E50" s="758"/>
      <c r="F50" s="759"/>
      <c r="G50" s="756"/>
      <c r="H50" s="757"/>
      <c r="I50" s="381"/>
      <c r="J50" s="381"/>
      <c r="K50" s="393">
        <f t="shared" si="0"/>
        <v>0</v>
      </c>
      <c r="L50" s="393">
        <f t="shared" si="1"/>
        <v>0</v>
      </c>
      <c r="M50" s="142"/>
      <c r="N50" s="143"/>
    </row>
    <row r="51" spans="2:14" ht="12.75" x14ac:dyDescent="0.2">
      <c r="B51" s="380"/>
      <c r="C51" s="758"/>
      <c r="D51" s="759"/>
      <c r="E51" s="758"/>
      <c r="F51" s="759"/>
      <c r="G51" s="756"/>
      <c r="H51" s="757"/>
      <c r="I51" s="381"/>
      <c r="J51" s="381"/>
      <c r="K51" s="393">
        <f t="shared" si="0"/>
        <v>0</v>
      </c>
      <c r="L51" s="393">
        <f t="shared" si="1"/>
        <v>0</v>
      </c>
      <c r="M51" s="142"/>
      <c r="N51" s="143"/>
    </row>
    <row r="52" spans="2:14" ht="12.75" x14ac:dyDescent="0.2">
      <c r="B52" s="380"/>
      <c r="C52" s="758"/>
      <c r="D52" s="759"/>
      <c r="E52" s="758"/>
      <c r="F52" s="759"/>
      <c r="G52" s="756"/>
      <c r="H52" s="757"/>
      <c r="I52" s="381"/>
      <c r="J52" s="381"/>
      <c r="K52" s="393">
        <f t="shared" si="0"/>
        <v>0</v>
      </c>
      <c r="L52" s="393">
        <f t="shared" si="1"/>
        <v>0</v>
      </c>
      <c r="M52" s="142"/>
      <c r="N52" s="143"/>
    </row>
    <row r="53" spans="2:14" ht="12.75" x14ac:dyDescent="0.2">
      <c r="B53" s="380"/>
      <c r="C53" s="758"/>
      <c r="D53" s="759"/>
      <c r="E53" s="758"/>
      <c r="F53" s="759"/>
      <c r="G53" s="756"/>
      <c r="H53" s="757"/>
      <c r="I53" s="381"/>
      <c r="J53" s="381"/>
      <c r="K53" s="393">
        <f t="shared" si="0"/>
        <v>0</v>
      </c>
      <c r="L53" s="393">
        <f t="shared" si="1"/>
        <v>0</v>
      </c>
      <c r="M53" s="142"/>
      <c r="N53" s="143"/>
    </row>
    <row r="54" spans="2:14" ht="12.75" x14ac:dyDescent="0.2">
      <c r="B54" s="143"/>
      <c r="C54" s="143"/>
      <c r="D54" s="22"/>
      <c r="E54" s="22"/>
      <c r="F54" s="22"/>
      <c r="G54" s="22"/>
      <c r="H54" s="22" t="s">
        <v>158</v>
      </c>
      <c r="I54" s="143"/>
      <c r="J54" s="143"/>
      <c r="K54" s="401">
        <f>SUM(K18:K53)</f>
        <v>0</v>
      </c>
      <c r="L54" s="401">
        <f>SUM(L18:L53)</f>
        <v>0</v>
      </c>
      <c r="M54" s="142"/>
      <c r="N54" s="143"/>
    </row>
    <row r="55" spans="2:14" ht="12.75" x14ac:dyDescent="0.2">
      <c r="B55" s="343"/>
      <c r="C55" s="22"/>
      <c r="D55" s="22"/>
      <c r="E55" s="143"/>
      <c r="F55" s="143"/>
      <c r="G55" s="143"/>
      <c r="H55" s="143"/>
      <c r="I55" s="22"/>
      <c r="J55" s="22"/>
      <c r="K55" s="351"/>
      <c r="L55" s="351"/>
      <c r="M55" s="142"/>
      <c r="N55" s="143"/>
    </row>
    <row r="56" spans="2:14" ht="12.75" x14ac:dyDescent="0.2">
      <c r="B56" s="339" t="s">
        <v>159</v>
      </c>
      <c r="C56" s="339" t="s">
        <v>301</v>
      </c>
      <c r="D56" s="339"/>
      <c r="E56" s="340"/>
      <c r="F56" s="340"/>
      <c r="G56" s="340"/>
      <c r="H56" s="340"/>
      <c r="I56" s="340"/>
      <c r="J56" s="340"/>
      <c r="K56" s="340"/>
      <c r="L56" s="340"/>
      <c r="M56" s="142"/>
      <c r="N56" s="143"/>
    </row>
    <row r="57" spans="2:14" ht="12.75" x14ac:dyDescent="0.2">
      <c r="B57" s="22"/>
      <c r="C57" s="22"/>
      <c r="D57" s="22"/>
      <c r="E57" s="143"/>
      <c r="F57" s="143"/>
      <c r="G57" s="143"/>
      <c r="H57" s="143"/>
      <c r="I57" s="143"/>
      <c r="J57" s="143"/>
      <c r="K57" s="143"/>
      <c r="L57" s="143"/>
      <c r="M57" s="142"/>
      <c r="N57" s="143"/>
    </row>
    <row r="58" spans="2:14" ht="25.5" customHeight="1" x14ac:dyDescent="0.2">
      <c r="B58" s="143"/>
      <c r="C58" s="146"/>
      <c r="D58" s="146"/>
      <c r="E58" s="143"/>
      <c r="F58" s="388"/>
      <c r="G58" s="388"/>
      <c r="H58" s="387"/>
      <c r="I58" s="769" t="s">
        <v>304</v>
      </c>
      <c r="J58" s="770"/>
      <c r="K58" s="767" t="s">
        <v>155</v>
      </c>
      <c r="L58" s="768"/>
      <c r="M58" s="142"/>
    </row>
    <row r="59" spans="2:14" ht="38.25" x14ac:dyDescent="0.2">
      <c r="B59" s="348" t="s">
        <v>156</v>
      </c>
      <c r="C59" s="350" t="s">
        <v>160</v>
      </c>
      <c r="D59" s="348" t="s">
        <v>161</v>
      </c>
      <c r="E59" s="354" t="s">
        <v>162</v>
      </c>
      <c r="F59" s="386" t="s">
        <v>302</v>
      </c>
      <c r="G59" s="386" t="s">
        <v>303</v>
      </c>
      <c r="H59" s="386" t="s">
        <v>106</v>
      </c>
      <c r="I59" s="350" t="s">
        <v>142</v>
      </c>
      <c r="J59" s="350" t="s">
        <v>143</v>
      </c>
      <c r="K59" s="350" t="s">
        <v>142</v>
      </c>
      <c r="L59" s="350" t="s">
        <v>143</v>
      </c>
      <c r="M59" s="142"/>
    </row>
    <row r="60" spans="2:14" ht="12.75" x14ac:dyDescent="0.2">
      <c r="B60" s="382"/>
      <c r="C60" s="382"/>
      <c r="D60" s="385"/>
      <c r="E60" s="384"/>
      <c r="F60" s="384"/>
      <c r="G60" s="384"/>
      <c r="H60" s="395">
        <f>IFERROR(F60/G60,0)</f>
        <v>0</v>
      </c>
      <c r="I60" s="384"/>
      <c r="J60" s="384"/>
      <c r="K60" s="393">
        <f t="shared" ref="K60:K81" si="2">H60*I60</f>
        <v>0</v>
      </c>
      <c r="L60" s="394">
        <f t="shared" ref="L60:L81" si="3">H60*J60</f>
        <v>0</v>
      </c>
      <c r="M60" s="142"/>
    </row>
    <row r="61" spans="2:14" ht="12.75" x14ac:dyDescent="0.2">
      <c r="B61" s="382"/>
      <c r="C61" s="382"/>
      <c r="D61" s="385"/>
      <c r="E61" s="384"/>
      <c r="F61" s="384"/>
      <c r="G61" s="384"/>
      <c r="H61" s="395">
        <f t="shared" ref="H61:H81" si="4">IFERROR(F61/G61,0)</f>
        <v>0</v>
      </c>
      <c r="I61" s="384"/>
      <c r="J61" s="384"/>
      <c r="K61" s="393">
        <f t="shared" si="2"/>
        <v>0</v>
      </c>
      <c r="L61" s="394">
        <f t="shared" si="3"/>
        <v>0</v>
      </c>
      <c r="M61" s="142"/>
    </row>
    <row r="62" spans="2:14" ht="12.75" x14ac:dyDescent="0.2">
      <c r="B62" s="382"/>
      <c r="C62" s="382"/>
      <c r="D62" s="385"/>
      <c r="E62" s="384"/>
      <c r="F62" s="384"/>
      <c r="G62" s="384"/>
      <c r="H62" s="395">
        <f t="shared" si="4"/>
        <v>0</v>
      </c>
      <c r="I62" s="384"/>
      <c r="J62" s="384"/>
      <c r="K62" s="393">
        <f t="shared" si="2"/>
        <v>0</v>
      </c>
      <c r="L62" s="394">
        <f t="shared" si="3"/>
        <v>0</v>
      </c>
      <c r="M62" s="142"/>
    </row>
    <row r="63" spans="2:14" ht="12.75" x14ac:dyDescent="0.2">
      <c r="B63" s="382"/>
      <c r="C63" s="382"/>
      <c r="D63" s="385"/>
      <c r="E63" s="384"/>
      <c r="F63" s="384"/>
      <c r="G63" s="384"/>
      <c r="H63" s="395">
        <f t="shared" si="4"/>
        <v>0</v>
      </c>
      <c r="I63" s="384"/>
      <c r="J63" s="384"/>
      <c r="K63" s="393">
        <f t="shared" si="2"/>
        <v>0</v>
      </c>
      <c r="L63" s="394">
        <f t="shared" si="3"/>
        <v>0</v>
      </c>
      <c r="M63" s="142"/>
    </row>
    <row r="64" spans="2:14" ht="12.75" x14ac:dyDescent="0.2">
      <c r="B64" s="382"/>
      <c r="C64" s="382"/>
      <c r="D64" s="385"/>
      <c r="E64" s="384"/>
      <c r="F64" s="384"/>
      <c r="G64" s="384"/>
      <c r="H64" s="395">
        <f t="shared" si="4"/>
        <v>0</v>
      </c>
      <c r="I64" s="384"/>
      <c r="J64" s="384"/>
      <c r="K64" s="393">
        <f t="shared" si="2"/>
        <v>0</v>
      </c>
      <c r="L64" s="394">
        <f t="shared" si="3"/>
        <v>0</v>
      </c>
      <c r="M64" s="142"/>
    </row>
    <row r="65" spans="2:13" ht="12.75" x14ac:dyDescent="0.2">
      <c r="B65" s="382"/>
      <c r="C65" s="382"/>
      <c r="D65" s="385"/>
      <c r="E65" s="384"/>
      <c r="F65" s="384"/>
      <c r="G65" s="384"/>
      <c r="H65" s="395">
        <f t="shared" si="4"/>
        <v>0</v>
      </c>
      <c r="I65" s="384"/>
      <c r="J65" s="384"/>
      <c r="K65" s="393">
        <f t="shared" si="2"/>
        <v>0</v>
      </c>
      <c r="L65" s="394">
        <f t="shared" si="3"/>
        <v>0</v>
      </c>
      <c r="M65" s="142"/>
    </row>
    <row r="66" spans="2:13" ht="12.75" x14ac:dyDescent="0.2">
      <c r="B66" s="382"/>
      <c r="C66" s="382"/>
      <c r="D66" s="385"/>
      <c r="E66" s="384"/>
      <c r="F66" s="384"/>
      <c r="G66" s="384"/>
      <c r="H66" s="395">
        <f t="shared" si="4"/>
        <v>0</v>
      </c>
      <c r="I66" s="384"/>
      <c r="J66" s="384"/>
      <c r="K66" s="393">
        <f t="shared" si="2"/>
        <v>0</v>
      </c>
      <c r="L66" s="394">
        <f t="shared" si="3"/>
        <v>0</v>
      </c>
      <c r="M66" s="142"/>
    </row>
    <row r="67" spans="2:13" ht="12.75" x14ac:dyDescent="0.2">
      <c r="B67" s="382"/>
      <c r="C67" s="382"/>
      <c r="D67" s="385"/>
      <c r="E67" s="384"/>
      <c r="F67" s="384"/>
      <c r="G67" s="384"/>
      <c r="H67" s="395">
        <f t="shared" si="4"/>
        <v>0</v>
      </c>
      <c r="I67" s="384"/>
      <c r="J67" s="384"/>
      <c r="K67" s="393">
        <f t="shared" si="2"/>
        <v>0</v>
      </c>
      <c r="L67" s="394">
        <f t="shared" si="3"/>
        <v>0</v>
      </c>
      <c r="M67" s="142"/>
    </row>
    <row r="68" spans="2:13" ht="12.75" x14ac:dyDescent="0.2">
      <c r="B68" s="382"/>
      <c r="C68" s="382"/>
      <c r="D68" s="385"/>
      <c r="E68" s="384"/>
      <c r="F68" s="384"/>
      <c r="G68" s="384"/>
      <c r="H68" s="395">
        <f t="shared" si="4"/>
        <v>0</v>
      </c>
      <c r="I68" s="384"/>
      <c r="J68" s="384"/>
      <c r="K68" s="393">
        <f t="shared" si="2"/>
        <v>0</v>
      </c>
      <c r="L68" s="394">
        <f t="shared" si="3"/>
        <v>0</v>
      </c>
      <c r="M68" s="142"/>
    </row>
    <row r="69" spans="2:13" ht="12.75" x14ac:dyDescent="0.2">
      <c r="B69" s="382"/>
      <c r="C69" s="382"/>
      <c r="D69" s="385"/>
      <c r="E69" s="384"/>
      <c r="F69" s="384"/>
      <c r="G69" s="384"/>
      <c r="H69" s="395">
        <f t="shared" si="4"/>
        <v>0</v>
      </c>
      <c r="I69" s="384"/>
      <c r="J69" s="384"/>
      <c r="K69" s="393">
        <f t="shared" si="2"/>
        <v>0</v>
      </c>
      <c r="L69" s="394">
        <f t="shared" si="3"/>
        <v>0</v>
      </c>
      <c r="M69" s="142"/>
    </row>
    <row r="70" spans="2:13" ht="12.75" x14ac:dyDescent="0.2">
      <c r="B70" s="382"/>
      <c r="C70" s="382"/>
      <c r="D70" s="385"/>
      <c r="E70" s="384"/>
      <c r="F70" s="384"/>
      <c r="G70" s="384"/>
      <c r="H70" s="395">
        <f t="shared" si="4"/>
        <v>0</v>
      </c>
      <c r="I70" s="384"/>
      <c r="J70" s="384"/>
      <c r="K70" s="393">
        <f t="shared" si="2"/>
        <v>0</v>
      </c>
      <c r="L70" s="394">
        <f t="shared" si="3"/>
        <v>0</v>
      </c>
      <c r="M70" s="142"/>
    </row>
    <row r="71" spans="2:13" ht="12.75" x14ac:dyDescent="0.2">
      <c r="B71" s="382"/>
      <c r="C71" s="382"/>
      <c r="D71" s="385"/>
      <c r="E71" s="384"/>
      <c r="F71" s="384"/>
      <c r="G71" s="384"/>
      <c r="H71" s="395">
        <f t="shared" si="4"/>
        <v>0</v>
      </c>
      <c r="I71" s="384"/>
      <c r="J71" s="384"/>
      <c r="K71" s="393">
        <f t="shared" si="2"/>
        <v>0</v>
      </c>
      <c r="L71" s="394">
        <f t="shared" si="3"/>
        <v>0</v>
      </c>
      <c r="M71" s="142"/>
    </row>
    <row r="72" spans="2:13" ht="12.75" x14ac:dyDescent="0.2">
      <c r="B72" s="382"/>
      <c r="C72" s="382"/>
      <c r="D72" s="385"/>
      <c r="E72" s="384"/>
      <c r="F72" s="384"/>
      <c r="G72" s="384"/>
      <c r="H72" s="395">
        <f t="shared" si="4"/>
        <v>0</v>
      </c>
      <c r="I72" s="384"/>
      <c r="J72" s="384"/>
      <c r="K72" s="393">
        <f t="shared" si="2"/>
        <v>0</v>
      </c>
      <c r="L72" s="394">
        <f t="shared" si="3"/>
        <v>0</v>
      </c>
      <c r="M72" s="142"/>
    </row>
    <row r="73" spans="2:13" ht="12.75" x14ac:dyDescent="0.2">
      <c r="B73" s="382"/>
      <c r="C73" s="382"/>
      <c r="D73" s="385"/>
      <c r="E73" s="384"/>
      <c r="F73" s="384"/>
      <c r="G73" s="384"/>
      <c r="H73" s="395">
        <f t="shared" si="4"/>
        <v>0</v>
      </c>
      <c r="I73" s="384"/>
      <c r="J73" s="384"/>
      <c r="K73" s="393">
        <f t="shared" si="2"/>
        <v>0</v>
      </c>
      <c r="L73" s="394">
        <f t="shared" si="3"/>
        <v>0</v>
      </c>
      <c r="M73" s="142"/>
    </row>
    <row r="74" spans="2:13" ht="12.75" x14ac:dyDescent="0.2">
      <c r="B74" s="382"/>
      <c r="C74" s="382"/>
      <c r="D74" s="385"/>
      <c r="E74" s="384"/>
      <c r="F74" s="384"/>
      <c r="G74" s="384"/>
      <c r="H74" s="395">
        <f t="shared" si="4"/>
        <v>0</v>
      </c>
      <c r="I74" s="384"/>
      <c r="J74" s="384"/>
      <c r="K74" s="393">
        <f t="shared" si="2"/>
        <v>0</v>
      </c>
      <c r="L74" s="394">
        <f t="shared" si="3"/>
        <v>0</v>
      </c>
      <c r="M74" s="142"/>
    </row>
    <row r="75" spans="2:13" ht="12.75" x14ac:dyDescent="0.2">
      <c r="B75" s="382"/>
      <c r="C75" s="382"/>
      <c r="D75" s="385"/>
      <c r="E75" s="384"/>
      <c r="F75" s="384"/>
      <c r="G75" s="384"/>
      <c r="H75" s="395">
        <f t="shared" si="4"/>
        <v>0</v>
      </c>
      <c r="I75" s="384"/>
      <c r="J75" s="384"/>
      <c r="K75" s="393">
        <f t="shared" si="2"/>
        <v>0</v>
      </c>
      <c r="L75" s="394">
        <f t="shared" si="3"/>
        <v>0</v>
      </c>
      <c r="M75" s="142"/>
    </row>
    <row r="76" spans="2:13" ht="12.75" x14ac:dyDescent="0.2">
      <c r="B76" s="382"/>
      <c r="C76" s="382"/>
      <c r="D76" s="385"/>
      <c r="E76" s="384"/>
      <c r="F76" s="384"/>
      <c r="G76" s="384"/>
      <c r="H76" s="395">
        <f t="shared" si="4"/>
        <v>0</v>
      </c>
      <c r="I76" s="384"/>
      <c r="J76" s="384"/>
      <c r="K76" s="393">
        <f t="shared" si="2"/>
        <v>0</v>
      </c>
      <c r="L76" s="394">
        <f t="shared" si="3"/>
        <v>0</v>
      </c>
      <c r="M76" s="142"/>
    </row>
    <row r="77" spans="2:13" ht="12.75" x14ac:dyDescent="0.2">
      <c r="B77" s="382"/>
      <c r="C77" s="382"/>
      <c r="D77" s="385"/>
      <c r="E77" s="384"/>
      <c r="F77" s="384"/>
      <c r="G77" s="384"/>
      <c r="H77" s="395">
        <f t="shared" si="4"/>
        <v>0</v>
      </c>
      <c r="I77" s="384"/>
      <c r="J77" s="384"/>
      <c r="K77" s="393">
        <f t="shared" si="2"/>
        <v>0</v>
      </c>
      <c r="L77" s="394">
        <f t="shared" si="3"/>
        <v>0</v>
      </c>
      <c r="M77" s="142"/>
    </row>
    <row r="78" spans="2:13" ht="12.75" x14ac:dyDescent="0.2">
      <c r="B78" s="382"/>
      <c r="C78" s="382"/>
      <c r="D78" s="385"/>
      <c r="E78" s="384"/>
      <c r="F78" s="384"/>
      <c r="G78" s="384"/>
      <c r="H78" s="395">
        <f t="shared" si="4"/>
        <v>0</v>
      </c>
      <c r="I78" s="384"/>
      <c r="J78" s="384"/>
      <c r="K78" s="393">
        <f t="shared" si="2"/>
        <v>0</v>
      </c>
      <c r="L78" s="394">
        <f t="shared" si="3"/>
        <v>0</v>
      </c>
      <c r="M78" s="142"/>
    </row>
    <row r="79" spans="2:13" ht="12.75" x14ac:dyDescent="0.2">
      <c r="B79" s="382"/>
      <c r="C79" s="382"/>
      <c r="D79" s="385"/>
      <c r="E79" s="384"/>
      <c r="F79" s="384"/>
      <c r="G79" s="384"/>
      <c r="H79" s="395">
        <f t="shared" si="4"/>
        <v>0</v>
      </c>
      <c r="I79" s="384"/>
      <c r="J79" s="384"/>
      <c r="K79" s="393">
        <f t="shared" si="2"/>
        <v>0</v>
      </c>
      <c r="L79" s="394">
        <f t="shared" si="3"/>
        <v>0</v>
      </c>
      <c r="M79" s="142"/>
    </row>
    <row r="80" spans="2:13" ht="12.75" x14ac:dyDescent="0.2">
      <c r="B80" s="382"/>
      <c r="C80" s="382"/>
      <c r="D80" s="385"/>
      <c r="E80" s="384"/>
      <c r="F80" s="384"/>
      <c r="G80" s="384"/>
      <c r="H80" s="395">
        <f t="shared" si="4"/>
        <v>0</v>
      </c>
      <c r="I80" s="384"/>
      <c r="J80" s="384"/>
      <c r="K80" s="393">
        <f t="shared" si="2"/>
        <v>0</v>
      </c>
      <c r="L80" s="394">
        <f t="shared" si="3"/>
        <v>0</v>
      </c>
      <c r="M80" s="142"/>
    </row>
    <row r="81" spans="2:14" ht="12.75" x14ac:dyDescent="0.2">
      <c r="B81" s="382"/>
      <c r="C81" s="382"/>
      <c r="D81" s="385"/>
      <c r="E81" s="384"/>
      <c r="F81" s="384"/>
      <c r="G81" s="384"/>
      <c r="H81" s="395">
        <f t="shared" si="4"/>
        <v>0</v>
      </c>
      <c r="I81" s="384"/>
      <c r="J81" s="384"/>
      <c r="K81" s="393">
        <f t="shared" si="2"/>
        <v>0</v>
      </c>
      <c r="L81" s="394">
        <f t="shared" si="3"/>
        <v>0</v>
      </c>
      <c r="M81" s="142"/>
    </row>
    <row r="82" spans="2:14" ht="12.75" x14ac:dyDescent="0.2">
      <c r="B82" s="22"/>
      <c r="C82" s="22"/>
      <c r="D82" s="22"/>
      <c r="E82" s="22"/>
      <c r="F82" s="22"/>
      <c r="G82" s="22" t="s">
        <v>164</v>
      </c>
      <c r="H82" s="143"/>
      <c r="I82" s="22"/>
      <c r="J82" s="22"/>
      <c r="K82" s="401">
        <f>SUM(K60:K81)</f>
        <v>0</v>
      </c>
      <c r="L82" s="401">
        <f>SUM(L60:L81)</f>
        <v>0</v>
      </c>
      <c r="M82" s="142"/>
    </row>
    <row r="83" spans="2:14" ht="12.75" x14ac:dyDescent="0.2">
      <c r="B83" s="143"/>
      <c r="C83" s="146"/>
      <c r="D83" s="143"/>
      <c r="E83" s="143"/>
      <c r="F83" s="143"/>
      <c r="G83" s="143"/>
      <c r="H83" s="143"/>
      <c r="I83" s="143"/>
      <c r="J83" s="143"/>
      <c r="K83" s="143"/>
      <c r="L83" s="143"/>
      <c r="M83" s="142"/>
    </row>
    <row r="84" spans="2:14" ht="12.75" x14ac:dyDescent="0.2">
      <c r="B84" s="339" t="s">
        <v>165</v>
      </c>
      <c r="C84" s="339" t="s">
        <v>140</v>
      </c>
      <c r="D84" s="340"/>
      <c r="E84" s="340"/>
      <c r="F84" s="340"/>
      <c r="G84" s="340"/>
      <c r="H84" s="340"/>
      <c r="I84" s="340"/>
      <c r="J84" s="340"/>
      <c r="K84" s="340"/>
      <c r="L84" s="340"/>
      <c r="M84" s="142"/>
      <c r="N84" s="143"/>
    </row>
    <row r="85" spans="2:14" ht="12.75" x14ac:dyDescent="0.2">
      <c r="B85" s="143"/>
      <c r="C85" s="143"/>
      <c r="D85" s="143"/>
      <c r="E85" s="143"/>
      <c r="F85" s="143"/>
      <c r="G85" s="143"/>
      <c r="H85" s="143"/>
      <c r="I85" s="143"/>
      <c r="J85" s="143"/>
      <c r="K85" s="143"/>
      <c r="L85" s="143"/>
      <c r="M85" s="142"/>
      <c r="N85" s="143"/>
    </row>
    <row r="86" spans="2:14" ht="12.75" x14ac:dyDescent="0.2">
      <c r="B86" s="22" t="s">
        <v>337</v>
      </c>
      <c r="C86" s="143"/>
      <c r="D86" s="143"/>
      <c r="E86" s="143"/>
      <c r="F86" s="143"/>
      <c r="G86" s="143"/>
      <c r="H86" s="143"/>
      <c r="I86" s="767" t="s">
        <v>162</v>
      </c>
      <c r="J86" s="768"/>
      <c r="K86" s="767" t="s">
        <v>155</v>
      </c>
      <c r="L86" s="768"/>
      <c r="M86" s="142"/>
      <c r="N86" s="143"/>
    </row>
    <row r="87" spans="2:14" ht="38.25" x14ac:dyDescent="0.2">
      <c r="B87" s="403" t="s">
        <v>156</v>
      </c>
      <c r="C87" s="742" t="s">
        <v>160</v>
      </c>
      <c r="D87" s="743"/>
      <c r="E87" s="390" t="s">
        <v>161</v>
      </c>
      <c r="F87" s="430" t="s">
        <v>162</v>
      </c>
      <c r="G87" s="386" t="s">
        <v>336</v>
      </c>
      <c r="H87" s="386" t="s">
        <v>334</v>
      </c>
      <c r="I87" s="349" t="s">
        <v>142</v>
      </c>
      <c r="J87" s="349" t="s">
        <v>143</v>
      </c>
      <c r="K87" s="349" t="s">
        <v>142</v>
      </c>
      <c r="L87" s="349" t="s">
        <v>143</v>
      </c>
      <c r="M87" s="142"/>
      <c r="N87" s="143"/>
    </row>
    <row r="88" spans="2:14" ht="12.75" x14ac:dyDescent="0.2">
      <c r="B88" s="389"/>
      <c r="C88" s="740"/>
      <c r="D88" s="741"/>
      <c r="E88" s="380"/>
      <c r="F88" s="380"/>
      <c r="G88" s="380"/>
      <c r="H88" s="394">
        <f>F88-G88</f>
        <v>0</v>
      </c>
      <c r="I88" s="397"/>
      <c r="J88" s="399"/>
      <c r="K88" s="394">
        <f t="shared" ref="K88:L103" si="5">I88</f>
        <v>0</v>
      </c>
      <c r="L88" s="394">
        <f t="shared" si="5"/>
        <v>0</v>
      </c>
      <c r="M88" s="142"/>
      <c r="N88" s="143"/>
    </row>
    <row r="89" spans="2:14" ht="12.75" x14ac:dyDescent="0.2">
      <c r="B89" s="389"/>
      <c r="C89" s="740"/>
      <c r="D89" s="741"/>
      <c r="E89" s="380"/>
      <c r="F89" s="380"/>
      <c r="G89" s="380"/>
      <c r="H89" s="394">
        <f t="shared" ref="H89:H105" si="6">F89-G89</f>
        <v>0</v>
      </c>
      <c r="I89" s="397"/>
      <c r="J89" s="399"/>
      <c r="K89" s="394">
        <f t="shared" si="5"/>
        <v>0</v>
      </c>
      <c r="L89" s="394">
        <f t="shared" si="5"/>
        <v>0</v>
      </c>
      <c r="M89" s="142"/>
      <c r="N89" s="143"/>
    </row>
    <row r="90" spans="2:14" ht="12.75" x14ac:dyDescent="0.2">
      <c r="B90" s="389"/>
      <c r="C90" s="740"/>
      <c r="D90" s="741"/>
      <c r="E90" s="380"/>
      <c r="F90" s="380"/>
      <c r="G90" s="380"/>
      <c r="H90" s="394">
        <f t="shared" si="6"/>
        <v>0</v>
      </c>
      <c r="I90" s="397"/>
      <c r="J90" s="399"/>
      <c r="K90" s="394">
        <f t="shared" si="5"/>
        <v>0</v>
      </c>
      <c r="L90" s="394">
        <f t="shared" si="5"/>
        <v>0</v>
      </c>
      <c r="M90" s="142"/>
      <c r="N90" s="143"/>
    </row>
    <row r="91" spans="2:14" ht="12.75" x14ac:dyDescent="0.2">
      <c r="B91" s="389"/>
      <c r="C91" s="740"/>
      <c r="D91" s="741"/>
      <c r="E91" s="380"/>
      <c r="F91" s="380"/>
      <c r="G91" s="380"/>
      <c r="H91" s="394">
        <f t="shared" si="6"/>
        <v>0</v>
      </c>
      <c r="I91" s="397"/>
      <c r="J91" s="399"/>
      <c r="K91" s="394">
        <f t="shared" si="5"/>
        <v>0</v>
      </c>
      <c r="L91" s="394">
        <f t="shared" si="5"/>
        <v>0</v>
      </c>
      <c r="M91" s="142"/>
      <c r="N91" s="143"/>
    </row>
    <row r="92" spans="2:14" ht="12.75" x14ac:dyDescent="0.2">
      <c r="B92" s="389"/>
      <c r="C92" s="740"/>
      <c r="D92" s="741"/>
      <c r="E92" s="380"/>
      <c r="F92" s="380"/>
      <c r="G92" s="380"/>
      <c r="H92" s="394">
        <f t="shared" si="6"/>
        <v>0</v>
      </c>
      <c r="I92" s="397"/>
      <c r="J92" s="399"/>
      <c r="K92" s="394">
        <f t="shared" si="5"/>
        <v>0</v>
      </c>
      <c r="L92" s="394">
        <f t="shared" si="5"/>
        <v>0</v>
      </c>
      <c r="M92" s="142"/>
      <c r="N92" s="143"/>
    </row>
    <row r="93" spans="2:14" ht="12.75" x14ac:dyDescent="0.2">
      <c r="B93" s="389"/>
      <c r="C93" s="740"/>
      <c r="D93" s="741"/>
      <c r="E93" s="380"/>
      <c r="F93" s="380"/>
      <c r="G93" s="380"/>
      <c r="H93" s="394">
        <f t="shared" si="6"/>
        <v>0</v>
      </c>
      <c r="I93" s="397"/>
      <c r="J93" s="399"/>
      <c r="K93" s="394">
        <f t="shared" si="5"/>
        <v>0</v>
      </c>
      <c r="L93" s="394">
        <f t="shared" si="5"/>
        <v>0</v>
      </c>
      <c r="M93" s="142"/>
      <c r="N93" s="143"/>
    </row>
    <row r="94" spans="2:14" ht="12.75" x14ac:dyDescent="0.2">
      <c r="B94" s="389"/>
      <c r="C94" s="740"/>
      <c r="D94" s="741"/>
      <c r="E94" s="380"/>
      <c r="F94" s="380"/>
      <c r="G94" s="380"/>
      <c r="H94" s="394">
        <f t="shared" si="6"/>
        <v>0</v>
      </c>
      <c r="I94" s="397"/>
      <c r="J94" s="399"/>
      <c r="K94" s="394">
        <f t="shared" si="5"/>
        <v>0</v>
      </c>
      <c r="L94" s="394">
        <f t="shared" si="5"/>
        <v>0</v>
      </c>
      <c r="M94" s="142"/>
      <c r="N94" s="143"/>
    </row>
    <row r="95" spans="2:14" ht="12.75" x14ac:dyDescent="0.2">
      <c r="B95" s="389"/>
      <c r="C95" s="740"/>
      <c r="D95" s="741"/>
      <c r="E95" s="380"/>
      <c r="F95" s="380"/>
      <c r="G95" s="380"/>
      <c r="H95" s="394">
        <f t="shared" si="6"/>
        <v>0</v>
      </c>
      <c r="I95" s="397"/>
      <c r="J95" s="399"/>
      <c r="K95" s="394">
        <f t="shared" si="5"/>
        <v>0</v>
      </c>
      <c r="L95" s="394">
        <f t="shared" si="5"/>
        <v>0</v>
      </c>
      <c r="M95" s="142"/>
      <c r="N95" s="143"/>
    </row>
    <row r="96" spans="2:14" ht="12.75" x14ac:dyDescent="0.2">
      <c r="B96" s="389"/>
      <c r="C96" s="740"/>
      <c r="D96" s="741"/>
      <c r="E96" s="380"/>
      <c r="F96" s="380"/>
      <c r="G96" s="380"/>
      <c r="H96" s="394">
        <f t="shared" si="6"/>
        <v>0</v>
      </c>
      <c r="I96" s="397"/>
      <c r="J96" s="400"/>
      <c r="K96" s="394">
        <f t="shared" si="5"/>
        <v>0</v>
      </c>
      <c r="L96" s="394">
        <f t="shared" si="5"/>
        <v>0</v>
      </c>
      <c r="M96" s="142"/>
      <c r="N96" s="143"/>
    </row>
    <row r="97" spans="2:14" ht="12.75" x14ac:dyDescent="0.2">
      <c r="B97" s="389"/>
      <c r="C97" s="740"/>
      <c r="D97" s="741"/>
      <c r="E97" s="380"/>
      <c r="F97" s="380"/>
      <c r="G97" s="380"/>
      <c r="H97" s="394">
        <f t="shared" si="6"/>
        <v>0</v>
      </c>
      <c r="I97" s="397"/>
      <c r="J97" s="400"/>
      <c r="K97" s="394">
        <f t="shared" si="5"/>
        <v>0</v>
      </c>
      <c r="L97" s="394">
        <f t="shared" si="5"/>
        <v>0</v>
      </c>
      <c r="M97" s="142"/>
      <c r="N97" s="143"/>
    </row>
    <row r="98" spans="2:14" ht="12.75" x14ac:dyDescent="0.2">
      <c r="B98" s="389"/>
      <c r="C98" s="740"/>
      <c r="D98" s="741"/>
      <c r="E98" s="380"/>
      <c r="F98" s="380"/>
      <c r="G98" s="380"/>
      <c r="H98" s="394">
        <f t="shared" si="6"/>
        <v>0</v>
      </c>
      <c r="I98" s="397"/>
      <c r="J98" s="399"/>
      <c r="K98" s="394">
        <f t="shared" si="5"/>
        <v>0</v>
      </c>
      <c r="L98" s="394">
        <f t="shared" si="5"/>
        <v>0</v>
      </c>
      <c r="M98" s="142"/>
      <c r="N98" s="143"/>
    </row>
    <row r="99" spans="2:14" ht="12.75" x14ac:dyDescent="0.2">
      <c r="B99" s="389"/>
      <c r="C99" s="740"/>
      <c r="D99" s="741"/>
      <c r="E99" s="380"/>
      <c r="F99" s="380"/>
      <c r="G99" s="380"/>
      <c r="H99" s="394">
        <f t="shared" si="6"/>
        <v>0</v>
      </c>
      <c r="I99" s="397"/>
      <c r="J99" s="399"/>
      <c r="K99" s="394">
        <f t="shared" si="5"/>
        <v>0</v>
      </c>
      <c r="L99" s="394">
        <f t="shared" si="5"/>
        <v>0</v>
      </c>
      <c r="M99" s="142"/>
      <c r="N99" s="143"/>
    </row>
    <row r="100" spans="2:14" ht="12.75" x14ac:dyDescent="0.2">
      <c r="B100" s="389"/>
      <c r="C100" s="740"/>
      <c r="D100" s="741"/>
      <c r="E100" s="380"/>
      <c r="F100" s="380"/>
      <c r="G100" s="380"/>
      <c r="H100" s="394">
        <f t="shared" si="6"/>
        <v>0</v>
      </c>
      <c r="I100" s="397"/>
      <c r="J100" s="399"/>
      <c r="K100" s="394">
        <f t="shared" si="5"/>
        <v>0</v>
      </c>
      <c r="L100" s="394">
        <f t="shared" si="5"/>
        <v>0</v>
      </c>
      <c r="M100" s="142"/>
      <c r="N100" s="143"/>
    </row>
    <row r="101" spans="2:14" ht="12.75" x14ac:dyDescent="0.2">
      <c r="B101" s="389"/>
      <c r="C101" s="740"/>
      <c r="D101" s="741"/>
      <c r="E101" s="380"/>
      <c r="F101" s="380"/>
      <c r="G101" s="380"/>
      <c r="H101" s="394">
        <f t="shared" si="6"/>
        <v>0</v>
      </c>
      <c r="I101" s="397"/>
      <c r="J101" s="399"/>
      <c r="K101" s="394">
        <f t="shared" si="5"/>
        <v>0</v>
      </c>
      <c r="L101" s="394">
        <f t="shared" si="5"/>
        <v>0</v>
      </c>
      <c r="M101" s="142"/>
      <c r="N101" s="143"/>
    </row>
    <row r="102" spans="2:14" ht="12.75" x14ac:dyDescent="0.2">
      <c r="B102" s="389"/>
      <c r="C102" s="740"/>
      <c r="D102" s="741"/>
      <c r="E102" s="380"/>
      <c r="F102" s="380"/>
      <c r="G102" s="380"/>
      <c r="H102" s="394">
        <f t="shared" si="6"/>
        <v>0</v>
      </c>
      <c r="I102" s="397"/>
      <c r="J102" s="399"/>
      <c r="K102" s="394">
        <f t="shared" si="5"/>
        <v>0</v>
      </c>
      <c r="L102" s="394">
        <f t="shared" si="5"/>
        <v>0</v>
      </c>
      <c r="M102" s="142"/>
      <c r="N102" s="143"/>
    </row>
    <row r="103" spans="2:14" ht="12.75" x14ac:dyDescent="0.2">
      <c r="B103" s="389"/>
      <c r="C103" s="740"/>
      <c r="D103" s="741"/>
      <c r="E103" s="380"/>
      <c r="F103" s="380"/>
      <c r="G103" s="380"/>
      <c r="H103" s="394">
        <f t="shared" si="6"/>
        <v>0</v>
      </c>
      <c r="I103" s="397"/>
      <c r="J103" s="399"/>
      <c r="K103" s="394">
        <f t="shared" si="5"/>
        <v>0</v>
      </c>
      <c r="L103" s="394">
        <f t="shared" si="5"/>
        <v>0</v>
      </c>
      <c r="M103" s="142"/>
      <c r="N103" s="143"/>
    </row>
    <row r="104" spans="2:14" ht="12.75" x14ac:dyDescent="0.2">
      <c r="B104" s="389"/>
      <c r="C104" s="740"/>
      <c r="D104" s="741"/>
      <c r="E104" s="380"/>
      <c r="F104" s="380"/>
      <c r="G104" s="380"/>
      <c r="H104" s="394">
        <f t="shared" si="6"/>
        <v>0</v>
      </c>
      <c r="I104" s="397"/>
      <c r="J104" s="399"/>
      <c r="K104" s="394">
        <f>I104</f>
        <v>0</v>
      </c>
      <c r="L104" s="394">
        <f>J104</f>
        <v>0</v>
      </c>
      <c r="M104" s="142"/>
      <c r="N104" s="143"/>
    </row>
    <row r="105" spans="2:14" ht="12.75" x14ac:dyDescent="0.2">
      <c r="B105" s="389"/>
      <c r="C105" s="740"/>
      <c r="D105" s="741"/>
      <c r="E105" s="380"/>
      <c r="F105" s="380"/>
      <c r="G105" s="380"/>
      <c r="H105" s="394">
        <f t="shared" si="6"/>
        <v>0</v>
      </c>
      <c r="I105" s="397"/>
      <c r="J105" s="399"/>
      <c r="K105" s="394">
        <f>I105</f>
        <v>0</v>
      </c>
      <c r="L105" s="394">
        <f>J105</f>
        <v>0</v>
      </c>
      <c r="M105" s="142"/>
      <c r="N105" s="143"/>
    </row>
    <row r="106" spans="2:14" s="22" customFormat="1" ht="12.75" x14ac:dyDescent="0.2">
      <c r="K106" s="401">
        <f>SUM(K88:K105)</f>
        <v>0</v>
      </c>
      <c r="L106" s="401">
        <f>SUM(L88:L105)</f>
        <v>0</v>
      </c>
      <c r="M106" s="72"/>
    </row>
    <row r="107" spans="2:14" s="22" customFormat="1" ht="12.75" x14ac:dyDescent="0.2">
      <c r="M107" s="72"/>
    </row>
    <row r="108" spans="2:14" s="22" customFormat="1" ht="12.75" x14ac:dyDescent="0.2">
      <c r="B108" s="22" t="s">
        <v>305</v>
      </c>
      <c r="C108" s="143"/>
      <c r="I108" s="767" t="s">
        <v>307</v>
      </c>
      <c r="J108" s="768"/>
      <c r="K108" s="767" t="s">
        <v>155</v>
      </c>
      <c r="L108" s="768"/>
      <c r="M108" s="72"/>
    </row>
    <row r="109" spans="2:14" s="22" customFormat="1" ht="25.5" x14ac:dyDescent="0.2">
      <c r="B109" s="348" t="s">
        <v>156</v>
      </c>
      <c r="C109" s="748" t="s">
        <v>160</v>
      </c>
      <c r="D109" s="749"/>
      <c r="E109" s="749"/>
      <c r="F109" s="749"/>
      <c r="G109" s="750"/>
      <c r="H109" s="390" t="s">
        <v>166</v>
      </c>
      <c r="I109" s="349" t="s">
        <v>142</v>
      </c>
      <c r="J109" s="349" t="s">
        <v>143</v>
      </c>
      <c r="K109" s="349" t="s">
        <v>142</v>
      </c>
      <c r="L109" s="349" t="s">
        <v>143</v>
      </c>
      <c r="M109" s="72"/>
    </row>
    <row r="110" spans="2:14" s="22" customFormat="1" ht="12.75" x14ac:dyDescent="0.2">
      <c r="B110" s="389"/>
      <c r="C110" s="744"/>
      <c r="D110" s="746"/>
      <c r="E110" s="746"/>
      <c r="F110" s="746"/>
      <c r="G110" s="745"/>
      <c r="H110" s="397"/>
      <c r="I110" s="396"/>
      <c r="J110" s="398"/>
      <c r="K110" s="394">
        <f t="shared" ref="K110:K127" si="7">$H110*I110</f>
        <v>0</v>
      </c>
      <c r="L110" s="394">
        <f t="shared" ref="L110:L127" si="8">$H110*J110</f>
        <v>0</v>
      </c>
      <c r="M110" s="72"/>
    </row>
    <row r="111" spans="2:14" s="22" customFormat="1" ht="12.75" x14ac:dyDescent="0.2">
      <c r="B111" s="389"/>
      <c r="C111" s="744"/>
      <c r="D111" s="746"/>
      <c r="E111" s="746"/>
      <c r="F111" s="746"/>
      <c r="G111" s="745"/>
      <c r="H111" s="397"/>
      <c r="I111" s="396"/>
      <c r="J111" s="398"/>
      <c r="K111" s="394">
        <f t="shared" si="7"/>
        <v>0</v>
      </c>
      <c r="L111" s="394">
        <f t="shared" si="8"/>
        <v>0</v>
      </c>
      <c r="M111" s="72"/>
    </row>
    <row r="112" spans="2:14" s="22" customFormat="1" ht="12.75" x14ac:dyDescent="0.2">
      <c r="B112" s="389"/>
      <c r="C112" s="744"/>
      <c r="D112" s="746"/>
      <c r="E112" s="746"/>
      <c r="F112" s="746"/>
      <c r="G112" s="745"/>
      <c r="H112" s="397"/>
      <c r="I112" s="396"/>
      <c r="J112" s="398"/>
      <c r="K112" s="394">
        <f t="shared" si="7"/>
        <v>0</v>
      </c>
      <c r="L112" s="394">
        <f t="shared" si="8"/>
        <v>0</v>
      </c>
      <c r="M112" s="72"/>
    </row>
    <row r="113" spans="2:13" s="22" customFormat="1" ht="12.75" x14ac:dyDescent="0.2">
      <c r="B113" s="389"/>
      <c r="C113" s="744"/>
      <c r="D113" s="746"/>
      <c r="E113" s="746"/>
      <c r="F113" s="746"/>
      <c r="G113" s="745"/>
      <c r="H113" s="397"/>
      <c r="I113" s="396"/>
      <c r="J113" s="398"/>
      <c r="K113" s="394">
        <f t="shared" si="7"/>
        <v>0</v>
      </c>
      <c r="L113" s="394">
        <f t="shared" si="8"/>
        <v>0</v>
      </c>
      <c r="M113" s="72"/>
    </row>
    <row r="114" spans="2:13" s="22" customFormat="1" ht="12.75" x14ac:dyDescent="0.2">
      <c r="B114" s="389"/>
      <c r="C114" s="744"/>
      <c r="D114" s="746"/>
      <c r="E114" s="746"/>
      <c r="F114" s="746"/>
      <c r="G114" s="745"/>
      <c r="H114" s="397"/>
      <c r="I114" s="396"/>
      <c r="J114" s="398"/>
      <c r="K114" s="394">
        <f t="shared" si="7"/>
        <v>0</v>
      </c>
      <c r="L114" s="394">
        <f t="shared" si="8"/>
        <v>0</v>
      </c>
      <c r="M114" s="72"/>
    </row>
    <row r="115" spans="2:13" s="22" customFormat="1" ht="12.75" x14ac:dyDescent="0.2">
      <c r="B115" s="389"/>
      <c r="C115" s="744"/>
      <c r="D115" s="746"/>
      <c r="E115" s="746"/>
      <c r="F115" s="746"/>
      <c r="G115" s="745"/>
      <c r="H115" s="397"/>
      <c r="I115" s="396"/>
      <c r="J115" s="398"/>
      <c r="K115" s="394">
        <f t="shared" si="7"/>
        <v>0</v>
      </c>
      <c r="L115" s="394">
        <f t="shared" si="8"/>
        <v>0</v>
      </c>
      <c r="M115" s="72"/>
    </row>
    <row r="116" spans="2:13" s="22" customFormat="1" ht="12.75" x14ac:dyDescent="0.2">
      <c r="B116" s="389"/>
      <c r="C116" s="747"/>
      <c r="D116" s="747"/>
      <c r="E116" s="747"/>
      <c r="F116" s="747"/>
      <c r="G116" s="747"/>
      <c r="H116" s="380"/>
      <c r="I116" s="414"/>
      <c r="J116" s="413"/>
      <c r="K116" s="394">
        <f t="shared" si="7"/>
        <v>0</v>
      </c>
      <c r="L116" s="394">
        <f t="shared" si="8"/>
        <v>0</v>
      </c>
      <c r="M116" s="72"/>
    </row>
    <row r="117" spans="2:13" s="22" customFormat="1" ht="12.75" x14ac:dyDescent="0.2">
      <c r="B117" s="389"/>
      <c r="C117" s="747"/>
      <c r="D117" s="747"/>
      <c r="E117" s="747"/>
      <c r="F117" s="747"/>
      <c r="G117" s="747"/>
      <c r="H117" s="380"/>
      <c r="I117" s="414"/>
      <c r="J117" s="413"/>
      <c r="K117" s="394">
        <f t="shared" si="7"/>
        <v>0</v>
      </c>
      <c r="L117" s="394">
        <f t="shared" si="8"/>
        <v>0</v>
      </c>
      <c r="M117" s="72"/>
    </row>
    <row r="118" spans="2:13" s="22" customFormat="1" ht="12.75" x14ac:dyDescent="0.2">
      <c r="B118" s="389"/>
      <c r="C118" s="744"/>
      <c r="D118" s="746"/>
      <c r="E118" s="746"/>
      <c r="F118" s="746"/>
      <c r="G118" s="745"/>
      <c r="H118" s="397"/>
      <c r="I118" s="396"/>
      <c r="J118" s="398"/>
      <c r="K118" s="394">
        <f t="shared" si="7"/>
        <v>0</v>
      </c>
      <c r="L118" s="394">
        <f t="shared" si="8"/>
        <v>0</v>
      </c>
      <c r="M118" s="72"/>
    </row>
    <row r="119" spans="2:13" s="22" customFormat="1" ht="12.75" x14ac:dyDescent="0.2">
      <c r="B119" s="389"/>
      <c r="C119" s="744"/>
      <c r="D119" s="746"/>
      <c r="E119" s="746"/>
      <c r="F119" s="746"/>
      <c r="G119" s="745"/>
      <c r="H119" s="397"/>
      <c r="I119" s="396"/>
      <c r="J119" s="398"/>
      <c r="K119" s="394">
        <f t="shared" si="7"/>
        <v>0</v>
      </c>
      <c r="L119" s="394">
        <f t="shared" si="8"/>
        <v>0</v>
      </c>
      <c r="M119" s="72"/>
    </row>
    <row r="120" spans="2:13" s="22" customFormat="1" ht="12.75" x14ac:dyDescent="0.2">
      <c r="B120" s="389"/>
      <c r="C120" s="744"/>
      <c r="D120" s="746"/>
      <c r="E120" s="746"/>
      <c r="F120" s="746"/>
      <c r="G120" s="745"/>
      <c r="H120" s="397"/>
      <c r="I120" s="396"/>
      <c r="J120" s="398"/>
      <c r="K120" s="394">
        <f t="shared" si="7"/>
        <v>0</v>
      </c>
      <c r="L120" s="394">
        <f t="shared" si="8"/>
        <v>0</v>
      </c>
      <c r="M120" s="72"/>
    </row>
    <row r="121" spans="2:13" s="22" customFormat="1" ht="12.75" x14ac:dyDescent="0.2">
      <c r="B121" s="389"/>
      <c r="C121" s="744"/>
      <c r="D121" s="746"/>
      <c r="E121" s="746"/>
      <c r="F121" s="746"/>
      <c r="G121" s="745"/>
      <c r="H121" s="397"/>
      <c r="I121" s="396"/>
      <c r="J121" s="398"/>
      <c r="K121" s="394">
        <f t="shared" si="7"/>
        <v>0</v>
      </c>
      <c r="L121" s="394">
        <f t="shared" si="8"/>
        <v>0</v>
      </c>
      <c r="M121" s="72"/>
    </row>
    <row r="122" spans="2:13" s="22" customFormat="1" ht="12.75" x14ac:dyDescent="0.2">
      <c r="B122" s="389"/>
      <c r="C122" s="744"/>
      <c r="D122" s="746"/>
      <c r="E122" s="746"/>
      <c r="F122" s="746"/>
      <c r="G122" s="745"/>
      <c r="H122" s="397"/>
      <c r="I122" s="396"/>
      <c r="J122" s="398"/>
      <c r="K122" s="394">
        <f t="shared" si="7"/>
        <v>0</v>
      </c>
      <c r="L122" s="394">
        <f t="shared" si="8"/>
        <v>0</v>
      </c>
      <c r="M122" s="72"/>
    </row>
    <row r="123" spans="2:13" s="22" customFormat="1" ht="12.75" x14ac:dyDescent="0.2">
      <c r="B123" s="389"/>
      <c r="C123" s="744"/>
      <c r="D123" s="746"/>
      <c r="E123" s="746"/>
      <c r="F123" s="746"/>
      <c r="G123" s="745"/>
      <c r="H123" s="397"/>
      <c r="I123" s="396"/>
      <c r="J123" s="398"/>
      <c r="K123" s="394">
        <f t="shared" si="7"/>
        <v>0</v>
      </c>
      <c r="L123" s="394">
        <f t="shared" si="8"/>
        <v>0</v>
      </c>
      <c r="M123" s="72"/>
    </row>
    <row r="124" spans="2:13" s="22" customFormat="1" ht="12.75" x14ac:dyDescent="0.2">
      <c r="B124" s="389"/>
      <c r="C124" s="744"/>
      <c r="D124" s="746"/>
      <c r="E124" s="746"/>
      <c r="F124" s="746"/>
      <c r="G124" s="745"/>
      <c r="H124" s="397"/>
      <c r="I124" s="396"/>
      <c r="J124" s="398"/>
      <c r="K124" s="394">
        <f t="shared" si="7"/>
        <v>0</v>
      </c>
      <c r="L124" s="394">
        <f t="shared" si="8"/>
        <v>0</v>
      </c>
      <c r="M124" s="72"/>
    </row>
    <row r="125" spans="2:13" s="22" customFormat="1" ht="12.75" x14ac:dyDescent="0.2">
      <c r="B125" s="389"/>
      <c r="C125" s="744"/>
      <c r="D125" s="746"/>
      <c r="E125" s="746"/>
      <c r="F125" s="746"/>
      <c r="G125" s="745"/>
      <c r="H125" s="397"/>
      <c r="I125" s="396"/>
      <c r="J125" s="398"/>
      <c r="K125" s="394">
        <f t="shared" si="7"/>
        <v>0</v>
      </c>
      <c r="L125" s="394">
        <f t="shared" si="8"/>
        <v>0</v>
      </c>
      <c r="M125" s="72"/>
    </row>
    <row r="126" spans="2:13" s="22" customFormat="1" ht="12.75" x14ac:dyDescent="0.2">
      <c r="B126" s="389"/>
      <c r="C126" s="744"/>
      <c r="D126" s="746"/>
      <c r="E126" s="746"/>
      <c r="F126" s="746"/>
      <c r="G126" s="745"/>
      <c r="H126" s="397"/>
      <c r="I126" s="396"/>
      <c r="J126" s="398"/>
      <c r="K126" s="394">
        <f t="shared" si="7"/>
        <v>0</v>
      </c>
      <c r="L126" s="394">
        <f t="shared" si="8"/>
        <v>0</v>
      </c>
      <c r="M126" s="72"/>
    </row>
    <row r="127" spans="2:13" s="22" customFormat="1" ht="12.75" x14ac:dyDescent="0.2">
      <c r="B127" s="389"/>
      <c r="C127" s="744"/>
      <c r="D127" s="746"/>
      <c r="E127" s="746"/>
      <c r="F127" s="746"/>
      <c r="G127" s="745"/>
      <c r="H127" s="397"/>
      <c r="I127" s="396"/>
      <c r="J127" s="398"/>
      <c r="K127" s="394">
        <f t="shared" si="7"/>
        <v>0</v>
      </c>
      <c r="L127" s="394">
        <f t="shared" si="8"/>
        <v>0</v>
      </c>
      <c r="M127" s="72"/>
    </row>
    <row r="128" spans="2:13" s="22" customFormat="1" ht="12.75" x14ac:dyDescent="0.2">
      <c r="K128" s="401">
        <f>SUM(K110:K127)</f>
        <v>0</v>
      </c>
      <c r="L128" s="401">
        <f>SUM(L110:L127)</f>
        <v>0</v>
      </c>
      <c r="M128" s="72"/>
    </row>
    <row r="129" spans="2:13" s="22" customFormat="1" ht="12.75" x14ac:dyDescent="0.2">
      <c r="M129" s="72"/>
    </row>
    <row r="130" spans="2:13" s="22" customFormat="1" ht="12.75" x14ac:dyDescent="0.2">
      <c r="B130" s="22" t="s">
        <v>306</v>
      </c>
      <c r="C130" s="143"/>
      <c r="K130" s="767" t="s">
        <v>155</v>
      </c>
      <c r="L130" s="768"/>
      <c r="M130" s="72"/>
    </row>
    <row r="131" spans="2:13" s="22" customFormat="1" ht="25.5" x14ac:dyDescent="0.2">
      <c r="B131" s="348" t="s">
        <v>156</v>
      </c>
      <c r="C131" s="390" t="s">
        <v>308</v>
      </c>
      <c r="D131" s="391"/>
      <c r="E131" s="430" t="s">
        <v>160</v>
      </c>
      <c r="F131" s="432"/>
      <c r="G131" s="432"/>
      <c r="H131" s="432"/>
      <c r="I131" s="432"/>
      <c r="J131" s="433"/>
      <c r="K131" s="349" t="s">
        <v>142</v>
      </c>
      <c r="L131" s="349" t="s">
        <v>143</v>
      </c>
      <c r="M131" s="72"/>
    </row>
    <row r="132" spans="2:13" s="22" customFormat="1" ht="12.75" x14ac:dyDescent="0.2">
      <c r="B132" s="389"/>
      <c r="C132" s="744"/>
      <c r="D132" s="745"/>
      <c r="E132" s="744"/>
      <c r="F132" s="746"/>
      <c r="G132" s="746"/>
      <c r="H132" s="746"/>
      <c r="I132" s="746"/>
      <c r="J132" s="745"/>
      <c r="K132" s="383"/>
      <c r="L132" s="383"/>
      <c r="M132" s="72"/>
    </row>
    <row r="133" spans="2:13" s="22" customFormat="1" ht="12.75" x14ac:dyDescent="0.2">
      <c r="B133" s="389"/>
      <c r="C133" s="744"/>
      <c r="D133" s="745"/>
      <c r="E133" s="744"/>
      <c r="F133" s="746"/>
      <c r="G133" s="746"/>
      <c r="H133" s="746"/>
      <c r="I133" s="746"/>
      <c r="J133" s="745"/>
      <c r="K133" s="383"/>
      <c r="L133" s="383"/>
      <c r="M133" s="72"/>
    </row>
    <row r="134" spans="2:13" s="22" customFormat="1" ht="12.75" x14ac:dyDescent="0.2">
      <c r="B134" s="389"/>
      <c r="C134" s="744"/>
      <c r="D134" s="745"/>
      <c r="E134" s="744"/>
      <c r="F134" s="746"/>
      <c r="G134" s="746"/>
      <c r="H134" s="746"/>
      <c r="I134" s="746"/>
      <c r="J134" s="745"/>
      <c r="K134" s="383"/>
      <c r="L134" s="383"/>
      <c r="M134" s="72"/>
    </row>
    <row r="135" spans="2:13" s="22" customFormat="1" ht="12.75" x14ac:dyDescent="0.2">
      <c r="B135" s="389"/>
      <c r="C135" s="744"/>
      <c r="D135" s="745"/>
      <c r="E135" s="744"/>
      <c r="F135" s="746"/>
      <c r="G135" s="746"/>
      <c r="H135" s="746"/>
      <c r="I135" s="746"/>
      <c r="J135" s="745"/>
      <c r="K135" s="383"/>
      <c r="L135" s="383"/>
      <c r="M135" s="72"/>
    </row>
    <row r="136" spans="2:13" s="22" customFormat="1" ht="12.75" x14ac:dyDescent="0.2">
      <c r="B136" s="389"/>
      <c r="C136" s="744"/>
      <c r="D136" s="745"/>
      <c r="E136" s="744"/>
      <c r="F136" s="746"/>
      <c r="G136" s="746"/>
      <c r="H136" s="746"/>
      <c r="I136" s="746"/>
      <c r="J136" s="745"/>
      <c r="K136" s="383"/>
      <c r="L136" s="383"/>
      <c r="M136" s="72"/>
    </row>
    <row r="137" spans="2:13" s="22" customFormat="1" ht="12.75" x14ac:dyDescent="0.2">
      <c r="B137" s="389"/>
      <c r="C137" s="744"/>
      <c r="D137" s="745"/>
      <c r="E137" s="744"/>
      <c r="F137" s="746"/>
      <c r="G137" s="746"/>
      <c r="H137" s="746"/>
      <c r="I137" s="746"/>
      <c r="J137" s="745"/>
      <c r="K137" s="383"/>
      <c r="L137" s="383"/>
      <c r="M137" s="72"/>
    </row>
    <row r="138" spans="2:13" s="22" customFormat="1" ht="12.75" x14ac:dyDescent="0.2">
      <c r="B138" s="389"/>
      <c r="C138" s="744"/>
      <c r="D138" s="745"/>
      <c r="E138" s="744"/>
      <c r="F138" s="746"/>
      <c r="G138" s="746"/>
      <c r="H138" s="746"/>
      <c r="I138" s="746"/>
      <c r="J138" s="745"/>
      <c r="K138" s="383"/>
      <c r="L138" s="383"/>
      <c r="M138" s="72"/>
    </row>
    <row r="139" spans="2:13" s="22" customFormat="1" ht="12.75" x14ac:dyDescent="0.2">
      <c r="B139" s="389"/>
      <c r="C139" s="744"/>
      <c r="D139" s="745"/>
      <c r="E139" s="744"/>
      <c r="F139" s="746"/>
      <c r="G139" s="746"/>
      <c r="H139" s="746"/>
      <c r="I139" s="746"/>
      <c r="J139" s="745"/>
      <c r="K139" s="383"/>
      <c r="L139" s="383"/>
      <c r="M139" s="72"/>
    </row>
    <row r="140" spans="2:13" s="22" customFormat="1" ht="12.75" x14ac:dyDescent="0.2">
      <c r="B140" s="389"/>
      <c r="C140" s="744"/>
      <c r="D140" s="745"/>
      <c r="E140" s="744"/>
      <c r="F140" s="746"/>
      <c r="G140" s="746"/>
      <c r="H140" s="746"/>
      <c r="I140" s="746"/>
      <c r="J140" s="745"/>
      <c r="K140" s="392"/>
      <c r="L140" s="383"/>
      <c r="M140" s="72"/>
    </row>
    <row r="141" spans="2:13" s="22" customFormat="1" ht="12.75" x14ac:dyDescent="0.2">
      <c r="B141" s="389"/>
      <c r="C141" s="744"/>
      <c r="D141" s="745"/>
      <c r="E141" s="744"/>
      <c r="F141" s="746"/>
      <c r="G141" s="746"/>
      <c r="H141" s="746"/>
      <c r="I141" s="746"/>
      <c r="J141" s="745"/>
      <c r="K141" s="383"/>
      <c r="L141" s="383"/>
      <c r="M141" s="72"/>
    </row>
    <row r="142" spans="2:13" s="22" customFormat="1" ht="12.75" x14ac:dyDescent="0.2">
      <c r="B142" s="389"/>
      <c r="C142" s="744"/>
      <c r="D142" s="745"/>
      <c r="E142" s="744"/>
      <c r="F142" s="746"/>
      <c r="G142" s="746"/>
      <c r="H142" s="746"/>
      <c r="I142" s="746"/>
      <c r="J142" s="745"/>
      <c r="K142" s="383"/>
      <c r="L142" s="383"/>
      <c r="M142" s="72"/>
    </row>
    <row r="143" spans="2:13" s="22" customFormat="1" ht="12.75" x14ac:dyDescent="0.2">
      <c r="B143" s="389"/>
      <c r="C143" s="744"/>
      <c r="D143" s="745"/>
      <c r="E143" s="744"/>
      <c r="F143" s="746"/>
      <c r="G143" s="746"/>
      <c r="H143" s="746"/>
      <c r="I143" s="746"/>
      <c r="J143" s="745"/>
      <c r="K143" s="383"/>
      <c r="L143" s="383"/>
      <c r="M143" s="72"/>
    </row>
    <row r="144" spans="2:13" s="22" customFormat="1" ht="12.75" x14ac:dyDescent="0.2">
      <c r="B144" s="389"/>
      <c r="C144" s="744"/>
      <c r="D144" s="745"/>
      <c r="E144" s="744"/>
      <c r="F144" s="746"/>
      <c r="G144" s="746"/>
      <c r="H144" s="746"/>
      <c r="I144" s="746"/>
      <c r="J144" s="745"/>
      <c r="K144" s="383"/>
      <c r="L144" s="383"/>
      <c r="M144" s="72"/>
    </row>
    <row r="145" spans="1:14" s="22" customFormat="1" ht="12.75" x14ac:dyDescent="0.2">
      <c r="B145" s="389"/>
      <c r="C145" s="744"/>
      <c r="D145" s="745"/>
      <c r="E145" s="744"/>
      <c r="F145" s="746"/>
      <c r="G145" s="746"/>
      <c r="H145" s="746"/>
      <c r="I145" s="746"/>
      <c r="J145" s="745"/>
      <c r="K145" s="383"/>
      <c r="L145" s="383"/>
      <c r="M145" s="72"/>
    </row>
    <row r="146" spans="1:14" s="22" customFormat="1" ht="12.75" x14ac:dyDescent="0.2">
      <c r="B146" s="389"/>
      <c r="C146" s="744"/>
      <c r="D146" s="745"/>
      <c r="E146" s="744"/>
      <c r="F146" s="746"/>
      <c r="G146" s="746"/>
      <c r="H146" s="746"/>
      <c r="I146" s="746"/>
      <c r="J146" s="745"/>
      <c r="K146" s="383"/>
      <c r="L146" s="383"/>
      <c r="M146" s="72"/>
    </row>
    <row r="147" spans="1:14" s="22" customFormat="1" ht="12.75" x14ac:dyDescent="0.2">
      <c r="B147" s="389"/>
      <c r="C147" s="744"/>
      <c r="D147" s="745"/>
      <c r="E147" s="744"/>
      <c r="F147" s="746"/>
      <c r="G147" s="746"/>
      <c r="H147" s="746"/>
      <c r="I147" s="746"/>
      <c r="J147" s="745"/>
      <c r="K147" s="383"/>
      <c r="L147" s="383"/>
      <c r="M147" s="72"/>
    </row>
    <row r="148" spans="1:14" s="22" customFormat="1" ht="12.75" x14ac:dyDescent="0.2">
      <c r="B148" s="389"/>
      <c r="C148" s="744"/>
      <c r="D148" s="745"/>
      <c r="E148" s="744"/>
      <c r="F148" s="746"/>
      <c r="G148" s="746"/>
      <c r="H148" s="746"/>
      <c r="I148" s="746"/>
      <c r="J148" s="745"/>
      <c r="K148" s="383"/>
      <c r="L148" s="383"/>
      <c r="M148" s="72"/>
    </row>
    <row r="149" spans="1:14" s="22" customFormat="1" ht="12.75" x14ac:dyDescent="0.2">
      <c r="B149" s="389"/>
      <c r="C149" s="744"/>
      <c r="D149" s="745"/>
      <c r="E149" s="744"/>
      <c r="F149" s="746"/>
      <c r="G149" s="746"/>
      <c r="H149" s="746"/>
      <c r="I149" s="746"/>
      <c r="J149" s="745"/>
      <c r="K149" s="392"/>
      <c r="L149" s="383"/>
      <c r="M149" s="72"/>
    </row>
    <row r="150" spans="1:14" s="22" customFormat="1" ht="12.75" x14ac:dyDescent="0.2">
      <c r="K150" s="401">
        <f>SUM(K132:K149)</f>
        <v>0</v>
      </c>
      <c r="L150" s="401">
        <f>SUM(L132:L149)</f>
        <v>0</v>
      </c>
      <c r="M150" s="72"/>
    </row>
    <row r="151" spans="1:14" s="22" customFormat="1" ht="12.75" x14ac:dyDescent="0.2">
      <c r="M151" s="72"/>
    </row>
    <row r="152" spans="1:14" s="22" customFormat="1" ht="12.75" x14ac:dyDescent="0.2">
      <c r="H152" s="22" t="s">
        <v>203</v>
      </c>
      <c r="K152" s="401">
        <f>K106+K128+K150</f>
        <v>0</v>
      </c>
      <c r="L152" s="401">
        <f>L106+L128+L150</f>
        <v>0</v>
      </c>
      <c r="M152" s="72"/>
    </row>
    <row r="153" spans="1:14" s="22" customFormat="1" ht="12.75" x14ac:dyDescent="0.2">
      <c r="M153" s="72"/>
    </row>
    <row r="154" spans="1:14" ht="12.75" x14ac:dyDescent="0.2">
      <c r="B154" s="339" t="s">
        <v>168</v>
      </c>
      <c r="C154" s="340"/>
      <c r="D154" s="355"/>
      <c r="E154" s="356"/>
      <c r="F154" s="340"/>
      <c r="G154" s="340"/>
      <c r="H154" s="340"/>
      <c r="I154" s="340"/>
      <c r="J154" s="340"/>
      <c r="K154" s="340"/>
      <c r="L154" s="340"/>
      <c r="M154" s="142"/>
      <c r="N154" s="143"/>
    </row>
    <row r="155" spans="1:14" ht="12.75" x14ac:dyDescent="0.2">
      <c r="B155" s="339" t="s">
        <v>310</v>
      </c>
      <c r="C155" s="340"/>
      <c r="D155" s="355"/>
      <c r="E155" s="356"/>
      <c r="F155" s="340"/>
      <c r="G155" s="340"/>
      <c r="H155" s="340"/>
      <c r="I155" s="340"/>
      <c r="J155" s="340"/>
      <c r="K155" s="340"/>
      <c r="L155" s="340"/>
      <c r="M155" s="142"/>
      <c r="N155" s="143"/>
    </row>
    <row r="156" spans="1:14" ht="12.75" x14ac:dyDescent="0.2">
      <c r="B156" s="143"/>
      <c r="C156" s="146"/>
      <c r="D156" s="143"/>
      <c r="E156" s="143"/>
      <c r="F156" s="143"/>
      <c r="G156" s="143"/>
      <c r="H156" s="143"/>
      <c r="I156" s="143"/>
      <c r="J156" s="143"/>
      <c r="K156" s="143"/>
      <c r="L156" s="143"/>
      <c r="M156" s="142"/>
      <c r="N156" s="143"/>
    </row>
    <row r="157" spans="1:14" ht="25.5" x14ac:dyDescent="0.2">
      <c r="A157" s="169"/>
      <c r="B157" s="430" t="s">
        <v>169</v>
      </c>
      <c r="C157" s="432"/>
      <c r="D157" s="432"/>
      <c r="E157" s="432"/>
      <c r="F157" s="432"/>
      <c r="G157" s="432"/>
      <c r="H157" s="432"/>
      <c r="I157" s="433"/>
      <c r="J157" s="386" t="s">
        <v>142</v>
      </c>
      <c r="K157" s="386" t="s">
        <v>143</v>
      </c>
      <c r="L157" s="403" t="s">
        <v>87</v>
      </c>
      <c r="M157" s="109"/>
      <c r="N157" s="143"/>
    </row>
    <row r="158" spans="1:14" ht="12.75" x14ac:dyDescent="0.2">
      <c r="B158" s="404" t="s">
        <v>153</v>
      </c>
      <c r="C158" s="405" t="s">
        <v>88</v>
      </c>
      <c r="D158" s="405"/>
      <c r="E158" s="405"/>
      <c r="F158" s="405"/>
      <c r="G158" s="405"/>
      <c r="H158" s="405"/>
      <c r="I158" s="406"/>
      <c r="J158" s="393">
        <f>K54</f>
        <v>0</v>
      </c>
      <c r="K158" s="393">
        <f>L54</f>
        <v>0</v>
      </c>
      <c r="L158" s="407">
        <f>SUM(J158:K158)</f>
        <v>0</v>
      </c>
      <c r="M158" s="142"/>
      <c r="N158" s="143"/>
    </row>
    <row r="159" spans="1:14" ht="12.75" x14ac:dyDescent="0.2">
      <c r="B159" s="404" t="s">
        <v>159</v>
      </c>
      <c r="C159" s="405" t="s">
        <v>301</v>
      </c>
      <c r="D159" s="405"/>
      <c r="E159" s="405"/>
      <c r="F159" s="405"/>
      <c r="G159" s="405"/>
      <c r="H159" s="405"/>
      <c r="I159" s="406"/>
      <c r="J159" s="393">
        <f>K82</f>
        <v>0</v>
      </c>
      <c r="K159" s="393">
        <f>L82</f>
        <v>0</v>
      </c>
      <c r="L159" s="407">
        <f>SUM(J159:K159)</f>
        <v>0</v>
      </c>
      <c r="M159" s="142"/>
      <c r="N159" s="143"/>
    </row>
    <row r="160" spans="1:14" ht="12.75" x14ac:dyDescent="0.2">
      <c r="B160" s="404" t="s">
        <v>165</v>
      </c>
      <c r="C160" s="405" t="s">
        <v>140</v>
      </c>
      <c r="D160" s="405"/>
      <c r="E160" s="405"/>
      <c r="F160" s="405"/>
      <c r="G160" s="405"/>
      <c r="H160" s="405"/>
      <c r="I160" s="406"/>
      <c r="J160" s="393">
        <f>K152</f>
        <v>0</v>
      </c>
      <c r="K160" s="393">
        <f>L152</f>
        <v>0</v>
      </c>
      <c r="L160" s="407">
        <f>SUM(J160:K160)</f>
        <v>0</v>
      </c>
      <c r="M160" s="142"/>
      <c r="N160" s="143"/>
    </row>
    <row r="161" spans="2:14" ht="12.75" x14ac:dyDescent="0.2">
      <c r="B161" s="22"/>
      <c r="C161" s="22"/>
      <c r="D161" s="143"/>
      <c r="E161" s="143"/>
      <c r="F161" s="143"/>
      <c r="G161" s="143"/>
      <c r="H161" s="143"/>
      <c r="I161" s="143"/>
      <c r="J161" s="143"/>
      <c r="K161" s="143"/>
      <c r="L161" s="357"/>
      <c r="M161" s="142"/>
      <c r="N161" s="143"/>
    </row>
    <row r="162" spans="2:14" ht="12.75" x14ac:dyDescent="0.2">
      <c r="B162" s="408" t="s">
        <v>167</v>
      </c>
      <c r="C162" s="367" t="s">
        <v>309</v>
      </c>
      <c r="D162" s="657" t="s">
        <v>366</v>
      </c>
      <c r="E162" s="367"/>
      <c r="F162" s="367"/>
      <c r="G162" s="367"/>
      <c r="H162" s="367"/>
      <c r="I162" s="409"/>
      <c r="J162" s="402">
        <f>SUM(J158:J160)</f>
        <v>0</v>
      </c>
      <c r="K162" s="402">
        <f>SUM(K158:K160)</f>
        <v>0</v>
      </c>
      <c r="L162" s="401">
        <f>SUM(L158:L160)</f>
        <v>0</v>
      </c>
      <c r="M162" s="142"/>
      <c r="N162" s="143"/>
    </row>
    <row r="163" spans="2:14" ht="12.75" x14ac:dyDescent="0.2">
      <c r="B163" s="358"/>
      <c r="C163" s="358"/>
      <c r="D163" s="143"/>
      <c r="E163" s="143"/>
      <c r="F163" s="143"/>
      <c r="G163" s="143"/>
      <c r="H163" s="143"/>
      <c r="I163" s="143"/>
      <c r="J163" s="143"/>
      <c r="K163" s="143"/>
      <c r="L163" s="143"/>
      <c r="M163" s="142"/>
      <c r="N163" s="143"/>
    </row>
    <row r="164" spans="2:14" ht="12.75" x14ac:dyDescent="0.2">
      <c r="B164" s="404" t="s">
        <v>298</v>
      </c>
      <c r="C164" s="405"/>
      <c r="D164" s="405"/>
      <c r="E164" s="405"/>
      <c r="F164" s="405"/>
      <c r="G164" s="405"/>
      <c r="H164" s="405"/>
      <c r="I164" s="406"/>
      <c r="J164" s="361">
        <v>0</v>
      </c>
      <c r="K164" s="361">
        <v>0</v>
      </c>
      <c r="L164" s="362"/>
      <c r="M164" s="142"/>
      <c r="N164" s="143"/>
    </row>
    <row r="165" spans="2:14" ht="12.75" x14ac:dyDescent="0.2">
      <c r="B165" s="404" t="s">
        <v>139</v>
      </c>
      <c r="C165" s="405"/>
      <c r="D165" s="405"/>
      <c r="E165" s="405"/>
      <c r="F165" s="405"/>
      <c r="G165" s="405"/>
      <c r="H165" s="405"/>
      <c r="I165" s="405"/>
      <c r="J165" s="401">
        <f>J162*J164</f>
        <v>0</v>
      </c>
      <c r="K165" s="401">
        <f>K162*K164</f>
        <v>0</v>
      </c>
      <c r="L165" s="363"/>
      <c r="M165" s="142"/>
      <c r="N165" s="143"/>
    </row>
    <row r="166" spans="2:14" ht="12.75" x14ac:dyDescent="0.2">
      <c r="B166" s="754" t="s">
        <v>215</v>
      </c>
      <c r="C166" s="755"/>
      <c r="D166" s="755"/>
      <c r="E166" s="755"/>
      <c r="F166" s="755"/>
      <c r="G166" s="364"/>
      <c r="H166" s="364" t="str">
        <f>IF(L166&gt;0,"Dit kan gevolgen hebben voor de maximale hoogte van de subsidie!","")</f>
        <v/>
      </c>
      <c r="I166" s="364"/>
      <c r="J166" s="364"/>
      <c r="K166" s="365"/>
      <c r="L166" s="366"/>
      <c r="M166" s="142"/>
      <c r="N166" s="143"/>
    </row>
    <row r="167" spans="2:14" ht="12.75" x14ac:dyDescent="0.2">
      <c r="B167" s="408" t="s">
        <v>185</v>
      </c>
      <c r="C167" s="367"/>
      <c r="D167" s="367"/>
      <c r="E167" s="367"/>
      <c r="F167" s="367"/>
      <c r="G167" s="367"/>
      <c r="H167" s="367"/>
      <c r="I167" s="367"/>
      <c r="J167" s="367"/>
      <c r="K167" s="365"/>
      <c r="L167" s="401">
        <f>SUM(J165:K165)-L166</f>
        <v>0</v>
      </c>
      <c r="M167" s="142"/>
      <c r="N167" s="143"/>
    </row>
    <row r="168" spans="2:14" ht="12.75" x14ac:dyDescent="0.2">
      <c r="B168" s="754" t="s">
        <v>141</v>
      </c>
      <c r="C168" s="755"/>
      <c r="D168" s="755"/>
      <c r="E168" s="364"/>
      <c r="F168" s="657" t="str">
        <f>IF(L168&lt;1,"Let op: Vergeet niet de door u gevraagde subsidie in te vullen! →",IF((L168-L167)&gt;1,"Let op: U vraagt meer dan de maximale subsidie voor O&amp;O&amp;I aan!",""))</f>
        <v>Let op: Vergeet niet de door u gevraagde subsidie in te vullen! →</v>
      </c>
      <c r="G168" s="364"/>
      <c r="H168" s="364"/>
      <c r="I168" s="444"/>
      <c r="J168" s="401">
        <f>IF(J165&gt;0,L168/(L167+L166)*J165,0)</f>
        <v>0</v>
      </c>
      <c r="K168" s="401">
        <f>IF(K165&gt;0,L168/(L167+L166)*K165,0)</f>
        <v>0</v>
      </c>
      <c r="L168" s="368">
        <v>0</v>
      </c>
      <c r="M168" s="142"/>
      <c r="N168" s="143"/>
    </row>
    <row r="169" spans="2:14" ht="12.75" x14ac:dyDescent="0.2">
      <c r="B169" s="143"/>
      <c r="C169" s="143"/>
      <c r="D169" s="143"/>
      <c r="E169" s="143"/>
      <c r="F169" s="143"/>
      <c r="G169" s="143"/>
      <c r="H169" s="143"/>
      <c r="I169" s="143"/>
      <c r="J169" s="143"/>
      <c r="K169" s="143"/>
      <c r="L169" s="143"/>
      <c r="M169" s="142"/>
      <c r="N169" s="143"/>
    </row>
    <row r="170" spans="2:14" ht="12.75" x14ac:dyDescent="0.2">
      <c r="B170" s="339" t="s">
        <v>170</v>
      </c>
      <c r="C170" s="340"/>
      <c r="D170" s="355"/>
      <c r="E170" s="356"/>
      <c r="F170" s="340"/>
      <c r="G170" s="340"/>
      <c r="H170" s="340"/>
      <c r="I170" s="340"/>
      <c r="J170" s="340"/>
      <c r="K170" s="340"/>
      <c r="L170" s="340"/>
      <c r="M170" s="142"/>
    </row>
    <row r="171" spans="2:14" ht="12.75" x14ac:dyDescent="0.2">
      <c r="B171" s="339" t="s">
        <v>171</v>
      </c>
      <c r="C171" s="340"/>
      <c r="D171" s="355"/>
      <c r="E171" s="356"/>
      <c r="F171" s="340"/>
      <c r="G171" s="340"/>
      <c r="H171" s="340"/>
      <c r="I171" s="340"/>
      <c r="J171" s="340"/>
      <c r="K171" s="340"/>
      <c r="L171" s="340"/>
      <c r="M171" s="142"/>
    </row>
    <row r="172" spans="2:14" ht="13.5" thickBot="1" x14ac:dyDescent="0.25">
      <c r="B172" s="143"/>
      <c r="C172" s="143"/>
      <c r="D172" s="143"/>
      <c r="E172" s="143"/>
      <c r="F172" s="143"/>
      <c r="G172" s="143"/>
      <c r="H172" s="143"/>
      <c r="I172" s="143"/>
      <c r="J172" s="143"/>
      <c r="K172" s="143"/>
      <c r="L172" s="143"/>
      <c r="M172" s="142"/>
    </row>
    <row r="173" spans="2:14" ht="12.75" x14ac:dyDescent="0.2">
      <c r="B173" s="546" t="s">
        <v>172</v>
      </c>
      <c r="C173" s="547" t="s">
        <v>377</v>
      </c>
      <c r="D173" s="548"/>
      <c r="E173" s="548"/>
      <c r="F173" s="548"/>
      <c r="G173" s="548"/>
      <c r="H173" s="548"/>
      <c r="I173" s="548"/>
      <c r="J173" s="548"/>
      <c r="K173" s="549"/>
      <c r="L173" s="550">
        <f>L162</f>
        <v>0</v>
      </c>
      <c r="M173" s="142"/>
    </row>
    <row r="174" spans="2:14" ht="12.75" x14ac:dyDescent="0.2">
      <c r="B174" s="551" t="s">
        <v>378</v>
      </c>
      <c r="C174" s="552" t="s">
        <v>379</v>
      </c>
      <c r="D174" s="553"/>
      <c r="E174" s="553"/>
      <c r="F174" s="553"/>
      <c r="G174" s="553"/>
      <c r="H174" s="553"/>
      <c r="I174" s="553"/>
      <c r="J174" s="553"/>
      <c r="K174" s="554"/>
      <c r="L174" s="555">
        <v>0</v>
      </c>
      <c r="M174" s="142"/>
    </row>
    <row r="175" spans="2:14" ht="12.75" x14ac:dyDescent="0.2">
      <c r="B175" s="551" t="s">
        <v>173</v>
      </c>
      <c r="C175" s="552" t="s">
        <v>138</v>
      </c>
      <c r="D175" s="553"/>
      <c r="E175" s="553"/>
      <c r="F175" s="553"/>
      <c r="G175" s="553"/>
      <c r="H175" s="553"/>
      <c r="I175" s="553"/>
      <c r="J175" s="553"/>
      <c r="K175" s="554"/>
      <c r="L175" s="556">
        <f>L166</f>
        <v>0</v>
      </c>
      <c r="M175" s="142"/>
    </row>
    <row r="176" spans="2:14" ht="12.75" x14ac:dyDescent="0.2">
      <c r="B176" s="551" t="s">
        <v>174</v>
      </c>
      <c r="C176" s="552" t="s">
        <v>311</v>
      </c>
      <c r="D176" s="553"/>
      <c r="E176" s="553"/>
      <c r="F176" s="553"/>
      <c r="G176" s="553"/>
      <c r="H176" s="553"/>
      <c r="I176" s="553"/>
      <c r="J176" s="553"/>
      <c r="K176" s="554"/>
      <c r="L176" s="556">
        <f>L168</f>
        <v>0</v>
      </c>
      <c r="M176" s="142"/>
    </row>
    <row r="177" spans="2:14" ht="12.75" x14ac:dyDescent="0.2">
      <c r="B177" s="557" t="s">
        <v>380</v>
      </c>
      <c r="C177" s="558" t="s">
        <v>381</v>
      </c>
      <c r="D177" s="559"/>
      <c r="E177" s="559"/>
      <c r="F177" s="559"/>
      <c r="G177" s="559"/>
      <c r="H177" s="559" t="s">
        <v>243</v>
      </c>
      <c r="I177" s="559"/>
      <c r="J177" s="559"/>
      <c r="K177" s="560"/>
      <c r="L177" s="561">
        <f>L173-L175-L176</f>
        <v>0</v>
      </c>
      <c r="M177" s="142"/>
    </row>
    <row r="178" spans="2:14" ht="13.5" thickBot="1" x14ac:dyDescent="0.25">
      <c r="B178" s="374" t="s">
        <v>382</v>
      </c>
      <c r="C178" s="375" t="s">
        <v>383</v>
      </c>
      <c r="D178" s="376"/>
      <c r="E178" s="376"/>
      <c r="F178" s="376"/>
      <c r="G178" s="376"/>
      <c r="H178" s="376" t="s">
        <v>243</v>
      </c>
      <c r="I178" s="376"/>
      <c r="J178" s="376"/>
      <c r="K178" s="377"/>
      <c r="L178" s="562">
        <f>L174</f>
        <v>0</v>
      </c>
      <c r="M178" s="142"/>
    </row>
    <row r="179" spans="2:14" ht="12.75" x14ac:dyDescent="0.2">
      <c r="B179" s="143"/>
      <c r="C179" s="143"/>
      <c r="D179" s="143"/>
      <c r="E179" s="143"/>
      <c r="F179" s="143"/>
      <c r="G179" s="143"/>
      <c r="H179" s="143"/>
      <c r="I179" s="143"/>
      <c r="J179" s="143"/>
      <c r="K179" s="143"/>
      <c r="L179" s="143"/>
      <c r="M179" s="142"/>
    </row>
    <row r="180" spans="2:14" ht="12.75" x14ac:dyDescent="0.2">
      <c r="B180" s="339" t="s">
        <v>223</v>
      </c>
      <c r="C180" s="340"/>
      <c r="D180" s="355"/>
      <c r="E180" s="356"/>
      <c r="F180" s="340"/>
      <c r="G180" s="340"/>
      <c r="H180" s="340"/>
      <c r="I180" s="340"/>
      <c r="J180" s="340"/>
      <c r="K180" s="340"/>
      <c r="L180" s="340"/>
      <c r="M180" s="142"/>
      <c r="N180" s="143"/>
    </row>
    <row r="181" spans="2:14" ht="12.75" x14ac:dyDescent="0.2">
      <c r="B181" s="772"/>
      <c r="C181" s="773"/>
      <c r="D181" s="773"/>
      <c r="E181" s="773"/>
      <c r="F181" s="773"/>
      <c r="G181" s="773"/>
      <c r="H181" s="773"/>
      <c r="I181" s="773"/>
      <c r="J181" s="773"/>
      <c r="K181" s="773"/>
      <c r="L181" s="774"/>
      <c r="M181" s="142"/>
      <c r="N181" s="143"/>
    </row>
    <row r="182" spans="2:14" ht="12.75" x14ac:dyDescent="0.2">
      <c r="B182" s="751"/>
      <c r="C182" s="752"/>
      <c r="D182" s="752"/>
      <c r="E182" s="752"/>
      <c r="F182" s="752"/>
      <c r="G182" s="752"/>
      <c r="H182" s="752"/>
      <c r="I182" s="752"/>
      <c r="J182" s="752"/>
      <c r="K182" s="752"/>
      <c r="L182" s="753"/>
      <c r="M182" s="142"/>
      <c r="N182" s="143"/>
    </row>
    <row r="183" spans="2:14" ht="12.75" x14ac:dyDescent="0.2">
      <c r="B183" s="751"/>
      <c r="C183" s="752"/>
      <c r="D183" s="752"/>
      <c r="E183" s="752"/>
      <c r="F183" s="752"/>
      <c r="G183" s="752"/>
      <c r="H183" s="752"/>
      <c r="I183" s="752"/>
      <c r="J183" s="752"/>
      <c r="K183" s="752"/>
      <c r="L183" s="753"/>
      <c r="M183" s="142"/>
      <c r="N183" s="143"/>
    </row>
    <row r="184" spans="2:14" ht="12.75" x14ac:dyDescent="0.2">
      <c r="B184" s="751"/>
      <c r="C184" s="752"/>
      <c r="D184" s="752"/>
      <c r="E184" s="752"/>
      <c r="F184" s="752"/>
      <c r="G184" s="752"/>
      <c r="H184" s="752"/>
      <c r="I184" s="752"/>
      <c r="J184" s="752"/>
      <c r="K184" s="752"/>
      <c r="L184" s="753"/>
      <c r="M184" s="142"/>
      <c r="N184" s="143"/>
    </row>
    <row r="185" spans="2:14" ht="12.75" x14ac:dyDescent="0.2">
      <c r="B185" s="751"/>
      <c r="C185" s="752"/>
      <c r="D185" s="752"/>
      <c r="E185" s="752"/>
      <c r="F185" s="752"/>
      <c r="G185" s="752"/>
      <c r="H185" s="752"/>
      <c r="I185" s="752"/>
      <c r="J185" s="752"/>
      <c r="K185" s="752"/>
      <c r="L185" s="753"/>
      <c r="M185" s="142"/>
      <c r="N185" s="143"/>
    </row>
    <row r="186" spans="2:14" ht="12.75" x14ac:dyDescent="0.2">
      <c r="B186" s="751"/>
      <c r="C186" s="752"/>
      <c r="D186" s="752"/>
      <c r="E186" s="752"/>
      <c r="F186" s="752"/>
      <c r="G186" s="752"/>
      <c r="H186" s="752"/>
      <c r="I186" s="752"/>
      <c r="J186" s="752"/>
      <c r="K186" s="752"/>
      <c r="L186" s="753"/>
      <c r="M186" s="142"/>
      <c r="N186" s="143"/>
    </row>
    <row r="187" spans="2:14" ht="12.75" x14ac:dyDescent="0.2">
      <c r="B187" s="751"/>
      <c r="C187" s="752"/>
      <c r="D187" s="752"/>
      <c r="E187" s="752"/>
      <c r="F187" s="752"/>
      <c r="G187" s="752"/>
      <c r="H187" s="752"/>
      <c r="I187" s="752"/>
      <c r="J187" s="752"/>
      <c r="K187" s="752"/>
      <c r="L187" s="753"/>
      <c r="M187" s="142"/>
      <c r="N187" s="143"/>
    </row>
    <row r="188" spans="2:14" ht="12.75" x14ac:dyDescent="0.2">
      <c r="B188" s="751"/>
      <c r="C188" s="752"/>
      <c r="D188" s="752"/>
      <c r="E188" s="752"/>
      <c r="F188" s="752"/>
      <c r="G188" s="752"/>
      <c r="H188" s="752"/>
      <c r="I188" s="752"/>
      <c r="J188" s="752"/>
      <c r="K188" s="752"/>
      <c r="L188" s="753"/>
      <c r="M188" s="142"/>
      <c r="N188" s="143"/>
    </row>
    <row r="189" spans="2:14" ht="12.75" x14ac:dyDescent="0.2">
      <c r="B189" s="751"/>
      <c r="C189" s="752"/>
      <c r="D189" s="752"/>
      <c r="E189" s="752"/>
      <c r="F189" s="752"/>
      <c r="G189" s="752"/>
      <c r="H189" s="752"/>
      <c r="I189" s="752"/>
      <c r="J189" s="752"/>
      <c r="K189" s="752"/>
      <c r="L189" s="753"/>
      <c r="M189" s="142"/>
      <c r="N189" s="143"/>
    </row>
    <row r="190" spans="2:14" ht="12.75" x14ac:dyDescent="0.2">
      <c r="B190" s="751"/>
      <c r="C190" s="752"/>
      <c r="D190" s="752"/>
      <c r="E190" s="752"/>
      <c r="F190" s="752"/>
      <c r="G190" s="752"/>
      <c r="H190" s="752"/>
      <c r="I190" s="752"/>
      <c r="J190" s="752"/>
      <c r="K190" s="752"/>
      <c r="L190" s="753"/>
      <c r="M190" s="142"/>
      <c r="N190" s="143"/>
    </row>
    <row r="191" spans="2:14" ht="12.75" x14ac:dyDescent="0.2">
      <c r="B191" s="751"/>
      <c r="C191" s="752"/>
      <c r="D191" s="752"/>
      <c r="E191" s="752"/>
      <c r="F191" s="752"/>
      <c r="G191" s="752"/>
      <c r="H191" s="752"/>
      <c r="I191" s="752"/>
      <c r="J191" s="752"/>
      <c r="K191" s="752"/>
      <c r="L191" s="753"/>
      <c r="M191" s="142"/>
      <c r="N191" s="143"/>
    </row>
    <row r="192" spans="2:14" ht="12.75" x14ac:dyDescent="0.2">
      <c r="B192" s="751"/>
      <c r="C192" s="752"/>
      <c r="D192" s="752"/>
      <c r="E192" s="752"/>
      <c r="F192" s="752"/>
      <c r="G192" s="752"/>
      <c r="H192" s="752"/>
      <c r="I192" s="752"/>
      <c r="J192" s="752"/>
      <c r="K192" s="752"/>
      <c r="L192" s="753"/>
      <c r="M192" s="142"/>
      <c r="N192" s="143"/>
    </row>
    <row r="193" spans="2:14" ht="12.75" x14ac:dyDescent="0.2">
      <c r="B193" s="751"/>
      <c r="C193" s="752"/>
      <c r="D193" s="752"/>
      <c r="E193" s="752"/>
      <c r="F193" s="752"/>
      <c r="G193" s="752"/>
      <c r="H193" s="752"/>
      <c r="I193" s="752"/>
      <c r="J193" s="752"/>
      <c r="K193" s="752"/>
      <c r="L193" s="753"/>
      <c r="M193" s="142"/>
      <c r="N193" s="143"/>
    </row>
    <row r="194" spans="2:14" ht="12.75" x14ac:dyDescent="0.2">
      <c r="B194" s="751"/>
      <c r="C194" s="752"/>
      <c r="D194" s="752"/>
      <c r="E194" s="752"/>
      <c r="F194" s="752"/>
      <c r="G194" s="752"/>
      <c r="H194" s="752"/>
      <c r="I194" s="752"/>
      <c r="J194" s="752"/>
      <c r="K194" s="752"/>
      <c r="L194" s="753"/>
      <c r="M194" s="142"/>
      <c r="N194" s="143"/>
    </row>
    <row r="195" spans="2:14" ht="12.75" x14ac:dyDescent="0.2">
      <c r="B195" s="751"/>
      <c r="C195" s="752"/>
      <c r="D195" s="752"/>
      <c r="E195" s="752"/>
      <c r="F195" s="752"/>
      <c r="G195" s="752"/>
      <c r="H195" s="752"/>
      <c r="I195" s="752"/>
      <c r="J195" s="752"/>
      <c r="K195" s="752"/>
      <c r="L195" s="753"/>
      <c r="M195" s="142"/>
      <c r="N195" s="143"/>
    </row>
    <row r="196" spans="2:14" ht="12.75" x14ac:dyDescent="0.2">
      <c r="B196" s="751"/>
      <c r="C196" s="752"/>
      <c r="D196" s="752"/>
      <c r="E196" s="752"/>
      <c r="F196" s="752"/>
      <c r="G196" s="752"/>
      <c r="H196" s="752"/>
      <c r="I196" s="752"/>
      <c r="J196" s="752"/>
      <c r="K196" s="752"/>
      <c r="L196" s="753"/>
      <c r="M196" s="142"/>
      <c r="N196" s="143"/>
    </row>
    <row r="197" spans="2:14" ht="12.75" x14ac:dyDescent="0.2">
      <c r="B197" s="751"/>
      <c r="C197" s="752"/>
      <c r="D197" s="752"/>
      <c r="E197" s="752"/>
      <c r="F197" s="752"/>
      <c r="G197" s="752"/>
      <c r="H197" s="752"/>
      <c r="I197" s="752"/>
      <c r="J197" s="752"/>
      <c r="K197" s="752"/>
      <c r="L197" s="753"/>
      <c r="M197" s="142"/>
      <c r="N197" s="143"/>
    </row>
    <row r="198" spans="2:14" ht="12.75" x14ac:dyDescent="0.2">
      <c r="B198" s="751"/>
      <c r="C198" s="752"/>
      <c r="D198" s="752"/>
      <c r="E198" s="752"/>
      <c r="F198" s="752"/>
      <c r="G198" s="752"/>
      <c r="H198" s="752"/>
      <c r="I198" s="752"/>
      <c r="J198" s="752"/>
      <c r="K198" s="752"/>
      <c r="L198" s="753"/>
      <c r="M198" s="142"/>
      <c r="N198" s="143"/>
    </row>
    <row r="199" spans="2:14" ht="12.75" x14ac:dyDescent="0.2">
      <c r="B199" s="751"/>
      <c r="C199" s="752"/>
      <c r="D199" s="752"/>
      <c r="E199" s="752"/>
      <c r="F199" s="752"/>
      <c r="G199" s="752"/>
      <c r="H199" s="752"/>
      <c r="I199" s="752"/>
      <c r="J199" s="752"/>
      <c r="K199" s="752"/>
      <c r="L199" s="753"/>
      <c r="M199" s="142"/>
      <c r="N199" s="143"/>
    </row>
    <row r="200" spans="2:14" ht="12.75" x14ac:dyDescent="0.2">
      <c r="B200" s="751"/>
      <c r="C200" s="752"/>
      <c r="D200" s="752"/>
      <c r="E200" s="752"/>
      <c r="F200" s="752"/>
      <c r="G200" s="752"/>
      <c r="H200" s="752"/>
      <c r="I200" s="752"/>
      <c r="J200" s="752"/>
      <c r="K200" s="752"/>
      <c r="L200" s="753"/>
      <c r="M200" s="142"/>
      <c r="N200" s="143"/>
    </row>
    <row r="201" spans="2:14" ht="12.75" x14ac:dyDescent="0.2">
      <c r="B201" s="751"/>
      <c r="C201" s="752"/>
      <c r="D201" s="752"/>
      <c r="E201" s="752"/>
      <c r="F201" s="752"/>
      <c r="G201" s="752"/>
      <c r="H201" s="752"/>
      <c r="I201" s="752"/>
      <c r="J201" s="752"/>
      <c r="K201" s="752"/>
      <c r="L201" s="753"/>
      <c r="M201" s="142"/>
      <c r="N201" s="143"/>
    </row>
    <row r="202" spans="2:14" ht="12.75" x14ac:dyDescent="0.2">
      <c r="B202" s="751"/>
      <c r="C202" s="752"/>
      <c r="D202" s="752"/>
      <c r="E202" s="752"/>
      <c r="F202" s="752"/>
      <c r="G202" s="752"/>
      <c r="H202" s="752"/>
      <c r="I202" s="752"/>
      <c r="J202" s="752"/>
      <c r="K202" s="752"/>
      <c r="L202" s="753"/>
      <c r="M202" s="142"/>
      <c r="N202" s="143"/>
    </row>
    <row r="203" spans="2:14" ht="12.75" x14ac:dyDescent="0.2">
      <c r="B203" s="751"/>
      <c r="C203" s="752"/>
      <c r="D203" s="752"/>
      <c r="E203" s="752"/>
      <c r="F203" s="752"/>
      <c r="G203" s="752"/>
      <c r="H203" s="752"/>
      <c r="I203" s="752"/>
      <c r="J203" s="752"/>
      <c r="K203" s="752"/>
      <c r="L203" s="753"/>
      <c r="M203" s="142"/>
      <c r="N203" s="143"/>
    </row>
    <row r="204" spans="2:14" ht="12.75" x14ac:dyDescent="0.2">
      <c r="B204" s="751"/>
      <c r="C204" s="752"/>
      <c r="D204" s="752"/>
      <c r="E204" s="752"/>
      <c r="F204" s="752"/>
      <c r="G204" s="752"/>
      <c r="H204" s="752"/>
      <c r="I204" s="752"/>
      <c r="J204" s="752"/>
      <c r="K204" s="752"/>
      <c r="L204" s="753"/>
      <c r="M204" s="142"/>
      <c r="N204" s="143"/>
    </row>
    <row r="205" spans="2:14" ht="12.75" x14ac:dyDescent="0.2">
      <c r="B205" s="751"/>
      <c r="C205" s="752"/>
      <c r="D205" s="752"/>
      <c r="E205" s="752"/>
      <c r="F205" s="752"/>
      <c r="G205" s="752"/>
      <c r="H205" s="752"/>
      <c r="I205" s="752"/>
      <c r="J205" s="752"/>
      <c r="K205" s="752"/>
      <c r="L205" s="753"/>
      <c r="M205" s="142"/>
      <c r="N205" s="143"/>
    </row>
    <row r="206" spans="2:14" ht="12.75" x14ac:dyDescent="0.2">
      <c r="B206" s="751"/>
      <c r="C206" s="752"/>
      <c r="D206" s="752"/>
      <c r="E206" s="752"/>
      <c r="F206" s="752"/>
      <c r="G206" s="752"/>
      <c r="H206" s="752"/>
      <c r="I206" s="752"/>
      <c r="J206" s="752"/>
      <c r="K206" s="752"/>
      <c r="L206" s="753"/>
      <c r="M206" s="142"/>
      <c r="N206" s="143"/>
    </row>
    <row r="207" spans="2:14" ht="12.75" x14ac:dyDescent="0.2">
      <c r="B207" s="751"/>
      <c r="C207" s="752"/>
      <c r="D207" s="752"/>
      <c r="E207" s="752"/>
      <c r="F207" s="752"/>
      <c r="G207" s="752"/>
      <c r="H207" s="752"/>
      <c r="I207" s="752"/>
      <c r="J207" s="752"/>
      <c r="K207" s="752"/>
      <c r="L207" s="753"/>
      <c r="M207" s="142"/>
      <c r="N207" s="143"/>
    </row>
    <row r="208" spans="2:14" ht="12.75" x14ac:dyDescent="0.2">
      <c r="B208" s="751"/>
      <c r="C208" s="752"/>
      <c r="D208" s="752"/>
      <c r="E208" s="752"/>
      <c r="F208" s="752"/>
      <c r="G208" s="752"/>
      <c r="H208" s="752"/>
      <c r="I208" s="752"/>
      <c r="J208" s="752"/>
      <c r="K208" s="752"/>
      <c r="L208" s="753"/>
      <c r="M208" s="142"/>
      <c r="N208" s="143"/>
    </row>
    <row r="209" spans="2:14" ht="12.75" x14ac:dyDescent="0.2">
      <c r="B209" s="751"/>
      <c r="C209" s="752"/>
      <c r="D209" s="752"/>
      <c r="E209" s="752"/>
      <c r="F209" s="752"/>
      <c r="G209" s="752"/>
      <c r="H209" s="752"/>
      <c r="I209" s="752"/>
      <c r="J209" s="752"/>
      <c r="K209" s="752"/>
      <c r="L209" s="753"/>
      <c r="M209" s="142"/>
      <c r="N209" s="143"/>
    </row>
    <row r="210" spans="2:14" ht="15" customHeight="1" x14ac:dyDescent="0.2">
      <c r="B210" s="751"/>
      <c r="C210" s="752"/>
      <c r="D210" s="752"/>
      <c r="E210" s="752"/>
      <c r="F210" s="752"/>
      <c r="G210" s="752"/>
      <c r="H210" s="752"/>
      <c r="I210" s="752"/>
      <c r="J210" s="752"/>
      <c r="K210" s="752"/>
      <c r="L210" s="753"/>
      <c r="M210" s="142"/>
      <c r="N210" s="143"/>
    </row>
    <row r="211" spans="2:14" ht="12.75" x14ac:dyDescent="0.2">
      <c r="B211" s="751"/>
      <c r="C211" s="752"/>
      <c r="D211" s="752"/>
      <c r="E211" s="752"/>
      <c r="F211" s="752"/>
      <c r="G211" s="752"/>
      <c r="H211" s="752"/>
      <c r="I211" s="752"/>
      <c r="J211" s="752"/>
      <c r="K211" s="752"/>
      <c r="L211" s="753"/>
      <c r="M211" s="142"/>
      <c r="N211" s="143"/>
    </row>
    <row r="212" spans="2:14" ht="12.75" x14ac:dyDescent="0.2">
      <c r="B212" s="751"/>
      <c r="C212" s="752"/>
      <c r="D212" s="752"/>
      <c r="E212" s="752"/>
      <c r="F212" s="752"/>
      <c r="G212" s="752"/>
      <c r="H212" s="752"/>
      <c r="I212" s="752"/>
      <c r="J212" s="752"/>
      <c r="K212" s="752"/>
      <c r="L212" s="753"/>
      <c r="M212" s="142"/>
      <c r="N212" s="143"/>
    </row>
    <row r="213" spans="2:14" ht="12.75" x14ac:dyDescent="0.2">
      <c r="B213" s="775"/>
      <c r="C213" s="776"/>
      <c r="D213" s="776"/>
      <c r="E213" s="776"/>
      <c r="F213" s="776"/>
      <c r="G213" s="776"/>
      <c r="H213" s="776"/>
      <c r="I213" s="776"/>
      <c r="J213" s="776"/>
      <c r="K213" s="776"/>
      <c r="L213" s="777"/>
      <c r="M213" s="142"/>
      <c r="N213" s="143"/>
    </row>
    <row r="214" spans="2:14" ht="12.75" x14ac:dyDescent="0.2">
      <c r="B214" s="143"/>
      <c r="C214" s="143"/>
      <c r="D214" s="143"/>
      <c r="E214" s="143"/>
      <c r="F214" s="143"/>
      <c r="G214" s="143"/>
      <c r="H214" s="143"/>
      <c r="I214" s="143"/>
      <c r="J214" s="143"/>
      <c r="K214" s="143"/>
      <c r="L214" s="143"/>
      <c r="M214" s="142"/>
    </row>
  </sheetData>
  <sheetProtection algorithmName="SHA-512" hashValue="PqQJRjEtOkKEWoE+K+6Z+oEKLVmCJJ3cY1QKWqdMpK6Vd2MwBLyuxZJ1CvtBknqYkHfyBZntYr2bXZJbz1MCLg==" saltValue="31UCcVsZnJxT5irbKIluhg==" spinCount="100000" sheet="1" selectLockedCells="1"/>
  <mergeCells count="232">
    <mergeCell ref="B190:L190"/>
    <mergeCell ref="B191:L191"/>
    <mergeCell ref="B192:L192"/>
    <mergeCell ref="B193:L193"/>
    <mergeCell ref="B194:L194"/>
    <mergeCell ref="B213:L213"/>
    <mergeCell ref="B205:L205"/>
    <mergeCell ref="B206:L206"/>
    <mergeCell ref="B207:L207"/>
    <mergeCell ref="B208:L208"/>
    <mergeCell ref="B209:L209"/>
    <mergeCell ref="B210:L210"/>
    <mergeCell ref="B195:L195"/>
    <mergeCell ref="B196:L196"/>
    <mergeCell ref="B197:L197"/>
    <mergeCell ref="B198:L198"/>
    <mergeCell ref="B199:L199"/>
    <mergeCell ref="B200:L200"/>
    <mergeCell ref="B201:L201"/>
    <mergeCell ref="B211:L211"/>
    <mergeCell ref="B212:L212"/>
    <mergeCell ref="B204:L204"/>
    <mergeCell ref="B203:L203"/>
    <mergeCell ref="B202:L202"/>
    <mergeCell ref="B184:L184"/>
    <mergeCell ref="B185:L185"/>
    <mergeCell ref="B181:L181"/>
    <mergeCell ref="E148:J148"/>
    <mergeCell ref="E149:J149"/>
    <mergeCell ref="B186:L186"/>
    <mergeCell ref="B187:L187"/>
    <mergeCell ref="B188:L188"/>
    <mergeCell ref="B189:L189"/>
    <mergeCell ref="B182:L182"/>
    <mergeCell ref="B183:L183"/>
    <mergeCell ref="B168:D168"/>
    <mergeCell ref="B166:F166"/>
    <mergeCell ref="E31:F31"/>
    <mergeCell ref="C147:D147"/>
    <mergeCell ref="C148:D148"/>
    <mergeCell ref="C149:D149"/>
    <mergeCell ref="E45:F45"/>
    <mergeCell ref="G34:H34"/>
    <mergeCell ref="C43:D43"/>
    <mergeCell ref="C49:D49"/>
    <mergeCell ref="C44:D44"/>
    <mergeCell ref="G53:H53"/>
    <mergeCell ref="C50:D50"/>
    <mergeCell ref="C36:D36"/>
    <mergeCell ref="E36:F36"/>
    <mergeCell ref="G36:H36"/>
    <mergeCell ref="G39:H39"/>
    <mergeCell ref="G40:H40"/>
    <mergeCell ref="E40:F40"/>
    <mergeCell ref="C40:D40"/>
    <mergeCell ref="E44:F44"/>
    <mergeCell ref="G47:H47"/>
    <mergeCell ref="C34:D34"/>
    <mergeCell ref="E34:F34"/>
    <mergeCell ref="E50:F50"/>
    <mergeCell ref="G50:H50"/>
    <mergeCell ref="C17:D17"/>
    <mergeCell ref="G22:H22"/>
    <mergeCell ref="F8:L8"/>
    <mergeCell ref="F9:L9"/>
    <mergeCell ref="E18:F18"/>
    <mergeCell ref="G18:H18"/>
    <mergeCell ref="G37:H37"/>
    <mergeCell ref="G38:H38"/>
    <mergeCell ref="E37:F37"/>
    <mergeCell ref="G21:H21"/>
    <mergeCell ref="E20:F20"/>
    <mergeCell ref="G20:H20"/>
    <mergeCell ref="G23:H23"/>
    <mergeCell ref="G19:H19"/>
    <mergeCell ref="E24:F24"/>
    <mergeCell ref="E19:F19"/>
    <mergeCell ref="G25:H25"/>
    <mergeCell ref="G24:H24"/>
    <mergeCell ref="E29:F29"/>
    <mergeCell ref="K16:L16"/>
    <mergeCell ref="I16:J16"/>
    <mergeCell ref="E17:F17"/>
    <mergeCell ref="G17:H17"/>
    <mergeCell ref="G31:H31"/>
    <mergeCell ref="E38:F38"/>
    <mergeCell ref="E39:F39"/>
    <mergeCell ref="C18:D18"/>
    <mergeCell ref="C37:D37"/>
    <mergeCell ref="C38:D38"/>
    <mergeCell ref="C21:D21"/>
    <mergeCell ref="F16:H16"/>
    <mergeCell ref="C41:D41"/>
    <mergeCell ref="C22:D22"/>
    <mergeCell ref="C19:D19"/>
    <mergeCell ref="C26:D26"/>
    <mergeCell ref="C29:D29"/>
    <mergeCell ref="C31:D31"/>
    <mergeCell ref="C20:D20"/>
    <mergeCell ref="C39:D39"/>
    <mergeCell ref="C35:D35"/>
    <mergeCell ref="E35:F35"/>
    <mergeCell ref="G35:H35"/>
    <mergeCell ref="C32:D32"/>
    <mergeCell ref="E32:F32"/>
    <mergeCell ref="G32:H32"/>
    <mergeCell ref="C33:D33"/>
    <mergeCell ref="E33:F33"/>
    <mergeCell ref="G33:H33"/>
    <mergeCell ref="C23:D23"/>
    <mergeCell ref="E21:F21"/>
    <mergeCell ref="E23:F23"/>
    <mergeCell ref="C25:D25"/>
    <mergeCell ref="E25:F25"/>
    <mergeCell ref="C30:D30"/>
    <mergeCell ref="E30:F30"/>
    <mergeCell ref="G30:H30"/>
    <mergeCell ref="E22:F22"/>
    <mergeCell ref="G29:H29"/>
    <mergeCell ref="C24:D24"/>
    <mergeCell ref="E26:F26"/>
    <mergeCell ref="G26:H26"/>
    <mergeCell ref="C27:D27"/>
    <mergeCell ref="E27:F27"/>
    <mergeCell ref="G27:H27"/>
    <mergeCell ref="C28:D28"/>
    <mergeCell ref="E28:F28"/>
    <mergeCell ref="G28:H28"/>
    <mergeCell ref="G41:H41"/>
    <mergeCell ref="G42:H42"/>
    <mergeCell ref="E41:F41"/>
    <mergeCell ref="C46:D46"/>
    <mergeCell ref="C47:D47"/>
    <mergeCell ref="G43:H43"/>
    <mergeCell ref="G46:H46"/>
    <mergeCell ref="C45:D45"/>
    <mergeCell ref="E46:F46"/>
    <mergeCell ref="E47:F47"/>
    <mergeCell ref="G44:H44"/>
    <mergeCell ref="G45:H45"/>
    <mergeCell ref="C42:D42"/>
    <mergeCell ref="E42:F42"/>
    <mergeCell ref="E43:F43"/>
    <mergeCell ref="C48:D48"/>
    <mergeCell ref="G52:H52"/>
    <mergeCell ref="E51:F51"/>
    <mergeCell ref="E52:F52"/>
    <mergeCell ref="C53:D53"/>
    <mergeCell ref="E142:J142"/>
    <mergeCell ref="E143:J143"/>
    <mergeCell ref="C140:D140"/>
    <mergeCell ref="C141:D141"/>
    <mergeCell ref="C100:D100"/>
    <mergeCell ref="I58:J58"/>
    <mergeCell ref="C102:D102"/>
    <mergeCell ref="C96:D96"/>
    <mergeCell ref="C97:D97"/>
    <mergeCell ref="C98:D98"/>
    <mergeCell ref="C99:D99"/>
    <mergeCell ref="C93:D93"/>
    <mergeCell ref="E53:F53"/>
    <mergeCell ref="C52:D52"/>
    <mergeCell ref="C51:D51"/>
    <mergeCell ref="G51:H51"/>
    <mergeCell ref="E146:J146"/>
    <mergeCell ref="C103:D103"/>
    <mergeCell ref="C104:D104"/>
    <mergeCell ref="C132:D132"/>
    <mergeCell ref="C133:D133"/>
    <mergeCell ref="C136:D136"/>
    <mergeCell ref="C135:D135"/>
    <mergeCell ref="C138:D138"/>
    <mergeCell ref="C120:G120"/>
    <mergeCell ref="C121:G121"/>
    <mergeCell ref="C122:G122"/>
    <mergeCell ref="C123:G123"/>
    <mergeCell ref="C137:D137"/>
    <mergeCell ref="E144:J144"/>
    <mergeCell ref="E145:J145"/>
    <mergeCell ref="E132:J132"/>
    <mergeCell ref="E133:J133"/>
    <mergeCell ref="E134:J134"/>
    <mergeCell ref="E135:J135"/>
    <mergeCell ref="C112:G112"/>
    <mergeCell ref="C113:G113"/>
    <mergeCell ref="C114:G114"/>
    <mergeCell ref="K58:L58"/>
    <mergeCell ref="I86:J86"/>
    <mergeCell ref="K86:L86"/>
    <mergeCell ref="I108:J108"/>
    <mergeCell ref="K108:L108"/>
    <mergeCell ref="K130:L130"/>
    <mergeCell ref="C90:D90"/>
    <mergeCell ref="C91:D91"/>
    <mergeCell ref="C92:D92"/>
    <mergeCell ref="C109:G109"/>
    <mergeCell ref="C110:G110"/>
    <mergeCell ref="C111:G111"/>
    <mergeCell ref="C105:D105"/>
    <mergeCell ref="C115:G115"/>
    <mergeCell ref="C116:G116"/>
    <mergeCell ref="C118:G118"/>
    <mergeCell ref="C94:D94"/>
    <mergeCell ref="C95:D95"/>
    <mergeCell ref="C101:D101"/>
    <mergeCell ref="C89:D89"/>
    <mergeCell ref="C87:D87"/>
    <mergeCell ref="C88:D88"/>
    <mergeCell ref="E147:J147"/>
    <mergeCell ref="G48:H48"/>
    <mergeCell ref="C119:G119"/>
    <mergeCell ref="E48:F48"/>
    <mergeCell ref="G49:H49"/>
    <mergeCell ref="E49:F49"/>
    <mergeCell ref="C124:G124"/>
    <mergeCell ref="C125:G125"/>
    <mergeCell ref="C126:G126"/>
    <mergeCell ref="C127:G127"/>
    <mergeCell ref="C145:D145"/>
    <mergeCell ref="C142:D142"/>
    <mergeCell ref="C143:D143"/>
    <mergeCell ref="C144:D144"/>
    <mergeCell ref="C139:D139"/>
    <mergeCell ref="E138:J138"/>
    <mergeCell ref="E139:J139"/>
    <mergeCell ref="E140:J140"/>
    <mergeCell ref="E141:J141"/>
    <mergeCell ref="C117:G117"/>
    <mergeCell ref="C134:D134"/>
    <mergeCell ref="E136:J136"/>
    <mergeCell ref="E137:J137"/>
    <mergeCell ref="C146:D146"/>
  </mergeCells>
  <phoneticPr fontId="0" type="noConversion"/>
  <conditionalFormatting sqref="L168">
    <cfRule type="cellIs" dxfId="2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0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08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38</vt:i4>
      </vt:variant>
      <vt:variant>
        <vt:lpstr>Named Ranges</vt:lpstr>
      </vt:variant>
      <vt:variant>
        <vt:i4>46</vt:i4>
      </vt:variant>
    </vt:vector>
  </HeadingPairs>
  <TitlesOfParts>
    <vt:vector size="84" baseType="lpstr">
      <vt:lpstr>Deelnemersoverzicht</vt:lpstr>
      <vt:lpstr>Projectoverzicht</vt:lpstr>
      <vt:lpstr>Mijlpalenbegroting</vt:lpstr>
      <vt:lpstr>Subsidiepercentages</vt:lpstr>
      <vt:lpstr>Toelichting O&amp;O&amp;I</vt:lpstr>
      <vt:lpstr>Uitleg posten O&amp;O&amp;I</vt:lpstr>
      <vt:lpstr>P_D1 O&amp;O&amp;I</vt:lpstr>
      <vt:lpstr>D2 O&amp;O&amp;I</vt:lpstr>
      <vt:lpstr>D3 O&amp;O&amp;I</vt:lpstr>
      <vt:lpstr>D4 O&amp;O&amp;I</vt:lpstr>
      <vt:lpstr>D5 O&amp;O&amp;I</vt:lpstr>
      <vt:lpstr>D6 O&amp;O&amp;I</vt:lpstr>
      <vt:lpstr>D7 O&amp;O&amp;I</vt:lpstr>
      <vt:lpstr>D8 O&amp;O&amp;I</vt:lpstr>
      <vt:lpstr>D9 O&amp;O&amp;I</vt:lpstr>
      <vt:lpstr>D10 O&amp;O&amp;I</vt:lpstr>
      <vt:lpstr>D11 O&amp;O&amp;I</vt:lpstr>
      <vt:lpstr>D12 O&amp;O&amp;I</vt:lpstr>
      <vt:lpstr>D13 O&amp;O&amp;I</vt:lpstr>
      <vt:lpstr>D14 O&amp;O&amp;I</vt:lpstr>
      <vt:lpstr>D15 O&amp;O&amp;I</vt:lpstr>
      <vt:lpstr>D16 O&amp;O&amp;I</vt:lpstr>
      <vt:lpstr>D17 O&amp;O&amp;I</vt:lpstr>
      <vt:lpstr>D18 O&amp;O&amp;I</vt:lpstr>
      <vt:lpstr>D19 O&amp;O&amp;I</vt:lpstr>
      <vt:lpstr>D20 O&amp;O&amp;I</vt:lpstr>
      <vt:lpstr>D21 O&amp;O&amp;I</vt:lpstr>
      <vt:lpstr>Toelichting</vt:lpstr>
      <vt:lpstr>Project info</vt:lpstr>
      <vt:lpstr>Regeling info</vt:lpstr>
      <vt:lpstr>Overall begroting</vt:lpstr>
      <vt:lpstr>Jaar begroting</vt:lpstr>
      <vt:lpstr>Betaalschema</vt:lpstr>
      <vt:lpstr>Betaal data</vt:lpstr>
      <vt:lpstr>Rekenblad 1</vt:lpstr>
      <vt:lpstr>Rekenblad 2</vt:lpstr>
      <vt:lpstr>Monitoring</vt:lpstr>
      <vt:lpstr>Lijsten</vt:lpstr>
      <vt:lpstr>Mijlpalenbegroting!BTW</vt:lpstr>
      <vt:lpstr>BTW</vt:lpstr>
      <vt:lpstr>Mijlpalenbegroting!deelnemers</vt:lpstr>
      <vt:lpstr>Mijlpalenbegroting!Einddatum</vt:lpstr>
      <vt:lpstr>Einddatum</vt:lpstr>
      <vt:lpstr>Kostensystematiek</vt:lpstr>
      <vt:lpstr>Loonsystematiek</vt:lpstr>
      <vt:lpstr>Mijlpalenbegroting!Naamregeling</vt:lpstr>
      <vt:lpstr>Naamregeling</vt:lpstr>
      <vt:lpstr>Mijlpalenbegroting!Organisatietype</vt:lpstr>
      <vt:lpstr>Organisatietype</vt:lpstr>
      <vt:lpstr>'D10 O&amp;O&amp;I'!Print_Area</vt:lpstr>
      <vt:lpstr>'D11 O&amp;O&amp;I'!Print_Area</vt:lpstr>
      <vt:lpstr>'D12 O&amp;O&amp;I'!Print_Area</vt:lpstr>
      <vt:lpstr>'D13 O&amp;O&amp;I'!Print_Area</vt:lpstr>
      <vt:lpstr>'D14 O&amp;O&amp;I'!Print_Area</vt:lpstr>
      <vt:lpstr>'D15 O&amp;O&amp;I'!Print_Area</vt:lpstr>
      <vt:lpstr>'D16 O&amp;O&amp;I'!Print_Area</vt:lpstr>
      <vt:lpstr>'D17 O&amp;O&amp;I'!Print_Area</vt:lpstr>
      <vt:lpstr>'D18 O&amp;O&amp;I'!Print_Area</vt:lpstr>
      <vt:lpstr>'D19 O&amp;O&amp;I'!Print_Area</vt:lpstr>
      <vt:lpstr>'D2 O&amp;O&amp;I'!Print_Area</vt:lpstr>
      <vt:lpstr>'D20 O&amp;O&amp;I'!Print_Area</vt:lpstr>
      <vt:lpstr>'D21 O&amp;O&amp;I'!Print_Area</vt:lpstr>
      <vt:lpstr>'D3 O&amp;O&amp;I'!Print_Area</vt:lpstr>
      <vt:lpstr>'D4 O&amp;O&amp;I'!Print_Area</vt:lpstr>
      <vt:lpstr>'D5 O&amp;O&amp;I'!Print_Area</vt:lpstr>
      <vt:lpstr>'D6 O&amp;O&amp;I'!Print_Area</vt:lpstr>
      <vt:lpstr>'D7 O&amp;O&amp;I'!Print_Area</vt:lpstr>
      <vt:lpstr>'D8 O&amp;O&amp;I'!Print_Area</vt:lpstr>
      <vt:lpstr>'D9 O&amp;O&amp;I'!Print_Area</vt:lpstr>
      <vt:lpstr>Deelnemersoverzicht!Print_Area</vt:lpstr>
      <vt:lpstr>'Jaar begroting'!Print_Area</vt:lpstr>
      <vt:lpstr>Mijlpalenbegroting!Print_Area</vt:lpstr>
      <vt:lpstr>'P_D1 O&amp;O&amp;I'!Print_Area</vt:lpstr>
      <vt:lpstr>'Project info'!Print_Area</vt:lpstr>
      <vt:lpstr>Projectoverzicht!Print_Area</vt:lpstr>
      <vt:lpstr>Subsidiepercentages!Print_Area</vt:lpstr>
      <vt:lpstr>Toelichting!Print_Area</vt:lpstr>
      <vt:lpstr>'Toelichting O&amp;O&amp;I'!Print_Area</vt:lpstr>
      <vt:lpstr>'Uitleg posten O&amp;O&amp;I'!Print_Area</vt:lpstr>
      <vt:lpstr>Sector</vt:lpstr>
      <vt:lpstr>Mijlpalenbegroting!Startdatum</vt:lpstr>
      <vt:lpstr>Startdatum</vt:lpstr>
      <vt:lpstr>Typeinvestering</vt:lpstr>
      <vt:lpstr>Voertuigkwalificatie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 begroting HEP</dc:title>
  <dc:creator>Rijksdienst voor Ondernemend Nederland</dc:creator>
  <cp:lastModifiedBy>Loeve, D. (Daniël)</cp:lastModifiedBy>
  <cp:lastPrinted>2019-03-28T09:50:40Z</cp:lastPrinted>
  <dcterms:created xsi:type="dcterms:W3CDTF">2010-05-21T06:27:07Z</dcterms:created>
  <dcterms:modified xsi:type="dcterms:W3CDTF">2026-02-27T11:01:22Z</dcterms:modified>
</cp:coreProperties>
</file>