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rvo\HDD_EV\Subsidieregeling_ev\_Subsidie Mobiele machines bouw (SSEB)\12. Werkafspraken en werkinstructies (SSEB)\Inhoudelijke beoordeling 2026\1. Aanschaf\Rekentools 2026\"/>
    </mc:Choice>
  </mc:AlternateContent>
  <xr:revisionPtr revIDLastSave="0" documentId="13_ncr:1_{E19AC454-CC1E-423E-8379-BF9BF51DFADD}" xr6:coauthVersionLast="47" xr6:coauthVersionMax="47" xr10:uidLastSave="{00000000-0000-0000-0000-000000000000}"/>
  <bookViews>
    <workbookView xWindow="-120" yWindow="-120" windowWidth="29040" windowHeight="15840" firstSheet="2" activeTab="2" xr2:uid="{2731DA53-7AF8-4451-A437-F5286E85A038}"/>
  </bookViews>
  <sheets>
    <sheet name="Bouwwerktuig waterstof" sheetId="1" state="hidden" r:id="rId1"/>
    <sheet name="Waterstof Aggregaat" sheetId="3" state="hidden" r:id="rId2"/>
    <sheet name="Toelichting" sheetId="7" r:id="rId3"/>
    <sheet name="A2.13 Laadinfra" sheetId="4" r:id="rId4"/>
    <sheet name="A2.2 en A2.7" sheetId="5" r:id="rId5"/>
    <sheet name="A2.12 vliegwiel" sheetId="8" r:id="rId6"/>
    <sheet name="Hulp" sheetId="6" state="hidden" r:id="rId7"/>
  </sheets>
  <definedNames>
    <definedName name="_xlnm.Print_Area" localSheetId="5">'A2.12 vliegwiel'!$A$1:$O$34</definedName>
    <definedName name="_xlnm.Print_Area" localSheetId="3">'A2.13 Laadinfra'!$A$1:$M$37</definedName>
    <definedName name="_xlnm.Print_Area" localSheetId="4">'A2.2 en A2.7'!$A$1:$J$29</definedName>
    <definedName name="groot">Hulp!$C$3:$C$9</definedName>
    <definedName name="klein">Hulp!$B$3:$B$9</definedName>
    <definedName name="vermogen">Hulp!$A$3:$A$9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8" l="1"/>
  <c r="G13" i="8"/>
  <c r="K13" i="8"/>
  <c r="K17" i="8" s="1"/>
  <c r="G17" i="8"/>
  <c r="I11" i="5"/>
  <c r="I14" i="5" s="1"/>
  <c r="G7" i="5"/>
  <c r="E3" i="6" l="1" a="1"/>
  <c r="E3" i="6"/>
  <c r="G13" i="4"/>
  <c r="J11" i="4" l="1"/>
  <c r="G14" i="3"/>
  <c r="J13" i="4"/>
  <c r="G17" i="4" s="1"/>
  <c r="G14" i="1"/>
  <c r="J17" i="4" l="1"/>
  <c r="K12" i="3" l="1"/>
  <c r="K14" i="3" s="1"/>
  <c r="K12" i="1"/>
  <c r="K14" i="1" s="1"/>
  <c r="K17" i="3" l="1"/>
  <c r="G17" i="3"/>
  <c r="K18" i="1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<sst xmlns="http://schemas.openxmlformats.org/spreadsheetml/2006/main" count="108" uniqueCount="77">
  <si>
    <t>Aanschafprijs</t>
  </si>
  <si>
    <t xml:space="preserve">Klein- of groot bedrijf?*²   </t>
  </si>
  <si>
    <t>Grootbedrijf</t>
  </si>
  <si>
    <t>Berekende meerkosten</t>
  </si>
  <si>
    <t>Percentage meerkosten klein- of grootbedrijf</t>
  </si>
  <si>
    <t xml:space="preserve">Indicatief subsidiebedrag SSEB </t>
  </si>
  <si>
    <t>*¹ Als een emissieloos bouwwerktuig gebruik maakt van verwisselbare accupakketten, dan mogen de kosten van maximaal één extra verwisselbaar accupakket meegenomen worden in de opgave van de aanschafprijs.</t>
  </si>
  <si>
    <t>*² Stuur bij uw aanvraag een offerte mee van een vergelijkbare diesel-variant (van maximaal 3 maanden oud) waaruit de aanschafprijs van de referentiemachine blijkt</t>
  </si>
  <si>
    <t xml:space="preserve">*³  Klik met uw muis in het groen gearceerde veld waarin staat Kleinbedrijf. Selecteer via de lookup die zichtbaar wordt of u een klein of groot bedrijf bent. Het subsidiepercentage wat van toepassing is wordt dan automatisch gevuld. </t>
  </si>
  <si>
    <t>Weet u niet of u een klein of groot bedrijf bent? Doe dan de MKB toets via:</t>
  </si>
  <si>
    <t>https://www.rvo.nl/onderwerpen/subsidiespelregels/ezk/mkb-toets</t>
  </si>
  <si>
    <t>Aan de berekening van dit indicatieve subsidiebedrag kunnen geen rechten ontleend worden</t>
  </si>
  <si>
    <t>Aggregaat voor off-grid stroomvoorziening aangedreven door waterstof of waterstofdragers (A2.3)</t>
  </si>
  <si>
    <t xml:space="preserve">Bouwwerktuigen en hulpfuncties uitsluitend aangedreven door waterstof of waterstofdragers </t>
  </si>
  <si>
    <t xml:space="preserve">Aanschafprijs referentiemachine (diesel)*¹   </t>
  </si>
  <si>
    <t>MKB en Micro-onderneming 30%</t>
  </si>
  <si>
    <t>Grootbedrijf  25%</t>
  </si>
  <si>
    <t>Aggregaat op wind- of zonne-energie voor off-grid stroomvoorziening (A2.2)</t>
  </si>
  <si>
    <t>Accucapaciteit in kWh: *¹</t>
  </si>
  <si>
    <t>Indicatief subsidiebedrag SSEB</t>
  </si>
  <si>
    <t>Mobiel DC (gelijkstroom) laadstation  A2.13</t>
  </si>
  <si>
    <t>Vermogen</t>
  </si>
  <si>
    <t>MKB/Micro</t>
  </si>
  <si>
    <t>350 kW</t>
  </si>
  <si>
    <t>150 kW</t>
  </si>
  <si>
    <t>50 kW</t>
  </si>
  <si>
    <t>20 kW</t>
  </si>
  <si>
    <t>Micro/MKB</t>
  </si>
  <si>
    <t>Percentage Micro/MKB- of grootbedrijf</t>
  </si>
  <si>
    <t>Percentage over investeringskosten</t>
  </si>
  <si>
    <t xml:space="preserve">Investeringskosten DC Laadstation*¹  </t>
  </si>
  <si>
    <t>Micro/MKB- of grootbedrijf? *²</t>
  </si>
  <si>
    <t xml:space="preserve">Mobiel batterijpakket vanaf 50 kWh voor off-grid stroomvoorziening op </t>
  </si>
  <si>
    <t>een bouwlocatie of behorend bij een bouwwerktuig (A2.7)</t>
  </si>
  <si>
    <r>
      <t>Indicatief subsidiebedrag SSEB*</t>
    </r>
    <r>
      <rPr>
        <b/>
        <vertAlign val="superscript"/>
        <sz val="14"/>
        <color rgb="FF007BC7"/>
        <rFont val="Verdana"/>
        <family val="2"/>
      </rPr>
      <t>4</t>
    </r>
    <r>
      <rPr>
        <b/>
        <sz val="14"/>
        <color theme="1"/>
        <rFont val="Verdana"/>
        <family val="2"/>
      </rPr>
      <t xml:space="preserve"> </t>
    </r>
  </si>
  <si>
    <t>Weet u niet of u een MKB, Micro-onderneming of grootbedrijf bent? Doe dan de MKB toets via:    </t>
  </si>
  <si>
    <t>https://www.rvo.nl/onderwerpen/subsidiespelregels/ez/mkb-toets</t>
  </si>
  <si>
    <t>Ook micro ondernemingen vallen onder MKB.</t>
  </si>
  <si>
    <t xml:space="preserve"> Aan de berekening van dit indicatieve subsidiebedrag kunnen geen rechten ontleend worden.</t>
  </si>
  <si>
    <r>
      <rPr>
        <b/>
        <sz val="11"/>
        <color rgb="FF000000"/>
        <rFont val="Verdana"/>
        <family val="2"/>
      </rPr>
      <t xml:space="preserve">*¹ </t>
    </r>
    <r>
      <rPr>
        <sz val="11"/>
        <color rgb="FF000000"/>
        <rFont val="Verdana"/>
        <family val="2"/>
      </rPr>
      <t xml:space="preserve">Vul hier de accucapaciteit van de laadinfra in.  </t>
    </r>
  </si>
  <si>
    <t xml:space="preserve">Selecteer via de lookup die zichtbaar wordt of u een micro/MKB of grootbedrijf bent. </t>
  </si>
  <si>
    <t xml:space="preserve">Het subsidiepercentage wat van toepassing is wordt dan automatisch gevuld. </t>
  </si>
  <si>
    <r>
      <rPr>
        <b/>
        <sz val="11"/>
        <color rgb="FF000000"/>
        <rFont val="Verdana"/>
        <family val="2"/>
      </rPr>
      <t>*²</t>
    </r>
    <r>
      <rPr>
        <sz val="11"/>
        <color rgb="FF000000"/>
        <rFont val="Verdana"/>
        <family val="2"/>
      </rPr>
      <t xml:space="preserve"> Klik met uw muis in het groen gearceerde veld waarin staat Micro/MKB.</t>
    </r>
  </si>
  <si>
    <r>
      <t>Micro/MKB- of groot bedrijf?</t>
    </r>
    <r>
      <rPr>
        <vertAlign val="superscript"/>
        <sz val="11"/>
        <color theme="1"/>
        <rFont val="Verdana"/>
        <family val="2"/>
      </rPr>
      <t xml:space="preserve"> *</t>
    </r>
    <r>
      <rPr>
        <sz val="8"/>
        <color theme="1"/>
        <rFont val="Verdana"/>
        <family val="2"/>
      </rPr>
      <t>3</t>
    </r>
    <r>
      <rPr>
        <sz val="11"/>
        <color theme="1"/>
        <rFont val="Verdana"/>
        <family val="2"/>
      </rPr>
      <t xml:space="preserve">   </t>
    </r>
  </si>
  <si>
    <t xml:space="preserve">www.rvo.nl/sseb. </t>
  </si>
  <si>
    <r>
      <rPr>
        <b/>
        <sz val="11"/>
        <color rgb="FF000000"/>
        <rFont val="Verdana"/>
        <family val="2"/>
      </rPr>
      <t>*</t>
    </r>
    <r>
      <rPr>
        <b/>
        <sz val="8"/>
        <color rgb="FF000000"/>
        <rFont val="Verdana"/>
        <family val="2"/>
      </rPr>
      <t>4</t>
    </r>
    <r>
      <rPr>
        <sz val="11"/>
        <color rgb="FF000000"/>
        <rFont val="Verdana"/>
        <family val="2"/>
      </rPr>
      <t xml:space="preserve">  Het subsidiebedrag is een maximaal bedrag afhankelijk van de vermogensklasse waarin het mobiele  DC-laadstation</t>
    </r>
  </si>
  <si>
    <r>
      <rPr>
        <b/>
        <sz val="11"/>
        <color rgb="FF000000"/>
        <rFont val="Verdana"/>
        <family val="2"/>
      </rPr>
      <t>*</t>
    </r>
    <r>
      <rPr>
        <b/>
        <sz val="8"/>
        <color rgb="FF000000"/>
        <rFont val="Verdana"/>
        <family val="2"/>
      </rPr>
      <t>3</t>
    </r>
    <r>
      <rPr>
        <sz val="11"/>
        <color rgb="FF000000"/>
        <rFont val="Verdana"/>
        <family val="2"/>
      </rPr>
      <t xml:space="preserve"> Klik met uw muis in het groen gearceerde veld waarin staat Micro/MKB.</t>
    </r>
  </si>
  <si>
    <t xml:space="preserve">Toelichting op indicatieve berekening SSEB </t>
  </si>
  <si>
    <t>Aan de berekening van dit indicatieve subsidiebedrag kunnen geen rechten ontleend worden.</t>
  </si>
  <si>
    <r>
      <rPr>
        <b/>
        <sz val="11"/>
        <color rgb="FF000000"/>
        <rFont val="Verdana"/>
        <family val="2"/>
      </rPr>
      <t xml:space="preserve">*¹ </t>
    </r>
    <r>
      <rPr>
        <sz val="11"/>
        <color rgb="FF000000"/>
        <rFont val="Verdana"/>
        <family val="2"/>
      </rPr>
      <t>Vul hier de investeringskosten van het DC Laadstation in.</t>
    </r>
  </si>
  <si>
    <t>Selecteer via de lookup die zichtbaar wordt welke vermogensklasse van toepassing is.</t>
  </si>
  <si>
    <r>
      <rPr>
        <b/>
        <sz val="11"/>
        <color rgb="FF000000"/>
        <rFont val="Verdana"/>
        <family val="2"/>
      </rPr>
      <t xml:space="preserve">*² </t>
    </r>
    <r>
      <rPr>
        <sz val="11"/>
        <color rgb="FF000000"/>
        <rFont val="Verdana"/>
        <family val="2"/>
      </rPr>
      <t xml:space="preserve">Kies de vermogensklasse </t>
    </r>
    <r>
      <rPr>
        <b/>
        <i/>
        <sz val="11"/>
        <color rgb="FF000000"/>
        <rFont val="Verdana"/>
        <family val="2"/>
      </rPr>
      <t>vanaf</t>
    </r>
    <r>
      <rPr>
        <sz val="11"/>
        <color rgb="FF000000"/>
        <rFont val="Verdana"/>
        <family val="2"/>
      </rPr>
      <t xml:space="preserve"> het aantal kW waar uw mobiele DC-laadstation in valt door in het groene vlakje met kW te klikken. </t>
    </r>
  </si>
  <si>
    <t>Het subsidiebedrag per kWh wordt automatisch vermenigvuldigt met het aantal kWh.</t>
  </si>
  <si>
    <r>
      <t xml:space="preserve">Vermogensklasse DC Laadstation </t>
    </r>
    <r>
      <rPr>
        <b/>
        <sz val="11"/>
        <color theme="1"/>
        <rFont val="Verdana"/>
        <family val="2"/>
      </rPr>
      <t>vanaf</t>
    </r>
    <r>
      <rPr>
        <sz val="11"/>
        <color theme="1"/>
        <rFont val="Verdana"/>
        <family val="2"/>
      </rPr>
      <t xml:space="preserve"> *</t>
    </r>
    <r>
      <rPr>
        <sz val="8"/>
        <color theme="1"/>
        <rFont val="Verdana"/>
        <family val="2"/>
      </rPr>
      <t>2</t>
    </r>
  </si>
  <si>
    <t>valt en of u een micro/MKB- of grootbedrijf bent.  Voor de maximale subsidiebedragen per vermogensklasse raadpleegt u onze website</t>
  </si>
  <si>
    <t xml:space="preserve">Selecteer via de lookup die zichtbaar wordt of u een micro/MKB- of grootbedrijf bent. </t>
  </si>
  <si>
    <t xml:space="preserve">Op het derde tabblad kunt een berekening maken voor de aggregaat op wind- of zonne-energie voor off-grid stroomvoorziening (A2.2) </t>
  </si>
  <si>
    <t>of een Mobiel batterijpakket vanaf 50 kWh voor off-grid stroomvoorziening  op een bouwlocatie of behorend bij een bouwwerktuig (A2.7).</t>
  </si>
  <si>
    <t xml:space="preserve">Ook zult u een keuze moeten maken voor grootbedrijf of Micro/MKB-onderneming, </t>
  </si>
  <si>
    <t xml:space="preserve">meer informatie over of uw onderneming een grootbedrijf of Micro/MKB-onderneming is vindt u op:  </t>
  </si>
  <si>
    <t>Versie januari 2026</t>
  </si>
  <si>
    <t>100 kW</t>
  </si>
  <si>
    <t>550 kW</t>
  </si>
  <si>
    <t xml:space="preserve">Weet u niet of u een micro/mkb- of grootbedrijf bent? Doe dan de MKB toets via:  </t>
  </si>
  <si>
    <t xml:space="preserve">wordt of u een micro/mkb- of grootbedrijf bent. </t>
  </si>
  <si>
    <r>
      <rPr>
        <b/>
        <sz val="11"/>
        <color theme="1"/>
        <rFont val="Verdana"/>
        <family val="2"/>
      </rPr>
      <t xml:space="preserve">*² </t>
    </r>
    <r>
      <rPr>
        <sz val="11"/>
        <color theme="1"/>
        <rFont val="Verdana"/>
        <family val="2"/>
      </rPr>
      <t xml:space="preserve"> Klik met uw muis in het groen gearceerde veld waarin staat micro/mkb- of grootbedrijf. Selecteer via de lookup die zichtbaar </t>
    </r>
  </si>
  <si>
    <t xml:space="preserve"> waaruit de aanschafprijs van de referentiemachine blijkt.</t>
  </si>
  <si>
    <r>
      <rPr>
        <b/>
        <sz val="11"/>
        <color theme="1"/>
        <rFont val="Verdana"/>
        <family val="2"/>
      </rPr>
      <t>*¹</t>
    </r>
    <r>
      <rPr>
        <sz val="11"/>
        <color theme="1"/>
        <rFont val="Verdana"/>
        <family val="2"/>
      </rPr>
      <t xml:space="preserve"> Stuur bij uw aanvraag een offerte mee van een  dieselaggregaat met hetzelfde vermogen (offerte van maximaal 3 maanden oud)</t>
    </r>
  </si>
  <si>
    <t>Percentage meerkosten micro/mkb- of grootbedrijf</t>
  </si>
  <si>
    <t xml:space="preserve">Micro/MKB- of grootbedrijf?*² </t>
  </si>
  <si>
    <t>Aanschafprijs referentiemachine (diesel)*¹</t>
  </si>
  <si>
    <t>Vliegwiel als vermogensvoorziening (A2.12)</t>
  </si>
  <si>
    <t>Op het vierde tabblad kunt u een berekening maken voor een vliegwiel als vermogensvoorziening (A2.12).</t>
  </si>
  <si>
    <t xml:space="preserve">Op het tweede tabblad kunt u een berekening maken voor een DC-laadstation (A2.13). </t>
  </si>
  <si>
    <t>220 kW</t>
  </si>
  <si>
    <t>MKB of micro-onderneming € 85 per kWh</t>
  </si>
  <si>
    <t>Grootbedrijf € 60 per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</si>
</sst>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€&quot;\ #,##0;[Red]&quot;€&quot;\ \-#,##0"/>
    <numFmt numFmtId="41" formatCode="_ * #,##0_ ;_ * \-#,##0_ ;_ * &quot;-&quot;_ ;_ @_ "/>
    <numFmt numFmtId="44" formatCode="_ &quot;€&quot;\ * #,##0.00_ ;_ &quot;€&quot;\ * \-#,##0.00_ ;_ &quot;€&quot;\ * &quot;-&quot;??_ ;_ @_ "/>
    <numFmt numFmtId="164" formatCode="#,##0_ ;[Red]\-#,##0\ "/>
    <numFmt numFmtId="165" formatCode="&quot;€&quot;\ #,##0.00"/>
    <numFmt numFmtId="166" formatCode="&quot;€&quot;\ #,##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000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B0F0"/>
      <name val="Arial"/>
      <family val="2"/>
    </font>
    <font>
      <b/>
      <sz val="11"/>
      <name val="Arial"/>
      <family val="2"/>
    </font>
    <font>
      <sz val="11"/>
      <color rgb="FF00B0F0"/>
      <name val="Arial"/>
      <family val="2"/>
    </font>
    <font>
      <sz val="11"/>
      <color rgb="FF00B0F0"/>
      <name val="Calibri"/>
      <family val="2"/>
      <scheme val="minor"/>
    </font>
    <font>
      <b/>
      <sz val="14"/>
      <color rgb="FFFF0000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rgb="FF007BC7"/>
      <name val="Verdana"/>
      <family val="2"/>
    </font>
    <font>
      <sz val="11"/>
      <color theme="1"/>
      <name val="Verdana"/>
      <family val="2"/>
    </font>
    <font>
      <b/>
      <sz val="11"/>
      <color rgb="FFFF0000"/>
      <name val="Verdana"/>
      <family val="2"/>
    </font>
    <font>
      <b/>
      <u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rgb="FF00B0F0"/>
      <name val="Verdana"/>
      <family val="2"/>
    </font>
    <font>
      <sz val="8"/>
      <color theme="1"/>
      <name val="Verdana"/>
      <family val="2"/>
    </font>
    <font>
      <b/>
      <sz val="11"/>
      <name val="Verdana"/>
      <family val="2"/>
    </font>
    <font>
      <sz val="11"/>
      <color rgb="FF00B0F0"/>
      <name val="Verdana"/>
      <family val="2"/>
    </font>
    <font>
      <b/>
      <sz val="14"/>
      <color theme="1"/>
      <name val="Verdana"/>
      <family val="2"/>
    </font>
    <font>
      <b/>
      <sz val="14"/>
      <color rgb="FFFF0000"/>
      <name val="Verdana"/>
      <family val="2"/>
    </font>
    <font>
      <b/>
      <sz val="12"/>
      <color rgb="FFFF0000"/>
      <name val="Verdana"/>
      <family val="2"/>
    </font>
    <font>
      <u/>
      <sz val="11"/>
      <color theme="10"/>
      <name val="Verdana"/>
      <family val="2"/>
    </font>
    <font>
      <b/>
      <sz val="14"/>
      <color rgb="FF007BC7"/>
      <name val="Verdana"/>
      <family val="2"/>
    </font>
    <font>
      <b/>
      <vertAlign val="superscript"/>
      <sz val="14"/>
      <color rgb="FF007BC7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8"/>
      <color rgb="FF000000"/>
      <name val="Verdana"/>
      <family val="2"/>
    </font>
    <font>
      <vertAlign val="superscript"/>
      <sz val="11"/>
      <color theme="1"/>
      <name val="Verdana"/>
      <family val="2"/>
    </font>
    <font>
      <sz val="10"/>
      <color theme="1"/>
      <name val="Verdana"/>
      <family val="2"/>
    </font>
    <font>
      <b/>
      <i/>
      <sz val="11"/>
      <color rgb="FF000000"/>
      <name val="Verdana"/>
      <family val="2"/>
    </font>
    <font>
      <sz val="11"/>
      <color rgb="FFF8F8F8"/>
      <name val="Verdana"/>
      <family val="2"/>
    </font>
    <font>
      <sz val="9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A6C991"/>
        <bgColor indexed="64"/>
      </patternFill>
    </fill>
    <fill>
      <patternFill patternType="solid">
        <fgColor rgb="FFD9EBF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0">
    <xf numFmtId="0" fontId="0" fillId="0" borderId="0" xfId="0"/>
    <xf numFmtId="0" fontId="0" fillId="2" borderId="0" xfId="0" applyFill="1"/>
    <xf numFmtId="0" fontId="3" fillId="2" borderId="1" xfId="0" applyFont="1" applyFill="1" applyBorder="1"/>
    <xf numFmtId="0" fontId="4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5" fillId="2" borderId="4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4" fontId="4" fillId="2" borderId="0" xfId="0" applyNumberFormat="1" applyFont="1" applyFill="1"/>
    <xf numFmtId="0" fontId="0" fillId="2" borderId="5" xfId="0" applyFill="1" applyBorder="1"/>
    <xf numFmtId="0" fontId="6" fillId="2" borderId="4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4" fillId="2" borderId="0" xfId="0" applyFont="1" applyFill="1"/>
    <xf numFmtId="164" fontId="8" fillId="2" borderId="0" xfId="0" applyNumberFormat="1" applyFont="1" applyFill="1" applyAlignment="1">
      <alignment horizontal="center"/>
    </xf>
    <xf numFmtId="164" fontId="9" fillId="2" borderId="0" xfId="0" applyNumberFormat="1" applyFont="1" applyFill="1"/>
    <xf numFmtId="164" fontId="8" fillId="2" borderId="0" xfId="0" applyNumberFormat="1" applyFont="1" applyFill="1"/>
    <xf numFmtId="0" fontId="4" fillId="2" borderId="4" xfId="0" applyFont="1" applyFill="1" applyBorder="1" applyAlignment="1">
      <alignment horizontal="left"/>
    </xf>
    <xf numFmtId="6" fontId="4" fillId="2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164" fontId="6" fillId="2" borderId="0" xfId="0" applyNumberFormat="1" applyFont="1" applyFill="1"/>
    <xf numFmtId="9" fontId="8" fillId="3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left"/>
    </xf>
    <xf numFmtId="0" fontId="11" fillId="2" borderId="0" xfId="0" applyFont="1" applyFill="1"/>
    <xf numFmtId="164" fontId="6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8" fillId="2" borderId="4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44" fontId="8" fillId="2" borderId="7" xfId="0" applyNumberFormat="1" applyFont="1" applyFill="1" applyBorder="1" applyAlignment="1">
      <alignment horizontal="right"/>
    </xf>
    <xf numFmtId="166" fontId="4" fillId="2" borderId="0" xfId="0" applyNumberFormat="1" applyFont="1" applyFill="1" applyAlignment="1">
      <alignment horizontal="right"/>
    </xf>
    <xf numFmtId="9" fontId="8" fillId="2" borderId="0" xfId="0" applyNumberFormat="1" applyFont="1" applyFill="1"/>
    <xf numFmtId="44" fontId="4" fillId="2" borderId="8" xfId="0" applyNumberFormat="1" applyFont="1" applyFill="1" applyBorder="1" applyAlignment="1">
      <alignment horizontal="right"/>
    </xf>
    <xf numFmtId="6" fontId="4" fillId="2" borderId="0" xfId="0" applyNumberFormat="1" applyFont="1" applyFill="1" applyAlignment="1">
      <alignment horizontal="left"/>
    </xf>
    <xf numFmtId="10" fontId="4" fillId="2" borderId="0" xfId="0" applyNumberFormat="1" applyFont="1" applyFill="1" applyAlignment="1">
      <alignment horizontal="center"/>
    </xf>
    <xf numFmtId="9" fontId="4" fillId="2" borderId="0" xfId="0" applyNumberFormat="1" applyFont="1" applyFill="1" applyAlignment="1">
      <alignment horizontal="center"/>
    </xf>
    <xf numFmtId="165" fontId="4" fillId="2" borderId="0" xfId="0" applyNumberFormat="1" applyFont="1" applyFill="1" applyAlignment="1">
      <alignment horizontal="right"/>
    </xf>
    <xf numFmtId="0" fontId="1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164" fontId="13" fillId="2" borderId="0" xfId="0" applyNumberFormat="1" applyFont="1" applyFill="1"/>
    <xf numFmtId="0" fontId="5" fillId="2" borderId="0" xfId="0" applyFont="1" applyFill="1"/>
    <xf numFmtId="164" fontId="5" fillId="2" borderId="0" xfId="0" applyNumberFormat="1" applyFont="1" applyFill="1"/>
    <xf numFmtId="165" fontId="5" fillId="4" borderId="9" xfId="0" applyNumberFormat="1" applyFont="1" applyFill="1" applyBorder="1" applyAlignment="1">
      <alignment horizontal="right"/>
    </xf>
    <xf numFmtId="0" fontId="0" fillId="2" borderId="10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164" fontId="0" fillId="2" borderId="8" xfId="0" applyNumberFormat="1" applyFill="1" applyBorder="1"/>
    <xf numFmtId="0" fontId="0" fillId="2" borderId="8" xfId="0" applyFill="1" applyBorder="1"/>
    <xf numFmtId="0" fontId="0" fillId="2" borderId="11" xfId="0" applyFill="1" applyBorder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14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1" fillId="2" borderId="0" xfId="0" applyNumberFormat="1" applyFont="1" applyFill="1"/>
    <xf numFmtId="0" fontId="2" fillId="0" borderId="0" xfId="1" applyAlignment="1">
      <alignment vertical="center"/>
    </xf>
    <xf numFmtId="0" fontId="16" fillId="2" borderId="0" xfId="0" applyFont="1" applyFill="1"/>
    <xf numFmtId="0" fontId="17" fillId="5" borderId="8" xfId="0" applyFont="1" applyFill="1" applyBorder="1"/>
    <xf numFmtId="0" fontId="17" fillId="5" borderId="11" xfId="0" applyFont="1" applyFill="1" applyBorder="1"/>
    <xf numFmtId="0" fontId="0" fillId="0" borderId="5" xfId="0" applyBorder="1" applyAlignment="1">
      <alignment horizontal="right"/>
    </xf>
    <xf numFmtId="41" fontId="0" fillId="0" borderId="0" xfId="0" applyNumberFormat="1"/>
    <xf numFmtId="165" fontId="22" fillId="3" borderId="12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/>
    <xf numFmtId="0" fontId="19" fillId="0" borderId="0" xfId="0" applyFont="1"/>
    <xf numFmtId="0" fontId="18" fillId="2" borderId="0" xfId="0" applyFont="1" applyFill="1" applyAlignment="1">
      <alignment vertical="center"/>
    </xf>
    <xf numFmtId="0" fontId="21" fillId="2" borderId="0" xfId="0" applyFont="1" applyFill="1" applyAlignment="1">
      <alignment horizontal="left"/>
    </xf>
    <xf numFmtId="164" fontId="22" fillId="2" borderId="0" xfId="0" applyNumberFormat="1" applyFont="1" applyFill="1" applyAlignment="1">
      <alignment horizontal="center"/>
    </xf>
    <xf numFmtId="164" fontId="23" fillId="2" borderId="0" xfId="0" applyNumberFormat="1" applyFont="1" applyFill="1"/>
    <xf numFmtId="164" fontId="22" fillId="2" borderId="0" xfId="0" applyNumberFormat="1" applyFont="1" applyFill="1"/>
    <xf numFmtId="164" fontId="19" fillId="2" borderId="0" xfId="0" applyNumberFormat="1" applyFont="1" applyFill="1"/>
    <xf numFmtId="0" fontId="19" fillId="2" borderId="0" xfId="0" applyFont="1" applyFill="1" applyAlignment="1">
      <alignment horizontal="left"/>
    </xf>
    <xf numFmtId="0" fontId="19" fillId="2" borderId="0" xfId="0" applyFont="1" applyFill="1" applyAlignment="1">
      <alignment horizontal="center"/>
    </xf>
    <xf numFmtId="6" fontId="19" fillId="2" borderId="0" xfId="0" applyNumberFormat="1" applyFont="1" applyFill="1" applyAlignment="1">
      <alignment horizontal="center"/>
    </xf>
    <xf numFmtId="164" fontId="20" fillId="2" borderId="0" xfId="0" applyNumberFormat="1" applyFont="1" applyFill="1"/>
    <xf numFmtId="164" fontId="19" fillId="2" borderId="0" xfId="0" applyNumberFormat="1" applyFont="1" applyFill="1" applyAlignment="1">
      <alignment horizontal="center"/>
    </xf>
    <xf numFmtId="0" fontId="26" fillId="2" borderId="0" xfId="0" applyFont="1" applyFill="1"/>
    <xf numFmtId="164" fontId="20" fillId="2" borderId="0" xfId="0" applyNumberFormat="1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22" fillId="2" borderId="0" xfId="0" applyFont="1" applyFill="1" applyAlignment="1">
      <alignment horizontal="center"/>
    </xf>
    <xf numFmtId="44" fontId="22" fillId="2" borderId="12" xfId="0" applyNumberFormat="1" applyFont="1" applyFill="1" applyBorder="1" applyAlignment="1">
      <alignment horizontal="right"/>
    </xf>
    <xf numFmtId="165" fontId="22" fillId="2" borderId="0" xfId="0" applyNumberFormat="1" applyFont="1" applyFill="1" applyAlignment="1">
      <alignment horizontal="right"/>
    </xf>
    <xf numFmtId="166" fontId="19" fillId="2" borderId="0" xfId="0" applyNumberFormat="1" applyFont="1" applyFill="1" applyAlignment="1">
      <alignment horizontal="right"/>
    </xf>
    <xf numFmtId="9" fontId="22" fillId="2" borderId="12" xfId="0" applyNumberFormat="1" applyFont="1" applyFill="1" applyBorder="1" applyAlignment="1">
      <alignment horizontal="center"/>
    </xf>
    <xf numFmtId="44" fontId="19" fillId="2" borderId="12" xfId="0" applyNumberFormat="1" applyFont="1" applyFill="1" applyBorder="1" applyAlignment="1">
      <alignment horizontal="right"/>
    </xf>
    <xf numFmtId="44" fontId="19" fillId="2" borderId="0" xfId="0" applyNumberFormat="1" applyFont="1" applyFill="1" applyAlignment="1">
      <alignment horizontal="right"/>
    </xf>
    <xf numFmtId="6" fontId="19" fillId="2" borderId="0" xfId="0" applyNumberFormat="1" applyFont="1" applyFill="1" applyAlignment="1">
      <alignment horizontal="left"/>
    </xf>
    <xf numFmtId="10" fontId="19" fillId="2" borderId="0" xfId="0" applyNumberFormat="1" applyFont="1" applyFill="1" applyAlignment="1">
      <alignment horizontal="center"/>
    </xf>
    <xf numFmtId="9" fontId="19" fillId="2" borderId="0" xfId="0" applyNumberFormat="1" applyFont="1" applyFill="1" applyAlignment="1">
      <alignment horizontal="center"/>
    </xf>
    <xf numFmtId="165" fontId="19" fillId="2" borderId="0" xfId="0" applyNumberFormat="1" applyFont="1" applyFill="1" applyAlignment="1">
      <alignment horizontal="right"/>
    </xf>
    <xf numFmtId="0" fontId="31" fillId="2" borderId="0" xfId="0" applyFont="1" applyFill="1" applyAlignment="1">
      <alignment vertical="center"/>
    </xf>
    <xf numFmtId="0" fontId="27" fillId="2" borderId="0" xfId="0" applyFont="1" applyFill="1" applyAlignment="1">
      <alignment horizontal="left"/>
    </xf>
    <xf numFmtId="0" fontId="27" fillId="2" borderId="0" xfId="0" applyFont="1" applyFill="1" applyAlignment="1">
      <alignment horizontal="center"/>
    </xf>
    <xf numFmtId="164" fontId="28" fillId="2" borderId="0" xfId="0" applyNumberFormat="1" applyFont="1" applyFill="1"/>
    <xf numFmtId="0" fontId="27" fillId="2" borderId="0" xfId="0" applyFont="1" applyFill="1"/>
    <xf numFmtId="164" fontId="27" fillId="2" borderId="0" xfId="0" applyNumberFormat="1" applyFont="1" applyFill="1"/>
    <xf numFmtId="165" fontId="27" fillId="6" borderId="9" xfId="0" applyNumberFormat="1" applyFont="1" applyFill="1" applyBorder="1" applyAlignment="1">
      <alignment horizontal="right" vertical="center"/>
    </xf>
    <xf numFmtId="165" fontId="27" fillId="2" borderId="0" xfId="0" applyNumberFormat="1" applyFont="1" applyFill="1" applyAlignment="1">
      <alignment horizontal="right"/>
    </xf>
    <xf numFmtId="0" fontId="19" fillId="7" borderId="1" xfId="0" applyFont="1" applyFill="1" applyBorder="1" applyAlignment="1">
      <alignment horizontal="left"/>
    </xf>
    <xf numFmtId="0" fontId="19" fillId="7" borderId="2" xfId="0" applyFont="1" applyFill="1" applyBorder="1" applyAlignment="1">
      <alignment horizontal="left"/>
    </xf>
    <xf numFmtId="0" fontId="19" fillId="7" borderId="2" xfId="0" applyFont="1" applyFill="1" applyBorder="1" applyAlignment="1">
      <alignment horizontal="center"/>
    </xf>
    <xf numFmtId="164" fontId="19" fillId="7" borderId="2" xfId="0" applyNumberFormat="1" applyFont="1" applyFill="1" applyBorder="1" applyAlignment="1">
      <alignment horizontal="center"/>
    </xf>
    <xf numFmtId="164" fontId="19" fillId="7" borderId="2" xfId="0" applyNumberFormat="1" applyFont="1" applyFill="1" applyBorder="1"/>
    <xf numFmtId="0" fontId="0" fillId="7" borderId="2" xfId="0" applyFill="1" applyBorder="1"/>
    <xf numFmtId="0" fontId="0" fillId="7" borderId="3" xfId="0" applyFill="1" applyBorder="1"/>
    <xf numFmtId="0" fontId="33" fillId="7" borderId="4" xfId="0" applyFont="1" applyFill="1" applyBorder="1" applyAlignment="1">
      <alignment horizontal="left" indent="1"/>
    </xf>
    <xf numFmtId="0" fontId="19" fillId="7" borderId="0" xfId="0" applyFont="1" applyFill="1" applyAlignment="1">
      <alignment horizontal="left" indent="1"/>
    </xf>
    <xf numFmtId="0" fontId="19" fillId="7" borderId="0" xfId="0" applyFont="1" applyFill="1" applyAlignment="1">
      <alignment horizontal="left"/>
    </xf>
    <xf numFmtId="0" fontId="19" fillId="7" borderId="0" xfId="0" applyFont="1" applyFill="1" applyAlignment="1">
      <alignment horizontal="center"/>
    </xf>
    <xf numFmtId="164" fontId="19" fillId="7" borderId="0" xfId="0" applyNumberFormat="1" applyFont="1" applyFill="1" applyAlignment="1">
      <alignment horizontal="center"/>
    </xf>
    <xf numFmtId="164" fontId="19" fillId="7" borderId="0" xfId="0" applyNumberFormat="1" applyFont="1" applyFill="1"/>
    <xf numFmtId="0" fontId="0" fillId="7" borderId="0" xfId="0" applyFill="1"/>
    <xf numFmtId="0" fontId="0" fillId="7" borderId="5" xfId="0" applyFill="1" applyBorder="1"/>
    <xf numFmtId="0" fontId="2" fillId="7" borderId="4" xfId="1" applyFill="1" applyBorder="1" applyAlignment="1" applyProtection="1">
      <alignment horizontal="left" indent="1"/>
    </xf>
    <xf numFmtId="0" fontId="19" fillId="7" borderId="0" xfId="0" applyFont="1" applyFill="1"/>
    <xf numFmtId="0" fontId="30" fillId="7" borderId="10" xfId="1" applyFont="1" applyFill="1" applyBorder="1" applyAlignment="1" applyProtection="1">
      <alignment horizontal="left" vertical="center" indent="1"/>
    </xf>
    <xf numFmtId="0" fontId="19" fillId="7" borderId="8" xfId="0" applyFont="1" applyFill="1" applyBorder="1" applyAlignment="1">
      <alignment horizontal="left" indent="1"/>
    </xf>
    <xf numFmtId="0" fontId="19" fillId="7" borderId="8" xfId="0" applyFont="1" applyFill="1" applyBorder="1" applyAlignment="1">
      <alignment horizontal="left"/>
    </xf>
    <xf numFmtId="0" fontId="19" fillId="7" borderId="8" xfId="0" applyFont="1" applyFill="1" applyBorder="1" applyAlignment="1">
      <alignment horizontal="center"/>
    </xf>
    <xf numFmtId="164" fontId="19" fillId="7" borderId="8" xfId="0" applyNumberFormat="1" applyFont="1" applyFill="1" applyBorder="1" applyAlignment="1">
      <alignment horizontal="center"/>
    </xf>
    <xf numFmtId="164" fontId="19" fillId="7" borderId="8" xfId="0" applyNumberFormat="1" applyFont="1" applyFill="1" applyBorder="1"/>
    <xf numFmtId="0" fontId="0" fillId="7" borderId="8" xfId="0" applyFill="1" applyBorder="1"/>
    <xf numFmtId="0" fontId="0" fillId="7" borderId="11" xfId="0" applyFill="1" applyBorder="1"/>
    <xf numFmtId="0" fontId="19" fillId="2" borderId="0" xfId="0" applyFont="1" applyFill="1" applyAlignment="1">
      <alignment horizontal="right"/>
    </xf>
    <xf numFmtId="41" fontId="19" fillId="2" borderId="0" xfId="0" applyNumberFormat="1" applyFont="1" applyFill="1"/>
    <xf numFmtId="0" fontId="0" fillId="2" borderId="0" xfId="0" applyFill="1" applyAlignment="1">
      <alignment horizontal="right"/>
    </xf>
    <xf numFmtId="41" fontId="0" fillId="2" borderId="0" xfId="0" applyNumberFormat="1" applyFill="1"/>
    <xf numFmtId="165" fontId="22" fillId="2" borderId="0" xfId="0" applyNumberFormat="1" applyFont="1" applyFill="1" applyAlignment="1" applyProtection="1">
      <alignment horizontal="center"/>
      <protection locked="0"/>
    </xf>
    <xf numFmtId="0" fontId="3" fillId="2" borderId="0" xfId="0" applyFont="1" applyFill="1"/>
    <xf numFmtId="164" fontId="29" fillId="2" borderId="0" xfId="0" applyNumberFormat="1" applyFont="1" applyFill="1"/>
    <xf numFmtId="164" fontId="25" fillId="2" borderId="0" xfId="0" applyNumberFormat="1" applyFont="1" applyFill="1" applyAlignment="1">
      <alignment horizontal="left"/>
    </xf>
    <xf numFmtId="164" fontId="26" fillId="2" borderId="0" xfId="0" applyNumberFormat="1" applyFont="1" applyFill="1"/>
    <xf numFmtId="9" fontId="22" fillId="2" borderId="0" xfId="0" applyNumberFormat="1" applyFont="1" applyFill="1" applyAlignment="1">
      <alignment horizontal="center"/>
    </xf>
    <xf numFmtId="0" fontId="25" fillId="2" borderId="0" xfId="0" applyFont="1" applyFill="1"/>
    <xf numFmtId="164" fontId="19" fillId="7" borderId="3" xfId="0" applyNumberFormat="1" applyFont="1" applyFill="1" applyBorder="1"/>
    <xf numFmtId="164" fontId="19" fillId="0" borderId="4" xfId="0" applyNumberFormat="1" applyFont="1" applyBorder="1"/>
    <xf numFmtId="164" fontId="19" fillId="0" borderId="0" xfId="0" applyNumberFormat="1" applyFont="1"/>
    <xf numFmtId="164" fontId="19" fillId="7" borderId="5" xfId="0" applyNumberFormat="1" applyFont="1" applyFill="1" applyBorder="1"/>
    <xf numFmtId="0" fontId="19" fillId="7" borderId="5" xfId="0" applyFont="1" applyFill="1" applyBorder="1"/>
    <xf numFmtId="0" fontId="19" fillId="0" borderId="4" xfId="0" applyFont="1" applyBorder="1"/>
    <xf numFmtId="164" fontId="19" fillId="7" borderId="11" xfId="0" applyNumberFormat="1" applyFont="1" applyFill="1" applyBorder="1"/>
    <xf numFmtId="1" fontId="22" fillId="3" borderId="1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>
      <alignment vertical="top"/>
    </xf>
    <xf numFmtId="0" fontId="18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19" fillId="2" borderId="0" xfId="0" applyFont="1" applyFill="1" applyAlignment="1">
      <alignment horizontal="left" vertical="top"/>
    </xf>
    <xf numFmtId="0" fontId="37" fillId="0" borderId="0" xfId="0" applyFont="1"/>
    <xf numFmtId="0" fontId="31" fillId="0" borderId="0" xfId="0" applyFont="1"/>
    <xf numFmtId="0" fontId="33" fillId="0" borderId="0" xfId="0" applyFont="1" applyAlignment="1">
      <alignment vertical="center"/>
    </xf>
    <xf numFmtId="0" fontId="33" fillId="0" borderId="0" xfId="0" applyFont="1"/>
    <xf numFmtId="0" fontId="2" fillId="0" borderId="0" xfId="1"/>
    <xf numFmtId="0" fontId="34" fillId="0" borderId="0" xfId="0" applyFont="1"/>
    <xf numFmtId="0" fontId="30" fillId="0" borderId="0" xfId="1" applyFont="1"/>
    <xf numFmtId="0" fontId="39" fillId="0" borderId="0" xfId="0" applyFont="1"/>
    <xf numFmtId="0" fontId="19" fillId="7" borderId="11" xfId="0" applyFont="1" applyFill="1" applyBorder="1" applyAlignment="1">
      <alignment horizontal="left"/>
    </xf>
    <xf numFmtId="0" fontId="19" fillId="7" borderId="10" xfId="0" applyFont="1" applyFill="1" applyBorder="1" applyAlignment="1">
      <alignment horizontal="left" indent="1"/>
    </xf>
    <xf numFmtId="0" fontId="40" fillId="7" borderId="5" xfId="0" applyFont="1" applyFill="1" applyBorder="1" applyAlignment="1">
      <alignment horizontal="left"/>
    </xf>
    <xf numFmtId="0" fontId="19" fillId="7" borderId="4" xfId="0" applyFont="1" applyFill="1" applyBorder="1" applyAlignment="1">
      <alignment horizontal="left" indent="1"/>
    </xf>
    <xf numFmtId="0" fontId="19" fillId="7" borderId="5" xfId="0" applyFont="1" applyFill="1" applyBorder="1" applyAlignment="1">
      <alignment horizontal="left" indent="1"/>
    </xf>
    <xf numFmtId="0" fontId="30" fillId="7" borderId="4" xfId="1" applyFont="1" applyFill="1" applyBorder="1" applyAlignment="1" applyProtection="1">
      <alignment horizontal="left" indent="1"/>
    </xf>
    <xf numFmtId="0" fontId="19" fillId="7" borderId="4" xfId="0" applyFont="1" applyFill="1" applyBorder="1"/>
    <xf numFmtId="164" fontId="22" fillId="7" borderId="0" xfId="0" applyNumberFormat="1" applyFont="1" applyFill="1"/>
    <xf numFmtId="0" fontId="19" fillId="7" borderId="3" xfId="0" applyFont="1" applyFill="1" applyBorder="1"/>
    <xf numFmtId="0" fontId="19" fillId="7" borderId="2" xfId="0" applyFont="1" applyFill="1" applyBorder="1"/>
    <xf numFmtId="164" fontId="22" fillId="7" borderId="2" xfId="0" applyNumberFormat="1" applyFont="1" applyFill="1" applyBorder="1"/>
    <xf numFmtId="0" fontId="22" fillId="2" borderId="0" xfId="0" applyFont="1" applyFill="1"/>
    <xf numFmtId="9" fontId="22" fillId="3" borderId="12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 applyProtection="1">
      <protection locked="0"/>
    </xf>
    <xf numFmtId="0" fontId="20" fillId="2" borderId="0" xfId="0" applyFont="1" applyFill="1" applyAlignment="1">
      <alignment horizontal="left"/>
    </xf>
    <xf numFmtId="49" fontId="33" fillId="0" borderId="0" xfId="0" applyNumberFormat="1" applyFont="1" applyAlignment="1">
      <alignment horizontal="left"/>
    </xf>
    <xf numFmtId="44" fontId="22" fillId="3" borderId="12" xfId="0" applyNumberFormat="1" applyFont="1" applyFill="1" applyBorder="1" applyAlignment="1">
      <alignment horizontal="right"/>
    </xf>
    <xf numFmtId="9" fontId="22" fillId="3" borderId="12" xfId="0" applyNumberFormat="1" applyFont="1" applyFill="1" applyBorder="1" applyAlignment="1">
      <alignment horizont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D9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428627</xdr:colOff>
      <xdr:row>0</xdr:row>
      <xdr:rowOff>1</xdr:rowOff>
    </xdr:from>
    <xdr:to>
      <xdr:col>9</xdr:col>
      <xdr:colOff>523876</xdr:colOff>
      <xdr:row>4</xdr:row>
      <xdr:rowOff>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018455B-22DB-4CFC-90D6-8BFCFA351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2" y="1"/>
          <a:ext cx="2266949" cy="761999"/>
        </a:xfrm>
        <a:prstGeom prst="rect">
          <a:avLst/>
        </a:prstGeom>
      </xdr:spPr>
    </xdr:pic>
    <xdr:clientData/>
  </xdr:twoCellAnchor>
  <xdr:twoCellAnchor>
    <xdr:from>
      <xdr:col>0</xdr:col>
      <xdr:colOff>600075</xdr:colOff>
      <xdr:row>19</xdr:row>
      <xdr:rowOff>176212</xdr:rowOff>
    </xdr:from>
    <xdr:to>
      <xdr:col>21</xdr:col>
      <xdr:colOff>419100</xdr:colOff>
      <xdr:row>31</xdr:row>
      <xdr:rowOff>19050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5E210D17-A2A6-49BD-93AD-89958D8038E8}"/>
            </a:ext>
          </a:extLst>
        </xdr:cNvPr>
        <xdr:cNvSpPr txBox="1"/>
      </xdr:nvSpPr>
      <xdr:spPr>
        <a:xfrm>
          <a:off x="600075" y="4138612"/>
          <a:ext cx="13868400" cy="21288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*</a:t>
          </a: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¹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Stuur bij uw aanvraag een offerte mee van een vergelijkbare diesel-variant (van maximaal 3 maanden oud) waaruit de aanschafprijs van de referentiemachine blijkt</a:t>
          </a:r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</a:rPr>
            <a:t>.</a:t>
          </a:r>
          <a:endParaRPr lang="nl-NL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*²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Klik met uw muis in het groen gearceerde veld waarin staat Kleinbedrijf (MKB). Selecteer via de lookup die zichtbaar wordt of u een klein of groot bedrijf bent. Het subsidiepercentage wat van toepassing is wordt dan automatisch gevuld.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+mn-cs"/>
            </a:rPr>
            <a:t>       </a:t>
          </a:r>
          <a:r>
            <a:rPr lang="nl-NL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Als u in het hoogste tarief inkomstenbelasting valt dan heeft u recht op 25%</a:t>
          </a:r>
          <a:endParaRPr lang="nl-NL">
            <a:effectLst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FF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</a:p>
        <a:p>
          <a:endParaRPr lang="nl-NL" sz="11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Weet u niet of u een MKB of groot bedrijf bent? Doe dan de MKB toets via:</a:t>
          </a:r>
          <a:r>
            <a:rPr lang="nl-NL"/>
            <a:t> </a:t>
          </a:r>
          <a:r>
            <a:rPr lang="nl-NL" sz="1100" b="0" i="0" u="sng" strike="noStrike">
              <a:solidFill>
                <a:srgbClr val="0563C1"/>
              </a:solidFill>
              <a:effectLst/>
              <a:latin typeface="Calibri" panose="020F0502020204030204" pitchFamily="34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https://www.rvo.nl/onderwerpen/subsidiespelregels/ezk/mkb-toets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nl-N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Ook micro ondernemingen vallen onder MKB</a:t>
          </a:r>
          <a:endParaRPr lang="nl-NL">
            <a:effectLst/>
          </a:endParaRPr>
        </a:p>
        <a:p>
          <a:endParaRPr lang="nl-NL" sz="11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Aan de berekening van dit indicatieve subsidiebedrag kunnen geen rechten ontleend worden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428627</xdr:colOff>
      <xdr:row>0</xdr:row>
      <xdr:rowOff>1</xdr:rowOff>
    </xdr:from>
    <xdr:to>
      <xdr:col>9</xdr:col>
      <xdr:colOff>523876</xdr:colOff>
      <xdr:row>4</xdr:row>
      <xdr:rowOff>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A5B991-E380-4A2A-8EE3-2D8F13BCE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2" y="1"/>
          <a:ext cx="2266949" cy="761999"/>
        </a:xfrm>
        <a:prstGeom prst="rect">
          <a:avLst/>
        </a:prstGeom>
      </xdr:spPr>
    </xdr:pic>
    <xdr:clientData/>
  </xdr:twoCellAnchor>
  <xdr:twoCellAnchor>
    <xdr:from>
      <xdr:col>0</xdr:col>
      <xdr:colOff>600075</xdr:colOff>
      <xdr:row>18</xdr:row>
      <xdr:rowOff>176212</xdr:rowOff>
    </xdr:from>
    <xdr:to>
      <xdr:col>21</xdr:col>
      <xdr:colOff>419100</xdr:colOff>
      <xdr:row>30</xdr:row>
      <xdr:rowOff>19050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ABC47C4E-FBB8-45B5-B706-9FAEC22E5C35}"/>
            </a:ext>
          </a:extLst>
        </xdr:cNvPr>
        <xdr:cNvSpPr txBox="1"/>
      </xdr:nvSpPr>
      <xdr:spPr>
        <a:xfrm>
          <a:off x="600075" y="4138612"/>
          <a:ext cx="13868400" cy="21288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*</a:t>
          </a: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¹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Stuur bij uw aanvraag een offerte mee van een vergelijkbare diesel-variant (van maximaal 3 maanden oud) waaruit de aanschafprijs van de referentiemachine blijkt.</a:t>
          </a:r>
          <a:r>
            <a:rPr lang="nl-NL"/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*²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Klik met uw muis in het groen gearceerde veld waarin staat Kleinbedrijf (MKB). Selecteer via de lookup die zichtbaar wordt of u een klein of groot bedrijf bent. Het subsidiepercentage wat van toepassing is wordt dan automatisch gevuld.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+mn-cs"/>
            </a:rPr>
            <a:t>       </a:t>
          </a:r>
          <a:r>
            <a:rPr lang="nl-NL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Als u in het hoogste tarief inkomstenbelasting valt dan heeft u recht op 25%</a:t>
          </a:r>
          <a:endParaRPr lang="nl-NL">
            <a:effectLst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</a:t>
          </a:r>
          <a:r>
            <a:rPr lang="nl-NL"/>
            <a:t> </a:t>
          </a:r>
          <a:r>
            <a:rPr lang="nl-NL" sz="1100" b="1" i="0" u="none" strike="noStrike">
              <a:solidFill>
                <a:srgbClr val="FF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</a:p>
        <a:p>
          <a:endParaRPr lang="nl-NL" sz="11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Weet u niet of u een MKB of groot bedrijf bent? Doe dan de MKB toets via:</a:t>
          </a:r>
          <a:r>
            <a:rPr lang="nl-NL"/>
            <a:t> </a:t>
          </a:r>
          <a:r>
            <a:rPr lang="nl-NL" sz="1100" b="0" i="0" u="sng" strike="noStrike">
              <a:solidFill>
                <a:srgbClr val="0563C1"/>
              </a:solidFill>
              <a:effectLst/>
              <a:latin typeface="Calibri" panose="020F0502020204030204" pitchFamily="34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https://www.rvo.nl/onderwerpen/subsidiespelregels/ezk/mkb-toets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nl-N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Ook micro ondernemingen vallen onder MKB</a:t>
          </a:r>
          <a:endParaRPr lang="nl-NL">
            <a:effectLst/>
          </a:endParaRPr>
        </a:p>
        <a:p>
          <a:endParaRPr lang="nl-NL" sz="11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Aan de berekening van dit indicatieve subsidiebedrag kunnen geen rechten ontleend worden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504190</xdr:colOff>
      <xdr:row>0</xdr:row>
      <xdr:rowOff>9525</xdr:rowOff>
    </xdr:from>
    <xdr:to>
      <xdr:col>11</xdr:col>
      <xdr:colOff>417195</xdr:colOff>
      <xdr:row>8</xdr:row>
      <xdr:rowOff>114300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56AEEB5-9A9A-4BB9-AD43-B3F44842850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2765" y="9525"/>
          <a:ext cx="2351405" cy="15906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0</xdr:row>
      <xdr:rowOff>19050</xdr:rowOff>
    </xdr:from>
    <xdr:to>
      <xdr:col>7</xdr:col>
      <xdr:colOff>495300</xdr:colOff>
      <xdr:row>7</xdr:row>
      <xdr:rowOff>57150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B7624DF-034D-4E06-9A46-F4619711613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7150" y="19050"/>
          <a:ext cx="4667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rvo.nl/onderwerpen/subsidiespelregels/ezk/mkb-toe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rvo.nl/onderwerpen/subsidiespelregels/ezk/mkb-toe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rvo.nl/onderwerpen/subsidiespelregels/ez/mkb-toet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rvo.nl/sseb" TargetMode="External"/><Relationship Id="rId1" Type="http://schemas.openxmlformats.org/officeDocument/2006/relationships/hyperlink" Target="https://www.rvo.nl/onderwerpen/subsidiespelregels/ez/mkb-toet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rvo.nl/onderwerpen/subsidiespelregels/ez/mkb-toet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rvo.nl/onderwerpen/subsidiespelregels/ez/mkb-toe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53164-ED54-453F-B16B-DF2DCAADA07F}">
  <sheetPr codeName="Blad1"/>
  <dimension ref="A1:AC47"/>
  <sheetViews>
    <sheetView workbookViewId="0">
      <selection activeCell="I11" sqref="I11"/>
    </sheetView>
  </sheetViews>
  <sheetFormatPr defaultRowHeight="15" x14ac:dyDescent="0.25"/>
  <cols>
    <col min="4" max="4" width="10.28515625" bestFit="1" customWidth="1"/>
    <col min="6" max="6" width="9.28515625" bestFit="1" customWidth="1"/>
    <col min="7" max="7" width="14.28515625" customWidth="1"/>
    <col min="11" max="11" width="21.42578125" customWidth="1"/>
    <col min="15" max="15" width="39.285156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8" x14ac:dyDescent="0.25">
      <c r="A5" s="1"/>
      <c r="B5" s="2" t="s">
        <v>13</v>
      </c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25">
      <c r="A6" s="1"/>
      <c r="B6" s="12"/>
      <c r="C6" s="13"/>
      <c r="D6" s="13"/>
      <c r="E6" s="14"/>
      <c r="F6" s="15"/>
      <c r="G6" s="16"/>
      <c r="H6" s="17"/>
      <c r="I6" s="17"/>
      <c r="J6" s="17"/>
      <c r="K6" s="10"/>
      <c r="L6" s="1"/>
      <c r="M6" s="1"/>
      <c r="N6" s="1"/>
      <c r="O6" s="1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5">
      <c r="A7" s="1"/>
      <c r="B7" s="18"/>
      <c r="C7" s="7"/>
      <c r="D7" s="7"/>
      <c r="E7" s="8"/>
      <c r="F7" s="19"/>
      <c r="G7" s="10"/>
      <c r="H7" s="10"/>
      <c r="I7" s="10"/>
      <c r="J7" s="10"/>
      <c r="K7" s="10"/>
      <c r="L7" s="1"/>
      <c r="M7" s="1"/>
      <c r="N7" s="1"/>
      <c r="O7" s="1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25">
      <c r="A8" s="1"/>
      <c r="B8" s="18" t="s">
        <v>0</v>
      </c>
      <c r="C8" s="7"/>
      <c r="D8" s="14"/>
      <c r="E8" s="8"/>
      <c r="F8" s="7"/>
      <c r="G8" s="20">
        <v>786000</v>
      </c>
      <c r="H8" s="21"/>
      <c r="I8" s="21"/>
      <c r="J8" s="21"/>
      <c r="K8" s="14"/>
      <c r="L8" s="1"/>
      <c r="M8" s="1"/>
      <c r="N8" s="1"/>
      <c r="O8" s="1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25">
      <c r="A9" s="1"/>
      <c r="B9" s="18" t="s">
        <v>14</v>
      </c>
      <c r="C9" s="7"/>
      <c r="D9" s="7"/>
      <c r="E9" s="8"/>
      <c r="F9" s="9"/>
      <c r="G9" s="20">
        <v>258500</v>
      </c>
      <c r="H9" s="10"/>
      <c r="I9" s="17" t="s">
        <v>15</v>
      </c>
      <c r="J9" s="10"/>
      <c r="K9" s="14"/>
      <c r="L9" s="1"/>
      <c r="M9" s="1"/>
      <c r="N9" s="1"/>
      <c r="O9" s="1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25">
      <c r="A10" s="1"/>
      <c r="B10" s="18" t="s">
        <v>1</v>
      </c>
      <c r="C10" s="7"/>
      <c r="D10" s="7"/>
      <c r="E10" s="8"/>
      <c r="F10" s="14"/>
      <c r="G10" s="22" t="s">
        <v>2</v>
      </c>
      <c r="I10" s="23" t="s">
        <v>16</v>
      </c>
      <c r="J10" s="14"/>
      <c r="K10" s="24"/>
      <c r="L10" s="1"/>
      <c r="M10" s="1"/>
      <c r="N10" s="1"/>
      <c r="O10" s="1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25">
      <c r="A11" s="1"/>
      <c r="B11" s="18"/>
      <c r="C11" s="7"/>
      <c r="D11" s="7"/>
      <c r="E11" s="8"/>
      <c r="F11" s="14"/>
      <c r="G11" s="10"/>
      <c r="H11" s="25"/>
      <c r="I11" s="14"/>
      <c r="J11" s="14"/>
      <c r="K11" s="1"/>
      <c r="L11" s="1"/>
      <c r="M11" s="1"/>
      <c r="N11" s="1"/>
      <c r="O11" s="1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9" ht="15.75" thickBot="1" x14ac:dyDescent="0.3">
      <c r="A12" s="1"/>
      <c r="B12" s="27" t="s">
        <v>3</v>
      </c>
      <c r="C12" s="28"/>
      <c r="D12" s="28"/>
      <c r="E12" s="29"/>
      <c r="F12" s="15"/>
      <c r="G12" s="17"/>
      <c r="H12" s="17"/>
      <c r="I12" s="17"/>
      <c r="J12" s="17"/>
      <c r="K12" s="30">
        <f>G8-G9</f>
        <v>527500</v>
      </c>
      <c r="L12" s="1"/>
      <c r="M12" s="1"/>
      <c r="N12" s="1"/>
      <c r="O12" s="1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5.75" thickTop="1" x14ac:dyDescent="0.25">
      <c r="A13" s="1"/>
      <c r="B13" s="18"/>
      <c r="C13" s="7"/>
      <c r="D13" s="7"/>
      <c r="E13" s="8"/>
      <c r="F13" s="9"/>
      <c r="G13" s="10"/>
      <c r="H13" s="10"/>
      <c r="I13" s="10"/>
      <c r="J13" s="10"/>
      <c r="K13" s="31"/>
      <c r="L13" s="1"/>
      <c r="M13" s="1"/>
      <c r="N13" s="1"/>
      <c r="O13" s="1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25">
      <c r="A14" s="1"/>
      <c r="B14" s="18" t="s">
        <v>4</v>
      </c>
      <c r="C14" s="14"/>
      <c r="D14" s="14"/>
      <c r="E14" s="14"/>
      <c r="F14" s="14"/>
      <c r="G14" s="32">
        <f>IF(G10="Kleinbedrijf",0.3,0.25)</f>
        <v>0.25</v>
      </c>
      <c r="H14" s="14"/>
      <c r="I14" s="14"/>
      <c r="J14" s="14"/>
      <c r="K14" s="33">
        <f>K12*G14</f>
        <v>131875</v>
      </c>
      <c r="L14" s="1"/>
      <c r="M14" s="1"/>
      <c r="N14" s="1"/>
      <c r="O14" s="1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25">
      <c r="A15" s="1"/>
      <c r="B15" s="18"/>
      <c r="C15" s="7"/>
      <c r="D15" s="7"/>
      <c r="E15" s="8"/>
      <c r="F15" s="9"/>
      <c r="G15" s="10"/>
      <c r="H15" s="10"/>
      <c r="I15" s="10"/>
      <c r="J15" s="10"/>
      <c r="K15" s="31"/>
      <c r="L15" s="1"/>
      <c r="M15" s="1"/>
      <c r="N15" s="1"/>
      <c r="O15" s="1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25">
      <c r="A16" s="1"/>
      <c r="B16" s="18"/>
      <c r="C16" s="7"/>
      <c r="D16" s="34"/>
      <c r="E16" s="8"/>
      <c r="F16" s="35"/>
      <c r="G16" s="9"/>
      <c r="H16" s="36"/>
      <c r="I16" s="10"/>
      <c r="J16" s="14"/>
      <c r="K16" s="37"/>
      <c r="L16" s="1"/>
      <c r="M16" s="38"/>
      <c r="N16" s="1"/>
      <c r="O16" s="1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5.75" thickBot="1" x14ac:dyDescent="0.3">
      <c r="A17" s="1"/>
      <c r="B17" s="18"/>
      <c r="C17" s="7"/>
      <c r="D17" s="7"/>
      <c r="E17" s="8"/>
      <c r="F17" s="9"/>
      <c r="G17" s="10"/>
      <c r="H17" s="10"/>
      <c r="I17" s="10"/>
      <c r="J17" s="10"/>
      <c r="K17" s="31"/>
      <c r="L17" s="1"/>
      <c r="M17" s="1"/>
      <c r="N17" s="1"/>
      <c r="O17" s="1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8.75" thickBot="1" x14ac:dyDescent="0.3">
      <c r="A18" s="1"/>
      <c r="B18" s="6" t="s">
        <v>5</v>
      </c>
      <c r="C18" s="39"/>
      <c r="D18" s="39"/>
      <c r="E18" s="40"/>
      <c r="G18" s="41" t="str">
        <f>IF((K14-K16)&lt;0,"  helaas geen subsidie  ","")</f>
        <v/>
      </c>
      <c r="H18" s="42"/>
      <c r="I18" s="43"/>
      <c r="J18" s="43"/>
      <c r="K18" s="44">
        <f>IF((K14-K16)&lt;0,0,K14-K16)</f>
        <v>131875</v>
      </c>
      <c r="L18" s="1"/>
      <c r="M18" s="1"/>
      <c r="N18" s="1"/>
      <c r="O18" s="1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25">
      <c r="A19" s="1"/>
      <c r="B19" s="45"/>
      <c r="C19" s="46"/>
      <c r="D19" s="46"/>
      <c r="E19" s="47"/>
      <c r="F19" s="48"/>
      <c r="G19" s="49"/>
      <c r="H19" s="49"/>
      <c r="I19" s="49"/>
      <c r="J19" s="49"/>
      <c r="K19" s="49"/>
      <c r="L19" s="50"/>
      <c r="M19" s="50"/>
      <c r="N19" s="50"/>
      <c r="O19" s="5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25">
      <c r="A20" s="1"/>
      <c r="B20" s="52"/>
      <c r="C20" s="52"/>
      <c r="D20" s="52"/>
      <c r="E20" s="53"/>
      <c r="F20" s="54"/>
      <c r="G20" s="55"/>
      <c r="H20" s="55"/>
      <c r="I20" s="55"/>
      <c r="J20" s="55"/>
      <c r="K20" s="5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25">
      <c r="A21" s="1"/>
      <c r="B21" s="56" t="s">
        <v>6</v>
      </c>
      <c r="C21" s="52"/>
      <c r="D21" s="52"/>
      <c r="E21" s="53"/>
      <c r="F21" s="54"/>
      <c r="G21" s="55"/>
      <c r="H21" s="55"/>
      <c r="I21" s="55"/>
      <c r="J21" s="55"/>
      <c r="K21" s="5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25">
      <c r="A22" s="1"/>
      <c r="B22" s="56" t="s">
        <v>7</v>
      </c>
      <c r="C22" s="52"/>
      <c r="D22" s="52"/>
      <c r="E22" s="53"/>
      <c r="F22" s="54"/>
      <c r="G22" s="55"/>
      <c r="H22" s="55"/>
      <c r="I22" s="55"/>
      <c r="J22" s="55"/>
      <c r="K22" s="5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25">
      <c r="A23" s="1"/>
      <c r="B23" s="57" t="s">
        <v>8</v>
      </c>
      <c r="C23" s="52"/>
      <c r="D23" s="52"/>
      <c r="E23" s="53"/>
      <c r="F23" s="54"/>
      <c r="G23" s="55"/>
      <c r="H23" s="55"/>
      <c r="I23" s="55"/>
      <c r="J23" s="55"/>
      <c r="K23" s="5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25">
      <c r="A24" s="1"/>
      <c r="B24" s="58"/>
      <c r="C24" s="52"/>
      <c r="D24" s="52"/>
      <c r="E24" s="53"/>
      <c r="F24" s="54"/>
      <c r="G24" s="55"/>
      <c r="H24" s="55"/>
      <c r="I24" s="55"/>
      <c r="J24" s="55"/>
      <c r="K24" s="5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25">
      <c r="A25" s="1"/>
      <c r="B25" s="57" t="s">
        <v>9</v>
      </c>
      <c r="C25" s="57"/>
      <c r="D25" s="57"/>
      <c r="E25" s="59"/>
      <c r="F25" s="60"/>
      <c r="G25" s="61"/>
      <c r="H25" s="61"/>
      <c r="I25" s="61"/>
      <c r="J25" s="6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25">
      <c r="A26" s="1"/>
      <c r="B26" s="62" t="s">
        <v>10</v>
      </c>
      <c r="C26" s="52"/>
      <c r="D26" s="52"/>
      <c r="E26" s="53"/>
      <c r="F26" s="54"/>
      <c r="G26" s="55"/>
      <c r="H26" s="55"/>
      <c r="I26" s="55"/>
      <c r="J26" s="55"/>
      <c r="K26" s="5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25">
      <c r="A27" s="1"/>
      <c r="B27" s="62"/>
      <c r="C27" s="52"/>
      <c r="D27" s="52"/>
      <c r="E27" s="53"/>
      <c r="F27" s="54"/>
      <c r="G27" s="55"/>
      <c r="H27" s="55"/>
      <c r="I27" s="55"/>
      <c r="J27" s="55"/>
      <c r="K27" s="5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25">
      <c r="A28" s="1"/>
      <c r="B28" s="57" t="s">
        <v>11</v>
      </c>
      <c r="C28" s="52"/>
      <c r="D28" s="52"/>
      <c r="E28" s="53"/>
      <c r="F28" s="54"/>
      <c r="G28" s="55"/>
      <c r="H28" s="55"/>
      <c r="I28" s="55"/>
      <c r="J28" s="55"/>
      <c r="K28" s="5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25">
      <c r="A29" s="1"/>
      <c r="B29" s="52"/>
      <c r="C29" s="52"/>
      <c r="D29" s="52"/>
      <c r="E29" s="53"/>
      <c r="F29" s="54"/>
      <c r="G29" s="54"/>
      <c r="H29" s="55"/>
      <c r="I29" s="55"/>
      <c r="J29" s="55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25">
      <c r="A30" s="1"/>
      <c r="B30" s="52"/>
      <c r="C30" s="52"/>
      <c r="D30" s="52"/>
      <c r="E30" s="53"/>
      <c r="F30" s="54"/>
      <c r="G30" s="54"/>
      <c r="H30" s="55"/>
      <c r="I30" s="55"/>
      <c r="J30" s="55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25">
      <c r="A31" s="1"/>
      <c r="B31" s="52"/>
      <c r="C31" s="52"/>
      <c r="D31" s="52"/>
      <c r="E31" s="53"/>
      <c r="F31" s="54"/>
      <c r="G31" s="54"/>
      <c r="H31" s="55"/>
      <c r="I31" s="55"/>
      <c r="J31" s="55"/>
      <c r="K31" s="5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6" spans="1:29" x14ac:dyDescent="0.25">
      <c r="G46">
        <v>0.4</v>
      </c>
    </row>
    <row r="47" spans="1:29" x14ac:dyDescent="0.25">
      <c r="G47">
        <v>0.5</v>
      </c>
    </row>
  </sheetData>
  <dataValidations count="1">
    <dataValidation type="list" operator="equal" allowBlank="1" showInputMessage="1" showErrorMessage="1" sqref="G10" xr:uid="{2AACC80A-1193-46A1-A993-57DE5DA9D2FC}">
      <formula1>"Kleinbedrijf,Grootbedrijf"</formula1>
    </dataValidation>
  </dataValidations>
  <hyperlinks>
    <hyperlink ref="B26" r:id="rId1" xr:uid="{E8819154-5E4A-42BF-B0C9-3F133A725B2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75AF4-3C5B-4768-A86E-41960E6DB749}">
  <sheetPr codeName="Blad2"/>
  <dimension ref="A1:AC46"/>
  <sheetViews>
    <sheetView workbookViewId="0">
      <selection activeCell="I11" sqref="I11"/>
    </sheetView>
  </sheetViews>
  <sheetFormatPr defaultRowHeight="15" x14ac:dyDescent="0.25"/>
  <cols>
    <col min="4" max="4" width="10.28515625" bestFit="1" customWidth="1"/>
    <col min="6" max="6" width="9.28515625" bestFit="1" customWidth="1"/>
    <col min="7" max="7" width="14.28515625" customWidth="1"/>
    <col min="11" max="11" width="21.42578125" customWidth="1"/>
    <col min="15" max="15" width="33.57031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8" x14ac:dyDescent="0.25">
      <c r="A5" s="1"/>
      <c r="B5" s="2" t="s">
        <v>12</v>
      </c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25">
      <c r="A6" s="1"/>
      <c r="B6" s="12"/>
      <c r="C6" s="13"/>
      <c r="D6" s="13"/>
      <c r="E6" s="14"/>
      <c r="F6" s="15"/>
      <c r="G6" s="16"/>
      <c r="H6" s="17"/>
      <c r="I6" s="17"/>
      <c r="J6" s="17"/>
      <c r="K6" s="10"/>
      <c r="L6" s="1"/>
      <c r="M6" s="1"/>
      <c r="N6" s="1"/>
      <c r="O6" s="1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5">
      <c r="A7" s="1"/>
      <c r="B7" s="18"/>
      <c r="C7" s="7"/>
      <c r="D7" s="7"/>
      <c r="E7" s="8"/>
      <c r="F7" s="19"/>
      <c r="G7" s="10"/>
      <c r="H7" s="10"/>
      <c r="I7" s="10"/>
      <c r="J7" s="10"/>
      <c r="K7" s="10"/>
      <c r="L7" s="1"/>
      <c r="M7" s="1"/>
      <c r="N7" s="1"/>
      <c r="O7" s="1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25">
      <c r="A8" s="1"/>
      <c r="B8" s="18" t="s">
        <v>0</v>
      </c>
      <c r="C8" s="7"/>
      <c r="D8" s="14"/>
      <c r="E8" s="8"/>
      <c r="F8" s="7"/>
      <c r="G8" s="20">
        <v>120000</v>
      </c>
      <c r="H8" s="21"/>
      <c r="I8" s="21"/>
      <c r="J8" s="21"/>
      <c r="K8" s="14"/>
      <c r="L8" s="1"/>
      <c r="M8" s="1"/>
      <c r="N8" s="1"/>
      <c r="O8" s="1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25">
      <c r="A9" s="1"/>
      <c r="B9" s="18" t="s">
        <v>14</v>
      </c>
      <c r="C9" s="7"/>
      <c r="D9" s="7"/>
      <c r="E9" s="8"/>
      <c r="F9" s="9"/>
      <c r="G9" s="20">
        <v>15000</v>
      </c>
      <c r="H9" s="10"/>
      <c r="I9" s="17" t="s">
        <v>15</v>
      </c>
      <c r="J9" s="10"/>
      <c r="K9" s="14"/>
      <c r="L9" s="1"/>
      <c r="M9" s="1"/>
      <c r="N9" s="1"/>
      <c r="O9" s="1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25">
      <c r="A10" s="1"/>
      <c r="B10" s="18" t="s">
        <v>1</v>
      </c>
      <c r="C10" s="7"/>
      <c r="D10" s="7"/>
      <c r="E10" s="8"/>
      <c r="F10" s="14"/>
      <c r="G10" s="22" t="s">
        <v>2</v>
      </c>
      <c r="I10" s="23" t="s">
        <v>16</v>
      </c>
      <c r="J10" s="14"/>
      <c r="K10" s="24"/>
      <c r="L10" s="1"/>
      <c r="M10" s="1"/>
      <c r="N10" s="1"/>
      <c r="O10" s="1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25">
      <c r="A11" s="1"/>
      <c r="B11" s="18"/>
      <c r="C11" s="7"/>
      <c r="D11" s="7"/>
      <c r="E11" s="8"/>
      <c r="F11" s="14"/>
      <c r="G11" s="10"/>
      <c r="H11" s="25"/>
      <c r="I11" s="14"/>
      <c r="J11" s="14"/>
      <c r="K11" s="1"/>
      <c r="L11" s="1"/>
      <c r="M11" s="1"/>
      <c r="N11" s="11"/>
      <c r="O11" s="26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9" ht="15.75" thickBot="1" x14ac:dyDescent="0.3">
      <c r="A12" s="1"/>
      <c r="B12" s="27" t="s">
        <v>3</v>
      </c>
      <c r="C12" s="28"/>
      <c r="D12" s="28"/>
      <c r="E12" s="29"/>
      <c r="F12" s="15"/>
      <c r="G12" s="17"/>
      <c r="H12" s="17"/>
      <c r="I12" s="17"/>
      <c r="J12" s="17"/>
      <c r="K12" s="30">
        <f>G8-G9</f>
        <v>105000</v>
      </c>
      <c r="L12" s="1"/>
      <c r="M12" s="1"/>
      <c r="N12" s="1"/>
      <c r="O12" s="1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5.75" thickTop="1" x14ac:dyDescent="0.25">
      <c r="A13" s="1"/>
      <c r="B13" s="18"/>
      <c r="C13" s="7"/>
      <c r="D13" s="7"/>
      <c r="E13" s="8"/>
      <c r="F13" s="9"/>
      <c r="G13" s="10"/>
      <c r="H13" s="10"/>
      <c r="I13" s="10"/>
      <c r="J13" s="10"/>
      <c r="K13" s="31"/>
      <c r="L13" s="1"/>
      <c r="M13" s="1"/>
      <c r="N13" s="1"/>
      <c r="O13" s="1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25">
      <c r="A14" s="1"/>
      <c r="B14" s="18" t="s">
        <v>4</v>
      </c>
      <c r="C14" s="14"/>
      <c r="D14" s="14"/>
      <c r="E14" s="14"/>
      <c r="F14" s="14"/>
      <c r="G14" s="32">
        <f>IF(G10="Kleinbedrijf",0.3,0.25)</f>
        <v>0.25</v>
      </c>
      <c r="H14" s="14"/>
      <c r="I14" s="14"/>
      <c r="J14" s="14"/>
      <c r="K14" s="33">
        <f>K12*G14</f>
        <v>26250</v>
      </c>
      <c r="L14" s="1"/>
      <c r="M14" s="1"/>
      <c r="N14" s="1"/>
      <c r="O14" s="1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25">
      <c r="A15" s="1"/>
      <c r="B15" s="18"/>
      <c r="C15" s="7"/>
      <c r="D15" s="34"/>
      <c r="E15" s="8"/>
      <c r="F15" s="35"/>
      <c r="G15" s="9"/>
      <c r="H15" s="36"/>
      <c r="I15" s="10"/>
      <c r="J15" s="14"/>
      <c r="K15" s="37"/>
      <c r="L15" s="1"/>
      <c r="M15" s="38"/>
      <c r="N15" s="1"/>
      <c r="O15" s="1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5.75" thickBot="1" x14ac:dyDescent="0.3">
      <c r="A16" s="1"/>
      <c r="B16" s="18"/>
      <c r="C16" s="7"/>
      <c r="D16" s="7"/>
      <c r="E16" s="8"/>
      <c r="F16" s="9"/>
      <c r="G16" s="10"/>
      <c r="H16" s="10"/>
      <c r="I16" s="10"/>
      <c r="J16" s="10"/>
      <c r="K16" s="31"/>
      <c r="L16" s="1"/>
      <c r="M16" s="1"/>
      <c r="N16" s="1"/>
      <c r="O16" s="1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8.75" thickBot="1" x14ac:dyDescent="0.3">
      <c r="A17" s="1"/>
      <c r="B17" s="6" t="s">
        <v>5</v>
      </c>
      <c r="C17" s="39"/>
      <c r="D17" s="39"/>
      <c r="E17" s="40"/>
      <c r="G17" s="41" t="str">
        <f>IF((K14-K15)&lt;0,"  helaas geen subsidie  ","")</f>
        <v/>
      </c>
      <c r="H17" s="42"/>
      <c r="I17" s="43"/>
      <c r="J17" s="43"/>
      <c r="K17" s="44">
        <f>IF((K14-K15)&lt;0,0,K14-K15)</f>
        <v>26250</v>
      </c>
      <c r="L17" s="1"/>
      <c r="M17" s="1"/>
      <c r="N17" s="1"/>
      <c r="O17" s="1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25">
      <c r="A18" s="1"/>
      <c r="B18" s="45"/>
      <c r="C18" s="46"/>
      <c r="D18" s="46"/>
      <c r="E18" s="47"/>
      <c r="F18" s="48"/>
      <c r="G18" s="49"/>
      <c r="H18" s="49"/>
      <c r="I18" s="49"/>
      <c r="J18" s="49"/>
      <c r="K18" s="49"/>
      <c r="L18" s="50"/>
      <c r="M18" s="50"/>
      <c r="N18" s="50"/>
      <c r="O18" s="5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25">
      <c r="A19" s="1"/>
      <c r="B19" s="52"/>
      <c r="C19" s="52"/>
      <c r="D19" s="52"/>
      <c r="E19" s="53"/>
      <c r="F19" s="54"/>
      <c r="G19" s="55"/>
      <c r="H19" s="55"/>
      <c r="I19" s="55"/>
      <c r="J19" s="55"/>
      <c r="K19" s="5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25">
      <c r="A20" s="1"/>
      <c r="B20" s="56" t="s">
        <v>6</v>
      </c>
      <c r="C20" s="52"/>
      <c r="D20" s="52"/>
      <c r="E20" s="53"/>
      <c r="F20" s="54"/>
      <c r="G20" s="55"/>
      <c r="H20" s="55"/>
      <c r="I20" s="55"/>
      <c r="J20" s="55"/>
      <c r="K20" s="5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25">
      <c r="A21" s="1"/>
      <c r="B21" s="56" t="s">
        <v>7</v>
      </c>
      <c r="C21" s="52"/>
      <c r="D21" s="52"/>
      <c r="E21" s="53"/>
      <c r="F21" s="54"/>
      <c r="G21" s="55"/>
      <c r="H21" s="55"/>
      <c r="I21" s="55"/>
      <c r="J21" s="55"/>
      <c r="K21" s="5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25">
      <c r="A22" s="1"/>
      <c r="B22" s="57" t="s">
        <v>8</v>
      </c>
      <c r="C22" s="52"/>
      <c r="D22" s="52"/>
      <c r="E22" s="53"/>
      <c r="F22" s="54"/>
      <c r="G22" s="55"/>
      <c r="H22" s="55"/>
      <c r="I22" s="55"/>
      <c r="J22" s="55"/>
      <c r="K22" s="5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25">
      <c r="A23" s="1"/>
      <c r="B23" s="58"/>
      <c r="C23" s="52"/>
      <c r="D23" s="52"/>
      <c r="E23" s="53"/>
      <c r="F23" s="54"/>
      <c r="G23" s="55"/>
      <c r="H23" s="55"/>
      <c r="I23" s="55"/>
      <c r="J23" s="55"/>
      <c r="K23" s="5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25">
      <c r="A24" s="1"/>
      <c r="B24" s="57" t="s">
        <v>9</v>
      </c>
      <c r="C24" s="57"/>
      <c r="D24" s="57"/>
      <c r="E24" s="59"/>
      <c r="F24" s="60"/>
      <c r="G24" s="61"/>
      <c r="H24" s="61"/>
      <c r="I24" s="61"/>
      <c r="J24" s="6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25">
      <c r="A25" s="1"/>
      <c r="B25" s="62" t="s">
        <v>10</v>
      </c>
      <c r="C25" s="52"/>
      <c r="D25" s="52"/>
      <c r="E25" s="53"/>
      <c r="F25" s="54"/>
      <c r="G25" s="55"/>
      <c r="H25" s="55"/>
      <c r="I25" s="55"/>
      <c r="J25" s="55"/>
      <c r="K25" s="5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25">
      <c r="A26" s="1"/>
      <c r="B26" s="62"/>
      <c r="C26" s="52"/>
      <c r="D26" s="52"/>
      <c r="E26" s="53"/>
      <c r="F26" s="54"/>
      <c r="G26" s="55"/>
      <c r="H26" s="55"/>
      <c r="I26" s="55"/>
      <c r="J26" s="55"/>
      <c r="K26" s="5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25">
      <c r="A27" s="1"/>
      <c r="B27" s="57" t="s">
        <v>11</v>
      </c>
      <c r="C27" s="52"/>
      <c r="D27" s="52"/>
      <c r="E27" s="53"/>
      <c r="F27" s="54"/>
      <c r="G27" s="55"/>
      <c r="H27" s="55"/>
      <c r="I27" s="55"/>
      <c r="J27" s="55"/>
      <c r="K27" s="5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25">
      <c r="A28" s="1"/>
      <c r="B28" s="52"/>
      <c r="C28" s="52"/>
      <c r="D28" s="52"/>
      <c r="E28" s="53"/>
      <c r="F28" s="54"/>
      <c r="G28" s="54"/>
      <c r="H28" s="55"/>
      <c r="I28" s="55"/>
      <c r="J28" s="55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25">
      <c r="A29" s="1"/>
      <c r="B29" s="52"/>
      <c r="C29" s="52"/>
      <c r="D29" s="52"/>
      <c r="E29" s="53"/>
      <c r="F29" s="54"/>
      <c r="G29" s="54"/>
      <c r="H29" s="55"/>
      <c r="I29" s="55"/>
      <c r="J29" s="55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25">
      <c r="A30" s="1"/>
      <c r="B30" s="52"/>
      <c r="C30" s="52"/>
      <c r="D30" s="52"/>
      <c r="E30" s="53"/>
      <c r="F30" s="54"/>
      <c r="G30" s="54"/>
      <c r="H30" s="55"/>
      <c r="I30" s="55"/>
      <c r="J30" s="55"/>
      <c r="K30" s="5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45" spans="1:29" x14ac:dyDescent="0.25">
      <c r="G45">
        <v>0.4</v>
      </c>
    </row>
    <row r="46" spans="1:29" x14ac:dyDescent="0.25">
      <c r="G46">
        <v>0.5</v>
      </c>
    </row>
  </sheetData>
  <dataValidations count="1">
    <dataValidation type="list" operator="equal" allowBlank="1" showInputMessage="1" showErrorMessage="1" sqref="G10" xr:uid="{A489DE97-51FE-405A-806C-F03C6FDC0EFC}">
      <formula1>"Kleinbedrijf,Grootbedrijf"</formula1>
    </dataValidation>
  </dataValidations>
  <hyperlinks>
    <hyperlink ref="B25" r:id="rId1" xr:uid="{852AC8BB-3AE4-4645-BB11-751B0C580195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63B20-8073-48C4-97AB-E1BF68E9FE86}">
  <sheetPr codeName="Blad3">
    <pageSetUpPr fitToPage="1"/>
  </sheetPr>
  <dimension ref="A1:BA24"/>
  <sheetViews>
    <sheetView showGridLines="0" showRowColHeaders="0" tabSelected="1" workbookViewId="0">
      <selection activeCell="B8" sqref="B8"/>
    </sheetView>
  </sheetViews>
  <sheetFormatPr defaultColWidth="0" defaultRowHeight="15" zeroHeight="1" x14ac:dyDescent="0.25"/>
  <cols>
    <col min="1" max="1" width="3.28515625" customWidth="1"/>
    <col min="2" max="18" width="9.140625" customWidth="1"/>
    <col min="19" max="53" width="0" hidden="1" customWidth="1"/>
    <col min="54" max="16384" width="9.140625" hidden="1"/>
  </cols>
  <sheetData>
    <row r="1" spans="2:53" x14ac:dyDescent="0.25"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154"/>
      <c r="AF1" s="154"/>
      <c r="AG1" s="154"/>
      <c r="AH1" s="154"/>
      <c r="AI1" s="154"/>
      <c r="AJ1" s="154"/>
      <c r="AK1" s="154"/>
      <c r="AL1" s="154"/>
      <c r="AM1" s="154"/>
      <c r="AN1" s="154"/>
      <c r="AO1" s="154"/>
      <c r="AP1" s="154"/>
      <c r="AQ1" s="154"/>
      <c r="AR1" s="154"/>
      <c r="AS1" s="154"/>
      <c r="AT1" s="154"/>
      <c r="AU1" s="154"/>
      <c r="AV1" s="154"/>
      <c r="AW1" s="154"/>
      <c r="AX1" s="154"/>
      <c r="AY1" s="154"/>
      <c r="AZ1" s="154"/>
      <c r="BA1" s="154"/>
    </row>
    <row r="2" spans="2:53" x14ac:dyDescent="0.25"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</row>
    <row r="3" spans="2:53" x14ac:dyDescent="0.25"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</row>
    <row r="4" spans="2:53" x14ac:dyDescent="0.25"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</row>
    <row r="5" spans="2:53" x14ac:dyDescent="0.25"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</row>
    <row r="6" spans="2:53" x14ac:dyDescent="0.25"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</row>
    <row r="7" spans="2:53" x14ac:dyDescent="0.25"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</row>
    <row r="8" spans="2:53" x14ac:dyDescent="0.25"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</row>
    <row r="9" spans="2:53" x14ac:dyDescent="0.25"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</row>
    <row r="10" spans="2:53" ht="18" x14ac:dyDescent="0.25">
      <c r="B10" s="155" t="s">
        <v>47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</row>
    <row r="11" spans="2:53" x14ac:dyDescent="0.25">
      <c r="B11" s="177" t="s">
        <v>60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154"/>
    </row>
    <row r="12" spans="2:53" x14ac:dyDescent="0.25"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154"/>
    </row>
    <row r="13" spans="2:53" x14ac:dyDescent="0.25">
      <c r="B13" s="156" t="s">
        <v>73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154"/>
    </row>
    <row r="14" spans="2:53" x14ac:dyDescent="0.25">
      <c r="B14" s="70" t="s">
        <v>56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154"/>
    </row>
    <row r="15" spans="2:53" x14ac:dyDescent="0.25">
      <c r="B15" s="70" t="s">
        <v>57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154"/>
    </row>
    <row r="16" spans="2:53" x14ac:dyDescent="0.25">
      <c r="B16" s="157" t="s">
        <v>72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154"/>
    </row>
    <row r="17" spans="1:53" x14ac:dyDescent="0.25">
      <c r="B17" s="157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154"/>
    </row>
    <row r="18" spans="1:53" x14ac:dyDescent="0.25">
      <c r="B18" s="157" t="s">
        <v>58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154"/>
    </row>
    <row r="19" spans="1:53" x14ac:dyDescent="0.25">
      <c r="B19" s="70" t="s">
        <v>59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154"/>
    </row>
    <row r="20" spans="1:53" s="70" customFormat="1" x14ac:dyDescent="0.25">
      <c r="A20"/>
      <c r="BA20" s="154"/>
    </row>
    <row r="21" spans="1:53" x14ac:dyDescent="0.25">
      <c r="A21" s="70"/>
      <c r="B21" s="160" t="s">
        <v>36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154"/>
    </row>
    <row r="22" spans="1:53" x14ac:dyDescent="0.25">
      <c r="B22" s="158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154"/>
    </row>
    <row r="23" spans="1:53" x14ac:dyDescent="0.25">
      <c r="B23" s="159" t="s">
        <v>48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154"/>
    </row>
    <row r="24" spans="1:53" hidden="1" x14ac:dyDescent="0.25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</row>
  </sheetData>
  <sheetProtection sheet="1" objects="1" scenarios="1"/>
  <hyperlinks>
    <hyperlink ref="B21" r:id="rId1" xr:uid="{D7D7CEBD-8DE7-4151-BD89-4969FC24C950}"/>
  </hyperlinks>
  <pageMargins left="0.70866141732283472" right="0.70866141732283472" top="0.74803149606299213" bottom="0.74803149606299213" header="0.31496062992125984" footer="0.31496062992125984"/>
  <pageSetup paperSize="9" scale="88" fitToHeight="0" orientation="landscape" horizontalDpi="1200" verticalDpi="1200" r:id="rId2"/>
  <headerFooter>
    <oddFooter>&amp;C&amp;A&amp;R&amp;P vam &amp;N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61CAD-FE05-4BD7-9586-8FDE001F34DF}">
  <sheetPr codeName="Blad4"/>
  <dimension ref="A1:AA42"/>
  <sheetViews>
    <sheetView showGridLines="0" showRowColHeaders="0" zoomScaleNormal="100" workbookViewId="0">
      <selection activeCell="G9" sqref="G9"/>
    </sheetView>
  </sheetViews>
  <sheetFormatPr defaultColWidth="0" defaultRowHeight="15" zeroHeight="1" x14ac:dyDescent="0.25"/>
  <cols>
    <col min="1" max="1" width="3.28515625" customWidth="1"/>
    <col min="2" max="5" width="9.140625" customWidth="1"/>
    <col min="6" max="6" width="24.85546875" customWidth="1"/>
    <col min="7" max="7" width="30" customWidth="1"/>
    <col min="8" max="8" width="5.42578125" customWidth="1"/>
    <col min="9" max="9" width="3.140625" customWidth="1"/>
    <col min="10" max="10" width="37.28515625" customWidth="1"/>
    <col min="11" max="11" width="2.7109375" customWidth="1"/>
    <col min="12" max="13" width="9.140625" customWidth="1"/>
    <col min="14" max="14" width="9.140625" hidden="1" customWidth="1"/>
    <col min="15" max="15" width="40" hidden="1" customWidth="1"/>
    <col min="16" max="27" width="0" hidden="1" customWidth="1"/>
    <col min="28" max="16384" width="9.140625" hidden="1"/>
  </cols>
  <sheetData>
    <row r="1" spans="1:22" s="70" customFormat="1" ht="17.100000000000001" customHeight="1" x14ac:dyDescent="0.2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</row>
    <row r="2" spans="1:22" s="70" customFormat="1" ht="18.75" customHeight="1" x14ac:dyDescent="0.2">
      <c r="A2" s="69"/>
      <c r="B2" s="71" t="s">
        <v>20</v>
      </c>
      <c r="C2" s="69"/>
      <c r="D2" s="69"/>
      <c r="E2" s="69"/>
      <c r="F2" s="69"/>
      <c r="G2" s="69"/>
      <c r="H2" s="69"/>
      <c r="I2" s="69"/>
      <c r="J2" s="69"/>
      <c r="K2" s="69"/>
    </row>
    <row r="3" spans="1:22" s="70" customFormat="1" ht="17.100000000000001" customHeight="1" x14ac:dyDescent="0.2">
      <c r="A3" s="69"/>
      <c r="B3" s="77"/>
      <c r="C3" s="72"/>
      <c r="D3" s="72"/>
      <c r="E3" s="69"/>
      <c r="F3" s="73"/>
      <c r="G3" s="74"/>
      <c r="H3" s="75"/>
      <c r="I3" s="75"/>
      <c r="J3" s="76"/>
      <c r="K3" s="76"/>
    </row>
    <row r="4" spans="1:22" s="70" customFormat="1" ht="17.100000000000001" customHeight="1" x14ac:dyDescent="0.2">
      <c r="A4" s="69"/>
      <c r="B4" s="77"/>
      <c r="C4" s="77"/>
      <c r="D4" s="77"/>
      <c r="E4" s="78"/>
      <c r="F4" s="79"/>
      <c r="G4" s="76"/>
      <c r="H4" s="76"/>
      <c r="I4" s="76"/>
      <c r="J4" s="76"/>
      <c r="K4" s="76"/>
    </row>
    <row r="5" spans="1:22" s="70" customFormat="1" ht="17.100000000000001" customHeight="1" x14ac:dyDescent="0.2">
      <c r="A5" s="69"/>
      <c r="B5" s="77" t="s">
        <v>30</v>
      </c>
      <c r="C5" s="77"/>
      <c r="D5" s="69"/>
      <c r="E5" s="78"/>
      <c r="F5" s="77"/>
      <c r="G5" s="68">
        <v>0</v>
      </c>
      <c r="H5" s="80"/>
      <c r="I5" s="80"/>
      <c r="J5" s="69"/>
      <c r="K5" s="69"/>
    </row>
    <row r="6" spans="1:22" s="70" customFormat="1" ht="9.9499999999999993" customHeight="1" x14ac:dyDescent="0.2">
      <c r="A6" s="69"/>
      <c r="B6" s="77"/>
      <c r="C6" s="77"/>
      <c r="D6" s="69"/>
      <c r="E6" s="78"/>
      <c r="F6" s="77"/>
      <c r="G6" s="133"/>
      <c r="H6" s="80"/>
      <c r="I6" s="80"/>
      <c r="J6" s="69"/>
      <c r="K6" s="69"/>
    </row>
    <row r="7" spans="1:22" s="70" customFormat="1" ht="17.100000000000001" customHeight="1" x14ac:dyDescent="0.2">
      <c r="A7" s="69"/>
      <c r="B7" s="77" t="s">
        <v>53</v>
      </c>
      <c r="C7" s="77"/>
      <c r="D7" s="69"/>
      <c r="E7" s="78"/>
      <c r="F7" s="77"/>
      <c r="G7" s="68" t="s">
        <v>26</v>
      </c>
      <c r="H7" s="80"/>
      <c r="I7" s="80"/>
      <c r="J7" s="69"/>
      <c r="K7" s="69"/>
    </row>
    <row r="8" spans="1:22" s="70" customFormat="1" ht="9.9499999999999993" customHeight="1" x14ac:dyDescent="0.2">
      <c r="A8" s="69"/>
      <c r="B8" s="77"/>
      <c r="C8" s="77"/>
      <c r="D8" s="77"/>
      <c r="E8" s="78"/>
      <c r="F8" s="81"/>
      <c r="G8" s="133"/>
      <c r="H8" s="76"/>
      <c r="I8" s="76"/>
      <c r="J8" s="69"/>
      <c r="K8" s="69"/>
    </row>
    <row r="9" spans="1:22" s="70" customFormat="1" ht="17.100000000000001" customHeight="1" x14ac:dyDescent="0.2">
      <c r="A9" s="69"/>
      <c r="B9" s="77" t="s">
        <v>43</v>
      </c>
      <c r="C9" s="77"/>
      <c r="D9" s="77"/>
      <c r="E9" s="78"/>
      <c r="F9" s="69"/>
      <c r="G9" s="68" t="s">
        <v>27</v>
      </c>
      <c r="I9" s="69"/>
      <c r="J9" s="82"/>
      <c r="K9" s="82"/>
    </row>
    <row r="10" spans="1:22" s="70" customFormat="1" ht="17.100000000000001" customHeight="1" x14ac:dyDescent="0.2">
      <c r="A10" s="69"/>
      <c r="B10" s="77"/>
      <c r="C10" s="77"/>
      <c r="D10" s="77"/>
      <c r="E10" s="78"/>
      <c r="F10" s="69"/>
      <c r="G10" s="76"/>
      <c r="H10" s="83"/>
      <c r="I10" s="69"/>
      <c r="J10" s="69"/>
      <c r="K10" s="69"/>
    </row>
    <row r="11" spans="1:22" s="70" customFormat="1" ht="17.100000000000001" customHeight="1" x14ac:dyDescent="0.2">
      <c r="A11" s="69"/>
      <c r="B11" s="84" t="s">
        <v>29</v>
      </c>
      <c r="C11" s="84"/>
      <c r="D11" s="84"/>
      <c r="E11" s="85"/>
      <c r="F11" s="73"/>
      <c r="G11" s="75"/>
      <c r="H11" s="75"/>
      <c r="I11" s="75"/>
      <c r="J11" s="86">
        <f>G5</f>
        <v>0</v>
      </c>
      <c r="K11" s="87"/>
    </row>
    <row r="12" spans="1:22" s="70" customFormat="1" ht="17.100000000000001" customHeight="1" x14ac:dyDescent="0.2">
      <c r="A12" s="69"/>
      <c r="B12" s="77"/>
      <c r="C12" s="77"/>
      <c r="D12" s="77"/>
      <c r="E12" s="78"/>
      <c r="F12" s="81"/>
      <c r="G12" s="76"/>
      <c r="H12" s="76"/>
      <c r="I12" s="76"/>
      <c r="J12" s="88"/>
      <c r="K12" s="88"/>
    </row>
    <row r="13" spans="1:22" s="70" customFormat="1" ht="17.100000000000001" customHeight="1" x14ac:dyDescent="0.2">
      <c r="A13" s="69"/>
      <c r="B13" s="77" t="s">
        <v>28</v>
      </c>
      <c r="C13" s="69"/>
      <c r="D13" s="69"/>
      <c r="E13" s="69"/>
      <c r="F13" s="69"/>
      <c r="G13" s="89">
        <f>IF(G9="Micro/MKB",0.4,0.2)</f>
        <v>0.4</v>
      </c>
      <c r="H13" s="69"/>
      <c r="I13" s="69"/>
      <c r="J13" s="90">
        <f>J11*G13</f>
        <v>0</v>
      </c>
      <c r="K13" s="91"/>
    </row>
    <row r="14" spans="1:22" s="70" customFormat="1" ht="17.100000000000001" customHeight="1" x14ac:dyDescent="0.2">
      <c r="A14" s="69"/>
      <c r="B14" s="77"/>
      <c r="C14" s="77"/>
      <c r="D14" s="77"/>
      <c r="E14" s="78"/>
      <c r="F14" s="81"/>
      <c r="G14" s="76"/>
      <c r="H14" s="76"/>
      <c r="I14" s="76"/>
      <c r="J14" s="88"/>
      <c r="K14" s="88"/>
    </row>
    <row r="15" spans="1:22" s="70" customFormat="1" ht="17.100000000000001" customHeight="1" x14ac:dyDescent="0.2">
      <c r="A15" s="69"/>
      <c r="B15" s="77"/>
      <c r="C15" s="77"/>
      <c r="D15" s="92"/>
      <c r="E15" s="78"/>
      <c r="F15" s="93"/>
      <c r="G15" s="81"/>
      <c r="H15" s="94"/>
      <c r="I15" s="69"/>
      <c r="J15" s="95"/>
      <c r="K15" s="95"/>
    </row>
    <row r="16" spans="1:22" s="70" customFormat="1" ht="17.100000000000001" customHeight="1" thickBot="1" x14ac:dyDescent="0.25">
      <c r="A16" s="69"/>
      <c r="B16" s="77"/>
      <c r="C16" s="77"/>
      <c r="D16" s="77"/>
      <c r="E16" s="78"/>
      <c r="F16" s="81"/>
      <c r="G16" s="76"/>
      <c r="H16" s="76"/>
      <c r="I16" s="76"/>
      <c r="J16" s="88"/>
      <c r="K16" s="88"/>
    </row>
    <row r="17" spans="1:27" s="70" customFormat="1" ht="23.25" customHeight="1" thickBot="1" x14ac:dyDescent="0.3">
      <c r="A17" s="69"/>
      <c r="B17" s="96" t="s">
        <v>34</v>
      </c>
      <c r="C17" s="97"/>
      <c r="D17" s="97"/>
      <c r="E17" s="98"/>
      <c r="G17" s="99" t="str">
        <f>IF((J13-J15)&lt;0,"  helaas geen subsidie  ","")</f>
        <v/>
      </c>
      <c r="H17" s="100"/>
      <c r="I17" s="101"/>
      <c r="J17" s="102">
        <f>IF($J$13&gt;Hulp!$E$3,Hulp!$E$3,$J$13)</f>
        <v>0</v>
      </c>
      <c r="K17" s="103"/>
    </row>
    <row r="18" spans="1:27" s="70" customFormat="1" ht="17.100000000000001" customHeight="1" x14ac:dyDescent="0.2">
      <c r="A18" s="69"/>
      <c r="B18" s="77"/>
      <c r="C18" s="77"/>
      <c r="D18" s="77"/>
      <c r="E18" s="78"/>
      <c r="F18" s="81"/>
      <c r="G18" s="76"/>
      <c r="H18" s="76"/>
      <c r="I18" s="76"/>
      <c r="J18" s="76"/>
      <c r="K18" s="76"/>
    </row>
    <row r="19" spans="1:27" s="70" customFormat="1" ht="17.100000000000001" customHeight="1" x14ac:dyDescent="0.2">
      <c r="A19" s="69"/>
      <c r="B19" s="77"/>
      <c r="C19" s="77"/>
      <c r="D19" s="77"/>
      <c r="E19" s="78"/>
      <c r="F19" s="81"/>
      <c r="G19" s="76"/>
      <c r="H19" s="76"/>
      <c r="I19" s="76"/>
      <c r="J19" s="76"/>
      <c r="K19" s="76"/>
      <c r="L19" s="69"/>
    </row>
    <row r="20" spans="1:27" ht="6" customHeight="1" x14ac:dyDescent="0.25">
      <c r="A20" s="1"/>
      <c r="B20" s="104"/>
      <c r="C20" s="105"/>
      <c r="D20" s="105"/>
      <c r="E20" s="106"/>
      <c r="F20" s="107"/>
      <c r="G20" s="108"/>
      <c r="H20" s="108"/>
      <c r="I20" s="108"/>
      <c r="J20" s="108"/>
      <c r="K20" s="109"/>
      <c r="L20" s="11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7.100000000000001" customHeight="1" x14ac:dyDescent="0.25">
      <c r="A21" s="1"/>
      <c r="B21" s="111" t="s">
        <v>49</v>
      </c>
      <c r="C21" s="112"/>
      <c r="D21" s="113"/>
      <c r="E21" s="114"/>
      <c r="F21" s="115"/>
      <c r="G21" s="116"/>
      <c r="H21" s="116"/>
      <c r="I21" s="116"/>
      <c r="J21" s="116"/>
      <c r="K21" s="117"/>
      <c r="L21" s="118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7.100000000000001" customHeight="1" x14ac:dyDescent="0.25">
      <c r="A22" s="1"/>
      <c r="B22" s="111" t="s">
        <v>51</v>
      </c>
      <c r="C22" s="112"/>
      <c r="D22" s="113"/>
      <c r="E22" s="114"/>
      <c r="F22" s="115"/>
      <c r="G22" s="116"/>
      <c r="H22" s="116"/>
      <c r="I22" s="116"/>
      <c r="J22" s="116"/>
      <c r="K22" s="117"/>
      <c r="L22" s="118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7.100000000000001" customHeight="1" x14ac:dyDescent="0.25">
      <c r="A23" s="1"/>
      <c r="B23" s="111" t="s">
        <v>50</v>
      </c>
      <c r="C23" s="112"/>
      <c r="D23" s="113"/>
      <c r="E23" s="114"/>
      <c r="F23" s="115"/>
      <c r="G23" s="116"/>
      <c r="H23" s="116"/>
      <c r="I23" s="116"/>
      <c r="J23" s="116"/>
      <c r="K23" s="117"/>
      <c r="L23" s="118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7.100000000000001" customHeight="1" x14ac:dyDescent="0.25">
      <c r="A24" s="1"/>
      <c r="B24" s="111" t="s">
        <v>46</v>
      </c>
      <c r="C24" s="112"/>
      <c r="D24" s="113"/>
      <c r="E24" s="114"/>
      <c r="F24" s="115"/>
      <c r="G24" s="116"/>
      <c r="H24" s="116"/>
      <c r="I24" s="116"/>
      <c r="J24" s="116"/>
      <c r="K24" s="117"/>
      <c r="L24" s="118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7.100000000000001" customHeight="1" x14ac:dyDescent="0.25">
      <c r="A25" s="1"/>
      <c r="B25" s="111" t="s">
        <v>40</v>
      </c>
      <c r="C25" s="112"/>
      <c r="D25" s="113"/>
      <c r="E25" s="114"/>
      <c r="F25" s="115"/>
      <c r="G25" s="116"/>
      <c r="H25" s="116"/>
      <c r="I25" s="116"/>
      <c r="J25" s="116"/>
      <c r="K25" s="117"/>
      <c r="L25" s="11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7.100000000000001" customHeight="1" x14ac:dyDescent="0.25">
      <c r="A26" s="1"/>
      <c r="B26" s="111" t="s">
        <v>41</v>
      </c>
      <c r="C26" s="112"/>
      <c r="D26" s="113"/>
      <c r="E26" s="114"/>
      <c r="F26" s="115"/>
      <c r="G26" s="116"/>
      <c r="H26" s="116"/>
      <c r="I26" s="116"/>
      <c r="J26" s="116"/>
      <c r="K26" s="117"/>
      <c r="L26" s="118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7.100000000000001" customHeight="1" x14ac:dyDescent="0.25">
      <c r="A27" s="1"/>
      <c r="B27" s="111" t="s">
        <v>45</v>
      </c>
      <c r="C27" s="112"/>
      <c r="D27" s="113"/>
      <c r="E27" s="114"/>
      <c r="F27" s="115"/>
      <c r="G27" s="116"/>
      <c r="H27" s="116"/>
      <c r="I27" s="116"/>
      <c r="J27" s="116"/>
      <c r="K27" s="117"/>
      <c r="L27" s="118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7.100000000000001" customHeight="1" x14ac:dyDescent="0.25">
      <c r="A28" s="1"/>
      <c r="B28" s="111" t="s">
        <v>54</v>
      </c>
      <c r="C28" s="112"/>
      <c r="D28" s="113"/>
      <c r="E28" s="114"/>
      <c r="F28" s="115"/>
      <c r="G28" s="116"/>
      <c r="H28" s="116"/>
      <c r="I28" s="116"/>
      <c r="J28" s="116"/>
      <c r="K28" s="117"/>
      <c r="L28" s="11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7.100000000000001" customHeight="1" x14ac:dyDescent="0.25">
      <c r="A29" s="1"/>
      <c r="B29" s="119" t="s">
        <v>44</v>
      </c>
      <c r="C29" s="112"/>
      <c r="D29" s="113"/>
      <c r="E29" s="114"/>
      <c r="F29" s="115"/>
      <c r="G29" s="116"/>
      <c r="H29" s="116"/>
      <c r="I29" s="116"/>
      <c r="J29" s="116"/>
      <c r="K29" s="117"/>
      <c r="L29" s="11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0.5" customHeight="1" x14ac:dyDescent="0.25">
      <c r="A30" s="1"/>
      <c r="B30" s="111"/>
      <c r="C30" s="112"/>
      <c r="D30" s="113"/>
      <c r="E30" s="114"/>
      <c r="F30" s="115"/>
      <c r="G30" s="116"/>
      <c r="H30" s="116"/>
      <c r="I30" s="116"/>
      <c r="J30" s="116"/>
      <c r="K30" s="117"/>
      <c r="L30" s="118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7.100000000000001" customHeight="1" x14ac:dyDescent="0.25">
      <c r="A31" s="1"/>
      <c r="B31" s="111" t="s">
        <v>35</v>
      </c>
      <c r="C31" s="112"/>
      <c r="D31" s="113"/>
      <c r="E31" s="114"/>
      <c r="F31" s="115"/>
      <c r="G31" s="116"/>
      <c r="H31" s="116"/>
      <c r="I31" s="116"/>
      <c r="J31" s="116"/>
      <c r="K31" s="117"/>
      <c r="L31" s="118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7.100000000000001" customHeight="1" x14ac:dyDescent="0.25">
      <c r="A32" s="1"/>
      <c r="B32" s="119" t="s">
        <v>36</v>
      </c>
      <c r="C32" s="120"/>
      <c r="D32" s="120"/>
      <c r="E32" s="120"/>
      <c r="F32" s="120"/>
      <c r="G32" s="120"/>
      <c r="H32" s="120"/>
      <c r="I32" s="120"/>
      <c r="J32" s="120"/>
      <c r="K32" s="117"/>
      <c r="L32" s="118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7.100000000000001" customHeight="1" x14ac:dyDescent="0.25">
      <c r="A33" s="1"/>
      <c r="B33" s="111" t="s">
        <v>37</v>
      </c>
      <c r="C33" s="112"/>
      <c r="D33" s="113"/>
      <c r="E33" s="114"/>
      <c r="F33" s="115"/>
      <c r="G33" s="116"/>
      <c r="H33" s="116"/>
      <c r="I33" s="116"/>
      <c r="J33" s="116"/>
      <c r="K33" s="117"/>
      <c r="L33" s="118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7.100000000000001" customHeight="1" x14ac:dyDescent="0.25">
      <c r="A34" s="1"/>
      <c r="B34" s="111"/>
      <c r="C34" s="112"/>
      <c r="D34" s="113"/>
      <c r="E34" s="114"/>
      <c r="F34" s="115"/>
      <c r="G34" s="116"/>
      <c r="H34" s="116"/>
      <c r="I34" s="116"/>
      <c r="J34" s="116"/>
      <c r="K34" s="117"/>
      <c r="L34" s="118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7.100000000000001" customHeight="1" x14ac:dyDescent="0.25">
      <c r="A35" s="1"/>
      <c r="B35" s="111" t="s">
        <v>38</v>
      </c>
      <c r="C35" s="112"/>
      <c r="D35" s="113"/>
      <c r="E35" s="114"/>
      <c r="F35" s="115"/>
      <c r="G35" s="116"/>
      <c r="H35" s="116"/>
      <c r="I35" s="116"/>
      <c r="J35" s="116"/>
      <c r="K35" s="117"/>
      <c r="L35" s="118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6" customHeight="1" x14ac:dyDescent="0.25">
      <c r="A36" s="1"/>
      <c r="B36" s="121"/>
      <c r="C36" s="122"/>
      <c r="D36" s="123"/>
      <c r="E36" s="124"/>
      <c r="F36" s="125"/>
      <c r="G36" s="126"/>
      <c r="H36" s="126"/>
      <c r="I36" s="126"/>
      <c r="J36" s="126"/>
      <c r="K36" s="127"/>
      <c r="L36" s="128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s="70" customFormat="1" ht="17.100000000000001" hidden="1" customHeight="1" x14ac:dyDescent="0.2">
      <c r="C38" s="69"/>
      <c r="D38" s="69"/>
      <c r="E38" s="69"/>
      <c r="F38" s="69"/>
      <c r="G38" s="69"/>
      <c r="H38" s="129"/>
      <c r="I38" s="130"/>
      <c r="J38" s="69"/>
    </row>
    <row r="39" spans="1:27" s="70" customFormat="1" ht="17.100000000000001" hidden="1" customHeight="1" x14ac:dyDescent="0.2">
      <c r="C39" s="69"/>
      <c r="D39" s="69"/>
      <c r="E39" s="69"/>
      <c r="F39" s="69"/>
      <c r="G39" s="69"/>
      <c r="H39" s="129"/>
      <c r="I39" s="130"/>
      <c r="J39" s="69"/>
    </row>
    <row r="40" spans="1:27" s="70" customFormat="1" ht="17.100000000000001" hidden="1" customHeight="1" x14ac:dyDescent="0.2">
      <c r="C40" s="69"/>
      <c r="D40" s="69"/>
      <c r="E40" s="69"/>
      <c r="F40" s="69"/>
      <c r="G40" s="69"/>
      <c r="H40" s="129"/>
      <c r="I40" s="130"/>
      <c r="J40" s="69"/>
    </row>
    <row r="41" spans="1:27" s="70" customFormat="1" ht="17.100000000000001" hidden="1" customHeight="1" x14ac:dyDescent="0.2">
      <c r="C41" s="69"/>
      <c r="D41" s="69"/>
      <c r="E41" s="69"/>
      <c r="F41" s="69"/>
      <c r="G41" s="69"/>
      <c r="H41" s="129"/>
      <c r="I41" s="130"/>
      <c r="J41" s="69"/>
    </row>
    <row r="42" spans="1:27" hidden="1" x14ac:dyDescent="0.25">
      <c r="C42" s="1"/>
      <c r="D42" s="1"/>
      <c r="E42" s="1"/>
      <c r="F42" s="1"/>
      <c r="G42" s="1"/>
      <c r="H42" s="131"/>
      <c r="I42" s="132"/>
      <c r="J42" s="1"/>
    </row>
  </sheetData>
  <sheetProtection sheet="1" objects="1" scenarios="1"/>
  <dataValidations count="2">
    <dataValidation type="list" operator="equal" allowBlank="1" showInputMessage="1" showErrorMessage="1" sqref="G9" xr:uid="{00CB504C-FF9C-42D8-972D-FB80D41F26F1}">
      <formula1>"Micro/MKB,Grootbedrijf"</formula1>
    </dataValidation>
    <dataValidation type="list" allowBlank="1" showInputMessage="1" showErrorMessage="1" sqref="G7" xr:uid="{4CA14C18-02A8-4FFD-84A2-D595754CB9FC}">
      <formula1>vermogen</formula1>
    </dataValidation>
  </dataValidations>
  <hyperlinks>
    <hyperlink ref="B32" r:id="rId1" xr:uid="{B03A49E8-86B1-4A22-810E-0B7291ADB7F5}"/>
    <hyperlink ref="B29" r:id="rId2" xr:uid="{6D979509-1C4C-4CF9-AB31-770C676C343F}"/>
  </hyperlinks>
  <pageMargins left="0.70866141732283472" right="0.70866141732283472" top="0.74803149606299213" bottom="0.74803149606299213" header="0.31496062992125984" footer="0.31496062992125984"/>
  <pageSetup paperSize="9" scale="75" orientation="landscape" r:id="rId3"/>
  <headerFooter>
    <oddFooter>&amp;C&amp;A&amp;R &amp;P van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21AE3-AE05-4A6F-B7BF-6126AB07AF1A}">
  <sheetPr codeName="Blad5"/>
  <dimension ref="A1:AA31"/>
  <sheetViews>
    <sheetView showGridLines="0" showRowColHeaders="0" zoomScaleNormal="100" workbookViewId="0">
      <selection activeCell="F8" sqref="F8"/>
    </sheetView>
  </sheetViews>
  <sheetFormatPr defaultColWidth="0" defaultRowHeight="15" zeroHeight="1" x14ac:dyDescent="0.25"/>
  <cols>
    <col min="1" max="1" width="2.7109375" customWidth="1"/>
    <col min="2" max="2" width="23.5703125" customWidth="1"/>
    <col min="3" max="3" width="11.28515625" customWidth="1"/>
    <col min="4" max="4" width="9.140625" customWidth="1"/>
    <col min="5" max="5" width="5.7109375" customWidth="1"/>
    <col min="6" max="6" width="27.5703125" customWidth="1"/>
    <col min="7" max="7" width="28.5703125" customWidth="1"/>
    <col min="8" max="8" width="9.140625" customWidth="1"/>
    <col min="9" max="9" width="27.140625" customWidth="1"/>
    <col min="10" max="10" width="3.85546875" customWidth="1"/>
    <col min="11" max="27" width="0" hidden="1" customWidth="1"/>
    <col min="28" max="16384" width="15.42578125" hidden="1"/>
  </cols>
  <sheetData>
    <row r="1" spans="1:2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ht="19.5" x14ac:dyDescent="0.25">
      <c r="A2" s="1"/>
      <c r="B2" s="71" t="s">
        <v>17</v>
      </c>
      <c r="C2" s="1"/>
      <c r="D2" s="1"/>
      <c r="E2" s="1"/>
      <c r="F2" s="1"/>
      <c r="G2" s="1"/>
      <c r="H2" s="1"/>
      <c r="I2" s="1"/>
      <c r="J2" s="1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9.5" x14ac:dyDescent="0.25">
      <c r="A3" s="1"/>
      <c r="B3" s="71" t="s">
        <v>32</v>
      </c>
      <c r="C3" s="14"/>
      <c r="D3" s="14"/>
      <c r="E3" s="14"/>
      <c r="F3" s="14"/>
      <c r="G3" s="14"/>
      <c r="H3" s="14"/>
      <c r="I3" s="14"/>
      <c r="J3" s="1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152" customFormat="1" ht="22.5" customHeight="1" x14ac:dyDescent="0.25">
      <c r="A4" s="149"/>
      <c r="B4" s="150" t="s">
        <v>33</v>
      </c>
      <c r="C4" s="151"/>
      <c r="D4" s="151"/>
      <c r="E4" s="151"/>
      <c r="F4" s="151"/>
      <c r="G4" s="151"/>
      <c r="I4" s="151"/>
      <c r="J4" s="151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</row>
    <row r="5" spans="1:27" s="152" customFormat="1" ht="21.75" customHeight="1" x14ac:dyDescent="0.25">
      <c r="A5" s="149"/>
      <c r="B5" s="153"/>
      <c r="C5" s="151"/>
      <c r="D5" s="151"/>
      <c r="E5" s="151"/>
      <c r="F5" s="151"/>
      <c r="G5" s="151"/>
      <c r="I5" s="151"/>
      <c r="J5" s="151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</row>
    <row r="6" spans="1:27" ht="17.100000000000001" customHeight="1" x14ac:dyDescent="0.25">
      <c r="A6" s="1"/>
      <c r="B6" s="134"/>
      <c r="C6" s="14"/>
      <c r="D6" s="14"/>
      <c r="E6" s="14"/>
      <c r="F6" s="14"/>
      <c r="G6" s="14"/>
      <c r="I6" s="14"/>
      <c r="J6" s="1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7.100000000000001" customHeight="1" x14ac:dyDescent="0.25">
      <c r="A7" s="1"/>
      <c r="B7" s="77" t="s">
        <v>18</v>
      </c>
      <c r="C7" s="77"/>
      <c r="D7" s="77"/>
      <c r="E7" s="79"/>
      <c r="F7" s="147">
        <v>0</v>
      </c>
      <c r="G7" s="135" t="str">
        <f>IF((F7)&lt;50," accucapaciteit te laag voor A2.7, geen subsidie  ","")</f>
        <v xml:space="preserve"> accucapaciteit te laag voor A2.7, geen subsidie  </v>
      </c>
      <c r="H7" s="136"/>
      <c r="I7" s="76"/>
      <c r="J7" s="69"/>
      <c r="K7" s="6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9.9499999999999993" customHeight="1" x14ac:dyDescent="0.25">
      <c r="A8" s="1"/>
      <c r="B8" s="77"/>
      <c r="C8" s="77"/>
      <c r="D8" s="77"/>
      <c r="E8" s="79"/>
      <c r="F8" s="148"/>
      <c r="G8" s="135"/>
      <c r="H8" s="136"/>
      <c r="I8" s="76"/>
      <c r="J8" s="69"/>
      <c r="K8" s="6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7.100000000000001" customHeight="1" x14ac:dyDescent="0.25">
      <c r="A9" s="1"/>
      <c r="B9" s="77" t="s">
        <v>31</v>
      </c>
      <c r="C9" s="77"/>
      <c r="D9" s="69"/>
      <c r="E9" s="77"/>
      <c r="F9" s="68" t="s">
        <v>27</v>
      </c>
      <c r="G9" s="70"/>
      <c r="I9" s="76"/>
      <c r="J9" s="13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7.100000000000001" customHeight="1" x14ac:dyDescent="0.25">
      <c r="A10" s="1"/>
      <c r="B10" s="77"/>
      <c r="C10" s="77"/>
      <c r="D10" s="69"/>
      <c r="E10" s="77"/>
      <c r="F10" s="94"/>
      <c r="G10" s="69"/>
      <c r="H10" s="83"/>
      <c r="I10" s="76"/>
      <c r="J10" s="7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7.100000000000001" customHeight="1" x14ac:dyDescent="0.25">
      <c r="A11" s="1"/>
      <c r="B11" s="84" t="s">
        <v>75</v>
      </c>
      <c r="C11" s="69"/>
      <c r="D11" s="69"/>
      <c r="E11" s="70"/>
      <c r="F11" s="138"/>
      <c r="G11" s="69"/>
      <c r="H11" s="69"/>
      <c r="I11" s="178">
        <f>IF(F9="Micro/MKB",85*F7,60*F7)</f>
        <v>0</v>
      </c>
      <c r="J11" s="69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7.100000000000001" customHeight="1" x14ac:dyDescent="0.25">
      <c r="A12" s="1"/>
      <c r="B12" s="139" t="s">
        <v>76</v>
      </c>
      <c r="C12" s="77"/>
      <c r="D12" s="77"/>
      <c r="E12" s="78"/>
      <c r="F12" s="70"/>
      <c r="G12" s="76"/>
      <c r="H12" s="76"/>
      <c r="I12" s="88"/>
      <c r="J12" s="69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7.100000000000001" customHeight="1" thickBot="1" x14ac:dyDescent="0.3">
      <c r="A13" s="1"/>
      <c r="B13" s="139"/>
      <c r="C13" s="77"/>
      <c r="D13" s="77"/>
      <c r="E13" s="78"/>
      <c r="F13" s="70"/>
      <c r="G13" s="76"/>
      <c r="H13" s="76"/>
      <c r="I13" s="88"/>
      <c r="J13" s="6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7.100000000000001" customHeight="1" thickBot="1" x14ac:dyDescent="0.3">
      <c r="A14" s="1"/>
      <c r="B14" s="96" t="s">
        <v>19</v>
      </c>
      <c r="C14" s="97"/>
      <c r="D14" s="97"/>
      <c r="E14" s="98"/>
      <c r="F14" s="99"/>
      <c r="G14" s="101"/>
      <c r="H14" s="100"/>
      <c r="I14" s="102">
        <f>IF(I11&gt;300000,300000,I11)</f>
        <v>0</v>
      </c>
      <c r="J14" s="69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7.100000000000001" customHeight="1" x14ac:dyDescent="0.25">
      <c r="A15" s="1"/>
      <c r="B15" s="97"/>
      <c r="C15" s="97"/>
      <c r="D15" s="97"/>
      <c r="E15" s="98"/>
      <c r="F15" s="99"/>
      <c r="G15" s="101"/>
      <c r="H15" s="100"/>
      <c r="I15" s="88"/>
      <c r="J15" s="10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6" customHeight="1" x14ac:dyDescent="0.25">
      <c r="A16" s="1"/>
      <c r="B16" s="104"/>
      <c r="C16" s="105"/>
      <c r="D16" s="105"/>
      <c r="E16" s="106"/>
      <c r="F16" s="107"/>
      <c r="G16" s="108"/>
      <c r="H16" s="140"/>
      <c r="I16" s="141"/>
      <c r="J16" s="14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7.100000000000001" customHeight="1" x14ac:dyDescent="0.25">
      <c r="A17" s="1"/>
      <c r="B17" s="111" t="s">
        <v>39</v>
      </c>
      <c r="C17" s="112"/>
      <c r="D17" s="113"/>
      <c r="E17" s="114"/>
      <c r="F17" s="115"/>
      <c r="G17" s="116"/>
      <c r="H17" s="143"/>
      <c r="I17" s="141"/>
      <c r="J17" s="14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7.100000000000001" customHeight="1" x14ac:dyDescent="0.25">
      <c r="A18" s="1"/>
      <c r="B18" s="111" t="s">
        <v>42</v>
      </c>
      <c r="C18" s="112"/>
      <c r="D18" s="113"/>
      <c r="E18" s="114"/>
      <c r="F18" s="115"/>
      <c r="G18" s="116"/>
      <c r="H18" s="143"/>
      <c r="I18" s="141"/>
      <c r="J18" s="14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7.100000000000001" customHeight="1" x14ac:dyDescent="0.25">
      <c r="A19" s="1"/>
      <c r="B19" s="111" t="s">
        <v>55</v>
      </c>
      <c r="C19" s="112"/>
      <c r="D19" s="113"/>
      <c r="E19" s="114"/>
      <c r="F19" s="115"/>
      <c r="G19" s="116"/>
      <c r="H19" s="143"/>
      <c r="I19" s="141"/>
      <c r="J19" s="14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7.100000000000001" customHeight="1" x14ac:dyDescent="0.25">
      <c r="A20" s="1"/>
      <c r="B20" s="111" t="s">
        <v>52</v>
      </c>
      <c r="C20" s="112"/>
      <c r="D20" s="113"/>
      <c r="E20" s="114"/>
      <c r="F20" s="115"/>
      <c r="G20" s="116"/>
      <c r="H20" s="143"/>
      <c r="I20" s="141"/>
      <c r="J20" s="14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7.100000000000001" customHeight="1" x14ac:dyDescent="0.25">
      <c r="A21" s="1"/>
      <c r="B21" s="111"/>
      <c r="C21" s="112"/>
      <c r="D21" s="113"/>
      <c r="E21" s="114"/>
      <c r="F21" s="115"/>
      <c r="G21" s="116"/>
      <c r="H21" s="143"/>
      <c r="I21" s="141"/>
      <c r="J21" s="14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7.100000000000001" customHeight="1" x14ac:dyDescent="0.25">
      <c r="A22" s="1"/>
      <c r="B22" s="111" t="s">
        <v>35</v>
      </c>
      <c r="C22" s="112"/>
      <c r="D22" s="113"/>
      <c r="E22" s="114"/>
      <c r="F22" s="115"/>
      <c r="G22" s="116"/>
      <c r="H22" s="143"/>
      <c r="I22" s="141"/>
      <c r="J22" s="14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7.100000000000001" customHeight="1" x14ac:dyDescent="0.25">
      <c r="A23" s="1"/>
      <c r="B23" s="119" t="s">
        <v>36</v>
      </c>
      <c r="C23" s="120"/>
      <c r="D23" s="120"/>
      <c r="E23" s="120"/>
      <c r="F23" s="120"/>
      <c r="G23" s="120"/>
      <c r="H23" s="144"/>
      <c r="I23" s="145"/>
      <c r="J23" s="7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7.100000000000001" customHeight="1" x14ac:dyDescent="0.25">
      <c r="A24" s="1"/>
      <c r="B24" s="111" t="s">
        <v>37</v>
      </c>
      <c r="C24" s="112"/>
      <c r="D24" s="113"/>
      <c r="E24" s="114"/>
      <c r="F24" s="115"/>
      <c r="G24" s="116"/>
      <c r="H24" s="143"/>
      <c r="I24" s="141"/>
      <c r="J24" s="14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7.100000000000001" customHeight="1" x14ac:dyDescent="0.25">
      <c r="A25" s="1"/>
      <c r="B25" s="111"/>
      <c r="C25" s="112"/>
      <c r="D25" s="113"/>
      <c r="E25" s="114"/>
      <c r="F25" s="115"/>
      <c r="G25" s="116"/>
      <c r="H25" s="143"/>
      <c r="I25" s="141"/>
      <c r="J25" s="14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7.100000000000001" customHeight="1" x14ac:dyDescent="0.25">
      <c r="A26" s="1"/>
      <c r="B26" s="111" t="s">
        <v>38</v>
      </c>
      <c r="C26" s="112"/>
      <c r="D26" s="113"/>
      <c r="E26" s="114"/>
      <c r="F26" s="115"/>
      <c r="G26" s="116"/>
      <c r="H26" s="143"/>
      <c r="I26" s="141"/>
      <c r="J26" s="14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6" customHeight="1" x14ac:dyDescent="0.25">
      <c r="A27" s="1"/>
      <c r="B27" s="121"/>
      <c r="C27" s="122"/>
      <c r="D27" s="123"/>
      <c r="E27" s="124"/>
      <c r="F27" s="125"/>
      <c r="G27" s="126"/>
      <c r="H27" s="146"/>
      <c r="I27" s="141"/>
      <c r="J27" s="14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idden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7" hidden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X31" s="1"/>
      <c r="Y31" s="1"/>
      <c r="Z31" s="1"/>
    </row>
  </sheetData>
  <sheetProtection sheet="1" objects="1" scenarios="1"/>
  <dataValidations count="1">
    <dataValidation type="list" allowBlank="1" showInputMessage="1" showErrorMessage="1" sqref="F9" xr:uid="{07949213-D0A3-46ED-AA7D-0F2CE5B31AF6}">
      <formula1>"Micro/MKB,Grootbedrijf"</formula1>
    </dataValidation>
  </dataValidations>
  <hyperlinks>
    <hyperlink ref="B23" r:id="rId1" xr:uid="{349369DF-CA68-4921-A391-166959FCC4D0}"/>
  </hyperlinks>
  <pageMargins left="0.70866141732283472" right="0.70866141732283472" top="0.74803149606299213" bottom="0.74803149606299213" header="0.31496062992125984" footer="0.31496062992125984"/>
  <pageSetup paperSize="9" scale="80" orientation="landscape" horizontalDpi="1200" verticalDpi="1200" r:id="rId2"/>
  <headerFooter>
    <oddFooter>&amp;C&amp;A&amp;R&amp;P van &amp;N</oddFooter>
  </headerFooter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F8F5-1840-4821-92AF-C9B95FDA912D}">
  <sheetPr codeName="Blad6"/>
  <dimension ref="A1:CG41"/>
  <sheetViews>
    <sheetView showGridLines="0" showRowColHeaders="0" zoomScaleNormal="100" workbookViewId="0">
      <selection activeCell="G5" sqref="G5"/>
    </sheetView>
  </sheetViews>
  <sheetFormatPr defaultColWidth="0" defaultRowHeight="14.25" zeroHeight="1" x14ac:dyDescent="0.2"/>
  <cols>
    <col min="1" max="1" width="3.28515625" style="70" customWidth="1"/>
    <col min="2" max="3" width="9.140625" style="70" customWidth="1"/>
    <col min="4" max="4" width="10.28515625" style="70" bestFit="1" customWidth="1"/>
    <col min="5" max="5" width="9.140625" style="70" customWidth="1"/>
    <col min="6" max="6" width="20.28515625" style="70" customWidth="1"/>
    <col min="7" max="7" width="21" style="70" customWidth="1"/>
    <col min="8" max="8" width="6.42578125" style="70" customWidth="1"/>
    <col min="9" max="9" width="4.28515625" style="70" customWidth="1"/>
    <col min="10" max="10" width="1.5703125" style="70" customWidth="1"/>
    <col min="11" max="11" width="28.140625" style="70" customWidth="1"/>
    <col min="12" max="14" width="9.140625" style="70" customWidth="1"/>
    <col min="15" max="15" width="3.42578125" style="70" customWidth="1"/>
    <col min="16" max="16" width="9.140625" style="70" customWidth="1"/>
    <col min="17" max="85" width="0" style="70" hidden="1" customWidth="1"/>
    <col min="86" max="16384" width="9.140625" style="70" hidden="1"/>
  </cols>
  <sheetData>
    <row r="1" spans="1:29" ht="17.100000000000001" customHeight="1" x14ac:dyDescent="0.2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</row>
    <row r="2" spans="1:29" ht="36.75" customHeight="1" x14ac:dyDescent="0.2">
      <c r="A2" s="69"/>
      <c r="B2" s="71" t="s">
        <v>71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</row>
    <row r="3" spans="1:29" ht="17.100000000000001" customHeight="1" x14ac:dyDescent="0.2">
      <c r="A3" s="69"/>
      <c r="B3" s="176"/>
      <c r="C3" s="72"/>
      <c r="D3" s="72"/>
      <c r="E3" s="69"/>
      <c r="F3" s="73"/>
      <c r="G3" s="74"/>
      <c r="H3" s="75"/>
      <c r="I3" s="75"/>
      <c r="J3" s="75"/>
      <c r="K3" s="76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</row>
    <row r="4" spans="1:29" ht="17.100000000000001" customHeight="1" x14ac:dyDescent="0.2">
      <c r="A4" s="69"/>
      <c r="B4" s="77"/>
      <c r="C4" s="77"/>
      <c r="D4" s="77"/>
      <c r="E4" s="78"/>
      <c r="F4" s="79"/>
      <c r="G4" s="76"/>
      <c r="H4" s="76"/>
      <c r="I4" s="76"/>
      <c r="J4" s="76"/>
      <c r="K4" s="76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1:29" ht="17.100000000000001" customHeight="1" x14ac:dyDescent="0.2">
      <c r="A5" s="69"/>
      <c r="B5" s="77" t="s">
        <v>0</v>
      </c>
      <c r="C5" s="77"/>
      <c r="D5" s="69"/>
      <c r="E5" s="78"/>
      <c r="F5" s="77"/>
      <c r="G5" s="68">
        <v>0</v>
      </c>
      <c r="H5" s="80"/>
      <c r="I5" s="80"/>
      <c r="J5" s="80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1:29" ht="17.100000000000001" customHeight="1" x14ac:dyDescent="0.2">
      <c r="A6" s="69"/>
      <c r="B6" s="77"/>
      <c r="C6" s="77"/>
      <c r="D6" s="69"/>
      <c r="E6" s="78"/>
      <c r="F6" s="77"/>
      <c r="G6" s="175"/>
      <c r="H6" s="80"/>
      <c r="I6" s="80"/>
      <c r="J6" s="80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</row>
    <row r="7" spans="1:29" ht="17.100000000000001" customHeight="1" x14ac:dyDescent="0.2">
      <c r="A7" s="69"/>
      <c r="B7" s="77" t="s">
        <v>70</v>
      </c>
      <c r="C7" s="77"/>
      <c r="D7" s="77"/>
      <c r="E7" s="78"/>
      <c r="F7" s="81"/>
      <c r="G7" s="68">
        <v>0</v>
      </c>
      <c r="H7" s="76"/>
      <c r="I7" s="75"/>
      <c r="J7" s="76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</row>
    <row r="8" spans="1:29" ht="17.100000000000001" customHeight="1" x14ac:dyDescent="0.2">
      <c r="A8" s="69"/>
      <c r="B8" s="77"/>
      <c r="C8" s="77"/>
      <c r="D8" s="77"/>
      <c r="E8" s="78"/>
      <c r="F8" s="81"/>
      <c r="G8" s="175"/>
      <c r="H8" s="76"/>
      <c r="I8" s="75"/>
      <c r="J8" s="76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1:29" ht="17.100000000000001" customHeight="1" x14ac:dyDescent="0.2">
      <c r="A9" s="69"/>
      <c r="B9" s="77" t="s">
        <v>69</v>
      </c>
      <c r="C9" s="77"/>
      <c r="D9" s="77"/>
      <c r="E9" s="78"/>
      <c r="F9" s="69"/>
      <c r="G9" s="174" t="s">
        <v>27</v>
      </c>
      <c r="I9" s="136"/>
      <c r="J9" s="69"/>
      <c r="K9" s="82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</row>
    <row r="10" spans="1:29" ht="17.100000000000001" customHeight="1" x14ac:dyDescent="0.2">
      <c r="A10" s="69"/>
      <c r="B10" s="77"/>
      <c r="C10" s="77"/>
      <c r="D10" s="77"/>
      <c r="E10" s="78"/>
      <c r="F10" s="69"/>
      <c r="G10" s="76"/>
      <c r="H10" s="83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</row>
    <row r="11" spans="1:29" ht="17.100000000000001" customHeight="1" x14ac:dyDescent="0.2">
      <c r="A11" s="69"/>
      <c r="B11" s="84" t="s">
        <v>3</v>
      </c>
      <c r="C11" s="84"/>
      <c r="D11" s="84"/>
      <c r="E11" s="85"/>
      <c r="F11" s="73"/>
      <c r="G11" s="75"/>
      <c r="H11" s="75"/>
      <c r="I11" s="75"/>
      <c r="J11" s="75"/>
      <c r="K11" s="86">
        <f>G5-G7</f>
        <v>0</v>
      </c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</row>
    <row r="12" spans="1:29" ht="17.100000000000001" customHeight="1" x14ac:dyDescent="0.2">
      <c r="A12" s="69"/>
      <c r="B12" s="77"/>
      <c r="C12" s="77"/>
      <c r="D12" s="77"/>
      <c r="E12" s="78"/>
      <c r="F12" s="81"/>
      <c r="G12" s="76"/>
      <c r="H12" s="76"/>
      <c r="I12" s="76"/>
      <c r="J12" s="76"/>
      <c r="K12" s="88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</row>
    <row r="13" spans="1:29" ht="17.100000000000001" customHeight="1" x14ac:dyDescent="0.2">
      <c r="A13" s="69"/>
      <c r="B13" s="77" t="s">
        <v>68</v>
      </c>
      <c r="C13" s="69"/>
      <c r="D13" s="69"/>
      <c r="E13" s="69"/>
      <c r="F13" s="69"/>
      <c r="G13" s="179">
        <f>IF(G9="Micro/MKB",0.3,0.25)</f>
        <v>0.3</v>
      </c>
      <c r="H13" s="69"/>
      <c r="I13" s="69"/>
      <c r="J13" s="69"/>
      <c r="K13" s="90">
        <f>K11*G13</f>
        <v>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</row>
    <row r="14" spans="1:29" ht="17.100000000000001" customHeight="1" x14ac:dyDescent="0.2">
      <c r="A14" s="69"/>
      <c r="B14" s="77"/>
      <c r="C14" s="77"/>
      <c r="D14" s="77"/>
      <c r="E14" s="78"/>
      <c r="F14" s="81"/>
      <c r="G14" s="76"/>
      <c r="H14" s="76"/>
      <c r="I14" s="76"/>
      <c r="J14" s="76"/>
      <c r="K14" s="88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</row>
    <row r="15" spans="1:29" ht="17.100000000000001" customHeight="1" x14ac:dyDescent="0.2">
      <c r="A15" s="69"/>
      <c r="B15" s="77"/>
      <c r="C15" s="77"/>
      <c r="D15" s="92"/>
      <c r="E15" s="78"/>
      <c r="F15" s="93"/>
      <c r="G15" s="81"/>
      <c r="H15" s="94"/>
      <c r="I15" s="76"/>
      <c r="J15" s="69"/>
      <c r="K15" s="95"/>
      <c r="L15" s="69"/>
      <c r="M15" s="82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</row>
    <row r="16" spans="1:29" ht="17.100000000000001" customHeight="1" thickBot="1" x14ac:dyDescent="0.25">
      <c r="A16" s="69"/>
      <c r="B16" s="77"/>
      <c r="C16" s="77"/>
      <c r="D16" s="77"/>
      <c r="E16" s="78"/>
      <c r="F16" s="81"/>
      <c r="G16" s="76"/>
      <c r="H16" s="76"/>
      <c r="I16" s="76"/>
      <c r="J16" s="76"/>
      <c r="K16" s="88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</row>
    <row r="17" spans="1:85" ht="17.100000000000001" customHeight="1" thickBot="1" x14ac:dyDescent="0.25">
      <c r="A17" s="69"/>
      <c r="B17" s="96" t="s">
        <v>5</v>
      </c>
      <c r="C17" s="84"/>
      <c r="D17" s="84"/>
      <c r="E17" s="85"/>
      <c r="G17" s="80" t="str">
        <f>IF((K13-K15)&lt;0,"  helaas geen subsidie  ","")</f>
        <v/>
      </c>
      <c r="H17" s="173"/>
      <c r="I17" s="75"/>
      <c r="J17" s="75"/>
      <c r="K17" s="102">
        <f>MIN(300000,MAX(0,K13))</f>
        <v>0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</row>
    <row r="18" spans="1:85" ht="17.100000000000001" customHeight="1" x14ac:dyDescent="0.2">
      <c r="A18" s="69"/>
      <c r="B18" s="77"/>
      <c r="C18" s="77"/>
      <c r="D18" s="77"/>
      <c r="E18" s="78"/>
      <c r="F18" s="81"/>
      <c r="G18" s="76"/>
      <c r="H18" s="76"/>
      <c r="I18" s="76"/>
      <c r="J18" s="76"/>
      <c r="K18" s="76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</row>
    <row r="19" spans="1:85" ht="21" customHeight="1" x14ac:dyDescent="0.2">
      <c r="A19" s="69"/>
      <c r="B19" s="77"/>
      <c r="C19" s="77"/>
      <c r="D19" s="77"/>
      <c r="E19" s="78"/>
      <c r="F19" s="81"/>
      <c r="G19" s="76"/>
      <c r="H19" s="76"/>
      <c r="I19" s="76"/>
      <c r="J19" s="76"/>
      <c r="K19" s="76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</row>
    <row r="20" spans="1:85" ht="6" customHeight="1" x14ac:dyDescent="0.2">
      <c r="A20" s="69"/>
      <c r="B20" s="104"/>
      <c r="C20" s="105"/>
      <c r="D20" s="105"/>
      <c r="E20" s="106"/>
      <c r="F20" s="107"/>
      <c r="G20" s="107"/>
      <c r="H20" s="108"/>
      <c r="I20" s="108"/>
      <c r="J20" s="108"/>
      <c r="K20" s="172"/>
      <c r="L20" s="171"/>
      <c r="M20" s="171"/>
      <c r="N20" s="171"/>
      <c r="O20" s="170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</row>
    <row r="21" spans="1:85" ht="17.100000000000001" customHeight="1" x14ac:dyDescent="0.2">
      <c r="A21" s="69"/>
      <c r="B21" s="165" t="s">
        <v>67</v>
      </c>
      <c r="C21" s="113"/>
      <c r="D21" s="113"/>
      <c r="E21" s="114"/>
      <c r="F21" s="115"/>
      <c r="G21" s="115"/>
      <c r="H21" s="116"/>
      <c r="I21" s="116"/>
      <c r="J21" s="116"/>
      <c r="K21" s="169"/>
      <c r="L21" s="120"/>
      <c r="M21" s="120"/>
      <c r="N21" s="120"/>
      <c r="O21" s="144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</row>
    <row r="22" spans="1:85" ht="17.100000000000001" customHeight="1" x14ac:dyDescent="0.2">
      <c r="A22" s="69"/>
      <c r="B22" s="165" t="s">
        <v>66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44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</row>
    <row r="23" spans="1:85" ht="5.25" customHeight="1" x14ac:dyDescent="0.2">
      <c r="A23" s="69"/>
      <c r="B23" s="165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44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</row>
    <row r="24" spans="1:85" ht="17.100000000000001" customHeight="1" x14ac:dyDescent="0.2">
      <c r="A24" s="69"/>
      <c r="B24" s="165" t="s">
        <v>65</v>
      </c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44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</row>
    <row r="25" spans="1:85" ht="17.100000000000001" customHeight="1" x14ac:dyDescent="0.2">
      <c r="A25" s="69"/>
      <c r="B25" s="165" t="s">
        <v>64</v>
      </c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44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</row>
    <row r="26" spans="1:85" ht="17.100000000000001" customHeight="1" x14ac:dyDescent="0.2">
      <c r="A26" s="69"/>
      <c r="B26" s="165" t="s">
        <v>41</v>
      </c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44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</row>
    <row r="27" spans="1:85" ht="6.75" customHeight="1" x14ac:dyDescent="0.2">
      <c r="A27" s="69"/>
      <c r="B27" s="168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44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</row>
    <row r="28" spans="1:85" ht="17.100000000000001" customHeight="1" x14ac:dyDescent="0.2">
      <c r="B28" s="165" t="s">
        <v>63</v>
      </c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64"/>
    </row>
    <row r="29" spans="1:85" ht="17.100000000000001" customHeight="1" x14ac:dyDescent="0.2">
      <c r="A29" s="69"/>
      <c r="B29" s="167" t="s">
        <v>36</v>
      </c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66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</row>
    <row r="30" spans="1:85" ht="17.100000000000001" customHeight="1" x14ac:dyDescent="0.2">
      <c r="A30" s="69"/>
      <c r="B30" s="111" t="s">
        <v>37</v>
      </c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66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</row>
    <row r="31" spans="1:85" ht="17.100000000000001" customHeight="1" x14ac:dyDescent="0.2">
      <c r="A31" s="69"/>
      <c r="B31" s="111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66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</row>
    <row r="32" spans="1:85" ht="17.100000000000001" customHeight="1" x14ac:dyDescent="0.2">
      <c r="B32" s="165" t="s">
        <v>38</v>
      </c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64"/>
    </row>
    <row r="33" spans="2:15" ht="8.25" customHeight="1" x14ac:dyDescent="0.2">
      <c r="B33" s="16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62"/>
    </row>
    <row r="34" spans="2:15" ht="17.100000000000001" customHeight="1" x14ac:dyDescent="0.2"/>
    <row r="35" spans="2:15" ht="17.100000000000001" hidden="1" customHeight="1" x14ac:dyDescent="0.2"/>
    <row r="36" spans="2:15" ht="17.100000000000001" hidden="1" customHeight="1" x14ac:dyDescent="0.2"/>
    <row r="37" spans="2:15" ht="17.100000000000001" hidden="1" customHeight="1" x14ac:dyDescent="0.2"/>
    <row r="38" spans="2:15" ht="17.100000000000001" hidden="1" customHeight="1" x14ac:dyDescent="0.2">
      <c r="G38" s="161">
        <v>0.4</v>
      </c>
    </row>
    <row r="39" spans="2:15" ht="17.100000000000001" hidden="1" customHeight="1" x14ac:dyDescent="0.2">
      <c r="G39" s="161">
        <v>0.5</v>
      </c>
    </row>
    <row r="40" spans="2:15" ht="17.100000000000001" hidden="1" customHeight="1" x14ac:dyDescent="0.2"/>
    <row r="41" spans="2:15" ht="17.100000000000001" hidden="1" customHeight="1" x14ac:dyDescent="0.2"/>
  </sheetData>
  <sheetProtection sheet="1" objects="1" scenarios="1"/>
  <dataValidations count="1">
    <dataValidation type="list" operator="equal" allowBlank="1" showInputMessage="1" showErrorMessage="1" sqref="G9" xr:uid="{652DD90D-3CC8-4522-B778-8DA783145BC3}">
      <formula1>"Micro/MKB,Grootbedrijf"</formula1>
    </dataValidation>
  </dataValidations>
  <hyperlinks>
    <hyperlink ref="B29" r:id="rId1" xr:uid="{B4C58CA1-9C4C-43C4-BF59-BE136F84127C}"/>
  </hyperlinks>
  <pageMargins left="0.70866141732283472" right="0.70866141732283472" top="0.74803149606299213" bottom="0.74803149606299213" header="0.31496062992125984" footer="0.31496062992125984"/>
  <pageSetup paperSize="9" scale="70" orientation="landscape" horizontalDpi="1200" verticalDpi="1200" r:id="rId2"/>
  <headerFooter>
    <oddFooter>&amp;C&amp;A&amp;R&amp;P van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E0614-A921-47AB-9D62-3C0C261362B6}">
  <sheetPr codeName="Blad7"/>
  <dimension ref="A2:E9"/>
  <sheetViews>
    <sheetView workbookViewId="0">
      <selection activeCell="D9" sqref="D9"/>
    </sheetView>
  </sheetViews>
  <sheetFormatPr defaultRowHeight="15" x14ac:dyDescent="0.25"/>
  <cols>
    <col min="1" max="3" width="12.7109375" customWidth="1"/>
  </cols>
  <sheetData>
    <row r="2" spans="1:5" x14ac:dyDescent="0.25">
      <c r="A2" s="65" t="s">
        <v>21</v>
      </c>
      <c r="B2" s="64" t="s">
        <v>22</v>
      </c>
      <c r="C2" s="64" t="s">
        <v>2</v>
      </c>
    </row>
    <row r="3" spans="1:5" x14ac:dyDescent="0.25">
      <c r="A3" s="66" t="s">
        <v>26</v>
      </c>
      <c r="B3" s="67">
        <v>2900</v>
      </c>
      <c r="C3" s="67">
        <v>1500</v>
      </c>
      <c r="E3" s="67" cm="1">
        <f t="array" ref="E3">IF('A2.13 Laadinfra'!$G$9="Micro/MKB",SUMPRODUCT((vermogen='A2.13 Laadinfra'!$G$7)*klein),SUMPRODUCT((vermogen='A2.13 Laadinfra'!$G$7)*groot))</f>
        <v>2900</v>
      </c>
    </row>
    <row r="4" spans="1:5" x14ac:dyDescent="0.25">
      <c r="A4" s="66" t="s">
        <v>25</v>
      </c>
      <c r="B4" s="67">
        <v>7300</v>
      </c>
      <c r="C4" s="67">
        <v>3700</v>
      </c>
    </row>
    <row r="5" spans="1:5" x14ac:dyDescent="0.25">
      <c r="A5" s="66" t="s">
        <v>61</v>
      </c>
      <c r="B5" s="67">
        <v>13500</v>
      </c>
      <c r="C5" s="67">
        <v>6600</v>
      </c>
    </row>
    <row r="6" spans="1:5" x14ac:dyDescent="0.25">
      <c r="A6" s="66" t="s">
        <v>24</v>
      </c>
      <c r="B6" s="67">
        <v>18300</v>
      </c>
      <c r="C6" s="67">
        <v>9200</v>
      </c>
    </row>
    <row r="7" spans="1:5" x14ac:dyDescent="0.25">
      <c r="A7" s="66" t="s">
        <v>74</v>
      </c>
      <c r="B7" s="67">
        <v>23300</v>
      </c>
      <c r="C7" s="67">
        <v>11700</v>
      </c>
    </row>
    <row r="8" spans="1:5" x14ac:dyDescent="0.25">
      <c r="A8" s="66" t="s">
        <v>23</v>
      </c>
      <c r="B8" s="67">
        <v>27900</v>
      </c>
      <c r="C8" s="67">
        <v>14000</v>
      </c>
    </row>
    <row r="9" spans="1:5" x14ac:dyDescent="0.25">
      <c r="A9" s="66" t="s">
        <v>62</v>
      </c>
      <c r="B9" s="67">
        <v>66000</v>
      </c>
      <c r="C9" s="67">
        <v>33000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6</vt:i4>
      </vt:variant>
    </vt:vector>
  </HeadingPairs>
  <TitlesOfParts>
    <vt:vector size="13" baseType="lpstr">
      <vt:lpstr>Bouwwerktuig waterstof</vt:lpstr>
      <vt:lpstr>Waterstof Aggregaat</vt:lpstr>
      <vt:lpstr>Toelichting</vt:lpstr>
      <vt:lpstr>A2.13 Laadinfra</vt:lpstr>
      <vt:lpstr>A2.2 en A2.7</vt:lpstr>
      <vt:lpstr>A2.12 vliegwiel</vt:lpstr>
      <vt:lpstr>Hulp</vt:lpstr>
      <vt:lpstr>'A2.12 vliegwiel'!Afdrukbereik</vt:lpstr>
      <vt:lpstr>'A2.13 Laadinfra'!Afdrukbereik</vt:lpstr>
      <vt:lpstr>'A2.2 en A2.7'!Afdrukbereik</vt:lpstr>
      <vt:lpstr>groot</vt:lpstr>
      <vt:lpstr>klein</vt:lpstr>
      <vt:lpstr>vermogen</vt:lpstr>
    </vt:vector>
  </TitlesOfParts>
  <Company>RVO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Rekentool SSEB Aanschaf Laadinfra 2025</dc:title>
  <dc:creator>RVO</dc:creator>
  <cp:lastModifiedBy>RVO</cp:lastModifiedBy>
  <cp:lastPrinted>2025-02-10T17:28:02Z</cp:lastPrinted>
  <dcterms:created xsi:type="dcterms:W3CDTF">2024-01-22T10:01:26Z</dcterms:created>
  <dcterms:modified xsi:type="dcterms:W3CDTF">2026-03-17T10:47:51Z</dcterms:modified>
</cp:coreProperties>
</file>