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rvo\IV_Processpecialisten_RB\Opdrachten 2026\Opmaak PDF\Sana\"/>
    </mc:Choice>
  </mc:AlternateContent>
  <xr:revisionPtr revIDLastSave="0" documentId="14_{52939BC8-E110-4FDA-A5BF-E2AD030312CC}" xr6:coauthVersionLast="47" xr6:coauthVersionMax="47" xr10:uidLastSave="{00000000-0000-0000-0000-000000000000}"/>
  <bookViews>
    <workbookView xWindow="-120" yWindow="-120" windowWidth="21840" windowHeight="13020" tabRatio="683" activeTab="1" xr2:uid="{DBA0BCBB-2DD2-425C-A0FE-ED89FC63170C}"/>
  </bookViews>
  <sheets>
    <sheet name="Toelichting" sheetId="14" r:id="rId1"/>
    <sheet name="Rekenhulp uurtarief" sheetId="3" r:id="rId2"/>
    <sheet name="Totaalbegroting" sheetId="13" r:id="rId3"/>
    <sheet name="Penvoerder (deelnemer 1)" sheetId="2" r:id="rId4"/>
    <sheet name="Deelnemer 2" sheetId="4" r:id="rId5"/>
    <sheet name="Deelnemer 3" sheetId="5" r:id="rId6"/>
    <sheet name="Deelnemer 4" sheetId="6" r:id="rId7"/>
    <sheet name="Deelnemer 5" sheetId="7" r:id="rId8"/>
    <sheet name="Deelnemer 6" sheetId="8" r:id="rId9"/>
    <sheet name="Deelnemer 7" sheetId="9" r:id="rId10"/>
    <sheet name="Deelnemer 8" sheetId="10" r:id="rId11"/>
    <sheet name="Deelnemer 9" sheetId="11" r:id="rId12"/>
    <sheet name="Deelnemer 10" sheetId="12" r:id="rId13"/>
    <sheet name="Lijsten" sheetId="1" state="hidden" r:id="rId14"/>
  </sheets>
  <definedNames>
    <definedName name="Activiteiten">Lijsten!$B$2:$B$4</definedName>
    <definedName name="Loonkostensystematiek">Lijsten!$A$2:$A$5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3" l="1"/>
  <c r="L18" i="3"/>
  <c r="L19" i="3"/>
  <c r="L20" i="3"/>
  <c r="L21" i="3"/>
  <c r="L22" i="3"/>
  <c r="L23" i="3"/>
  <c r="L24" i="3"/>
  <c r="L25" i="3"/>
  <c r="L26" i="3"/>
  <c r="L27" i="3"/>
  <c r="L28" i="3"/>
  <c r="L29" i="3"/>
  <c r="L30" i="3"/>
  <c r="L31" i="3"/>
  <c r="L32" i="3"/>
  <c r="L33" i="3"/>
  <c r="L34" i="3"/>
  <c r="L35" i="3"/>
  <c r="L36" i="3"/>
  <c r="H18" i="3"/>
  <c r="M18" i="3"/>
  <c r="H19" i="3"/>
  <c r="M19" i="3"/>
  <c r="H20" i="3"/>
  <c r="M20" i="3"/>
  <c r="H21" i="3"/>
  <c r="M21" i="3"/>
  <c r="H22" i="3"/>
  <c r="M22" i="3"/>
  <c r="H23" i="3"/>
  <c r="M23" i="3"/>
  <c r="H24" i="3"/>
  <c r="M24" i="3"/>
  <c r="H25" i="3"/>
  <c r="M25" i="3"/>
  <c r="H26" i="3"/>
  <c r="M26" i="3"/>
  <c r="H27" i="3"/>
  <c r="M27" i="3"/>
  <c r="H28" i="3"/>
  <c r="M28" i="3"/>
  <c r="H29" i="3"/>
  <c r="M29" i="3"/>
  <c r="H30" i="3"/>
  <c r="M30" i="3"/>
  <c r="H31" i="3"/>
  <c r="M31" i="3"/>
  <c r="H32" i="3"/>
  <c r="M32" i="3"/>
  <c r="H33" i="3"/>
  <c r="M33" i="3"/>
  <c r="H34" i="3"/>
  <c r="M34" i="3"/>
  <c r="H35" i="3"/>
  <c r="M35" i="3"/>
  <c r="H36" i="3"/>
  <c r="M36" i="3"/>
  <c r="C3" i="12"/>
  <c r="C3" i="11"/>
  <c r="C3" i="10"/>
  <c r="C3" i="9"/>
  <c r="C3" i="8"/>
  <c r="C3" i="7"/>
  <c r="C3" i="6"/>
  <c r="C3" i="5"/>
  <c r="K15" i="13"/>
  <c r="J15" i="13"/>
  <c r="J18" i="13"/>
  <c r="I13" i="13"/>
  <c r="I14" i="13"/>
  <c r="I15" i="13"/>
  <c r="I16" i="13"/>
  <c r="I17" i="13"/>
  <c r="I19" i="13"/>
  <c r="I20" i="13"/>
  <c r="I21" i="13"/>
  <c r="G109" i="12"/>
  <c r="F109" i="12"/>
  <c r="E109" i="12"/>
  <c r="D109" i="12"/>
  <c r="G109" i="11"/>
  <c r="F109" i="11"/>
  <c r="E109" i="11"/>
  <c r="D109" i="11"/>
  <c r="L109" i="10"/>
  <c r="G109" i="10"/>
  <c r="F109" i="10"/>
  <c r="E109" i="10"/>
  <c r="D109" i="10"/>
  <c r="G109" i="9"/>
  <c r="F109" i="9"/>
  <c r="E109" i="9"/>
  <c r="D109" i="9"/>
  <c r="G109" i="8"/>
  <c r="F109" i="8"/>
  <c r="E109" i="8"/>
  <c r="D109" i="8"/>
  <c r="G109" i="7"/>
  <c r="F109" i="7"/>
  <c r="E109" i="7"/>
  <c r="D109" i="7"/>
  <c r="G109" i="6"/>
  <c r="F109" i="6"/>
  <c r="E109" i="6"/>
  <c r="D109" i="6"/>
  <c r="G109" i="5"/>
  <c r="F109" i="5"/>
  <c r="E109" i="5"/>
  <c r="D109" i="5"/>
  <c r="G109" i="4"/>
  <c r="F109" i="4"/>
  <c r="E109" i="4"/>
  <c r="D109" i="4"/>
  <c r="G109" i="2"/>
  <c r="F109" i="2"/>
  <c r="E109" i="2"/>
  <c r="D109" i="2"/>
  <c r="B21" i="13"/>
  <c r="B20" i="13"/>
  <c r="B19" i="13"/>
  <c r="B18" i="13"/>
  <c r="B17" i="13"/>
  <c r="B16" i="13"/>
  <c r="B15" i="13"/>
  <c r="B14" i="13"/>
  <c r="B13" i="13"/>
  <c r="B12" i="13"/>
  <c r="E20" i="13"/>
  <c r="E17" i="13"/>
  <c r="E16" i="13"/>
  <c r="E15" i="13"/>
  <c r="E13" i="13"/>
  <c r="D21" i="13"/>
  <c r="D20" i="13"/>
  <c r="D17" i="13"/>
  <c r="D15" i="13"/>
  <c r="D14" i="13"/>
  <c r="D13" i="13"/>
  <c r="C20" i="13"/>
  <c r="C18" i="13"/>
  <c r="C17" i="13"/>
  <c r="C16" i="13"/>
  <c r="C15" i="13"/>
  <c r="C14" i="13"/>
  <c r="C3" i="13"/>
  <c r="F142" i="12"/>
  <c r="B117" i="12"/>
  <c r="B116" i="12"/>
  <c r="B115" i="12"/>
  <c r="B114" i="12"/>
  <c r="B113" i="12"/>
  <c r="L107" i="12"/>
  <c r="L109" i="12" s="1"/>
  <c r="F21" i="13" s="1"/>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C117" i="12" s="1"/>
  <c r="F73" i="12"/>
  <c r="G73" i="12" s="1"/>
  <c r="F72" i="12"/>
  <c r="G72" i="12" s="1"/>
  <c r="F71" i="12"/>
  <c r="G71" i="12" s="1"/>
  <c r="G69" i="12"/>
  <c r="E21" i="13" s="1"/>
  <c r="G49" i="12"/>
  <c r="C116" i="12" s="1"/>
  <c r="F34" i="12"/>
  <c r="G34" i="12" s="1"/>
  <c r="C115" i="12" s="1"/>
  <c r="F33" i="12"/>
  <c r="G33" i="12" s="1"/>
  <c r="C114" i="12" s="1"/>
  <c r="F32" i="12"/>
  <c r="G32" i="12" s="1"/>
  <c r="C113" i="12" s="1"/>
  <c r="H26" i="12"/>
  <c r="F26" i="12"/>
  <c r="G26" i="12" s="1"/>
  <c r="H25" i="12"/>
  <c r="F25" i="12"/>
  <c r="G25" i="12" s="1"/>
  <c r="H24" i="12"/>
  <c r="F24" i="12"/>
  <c r="G24" i="12" s="1"/>
  <c r="H23" i="12"/>
  <c r="F23" i="12"/>
  <c r="G23" i="12" s="1"/>
  <c r="H22" i="12"/>
  <c r="F22" i="12"/>
  <c r="G22" i="12" s="1"/>
  <c r="H21" i="12"/>
  <c r="F21" i="12"/>
  <c r="G21" i="12" s="1"/>
  <c r="H20" i="12"/>
  <c r="F20" i="12"/>
  <c r="G20" i="12" s="1"/>
  <c r="H19" i="12"/>
  <c r="F19" i="12"/>
  <c r="G19" i="12" s="1"/>
  <c r="H18" i="12"/>
  <c r="F18" i="12"/>
  <c r="G18" i="12" s="1"/>
  <c r="H17" i="12"/>
  <c r="F17" i="12"/>
  <c r="G17" i="12" s="1"/>
  <c r="H16" i="12"/>
  <c r="F16" i="12"/>
  <c r="G16" i="12" s="1"/>
  <c r="H15" i="12"/>
  <c r="F15" i="12"/>
  <c r="G15" i="12" s="1"/>
  <c r="H14" i="12"/>
  <c r="F14" i="12"/>
  <c r="G14" i="12" s="1"/>
  <c r="H13" i="12"/>
  <c r="F13" i="12"/>
  <c r="G13" i="12" s="1"/>
  <c r="H12" i="12"/>
  <c r="F12" i="12"/>
  <c r="G12" i="12" s="1"/>
  <c r="B10" i="12"/>
  <c r="F142" i="11"/>
  <c r="B117" i="11"/>
  <c r="B116" i="11"/>
  <c r="B115" i="11"/>
  <c r="B114" i="11"/>
  <c r="B113" i="11"/>
  <c r="L107" i="11"/>
  <c r="L109" i="11" s="1"/>
  <c r="F20" i="13" s="1"/>
  <c r="J20" i="13" s="1"/>
  <c r="K20" i="13" s="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C117" i="11" s="1"/>
  <c r="F73" i="11"/>
  <c r="G73" i="11" s="1"/>
  <c r="F72" i="11"/>
  <c r="G72" i="11" s="1"/>
  <c r="F71" i="11"/>
  <c r="G71" i="11" s="1"/>
  <c r="G69" i="11"/>
  <c r="G49" i="11"/>
  <c r="C116" i="11" s="1"/>
  <c r="F34" i="11"/>
  <c r="G34" i="11" s="1"/>
  <c r="C115" i="11" s="1"/>
  <c r="F33" i="11"/>
  <c r="G33" i="11" s="1"/>
  <c r="C114" i="11" s="1"/>
  <c r="F32" i="11"/>
  <c r="G32" i="11" s="1"/>
  <c r="C113" i="11" s="1"/>
  <c r="H26" i="11"/>
  <c r="F26" i="11"/>
  <c r="G26" i="11" s="1"/>
  <c r="H25" i="11"/>
  <c r="F25" i="11"/>
  <c r="G25" i="11" s="1"/>
  <c r="H24" i="11"/>
  <c r="F24" i="11"/>
  <c r="G24" i="11" s="1"/>
  <c r="H23" i="11"/>
  <c r="F23" i="11"/>
  <c r="G23" i="11" s="1"/>
  <c r="H22" i="11"/>
  <c r="F22" i="11"/>
  <c r="G22" i="11" s="1"/>
  <c r="H21" i="11"/>
  <c r="F21" i="11"/>
  <c r="G21" i="11" s="1"/>
  <c r="H20" i="11"/>
  <c r="F20" i="11"/>
  <c r="G20" i="11" s="1"/>
  <c r="H19" i="11"/>
  <c r="F19" i="11"/>
  <c r="G19" i="11" s="1"/>
  <c r="H18" i="11"/>
  <c r="F18" i="11"/>
  <c r="G18" i="11" s="1"/>
  <c r="H17" i="11"/>
  <c r="F17" i="11"/>
  <c r="G17" i="11" s="1"/>
  <c r="H16" i="11"/>
  <c r="F16" i="11"/>
  <c r="G16" i="11" s="1"/>
  <c r="H15" i="11"/>
  <c r="F15" i="11"/>
  <c r="G15" i="11" s="1"/>
  <c r="H14" i="11"/>
  <c r="F14" i="11"/>
  <c r="G14" i="11" s="1"/>
  <c r="H13" i="11"/>
  <c r="F13" i="11"/>
  <c r="G13" i="11" s="1"/>
  <c r="H12" i="11"/>
  <c r="F12" i="11"/>
  <c r="G12" i="11" s="1"/>
  <c r="G28" i="11" s="1"/>
  <c r="C120" i="11" s="1"/>
  <c r="B10" i="11"/>
  <c r="F142" i="10"/>
  <c r="B117" i="10"/>
  <c r="B116" i="10"/>
  <c r="B115" i="10"/>
  <c r="B114" i="10"/>
  <c r="B113" i="10"/>
  <c r="L107" i="10"/>
  <c r="L106" i="10"/>
  <c r="L105" i="10"/>
  <c r="L104" i="10"/>
  <c r="L103" i="10"/>
  <c r="L102" i="10"/>
  <c r="L101" i="10"/>
  <c r="L100" i="10"/>
  <c r="L99" i="10"/>
  <c r="L98" i="10"/>
  <c r="L97" i="10"/>
  <c r="L96" i="10"/>
  <c r="L95" i="10"/>
  <c r="L94" i="10"/>
  <c r="L93" i="10"/>
  <c r="L92" i="10"/>
  <c r="L91" i="10"/>
  <c r="L90" i="10"/>
  <c r="L89" i="10"/>
  <c r="L88" i="10"/>
  <c r="L87" i="10"/>
  <c r="L86" i="10"/>
  <c r="L85" i="10"/>
  <c r="L84" i="10"/>
  <c r="L83" i="10"/>
  <c r="L82" i="10"/>
  <c r="L81" i="10"/>
  <c r="L80" i="10"/>
  <c r="L79" i="10"/>
  <c r="F73" i="10"/>
  <c r="G73" i="10" s="1"/>
  <c r="F72" i="10"/>
  <c r="G72" i="10" s="1"/>
  <c r="F71" i="10"/>
  <c r="G71" i="10" s="1"/>
  <c r="G69" i="10"/>
  <c r="E19" i="13" s="1"/>
  <c r="G49" i="10"/>
  <c r="F34" i="10"/>
  <c r="G34" i="10" s="1"/>
  <c r="C115" i="10" s="1"/>
  <c r="F33" i="10"/>
  <c r="G33" i="10" s="1"/>
  <c r="C114" i="10" s="1"/>
  <c r="F32" i="10"/>
  <c r="G32" i="10" s="1"/>
  <c r="C113" i="10" s="1"/>
  <c r="H26" i="10"/>
  <c r="F26" i="10"/>
  <c r="G26" i="10" s="1"/>
  <c r="H25" i="10"/>
  <c r="F25" i="10"/>
  <c r="G25" i="10" s="1"/>
  <c r="H24" i="10"/>
  <c r="F24" i="10"/>
  <c r="G24" i="10" s="1"/>
  <c r="H23" i="10"/>
  <c r="F23" i="10"/>
  <c r="G23" i="10" s="1"/>
  <c r="H22" i="10"/>
  <c r="F22" i="10"/>
  <c r="G22" i="10" s="1"/>
  <c r="H21" i="10"/>
  <c r="F21" i="10"/>
  <c r="G21" i="10" s="1"/>
  <c r="H20" i="10"/>
  <c r="F20" i="10"/>
  <c r="G20" i="10" s="1"/>
  <c r="H19" i="10"/>
  <c r="F19" i="10"/>
  <c r="G19" i="10" s="1"/>
  <c r="H18" i="10"/>
  <c r="F18" i="10"/>
  <c r="G18" i="10" s="1"/>
  <c r="H17" i="10"/>
  <c r="F17" i="10"/>
  <c r="G17" i="10" s="1"/>
  <c r="H16" i="10"/>
  <c r="F16" i="10"/>
  <c r="G16" i="10" s="1"/>
  <c r="H15" i="10"/>
  <c r="F15" i="10"/>
  <c r="G15" i="10" s="1"/>
  <c r="H14" i="10"/>
  <c r="F14" i="10"/>
  <c r="G14" i="10" s="1"/>
  <c r="H13" i="10"/>
  <c r="F13" i="10"/>
  <c r="G13" i="10" s="1"/>
  <c r="H12" i="10"/>
  <c r="F12" i="10"/>
  <c r="G12" i="10" s="1"/>
  <c r="G28" i="10" s="1"/>
  <c r="B10" i="10"/>
  <c r="F142" i="9"/>
  <c r="B117" i="9"/>
  <c r="B116" i="9"/>
  <c r="B115" i="9"/>
  <c r="B114" i="9"/>
  <c r="B113" i="9"/>
  <c r="L107" i="9"/>
  <c r="L109" i="9" s="1"/>
  <c r="F18" i="13" s="1"/>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C117" i="9" s="1"/>
  <c r="F73" i="9"/>
  <c r="G73" i="9" s="1"/>
  <c r="F72" i="9"/>
  <c r="G72" i="9" s="1"/>
  <c r="F71" i="9"/>
  <c r="G71" i="9" s="1"/>
  <c r="G69" i="9"/>
  <c r="G49" i="9"/>
  <c r="I18" i="13" s="1"/>
  <c r="K18" i="13" s="1"/>
  <c r="F34" i="9"/>
  <c r="G34" i="9" s="1"/>
  <c r="C115" i="9" s="1"/>
  <c r="F33" i="9"/>
  <c r="G33" i="9" s="1"/>
  <c r="C114" i="9" s="1"/>
  <c r="F32" i="9"/>
  <c r="G32" i="9" s="1"/>
  <c r="C113" i="9" s="1"/>
  <c r="H26" i="9"/>
  <c r="F26" i="9"/>
  <c r="G26" i="9" s="1"/>
  <c r="H25" i="9"/>
  <c r="F25" i="9"/>
  <c r="G25" i="9" s="1"/>
  <c r="H24" i="9"/>
  <c r="F24" i="9"/>
  <c r="G24" i="9" s="1"/>
  <c r="H23" i="9"/>
  <c r="F23" i="9"/>
  <c r="G23" i="9" s="1"/>
  <c r="H22" i="9"/>
  <c r="F22" i="9"/>
  <c r="G22" i="9" s="1"/>
  <c r="H21" i="9"/>
  <c r="F21" i="9"/>
  <c r="G21" i="9" s="1"/>
  <c r="H20" i="9"/>
  <c r="F20" i="9"/>
  <c r="G20" i="9" s="1"/>
  <c r="H19" i="9"/>
  <c r="F19" i="9"/>
  <c r="G19" i="9" s="1"/>
  <c r="H18" i="9"/>
  <c r="F18" i="9"/>
  <c r="G18" i="9" s="1"/>
  <c r="H17" i="9"/>
  <c r="F17" i="9"/>
  <c r="G17" i="9" s="1"/>
  <c r="H16" i="9"/>
  <c r="F16" i="9"/>
  <c r="G16" i="9" s="1"/>
  <c r="H15" i="9"/>
  <c r="F15" i="9"/>
  <c r="G15" i="9" s="1"/>
  <c r="H14" i="9"/>
  <c r="F14" i="9"/>
  <c r="G14" i="9" s="1"/>
  <c r="H13" i="9"/>
  <c r="F13" i="9"/>
  <c r="G13" i="9" s="1"/>
  <c r="H12" i="9"/>
  <c r="F12" i="9"/>
  <c r="G12" i="9" s="1"/>
  <c r="G28" i="9" s="1"/>
  <c r="C120" i="9" s="1"/>
  <c r="B10" i="9"/>
  <c r="F142" i="8"/>
  <c r="B117" i="8"/>
  <c r="B116" i="8"/>
  <c r="B115" i="8"/>
  <c r="B114" i="8"/>
  <c r="B113" i="8"/>
  <c r="L107" i="8"/>
  <c r="L109" i="8" s="1"/>
  <c r="F17" i="13" s="1"/>
  <c r="J17" i="13" s="1"/>
  <c r="K17" i="13" s="1"/>
  <c r="L106" i="8"/>
  <c r="L105" i="8"/>
  <c r="L104" i="8"/>
  <c r="L103" i="8"/>
  <c r="L102" i="8"/>
  <c r="L101" i="8"/>
  <c r="L100" i="8"/>
  <c r="L99" i="8"/>
  <c r="L98" i="8"/>
  <c r="L97" i="8"/>
  <c r="L96" i="8"/>
  <c r="L95" i="8"/>
  <c r="L94" i="8"/>
  <c r="L93" i="8"/>
  <c r="L92" i="8"/>
  <c r="L91" i="8"/>
  <c r="L90" i="8"/>
  <c r="L89" i="8"/>
  <c r="L88" i="8"/>
  <c r="L87" i="8"/>
  <c r="L86" i="8"/>
  <c r="L85" i="8"/>
  <c r="L84" i="8"/>
  <c r="L83" i="8"/>
  <c r="L82" i="8"/>
  <c r="L81" i="8"/>
  <c r="L80" i="8"/>
  <c r="L79" i="8"/>
  <c r="C117" i="8" s="1"/>
  <c r="F73" i="8"/>
  <c r="G73" i="8" s="1"/>
  <c r="F72" i="8"/>
  <c r="G72" i="8" s="1"/>
  <c r="F71" i="8"/>
  <c r="G71" i="8" s="1"/>
  <c r="G69" i="8"/>
  <c r="G49" i="8"/>
  <c r="C116" i="8" s="1"/>
  <c r="F34" i="8"/>
  <c r="G34" i="8" s="1"/>
  <c r="C115" i="8" s="1"/>
  <c r="F33" i="8"/>
  <c r="G33" i="8" s="1"/>
  <c r="C114" i="8" s="1"/>
  <c r="F32" i="8"/>
  <c r="G32" i="8" s="1"/>
  <c r="C113" i="8" s="1"/>
  <c r="H26" i="8"/>
  <c r="F26" i="8"/>
  <c r="G26" i="8" s="1"/>
  <c r="H25" i="8"/>
  <c r="F25" i="8"/>
  <c r="G25" i="8" s="1"/>
  <c r="H24" i="8"/>
  <c r="F24" i="8"/>
  <c r="G24" i="8" s="1"/>
  <c r="H23" i="8"/>
  <c r="F23" i="8"/>
  <c r="G23" i="8" s="1"/>
  <c r="H22" i="8"/>
  <c r="F22" i="8"/>
  <c r="G22" i="8" s="1"/>
  <c r="H21" i="8"/>
  <c r="F21" i="8"/>
  <c r="G21" i="8" s="1"/>
  <c r="H20" i="8"/>
  <c r="F20" i="8"/>
  <c r="G20" i="8" s="1"/>
  <c r="H19" i="8"/>
  <c r="F19" i="8"/>
  <c r="G19" i="8" s="1"/>
  <c r="H18" i="8"/>
  <c r="F18" i="8"/>
  <c r="G18" i="8" s="1"/>
  <c r="H17" i="8"/>
  <c r="F17" i="8"/>
  <c r="G17" i="8" s="1"/>
  <c r="H16" i="8"/>
  <c r="F16" i="8"/>
  <c r="G16" i="8" s="1"/>
  <c r="H15" i="8"/>
  <c r="F15" i="8"/>
  <c r="G15" i="8" s="1"/>
  <c r="H14" i="8"/>
  <c r="F14" i="8"/>
  <c r="G14" i="8" s="1"/>
  <c r="H13" i="8"/>
  <c r="F13" i="8"/>
  <c r="G13" i="8" s="1"/>
  <c r="H12" i="8"/>
  <c r="F12" i="8"/>
  <c r="G12" i="8" s="1"/>
  <c r="G28" i="8" s="1"/>
  <c r="C120" i="8" s="1"/>
  <c r="B10" i="8"/>
  <c r="F142" i="7"/>
  <c r="B117" i="7"/>
  <c r="B116" i="7"/>
  <c r="B115" i="7"/>
  <c r="B114" i="7"/>
  <c r="B113" i="7"/>
  <c r="L107" i="7"/>
  <c r="L109" i="7" s="1"/>
  <c r="F16" i="13" s="1"/>
  <c r="J16" i="13" s="1"/>
  <c r="K16" i="13" s="1"/>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C117" i="7" s="1"/>
  <c r="F73" i="7"/>
  <c r="G73" i="7" s="1"/>
  <c r="F72" i="7"/>
  <c r="G72" i="7" s="1"/>
  <c r="F71" i="7"/>
  <c r="G71" i="7" s="1"/>
  <c r="G69" i="7"/>
  <c r="G49" i="7"/>
  <c r="D16" i="13" s="1"/>
  <c r="F34" i="7"/>
  <c r="G34" i="7" s="1"/>
  <c r="C115" i="7" s="1"/>
  <c r="F33" i="7"/>
  <c r="G33" i="7" s="1"/>
  <c r="C114" i="7" s="1"/>
  <c r="F32" i="7"/>
  <c r="G32" i="7" s="1"/>
  <c r="C113" i="7" s="1"/>
  <c r="H26" i="7"/>
  <c r="F26" i="7"/>
  <c r="G26" i="7" s="1"/>
  <c r="H25" i="7"/>
  <c r="F25" i="7"/>
  <c r="G25" i="7" s="1"/>
  <c r="H24" i="7"/>
  <c r="F24" i="7"/>
  <c r="G24" i="7" s="1"/>
  <c r="H23" i="7"/>
  <c r="F23" i="7"/>
  <c r="G23" i="7" s="1"/>
  <c r="H22" i="7"/>
  <c r="F22" i="7"/>
  <c r="G22" i="7" s="1"/>
  <c r="H21" i="7"/>
  <c r="F21" i="7"/>
  <c r="G21" i="7" s="1"/>
  <c r="H20" i="7"/>
  <c r="F20" i="7"/>
  <c r="G20" i="7" s="1"/>
  <c r="H19" i="7"/>
  <c r="F19" i="7"/>
  <c r="G19" i="7" s="1"/>
  <c r="H18" i="7"/>
  <c r="F18" i="7"/>
  <c r="G18" i="7" s="1"/>
  <c r="H17" i="7"/>
  <c r="F17" i="7"/>
  <c r="G17" i="7" s="1"/>
  <c r="H16" i="7"/>
  <c r="F16" i="7"/>
  <c r="G16" i="7" s="1"/>
  <c r="H15" i="7"/>
  <c r="F15" i="7"/>
  <c r="G15" i="7" s="1"/>
  <c r="H14" i="7"/>
  <c r="F14" i="7"/>
  <c r="G14" i="7" s="1"/>
  <c r="H13" i="7"/>
  <c r="F13" i="7"/>
  <c r="G13" i="7" s="1"/>
  <c r="H12" i="7"/>
  <c r="F12" i="7"/>
  <c r="G12" i="7" s="1"/>
  <c r="G28" i="7" s="1"/>
  <c r="C120" i="7" s="1"/>
  <c r="B10" i="7"/>
  <c r="F142" i="6"/>
  <c r="B117" i="6"/>
  <c r="B116" i="6"/>
  <c r="B115" i="6"/>
  <c r="B114" i="6"/>
  <c r="B113" i="6"/>
  <c r="L107" i="6"/>
  <c r="L109" i="6" s="1"/>
  <c r="F15" i="13" s="1"/>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C117" i="6" s="1"/>
  <c r="F73" i="6"/>
  <c r="G73" i="6" s="1"/>
  <c r="F72" i="6"/>
  <c r="G72" i="6" s="1"/>
  <c r="F71" i="6"/>
  <c r="G71" i="6" s="1"/>
  <c r="G69" i="6"/>
  <c r="G49" i="6"/>
  <c r="C116" i="6" s="1"/>
  <c r="F34" i="6"/>
  <c r="G34" i="6" s="1"/>
  <c r="C115" i="6" s="1"/>
  <c r="F33" i="6"/>
  <c r="G33" i="6" s="1"/>
  <c r="C114" i="6" s="1"/>
  <c r="F32" i="6"/>
  <c r="G32" i="6" s="1"/>
  <c r="C113" i="6" s="1"/>
  <c r="H26" i="6"/>
  <c r="F26" i="6"/>
  <c r="G26" i="6" s="1"/>
  <c r="H25" i="6"/>
  <c r="F25" i="6"/>
  <c r="G25" i="6" s="1"/>
  <c r="H24" i="6"/>
  <c r="F24" i="6"/>
  <c r="G24" i="6" s="1"/>
  <c r="H23" i="6"/>
  <c r="F23" i="6"/>
  <c r="G23" i="6" s="1"/>
  <c r="H22" i="6"/>
  <c r="F22" i="6"/>
  <c r="G22" i="6" s="1"/>
  <c r="H21" i="6"/>
  <c r="F21" i="6"/>
  <c r="G21" i="6" s="1"/>
  <c r="H20" i="6"/>
  <c r="F20" i="6"/>
  <c r="G20" i="6" s="1"/>
  <c r="H19" i="6"/>
  <c r="F19" i="6"/>
  <c r="G19" i="6" s="1"/>
  <c r="H18" i="6"/>
  <c r="F18" i="6"/>
  <c r="G18" i="6" s="1"/>
  <c r="H17" i="6"/>
  <c r="F17" i="6"/>
  <c r="G17" i="6" s="1"/>
  <c r="H16" i="6"/>
  <c r="F16" i="6"/>
  <c r="G16" i="6" s="1"/>
  <c r="H15" i="6"/>
  <c r="F15" i="6"/>
  <c r="G15" i="6" s="1"/>
  <c r="H14" i="6"/>
  <c r="F14" i="6"/>
  <c r="G14" i="6" s="1"/>
  <c r="H13" i="6"/>
  <c r="F13" i="6"/>
  <c r="G13" i="6" s="1"/>
  <c r="H12" i="6"/>
  <c r="F12" i="6"/>
  <c r="G12" i="6" s="1"/>
  <c r="G28" i="6" s="1"/>
  <c r="C120" i="6" s="1"/>
  <c r="B10" i="6"/>
  <c r="F142" i="5"/>
  <c r="B117" i="5"/>
  <c r="B116" i="5"/>
  <c r="B115" i="5"/>
  <c r="B114" i="5"/>
  <c r="B113" i="5"/>
  <c r="L107" i="5"/>
  <c r="L106" i="5"/>
  <c r="L105" i="5"/>
  <c r="L104" i="5"/>
  <c r="L103" i="5"/>
  <c r="L102" i="5"/>
  <c r="L101" i="5"/>
  <c r="L100" i="5"/>
  <c r="L99" i="5"/>
  <c r="L98" i="5"/>
  <c r="L97" i="5"/>
  <c r="L96" i="5"/>
  <c r="L95" i="5"/>
  <c r="L94" i="5"/>
  <c r="L93" i="5"/>
  <c r="L92" i="5"/>
  <c r="L91" i="5"/>
  <c r="L90" i="5"/>
  <c r="L89" i="5"/>
  <c r="L88" i="5"/>
  <c r="L87" i="5"/>
  <c r="L86" i="5"/>
  <c r="L85" i="5"/>
  <c r="L84" i="5"/>
  <c r="L83" i="5"/>
  <c r="L82" i="5"/>
  <c r="L81" i="5"/>
  <c r="L80" i="5"/>
  <c r="L79" i="5"/>
  <c r="F73" i="5"/>
  <c r="G73" i="5" s="1"/>
  <c r="F72" i="5"/>
  <c r="G72" i="5" s="1"/>
  <c r="F71" i="5"/>
  <c r="G71" i="5" s="1"/>
  <c r="G69" i="5"/>
  <c r="E14" i="13" s="1"/>
  <c r="G49" i="5"/>
  <c r="C116" i="5" s="1"/>
  <c r="F34" i="5"/>
  <c r="G34" i="5" s="1"/>
  <c r="C115" i="5" s="1"/>
  <c r="F33" i="5"/>
  <c r="G33" i="5" s="1"/>
  <c r="C114" i="5" s="1"/>
  <c r="F32" i="5"/>
  <c r="G32" i="5" s="1"/>
  <c r="C113" i="5" s="1"/>
  <c r="H26" i="5"/>
  <c r="F26" i="5"/>
  <c r="G26" i="5" s="1"/>
  <c r="H25" i="5"/>
  <c r="F25" i="5"/>
  <c r="G25" i="5" s="1"/>
  <c r="H24" i="5"/>
  <c r="F24" i="5"/>
  <c r="G24" i="5" s="1"/>
  <c r="H23" i="5"/>
  <c r="F23" i="5"/>
  <c r="G23" i="5" s="1"/>
  <c r="H22" i="5"/>
  <c r="F22" i="5"/>
  <c r="G22" i="5" s="1"/>
  <c r="H21" i="5"/>
  <c r="F21" i="5"/>
  <c r="G21" i="5" s="1"/>
  <c r="H20" i="5"/>
  <c r="F20" i="5"/>
  <c r="G20" i="5" s="1"/>
  <c r="H19" i="5"/>
  <c r="F19" i="5"/>
  <c r="G19" i="5" s="1"/>
  <c r="H18" i="5"/>
  <c r="F18" i="5"/>
  <c r="G18" i="5" s="1"/>
  <c r="H17" i="5"/>
  <c r="F17" i="5"/>
  <c r="G17" i="5" s="1"/>
  <c r="H16" i="5"/>
  <c r="F16" i="5"/>
  <c r="G16" i="5" s="1"/>
  <c r="H15" i="5"/>
  <c r="F15" i="5"/>
  <c r="G15" i="5" s="1"/>
  <c r="H14" i="5"/>
  <c r="F14" i="5"/>
  <c r="G14" i="5" s="1"/>
  <c r="H13" i="5"/>
  <c r="F13" i="5"/>
  <c r="G13" i="5" s="1"/>
  <c r="H12" i="5"/>
  <c r="F12" i="5"/>
  <c r="G12" i="5" s="1"/>
  <c r="G28" i="5" s="1"/>
  <c r="B10" i="5"/>
  <c r="G69" i="4"/>
  <c r="G49" i="4"/>
  <c r="F142" i="4"/>
  <c r="B117" i="4"/>
  <c r="B116" i="4"/>
  <c r="B115" i="4"/>
  <c r="B114" i="4"/>
  <c r="B113" i="4"/>
  <c r="L107" i="4"/>
  <c r="L109" i="4" s="1"/>
  <c r="F13" i="13" s="1"/>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C117" i="4" s="1"/>
  <c r="F73" i="4"/>
  <c r="G73" i="4" s="1"/>
  <c r="F72" i="4"/>
  <c r="G72" i="4" s="1"/>
  <c r="F71" i="4"/>
  <c r="G71" i="4" s="1"/>
  <c r="C116" i="4"/>
  <c r="F34" i="4"/>
  <c r="G34" i="4" s="1"/>
  <c r="C115" i="4" s="1"/>
  <c r="F33" i="4"/>
  <c r="G33" i="4" s="1"/>
  <c r="C114" i="4" s="1"/>
  <c r="F32" i="4"/>
  <c r="G32" i="4" s="1"/>
  <c r="C113" i="4" s="1"/>
  <c r="H26" i="4"/>
  <c r="F26" i="4"/>
  <c r="G26" i="4" s="1"/>
  <c r="H25" i="4"/>
  <c r="F25" i="4"/>
  <c r="G25" i="4" s="1"/>
  <c r="H24" i="4"/>
  <c r="F24" i="4"/>
  <c r="G24" i="4" s="1"/>
  <c r="H23" i="4"/>
  <c r="F23" i="4"/>
  <c r="G23" i="4" s="1"/>
  <c r="H22" i="4"/>
  <c r="F22" i="4"/>
  <c r="G22" i="4" s="1"/>
  <c r="H21" i="4"/>
  <c r="F21" i="4"/>
  <c r="G21" i="4" s="1"/>
  <c r="H20" i="4"/>
  <c r="F20" i="4"/>
  <c r="G20" i="4" s="1"/>
  <c r="H19" i="4"/>
  <c r="F19" i="4"/>
  <c r="G19" i="4" s="1"/>
  <c r="H18" i="4"/>
  <c r="F18" i="4"/>
  <c r="G18" i="4" s="1"/>
  <c r="H17" i="4"/>
  <c r="F17" i="4"/>
  <c r="G17" i="4" s="1"/>
  <c r="H16" i="4"/>
  <c r="F16" i="4"/>
  <c r="G16" i="4" s="1"/>
  <c r="H15" i="4"/>
  <c r="F15" i="4"/>
  <c r="G15" i="4" s="1"/>
  <c r="H14" i="4"/>
  <c r="F14" i="4"/>
  <c r="G14" i="4" s="1"/>
  <c r="H13" i="4"/>
  <c r="F13" i="4"/>
  <c r="G13" i="4" s="1"/>
  <c r="H12" i="4"/>
  <c r="F12" i="4"/>
  <c r="B10" i="4"/>
  <c r="F142" i="2"/>
  <c r="C3" i="4"/>
  <c r="G28" i="12" l="1"/>
  <c r="G12" i="4"/>
  <c r="G28" i="4" s="1"/>
  <c r="G17" i="13"/>
  <c r="G20" i="13"/>
  <c r="G16" i="13"/>
  <c r="G15" i="13"/>
  <c r="L109" i="5"/>
  <c r="C117" i="10"/>
  <c r="F19" i="13"/>
  <c r="C116" i="10"/>
  <c r="D19" i="13"/>
  <c r="C120" i="10"/>
  <c r="C19" i="13"/>
  <c r="J19" i="13" s="1"/>
  <c r="K19" i="13" s="1"/>
  <c r="E18" i="13"/>
  <c r="C116" i="9"/>
  <c r="D18" i="13"/>
  <c r="C116" i="7"/>
  <c r="G29" i="12"/>
  <c r="H28" i="12"/>
  <c r="I12" i="12"/>
  <c r="I13" i="12"/>
  <c r="I14" i="12"/>
  <c r="I15" i="12"/>
  <c r="I16" i="12"/>
  <c r="I17" i="12"/>
  <c r="I18" i="12"/>
  <c r="I19" i="12"/>
  <c r="I20" i="12"/>
  <c r="I21" i="12"/>
  <c r="I22" i="12"/>
  <c r="I23" i="12"/>
  <c r="I24" i="12"/>
  <c r="I25" i="12"/>
  <c r="I26" i="12"/>
  <c r="F141" i="11"/>
  <c r="C118" i="11"/>
  <c r="G29" i="11"/>
  <c r="H28" i="11"/>
  <c r="I12" i="11"/>
  <c r="I13" i="11"/>
  <c r="I14" i="11"/>
  <c r="I15" i="11"/>
  <c r="I16" i="11"/>
  <c r="I17" i="11"/>
  <c r="I18" i="11"/>
  <c r="I19" i="11"/>
  <c r="I20" i="11"/>
  <c r="I21" i="11"/>
  <c r="I22" i="11"/>
  <c r="I23" i="11"/>
  <c r="I24" i="11"/>
  <c r="I25" i="11"/>
  <c r="I26" i="11"/>
  <c r="F141" i="10"/>
  <c r="C118" i="10"/>
  <c r="G29" i="10"/>
  <c r="H28" i="10"/>
  <c r="I12" i="10"/>
  <c r="I13" i="10"/>
  <c r="I14" i="10"/>
  <c r="I15" i="10"/>
  <c r="I16" i="10"/>
  <c r="I17" i="10"/>
  <c r="I18" i="10"/>
  <c r="I19" i="10"/>
  <c r="I20" i="10"/>
  <c r="I21" i="10"/>
  <c r="I22" i="10"/>
  <c r="I23" i="10"/>
  <c r="I24" i="10"/>
  <c r="I25" i="10"/>
  <c r="I26" i="10"/>
  <c r="F141" i="9"/>
  <c r="C118" i="9"/>
  <c r="G29" i="9"/>
  <c r="H28" i="9"/>
  <c r="I12" i="9"/>
  <c r="I13" i="9"/>
  <c r="I14" i="9"/>
  <c r="I15" i="9"/>
  <c r="I16" i="9"/>
  <c r="I17" i="9"/>
  <c r="I18" i="9"/>
  <c r="I19" i="9"/>
  <c r="I20" i="9"/>
  <c r="I21" i="9"/>
  <c r="I22" i="9"/>
  <c r="I23" i="9"/>
  <c r="I24" i="9"/>
  <c r="I25" i="9"/>
  <c r="I26" i="9"/>
  <c r="F141" i="8"/>
  <c r="C118" i="8"/>
  <c r="G29" i="8"/>
  <c r="H28" i="8"/>
  <c r="I12" i="8"/>
  <c r="I13" i="8"/>
  <c r="I14" i="8"/>
  <c r="I15" i="8"/>
  <c r="I16" i="8"/>
  <c r="I17" i="8"/>
  <c r="I18" i="8"/>
  <c r="I19" i="8"/>
  <c r="I20" i="8"/>
  <c r="I21" i="8"/>
  <c r="I22" i="8"/>
  <c r="I23" i="8"/>
  <c r="I24" i="8"/>
  <c r="I25" i="8"/>
  <c r="I26" i="8"/>
  <c r="F141" i="7"/>
  <c r="C118" i="7"/>
  <c r="G29" i="7"/>
  <c r="H28" i="7"/>
  <c r="I12" i="7"/>
  <c r="I13" i="7"/>
  <c r="I14" i="7"/>
  <c r="I15" i="7"/>
  <c r="I16" i="7"/>
  <c r="I17" i="7"/>
  <c r="I18" i="7"/>
  <c r="I19" i="7"/>
  <c r="I20" i="7"/>
  <c r="I21" i="7"/>
  <c r="I22" i="7"/>
  <c r="I23" i="7"/>
  <c r="I24" i="7"/>
  <c r="I25" i="7"/>
  <c r="I26" i="7"/>
  <c r="F141" i="6"/>
  <c r="C118" i="6"/>
  <c r="G29" i="6"/>
  <c r="H28" i="6"/>
  <c r="I12" i="6"/>
  <c r="I13" i="6"/>
  <c r="I14" i="6"/>
  <c r="I15" i="6"/>
  <c r="I16" i="6"/>
  <c r="I17" i="6"/>
  <c r="I18" i="6"/>
  <c r="I19" i="6"/>
  <c r="I20" i="6"/>
  <c r="I21" i="6"/>
  <c r="I22" i="6"/>
  <c r="I23" i="6"/>
  <c r="I24" i="6"/>
  <c r="I25" i="6"/>
  <c r="I26" i="6"/>
  <c r="G29" i="5"/>
  <c r="H28" i="5"/>
  <c r="I12" i="5"/>
  <c r="I13" i="5"/>
  <c r="I14" i="5"/>
  <c r="I15" i="5"/>
  <c r="I16" i="5"/>
  <c r="I17" i="5"/>
  <c r="I18" i="5"/>
  <c r="I19" i="5"/>
  <c r="I20" i="5"/>
  <c r="I21" i="5"/>
  <c r="I22" i="5"/>
  <c r="I23" i="5"/>
  <c r="I24" i="5"/>
  <c r="I25" i="5"/>
  <c r="I26" i="5"/>
  <c r="G29" i="4"/>
  <c r="H28" i="4"/>
  <c r="I12" i="4"/>
  <c r="I13" i="4"/>
  <c r="I14" i="4"/>
  <c r="I15" i="4"/>
  <c r="I16" i="4"/>
  <c r="I17" i="4"/>
  <c r="I18" i="4"/>
  <c r="I19" i="4"/>
  <c r="I20" i="4"/>
  <c r="I21" i="4"/>
  <c r="I22" i="4"/>
  <c r="I23" i="4"/>
  <c r="I24" i="4"/>
  <c r="I25" i="4"/>
  <c r="I26" i="4"/>
  <c r="F73" i="2"/>
  <c r="F72" i="2"/>
  <c r="F71" i="2"/>
  <c r="H17" i="3"/>
  <c r="M17" i="3" s="1"/>
  <c r="H13" i="2"/>
  <c r="H14" i="2"/>
  <c r="H15" i="2"/>
  <c r="H16" i="2"/>
  <c r="H17" i="2"/>
  <c r="H18" i="2"/>
  <c r="H19" i="2"/>
  <c r="H20" i="2"/>
  <c r="H21" i="2"/>
  <c r="H22" i="2"/>
  <c r="H23" i="2"/>
  <c r="H24" i="2"/>
  <c r="H25" i="2"/>
  <c r="H26" i="2"/>
  <c r="F13" i="2"/>
  <c r="F14" i="2"/>
  <c r="F15" i="2"/>
  <c r="F16" i="2"/>
  <c r="F17" i="2"/>
  <c r="F18" i="2"/>
  <c r="F19" i="2"/>
  <c r="F20" i="2"/>
  <c r="F21" i="2"/>
  <c r="F22" i="2"/>
  <c r="F23" i="2"/>
  <c r="F24" i="2"/>
  <c r="F25" i="2"/>
  <c r="F26" i="2"/>
  <c r="F12" i="2"/>
  <c r="G12" i="2" s="1"/>
  <c r="G13" i="2"/>
  <c r="G14" i="2"/>
  <c r="G15" i="2"/>
  <c r="G16" i="2"/>
  <c r="G17" i="2"/>
  <c r="G18" i="2"/>
  <c r="G19" i="2"/>
  <c r="G20" i="2"/>
  <c r="G21" i="2"/>
  <c r="G22" i="2"/>
  <c r="G23" i="2"/>
  <c r="G24" i="2"/>
  <c r="G25" i="2"/>
  <c r="G26" i="2"/>
  <c r="H12" i="2"/>
  <c r="I12" i="2" s="1"/>
  <c r="B117" i="2"/>
  <c r="B116" i="2"/>
  <c r="B115" i="2"/>
  <c r="B114" i="2"/>
  <c r="B113" i="2"/>
  <c r="F34" i="2"/>
  <c r="F33" i="2"/>
  <c r="F32" i="2"/>
  <c r="C120" i="12" l="1"/>
  <c r="C21" i="13"/>
  <c r="I28" i="4"/>
  <c r="C13" i="13"/>
  <c r="C120" i="4"/>
  <c r="G19" i="13"/>
  <c r="F14" i="13"/>
  <c r="J14" i="13" s="1"/>
  <c r="K14" i="13" s="1"/>
  <c r="C120" i="5"/>
  <c r="C117" i="5"/>
  <c r="G18" i="13"/>
  <c r="G30" i="12"/>
  <c r="I28" i="12"/>
  <c r="G30" i="11"/>
  <c r="I28" i="11"/>
  <c r="G30" i="10"/>
  <c r="I28" i="10"/>
  <c r="G30" i="9"/>
  <c r="I28" i="9"/>
  <c r="G30" i="8"/>
  <c r="I28" i="8"/>
  <c r="G30" i="7"/>
  <c r="I28" i="7"/>
  <c r="G30" i="6"/>
  <c r="I28" i="6"/>
  <c r="G30" i="5"/>
  <c r="I28" i="5"/>
  <c r="G30" i="4"/>
  <c r="G32" i="2"/>
  <c r="G34" i="2"/>
  <c r="G33" i="2"/>
  <c r="I26" i="2"/>
  <c r="I25" i="2"/>
  <c r="I24" i="2"/>
  <c r="I23" i="2"/>
  <c r="I22" i="2"/>
  <c r="I21" i="2"/>
  <c r="I20" i="2"/>
  <c r="I19" i="2"/>
  <c r="I18" i="2"/>
  <c r="I17" i="2"/>
  <c r="I16" i="2"/>
  <c r="I15" i="2"/>
  <c r="I14" i="2"/>
  <c r="I13" i="2"/>
  <c r="G29" i="2"/>
  <c r="H28" i="2"/>
  <c r="G30" i="2"/>
  <c r="I28" i="2"/>
  <c r="J21" i="13" l="1"/>
  <c r="K21" i="13" s="1"/>
  <c r="G21" i="13"/>
  <c r="C118" i="12"/>
  <c r="F141" i="12"/>
  <c r="F141" i="4"/>
  <c r="C118" i="4"/>
  <c r="J13" i="13"/>
  <c r="K13" i="13" s="1"/>
  <c r="G13" i="13"/>
  <c r="G14" i="13"/>
  <c r="F141" i="5"/>
  <c r="C118" i="5"/>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G73" i="2"/>
  <c r="G72" i="2"/>
  <c r="G71" i="2"/>
  <c r="G69" i="2"/>
  <c r="G49" i="2"/>
  <c r="I12" i="13" s="1"/>
  <c r="C115" i="2"/>
  <c r="C114" i="2"/>
  <c r="G28" i="2"/>
  <c r="B10" i="2"/>
  <c r="C116" i="2" l="1"/>
  <c r="D12" i="13"/>
  <c r="D22" i="13" s="1"/>
  <c r="C6" i="13"/>
  <c r="E12" i="13"/>
  <c r="E22" i="13" s="1"/>
  <c r="C7" i="13"/>
  <c r="L109" i="2"/>
  <c r="C117" i="2" s="1"/>
  <c r="F12" i="13"/>
  <c r="F22" i="13" s="1"/>
  <c r="C8" i="13"/>
  <c r="C12" i="13"/>
  <c r="J12" i="13" s="1"/>
  <c r="K12" i="13" s="1"/>
  <c r="C5" i="13"/>
  <c r="C113" i="2"/>
  <c r="C120" i="2"/>
  <c r="G12" i="13" l="1"/>
  <c r="G22" i="13" s="1"/>
  <c r="C22" i="13"/>
  <c r="F141" i="2"/>
  <c r="C9" i="13"/>
  <c r="C118" i="2"/>
</calcChain>
</file>

<file path=xl/sharedStrings.xml><?xml version="1.0" encoding="utf-8"?>
<sst xmlns="http://schemas.openxmlformats.org/spreadsheetml/2006/main" count="1581" uniqueCount="226">
  <si>
    <t>Format begroting</t>
  </si>
  <si>
    <t>Subsidie Pilots Agrarisch Natuurbeheer (ANb)</t>
  </si>
  <si>
    <t>Vul deze begroting in en stuur het mee met uw subsidieaanvraag. Geef aan welke projectkosten u verwacht te maken.</t>
  </si>
  <si>
    <t xml:space="preserve">Vul de projectkosten voor iedere deelnemer in. U hoeft alleen de groene velden in te vullen. </t>
  </si>
  <si>
    <t xml:space="preserve">Na het invullen neemt u de totale projectkosten van het tabblad 'Totaalbegroting' over in het aanvraagformulier. </t>
  </si>
  <si>
    <t xml:space="preserve">Het tabblad 'Totaalbegroting' is het derde tabblad van dit bestand. </t>
  </si>
  <si>
    <t>Begroting</t>
  </si>
  <si>
    <t>Vul de kosten in die:</t>
  </si>
  <si>
    <t xml:space="preserve"> - vallen onder deze subsidie (lees meer op www.rvo.nl/subsidies-financiering/pilots-agrarisch-natuurbeheer-anb);</t>
  </si>
  <si>
    <t xml:space="preserve"> - u maakt voor het project;</t>
  </si>
  <si>
    <t xml:space="preserve"> - u maakt tijdens de projectperiode. </t>
  </si>
  <si>
    <t>Loonkosten</t>
  </si>
  <si>
    <t xml:space="preserve">U kunt subsidie krijgen voor het personeel dat meewerkt aan het project. </t>
  </si>
  <si>
    <t>De personeelskosten berekent u met één van onderstaande 3 standaardmethoden:</t>
  </si>
  <si>
    <t>Integrale kostensystematiek (IKS)</t>
  </si>
  <si>
    <t>Loonkosten plus vaste-opslag-systematiek (De opslag is 50%)</t>
  </si>
  <si>
    <t>Vaste uurtarief systematiek</t>
  </si>
  <si>
    <t xml:space="preserve">In het tabblad van de penvoerder en deelnemers selecteert u in cel C8 de methode die u wilt om de loonkosten te berekenen. 
</t>
  </si>
  <si>
    <t>Vul voor iedere functie of rol in het project het uurtarief en aantal uren in.</t>
  </si>
  <si>
    <t xml:space="preserve">Kiest u de 'loonkosten plus vaste-opslag-systematiek'? </t>
  </si>
  <si>
    <t xml:space="preserve">Dan kunt u gebruik maken van de 'rekenhulp uurtarief' om het uurtarief voor directe loonkosten te bepalen. U vindt deze in het tabblad met dezelfde naam. </t>
  </si>
  <si>
    <t>De rekenhulp dient niet ter onderbouwing van de uurtarieven. U mag de invulvelden leeg laten bij indienen van de aanvraag.</t>
  </si>
  <si>
    <t>RVO kan echter tijdens de beoordeling van uw aanvraag vragen om inzage te geven in de berekening van uurtarieven.</t>
  </si>
  <si>
    <t>Als iemand aan het project werkt, maar niet in loondienst is of onder kosten derden valt, dan berekent u de arbeidskosten op basis van een vast uurtarief.</t>
  </si>
  <si>
    <t>Het vaste uurtarief in deze regeling is € 60,-.</t>
  </si>
  <si>
    <t>Niet-productieve investeringen voor landbouwondernemingen</t>
  </si>
  <si>
    <t>U kunt subsidie krijgen voor niet-productieve investeringen. De subsidie is 100% van de kosten die in aanmerking komen.</t>
  </si>
  <si>
    <t>Hierbij geldt een maximum van € 500.000 per landbouwondernemig.</t>
  </si>
  <si>
    <t>Overige kosten</t>
  </si>
  <si>
    <t>Dit zijn kosten die niet vallen onder loonkosten, niet-productieve investeringen of beheermaatregelen.</t>
  </si>
  <si>
    <t>Beheermaatregelen</t>
  </si>
  <si>
    <t xml:space="preserve">In de tabbladen van de penvoerder en deelnemers staat een overzicht van de subsidiabele beheeractiviteiten met de maximale vergoeding.
U vult het aantal hectare (ha) in bij de activiteit waarvoor u een vergoeding wilt aanvragen.
Wilt u een andere vergoeding aanvragen dan de maximale vergoeding? Vul dan die vergoeding in voor de activiteit. De beheervergoeding wordt dan berekend.
Vergoedingen worden berekend volgens de berekeningswijze uit het Nationaal Strategisch Plan van het Gemeenschappelijk landbouwbeleid. Voor het Agrarisch Natuur- en Landschapsbeheer (ANLb)gelden deze ook. Er zijn tarieven per hectare op basis van gederfde inkomsten, extra kosten en besparingen vergeleken met de gemiddelde referentie bedrijfsvoering. </t>
  </si>
  <si>
    <t>Mijlpalenbegroting</t>
  </si>
  <si>
    <t>Wilt u voorschotten op basis van mijlpalen ontvangen? Vul dan in de tabbladen van de penvoerder en deelnemers een mijlpalenbegroting in.</t>
  </si>
  <si>
    <t>Wilt u liever de voorschotten in gelijke delen ontvangen tijdens de looptijd van het project (lineaire bevoorschotting)? Vul dan de mijlpalenplanning niet in.</t>
  </si>
  <si>
    <t>Tabblad Totaalbegroting</t>
  </si>
  <si>
    <t xml:space="preserve">Heeft u dit format helemaal ingevuld? U ziet u in het tabblad Totaalbegroting een overzicht van alle projectkosten. </t>
  </si>
  <si>
    <t>Neem de projectkosten van dit tabblad over in uw subsidieaanvraag.</t>
  </si>
  <si>
    <t>Rekenhulp uurtarief subsidie Pilots Agrarisch Natuurbeheer (ANb)</t>
  </si>
  <si>
    <t>Deze rekenhulp is bedoeld om te helpen bij het bepalen van het uurtarief. Het dient niet ter onderbouwing van de uurtarieven. U mag de oranje invulvelden leeg laten bij indienen van de aanvraag.</t>
  </si>
  <si>
    <t>RVO kan tijdens de beoordeling van de aanvraag vragen om inzage te geven in de berekening van uurtarieven.</t>
  </si>
  <si>
    <r>
      <t xml:space="preserve">1. Vul in kolom 1 het betreffende bruto maandloon in </t>
    </r>
    <r>
      <rPr>
        <u/>
        <sz val="9"/>
        <color theme="1"/>
        <rFont val="Verdana"/>
        <family val="2"/>
      </rPr>
      <t>exclusief</t>
    </r>
    <r>
      <rPr>
        <sz val="9"/>
        <color theme="1"/>
        <rFont val="Verdana"/>
        <family val="2"/>
      </rPr>
      <t xml:space="preserve"> maandelijkse opbouw vakantiegeld of eindejaarsuitkering/vaste 13de maand. </t>
    </r>
  </si>
  <si>
    <t>2. Vul in kolom 2 het bedrag aan vakantieuitkering op jaarbasis in.</t>
  </si>
  <si>
    <t>3. Vul in kolom 3 het bedrag in van niet van winst afhankelijke eindejaarsuitkering/13e maand op jaarbasis.</t>
  </si>
  <si>
    <t xml:space="preserve">4. Vul in kolom 4 het bedrag in van de werkgeverslasten en overige werkgeverspremies. Bijvoorbeeld: werkgeversdeel pensioenpremie, WW premie, WIA/WAO premie, </t>
  </si>
  <si>
    <t>bijdrage ZVW en overige werkgeverspremies voor werkloosheids- en ziektekostenuitkeringen,  op jaarbasis.</t>
  </si>
  <si>
    <t>5. Vul in kolom 5 het aantal uren in dat iemand werkzaam is per week.</t>
  </si>
  <si>
    <t>6. Vul in kolom 6 het aantal uren per week in van een fulltime dienstverband in uw organisatie.</t>
  </si>
  <si>
    <r>
      <t>7. Vul in kolom 7 het aantal productieve uren</t>
    </r>
    <r>
      <rPr>
        <vertAlign val="superscript"/>
        <sz val="9"/>
        <color theme="1"/>
        <rFont val="Verdana"/>
        <family val="2"/>
      </rPr>
      <t>1</t>
    </r>
    <r>
      <rPr>
        <sz val="9"/>
        <color theme="1"/>
        <rFont val="Verdana"/>
        <family val="2"/>
      </rPr>
      <t xml:space="preserve"> per jaar in dat in uw organisatie gangbaar is voor een fulltime dienstverband.</t>
    </r>
  </si>
  <si>
    <r>
      <rPr>
        <vertAlign val="superscript"/>
        <sz val="9"/>
        <color theme="1"/>
        <rFont val="Verdana"/>
        <family val="2"/>
      </rPr>
      <t>1</t>
    </r>
    <r>
      <rPr>
        <sz val="9"/>
        <color theme="1"/>
        <rFont val="Verdana"/>
        <family val="2"/>
      </rPr>
      <t xml:space="preserve">Productieve uren kunt u bepalen door de contracturen te verminderen met wettelijke feestdagen, CAO verlof, percentage ziekteverzuim en percentage indirect productieve tijd, gebaseerd op ervaringscijfers. </t>
    </r>
  </si>
  <si>
    <t>Functie/rol</t>
  </si>
  <si>
    <t>1. Bruto 
maandsalaris</t>
  </si>
  <si>
    <t>2. Vakantie-
uitkering op jaarbasis</t>
  </si>
  <si>
    <t>3. Niet van winst afhankelijke eindejaars-
uitkering op jaarbasis</t>
  </si>
  <si>
    <t>4. Werkgevers-
lasten en overige werkgevers-
premies op jaarbasis</t>
  </si>
  <si>
    <t>Directe loonkosten
op jaarbasis</t>
  </si>
  <si>
    <t>5. Aantal uren werkzaam per week</t>
  </si>
  <si>
    <t>6. Aantal uren fulltime dienstverband per week</t>
  </si>
  <si>
    <r>
      <t>7. Productieve uren</t>
    </r>
    <r>
      <rPr>
        <b/>
        <vertAlign val="superscript"/>
        <sz val="9"/>
        <color theme="1"/>
        <rFont val="Verdana"/>
        <family val="2"/>
      </rPr>
      <t>1</t>
    </r>
    <r>
      <rPr>
        <b/>
        <sz val="9"/>
        <color theme="1"/>
        <rFont val="Verdana"/>
        <family val="2"/>
      </rPr>
      <t xml:space="preserve"> fulltime
dienstverband
 op jaarbasis</t>
    </r>
  </si>
  <si>
    <t>Productieve uren per jaar</t>
  </si>
  <si>
    <t>Berekend uurtarief
loonkosten</t>
  </si>
  <si>
    <t>Totaalbegroting subsidie Pilots Agrarisch Natuurbeheer (ANb)</t>
  </si>
  <si>
    <t>Projectnaam:</t>
  </si>
  <si>
    <t>Totale loonkosten</t>
  </si>
  <si>
    <t>Totale kosten niet-productieve investeringen</t>
  </si>
  <si>
    <t>Totale derden/overige kosten</t>
  </si>
  <si>
    <t>Totale beheerkosten</t>
  </si>
  <si>
    <t>Totale projectkosten</t>
  </si>
  <si>
    <t>Voor het aanvraagformulier:</t>
  </si>
  <si>
    <t>Kosten per deelnemer</t>
  </si>
  <si>
    <t>Niet-productieve
investeringen</t>
  </si>
  <si>
    <t>Kosten derden
/overige kosten</t>
  </si>
  <si>
    <t>Beheer-
maatregelen</t>
  </si>
  <si>
    <t>Totaal</t>
  </si>
  <si>
    <t>Overige projectkosten</t>
  </si>
  <si>
    <t>Totaal:</t>
  </si>
  <si>
    <t>Subsidiepercentage 100%</t>
  </si>
  <si>
    <t>De minimale subsidie is € 1.000.000,00 (na beoordeling)</t>
  </si>
  <si>
    <t>De maximale subsidie is € 5.000.000,00 (na beoordeling, u kunt wel meer aanvragen)</t>
  </si>
  <si>
    <t>Naam Penvoerder (deelnemer 1):</t>
  </si>
  <si>
    <t>KVKnr.:</t>
  </si>
  <si>
    <r>
      <t xml:space="preserve">Kunt u de BTW </t>
    </r>
    <r>
      <rPr>
        <u/>
        <sz val="9"/>
        <color theme="1"/>
        <rFont val="Verdana"/>
        <family val="2"/>
      </rPr>
      <t>niet</t>
    </r>
    <r>
      <rPr>
        <sz val="9"/>
        <color theme="1"/>
        <rFont val="Verdana"/>
        <family val="2"/>
      </rPr>
      <t xml:space="preserve">  verrekenen? Neem dan bij alle kostenposten de BTW mee. Let op: bij loonkosten is geen sprake van BTW!</t>
    </r>
  </si>
  <si>
    <t>1.</t>
  </si>
  <si>
    <t>Loonkosten/personeelskosten</t>
  </si>
  <si>
    <t>Maak een keuze tussen de integrale kostensystematiek, de loonkosten plus vaste opslag-systematiek of de vaste uurtarief-systematiek:</t>
  </si>
  <si>
    <t>Maak uw keuze</t>
  </si>
  <si>
    <t>Activiteit</t>
  </si>
  <si>
    <t>Functie/rol in het project</t>
  </si>
  <si>
    <t>Uurtarief</t>
  </si>
  <si>
    <t>Uren</t>
  </si>
  <si>
    <t>Opslag</t>
  </si>
  <si>
    <t>Berekende 
loonkosten</t>
  </si>
  <si>
    <t>Totaal loonkosten:</t>
  </si>
  <si>
    <t>Waarvan: loonkosten</t>
  </si>
  <si>
    <t>opslag</t>
  </si>
  <si>
    <t>2.</t>
  </si>
  <si>
    <t>Niet-productieve investeringen</t>
  </si>
  <si>
    <t>Categorieën</t>
  </si>
  <si>
    <t>Omschrijving</t>
  </si>
  <si>
    <t>Toelichting kosten</t>
  </si>
  <si>
    <t>Kosten</t>
  </si>
  <si>
    <r>
      <rPr>
        <b/>
        <sz val="9"/>
        <color rgb="FF000000"/>
        <rFont val="Verdana"/>
        <family val="2"/>
      </rPr>
      <t>Materiële kosten – apparatuur en uitrusting</t>
    </r>
    <r>
      <rPr>
        <sz val="9"/>
        <color indexed="8"/>
        <rFont val="Verdana"/>
        <family val="2"/>
      </rPr>
      <t xml:space="preserve">
(inkoop apparatuur, uitrusting, machines e.d. – exclusief eenjarige gewassen en dieren)</t>
    </r>
  </si>
  <si>
    <r>
      <rPr>
        <b/>
        <sz val="9"/>
        <color rgb="FF000000"/>
        <rFont val="Verdana"/>
        <family val="2"/>
      </rPr>
      <t>Materiële kosten – materiaal en leveringen</t>
    </r>
    <r>
      <rPr>
        <sz val="9"/>
        <color indexed="8"/>
        <rFont val="Verdana"/>
        <family val="2"/>
      </rPr>
      <t xml:space="preserve">
(materiaal, leveringen, diensten die rechtstreeks uit de proefpraktijk voortvloeien)</t>
    </r>
  </si>
  <si>
    <r>
      <rPr>
        <b/>
        <sz val="9"/>
        <color rgb="FF000000"/>
        <rFont val="Verdana"/>
        <family val="2"/>
      </rPr>
      <t>Onroerende goederen – bouw en verbetering</t>
    </r>
    <r>
      <rPr>
        <sz val="9"/>
        <color indexed="8"/>
        <rFont val="Verdana"/>
        <family val="2"/>
      </rPr>
      <t xml:space="preserve">
(bouw, aanleg of verbetering van gebouwen, terreinen, constructies)</t>
    </r>
  </si>
  <si>
    <r>
      <rPr>
        <b/>
        <sz val="9"/>
        <color rgb="FF000000"/>
        <rFont val="Verdana"/>
        <family val="2"/>
      </rPr>
      <t>Onroerende goederen – verwerving (inclusief leasing)</t>
    </r>
    <r>
      <rPr>
        <sz val="9"/>
        <color indexed="8"/>
        <rFont val="Verdana"/>
        <family val="2"/>
      </rPr>
      <t xml:space="preserve">
(aankoop of leasing van onroerende goederen, exclusief grond)</t>
    </r>
  </si>
  <si>
    <r>
      <rPr>
        <b/>
        <sz val="9"/>
        <color rgb="FF000000"/>
        <rFont val="Verdana"/>
        <family val="2"/>
      </rPr>
      <t>Aangekochte grond</t>
    </r>
    <r>
      <rPr>
        <sz val="9"/>
        <color indexed="8"/>
        <rFont val="Verdana"/>
        <family val="2"/>
      </rPr>
      <t xml:space="preserve">
(kosten grond, maximaal 10% van de totale verrichtingskosten)</t>
    </r>
  </si>
  <si>
    <r>
      <rPr>
        <b/>
        <sz val="9"/>
        <color rgb="FF000000"/>
        <rFont val="Verdana"/>
        <family val="2"/>
      </rPr>
      <t xml:space="preserve">Software en digitale hardware
</t>
    </r>
    <r>
      <rPr>
        <sz val="9"/>
        <color rgb="FF000000"/>
        <rFont val="Verdana"/>
        <family val="2"/>
      </rPr>
      <t>(bouw, koop, huurkoop of verbetering van software én digitale hardware)</t>
    </r>
  </si>
  <si>
    <r>
      <rPr>
        <b/>
        <sz val="9"/>
        <color rgb="FF000000"/>
        <rFont val="Verdana"/>
        <family val="2"/>
      </rPr>
      <t>Investeringen door onderzoeksorganisatie</t>
    </r>
    <r>
      <rPr>
        <sz val="9"/>
        <color indexed="8"/>
        <rFont val="Verdana"/>
        <family val="2"/>
      </rPr>
      <t xml:space="preserve">
(apparatuur, uitrusting, gebouwen, gronden – voor zover en zolang u deze  gebruikt voor het project, artikel 38 groepsvrijstellingsverordening landbouw)</t>
    </r>
  </si>
  <si>
    <r>
      <rPr>
        <b/>
        <sz val="9"/>
        <color rgb="FF000000"/>
        <rFont val="Verdana"/>
        <family val="2"/>
      </rPr>
      <t xml:space="preserve">Overige investeringen door onderzoeksorganisatie </t>
    </r>
    <r>
      <rPr>
        <sz val="9"/>
        <color indexed="8"/>
        <rFont val="Verdana"/>
        <family val="2"/>
      </rPr>
      <t xml:space="preserve">
</t>
    </r>
    <r>
      <rPr>
        <sz val="9"/>
        <color rgb="FF000000"/>
        <rFont val="Verdana"/>
        <family val="2"/>
      </rPr>
      <t>(die u uitsluitend voor het project gebruikt)</t>
    </r>
  </si>
  <si>
    <t>3.</t>
  </si>
  <si>
    <t>Kosten derden/overige kosten</t>
  </si>
  <si>
    <t>4.</t>
  </si>
  <si>
    <t>Vergoeding per ha, anders dan maximum vergoeding</t>
  </si>
  <si>
    <t>Berekeningsmethode (maximum vergoeding)</t>
  </si>
  <si>
    <t>Grasland
aantal ha</t>
  </si>
  <si>
    <t>Bouwland 
regio 1 
aantal ha</t>
  </si>
  <si>
    <t>Bouwland 
regio 2 
aantal ha</t>
  </si>
  <si>
    <t>Landschaps-
element</t>
  </si>
  <si>
    <t>Bedrag per ha grasland</t>
  </si>
  <si>
    <t>Bedrag bouwland regio 1 per ha</t>
  </si>
  <si>
    <t>Bedrag bouwland regio 2 per ha</t>
  </si>
  <si>
    <t>Bedrag 
landschaps-
elementen per ha</t>
  </si>
  <si>
    <t>Vergoeding</t>
  </si>
  <si>
    <t>Grasland</t>
  </si>
  <si>
    <t>Bouwland
regio 1</t>
  </si>
  <si>
    <t>Bouwland
regio 2</t>
  </si>
  <si>
    <t>Landschapselement</t>
  </si>
  <si>
    <t>1. Er worden in de rustperiode van datum x tot datum y geen landbouwkundige bewerkingen uitgevoerd. </t>
  </si>
  <si>
    <t>€ 3214,48 per ha op grasland en 
€ 330,10 per ha op bouwland</t>
  </si>
  <si>
    <t>3. Het grasland wordt vanaf 1 maart en vóór de rustperiode niet gemaaid. </t>
  </si>
  <si>
    <t>€ 2.707,68 per ha </t>
  </si>
  <si>
    <t>4. Het land is geïnundeerd (volledig drassig). De inundatieperiode loopt van datum x tot datum y </t>
  </si>
  <si>
    <t>€ 3.214,48 per ha op grasland</t>
  </si>
  <si>
    <t>5. Er wordt aantoonbaar gezocht naar nesten. Gevonden nesten en/of kuikens worden beschermd en gevrijwaard van alle landbouwkundige bewerkingen,  tenminste via enclaves van minimaal a m2 (alleen op grasland) danwel via een rustperiode van datum x tot datum y, waarbij de vrijwaring tenminste 14 kalenderdagen duurt, of via het plaatsen van nestbeschermers. Gevonden nesten zijn geregistreerd (bijv op stalkaart of via geo informatie). Voor specifieke soorten kan nestgelegenheid worden geplaatst. </t>
  </si>
  <si>
    <t>€ 3.360,03 per ha op grasland en 
€ 711,58 per ha op bouwland</t>
  </si>
  <si>
    <t>6. Vaste mest is opgebracht (vaste mest: dierlijke meststoffen die niet verpompbaar zijn; besluit meststoffen 1Ai; Bijlage i uit Uitvoeringsregeling Meststoffenwet (Tabel I ) rund (10,13), paard (25), schaap (56)), danwel met bodemverbeteraars gericht op bodembiologie uit lijst a. </t>
  </si>
  <si>
    <t>€ 184,80 per ha </t>
  </si>
  <si>
    <t>7. Geen gebruik van chemische onkruidbestrijding op min x % van de oppervlakte.</t>
  </si>
  <si>
    <t>€ 88,10 per ha op grasland en 
€ 131,60 per ha op bouwland</t>
  </si>
  <si>
    <t>8. Beweiding is verplicht vanaf datum x tot datum y met minimale a en maximale veebezetting b (GVE/ha) </t>
  </si>
  <si>
    <t>€ 2.599,08 per ha </t>
  </si>
  <si>
    <t>9. Minimaal f% van de oppervlakte bestaat van datum x tot datum y uit gewas a of meerdere gewassen b of gewasresten c. </t>
  </si>
  <si>
    <t>€ 3.888,32 per ha in regio 1 en 
€ 5.301,00 per ha in regio 2</t>
  </si>
  <si>
    <t>11. Handhaven verschijningsvorm door o.a. het element te vrijwaren voor beschadiging door vee van datum x tot datum y.</t>
  </si>
  <si>
    <t>€ 4.579,00 per ha </t>
  </si>
  <si>
    <t xml:space="preserve">16. Watergang heeft (via natuurlijke of kunstmatige voorziening) vrij toegang, na onderlopen wordt er schoongemaakt. </t>
  </si>
  <si>
    <t>€ 117,46 </t>
  </si>
  <si>
    <t>17. Het gewas wordt minimaal 1 keer per jaar gemaaid en afgevoerd. </t>
  </si>
  <si>
    <t>Grasland € 3.214,48 per ha; Bouwland € 2.136,79 per ha in regio 1 en € 3.962,85 per ha  in regio 2 </t>
  </si>
  <si>
    <t>18. Waterpeil is x cm hoger dan aangegeven polderpeil. X cm boven zomer dan wel winterpeil (volgens vergunning).</t>
  </si>
  <si>
    <t>€ 283,69 per ha </t>
  </si>
  <si>
    <t xml:space="preserve">19. Minimaal a verschillende indicatorsoorten uit lijst b ten behoeve van specifiek doel zijn in transect aanwezig in de periode x tot y. </t>
  </si>
  <si>
    <t>Grasland € 3.214,48 per ha; Bouwland € 2.104,65 per ha in regio 1 en € 2.636,20 per ha in regio 2 </t>
  </si>
  <si>
    <t>20. Op het grasland zijn na datum x tot datum y van het volgende kalenderjaar geen landbouwkundige bewerkingen uitgevoerd. </t>
  </si>
  <si>
    <t>€ 183,49 per ha </t>
  </si>
  <si>
    <t>21. Van datum x tot datum y beweiding toegestaan met maximale veebezetting b (GVE/ha).</t>
  </si>
  <si>
    <t>22. Jaarlijks is minimaal f% tot maximaal g% van oppervlakte van de beheereenheden in het leefgebied is gekapt, geknot, gesnoeid of gedund ten behoeve handhaven verschijningsvorm. </t>
  </si>
  <si>
    <t>€ 189.531,00 per ha </t>
  </si>
  <si>
    <t>23. Minimaal f% tot maximaal g% van de eenheid of van het leefgebied onder beheer is jaarlijks geschoond danwel geschoond en gemaaid danwel gemaaid.</t>
  </si>
  <si>
    <t>€ 8.310,00 per ha </t>
  </si>
  <si>
    <t>24. Snoeiafval is verwijderd of op rillen gelegd in het element en/of maaiafval is verwijderd. </t>
  </si>
  <si>
    <t>€ 265.259,00 per ha </t>
  </si>
  <si>
    <t>26. Jaarlijks is op minimaal f% tot maximaal g% van de eenheid of het leefgebied onder beheer geschoond waarbij de bagger vanuit het waterelement op aangrenzende landbouwgrond gespoten.</t>
  </si>
  <si>
    <t>€ 917,00 per ha </t>
  </si>
  <si>
    <t>27. De peilscheiding is jaarlijks schoongemaakt en/of onderhouden.</t>
  </si>
  <si>
    <t>€ 263.200,00 per ha </t>
  </si>
  <si>
    <t>29. In de teeltruggen zijn minimaal a drempeltjes van minimaal b cm hoog aanwezig. Per m zijn c drempels aanwezig met een minimale afstand van d m onderling.</t>
  </si>
  <si>
    <t>€ 300,00 per ha</t>
  </si>
  <si>
    <t>30. Plantresten (a), lijst conform 6 (b) en/of andere bodemverbeteraars (c) al dan niet opgebracht, zijn ondergewerkt binnen d weken na aanbrengen.</t>
  </si>
  <si>
    <t>€ 524,80 per ha </t>
  </si>
  <si>
    <t>32. De grond is niet tot minimaal gekeerd (zie lijst a met toegestane technieken).</t>
  </si>
  <si>
    <t xml:space="preserve">Grasland € 91,00 per ha;
Op bouwland € 234,00 per ha in regio 1 en € 295,00 per ha in regio 2
</t>
  </si>
  <si>
    <t>34. Perceel is &lt; x ha en is voor y% omzoomd door houtige- danwel waterelementen.</t>
  </si>
  <si>
    <t>€ 600,00 per ha</t>
  </si>
  <si>
    <t>35. Maximaal ha/X kg N dierexcretie/ha/bedrijf of Y GVE/ha/bedrijf.</t>
  </si>
  <si>
    <t xml:space="preserve">Grasland € 2182,00 per ha;
Op bouwland € 1075,96 per ha in regio 1 en € 3233,46 per ha in regio 2
</t>
  </si>
  <si>
    <t>37. Jaarlijks aanleggen van een greppel met minimale breedte x en minimale diepte y ten behoeve van infiltratie. Is aanwezig van datum x tot datum y.</t>
  </si>
  <si>
    <t>€ 2.418,75 per ha </t>
  </si>
  <si>
    <t>38. Er zijn afweermaatregelen tegen predatoren (lijst a) van datum x tot datum y.</t>
  </si>
  <si>
    <t>€ 24.411,11 per ha</t>
  </si>
  <si>
    <t>41. Gewas a is uiterlijk op datum x geoogst.</t>
  </si>
  <si>
    <t>€ 730,55 per ha in regio 1 en 
€ 559,43 per ha in regio 2</t>
  </si>
  <si>
    <t>43. Drooglegging (verschil tussen het peil rondom het perceel in cm ten opzichte van het NAP en de gemiddelde hoogte van het maaiveld van het perceel in cm ten opzichte van het NAP) voor de periode van x tot en met y.</t>
  </si>
  <si>
    <t>€ 1.130,00 per ha op grasland</t>
  </si>
  <si>
    <t xml:space="preserve">Bouwland 
regio 1 </t>
  </si>
  <si>
    <t xml:space="preserve">Bouwland 
regio 2 </t>
  </si>
  <si>
    <t>Totaal ha:</t>
  </si>
  <si>
    <t>5.</t>
  </si>
  <si>
    <t>Kosten (nog) niet gekoppeld aan een activiteit</t>
  </si>
  <si>
    <t xml:space="preserve">6. </t>
  </si>
  <si>
    <t>Vul de mijlpalenplanning in als u voorschotten op basis van mijlpalen wilt ontvangen.</t>
  </si>
  <si>
    <t>Toelichting mijlpaal</t>
  </si>
  <si>
    <t>Startdatum</t>
  </si>
  <si>
    <t>Einddatum</t>
  </si>
  <si>
    <t>mijlpaal 1</t>
  </si>
  <si>
    <t>mijlpaal 2</t>
  </si>
  <si>
    <t>mijlpaal 3</t>
  </si>
  <si>
    <t>mijlpaal 4</t>
  </si>
  <si>
    <t>mijlpaal 5</t>
  </si>
  <si>
    <t>mijlpaal 6</t>
  </si>
  <si>
    <t>mijlpaal 7</t>
  </si>
  <si>
    <t>mijlpaal 8</t>
  </si>
  <si>
    <t>mijlpaal 9</t>
  </si>
  <si>
    <t>mijlpaal 10</t>
  </si>
  <si>
    <t>mijlpaal 11</t>
  </si>
  <si>
    <t>mijlpaal 12</t>
  </si>
  <si>
    <t>Projectbegroting deelnemer</t>
  </si>
  <si>
    <t>In de mijlpalenplanning</t>
  </si>
  <si>
    <t>Naam Deelnemer 2:</t>
  </si>
  <si>
    <t>Vul de mijlpalenplanning als u voorschotten op basis van mijlpalen wilt ontvangen.</t>
  </si>
  <si>
    <t>Wilt u de voorschotten in gelijke delen gedurende de looptijd van het project  (lineaire bevoorschotting) ontvangen? Dan hoeft u de mijlpalenplanning niet in te vullen.</t>
  </si>
  <si>
    <t>Naam Deelnemer 3:</t>
  </si>
  <si>
    <t>Naam Deelnemer 4:</t>
  </si>
  <si>
    <t>Naam Deelnemer 5:</t>
  </si>
  <si>
    <t>Naam Deelnemer 6:</t>
  </si>
  <si>
    <t>Naam Deelnemer 7:</t>
  </si>
  <si>
    <t>Naam Deelnemer 8:</t>
  </si>
  <si>
    <t>Naam Deelnemer 9:</t>
  </si>
  <si>
    <t>Naam Deelnemer 10:</t>
  </si>
  <si>
    <t>Loonkostensystematiek</t>
  </si>
  <si>
    <t>Activiteiten</t>
  </si>
  <si>
    <t>(Coördinatie) samenwerkingsverband</t>
  </si>
  <si>
    <t>Proefproject uitvoering &amp; monitoring</t>
  </si>
  <si>
    <t>Directe loonkosten + vaste opslag 50%</t>
  </si>
  <si>
    <t>Kennisdeling activiteiten</t>
  </si>
  <si>
    <t>Vast uurtarief (60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</si>
</sst>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0_-;_-* #,##0\-;_-* &quot;-&quot;??_-;_-@_-"/>
    <numFmt numFmtId="165" formatCode="&quot;€&quot;\ #,##0.00_-"/>
    <numFmt numFmtId="166" formatCode="_-* #,##0.00_-;_-* #,##0.00\-;_-* &quot;-&quot;??_-;_-@_-"/>
    <numFmt numFmtId="167" formatCode="0.0000"/>
  </numFmts>
  <fonts count="42" x14ac:knownFonts="1">
    <font>
      <sz val="11"/>
      <color theme="1"/>
      <name val="Calibri"/>
      <family val="2"/>
    </font>
    <font>
      <sz val="11"/>
      <color theme="1"/>
      <name val="Calibri"/>
      <family val="2"/>
    </font>
    <font>
      <sz val="11"/>
      <color rgb="FFFF0000"/>
      <name val="Calibri"/>
      <family val="2"/>
    </font>
    <font>
      <sz val="11"/>
      <color theme="0"/>
      <name val="Calibri"/>
      <family val="2"/>
    </font>
    <font>
      <sz val="11"/>
      <color theme="1"/>
      <name val="Aptos Narrow"/>
      <family val="2"/>
      <scheme val="minor"/>
    </font>
    <font>
      <sz val="9"/>
      <color theme="1"/>
      <name val="Verdana"/>
      <family val="2"/>
    </font>
    <font>
      <sz val="11"/>
      <color indexed="8"/>
      <name val="Calibri"/>
      <family val="2"/>
    </font>
    <font>
      <b/>
      <sz val="11"/>
      <color indexed="8"/>
      <name val="Calibri"/>
      <family val="2"/>
    </font>
    <font>
      <b/>
      <sz val="11"/>
      <color rgb="FFFF0000"/>
      <name val="Calibri"/>
      <family val="2"/>
    </font>
    <font>
      <b/>
      <sz val="11"/>
      <color rgb="FF000000"/>
      <name val="Calibri"/>
      <family val="2"/>
    </font>
    <font>
      <sz val="11"/>
      <color rgb="FF000000"/>
      <name val="Calibri"/>
      <family val="2"/>
    </font>
    <font>
      <u/>
      <sz val="11"/>
      <color theme="10"/>
      <name val="Calibri"/>
      <family val="2"/>
    </font>
    <font>
      <sz val="18"/>
      <color rgb="FF000000"/>
      <name val="Calibri"/>
      <family val="2"/>
    </font>
    <font>
      <sz val="18"/>
      <color theme="1"/>
      <name val="Calibri"/>
      <family val="2"/>
    </font>
    <font>
      <b/>
      <sz val="24"/>
      <color theme="3" tint="0.249977111117893"/>
      <name val="RijksoverheidSansHeadingTT"/>
      <family val="2"/>
    </font>
    <font>
      <b/>
      <sz val="18"/>
      <color theme="3" tint="0.249977111117893"/>
      <name val="RijksoverheidSansHeadingTT"/>
      <family val="2"/>
    </font>
    <font>
      <sz val="9"/>
      <color rgb="FF000000"/>
      <name val="Verdana"/>
      <family val="2"/>
    </font>
    <font>
      <b/>
      <sz val="9"/>
      <color rgb="FF000000"/>
      <name val="Verdana"/>
      <family val="2"/>
    </font>
    <font>
      <b/>
      <sz val="9"/>
      <color theme="3" tint="0.249977111117893"/>
      <name val="Verdana"/>
      <family val="2"/>
    </font>
    <font>
      <u/>
      <sz val="9"/>
      <color rgb="FFFF0000"/>
      <name val="Verdana"/>
      <family val="2"/>
    </font>
    <font>
      <b/>
      <u/>
      <sz val="9"/>
      <color rgb="FFFF0000"/>
      <name val="Verdana"/>
      <family val="2"/>
    </font>
    <font>
      <sz val="9"/>
      <color rgb="FFFF0000"/>
      <name val="Verdana"/>
      <family val="2"/>
    </font>
    <font>
      <u/>
      <sz val="9"/>
      <color rgb="FF0070C0"/>
      <name val="Verdana"/>
      <family val="2"/>
    </font>
    <font>
      <sz val="9"/>
      <color indexed="8"/>
      <name val="Verdana"/>
      <family val="2"/>
    </font>
    <font>
      <b/>
      <sz val="9"/>
      <color theme="1"/>
      <name val="Verdana"/>
      <family val="2"/>
    </font>
    <font>
      <sz val="9"/>
      <color theme="0"/>
      <name val="Verdana"/>
      <family val="2"/>
    </font>
    <font>
      <u/>
      <sz val="9"/>
      <color theme="1"/>
      <name val="Verdana"/>
      <family val="2"/>
    </font>
    <font>
      <sz val="9"/>
      <color theme="1"/>
      <name val="RijksoverheidSansHeadingTT"/>
      <family val="2"/>
    </font>
    <font>
      <b/>
      <sz val="20"/>
      <color theme="3" tint="0.249977111117893"/>
      <name val="RijksoverheidSansHeadingTT"/>
      <family val="2"/>
    </font>
    <font>
      <b/>
      <sz val="9"/>
      <color indexed="8"/>
      <name val="Verdana"/>
      <family val="2"/>
    </font>
    <font>
      <b/>
      <sz val="9"/>
      <name val="Verdana"/>
      <family val="2"/>
    </font>
    <font>
      <b/>
      <sz val="9"/>
      <color theme="0"/>
      <name val="Verdana"/>
      <family val="2"/>
    </font>
    <font>
      <b/>
      <sz val="9"/>
      <color rgb="FFFF0000"/>
      <name val="Verdana"/>
      <family val="2"/>
    </font>
    <font>
      <sz val="9"/>
      <name val="Verdana"/>
      <family val="2"/>
    </font>
    <font>
      <sz val="9"/>
      <color theme="0" tint="-4.9989318521683403E-2"/>
      <name val="Verdana"/>
      <family val="2"/>
    </font>
    <font>
      <sz val="9"/>
      <color theme="0" tint="-0.249977111117893"/>
      <name val="Verdana"/>
      <family val="2"/>
    </font>
    <font>
      <b/>
      <sz val="9"/>
      <color theme="2" tint="-0.499984740745262"/>
      <name val="Verdana"/>
      <family val="2"/>
    </font>
    <font>
      <sz val="9"/>
      <color theme="2" tint="-0.499984740745262"/>
      <name val="Verdana"/>
      <family val="2"/>
    </font>
    <font>
      <sz val="9"/>
      <color theme="1" tint="0.34998626667073579"/>
      <name val="Verdana"/>
      <family val="2"/>
    </font>
    <font>
      <sz val="9"/>
      <color theme="4"/>
      <name val="Verdana"/>
      <family val="2"/>
    </font>
    <font>
      <vertAlign val="superscript"/>
      <sz val="9"/>
      <color theme="1"/>
      <name val="Verdana"/>
      <family val="2"/>
    </font>
    <font>
      <b/>
      <vertAlign val="superscript"/>
      <sz val="9"/>
      <color theme="1"/>
      <name val="Verdana"/>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0"/>
        <bgColor theme="8"/>
      </patternFill>
    </fill>
    <fill>
      <patternFill patternType="solid">
        <fgColor theme="3" tint="0.749992370372631"/>
        <bgColor indexed="64"/>
      </patternFill>
    </fill>
    <fill>
      <patternFill patternType="solid">
        <fgColor rgb="FFFFFF00"/>
        <bgColor indexed="64"/>
      </patternFill>
    </fill>
    <fill>
      <patternFill patternType="solid">
        <fgColor theme="5" tint="0.79998168889431442"/>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op>
      <bottom style="thin">
        <color theme="0" tint="-0.499984740745262"/>
      </bottom>
      <diagonal/>
    </border>
    <border>
      <left style="thin">
        <color theme="0" tint="-0.499984740745262"/>
      </left>
      <right style="thin">
        <color theme="0"/>
      </right>
      <top style="thin">
        <color theme="0" tint="-0.499984740745262"/>
      </top>
      <bottom style="thin">
        <color theme="0"/>
      </bottom>
      <diagonal/>
    </border>
    <border>
      <left style="thin">
        <color theme="0"/>
      </left>
      <right style="thin">
        <color theme="0"/>
      </right>
      <top style="thin">
        <color theme="0" tint="-0.499984740745262"/>
      </top>
      <bottom/>
      <diagonal/>
    </border>
    <border>
      <left style="thin">
        <color theme="0"/>
      </left>
      <right style="thin">
        <color theme="0"/>
      </right>
      <top style="thin">
        <color theme="0" tint="-0.499984740745262"/>
      </top>
      <bottom style="thin">
        <color theme="0"/>
      </bottom>
      <diagonal/>
    </border>
    <border>
      <left style="thin">
        <color theme="0"/>
      </left>
      <right style="thin">
        <color theme="0" tint="-0.499984740745262"/>
      </right>
      <top style="thin">
        <color theme="0" tint="-0.499984740745262"/>
      </top>
      <bottom style="thin">
        <color theme="0"/>
      </bottom>
      <diagonal/>
    </border>
    <border>
      <left style="thin">
        <color theme="0" tint="-0.499984740745262"/>
      </left>
      <right/>
      <top style="thin">
        <color theme="0"/>
      </top>
      <bottom style="thin">
        <color theme="0"/>
      </bottom>
      <diagonal/>
    </border>
    <border>
      <left style="thin">
        <color theme="0"/>
      </left>
      <right style="thin">
        <color theme="0" tint="-0.499984740745262"/>
      </right>
      <top style="thin">
        <color theme="0"/>
      </top>
      <bottom style="thin">
        <color theme="0"/>
      </bottom>
      <diagonal/>
    </border>
    <border>
      <left style="thin">
        <color theme="0" tint="-0.499984740745262"/>
      </left>
      <right style="thin">
        <color theme="0"/>
      </right>
      <top style="thin">
        <color theme="0"/>
      </top>
      <bottom style="thin">
        <color theme="0"/>
      </bottom>
      <diagonal/>
    </border>
    <border>
      <left style="thin">
        <color theme="0"/>
      </left>
      <right style="thin">
        <color theme="0" tint="-0.499984740745262"/>
      </right>
      <top style="thin">
        <color theme="0"/>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right>
      <top/>
      <bottom style="thin">
        <color theme="0"/>
      </bottom>
      <diagonal/>
    </border>
    <border>
      <left style="thin">
        <color theme="0"/>
      </left>
      <right style="thin">
        <color theme="0" tint="-0.499984740745262"/>
      </right>
      <top/>
      <bottom style="thin">
        <color theme="0"/>
      </bottom>
      <diagonal/>
    </border>
    <border>
      <left style="thin">
        <color theme="0" tint="-0.499984740745262"/>
      </left>
      <right style="thin">
        <color theme="0"/>
      </right>
      <top style="thin">
        <color theme="0"/>
      </top>
      <bottom style="thin">
        <color theme="0" tint="-0.499984740745262"/>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style="thin">
        <color theme="0" tint="-0.499984740745262"/>
      </left>
      <right style="thin">
        <color theme="0"/>
      </right>
      <top style="thin">
        <color theme="0"/>
      </top>
      <bottom/>
      <diagonal/>
    </border>
    <border>
      <left/>
      <right style="thin">
        <color theme="0"/>
      </right>
      <top style="thin">
        <color theme="0" tint="-0.499984740745262"/>
      </top>
      <bottom style="thin">
        <color theme="0"/>
      </bottom>
      <diagonal/>
    </border>
    <border>
      <left/>
      <right/>
      <top style="thin">
        <color theme="0"/>
      </top>
      <bottom style="thin">
        <color theme="0"/>
      </bottom>
      <diagonal/>
    </border>
    <border>
      <left/>
      <right style="thin">
        <color theme="0"/>
      </right>
      <top/>
      <bottom style="thin">
        <color theme="0"/>
      </bottom>
      <diagonal/>
    </border>
    <border>
      <left style="thin">
        <color theme="0"/>
      </left>
      <right/>
      <top style="thin">
        <color theme="0" tint="-0.499984740745262"/>
      </top>
      <bottom style="thin">
        <color theme="0"/>
      </bottom>
      <diagonal/>
    </border>
    <border>
      <left/>
      <right/>
      <top style="thin">
        <color theme="0" tint="-0.499984740745262"/>
      </top>
      <bottom style="thin">
        <color theme="0"/>
      </bottom>
      <diagonal/>
    </border>
  </borders>
  <cellStyleXfs count="6">
    <xf numFmtId="0" fontId="0" fillId="0" borderId="0"/>
    <xf numFmtId="44" fontId="1" fillId="0" borderId="0" applyFont="0" applyFill="0" applyBorder="0" applyAlignment="0" applyProtection="0"/>
    <xf numFmtId="43" fontId="4" fillId="0" borderId="0" applyFont="0" applyFill="0" applyBorder="0" applyAlignment="0" applyProtection="0"/>
    <xf numFmtId="0" fontId="5" fillId="0" borderId="0"/>
    <xf numFmtId="44" fontId="5" fillId="0" borderId="0" applyFont="0" applyFill="0" applyBorder="0" applyAlignment="0" applyProtection="0"/>
    <xf numFmtId="0" fontId="11" fillId="0" borderId="0" applyNumberFormat="0" applyFill="0" applyBorder="0" applyAlignment="0" applyProtection="0"/>
  </cellStyleXfs>
  <cellXfs count="386">
    <xf numFmtId="0" fontId="0" fillId="0" borderId="0" xfId="0"/>
    <xf numFmtId="0" fontId="7" fillId="0" borderId="0" xfId="2" applyNumberFormat="1" applyFont="1" applyBorder="1" applyAlignment="1" applyProtection="1">
      <alignment vertical="center"/>
      <protection hidden="1"/>
    </xf>
    <xf numFmtId="164" fontId="6" fillId="0" borderId="0" xfId="2" applyNumberFormat="1" applyFont="1" applyBorder="1" applyAlignment="1" applyProtection="1">
      <alignment vertical="center"/>
      <protection hidden="1"/>
    </xf>
    <xf numFmtId="165" fontId="6" fillId="0" borderId="0" xfId="2" applyNumberFormat="1" applyFont="1" applyBorder="1" applyAlignment="1" applyProtection="1">
      <alignment vertical="center"/>
      <protection hidden="1"/>
    </xf>
    <xf numFmtId="165" fontId="7" fillId="0" borderId="0" xfId="2" applyNumberFormat="1" applyFont="1" applyBorder="1" applyAlignment="1" applyProtection="1">
      <alignment horizontal="center" vertical="center"/>
      <protection hidden="1"/>
    </xf>
    <xf numFmtId="164" fontId="3" fillId="3" borderId="0" xfId="2" applyNumberFormat="1" applyFont="1" applyFill="1" applyBorder="1" applyAlignment="1" applyProtection="1">
      <alignment vertical="center"/>
      <protection hidden="1"/>
    </xf>
    <xf numFmtId="10" fontId="3" fillId="3" borderId="0" xfId="2" applyNumberFormat="1" applyFont="1" applyFill="1" applyBorder="1" applyAlignment="1" applyProtection="1">
      <alignment vertical="center"/>
      <protection hidden="1"/>
    </xf>
    <xf numFmtId="164" fontId="2" fillId="3" borderId="0" xfId="2" applyNumberFormat="1" applyFont="1" applyFill="1" applyBorder="1" applyAlignment="1" applyProtection="1">
      <alignment vertical="center"/>
      <protection hidden="1"/>
    </xf>
    <xf numFmtId="164" fontId="6" fillId="2" borderId="0" xfId="2" applyNumberFormat="1" applyFont="1" applyFill="1" applyBorder="1" applyAlignment="1" applyProtection="1">
      <alignment vertical="center"/>
      <protection hidden="1"/>
    </xf>
    <xf numFmtId="0" fontId="6" fillId="0" borderId="0" xfId="2" applyNumberFormat="1" applyFont="1" applyBorder="1" applyAlignment="1" applyProtection="1">
      <alignment vertical="center"/>
      <protection hidden="1"/>
    </xf>
    <xf numFmtId="0" fontId="0" fillId="0" borderId="1" xfId="0" applyBorder="1" applyProtection="1">
      <protection hidden="1"/>
    </xf>
    <xf numFmtId="0" fontId="9" fillId="0" borderId="1" xfId="0" applyFont="1" applyBorder="1" applyAlignment="1" applyProtection="1">
      <alignment horizontal="left" vertical="center" readingOrder="1"/>
      <protection hidden="1"/>
    </xf>
    <xf numFmtId="0" fontId="10" fillId="0" borderId="1" xfId="0" applyFont="1" applyBorder="1" applyAlignment="1" applyProtection="1">
      <alignment horizontal="left" vertical="center" readingOrder="1"/>
      <protection hidden="1"/>
    </xf>
    <xf numFmtId="0" fontId="8" fillId="0" borderId="1" xfId="0" applyFont="1" applyBorder="1" applyProtection="1">
      <protection hidden="1"/>
    </xf>
    <xf numFmtId="0" fontId="12" fillId="0" borderId="1" xfId="0" applyFont="1" applyBorder="1" applyAlignment="1" applyProtection="1">
      <alignment horizontal="left" vertical="center" readingOrder="1"/>
      <protection hidden="1"/>
    </xf>
    <xf numFmtId="0" fontId="13" fillId="0" borderId="1" xfId="0" applyFont="1" applyBorder="1" applyProtection="1">
      <protection hidden="1"/>
    </xf>
    <xf numFmtId="0" fontId="14" fillId="0" borderId="1" xfId="0" applyFont="1" applyBorder="1" applyAlignment="1" applyProtection="1">
      <alignment vertical="center"/>
      <protection hidden="1"/>
    </xf>
    <xf numFmtId="0" fontId="15" fillId="0" borderId="1" xfId="0" applyFont="1" applyBorder="1" applyAlignment="1" applyProtection="1">
      <alignment vertical="center"/>
      <protection hidden="1"/>
    </xf>
    <xf numFmtId="0" fontId="16" fillId="0" borderId="1" xfId="0" applyFont="1" applyBorder="1" applyAlignment="1" applyProtection="1">
      <alignment horizontal="left" vertical="center" readingOrder="1"/>
      <protection hidden="1"/>
    </xf>
    <xf numFmtId="0" fontId="5" fillId="0" borderId="1" xfId="0" applyFont="1" applyBorder="1" applyProtection="1">
      <protection hidden="1"/>
    </xf>
    <xf numFmtId="0" fontId="17" fillId="0" borderId="1" xfId="0" applyFont="1" applyBorder="1" applyAlignment="1" applyProtection="1">
      <alignment horizontal="left" vertical="center" readingOrder="1"/>
      <protection hidden="1"/>
    </xf>
    <xf numFmtId="0" fontId="5" fillId="0" borderId="1" xfId="0" applyFont="1" applyBorder="1" applyAlignment="1" applyProtection="1">
      <alignment vertical="center"/>
      <protection hidden="1"/>
    </xf>
    <xf numFmtId="0" fontId="18" fillId="0" borderId="1" xfId="0" applyFont="1" applyBorder="1" applyAlignment="1" applyProtection="1">
      <alignment horizontal="left" vertical="center"/>
      <protection hidden="1"/>
    </xf>
    <xf numFmtId="0" fontId="5" fillId="0" borderId="1" xfId="0" applyFont="1" applyBorder="1" applyAlignment="1" applyProtection="1">
      <alignment horizontal="left" vertical="center" indent="5"/>
      <protection hidden="1"/>
    </xf>
    <xf numFmtId="0" fontId="19" fillId="0" borderId="1" xfId="0" applyFont="1" applyBorder="1" applyProtection="1">
      <protection hidden="1"/>
    </xf>
    <xf numFmtId="0" fontId="20" fillId="0" borderId="1" xfId="5" applyFont="1" applyBorder="1" applyProtection="1">
      <protection hidden="1"/>
    </xf>
    <xf numFmtId="0" fontId="21" fillId="0" borderId="1" xfId="0" applyFont="1" applyBorder="1" applyAlignment="1" applyProtection="1">
      <alignment horizontal="left" vertical="center" readingOrder="1"/>
      <protection hidden="1"/>
    </xf>
    <xf numFmtId="0" fontId="18" fillId="0" borderId="1" xfId="0" applyFont="1" applyBorder="1" applyAlignment="1" applyProtection="1">
      <alignment vertical="center"/>
      <protection hidden="1"/>
    </xf>
    <xf numFmtId="0" fontId="22" fillId="0" borderId="1" xfId="5" applyFont="1" applyBorder="1" applyAlignment="1" applyProtection="1">
      <alignment vertical="center"/>
      <protection hidden="1"/>
    </xf>
    <xf numFmtId="0" fontId="16" fillId="0" borderId="1" xfId="0" applyFont="1" applyBorder="1" applyProtection="1">
      <protection hidden="1"/>
    </xf>
    <xf numFmtId="0" fontId="16" fillId="0" borderId="1" xfId="0" applyFont="1" applyBorder="1" applyAlignment="1" applyProtection="1">
      <alignment horizontal="center" vertical="center" readingOrder="1"/>
      <protection hidden="1"/>
    </xf>
    <xf numFmtId="0" fontId="5" fillId="0" borderId="1" xfId="0" quotePrefix="1"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5" fillId="3" borderId="1" xfId="0" applyFont="1" applyFill="1" applyBorder="1" applyProtection="1">
      <protection hidden="1"/>
    </xf>
    <xf numFmtId="0" fontId="16" fillId="3" borderId="1" xfId="0" applyFont="1" applyFill="1" applyBorder="1" applyAlignment="1" applyProtection="1">
      <alignment vertical="center" wrapText="1"/>
      <protection hidden="1"/>
    </xf>
    <xf numFmtId="0" fontId="21" fillId="3" borderId="1" xfId="0" applyFont="1" applyFill="1" applyBorder="1" applyAlignment="1" applyProtection="1">
      <alignment vertical="center" wrapText="1"/>
      <protection hidden="1"/>
    </xf>
    <xf numFmtId="0" fontId="18" fillId="3" borderId="1" xfId="0" applyFont="1" applyFill="1" applyBorder="1" applyAlignment="1" applyProtection="1">
      <alignment vertical="center"/>
      <protection hidden="1"/>
    </xf>
    <xf numFmtId="0" fontId="5" fillId="3" borderId="1" xfId="0" applyFont="1" applyFill="1" applyBorder="1" applyAlignment="1" applyProtection="1">
      <alignment vertical="center"/>
      <protection hidden="1"/>
    </xf>
    <xf numFmtId="0" fontId="5" fillId="3" borderId="1" xfId="0" quotePrefix="1" applyFont="1" applyFill="1" applyBorder="1" applyAlignment="1" applyProtection="1">
      <alignment vertical="center" wrapText="1"/>
      <protection hidden="1"/>
    </xf>
    <xf numFmtId="0" fontId="5" fillId="3" borderId="1" xfId="0" applyFont="1" applyFill="1" applyBorder="1" applyAlignment="1" applyProtection="1">
      <alignment vertical="center" wrapText="1"/>
      <protection hidden="1"/>
    </xf>
    <xf numFmtId="0" fontId="18" fillId="0" borderId="1" xfId="0" applyFont="1" applyBorder="1" applyProtection="1">
      <protection hidden="1"/>
    </xf>
    <xf numFmtId="0" fontId="23" fillId="0" borderId="21" xfId="2" applyNumberFormat="1" applyFont="1" applyBorder="1" applyAlignment="1" applyProtection="1">
      <alignment vertical="center"/>
      <protection hidden="1"/>
    </xf>
    <xf numFmtId="0" fontId="23" fillId="0" borderId="25" xfId="2" applyNumberFormat="1" applyFont="1" applyBorder="1" applyAlignment="1" applyProtection="1">
      <alignment vertical="center"/>
      <protection hidden="1"/>
    </xf>
    <xf numFmtId="0" fontId="5" fillId="0" borderId="1" xfId="0" applyFont="1" applyBorder="1" applyAlignment="1" applyProtection="1">
      <alignment wrapText="1"/>
      <protection hidden="1"/>
    </xf>
    <xf numFmtId="164" fontId="23" fillId="2" borderId="1" xfId="2" applyNumberFormat="1" applyFont="1" applyFill="1" applyBorder="1" applyAlignment="1" applyProtection="1">
      <alignment horizontal="left" vertical="center"/>
      <protection hidden="1"/>
    </xf>
    <xf numFmtId="164" fontId="5" fillId="3" borderId="1" xfId="2" applyNumberFormat="1" applyFont="1" applyFill="1" applyBorder="1" applyAlignment="1" applyProtection="1">
      <alignment vertical="center"/>
      <protection hidden="1"/>
    </xf>
    <xf numFmtId="164" fontId="25" fillId="2" borderId="1" xfId="2" applyNumberFormat="1" applyFont="1" applyFill="1" applyBorder="1" applyAlignment="1" applyProtection="1">
      <alignment vertical="center"/>
      <protection hidden="1"/>
    </xf>
    <xf numFmtId="164" fontId="23" fillId="0" borderId="1" xfId="2" applyNumberFormat="1" applyFont="1" applyBorder="1" applyAlignment="1" applyProtection="1">
      <alignment vertical="center"/>
      <protection hidden="1"/>
    </xf>
    <xf numFmtId="164" fontId="5" fillId="2" borderId="1" xfId="2" applyNumberFormat="1" applyFont="1" applyFill="1" applyBorder="1" applyAlignment="1" applyProtection="1">
      <alignment horizontal="left" vertical="center"/>
      <protection hidden="1"/>
    </xf>
    <xf numFmtId="0" fontId="5" fillId="3" borderId="1" xfId="0" applyFont="1" applyFill="1" applyBorder="1" applyAlignment="1" applyProtection="1">
      <alignment horizontal="left"/>
      <protection hidden="1"/>
    </xf>
    <xf numFmtId="164" fontId="5" fillId="2" borderId="1" xfId="2" applyNumberFormat="1" applyFont="1" applyFill="1" applyBorder="1" applyAlignment="1" applyProtection="1">
      <alignment vertical="center"/>
      <protection hidden="1"/>
    </xf>
    <xf numFmtId="164" fontId="5" fillId="0" borderId="1" xfId="2" applyNumberFormat="1" applyFont="1" applyBorder="1" applyAlignment="1" applyProtection="1">
      <alignment vertical="center"/>
      <protection hidden="1"/>
    </xf>
    <xf numFmtId="0" fontId="5" fillId="0" borderId="2" xfId="0" applyFont="1" applyBorder="1" applyAlignment="1" applyProtection="1">
      <alignment wrapText="1"/>
      <protection hidden="1"/>
    </xf>
    <xf numFmtId="49" fontId="24" fillId="9" borderId="0" xfId="0" applyNumberFormat="1" applyFont="1" applyFill="1" applyAlignment="1" applyProtection="1">
      <alignment horizontal="left" vertical="center"/>
      <protection hidden="1"/>
    </xf>
    <xf numFmtId="49" fontId="24" fillId="9" borderId="0" xfId="0" applyNumberFormat="1" applyFont="1" applyFill="1" applyAlignment="1" applyProtection="1">
      <alignment horizontal="left" vertical="center" wrapText="1"/>
      <protection hidden="1"/>
    </xf>
    <xf numFmtId="0" fontId="5" fillId="0" borderId="3" xfId="0" applyFont="1" applyBorder="1" applyAlignment="1" applyProtection="1">
      <alignment wrapText="1"/>
      <protection hidden="1"/>
    </xf>
    <xf numFmtId="49" fontId="24" fillId="9" borderId="9" xfId="0" applyNumberFormat="1" applyFont="1" applyFill="1" applyBorder="1" applyAlignment="1" applyProtection="1">
      <alignment horizontal="left" vertical="center" wrapText="1"/>
      <protection hidden="1"/>
    </xf>
    <xf numFmtId="1" fontId="5" fillId="4" borderId="9" xfId="0" applyNumberFormat="1" applyFont="1" applyFill="1" applyBorder="1" applyAlignment="1" applyProtection="1">
      <alignment horizontal="center" wrapText="1"/>
      <protection hidden="1"/>
    </xf>
    <xf numFmtId="44" fontId="5" fillId="4" borderId="9" xfId="0" applyNumberFormat="1" applyFont="1" applyFill="1" applyBorder="1" applyAlignment="1" applyProtection="1">
      <alignment wrapText="1"/>
      <protection hidden="1"/>
    </xf>
    <xf numFmtId="2" fontId="5" fillId="4" borderId="9" xfId="0" applyNumberFormat="1" applyFont="1" applyFill="1" applyBorder="1" applyAlignment="1" applyProtection="1">
      <alignment wrapText="1"/>
      <protection hidden="1"/>
    </xf>
    <xf numFmtId="44" fontId="5" fillId="7" borderId="9" xfId="0" applyNumberFormat="1" applyFont="1" applyFill="1" applyBorder="1" applyAlignment="1" applyProtection="1">
      <alignment wrapText="1"/>
      <protection hidden="1"/>
    </xf>
    <xf numFmtId="1" fontId="5" fillId="0" borderId="1" xfId="0" applyNumberFormat="1" applyFont="1" applyBorder="1" applyAlignment="1" applyProtection="1">
      <alignment vertical="top" wrapText="1"/>
      <protection hidden="1"/>
    </xf>
    <xf numFmtId="0" fontId="27" fillId="0" borderId="1" xfId="0" applyFont="1" applyBorder="1" applyAlignment="1" applyProtection="1">
      <alignment wrapText="1"/>
      <protection hidden="1"/>
    </xf>
    <xf numFmtId="0" fontId="28" fillId="0" borderId="1" xfId="0" applyFont="1" applyBorder="1" applyAlignment="1" applyProtection="1">
      <alignment vertical="center"/>
      <protection hidden="1"/>
    </xf>
    <xf numFmtId="0" fontId="5" fillId="0" borderId="4" xfId="0" applyFont="1" applyBorder="1" applyAlignment="1" applyProtection="1">
      <alignment vertical="center"/>
      <protection hidden="1"/>
    </xf>
    <xf numFmtId="0" fontId="5" fillId="0" borderId="4" xfId="0" applyFont="1" applyBorder="1" applyProtection="1">
      <protection hidden="1"/>
    </xf>
    <xf numFmtId="0" fontId="5" fillId="0" borderId="2" xfId="0" applyFont="1" applyBorder="1" applyProtection="1">
      <protection hidden="1"/>
    </xf>
    <xf numFmtId="0" fontId="29" fillId="5" borderId="12" xfId="2" applyNumberFormat="1" applyFont="1" applyFill="1" applyBorder="1" applyAlignment="1" applyProtection="1">
      <alignment horizontal="left" vertical="center"/>
      <protection hidden="1"/>
    </xf>
    <xf numFmtId="0" fontId="5" fillId="0" borderId="3" xfId="0" applyFont="1" applyBorder="1" applyProtection="1">
      <protection hidden="1"/>
    </xf>
    <xf numFmtId="0" fontId="5" fillId="0" borderId="5" xfId="0" applyFont="1" applyBorder="1" applyAlignment="1" applyProtection="1">
      <alignment vertical="center"/>
      <protection hidden="1"/>
    </xf>
    <xf numFmtId="0" fontId="5" fillId="0" borderId="5" xfId="0" applyFont="1" applyBorder="1" applyProtection="1">
      <protection hidden="1"/>
    </xf>
    <xf numFmtId="0" fontId="5" fillId="5" borderId="9" xfId="0" applyFont="1" applyFill="1" applyBorder="1" applyAlignment="1" applyProtection="1">
      <alignment vertical="center"/>
      <protection hidden="1"/>
    </xf>
    <xf numFmtId="44" fontId="5" fillId="8" borderId="9" xfId="0" applyNumberFormat="1" applyFont="1" applyFill="1" applyBorder="1" applyProtection="1">
      <protection hidden="1"/>
    </xf>
    <xf numFmtId="44" fontId="5" fillId="10" borderId="9" xfId="0" applyNumberFormat="1" applyFont="1" applyFill="1" applyBorder="1" applyProtection="1">
      <protection hidden="1"/>
    </xf>
    <xf numFmtId="0" fontId="24" fillId="0" borderId="4" xfId="0" applyFont="1" applyBorder="1" applyAlignment="1" applyProtection="1">
      <alignment vertical="center"/>
      <protection hidden="1"/>
    </xf>
    <xf numFmtId="0" fontId="24" fillId="0" borderId="4" xfId="0" applyFont="1" applyBorder="1" applyProtection="1">
      <protection hidden="1"/>
    </xf>
    <xf numFmtId="0" fontId="24" fillId="0" borderId="4" xfId="0" applyFont="1" applyBorder="1" applyAlignment="1" applyProtection="1">
      <alignment wrapText="1"/>
      <protection hidden="1"/>
    </xf>
    <xf numFmtId="44" fontId="5" fillId="3" borderId="9" xfId="0" applyNumberFormat="1" applyFont="1" applyFill="1" applyBorder="1" applyProtection="1">
      <protection hidden="1"/>
    </xf>
    <xf numFmtId="0" fontId="24" fillId="0" borderId="9" xfId="0" applyFont="1" applyBorder="1" applyAlignment="1" applyProtection="1">
      <alignment vertical="center"/>
      <protection hidden="1"/>
    </xf>
    <xf numFmtId="44" fontId="5" fillId="0" borderId="9" xfId="0" applyNumberFormat="1" applyFont="1" applyBorder="1" applyProtection="1">
      <protection hidden="1"/>
    </xf>
    <xf numFmtId="0" fontId="5" fillId="3" borderId="2" xfId="0" applyFont="1" applyFill="1" applyBorder="1" applyProtection="1">
      <protection hidden="1"/>
    </xf>
    <xf numFmtId="0" fontId="5" fillId="3" borderId="0" xfId="0" applyFont="1" applyFill="1" applyAlignment="1" applyProtection="1">
      <alignment vertical="center"/>
      <protection hidden="1"/>
    </xf>
    <xf numFmtId="44" fontId="5" fillId="3" borderId="0" xfId="0" applyNumberFormat="1" applyFont="1" applyFill="1" applyProtection="1">
      <protection hidden="1"/>
    </xf>
    <xf numFmtId="0" fontId="5" fillId="3" borderId="3" xfId="0" applyFont="1" applyFill="1" applyBorder="1" applyProtection="1">
      <protection hidden="1"/>
    </xf>
    <xf numFmtId="44" fontId="5" fillId="0" borderId="1" xfId="0" applyNumberFormat="1" applyFont="1" applyBorder="1" applyProtection="1">
      <protection hidden="1"/>
    </xf>
    <xf numFmtId="164" fontId="23" fillId="2" borderId="2" xfId="2" applyNumberFormat="1" applyFont="1" applyFill="1" applyBorder="1" applyAlignment="1" applyProtection="1">
      <alignment horizontal="left" vertical="center"/>
      <protection hidden="1"/>
    </xf>
    <xf numFmtId="164" fontId="23" fillId="0" borderId="4" xfId="2" applyNumberFormat="1" applyFont="1" applyBorder="1" applyAlignment="1" applyProtection="1">
      <alignment vertical="center"/>
      <protection hidden="1"/>
    </xf>
    <xf numFmtId="165" fontId="23" fillId="0" borderId="4" xfId="2" applyNumberFormat="1" applyFont="1" applyBorder="1" applyAlignment="1" applyProtection="1">
      <alignment vertical="center"/>
      <protection hidden="1"/>
    </xf>
    <xf numFmtId="165" fontId="23" fillId="0" borderId="1" xfId="2" applyNumberFormat="1" applyFont="1" applyBorder="1" applyAlignment="1" applyProtection="1">
      <alignment vertical="center"/>
      <protection hidden="1"/>
    </xf>
    <xf numFmtId="165" fontId="29" fillId="0" borderId="1" xfId="2" applyNumberFormat="1" applyFont="1" applyBorder="1" applyAlignment="1" applyProtection="1">
      <alignment horizontal="center" vertical="center"/>
      <protection hidden="1"/>
    </xf>
    <xf numFmtId="164" fontId="25" fillId="3" borderId="1" xfId="2" applyNumberFormat="1" applyFont="1" applyFill="1" applyBorder="1" applyAlignment="1" applyProtection="1">
      <alignment vertical="center"/>
      <protection hidden="1"/>
    </xf>
    <xf numFmtId="10" fontId="25" fillId="3" borderId="1" xfId="2" applyNumberFormat="1" applyFont="1" applyFill="1" applyBorder="1" applyAlignment="1" applyProtection="1">
      <alignment vertical="center"/>
      <protection hidden="1"/>
    </xf>
    <xf numFmtId="164" fontId="21" fillId="3" borderId="1" xfId="2" applyNumberFormat="1" applyFont="1" applyFill="1" applyBorder="1" applyAlignment="1" applyProtection="1">
      <alignment vertical="center"/>
      <protection hidden="1"/>
    </xf>
    <xf numFmtId="164" fontId="23" fillId="2" borderId="1" xfId="2" applyNumberFormat="1" applyFont="1" applyFill="1" applyBorder="1" applyAlignment="1" applyProtection="1">
      <alignment vertical="center"/>
      <protection hidden="1"/>
    </xf>
    <xf numFmtId="164" fontId="23" fillId="2" borderId="2" xfId="2" applyNumberFormat="1" applyFont="1" applyFill="1" applyBorder="1" applyAlignment="1" applyProtection="1">
      <alignment horizontal="left" vertical="center" wrapText="1"/>
      <protection hidden="1"/>
    </xf>
    <xf numFmtId="0" fontId="29" fillId="0" borderId="11" xfId="2" applyNumberFormat="1" applyFont="1" applyBorder="1" applyAlignment="1" applyProtection="1">
      <alignment horizontal="left" vertical="center" wrapText="1"/>
      <protection hidden="1"/>
    </xf>
    <xf numFmtId="0" fontId="29" fillId="6" borderId="10" xfId="2" applyNumberFormat="1" applyFont="1" applyFill="1" applyBorder="1" applyAlignment="1" applyProtection="1">
      <alignment vertical="center" wrapText="1"/>
      <protection locked="0" hidden="1"/>
    </xf>
    <xf numFmtId="0" fontId="29" fillId="0" borderId="11" xfId="2" applyNumberFormat="1" applyFont="1" applyBorder="1" applyAlignment="1" applyProtection="1">
      <alignment vertical="center" wrapText="1"/>
      <protection hidden="1"/>
    </xf>
    <xf numFmtId="164" fontId="5" fillId="2" borderId="3" xfId="2" applyNumberFormat="1" applyFont="1" applyFill="1" applyBorder="1" applyAlignment="1" applyProtection="1">
      <alignment vertical="center" wrapText="1"/>
      <protection hidden="1"/>
    </xf>
    <xf numFmtId="164" fontId="5" fillId="2" borderId="1" xfId="2" applyNumberFormat="1" applyFont="1" applyFill="1" applyBorder="1" applyAlignment="1" applyProtection="1">
      <alignment vertical="center" wrapText="1"/>
      <protection hidden="1"/>
    </xf>
    <xf numFmtId="164" fontId="23" fillId="2" borderId="1" xfId="2" applyNumberFormat="1" applyFont="1" applyFill="1" applyBorder="1" applyAlignment="1" applyProtection="1">
      <alignment vertical="center" wrapText="1"/>
      <protection hidden="1"/>
    </xf>
    <xf numFmtId="165" fontId="23" fillId="2" borderId="1" xfId="2" applyNumberFormat="1" applyFont="1" applyFill="1" applyBorder="1" applyAlignment="1" applyProtection="1">
      <alignment vertical="center" wrapText="1"/>
      <protection hidden="1"/>
    </xf>
    <xf numFmtId="165" fontId="29" fillId="2" borderId="1" xfId="2" applyNumberFormat="1" applyFont="1" applyFill="1" applyBorder="1" applyAlignment="1" applyProtection="1">
      <alignment horizontal="center" vertical="center" wrapText="1"/>
      <protection hidden="1"/>
    </xf>
    <xf numFmtId="164" fontId="25" fillId="3" borderId="1" xfId="2" applyNumberFormat="1" applyFont="1" applyFill="1" applyBorder="1" applyAlignment="1" applyProtection="1">
      <alignment vertical="center" wrapText="1"/>
      <protection hidden="1"/>
    </xf>
    <xf numFmtId="10" fontId="25" fillId="3" borderId="1" xfId="2" applyNumberFormat="1" applyFont="1" applyFill="1" applyBorder="1" applyAlignment="1" applyProtection="1">
      <alignment vertical="center" wrapText="1"/>
      <protection hidden="1"/>
    </xf>
    <xf numFmtId="164" fontId="21" fillId="3" borderId="1" xfId="2" applyNumberFormat="1" applyFont="1" applyFill="1" applyBorder="1" applyAlignment="1" applyProtection="1">
      <alignment vertical="center" wrapText="1"/>
      <protection hidden="1"/>
    </xf>
    <xf numFmtId="164" fontId="23" fillId="0" borderId="1" xfId="2" applyNumberFormat="1" applyFont="1" applyBorder="1" applyAlignment="1" applyProtection="1">
      <alignment vertical="center" wrapText="1"/>
      <protection hidden="1"/>
    </xf>
    <xf numFmtId="164" fontId="29" fillId="2" borderId="2" xfId="2" applyNumberFormat="1" applyFont="1" applyFill="1" applyBorder="1" applyAlignment="1" applyProtection="1">
      <alignment horizontal="left" vertical="center"/>
      <protection hidden="1"/>
    </xf>
    <xf numFmtId="0" fontId="29" fillId="0" borderId="14" xfId="2" applyNumberFormat="1" applyFont="1" applyBorder="1" applyAlignment="1" applyProtection="1">
      <alignment horizontal="left" vertical="center"/>
      <protection hidden="1"/>
    </xf>
    <xf numFmtId="0" fontId="29" fillId="6" borderId="12" xfId="2" applyNumberFormat="1" applyFont="1" applyFill="1" applyBorder="1" applyAlignment="1" applyProtection="1">
      <alignment vertical="center"/>
      <protection locked="0" hidden="1"/>
    </xf>
    <xf numFmtId="0" fontId="29" fillId="6" borderId="13" xfId="2" applyNumberFormat="1" applyFont="1" applyFill="1" applyBorder="1" applyAlignment="1" applyProtection="1">
      <alignment vertical="center" wrapText="1"/>
      <protection locked="0" hidden="1"/>
    </xf>
    <xf numFmtId="164" fontId="5" fillId="2" borderId="3" xfId="2" applyNumberFormat="1" applyFont="1" applyFill="1" applyBorder="1" applyAlignment="1" applyProtection="1">
      <alignment vertical="center"/>
      <protection hidden="1"/>
    </xf>
    <xf numFmtId="164" fontId="30" fillId="2" borderId="1" xfId="2" applyNumberFormat="1" applyFont="1" applyFill="1" applyBorder="1" applyAlignment="1" applyProtection="1">
      <alignment vertical="center"/>
      <protection hidden="1"/>
    </xf>
    <xf numFmtId="165" fontId="30" fillId="2" borderId="1" xfId="2" applyNumberFormat="1" applyFont="1" applyFill="1" applyBorder="1" applyAlignment="1" applyProtection="1">
      <alignment vertical="center"/>
      <protection hidden="1"/>
    </xf>
    <xf numFmtId="165" fontId="29" fillId="2" borderId="1" xfId="2" applyNumberFormat="1" applyFont="1" applyFill="1" applyBorder="1" applyAlignment="1" applyProtection="1">
      <alignment horizontal="center" vertical="center"/>
      <protection hidden="1"/>
    </xf>
    <xf numFmtId="164" fontId="31" fillId="3" borderId="1" xfId="2" applyNumberFormat="1" applyFont="1" applyFill="1" applyBorder="1" applyAlignment="1" applyProtection="1">
      <alignment vertical="center"/>
      <protection hidden="1"/>
    </xf>
    <xf numFmtId="10" fontId="31" fillId="3" borderId="1" xfId="2" applyNumberFormat="1" applyFont="1" applyFill="1" applyBorder="1" applyAlignment="1" applyProtection="1">
      <alignment vertical="center"/>
      <protection hidden="1"/>
    </xf>
    <xf numFmtId="164" fontId="32" fillId="3" borderId="1" xfId="2" applyNumberFormat="1" applyFont="1" applyFill="1" applyBorder="1" applyAlignment="1" applyProtection="1">
      <alignment vertical="center"/>
      <protection hidden="1"/>
    </xf>
    <xf numFmtId="164" fontId="29" fillId="2" borderId="1" xfId="2" applyNumberFormat="1" applyFont="1" applyFill="1" applyBorder="1" applyAlignment="1" applyProtection="1">
      <alignment vertical="center"/>
      <protection hidden="1"/>
    </xf>
    <xf numFmtId="164" fontId="29" fillId="0" borderId="1" xfId="2" applyNumberFormat="1" applyFont="1" applyBorder="1" applyAlignment="1" applyProtection="1">
      <alignment vertical="center"/>
      <protection hidden="1"/>
    </xf>
    <xf numFmtId="164" fontId="29" fillId="3" borderId="2" xfId="2" applyNumberFormat="1" applyFont="1" applyFill="1" applyBorder="1" applyAlignment="1" applyProtection="1">
      <alignment horizontal="left" vertical="center"/>
      <protection hidden="1"/>
    </xf>
    <xf numFmtId="164" fontId="29" fillId="3" borderId="7" xfId="2" applyNumberFormat="1" applyFont="1" applyFill="1" applyBorder="1" applyAlignment="1" applyProtection="1">
      <alignment horizontal="left" vertical="center"/>
      <protection hidden="1"/>
    </xf>
    <xf numFmtId="0" fontId="29" fillId="3" borderId="8" xfId="2" applyNumberFormat="1" applyFont="1" applyFill="1" applyBorder="1" applyAlignment="1" applyProtection="1">
      <alignment horizontal="left" vertical="center" wrapText="1"/>
      <protection locked="0" hidden="1"/>
    </xf>
    <xf numFmtId="0" fontId="29" fillId="3" borderId="0" xfId="2" applyNumberFormat="1" applyFont="1" applyFill="1" applyBorder="1" applyAlignment="1" applyProtection="1">
      <alignment horizontal="left" vertical="center" wrapText="1"/>
      <protection locked="0" hidden="1"/>
    </xf>
    <xf numFmtId="164" fontId="5" fillId="3" borderId="3" xfId="2" applyNumberFormat="1" applyFont="1" applyFill="1" applyBorder="1" applyAlignment="1" applyProtection="1">
      <alignment vertical="center"/>
      <protection hidden="1"/>
    </xf>
    <xf numFmtId="164" fontId="30" fillId="3" borderId="1" xfId="2" applyNumberFormat="1" applyFont="1" applyFill="1" applyBorder="1" applyAlignment="1" applyProtection="1">
      <alignment vertical="center"/>
      <protection hidden="1"/>
    </xf>
    <xf numFmtId="165" fontId="30" fillId="3" borderId="1" xfId="2" applyNumberFormat="1" applyFont="1" applyFill="1" applyBorder="1" applyAlignment="1" applyProtection="1">
      <alignment vertical="center"/>
      <protection hidden="1"/>
    </xf>
    <xf numFmtId="165" fontId="29" fillId="3" borderId="1" xfId="2" applyNumberFormat="1" applyFont="1" applyFill="1" applyBorder="1" applyAlignment="1" applyProtection="1">
      <alignment horizontal="center" vertical="center"/>
      <protection hidden="1"/>
    </xf>
    <xf numFmtId="164" fontId="29" fillId="3" borderId="1" xfId="2" applyNumberFormat="1" applyFont="1" applyFill="1" applyBorder="1" applyAlignment="1" applyProtection="1">
      <alignment vertical="center"/>
      <protection hidden="1"/>
    </xf>
    <xf numFmtId="0" fontId="5" fillId="0" borderId="1" xfId="3" applyBorder="1" applyAlignment="1" applyProtection="1">
      <alignment horizontal="left"/>
      <protection hidden="1"/>
    </xf>
    <xf numFmtId="165" fontId="23" fillId="2" borderId="1" xfId="2" applyNumberFormat="1" applyFont="1" applyFill="1" applyBorder="1" applyAlignment="1" applyProtection="1">
      <alignment vertical="center"/>
      <protection hidden="1"/>
    </xf>
    <xf numFmtId="164" fontId="29" fillId="2" borderId="6" xfId="2" applyNumberFormat="1" applyFont="1" applyFill="1" applyBorder="1" applyAlignment="1" applyProtection="1">
      <alignment vertical="center"/>
      <protection hidden="1"/>
    </xf>
    <xf numFmtId="0" fontId="33" fillId="2" borderId="6" xfId="0" applyFont="1" applyFill="1" applyBorder="1" applyAlignment="1" applyProtection="1">
      <alignment vertical="center"/>
      <protection hidden="1"/>
    </xf>
    <xf numFmtId="164" fontId="30" fillId="2" borderId="6" xfId="2" applyNumberFormat="1" applyFont="1" applyFill="1" applyBorder="1" applyAlignment="1" applyProtection="1">
      <alignment vertical="center"/>
      <protection hidden="1"/>
    </xf>
    <xf numFmtId="0" fontId="29" fillId="2" borderId="15" xfId="2" applyNumberFormat="1" applyFont="1" applyFill="1" applyBorder="1" applyAlignment="1" applyProtection="1">
      <alignment vertical="center"/>
      <protection hidden="1"/>
    </xf>
    <xf numFmtId="164" fontId="29" fillId="2" borderId="16" xfId="2" applyNumberFormat="1" applyFont="1" applyFill="1" applyBorder="1" applyAlignment="1" applyProtection="1">
      <alignment vertical="center"/>
      <protection hidden="1"/>
    </xf>
    <xf numFmtId="0" fontId="33" fillId="2" borderId="17" xfId="0" applyFont="1" applyFill="1" applyBorder="1" applyAlignment="1" applyProtection="1">
      <alignment vertical="center"/>
      <protection hidden="1"/>
    </xf>
    <xf numFmtId="164" fontId="30" fillId="2" borderId="17" xfId="2" applyNumberFormat="1" applyFont="1" applyFill="1" applyBorder="1" applyAlignment="1" applyProtection="1">
      <alignment vertical="center"/>
      <protection hidden="1"/>
    </xf>
    <xf numFmtId="164" fontId="30" fillId="2" borderId="18" xfId="2" applyNumberFormat="1" applyFont="1" applyFill="1" applyBorder="1" applyAlignment="1" applyProtection="1">
      <alignment vertical="center"/>
      <protection hidden="1"/>
    </xf>
    <xf numFmtId="164" fontId="29" fillId="0" borderId="2" xfId="2" applyNumberFormat="1" applyFont="1" applyBorder="1" applyAlignment="1" applyProtection="1">
      <alignment vertical="center"/>
      <protection hidden="1"/>
    </xf>
    <xf numFmtId="0" fontId="23" fillId="3" borderId="19" xfId="2" applyNumberFormat="1" applyFont="1" applyFill="1" applyBorder="1" applyAlignment="1" applyProtection="1">
      <alignment vertical="center" wrapText="1"/>
      <protection hidden="1"/>
    </xf>
    <xf numFmtId="49" fontId="29" fillId="6" borderId="9" xfId="2" applyNumberFormat="1" applyFont="1" applyFill="1" applyBorder="1" applyAlignment="1" applyProtection="1">
      <alignment vertical="center" wrapText="1"/>
      <protection locked="0" hidden="1"/>
    </xf>
    <xf numFmtId="164" fontId="29" fillId="0" borderId="3" xfId="2" applyNumberFormat="1" applyFont="1" applyBorder="1" applyAlignment="1" applyProtection="1">
      <alignment vertical="center"/>
      <protection hidden="1"/>
    </xf>
    <xf numFmtId="0" fontId="33" fillId="3" borderId="20"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33" fillId="3" borderId="1" xfId="0" applyFont="1" applyFill="1" applyBorder="1" applyAlignment="1" applyProtection="1">
      <alignment vertical="center"/>
      <protection hidden="1"/>
    </xf>
    <xf numFmtId="0" fontId="5" fillId="0" borderId="21" xfId="3" applyBorder="1" applyProtection="1">
      <protection hidden="1"/>
    </xf>
    <xf numFmtId="164" fontId="23" fillId="2" borderId="6" xfId="2" applyNumberFormat="1" applyFont="1" applyFill="1" applyBorder="1" applyAlignment="1" applyProtection="1">
      <alignment vertical="center"/>
      <protection hidden="1"/>
    </xf>
    <xf numFmtId="165" fontId="23" fillId="2" borderId="4" xfId="2" applyNumberFormat="1" applyFont="1" applyFill="1" applyBorder="1" applyAlignment="1" applyProtection="1">
      <alignment vertical="center"/>
      <protection hidden="1"/>
    </xf>
    <xf numFmtId="164" fontId="23" fillId="2" borderId="4" xfId="2" applyNumberFormat="1" applyFont="1" applyFill="1" applyBorder="1" applyAlignment="1" applyProtection="1">
      <alignment vertical="center"/>
      <protection hidden="1"/>
    </xf>
    <xf numFmtId="164" fontId="23" fillId="2" borderId="22" xfId="2" applyNumberFormat="1" applyFont="1" applyFill="1" applyBorder="1" applyAlignment="1" applyProtection="1">
      <alignment vertical="center"/>
      <protection hidden="1"/>
    </xf>
    <xf numFmtId="0" fontId="33" fillId="2" borderId="0" xfId="0" applyFont="1" applyFill="1" applyAlignment="1" applyProtection="1">
      <alignment vertical="center"/>
      <protection hidden="1"/>
    </xf>
    <xf numFmtId="164" fontId="23" fillId="2" borderId="24" xfId="2" applyNumberFormat="1" applyFont="1" applyFill="1" applyBorder="1" applyAlignment="1" applyProtection="1">
      <alignment vertical="center"/>
      <protection hidden="1"/>
    </xf>
    <xf numFmtId="165" fontId="5" fillId="2" borderId="3" xfId="2" applyNumberFormat="1" applyFont="1" applyFill="1" applyBorder="1" applyAlignment="1" applyProtection="1">
      <alignment horizontal="center" vertical="center"/>
      <protection hidden="1"/>
    </xf>
    <xf numFmtId="10" fontId="21" fillId="3" borderId="1" xfId="2" applyNumberFormat="1" applyFont="1" applyFill="1" applyBorder="1" applyAlignment="1" applyProtection="1">
      <alignment vertical="center"/>
      <protection hidden="1"/>
    </xf>
    <xf numFmtId="164" fontId="29" fillId="2" borderId="23" xfId="2" applyNumberFormat="1" applyFont="1" applyFill="1" applyBorder="1" applyAlignment="1" applyProtection="1">
      <alignment horizontal="center" vertical="center"/>
      <protection hidden="1"/>
    </xf>
    <xf numFmtId="164" fontId="29" fillId="2" borderId="0" xfId="2" applyNumberFormat="1" applyFont="1" applyFill="1" applyBorder="1" applyAlignment="1" applyProtection="1">
      <alignment horizontal="center" vertical="center"/>
      <protection hidden="1"/>
    </xf>
    <xf numFmtId="165" fontId="29" fillId="2" borderId="0" xfId="2" applyNumberFormat="1" applyFont="1" applyFill="1" applyBorder="1" applyAlignment="1" applyProtection="1">
      <alignment horizontal="center" vertical="center"/>
      <protection hidden="1"/>
    </xf>
    <xf numFmtId="165" fontId="29" fillId="2" borderId="24" xfId="2" applyNumberFormat="1" applyFont="1" applyFill="1" applyBorder="1" applyAlignment="1" applyProtection="1">
      <alignment horizontal="center" vertical="center" wrapText="1"/>
      <protection hidden="1"/>
    </xf>
    <xf numFmtId="10" fontId="32" fillId="3" borderId="1" xfId="2" applyNumberFormat="1" applyFont="1" applyFill="1" applyBorder="1" applyAlignment="1" applyProtection="1">
      <alignment horizontal="center" vertical="center"/>
      <protection hidden="1"/>
    </xf>
    <xf numFmtId="164" fontId="32" fillId="3" borderId="1" xfId="2" applyNumberFormat="1" applyFont="1" applyFill="1" applyBorder="1" applyAlignment="1" applyProtection="1">
      <alignment horizontal="left" vertical="center"/>
      <protection hidden="1"/>
    </xf>
    <xf numFmtId="164" fontId="32" fillId="3" borderId="1" xfId="2" applyNumberFormat="1" applyFont="1" applyFill="1" applyBorder="1" applyAlignment="1" applyProtection="1">
      <alignment horizontal="center" vertical="center"/>
      <protection hidden="1"/>
    </xf>
    <xf numFmtId="164" fontId="31" fillId="2" borderId="1" xfId="2" applyNumberFormat="1" applyFont="1" applyFill="1" applyBorder="1" applyAlignment="1" applyProtection="1">
      <alignment horizontal="center" vertical="center"/>
      <protection hidden="1"/>
    </xf>
    <xf numFmtId="164" fontId="29" fillId="2" borderId="1" xfId="2" applyNumberFormat="1" applyFont="1" applyFill="1" applyBorder="1" applyAlignment="1" applyProtection="1">
      <alignment horizontal="center" vertical="center"/>
      <protection hidden="1"/>
    </xf>
    <xf numFmtId="164" fontId="29" fillId="0" borderId="1" xfId="2" applyNumberFormat="1" applyFont="1" applyBorder="1" applyAlignment="1" applyProtection="1">
      <alignment horizontal="center" vertical="center"/>
      <protection hidden="1"/>
    </xf>
    <xf numFmtId="0" fontId="23" fillId="6" borderId="9" xfId="2" applyNumberFormat="1" applyFont="1" applyFill="1" applyBorder="1" applyAlignment="1" applyProtection="1">
      <alignment vertical="center" wrapText="1"/>
      <protection locked="0" hidden="1"/>
    </xf>
    <xf numFmtId="44" fontId="23" fillId="6" borderId="9" xfId="1" applyFont="1" applyFill="1" applyBorder="1" applyAlignment="1" applyProtection="1">
      <alignment vertical="center"/>
      <protection locked="0" hidden="1"/>
    </xf>
    <xf numFmtId="3" fontId="23" fillId="6" borderId="9" xfId="2" applyNumberFormat="1" applyFont="1" applyFill="1" applyBorder="1" applyAlignment="1" applyProtection="1">
      <alignment vertical="center"/>
      <protection locked="0" hidden="1"/>
    </xf>
    <xf numFmtId="9" fontId="34" fillId="5" borderId="9" xfId="1" applyNumberFormat="1" applyFont="1" applyFill="1" applyBorder="1" applyAlignment="1" applyProtection="1">
      <alignment vertical="center"/>
      <protection hidden="1"/>
    </xf>
    <xf numFmtId="44" fontId="23" fillId="5" borderId="9" xfId="1" applyFont="1" applyFill="1" applyBorder="1" applyAlignment="1" applyProtection="1">
      <alignment vertical="center"/>
      <protection hidden="1"/>
    </xf>
    <xf numFmtId="164" fontId="21" fillId="3" borderId="1" xfId="2" applyNumberFormat="1" applyFont="1" applyFill="1" applyBorder="1" applyAlignment="1" applyProtection="1">
      <alignment horizontal="left" vertical="center"/>
      <protection hidden="1"/>
    </xf>
    <xf numFmtId="164" fontId="23" fillId="0" borderId="21" xfId="2" applyNumberFormat="1" applyFont="1" applyBorder="1" applyAlignment="1" applyProtection="1">
      <alignment vertical="center"/>
      <protection hidden="1"/>
    </xf>
    <xf numFmtId="0" fontId="30" fillId="2" borderId="1" xfId="2" applyNumberFormat="1" applyFont="1" applyFill="1" applyBorder="1" applyAlignment="1" applyProtection="1">
      <alignment horizontal="right" vertical="center" wrapText="1"/>
      <protection hidden="1"/>
    </xf>
    <xf numFmtId="44" fontId="23" fillId="2" borderId="20" xfId="1" applyFont="1" applyFill="1" applyBorder="1" applyAlignment="1" applyProtection="1">
      <alignment horizontal="right" vertical="center"/>
      <protection hidden="1"/>
    </xf>
    <xf numFmtId="164" fontId="5" fillId="2" borderId="3" xfId="2" applyNumberFormat="1" applyFont="1" applyFill="1" applyBorder="1" applyAlignment="1" applyProtection="1">
      <alignment horizontal="center" vertical="center"/>
      <protection hidden="1"/>
    </xf>
    <xf numFmtId="164" fontId="29" fillId="0" borderId="21" xfId="2" applyNumberFormat="1" applyFont="1" applyBorder="1" applyAlignment="1" applyProtection="1">
      <alignment vertical="center"/>
      <protection hidden="1"/>
    </xf>
    <xf numFmtId="165" fontId="29" fillId="2" borderId="1" xfId="2" applyNumberFormat="1" applyFont="1" applyFill="1" applyBorder="1" applyAlignment="1" applyProtection="1">
      <alignment vertical="center"/>
      <protection hidden="1"/>
    </xf>
    <xf numFmtId="164" fontId="23" fillId="2" borderId="1" xfId="2" applyNumberFormat="1" applyFont="1" applyFill="1" applyBorder="1" applyAlignment="1" applyProtection="1">
      <alignment horizontal="right" vertical="center"/>
      <protection hidden="1"/>
    </xf>
    <xf numFmtId="44" fontId="29" fillId="4" borderId="20" xfId="1" applyFont="1" applyFill="1" applyBorder="1" applyAlignment="1" applyProtection="1">
      <alignment vertical="center"/>
      <protection hidden="1"/>
    </xf>
    <xf numFmtId="164" fontId="32" fillId="3" borderId="3" xfId="2" applyNumberFormat="1" applyFont="1" applyFill="1" applyBorder="1" applyAlignment="1" applyProtection="1">
      <alignment vertical="center"/>
      <protection hidden="1"/>
    </xf>
    <xf numFmtId="164" fontId="31" fillId="2" borderId="1" xfId="2" applyNumberFormat="1" applyFont="1" applyFill="1" applyBorder="1" applyAlignment="1" applyProtection="1">
      <alignment vertical="center"/>
      <protection hidden="1"/>
    </xf>
    <xf numFmtId="44" fontId="23" fillId="4" borderId="20" xfId="1" applyFont="1" applyFill="1" applyBorder="1" applyAlignment="1" applyProtection="1">
      <alignment vertical="center"/>
      <protection hidden="1"/>
    </xf>
    <xf numFmtId="3" fontId="5" fillId="0" borderId="3" xfId="2" applyNumberFormat="1" applyFont="1" applyBorder="1" applyAlignment="1" applyProtection="1">
      <alignment horizontal="center" vertical="center"/>
      <protection hidden="1"/>
    </xf>
    <xf numFmtId="44" fontId="29" fillId="3" borderId="20" xfId="1" applyFont="1" applyFill="1" applyBorder="1" applyAlignment="1" applyProtection="1">
      <alignment vertical="center"/>
      <protection hidden="1"/>
    </xf>
    <xf numFmtId="164" fontId="33" fillId="3" borderId="32" xfId="2" applyNumberFormat="1" applyFont="1" applyFill="1" applyBorder="1" applyAlignment="1" applyProtection="1">
      <alignment vertical="center"/>
      <protection hidden="1"/>
    </xf>
    <xf numFmtId="164" fontId="33" fillId="3" borderId="2" xfId="2" applyNumberFormat="1" applyFont="1" applyFill="1" applyBorder="1" applyAlignment="1" applyProtection="1">
      <alignment horizontal="right" vertical="center"/>
      <protection hidden="1"/>
    </xf>
    <xf numFmtId="44" fontId="5" fillId="3" borderId="20" xfId="1" applyFont="1" applyFill="1" applyBorder="1" applyProtection="1">
      <protection hidden="1"/>
    </xf>
    <xf numFmtId="166" fontId="5" fillId="0" borderId="3" xfId="2" applyNumberFormat="1" applyFont="1" applyBorder="1" applyAlignment="1" applyProtection="1">
      <alignment vertical="center"/>
      <protection hidden="1"/>
    </xf>
    <xf numFmtId="10" fontId="32" fillId="3" borderId="1" xfId="2" applyNumberFormat="1" applyFont="1" applyFill="1" applyBorder="1" applyAlignment="1" applyProtection="1">
      <alignment vertical="center"/>
      <protection hidden="1"/>
    </xf>
    <xf numFmtId="1" fontId="29" fillId="3" borderId="1" xfId="2" applyNumberFormat="1" applyFont="1" applyFill="1" applyBorder="1" applyAlignment="1" applyProtection="1">
      <alignment vertical="center"/>
      <protection hidden="1"/>
    </xf>
    <xf numFmtId="164" fontId="33" fillId="3" borderId="1" xfId="2" applyNumberFormat="1" applyFont="1" applyFill="1" applyBorder="1" applyAlignment="1" applyProtection="1">
      <alignment horizontal="right" vertical="center"/>
      <protection hidden="1"/>
    </xf>
    <xf numFmtId="164" fontId="5" fillId="0" borderId="3" xfId="2" applyNumberFormat="1" applyFont="1" applyBorder="1" applyAlignment="1" applyProtection="1">
      <alignment vertical="center"/>
      <protection hidden="1"/>
    </xf>
    <xf numFmtId="164" fontId="29" fillId="0" borderId="27" xfId="2" applyNumberFormat="1" applyFont="1" applyBorder="1" applyAlignment="1" applyProtection="1">
      <alignment vertical="center"/>
      <protection hidden="1"/>
    </xf>
    <xf numFmtId="164" fontId="29" fillId="2" borderId="28" xfId="2" applyNumberFormat="1" applyFont="1" applyFill="1" applyBorder="1" applyAlignment="1" applyProtection="1">
      <alignment vertical="center"/>
      <protection hidden="1"/>
    </xf>
    <xf numFmtId="1" fontId="29" fillId="2" borderId="28" xfId="2" applyNumberFormat="1" applyFont="1" applyFill="1" applyBorder="1" applyAlignment="1" applyProtection="1">
      <alignment vertical="center"/>
      <protection hidden="1"/>
    </xf>
    <xf numFmtId="44" fontId="29" fillId="2" borderId="29" xfId="1" applyFont="1" applyFill="1" applyBorder="1" applyAlignment="1" applyProtection="1">
      <alignment vertical="center"/>
      <protection hidden="1"/>
    </xf>
    <xf numFmtId="164" fontId="29" fillId="2" borderId="1" xfId="2" applyNumberFormat="1" applyFont="1" applyFill="1" applyBorder="1" applyAlignment="1" applyProtection="1">
      <alignment horizontal="left" vertical="center"/>
      <protection hidden="1"/>
    </xf>
    <xf numFmtId="164" fontId="29" fillId="2" borderId="15" xfId="2" applyNumberFormat="1" applyFont="1" applyFill="1" applyBorder="1" applyAlignment="1" applyProtection="1">
      <alignment vertical="center"/>
      <protection hidden="1"/>
    </xf>
    <xf numFmtId="164" fontId="29" fillId="2" borderId="17" xfId="2" applyNumberFormat="1" applyFont="1" applyFill="1" applyBorder="1" applyAlignment="1" applyProtection="1">
      <alignment vertical="center"/>
      <protection hidden="1"/>
    </xf>
    <xf numFmtId="165" fontId="23" fillId="2" borderId="17" xfId="2" applyNumberFormat="1" applyFont="1" applyFill="1" applyBorder="1" applyAlignment="1" applyProtection="1">
      <alignment vertical="center"/>
      <protection hidden="1"/>
    </xf>
    <xf numFmtId="164" fontId="23" fillId="2" borderId="17" xfId="2" applyNumberFormat="1" applyFont="1" applyFill="1" applyBorder="1" applyAlignment="1" applyProtection="1">
      <alignment vertical="center"/>
      <protection hidden="1"/>
    </xf>
    <xf numFmtId="164" fontId="23" fillId="2" borderId="18" xfId="2" applyNumberFormat="1" applyFont="1" applyFill="1" applyBorder="1" applyAlignment="1" applyProtection="1">
      <alignment vertical="center"/>
      <protection hidden="1"/>
    </xf>
    <xf numFmtId="164" fontId="29" fillId="2" borderId="21" xfId="2" applyNumberFormat="1" applyFont="1" applyFill="1" applyBorder="1" applyAlignment="1" applyProtection="1">
      <alignment vertical="center"/>
      <protection hidden="1"/>
    </xf>
    <xf numFmtId="164" fontId="23" fillId="2" borderId="20" xfId="2" applyNumberFormat="1" applyFont="1" applyFill="1" applyBorder="1" applyAlignment="1" applyProtection="1">
      <alignment vertical="center"/>
      <protection hidden="1"/>
    </xf>
    <xf numFmtId="164" fontId="29" fillId="0" borderId="30" xfId="2" applyNumberFormat="1" applyFont="1" applyBorder="1" applyAlignment="1" applyProtection="1">
      <alignment horizontal="center" vertical="center"/>
      <protection hidden="1"/>
    </xf>
    <xf numFmtId="164" fontId="30" fillId="2" borderId="4" xfId="2" applyNumberFormat="1" applyFont="1" applyFill="1" applyBorder="1" applyAlignment="1" applyProtection="1">
      <alignment horizontal="center" vertical="center"/>
      <protection hidden="1"/>
    </xf>
    <xf numFmtId="165" fontId="29" fillId="2" borderId="22" xfId="2" applyNumberFormat="1" applyFont="1" applyFill="1" applyBorder="1" applyAlignment="1" applyProtection="1">
      <alignment horizontal="center" vertical="center"/>
      <protection hidden="1"/>
    </xf>
    <xf numFmtId="164" fontId="5" fillId="3" borderId="1" xfId="2" applyNumberFormat="1" applyFont="1" applyFill="1" applyBorder="1" applyAlignment="1" applyProtection="1">
      <alignment horizontal="center" vertical="center"/>
      <protection hidden="1"/>
    </xf>
    <xf numFmtId="164" fontId="29" fillId="2" borderId="2" xfId="2" applyNumberFormat="1" applyFont="1" applyFill="1" applyBorder="1" applyAlignment="1" applyProtection="1">
      <alignment horizontal="left" vertical="center" wrapText="1"/>
      <protection hidden="1"/>
    </xf>
    <xf numFmtId="0" fontId="23" fillId="5" borderId="9" xfId="2" applyNumberFormat="1" applyFont="1" applyFill="1" applyBorder="1" applyAlignment="1" applyProtection="1">
      <alignment vertical="top" wrapText="1"/>
      <protection hidden="1"/>
    </xf>
    <xf numFmtId="44" fontId="23" fillId="6" borderId="9" xfId="1" applyFont="1" applyFill="1" applyBorder="1" applyAlignment="1" applyProtection="1">
      <alignment vertical="center" wrapText="1"/>
      <protection locked="0" hidden="1"/>
    </xf>
    <xf numFmtId="3" fontId="5" fillId="2" borderId="3" xfId="2" applyNumberFormat="1" applyFont="1" applyFill="1" applyBorder="1" applyAlignment="1" applyProtection="1">
      <alignment horizontal="center" vertical="center" wrapText="1"/>
      <protection hidden="1"/>
    </xf>
    <xf numFmtId="164" fontId="5" fillId="3" borderId="1" xfId="2" applyNumberFormat="1" applyFont="1" applyFill="1" applyBorder="1" applyAlignment="1" applyProtection="1">
      <alignment vertical="center" wrapText="1"/>
      <protection hidden="1"/>
    </xf>
    <xf numFmtId="10" fontId="21" fillId="3" borderId="1" xfId="2" applyNumberFormat="1" applyFont="1" applyFill="1" applyBorder="1" applyAlignment="1" applyProtection="1">
      <alignment vertical="center" wrapText="1"/>
      <protection hidden="1"/>
    </xf>
    <xf numFmtId="164" fontId="25" fillId="2" borderId="1" xfId="2" applyNumberFormat="1" applyFont="1" applyFill="1" applyBorder="1" applyAlignment="1" applyProtection="1">
      <alignment vertical="center" wrapText="1"/>
      <protection hidden="1"/>
    </xf>
    <xf numFmtId="164" fontId="23" fillId="2" borderId="25" xfId="2" applyNumberFormat="1" applyFont="1" applyFill="1" applyBorder="1" applyAlignment="1" applyProtection="1">
      <alignment vertical="center"/>
      <protection hidden="1"/>
    </xf>
    <xf numFmtId="164" fontId="23" fillId="2" borderId="5" xfId="2" applyNumberFormat="1" applyFont="1" applyFill="1" applyBorder="1" applyAlignment="1" applyProtection="1">
      <alignment vertical="center"/>
      <protection hidden="1"/>
    </xf>
    <xf numFmtId="165" fontId="23" fillId="2" borderId="5" xfId="2" applyNumberFormat="1" applyFont="1" applyFill="1" applyBorder="1" applyAlignment="1" applyProtection="1">
      <alignment vertical="center"/>
      <protection hidden="1"/>
    </xf>
    <xf numFmtId="3" fontId="23" fillId="0" borderId="26" xfId="2" applyNumberFormat="1" applyFont="1" applyBorder="1" applyAlignment="1" applyProtection="1">
      <alignment vertical="center"/>
      <protection hidden="1"/>
    </xf>
    <xf numFmtId="3" fontId="5" fillId="2" borderId="3" xfId="2" applyNumberFormat="1" applyFont="1" applyFill="1" applyBorder="1" applyAlignment="1" applyProtection="1">
      <alignment horizontal="center" vertical="center"/>
      <protection hidden="1"/>
    </xf>
    <xf numFmtId="164" fontId="23" fillId="2" borderId="21" xfId="2" applyNumberFormat="1" applyFont="1" applyFill="1" applyBorder="1" applyAlignment="1" applyProtection="1">
      <alignment vertical="center"/>
      <protection hidden="1"/>
    </xf>
    <xf numFmtId="164" fontId="29" fillId="2" borderId="27" xfId="2" applyNumberFormat="1" applyFont="1" applyFill="1" applyBorder="1" applyAlignment="1" applyProtection="1">
      <alignment vertical="center"/>
      <protection hidden="1"/>
    </xf>
    <xf numFmtId="165" fontId="29" fillId="2" borderId="28" xfId="2" applyNumberFormat="1" applyFont="1" applyFill="1" applyBorder="1" applyAlignment="1" applyProtection="1">
      <alignment vertical="center"/>
      <protection hidden="1"/>
    </xf>
    <xf numFmtId="164" fontId="23" fillId="2" borderId="28" xfId="2" applyNumberFormat="1" applyFont="1" applyFill="1" applyBorder="1" applyAlignment="1" applyProtection="1">
      <alignment horizontal="right" vertical="center"/>
      <protection hidden="1"/>
    </xf>
    <xf numFmtId="164" fontId="29" fillId="0" borderId="29" xfId="2" applyNumberFormat="1" applyFont="1" applyBorder="1" applyAlignment="1" applyProtection="1">
      <alignment vertical="center"/>
      <protection hidden="1"/>
    </xf>
    <xf numFmtId="164" fontId="31" fillId="0" borderId="1" xfId="2" applyNumberFormat="1" applyFont="1" applyBorder="1" applyAlignment="1" applyProtection="1">
      <alignment vertical="center"/>
      <protection hidden="1"/>
    </xf>
    <xf numFmtId="165" fontId="29" fillId="2" borderId="6" xfId="2" applyNumberFormat="1" applyFont="1" applyFill="1" applyBorder="1" applyAlignment="1" applyProtection="1">
      <alignment vertical="center"/>
      <protection hidden="1"/>
    </xf>
    <xf numFmtId="164" fontId="23" fillId="2" borderId="6" xfId="2" applyNumberFormat="1" applyFont="1" applyFill="1" applyBorder="1" applyAlignment="1" applyProtection="1">
      <alignment horizontal="right" vertical="center"/>
      <protection hidden="1"/>
    </xf>
    <xf numFmtId="164" fontId="5" fillId="2" borderId="1" xfId="2" applyNumberFormat="1" applyFont="1" applyFill="1" applyBorder="1" applyAlignment="1" applyProtection="1">
      <alignment horizontal="right" vertical="center"/>
      <protection hidden="1"/>
    </xf>
    <xf numFmtId="164" fontId="30" fillId="2" borderId="30" xfId="2" applyNumberFormat="1" applyFont="1" applyFill="1" applyBorder="1" applyAlignment="1" applyProtection="1">
      <alignment horizontal="center" vertical="center"/>
      <protection hidden="1"/>
    </xf>
    <xf numFmtId="0" fontId="23" fillId="6" borderId="9" xfId="2" applyNumberFormat="1" applyFont="1" applyFill="1" applyBorder="1" applyAlignment="1" applyProtection="1">
      <alignment vertical="center"/>
      <protection locked="0" hidden="1"/>
    </xf>
    <xf numFmtId="164" fontId="29" fillId="3" borderId="21" xfId="2" applyNumberFormat="1" applyFont="1" applyFill="1" applyBorder="1" applyAlignment="1" applyProtection="1">
      <alignment vertical="center"/>
      <protection hidden="1"/>
    </xf>
    <xf numFmtId="165" fontId="29" fillId="3" borderId="1" xfId="2" applyNumberFormat="1" applyFont="1" applyFill="1" applyBorder="1" applyAlignment="1" applyProtection="1">
      <alignment vertical="center"/>
      <protection hidden="1"/>
    </xf>
    <xf numFmtId="164" fontId="23" fillId="3" borderId="1" xfId="2" applyNumberFormat="1" applyFont="1" applyFill="1" applyBorder="1" applyAlignment="1" applyProtection="1">
      <alignment horizontal="right" vertical="center"/>
      <protection hidden="1"/>
    </xf>
    <xf numFmtId="3" fontId="5" fillId="3" borderId="3" xfId="2" applyNumberFormat="1" applyFont="1" applyFill="1" applyBorder="1" applyAlignment="1" applyProtection="1">
      <alignment horizontal="center" vertical="center"/>
      <protection hidden="1"/>
    </xf>
    <xf numFmtId="164" fontId="23" fillId="3" borderId="1" xfId="2" applyNumberFormat="1" applyFont="1" applyFill="1" applyBorder="1" applyAlignment="1" applyProtection="1">
      <alignment vertical="center"/>
      <protection hidden="1"/>
    </xf>
    <xf numFmtId="44" fontId="23" fillId="3" borderId="20" xfId="1" applyFont="1" applyFill="1" applyBorder="1" applyAlignment="1" applyProtection="1">
      <alignment vertical="center"/>
      <protection hidden="1"/>
    </xf>
    <xf numFmtId="164" fontId="23" fillId="2" borderId="27" xfId="2" applyNumberFormat="1" applyFont="1" applyFill="1" applyBorder="1" applyAlignment="1" applyProtection="1">
      <alignment vertical="center"/>
      <protection hidden="1"/>
    </xf>
    <xf numFmtId="164" fontId="23" fillId="2" borderId="28" xfId="2" applyNumberFormat="1" applyFont="1" applyFill="1" applyBorder="1" applyAlignment="1" applyProtection="1">
      <alignment vertical="center"/>
      <protection hidden="1"/>
    </xf>
    <xf numFmtId="165" fontId="23" fillId="2" borderId="28" xfId="2" applyNumberFormat="1" applyFont="1" applyFill="1" applyBorder="1" applyAlignment="1" applyProtection="1">
      <alignment vertical="center"/>
      <protection hidden="1"/>
    </xf>
    <xf numFmtId="3" fontId="23" fillId="0" borderId="29" xfId="2" applyNumberFormat="1" applyFont="1" applyBorder="1" applyAlignment="1" applyProtection="1">
      <alignment vertical="center"/>
      <protection hidden="1"/>
    </xf>
    <xf numFmtId="164" fontId="5" fillId="2" borderId="4" xfId="2" applyNumberFormat="1" applyFont="1" applyFill="1" applyBorder="1" applyAlignment="1" applyProtection="1">
      <alignment horizontal="right" vertical="center"/>
      <protection hidden="1"/>
    </xf>
    <xf numFmtId="164" fontId="23" fillId="2" borderId="4" xfId="2" applyNumberFormat="1" applyFont="1" applyFill="1" applyBorder="1" applyAlignment="1" applyProtection="1">
      <alignment horizontal="right" vertical="center"/>
      <protection hidden="1"/>
    </xf>
    <xf numFmtId="3" fontId="29" fillId="3" borderId="4" xfId="2" applyNumberFormat="1" applyFont="1" applyFill="1" applyBorder="1" applyAlignment="1" applyProtection="1">
      <alignment vertical="center"/>
      <protection hidden="1"/>
    </xf>
    <xf numFmtId="3" fontId="29" fillId="2" borderId="1" xfId="2" applyNumberFormat="1" applyFont="1" applyFill="1" applyBorder="1" applyAlignment="1" applyProtection="1">
      <alignment horizontal="center" vertical="center"/>
      <protection hidden="1"/>
    </xf>
    <xf numFmtId="164" fontId="5" fillId="2" borderId="17" xfId="2" applyNumberFormat="1" applyFont="1" applyFill="1" applyBorder="1" applyAlignment="1" applyProtection="1">
      <alignment vertical="center"/>
      <protection hidden="1"/>
    </xf>
    <xf numFmtId="165" fontId="29" fillId="2" borderId="3" xfId="2" applyNumberFormat="1" applyFont="1" applyFill="1" applyBorder="1" applyAlignment="1" applyProtection="1">
      <alignment horizontal="center" vertical="center"/>
      <protection hidden="1"/>
    </xf>
    <xf numFmtId="164" fontId="29" fillId="2" borderId="20" xfId="2" applyNumberFormat="1" applyFont="1" applyFill="1" applyBorder="1" applyAlignment="1" applyProtection="1">
      <alignment vertical="center"/>
      <protection hidden="1"/>
    </xf>
    <xf numFmtId="164" fontId="30" fillId="2" borderId="30" xfId="2" applyNumberFormat="1" applyFont="1" applyFill="1" applyBorder="1" applyAlignment="1" applyProtection="1">
      <alignment horizontal="center"/>
      <protection hidden="1"/>
    </xf>
    <xf numFmtId="164" fontId="30" fillId="2" borderId="4" xfId="2" applyNumberFormat="1" applyFont="1" applyFill="1" applyBorder="1" applyAlignment="1" applyProtection="1">
      <alignment horizontal="center"/>
      <protection hidden="1"/>
    </xf>
    <xf numFmtId="165" fontId="29" fillId="2" borderId="4" xfId="2" applyNumberFormat="1" applyFont="1" applyFill="1" applyBorder="1" applyAlignment="1" applyProtection="1">
      <alignment horizontal="center" wrapText="1"/>
      <protection hidden="1"/>
    </xf>
    <xf numFmtId="165" fontId="24" fillId="2" borderId="4" xfId="2" applyNumberFormat="1" applyFont="1" applyFill="1" applyBorder="1" applyAlignment="1" applyProtection="1">
      <alignment horizontal="center" wrapText="1"/>
      <protection hidden="1"/>
    </xf>
    <xf numFmtId="165" fontId="29" fillId="2" borderId="22" xfId="2" applyNumberFormat="1" applyFont="1" applyFill="1" applyBorder="1" applyAlignment="1" applyProtection="1">
      <alignment horizontal="center"/>
      <protection hidden="1"/>
    </xf>
    <xf numFmtId="0" fontId="25" fillId="0" borderId="1" xfId="0" applyFont="1" applyBorder="1" applyAlignment="1" applyProtection="1">
      <alignment horizontal="left" vertical="center" wrapText="1"/>
      <protection hidden="1"/>
    </xf>
    <xf numFmtId="0" fontId="5" fillId="0" borderId="1" xfId="0" applyFont="1" applyBorder="1" applyAlignment="1" applyProtection="1">
      <alignment horizontal="left" vertical="center"/>
      <protection hidden="1"/>
    </xf>
    <xf numFmtId="0" fontId="23" fillId="5" borderId="9" xfId="2" applyNumberFormat="1" applyFont="1" applyFill="1" applyBorder="1" applyAlignment="1" applyProtection="1">
      <alignment horizontal="left" vertical="top" wrapText="1"/>
      <protection hidden="1"/>
    </xf>
    <xf numFmtId="0" fontId="33" fillId="5" borderId="9" xfId="2" applyNumberFormat="1" applyFont="1" applyFill="1" applyBorder="1" applyAlignment="1" applyProtection="1">
      <alignment vertical="center" wrapText="1"/>
      <protection hidden="1"/>
    </xf>
    <xf numFmtId="167" fontId="23" fillId="6" borderId="9" xfId="1" applyNumberFormat="1" applyFont="1" applyFill="1" applyBorder="1" applyAlignment="1" applyProtection="1">
      <alignment vertical="center"/>
      <protection locked="0" hidden="1"/>
    </xf>
    <xf numFmtId="167" fontId="23" fillId="4" borderId="9" xfId="1" applyNumberFormat="1" applyFont="1" applyFill="1" applyBorder="1" applyAlignment="1" applyProtection="1">
      <alignment vertical="center"/>
      <protection hidden="1"/>
    </xf>
    <xf numFmtId="44" fontId="5" fillId="6" borderId="9" xfId="1" applyFont="1" applyFill="1" applyBorder="1" applyAlignment="1" applyProtection="1">
      <alignment vertical="center"/>
      <protection locked="0" hidden="1"/>
    </xf>
    <xf numFmtId="44" fontId="23" fillId="4" borderId="9" xfId="1" applyFont="1" applyFill="1" applyBorder="1" applyAlignment="1" applyProtection="1">
      <alignment vertical="center"/>
      <protection hidden="1"/>
    </xf>
    <xf numFmtId="4" fontId="29" fillId="2" borderId="3" xfId="2" applyNumberFormat="1" applyFont="1" applyFill="1" applyBorder="1" applyAlignment="1" applyProtection="1">
      <alignment horizontal="center" vertical="center"/>
      <protection hidden="1"/>
    </xf>
    <xf numFmtId="44" fontId="25" fillId="3" borderId="1" xfId="1" applyFont="1" applyFill="1" applyBorder="1" applyAlignment="1" applyProtection="1">
      <alignment horizontal="left" vertical="center"/>
      <protection hidden="1"/>
    </xf>
    <xf numFmtId="44" fontId="25" fillId="3" borderId="1" xfId="2" applyNumberFormat="1" applyFont="1" applyFill="1" applyBorder="1" applyAlignment="1" applyProtection="1">
      <alignment horizontal="left" vertical="center"/>
      <protection hidden="1"/>
    </xf>
    <xf numFmtId="44" fontId="32" fillId="3" borderId="1" xfId="2" applyNumberFormat="1" applyFont="1" applyFill="1" applyBorder="1" applyAlignment="1" applyProtection="1">
      <alignment horizontal="left" vertical="center"/>
      <protection hidden="1"/>
    </xf>
    <xf numFmtId="166" fontId="32" fillId="3" borderId="1" xfId="2" applyNumberFormat="1" applyFont="1" applyFill="1" applyBorder="1" applyAlignment="1" applyProtection="1">
      <alignment vertical="center"/>
      <protection hidden="1"/>
    </xf>
    <xf numFmtId="164" fontId="32" fillId="2" borderId="1" xfId="2" applyNumberFormat="1" applyFont="1" applyFill="1" applyBorder="1" applyAlignment="1" applyProtection="1">
      <alignment vertical="center"/>
      <protection hidden="1"/>
    </xf>
    <xf numFmtId="0" fontId="23" fillId="5" borderId="9" xfId="2" applyNumberFormat="1" applyFont="1" applyFill="1" applyBorder="1" applyAlignment="1" applyProtection="1">
      <alignment vertical="center" wrapText="1"/>
      <protection hidden="1"/>
    </xf>
    <xf numFmtId="167" fontId="23" fillId="6" borderId="9" xfId="2" applyNumberFormat="1" applyFont="1" applyFill="1" applyBorder="1" applyAlignment="1" applyProtection="1">
      <alignment vertical="center"/>
      <protection locked="0" hidden="1"/>
    </xf>
    <xf numFmtId="44" fontId="5" fillId="4" borderId="9" xfId="1" applyFont="1" applyFill="1" applyBorder="1" applyAlignment="1" applyProtection="1">
      <alignment vertical="center"/>
      <protection hidden="1"/>
    </xf>
    <xf numFmtId="44" fontId="21" fillId="3" borderId="1" xfId="1" applyFont="1" applyFill="1" applyBorder="1" applyAlignment="1" applyProtection="1">
      <alignment horizontal="left" vertical="center"/>
      <protection hidden="1"/>
    </xf>
    <xf numFmtId="0" fontId="33" fillId="5" borderId="9" xfId="2" applyNumberFormat="1" applyFont="1" applyFill="1" applyBorder="1" applyAlignment="1" applyProtection="1">
      <alignment horizontal="left" vertical="top" wrapText="1"/>
      <protection hidden="1"/>
    </xf>
    <xf numFmtId="167" fontId="5" fillId="4" borderId="9" xfId="1" applyNumberFormat="1" applyFont="1" applyFill="1" applyBorder="1" applyAlignment="1" applyProtection="1">
      <alignment vertical="center"/>
      <protection hidden="1"/>
    </xf>
    <xf numFmtId="0" fontId="21" fillId="3" borderId="25" xfId="2" applyNumberFormat="1" applyFont="1" applyFill="1" applyBorder="1" applyAlignment="1" applyProtection="1">
      <alignment horizontal="left" vertical="top" wrapText="1"/>
      <protection hidden="1"/>
    </xf>
    <xf numFmtId="0" fontId="21" fillId="3" borderId="5" xfId="2" applyNumberFormat="1" applyFont="1" applyFill="1" applyBorder="1" applyAlignment="1" applyProtection="1">
      <alignment vertical="center" wrapText="1"/>
      <protection hidden="1"/>
    </xf>
    <xf numFmtId="44" fontId="5" fillId="3" borderId="5" xfId="1" applyFont="1" applyFill="1" applyBorder="1" applyAlignment="1" applyProtection="1">
      <alignment vertical="center"/>
      <protection hidden="1"/>
    </xf>
    <xf numFmtId="44" fontId="23" fillId="3" borderId="5" xfId="1" applyFont="1" applyFill="1" applyBorder="1" applyAlignment="1" applyProtection="1">
      <alignment vertical="center"/>
      <protection hidden="1"/>
    </xf>
    <xf numFmtId="44" fontId="23" fillId="3" borderId="26" xfId="1" applyFont="1" applyFill="1" applyBorder="1" applyAlignment="1" applyProtection="1">
      <alignment vertical="center"/>
      <protection hidden="1"/>
    </xf>
    <xf numFmtId="4" fontId="29" fillId="3" borderId="3" xfId="2" applyNumberFormat="1" applyFont="1" applyFill="1" applyBorder="1" applyAlignment="1" applyProtection="1">
      <alignment horizontal="center" vertical="center"/>
      <protection hidden="1"/>
    </xf>
    <xf numFmtId="0" fontId="21" fillId="3" borderId="21" xfId="2" applyNumberFormat="1" applyFont="1" applyFill="1" applyBorder="1" applyAlignment="1" applyProtection="1">
      <alignment horizontal="left" vertical="top" wrapText="1"/>
      <protection hidden="1"/>
    </xf>
    <xf numFmtId="44" fontId="5" fillId="3" borderId="3" xfId="1" applyFont="1" applyFill="1" applyBorder="1" applyAlignment="1" applyProtection="1">
      <alignment vertical="center"/>
      <protection hidden="1"/>
    </xf>
    <xf numFmtId="44" fontId="5" fillId="3" borderId="1" xfId="1" applyFont="1" applyFill="1" applyBorder="1" applyAlignment="1" applyProtection="1">
      <alignment vertical="center"/>
      <protection hidden="1"/>
    </xf>
    <xf numFmtId="44" fontId="23" fillId="3" borderId="1" xfId="1" applyFont="1" applyFill="1" applyBorder="1" applyAlignment="1" applyProtection="1">
      <alignment vertical="center"/>
      <protection hidden="1"/>
    </xf>
    <xf numFmtId="44" fontId="33" fillId="3" borderId="1" xfId="1" applyFont="1" applyFill="1" applyBorder="1" applyAlignment="1" applyProtection="1">
      <alignment vertical="center"/>
      <protection hidden="1"/>
    </xf>
    <xf numFmtId="164" fontId="5" fillId="2" borderId="28" xfId="2" applyNumberFormat="1" applyFont="1" applyFill="1" applyBorder="1" applyAlignment="1" applyProtection="1">
      <alignment horizontal="right" vertical="center"/>
      <protection hidden="1"/>
    </xf>
    <xf numFmtId="3" fontId="29" fillId="2" borderId="3" xfId="2" applyNumberFormat="1" applyFont="1" applyFill="1" applyBorder="1" applyAlignment="1" applyProtection="1">
      <alignment horizontal="center" vertical="center"/>
      <protection hidden="1"/>
    </xf>
    <xf numFmtId="44" fontId="31" fillId="3" borderId="1" xfId="1" applyFont="1" applyFill="1" applyBorder="1" applyAlignment="1" applyProtection="1">
      <alignment horizontal="left" vertical="center"/>
      <protection hidden="1"/>
    </xf>
    <xf numFmtId="44" fontId="31" fillId="3" borderId="1" xfId="2" applyNumberFormat="1" applyFont="1" applyFill="1" applyBorder="1" applyAlignment="1" applyProtection="1">
      <alignment horizontal="left" vertical="center"/>
      <protection hidden="1"/>
    </xf>
    <xf numFmtId="164" fontId="29" fillId="2" borderId="5" xfId="2" applyNumberFormat="1" applyFont="1" applyFill="1" applyBorder="1" applyAlignment="1" applyProtection="1">
      <alignment vertical="center"/>
      <protection hidden="1"/>
    </xf>
    <xf numFmtId="164" fontId="5" fillId="2" borderId="5" xfId="2" applyNumberFormat="1" applyFont="1" applyFill="1" applyBorder="1" applyAlignment="1" applyProtection="1">
      <alignment vertical="center"/>
      <protection hidden="1"/>
    </xf>
    <xf numFmtId="3" fontId="29" fillId="3" borderId="5" xfId="2" applyNumberFormat="1" applyFont="1" applyFill="1" applyBorder="1" applyAlignment="1" applyProtection="1">
      <alignment vertical="center"/>
      <protection hidden="1"/>
    </xf>
    <xf numFmtId="164" fontId="29" fillId="2" borderId="12" xfId="2" applyNumberFormat="1" applyFont="1" applyFill="1" applyBorder="1" applyAlignment="1" applyProtection="1">
      <alignment vertical="center"/>
      <protection hidden="1"/>
    </xf>
    <xf numFmtId="164" fontId="29" fillId="2" borderId="13" xfId="2" applyNumberFormat="1" applyFont="1" applyFill="1" applyBorder="1" applyAlignment="1" applyProtection="1">
      <alignment vertical="center"/>
      <protection hidden="1"/>
    </xf>
    <xf numFmtId="164" fontId="29" fillId="2" borderId="31" xfId="2" applyNumberFormat="1" applyFont="1" applyFill="1" applyBorder="1" applyAlignment="1" applyProtection="1">
      <alignment vertical="center"/>
      <protection hidden="1"/>
    </xf>
    <xf numFmtId="3" fontId="29" fillId="2" borderId="18" xfId="2" applyNumberFormat="1" applyFont="1" applyFill="1" applyBorder="1" applyAlignment="1" applyProtection="1">
      <alignment horizontal="center" vertical="center"/>
      <protection hidden="1"/>
    </xf>
    <xf numFmtId="164" fontId="33" fillId="5" borderId="9" xfId="2" applyNumberFormat="1" applyFont="1" applyFill="1" applyBorder="1" applyAlignment="1" applyProtection="1">
      <alignment horizontal="right" vertical="center"/>
      <protection hidden="1"/>
    </xf>
    <xf numFmtId="44" fontId="23" fillId="8" borderId="9" xfId="1" applyFont="1" applyFill="1" applyBorder="1" applyAlignment="1" applyProtection="1">
      <alignment vertical="center"/>
      <protection hidden="1"/>
    </xf>
    <xf numFmtId="44" fontId="23" fillId="3" borderId="3" xfId="1" applyFont="1" applyFill="1" applyBorder="1" applyAlignment="1" applyProtection="1">
      <alignment vertical="center"/>
      <protection hidden="1"/>
    </xf>
    <xf numFmtId="3" fontId="29" fillId="2" borderId="20" xfId="2" applyNumberFormat="1" applyFont="1" applyFill="1" applyBorder="1" applyAlignment="1" applyProtection="1">
      <alignment horizontal="center" vertical="center"/>
      <protection hidden="1"/>
    </xf>
    <xf numFmtId="44" fontId="35" fillId="3" borderId="3" xfId="1" applyFont="1" applyFill="1" applyBorder="1" applyAlignment="1" applyProtection="1">
      <alignment vertical="center"/>
      <protection hidden="1"/>
    </xf>
    <xf numFmtId="164" fontId="35" fillId="3" borderId="25" xfId="2" applyNumberFormat="1" applyFont="1" applyFill="1" applyBorder="1" applyAlignment="1" applyProtection="1">
      <alignment horizontal="right" vertical="center"/>
      <protection hidden="1"/>
    </xf>
    <xf numFmtId="44" fontId="35" fillId="3" borderId="5" xfId="1" applyFont="1" applyFill="1" applyBorder="1" applyAlignment="1" applyProtection="1">
      <alignment vertical="center"/>
      <protection hidden="1"/>
    </xf>
    <xf numFmtId="44" fontId="35" fillId="3" borderId="1" xfId="1" applyFont="1" applyFill="1" applyBorder="1" applyAlignment="1" applyProtection="1">
      <alignment vertical="center"/>
      <protection hidden="1"/>
    </xf>
    <xf numFmtId="164" fontId="29" fillId="2" borderId="21" xfId="2" applyNumberFormat="1" applyFont="1" applyFill="1" applyBorder="1" applyAlignment="1" applyProtection="1">
      <alignment horizontal="right" vertical="center"/>
      <protection hidden="1"/>
    </xf>
    <xf numFmtId="44" fontId="29" fillId="10" borderId="1" xfId="1" applyFont="1" applyFill="1" applyBorder="1" applyAlignment="1" applyProtection="1">
      <alignment vertical="center"/>
      <protection hidden="1"/>
    </xf>
    <xf numFmtId="44" fontId="29" fillId="3" borderId="1" xfId="1" applyFont="1" applyFill="1" applyBorder="1" applyAlignment="1" applyProtection="1">
      <alignment vertical="center"/>
      <protection hidden="1"/>
    </xf>
    <xf numFmtId="164" fontId="29" fillId="3" borderId="27" xfId="2" applyNumberFormat="1" applyFont="1" applyFill="1" applyBorder="1" applyAlignment="1" applyProtection="1">
      <alignment horizontal="right" vertical="center"/>
      <protection hidden="1"/>
    </xf>
    <xf numFmtId="44" fontId="29" fillId="3" borderId="28" xfId="1" applyFont="1" applyFill="1" applyBorder="1" applyAlignment="1" applyProtection="1">
      <alignment vertical="center"/>
      <protection hidden="1"/>
    </xf>
    <xf numFmtId="164" fontId="29" fillId="3" borderId="29" xfId="2" applyNumberFormat="1" applyFont="1" applyFill="1" applyBorder="1" applyAlignment="1" applyProtection="1">
      <alignment vertical="center"/>
      <protection hidden="1"/>
    </xf>
    <xf numFmtId="164" fontId="23" fillId="0" borderId="6" xfId="2" applyNumberFormat="1" applyFont="1" applyBorder="1" applyAlignment="1" applyProtection="1">
      <alignment vertical="center"/>
      <protection hidden="1"/>
    </xf>
    <xf numFmtId="165" fontId="23" fillId="0" borderId="6" xfId="2" applyNumberFormat="1" applyFont="1" applyBorder="1" applyAlignment="1" applyProtection="1">
      <alignment vertical="center"/>
      <protection hidden="1"/>
    </xf>
    <xf numFmtId="164" fontId="29" fillId="0" borderId="15" xfId="2" applyNumberFormat="1" applyFont="1" applyBorder="1" applyAlignment="1" applyProtection="1">
      <alignment vertical="center"/>
      <protection hidden="1"/>
    </xf>
    <xf numFmtId="164" fontId="23" fillId="0" borderId="17" xfId="2" applyNumberFormat="1" applyFont="1" applyBorder="1" applyAlignment="1" applyProtection="1">
      <alignment vertical="center"/>
      <protection hidden="1"/>
    </xf>
    <xf numFmtId="164" fontId="23" fillId="0" borderId="18" xfId="2" applyNumberFormat="1" applyFont="1" applyBorder="1" applyAlignment="1" applyProtection="1">
      <alignment vertical="center"/>
      <protection hidden="1"/>
    </xf>
    <xf numFmtId="164" fontId="23" fillId="0" borderId="3" xfId="2" applyNumberFormat="1" applyFont="1" applyBorder="1" applyAlignment="1" applyProtection="1">
      <alignment vertical="center"/>
      <protection hidden="1"/>
    </xf>
    <xf numFmtId="164" fontId="23" fillId="0" borderId="20" xfId="2" applyNumberFormat="1" applyFont="1" applyBorder="1" applyAlignment="1" applyProtection="1">
      <alignment vertical="center"/>
      <protection hidden="1"/>
    </xf>
    <xf numFmtId="164" fontId="23" fillId="0" borderId="5" xfId="2" applyNumberFormat="1" applyFont="1" applyBorder="1" applyAlignment="1" applyProtection="1">
      <alignment vertical="center"/>
      <protection hidden="1"/>
    </xf>
    <xf numFmtId="164" fontId="23" fillId="0" borderId="26" xfId="2" applyNumberFormat="1" applyFont="1" applyBorder="1" applyAlignment="1" applyProtection="1">
      <alignment vertical="center"/>
      <protection hidden="1"/>
    </xf>
    <xf numFmtId="164" fontId="29" fillId="0" borderId="25" xfId="2" applyNumberFormat="1" applyFont="1" applyBorder="1" applyAlignment="1" applyProtection="1">
      <alignment vertical="center"/>
      <protection hidden="1"/>
    </xf>
    <xf numFmtId="164" fontId="29" fillId="0" borderId="4" xfId="2" applyNumberFormat="1" applyFont="1" applyBorder="1" applyAlignment="1" applyProtection="1">
      <alignment vertical="center"/>
      <protection hidden="1"/>
    </xf>
    <xf numFmtId="165" fontId="29" fillId="0" borderId="4" xfId="2" applyNumberFormat="1" applyFont="1" applyBorder="1" applyAlignment="1" applyProtection="1">
      <alignment vertical="center"/>
      <protection hidden="1"/>
    </xf>
    <xf numFmtId="164" fontId="29" fillId="0" borderId="22" xfId="2" applyNumberFormat="1" applyFont="1" applyBorder="1" applyAlignment="1" applyProtection="1">
      <alignment vertical="center"/>
      <protection hidden="1"/>
    </xf>
    <xf numFmtId="0" fontId="33" fillId="5" borderId="9" xfId="2" applyNumberFormat="1" applyFont="1" applyFill="1" applyBorder="1" applyAlignment="1" applyProtection="1">
      <alignment horizontal="right" vertical="center"/>
      <protection hidden="1"/>
    </xf>
    <xf numFmtId="14" fontId="23" fillId="6" borderId="9" xfId="2" applyNumberFormat="1" applyFont="1" applyFill="1" applyBorder="1" applyAlignment="1" applyProtection="1">
      <alignment vertical="center"/>
      <protection locked="0" hidden="1"/>
    </xf>
    <xf numFmtId="44" fontId="23" fillId="6" borderId="9" xfId="2" applyNumberFormat="1" applyFont="1" applyFill="1" applyBorder="1" applyAlignment="1" applyProtection="1">
      <alignment vertical="center"/>
      <protection locked="0" hidden="1"/>
    </xf>
    <xf numFmtId="0" fontId="23" fillId="0" borderId="1" xfId="2" applyNumberFormat="1" applyFont="1" applyBorder="1" applyAlignment="1" applyProtection="1">
      <alignment horizontal="right" vertical="center"/>
      <protection hidden="1"/>
    </xf>
    <xf numFmtId="44" fontId="29" fillId="10" borderId="20" xfId="1" applyFont="1" applyFill="1" applyBorder="1" applyAlignment="1" applyProtection="1">
      <alignment vertical="center"/>
      <protection hidden="1"/>
    </xf>
    <xf numFmtId="44" fontId="23" fillId="0" borderId="20" xfId="2" applyNumberFormat="1" applyFont="1" applyBorder="1" applyAlignment="1" applyProtection="1">
      <alignment vertical="center"/>
      <protection hidden="1"/>
    </xf>
    <xf numFmtId="164" fontId="23" fillId="0" borderId="27" xfId="2" applyNumberFormat="1" applyFont="1" applyBorder="1" applyAlignment="1" applyProtection="1">
      <alignment vertical="center"/>
      <protection hidden="1"/>
    </xf>
    <xf numFmtId="164" fontId="23" fillId="0" borderId="28" xfId="2" applyNumberFormat="1" applyFont="1" applyBorder="1" applyAlignment="1" applyProtection="1">
      <alignment vertical="center"/>
      <protection hidden="1"/>
    </xf>
    <xf numFmtId="165" fontId="23" fillId="0" borderId="28" xfId="2" applyNumberFormat="1" applyFont="1" applyBorder="1" applyAlignment="1" applyProtection="1">
      <alignment vertical="center"/>
      <protection hidden="1"/>
    </xf>
    <xf numFmtId="164" fontId="23" fillId="0" borderId="29" xfId="2" applyNumberFormat="1" applyFont="1" applyBorder="1" applyAlignment="1" applyProtection="1">
      <alignment vertical="center"/>
      <protection hidden="1"/>
    </xf>
    <xf numFmtId="0" fontId="29" fillId="0" borderId="11" xfId="2" applyNumberFormat="1" applyFont="1" applyBorder="1" applyAlignment="1" applyProtection="1">
      <alignment vertical="center"/>
      <protection hidden="1"/>
    </xf>
    <xf numFmtId="165" fontId="23" fillId="0" borderId="5" xfId="2" applyNumberFormat="1" applyFont="1" applyBorder="1" applyAlignment="1" applyProtection="1">
      <alignment vertical="center"/>
      <protection hidden="1"/>
    </xf>
    <xf numFmtId="165" fontId="36" fillId="2" borderId="3" xfId="2" applyNumberFormat="1" applyFont="1" applyFill="1" applyBorder="1" applyAlignment="1" applyProtection="1">
      <alignment horizontal="center" vertical="center"/>
      <protection hidden="1"/>
    </xf>
    <xf numFmtId="164" fontId="36" fillId="3" borderId="1" xfId="2" applyNumberFormat="1" applyFont="1" applyFill="1" applyBorder="1" applyAlignment="1" applyProtection="1">
      <alignment horizontal="center" vertical="center"/>
      <protection hidden="1"/>
    </xf>
    <xf numFmtId="44" fontId="36" fillId="3" borderId="19" xfId="1" applyFont="1" applyFill="1" applyBorder="1" applyAlignment="1" applyProtection="1">
      <alignment vertical="center"/>
      <protection hidden="1"/>
    </xf>
    <xf numFmtId="44" fontId="36" fillId="3" borderId="3" xfId="1" applyFont="1" applyFill="1" applyBorder="1" applyAlignment="1" applyProtection="1">
      <alignment vertical="center"/>
      <protection hidden="1"/>
    </xf>
    <xf numFmtId="44" fontId="37" fillId="2" borderId="3" xfId="2" applyNumberFormat="1" applyFont="1" applyFill="1" applyBorder="1" applyAlignment="1" applyProtection="1">
      <alignment horizontal="center" vertical="center"/>
      <protection hidden="1"/>
    </xf>
    <xf numFmtId="165" fontId="37" fillId="3" borderId="4" xfId="2" applyNumberFormat="1" applyFont="1" applyFill="1" applyBorder="1" applyAlignment="1" applyProtection="1">
      <alignment horizontal="center" wrapText="1"/>
      <protection hidden="1"/>
    </xf>
    <xf numFmtId="44" fontId="37" fillId="3" borderId="1" xfId="1" applyFont="1" applyFill="1" applyBorder="1" applyAlignment="1" applyProtection="1">
      <alignment horizontal="right" vertical="center"/>
      <protection hidden="1"/>
    </xf>
    <xf numFmtId="167" fontId="37" fillId="3" borderId="1" xfId="1" applyNumberFormat="1" applyFont="1" applyFill="1" applyBorder="1" applyAlignment="1" applyProtection="1">
      <alignment vertical="center"/>
      <protection hidden="1"/>
    </xf>
    <xf numFmtId="164" fontId="38" fillId="5" borderId="9" xfId="2" applyNumberFormat="1" applyFont="1" applyFill="1" applyBorder="1" applyAlignment="1" applyProtection="1">
      <alignment horizontal="right" vertical="center"/>
      <protection hidden="1"/>
    </xf>
    <xf numFmtId="44" fontId="39" fillId="8" borderId="9" xfId="1" applyFont="1" applyFill="1" applyBorder="1" applyAlignment="1" applyProtection="1">
      <alignment vertical="center"/>
      <protection hidden="1"/>
    </xf>
    <xf numFmtId="44" fontId="38" fillId="8" borderId="9" xfId="1" applyFont="1" applyFill="1" applyBorder="1" applyAlignment="1" applyProtection="1">
      <alignment vertical="center"/>
      <protection hidden="1"/>
    </xf>
    <xf numFmtId="0" fontId="21" fillId="0" borderId="2" xfId="0" applyFont="1" applyBorder="1" applyAlignment="1" applyProtection="1">
      <alignment horizontal="left" vertical="center" readingOrder="1"/>
      <protection hidden="1"/>
    </xf>
    <xf numFmtId="0" fontId="23" fillId="0" borderId="33" xfId="2" applyNumberFormat="1" applyFont="1" applyBorder="1" applyAlignment="1" applyProtection="1">
      <alignment vertical="center"/>
      <protection hidden="1"/>
    </xf>
    <xf numFmtId="0" fontId="16" fillId="0" borderId="4" xfId="0" quotePrefix="1" applyFont="1" applyBorder="1" applyProtection="1">
      <protection hidden="1"/>
    </xf>
    <xf numFmtId="0" fontId="5" fillId="3" borderId="1" xfId="0" applyFont="1" applyFill="1" applyBorder="1" applyAlignment="1" applyProtection="1">
      <alignment horizontal="left" vertical="center" wrapText="1"/>
      <protection hidden="1"/>
    </xf>
    <xf numFmtId="0" fontId="5" fillId="11" borderId="1" xfId="0" applyFont="1" applyFill="1" applyBorder="1" applyAlignment="1" applyProtection="1">
      <alignment horizontal="left"/>
      <protection hidden="1"/>
    </xf>
    <xf numFmtId="0" fontId="5" fillId="11" borderId="1" xfId="0" applyFont="1" applyFill="1" applyBorder="1" applyAlignment="1" applyProtection="1">
      <alignment wrapText="1"/>
      <protection hidden="1"/>
    </xf>
    <xf numFmtId="164" fontId="23" fillId="0" borderId="1" xfId="2" applyNumberFormat="1" applyFont="1" applyFill="1" applyBorder="1" applyAlignment="1" applyProtection="1">
      <alignment horizontal="left" vertical="center"/>
      <protection hidden="1"/>
    </xf>
    <xf numFmtId="0" fontId="5" fillId="0" borderId="1" xfId="0" applyFont="1" applyBorder="1" applyAlignment="1" applyProtection="1">
      <alignment horizontal="left"/>
      <protection hidden="1"/>
    </xf>
    <xf numFmtId="164" fontId="5" fillId="0" borderId="1" xfId="2" applyNumberFormat="1" applyFont="1" applyFill="1" applyBorder="1" applyAlignment="1" applyProtection="1">
      <alignment horizontal="left" vertical="center"/>
      <protection hidden="1"/>
    </xf>
    <xf numFmtId="165" fontId="5" fillId="0" borderId="1" xfId="2" applyNumberFormat="1" applyFont="1" applyFill="1" applyBorder="1" applyAlignment="1" applyProtection="1">
      <alignment horizontal="left" vertical="center"/>
      <protection hidden="1"/>
    </xf>
    <xf numFmtId="164" fontId="25" fillId="0" borderId="1" xfId="2" applyNumberFormat="1" applyFont="1" applyFill="1" applyBorder="1" applyAlignment="1" applyProtection="1">
      <alignment vertical="center"/>
      <protection hidden="1"/>
    </xf>
    <xf numFmtId="164" fontId="23" fillId="0" borderId="1" xfId="2" applyNumberFormat="1" applyFont="1" applyFill="1" applyBorder="1" applyAlignment="1" applyProtection="1">
      <alignment vertical="center"/>
      <protection hidden="1"/>
    </xf>
    <xf numFmtId="1" fontId="5" fillId="0" borderId="1" xfId="0" applyNumberFormat="1" applyFont="1" applyBorder="1" applyAlignment="1" applyProtection="1">
      <alignment vertical="top"/>
      <protection hidden="1"/>
    </xf>
    <xf numFmtId="164" fontId="5" fillId="0" borderId="1" xfId="2" applyNumberFormat="1" applyFont="1" applyFill="1" applyBorder="1" applyAlignment="1" applyProtection="1">
      <alignment vertical="center"/>
      <protection hidden="1"/>
    </xf>
    <xf numFmtId="0" fontId="5" fillId="12" borderId="9" xfId="0" applyFont="1" applyFill="1" applyBorder="1" applyAlignment="1" applyProtection="1">
      <alignment wrapText="1"/>
      <protection locked="0" hidden="1"/>
    </xf>
    <xf numFmtId="44" fontId="5" fillId="12" borderId="9" xfId="0" applyNumberFormat="1" applyFont="1" applyFill="1" applyBorder="1" applyAlignment="1" applyProtection="1">
      <alignment wrapText="1"/>
      <protection locked="0" hidden="1"/>
    </xf>
    <xf numFmtId="2" fontId="5" fillId="12" borderId="9" xfId="0" applyNumberFormat="1" applyFont="1" applyFill="1" applyBorder="1" applyAlignment="1" applyProtection="1">
      <alignment wrapText="1"/>
      <protection locked="0" hidden="1"/>
    </xf>
    <xf numFmtId="49" fontId="5" fillId="9" borderId="0" xfId="0" applyNumberFormat="1" applyFont="1" applyFill="1" applyAlignment="1" applyProtection="1">
      <alignment horizontal="left" vertical="center"/>
      <protection hidden="1"/>
    </xf>
    <xf numFmtId="0" fontId="33" fillId="0" borderId="34" xfId="0" applyFont="1" applyBorder="1" applyAlignment="1" applyProtection="1">
      <alignment horizontal="left" vertical="top" wrapText="1"/>
      <protection hidden="1"/>
    </xf>
    <xf numFmtId="0" fontId="33" fillId="0" borderId="35" xfId="0" applyFont="1" applyBorder="1" applyAlignment="1" applyProtection="1">
      <alignment horizontal="left" vertical="top" wrapText="1"/>
      <protection hidden="1"/>
    </xf>
    <xf numFmtId="0" fontId="33" fillId="0" borderId="31" xfId="0" applyFont="1" applyBorder="1" applyAlignment="1" applyProtection="1">
      <alignment horizontal="left" vertical="top" wrapText="1"/>
      <protection hidden="1"/>
    </xf>
    <xf numFmtId="0" fontId="29" fillId="8" borderId="12" xfId="2" applyNumberFormat="1" applyFont="1" applyFill="1" applyBorder="1" applyAlignment="1" applyProtection="1">
      <alignment horizontal="left" vertical="center" wrapText="1"/>
      <protection hidden="1"/>
    </xf>
    <xf numFmtId="0" fontId="29" fillId="8" borderId="13" xfId="2" applyNumberFormat="1" applyFont="1" applyFill="1" applyBorder="1" applyAlignment="1" applyProtection="1">
      <alignment horizontal="left" vertical="center" wrapText="1"/>
      <protection hidden="1"/>
    </xf>
    <xf numFmtId="0" fontId="29" fillId="8" borderId="10" xfId="2" applyNumberFormat="1" applyFont="1" applyFill="1" applyBorder="1" applyAlignment="1" applyProtection="1">
      <alignment horizontal="left" vertical="center" wrapText="1"/>
      <protection hidden="1"/>
    </xf>
    <xf numFmtId="0" fontId="5" fillId="0" borderId="2" xfId="0" applyFont="1" applyBorder="1" applyAlignment="1" applyProtection="1">
      <alignment horizontal="center"/>
      <protection hidden="1"/>
    </xf>
    <xf numFmtId="0" fontId="5" fillId="0" borderId="3" xfId="0" applyFont="1" applyBorder="1" applyAlignment="1" applyProtection="1">
      <alignment horizontal="center"/>
      <protection hidden="1"/>
    </xf>
    <xf numFmtId="0" fontId="23" fillId="6" borderId="9" xfId="2" applyNumberFormat="1" applyFont="1" applyFill="1" applyBorder="1" applyAlignment="1" applyProtection="1">
      <alignment horizontal="center" vertical="center" wrapText="1"/>
      <protection locked="0" hidden="1"/>
    </xf>
    <xf numFmtId="164" fontId="30" fillId="2" borderId="4" xfId="2" applyNumberFormat="1" applyFont="1" applyFill="1" applyBorder="1" applyAlignment="1" applyProtection="1">
      <alignment horizontal="center" vertical="center"/>
      <protection hidden="1"/>
    </xf>
    <xf numFmtId="164" fontId="29" fillId="2" borderId="1" xfId="2" applyNumberFormat="1" applyFont="1" applyFill="1" applyBorder="1" applyAlignment="1" applyProtection="1">
      <alignment horizontal="center" vertical="center"/>
      <protection hidden="1"/>
    </xf>
    <xf numFmtId="0" fontId="29" fillId="6" borderId="12" xfId="2" applyNumberFormat="1" applyFont="1" applyFill="1" applyBorder="1" applyAlignment="1" applyProtection="1">
      <alignment vertical="center" wrapText="1"/>
      <protection locked="0" hidden="1"/>
    </xf>
    <xf numFmtId="0" fontId="29" fillId="6" borderId="10" xfId="2" applyNumberFormat="1" applyFont="1" applyFill="1" applyBorder="1" applyAlignment="1" applyProtection="1">
      <alignment vertical="center" wrapText="1"/>
      <protection locked="0" hidden="1"/>
    </xf>
    <xf numFmtId="164" fontId="29" fillId="2" borderId="23" xfId="2" applyNumberFormat="1" applyFont="1" applyFill="1" applyBorder="1" applyAlignment="1" applyProtection="1">
      <alignment horizontal="left" vertical="center"/>
      <protection hidden="1"/>
    </xf>
    <xf numFmtId="164" fontId="29" fillId="2" borderId="0" xfId="2" applyNumberFormat="1" applyFont="1" applyFill="1" applyBorder="1" applyAlignment="1" applyProtection="1">
      <alignment horizontal="left" vertical="center"/>
      <protection hidden="1"/>
    </xf>
    <xf numFmtId="0" fontId="29" fillId="6" borderId="12" xfId="2" applyNumberFormat="1" applyFont="1" applyFill="1" applyBorder="1" applyAlignment="1" applyProtection="1">
      <alignment horizontal="center" vertical="center" wrapText="1"/>
      <protection locked="0" hidden="1"/>
    </xf>
    <xf numFmtId="0" fontId="29" fillId="6" borderId="10" xfId="2" applyNumberFormat="1" applyFont="1" applyFill="1" applyBorder="1" applyAlignment="1" applyProtection="1">
      <alignment horizontal="center" vertical="center" wrapText="1"/>
      <protection locked="0" hidden="1"/>
    </xf>
    <xf numFmtId="0" fontId="29" fillId="6" borderId="12" xfId="2" applyNumberFormat="1" applyFont="1" applyFill="1" applyBorder="1" applyAlignment="1" applyProtection="1">
      <alignment horizontal="left" vertical="center" wrapText="1"/>
      <protection locked="0" hidden="1"/>
    </xf>
    <xf numFmtId="0" fontId="29" fillId="6" borderId="10" xfId="2" applyNumberFormat="1" applyFont="1" applyFill="1" applyBorder="1" applyAlignment="1" applyProtection="1">
      <alignment horizontal="left" vertical="center" wrapText="1"/>
      <protection locked="0" hidden="1"/>
    </xf>
    <xf numFmtId="0" fontId="29" fillId="6" borderId="12" xfId="2" applyNumberFormat="1" applyFont="1" applyFill="1" applyBorder="1" applyAlignment="1" applyProtection="1">
      <alignment horizontal="left" vertical="center" wrapText="1"/>
      <protection hidden="1"/>
    </xf>
    <xf numFmtId="0" fontId="29" fillId="6" borderId="13" xfId="2" applyNumberFormat="1" applyFont="1" applyFill="1" applyBorder="1" applyAlignment="1" applyProtection="1">
      <alignment horizontal="left" vertical="center" wrapText="1"/>
      <protection hidden="1"/>
    </xf>
    <xf numFmtId="0" fontId="29" fillId="6" borderId="10" xfId="2" applyNumberFormat="1" applyFont="1" applyFill="1" applyBorder="1" applyAlignment="1" applyProtection="1">
      <alignment horizontal="left" vertical="center" wrapText="1"/>
      <protection hidden="1"/>
    </xf>
    <xf numFmtId="49" fontId="36" fillId="9" borderId="9" xfId="0" applyNumberFormat="1" applyFont="1" applyFill="1" applyBorder="1" applyAlignment="1" applyProtection="1">
      <alignment horizontal="left" vertical="center" wrapText="1"/>
      <protection hidden="1"/>
    </xf>
  </cellXfs>
  <cellStyles count="6">
    <cellStyle name="Hyperlink" xfId="5" builtinId="8"/>
    <cellStyle name="Komma 2" xfId="2" xr:uid="{21358599-1C9D-43E7-A33D-C9BD7CFD9434}"/>
    <cellStyle name="Standaard" xfId="0" builtinId="0"/>
    <cellStyle name="Standaard 3" xfId="3" xr:uid="{CC419A72-1C0D-4EF3-855E-3AAE6A9A3E58}"/>
    <cellStyle name="Valuta" xfId="1" builtinId="4"/>
    <cellStyle name="Valuta 3" xfId="4" xr:uid="{DDDB6384-08B2-459C-907C-57541371F84B}"/>
  </cellStyles>
  <dxfs count="101">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color rgb="FFFF0000"/>
      </font>
      <numFmt numFmtId="34" formatCode="_ &quot;€&quot;\ * #,##0.00_ ;_ &quot;€&quot;\ * \-#,##0.00_ ;_ &quot;€&quot;\ * &quot;-&quot;??_ ;_ @_ "/>
    </dxf>
    <dxf>
      <font>
        <b/>
        <i val="0"/>
      </font>
      <fill>
        <patternFill>
          <bgColor theme="3" tint="0.749961851863155"/>
        </patternFill>
      </fill>
    </dxf>
    <dxf>
      <font>
        <condense val="0"/>
        <extend val="0"/>
        <color indexed="8"/>
      </font>
    </dxf>
    <dxf>
      <font>
        <color theme="1"/>
      </font>
    </dxf>
    <dxf>
      <font>
        <color rgb="FFFF0000"/>
      </font>
    </dxf>
    <dxf>
      <font>
        <color auto="1"/>
      </font>
    </dxf>
    <dxf>
      <font>
        <color rgb="FFFF0000"/>
      </font>
      <fill>
        <patternFill patternType="none">
          <bgColor auto="1"/>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1266825</xdr:colOff>
      <xdr:row>0</xdr:row>
      <xdr:rowOff>0</xdr:rowOff>
    </xdr:from>
    <xdr:to>
      <xdr:col>1</xdr:col>
      <xdr:colOff>8826500</xdr:colOff>
      <xdr:row>6</xdr:row>
      <xdr:rowOff>26670</xdr:rowOff>
    </xdr:to>
    <xdr:pic>
      <xdr:nvPicPr>
        <xdr:cNvPr id="2" name="Afbeelding 1" descr="Logo rijksdienst voor Ondernemend Nederland">
          <a:extLst>
            <a:ext uri="{FF2B5EF4-FFF2-40B4-BE49-F238E27FC236}">
              <a16:creationId xmlns:a16="http://schemas.microsoft.com/office/drawing/2014/main" id="{6E1737AC-6A73-2E3C-2925-80324B0ED2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475" y="0"/>
          <a:ext cx="7559675" cy="116967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vo.nl/onderwerpen/subsidiespelregels/ezk/vaste-uurtarief" TargetMode="External"/><Relationship Id="rId2" Type="http://schemas.openxmlformats.org/officeDocument/2006/relationships/hyperlink" Target="https://www.rvo.nl/onderwerpen/subsidiespelregels/ezk/loonkosten-vaste-opslag" TargetMode="External"/><Relationship Id="rId1" Type="http://schemas.openxmlformats.org/officeDocument/2006/relationships/hyperlink" Target="https://www.rvo.nl/onderwerpen/subsidiespelregels/ezk/iks"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32BE6-396A-4F02-9A84-42F23FA5AB60}">
  <dimension ref="A1:DZ60"/>
  <sheetViews>
    <sheetView topLeftCell="B1" workbookViewId="0">
      <selection activeCell="B38" sqref="B38"/>
    </sheetView>
  </sheetViews>
  <sheetFormatPr defaultColWidth="0" defaultRowHeight="11.25" zeroHeight="1" x14ac:dyDescent="0.15"/>
  <cols>
    <col min="1" max="1" width="3.7109375" style="19" customWidth="1"/>
    <col min="2" max="2" width="153.42578125" style="19" customWidth="1"/>
    <col min="3" max="3" width="63.5703125" style="19" hidden="1" customWidth="1"/>
    <col min="4" max="4" width="6" style="19" hidden="1" customWidth="1"/>
    <col min="5" max="5" width="4.5703125" style="19" hidden="1" customWidth="1"/>
    <col min="6" max="9" width="10.28515625" style="19" hidden="1" customWidth="1"/>
    <col min="10" max="10" width="5.5703125" style="19" hidden="1" customWidth="1"/>
    <col min="11" max="11" width="0" style="19" hidden="1" customWidth="1"/>
    <col min="12" max="12" width="46.5703125" style="19" hidden="1" customWidth="1"/>
    <col min="13" max="130" width="0" style="19" hidden="1" customWidth="1"/>
    <col min="131" max="16384" width="10.28515625" style="19" hidden="1"/>
  </cols>
  <sheetData>
    <row r="1" spans="1:12" s="10" customFormat="1" ht="15" x14ac:dyDescent="0.25">
      <c r="A1" s="11"/>
    </row>
    <row r="2" spans="1:12" s="10" customFormat="1" ht="15" x14ac:dyDescent="0.25">
      <c r="A2" s="11"/>
    </row>
    <row r="3" spans="1:12" s="10" customFormat="1" ht="15" x14ac:dyDescent="0.25">
      <c r="A3" s="11"/>
    </row>
    <row r="4" spans="1:12" s="10" customFormat="1" ht="15" x14ac:dyDescent="0.25">
      <c r="A4" s="11"/>
    </row>
    <row r="5" spans="1:12" s="10" customFormat="1" ht="15" x14ac:dyDescent="0.25">
      <c r="A5" s="12"/>
    </row>
    <row r="6" spans="1:12" s="10" customFormat="1" ht="15" x14ac:dyDescent="0.25">
      <c r="A6" s="12"/>
    </row>
    <row r="7" spans="1:12" s="10" customFormat="1" ht="15" x14ac:dyDescent="0.25">
      <c r="A7" s="12"/>
      <c r="L7" s="13"/>
    </row>
    <row r="8" spans="1:12" s="15" customFormat="1" ht="30" customHeight="1" x14ac:dyDescent="0.35">
      <c r="A8" s="14"/>
      <c r="B8" s="16" t="s">
        <v>0</v>
      </c>
    </row>
    <row r="9" spans="1:12" s="15" customFormat="1" ht="20.25" customHeight="1" x14ac:dyDescent="0.35">
      <c r="A9" s="14"/>
      <c r="B9" s="17" t="s">
        <v>1</v>
      </c>
    </row>
    <row r="10" spans="1:12" x14ac:dyDescent="0.15">
      <c r="A10" s="18"/>
    </row>
    <row r="11" spans="1:12" x14ac:dyDescent="0.15">
      <c r="A11" s="20"/>
      <c r="B11" s="19" t="s">
        <v>2</v>
      </c>
    </row>
    <row r="12" spans="1:12" x14ac:dyDescent="0.15">
      <c r="A12" s="18"/>
      <c r="B12" s="19" t="s">
        <v>3</v>
      </c>
    </row>
    <row r="13" spans="1:12" x14ac:dyDescent="0.15">
      <c r="A13" s="18"/>
      <c r="B13" s="19" t="s">
        <v>4</v>
      </c>
    </row>
    <row r="14" spans="1:12" x14ac:dyDescent="0.15">
      <c r="A14" s="18"/>
      <c r="B14" s="21" t="s">
        <v>5</v>
      </c>
    </row>
    <row r="15" spans="1:12" x14ac:dyDescent="0.15">
      <c r="A15" s="18"/>
    </row>
    <row r="16" spans="1:12" x14ac:dyDescent="0.15">
      <c r="A16" s="18"/>
      <c r="B16" s="22" t="s">
        <v>6</v>
      </c>
    </row>
    <row r="17" spans="1:11" x14ac:dyDescent="0.15">
      <c r="A17" s="20"/>
      <c r="B17" s="21" t="s">
        <v>7</v>
      </c>
    </row>
    <row r="18" spans="1:11" x14ac:dyDescent="0.15">
      <c r="A18" s="23"/>
      <c r="B18" s="19" t="s">
        <v>8</v>
      </c>
      <c r="E18" s="24"/>
      <c r="K18" s="25"/>
    </row>
    <row r="19" spans="1:11" x14ac:dyDescent="0.15">
      <c r="A19" s="18"/>
      <c r="B19" s="21" t="s">
        <v>9</v>
      </c>
    </row>
    <row r="20" spans="1:11" x14ac:dyDescent="0.15">
      <c r="A20" s="18"/>
      <c r="B20" s="21" t="s">
        <v>10</v>
      </c>
    </row>
    <row r="21" spans="1:11" x14ac:dyDescent="0.15">
      <c r="A21" s="26"/>
    </row>
    <row r="22" spans="1:11" x14ac:dyDescent="0.15">
      <c r="A22" s="18"/>
      <c r="B22" s="27" t="s">
        <v>11</v>
      </c>
    </row>
    <row r="23" spans="1:11" x14ac:dyDescent="0.15">
      <c r="A23" s="18"/>
      <c r="B23" s="19" t="s">
        <v>12</v>
      </c>
    </row>
    <row r="24" spans="1:11" x14ac:dyDescent="0.15">
      <c r="A24" s="18"/>
      <c r="B24" s="19" t="s">
        <v>13</v>
      </c>
    </row>
    <row r="25" spans="1:11" x14ac:dyDescent="0.15">
      <c r="A25" s="18"/>
      <c r="B25" s="28" t="s">
        <v>14</v>
      </c>
    </row>
    <row r="26" spans="1:11" x14ac:dyDescent="0.15">
      <c r="A26" s="18"/>
      <c r="B26" s="28" t="s">
        <v>15</v>
      </c>
    </row>
    <row r="27" spans="1:11" x14ac:dyDescent="0.15">
      <c r="A27" s="29"/>
      <c r="B27" s="28" t="s">
        <v>16</v>
      </c>
    </row>
    <row r="28" spans="1:11" ht="22.5" x14ac:dyDescent="0.15">
      <c r="A28" s="30"/>
      <c r="B28" s="31" t="s">
        <v>17</v>
      </c>
    </row>
    <row r="29" spans="1:11" x14ac:dyDescent="0.15">
      <c r="A29" s="30"/>
      <c r="B29" s="31" t="s">
        <v>18</v>
      </c>
    </row>
    <row r="30" spans="1:11" x14ac:dyDescent="0.15">
      <c r="A30" s="30"/>
      <c r="B30" s="31"/>
    </row>
    <row r="31" spans="1:11" x14ac:dyDescent="0.15">
      <c r="A31" s="30"/>
      <c r="B31" s="31" t="s">
        <v>19</v>
      </c>
    </row>
    <row r="32" spans="1:11" x14ac:dyDescent="0.15">
      <c r="A32" s="30"/>
      <c r="B32" s="31" t="s">
        <v>20</v>
      </c>
    </row>
    <row r="33" spans="1:12" x14ac:dyDescent="0.15">
      <c r="B33" s="352" t="s">
        <v>21</v>
      </c>
      <c r="C33" s="349"/>
      <c r="D33" s="349"/>
      <c r="E33" s="349"/>
      <c r="F33" s="349"/>
    </row>
    <row r="34" spans="1:12" x14ac:dyDescent="0.15">
      <c r="B34" s="357" t="s">
        <v>22</v>
      </c>
      <c r="C34" s="350"/>
      <c r="D34" s="350"/>
      <c r="E34" s="350"/>
      <c r="F34" s="350"/>
    </row>
    <row r="35" spans="1:12" x14ac:dyDescent="0.15">
      <c r="A35" s="18"/>
      <c r="B35" s="32"/>
    </row>
    <row r="36" spans="1:12" x14ac:dyDescent="0.15">
      <c r="A36" s="18"/>
      <c r="B36" s="32" t="s">
        <v>23</v>
      </c>
    </row>
    <row r="37" spans="1:12" x14ac:dyDescent="0.15">
      <c r="A37" s="18"/>
      <c r="B37" s="32" t="s">
        <v>24</v>
      </c>
      <c r="G37" s="33"/>
      <c r="H37" s="33"/>
      <c r="I37" s="33"/>
      <c r="J37" s="33"/>
      <c r="K37" s="33"/>
      <c r="L37" s="33"/>
    </row>
    <row r="38" spans="1:12" x14ac:dyDescent="0.15">
      <c r="A38" s="18"/>
      <c r="B38" s="32"/>
      <c r="G38" s="33"/>
      <c r="H38" s="33"/>
      <c r="I38" s="33"/>
      <c r="J38" s="33"/>
      <c r="K38" s="33"/>
      <c r="L38" s="33"/>
    </row>
    <row r="39" spans="1:12" x14ac:dyDescent="0.15">
      <c r="A39" s="26"/>
      <c r="B39" s="27" t="s">
        <v>25</v>
      </c>
      <c r="C39" s="33"/>
      <c r="D39" s="33"/>
      <c r="E39" s="33"/>
      <c r="F39" s="33"/>
      <c r="G39" s="33"/>
      <c r="H39" s="33"/>
      <c r="I39" s="33"/>
      <c r="J39" s="33"/>
      <c r="K39" s="33"/>
      <c r="L39" s="33"/>
    </row>
    <row r="40" spans="1:12" x14ac:dyDescent="0.15">
      <c r="A40" s="26"/>
      <c r="B40" s="348" t="s">
        <v>26</v>
      </c>
      <c r="C40" s="348"/>
      <c r="D40" s="348"/>
      <c r="E40" s="348"/>
      <c r="F40" s="33"/>
      <c r="G40" s="33"/>
      <c r="H40" s="33"/>
      <c r="I40" s="33"/>
      <c r="J40" s="33"/>
      <c r="K40" s="33"/>
      <c r="L40" s="33"/>
    </row>
    <row r="41" spans="1:12" x14ac:dyDescent="0.15">
      <c r="A41" s="26"/>
      <c r="B41" s="34" t="s">
        <v>27</v>
      </c>
      <c r="C41" s="33"/>
      <c r="D41" s="33"/>
      <c r="E41" s="33"/>
      <c r="F41" s="33"/>
      <c r="G41" s="33"/>
      <c r="H41" s="33"/>
      <c r="I41" s="33"/>
      <c r="J41" s="33"/>
      <c r="K41" s="33"/>
      <c r="L41" s="33"/>
    </row>
    <row r="42" spans="1:12" x14ac:dyDescent="0.15">
      <c r="A42" s="26"/>
      <c r="B42" s="35"/>
      <c r="C42" s="33"/>
      <c r="D42" s="33"/>
      <c r="E42" s="33"/>
      <c r="F42" s="33"/>
      <c r="G42" s="33"/>
      <c r="H42" s="33"/>
      <c r="I42" s="33"/>
      <c r="J42" s="33"/>
      <c r="K42" s="33"/>
      <c r="L42" s="33"/>
    </row>
    <row r="43" spans="1:12" x14ac:dyDescent="0.15">
      <c r="A43" s="26"/>
      <c r="B43" s="36" t="s">
        <v>28</v>
      </c>
      <c r="C43" s="33"/>
      <c r="D43" s="33"/>
      <c r="E43" s="33"/>
      <c r="F43" s="33"/>
      <c r="G43" s="33"/>
      <c r="H43" s="33"/>
      <c r="I43" s="33"/>
      <c r="J43" s="33"/>
      <c r="K43" s="33"/>
      <c r="L43" s="33"/>
    </row>
    <row r="44" spans="1:12" x14ac:dyDescent="0.15">
      <c r="A44" s="26"/>
      <c r="B44" s="37" t="s">
        <v>29</v>
      </c>
      <c r="C44" s="33"/>
      <c r="D44" s="33"/>
      <c r="E44" s="33"/>
      <c r="F44" s="33"/>
      <c r="G44" s="33"/>
      <c r="H44" s="33"/>
      <c r="I44" s="33"/>
      <c r="J44" s="33"/>
      <c r="K44" s="33"/>
      <c r="L44" s="33"/>
    </row>
    <row r="45" spans="1:12" x14ac:dyDescent="0.15">
      <c r="A45" s="26"/>
      <c r="D45" s="33"/>
      <c r="E45" s="33"/>
      <c r="F45" s="33"/>
      <c r="G45" s="33"/>
      <c r="H45" s="33"/>
      <c r="I45" s="33"/>
      <c r="J45" s="33"/>
      <c r="K45" s="33"/>
      <c r="L45" s="33"/>
    </row>
    <row r="46" spans="1:12" x14ac:dyDescent="0.15">
      <c r="A46" s="26"/>
      <c r="B46" s="36" t="s">
        <v>30</v>
      </c>
      <c r="C46" s="33"/>
      <c r="D46" s="33"/>
      <c r="E46" s="33"/>
      <c r="F46" s="33"/>
      <c r="G46" s="33"/>
      <c r="H46" s="33"/>
      <c r="I46" s="33"/>
      <c r="J46" s="33"/>
      <c r="K46" s="33"/>
      <c r="L46" s="33"/>
    </row>
    <row r="47" spans="1:12" ht="78.75" x14ac:dyDescent="0.15">
      <c r="A47" s="26"/>
      <c r="B47" s="38" t="s">
        <v>31</v>
      </c>
      <c r="C47" s="33"/>
      <c r="D47" s="33"/>
      <c r="E47" s="33"/>
      <c r="F47" s="33"/>
    </row>
    <row r="48" spans="1:12" x14ac:dyDescent="0.15">
      <c r="A48" s="26"/>
      <c r="B48" s="39"/>
      <c r="C48" s="33"/>
      <c r="D48" s="33"/>
      <c r="E48" s="33"/>
      <c r="F48" s="33"/>
    </row>
    <row r="49" spans="1:3" x14ac:dyDescent="0.15">
      <c r="A49" s="26"/>
      <c r="B49" s="40" t="s">
        <v>32</v>
      </c>
    </row>
    <row r="50" spans="1:3" x14ac:dyDescent="0.15">
      <c r="A50" s="26"/>
      <c r="B50" s="347" t="s">
        <v>33</v>
      </c>
      <c r="C50" s="41"/>
    </row>
    <row r="51" spans="1:3" x14ac:dyDescent="0.15">
      <c r="A51" s="345"/>
      <c r="B51" s="347" t="s">
        <v>34</v>
      </c>
      <c r="C51" s="346"/>
    </row>
    <row r="52" spans="1:3" x14ac:dyDescent="0.15">
      <c r="A52" s="18"/>
      <c r="B52" s="347"/>
    </row>
    <row r="53" spans="1:3" x14ac:dyDescent="0.15">
      <c r="A53" s="18"/>
      <c r="B53" s="27" t="s">
        <v>35</v>
      </c>
    </row>
    <row r="54" spans="1:3" x14ac:dyDescent="0.15">
      <c r="A54" s="18"/>
      <c r="B54" s="21" t="s">
        <v>36</v>
      </c>
    </row>
    <row r="55" spans="1:3" x14ac:dyDescent="0.15">
      <c r="A55" s="18"/>
      <c r="B55" s="21" t="s">
        <v>37</v>
      </c>
    </row>
    <row r="56" spans="1:3" x14ac:dyDescent="0.15">
      <c r="A56" s="18"/>
    </row>
    <row r="57" spans="1:3" hidden="1" x14ac:dyDescent="0.15">
      <c r="A57" s="26"/>
    </row>
    <row r="58" spans="1:3" hidden="1" x14ac:dyDescent="0.15">
      <c r="A58" s="18"/>
    </row>
    <row r="59" spans="1:3" hidden="1" x14ac:dyDescent="0.15">
      <c r="A59" s="20"/>
    </row>
    <row r="60" spans="1:3" hidden="1" x14ac:dyDescent="0.15">
      <c r="A60" s="18"/>
    </row>
  </sheetData>
  <sheetProtection algorithmName="SHA-512" hashValue="Tz8UKEgAU9ghilc1C26aWZ0Euerj/ebm0U8R4/YKE5b9F2lDriKsP4tvUIXq9NNwF6Jw2U2JXJ4eSWEW7ztbpg==" saltValue="pJVceBeeSy07X+OFiT9yKw==" spinCount="100000" sheet="1" objects="1" scenarios="1"/>
  <hyperlinks>
    <hyperlink ref="B25" r:id="rId1" xr:uid="{C2496C85-EBF1-427C-B52B-E7DD21F4BAE3}"/>
    <hyperlink ref="B26" r:id="rId2" xr:uid="{9FF14B48-8D8A-4608-80B4-B771DF20884A}"/>
    <hyperlink ref="B27" r:id="rId3" xr:uid="{47E451E3-C96A-4997-A21F-B5E8159CE121}"/>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A657-C1DA-435F-B968-864E103A2C93}">
  <dimension ref="A1:W144"/>
  <sheetViews>
    <sheetView zoomScaleNormal="100" workbookViewId="0">
      <selection activeCell="C2" sqref="C2:D2"/>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2.85546875" style="89" customWidth="1"/>
    <col min="14" max="14" width="17.85546875" style="90" hidden="1" customWidth="1"/>
    <col min="15" max="15" width="11.42578125" style="91" hidden="1" customWidth="1"/>
    <col min="16" max="16" width="16.42578125"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0" style="47" hidden="1"/>
  </cols>
  <sheetData>
    <row r="1" spans="1:23" x14ac:dyDescent="0.25">
      <c r="A1" s="85"/>
      <c r="B1" s="86"/>
      <c r="C1" s="86"/>
      <c r="D1" s="87"/>
      <c r="E1" s="86"/>
      <c r="F1" s="86"/>
      <c r="G1" s="86"/>
    </row>
    <row r="2" spans="1:23" x14ac:dyDescent="0.25">
      <c r="A2" s="85"/>
      <c r="B2" s="332" t="s">
        <v>215</v>
      </c>
      <c r="C2" s="380"/>
      <c r="D2" s="381"/>
      <c r="E2" s="332" t="s">
        <v>80</v>
      </c>
      <c r="F2" s="380"/>
      <c r="G2" s="381"/>
      <c r="H2" s="111"/>
      <c r="I2" s="50"/>
      <c r="J2" s="93"/>
      <c r="K2" s="93"/>
      <c r="L2" s="130"/>
      <c r="M2" s="114"/>
    </row>
    <row r="3" spans="1:23" s="119" customFormat="1" x14ac:dyDescent="0.25">
      <c r="A3" s="107"/>
      <c r="B3" s="108" t="s">
        <v>62</v>
      </c>
      <c r="C3" s="382" t="str">
        <f>IF('Penvoerder (deelnemer 1)'!C3="","",'Penvoerder (deelnemer 1)'!C3)</f>
        <v/>
      </c>
      <c r="D3" s="383"/>
      <c r="E3" s="383"/>
      <c r="F3" s="383"/>
      <c r="G3" s="384"/>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 si="4">SUM(H12:H26)</f>
        <v>0</v>
      </c>
      <c r="I28" s="337">
        <f>SUM(I12:I26)</f>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4">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209</v>
      </c>
      <c r="D124" s="47"/>
      <c r="F124" s="315"/>
      <c r="G124" s="314"/>
    </row>
    <row r="125" spans="1:23" x14ac:dyDescent="0.25">
      <c r="A125" s="107"/>
      <c r="B125" s="42" t="s">
        <v>210</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row r="144" spans="1:23" x14ac:dyDescent="0.25">
      <c r="B144" s="316"/>
      <c r="C144" s="316"/>
      <c r="D144" s="333"/>
      <c r="E144" s="316"/>
    </row>
  </sheetData>
  <sheetProtection algorithmName="SHA-512" hashValue="SgRjWlolHaOuF0Zlx38X/8DBxxF3PJWIWQ7r/ZmlsQUpURknDoXGUqamAmzQpTA/TLLN81qFt1xay2/tQApW9A==" saltValue="PrWXaR4cus51AFYSGnSkPA==" spinCount="100000" sheet="1" objects="1" scenarios="1"/>
  <mergeCells count="29">
    <mergeCell ref="D43:F43"/>
    <mergeCell ref="C2:D2"/>
    <mergeCell ref="C3:G3"/>
    <mergeCell ref="B10:E10"/>
    <mergeCell ref="D39:F39"/>
    <mergeCell ref="D40:F40"/>
    <mergeCell ref="D41:F41"/>
    <mergeCell ref="D42:F42"/>
    <mergeCell ref="D45:F45"/>
    <mergeCell ref="D46:F46"/>
    <mergeCell ref="D47:F47"/>
    <mergeCell ref="D53:F53"/>
    <mergeCell ref="D54:F54"/>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s>
  <conditionalFormatting sqref="B10">
    <cfRule type="cellIs" dxfId="39" priority="10" stopIfTrue="1" operator="equal">
      <formula>"Kies eerst uw systematiek voor de berekening van de loonkosten"</formula>
    </cfRule>
  </conditionalFormatting>
  <conditionalFormatting sqref="B118:D119">
    <cfRule type="expression" dxfId="38" priority="4">
      <formula>$C$118&gt;0</formula>
    </cfRule>
  </conditionalFormatting>
  <conditionalFormatting sqref="D12:D26">
    <cfRule type="expression" dxfId="37" priority="5">
      <formula>AND($C$8="Vast uurtarief (60 euro)",$D12&gt;60)</formula>
    </cfRule>
  </conditionalFormatting>
  <conditionalFormatting sqref="F12:F26">
    <cfRule type="expression" dxfId="36" priority="2">
      <formula>$F12=0.5</formula>
    </cfRule>
  </conditionalFormatting>
  <conditionalFormatting sqref="F27">
    <cfRule type="cellIs" dxfId="35" priority="11" stopIfTrue="1" operator="equal">
      <formula>"Opslag algemene kosten (50%)"</formula>
    </cfRule>
  </conditionalFormatting>
  <conditionalFormatting sqref="F142">
    <cfRule type="expression" dxfId="34" priority="1">
      <formula>$F$141=$F$142</formula>
    </cfRule>
  </conditionalFormatting>
  <conditionalFormatting sqref="H79:H107">
    <cfRule type="expression" dxfId="33" priority="6">
      <formula>$H79&gt;$N79</formula>
    </cfRule>
  </conditionalFormatting>
  <conditionalFormatting sqref="I79:I107">
    <cfRule type="expression" dxfId="32" priority="9">
      <formula>$I79&gt;$O79</formula>
    </cfRule>
  </conditionalFormatting>
  <conditionalFormatting sqref="J79:J107">
    <cfRule type="expression" dxfId="31" priority="8">
      <formula>$J79&gt;$P79</formula>
    </cfRule>
  </conditionalFormatting>
  <conditionalFormatting sqref="K79:K107">
    <cfRule type="expression" dxfId="30" priority="7">
      <formula>$K79&gt;$Q79</formula>
    </cfRule>
  </conditionalFormatting>
  <dataValidations count="3">
    <dataValidation type="list" allowBlank="1" showInputMessage="1" showErrorMessage="1" sqref="B54:B67 B12:B26" xr:uid="{66B6E7BF-5A96-4F35-A033-D2EA169887C9}">
      <formula1>Activiteiten</formula1>
    </dataValidation>
    <dataValidation type="custom" errorStyle="warning" allowBlank="1" showErrorMessage="1" errorTitle="Maximum vergoeding" error="De opgegeven vergoeding is meer dan het maximum voor deze activiteit." sqref="H79:K109 C109" xr:uid="{837FCB76-8FC8-406A-A727-D142CB0F6608}">
      <formula1>C79&lt;=I79</formula1>
    </dataValidation>
    <dataValidation type="list" allowBlank="1" showInputMessage="1" showErrorMessage="1" sqref="C8" xr:uid="{459CBBB6-11E9-4750-86A2-BFF7E766BCF5}">
      <formula1>Loonkostensystematiek</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F3ECD-661A-4A2E-A72E-D40F2B9089BA}">
  <dimension ref="A1:W144"/>
  <sheetViews>
    <sheetView zoomScaleNormal="100" workbookViewId="0">
      <selection activeCell="C2" sqref="C2:D2"/>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3" style="89" customWidth="1"/>
    <col min="14" max="14" width="17.85546875" style="90" hidden="1" customWidth="1"/>
    <col min="15" max="15" width="11.42578125" style="91" hidden="1" customWidth="1"/>
    <col min="16" max="16" width="16.42578125"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14.140625" style="47" hidden="1"/>
  </cols>
  <sheetData>
    <row r="1" spans="1:23" x14ac:dyDescent="0.25">
      <c r="A1" s="85"/>
      <c r="B1" s="86"/>
      <c r="C1" s="86"/>
      <c r="D1" s="87"/>
      <c r="E1" s="86"/>
      <c r="F1" s="86"/>
      <c r="G1" s="86"/>
    </row>
    <row r="2" spans="1:23" x14ac:dyDescent="0.25">
      <c r="A2" s="85"/>
      <c r="B2" s="332" t="s">
        <v>216</v>
      </c>
      <c r="C2" s="380"/>
      <c r="D2" s="381"/>
      <c r="E2" s="332" t="s">
        <v>80</v>
      </c>
      <c r="F2" s="380"/>
      <c r="G2" s="381"/>
      <c r="H2" s="111"/>
      <c r="I2" s="50"/>
      <c r="J2" s="93"/>
      <c r="K2" s="93"/>
      <c r="L2" s="130"/>
      <c r="M2" s="114"/>
    </row>
    <row r="3" spans="1:23" s="119" customFormat="1" x14ac:dyDescent="0.25">
      <c r="A3" s="107"/>
      <c r="B3" s="108" t="s">
        <v>62</v>
      </c>
      <c r="C3" s="382" t="str">
        <f>IF('Penvoerder (deelnemer 1)'!C3="","",'Penvoerder (deelnemer 1)'!C3)</f>
        <v/>
      </c>
      <c r="D3" s="383"/>
      <c r="E3" s="383"/>
      <c r="F3" s="383"/>
      <c r="G3" s="384"/>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 si="4">SUM(H12:H26)</f>
        <v>0</v>
      </c>
      <c r="I28" s="337">
        <f>SUM(I12:I26)</f>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4">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209</v>
      </c>
      <c r="D124" s="47"/>
      <c r="F124" s="315"/>
      <c r="G124" s="314"/>
    </row>
    <row r="125" spans="1:23" x14ac:dyDescent="0.25">
      <c r="A125" s="107"/>
      <c r="B125" s="42" t="s">
        <v>210</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row r="144" spans="1:23" x14ac:dyDescent="0.25">
      <c r="B144" s="316"/>
      <c r="C144" s="316"/>
      <c r="D144" s="333"/>
      <c r="E144" s="316"/>
    </row>
  </sheetData>
  <sheetProtection algorithmName="SHA-512" hashValue="34q42/B5EoF4FvYoncOy2WFnVB4OEjArxdU/McgRiYQimM7ydgZuWvO2X/3bzKe8QRxZjTunXYAgzagrzeHXgg==" saltValue="b27dKhWLtpKawMhYBr5NBg==" spinCount="100000" sheet="1" objects="1" scenarios="1"/>
  <mergeCells count="29">
    <mergeCell ref="D43:F43"/>
    <mergeCell ref="C2:D2"/>
    <mergeCell ref="C3:G3"/>
    <mergeCell ref="B10:E10"/>
    <mergeCell ref="D39:F39"/>
    <mergeCell ref="D40:F40"/>
    <mergeCell ref="D41:F41"/>
    <mergeCell ref="D42:F42"/>
    <mergeCell ref="D45:F45"/>
    <mergeCell ref="D46:F46"/>
    <mergeCell ref="D47:F47"/>
    <mergeCell ref="D53:F53"/>
    <mergeCell ref="D54:F54"/>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s>
  <conditionalFormatting sqref="B10">
    <cfRule type="cellIs" dxfId="29" priority="10" stopIfTrue="1" operator="equal">
      <formula>"Kies eerst uw systematiek voor de berekening van de loonkosten"</formula>
    </cfRule>
  </conditionalFormatting>
  <conditionalFormatting sqref="B118:D119">
    <cfRule type="expression" dxfId="28" priority="4">
      <formula>$C$118&gt;0</formula>
    </cfRule>
  </conditionalFormatting>
  <conditionalFormatting sqref="D12:D26">
    <cfRule type="expression" dxfId="27" priority="5">
      <formula>AND($C$8="Vast uurtarief (60 euro)",$D12&gt;60)</formula>
    </cfRule>
  </conditionalFormatting>
  <conditionalFormatting sqref="F12:F26">
    <cfRule type="expression" dxfId="26" priority="2">
      <formula>$F12=0.5</formula>
    </cfRule>
  </conditionalFormatting>
  <conditionalFormatting sqref="F27">
    <cfRule type="cellIs" dxfId="25" priority="11" stopIfTrue="1" operator="equal">
      <formula>"Opslag algemene kosten (50%)"</formula>
    </cfRule>
  </conditionalFormatting>
  <conditionalFormatting sqref="F142">
    <cfRule type="expression" dxfId="24" priority="1">
      <formula>$F$141=$F$142</formula>
    </cfRule>
  </conditionalFormatting>
  <conditionalFormatting sqref="H79:H107">
    <cfRule type="expression" dxfId="23" priority="6">
      <formula>$H79&gt;$N79</formula>
    </cfRule>
  </conditionalFormatting>
  <conditionalFormatting sqref="I79:I107">
    <cfRule type="expression" dxfId="22" priority="9">
      <formula>$I79&gt;$O79</formula>
    </cfRule>
  </conditionalFormatting>
  <conditionalFormatting sqref="J79:J107">
    <cfRule type="expression" dxfId="21" priority="8">
      <formula>$J79&gt;$P79</formula>
    </cfRule>
  </conditionalFormatting>
  <conditionalFormatting sqref="K79:K107">
    <cfRule type="expression" dxfId="20" priority="7">
      <formula>$K79&gt;$Q79</formula>
    </cfRule>
  </conditionalFormatting>
  <dataValidations count="3">
    <dataValidation type="list" allowBlank="1" showInputMessage="1" showErrorMessage="1" sqref="C8" xr:uid="{4AF4ADB6-64E5-44E6-8316-D14770F80DD9}">
      <formula1>Loonkostensystematiek</formula1>
    </dataValidation>
    <dataValidation type="list" allowBlank="1" showInputMessage="1" showErrorMessage="1" sqref="B12:B26 B54:B67" xr:uid="{F96FFF68-4515-4B78-8D17-8C70514A79C7}">
      <formula1>Activiteiten</formula1>
    </dataValidation>
    <dataValidation type="custom" errorStyle="warning" allowBlank="1" showErrorMessage="1" errorTitle="Maximum vergoeding" error="De opgegeven vergoeding is meer dan het maximum voor deze activiteit." sqref="H79:K109 C109" xr:uid="{B7C7AD2F-F8C5-473E-B6C3-A32AA41F9101}">
      <formula1>C79&lt;=I79</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3D2E-7F11-4AFC-BFA8-5F9D26A291E9}">
  <dimension ref="A1:W144"/>
  <sheetViews>
    <sheetView zoomScaleNormal="100" workbookViewId="0">
      <selection activeCell="D40" sqref="D40:F40"/>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3.28515625" style="89" customWidth="1"/>
    <col min="14" max="14" width="17.85546875" style="90" hidden="1" customWidth="1"/>
    <col min="15" max="15" width="11.42578125" style="91" hidden="1" customWidth="1"/>
    <col min="16" max="16" width="16.42578125"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14.140625" style="47" hidden="1"/>
  </cols>
  <sheetData>
    <row r="1" spans="1:23" x14ac:dyDescent="0.25">
      <c r="A1" s="85"/>
      <c r="B1" s="86"/>
      <c r="C1" s="86"/>
      <c r="D1" s="87"/>
      <c r="E1" s="86"/>
      <c r="F1" s="86"/>
      <c r="G1" s="86"/>
    </row>
    <row r="2" spans="1:23" x14ac:dyDescent="0.25">
      <c r="A2" s="85"/>
      <c r="B2" s="332" t="s">
        <v>217</v>
      </c>
      <c r="C2" s="380"/>
      <c r="D2" s="381"/>
      <c r="E2" s="332" t="s">
        <v>80</v>
      </c>
      <c r="F2" s="380"/>
      <c r="G2" s="381"/>
      <c r="H2" s="111"/>
      <c r="I2" s="50"/>
      <c r="J2" s="93"/>
      <c r="K2" s="93"/>
      <c r="L2" s="130"/>
      <c r="M2" s="114"/>
    </row>
    <row r="3" spans="1:23" s="119" customFormat="1" x14ac:dyDescent="0.25">
      <c r="A3" s="107"/>
      <c r="B3" s="108" t="s">
        <v>62</v>
      </c>
      <c r="C3" s="382" t="str">
        <f>IF('Penvoerder (deelnemer 1)'!C3="","",'Penvoerder (deelnemer 1)'!C3)</f>
        <v/>
      </c>
      <c r="D3" s="383"/>
      <c r="E3" s="383"/>
      <c r="F3" s="383"/>
      <c r="G3" s="384"/>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 si="4">SUM(H12:H26)</f>
        <v>0</v>
      </c>
      <c r="I28" s="337">
        <f>SUM(I12:I26)</f>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4">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209</v>
      </c>
      <c r="D124" s="47"/>
      <c r="F124" s="315"/>
      <c r="G124" s="314"/>
    </row>
    <row r="125" spans="1:23" x14ac:dyDescent="0.25">
      <c r="A125" s="107"/>
      <c r="B125" s="42" t="s">
        <v>210</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row r="144" spans="1:23" x14ac:dyDescent="0.25">
      <c r="B144" s="316"/>
      <c r="C144" s="316"/>
      <c r="D144" s="333"/>
      <c r="E144" s="316"/>
    </row>
  </sheetData>
  <sheetProtection algorithmName="SHA-512" hashValue="Bb1zKbRL3+vPnP1HjNZYvWgYKCxp8GHwDxCkreibL26abgi2XILOeQbPvCORLiqIB0S2Iw/1c5LBGjmLsx6q6Q==" saltValue="ZEbR6GY7FKB0dLMYrj40mg==" spinCount="100000" sheet="1" objects="1" scenarios="1"/>
  <mergeCells count="29">
    <mergeCell ref="D43:F43"/>
    <mergeCell ref="C2:D2"/>
    <mergeCell ref="C3:G3"/>
    <mergeCell ref="B10:E10"/>
    <mergeCell ref="D39:F39"/>
    <mergeCell ref="D40:F40"/>
    <mergeCell ref="D41:F41"/>
    <mergeCell ref="D42:F42"/>
    <mergeCell ref="D45:F45"/>
    <mergeCell ref="D46:F46"/>
    <mergeCell ref="D47:F47"/>
    <mergeCell ref="D53:F53"/>
    <mergeCell ref="D54:F54"/>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s>
  <conditionalFormatting sqref="B10">
    <cfRule type="cellIs" dxfId="19" priority="10" stopIfTrue="1" operator="equal">
      <formula>"Kies eerst uw systematiek voor de berekening van de loonkosten"</formula>
    </cfRule>
  </conditionalFormatting>
  <conditionalFormatting sqref="B118:D119">
    <cfRule type="expression" dxfId="18" priority="4">
      <formula>$C$118&gt;0</formula>
    </cfRule>
  </conditionalFormatting>
  <conditionalFormatting sqref="D12:D26">
    <cfRule type="expression" dxfId="17" priority="5">
      <formula>AND($C$8="Vast uurtarief (60 euro)",$D12&gt;60)</formula>
    </cfRule>
  </conditionalFormatting>
  <conditionalFormatting sqref="F12:F26">
    <cfRule type="expression" dxfId="16" priority="2">
      <formula>$F12=0.5</formula>
    </cfRule>
  </conditionalFormatting>
  <conditionalFormatting sqref="F27">
    <cfRule type="cellIs" dxfId="15" priority="11" stopIfTrue="1" operator="equal">
      <formula>"Opslag algemene kosten (50%)"</formula>
    </cfRule>
  </conditionalFormatting>
  <conditionalFormatting sqref="F142">
    <cfRule type="expression" dxfId="14" priority="1">
      <formula>$F$141=$F$142</formula>
    </cfRule>
  </conditionalFormatting>
  <conditionalFormatting sqref="H79:H107">
    <cfRule type="expression" dxfId="13" priority="6">
      <formula>$H79&gt;$N79</formula>
    </cfRule>
  </conditionalFormatting>
  <conditionalFormatting sqref="I79:I107">
    <cfRule type="expression" dxfId="12" priority="9">
      <formula>$I79&gt;$O79</formula>
    </cfRule>
  </conditionalFormatting>
  <conditionalFormatting sqref="J79:J107">
    <cfRule type="expression" dxfId="11" priority="8">
      <formula>$J79&gt;$P79</formula>
    </cfRule>
  </conditionalFormatting>
  <conditionalFormatting sqref="K79:K107">
    <cfRule type="expression" dxfId="10" priority="7">
      <formula>$K79&gt;$Q79</formula>
    </cfRule>
  </conditionalFormatting>
  <dataValidations count="3">
    <dataValidation type="list" allowBlank="1" showInputMessage="1" showErrorMessage="1" sqref="B54:B67 B12:B26" xr:uid="{2BDE24EF-B83A-42CF-B856-910476D21264}">
      <formula1>Activiteiten</formula1>
    </dataValidation>
    <dataValidation type="custom" errorStyle="warning" allowBlank="1" showErrorMessage="1" errorTitle="Maximum vergoeding" error="De opgegeven vergoeding is meer dan het maximum voor deze activiteit." sqref="H79:K109 C109" xr:uid="{666C1E21-111F-4D49-ADDF-47B319ACB428}">
      <formula1>C79&lt;=I79</formula1>
    </dataValidation>
    <dataValidation type="list" allowBlank="1" showInputMessage="1" showErrorMessage="1" sqref="C8" xr:uid="{84FB1ECE-631C-4113-B370-482D6B5D889C}">
      <formula1>Loonkostensystematiek</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88D4-24EA-4221-9D8C-F9BFCB89A5E0}">
  <dimension ref="A1:W144"/>
  <sheetViews>
    <sheetView zoomScaleNormal="100" workbookViewId="0">
      <selection activeCell="C2" sqref="C2:D2"/>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3.140625" style="89" customWidth="1"/>
    <col min="14" max="14" width="17.85546875" style="90" hidden="1" customWidth="1"/>
    <col min="15" max="15" width="11.42578125" style="91" hidden="1" customWidth="1"/>
    <col min="16" max="16" width="16.42578125"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14.140625" style="47" hidden="1"/>
  </cols>
  <sheetData>
    <row r="1" spans="1:23" x14ac:dyDescent="0.25">
      <c r="A1" s="85"/>
      <c r="B1" s="86"/>
      <c r="C1" s="86"/>
      <c r="D1" s="87"/>
      <c r="E1" s="86"/>
      <c r="F1" s="86"/>
      <c r="G1" s="86"/>
    </row>
    <row r="2" spans="1:23" x14ac:dyDescent="0.25">
      <c r="A2" s="85"/>
      <c r="B2" s="332" t="s">
        <v>218</v>
      </c>
      <c r="C2" s="380"/>
      <c r="D2" s="381"/>
      <c r="E2" s="332" t="s">
        <v>80</v>
      </c>
      <c r="F2" s="380"/>
      <c r="G2" s="381"/>
      <c r="H2" s="111"/>
      <c r="I2" s="50"/>
      <c r="J2" s="93"/>
      <c r="K2" s="93"/>
      <c r="L2" s="130"/>
      <c r="M2" s="114"/>
    </row>
    <row r="3" spans="1:23" s="119" customFormat="1" x14ac:dyDescent="0.25">
      <c r="A3" s="107"/>
      <c r="B3" s="108" t="s">
        <v>62</v>
      </c>
      <c r="C3" s="382" t="str">
        <f>IF('Penvoerder (deelnemer 1)'!C3="","",'Penvoerder (deelnemer 1)'!C3)</f>
        <v/>
      </c>
      <c r="D3" s="383"/>
      <c r="E3" s="383"/>
      <c r="F3" s="383"/>
      <c r="G3" s="384"/>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 si="4">SUM(H12:H26)</f>
        <v>0</v>
      </c>
      <c r="I28" s="337">
        <f>SUM(I12:I26)</f>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4">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209</v>
      </c>
      <c r="D124" s="47"/>
      <c r="F124" s="315"/>
      <c r="G124" s="314"/>
    </row>
    <row r="125" spans="1:23" x14ac:dyDescent="0.25">
      <c r="A125" s="107"/>
      <c r="B125" s="42" t="s">
        <v>210</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row r="144" spans="1:23" x14ac:dyDescent="0.25">
      <c r="B144" s="316"/>
      <c r="C144" s="316"/>
      <c r="D144" s="333"/>
      <c r="E144" s="316"/>
    </row>
  </sheetData>
  <sheetProtection algorithmName="SHA-512" hashValue="zCqT5OA1UUiwb1dNK18OcFIs0BV+Upe8ythLFdz6/XXDFAFTVvfAhluo7xP2izxYb2YslPfOzPW8pFRdyYrLaA==" saltValue="v46rG9G886GITcRdsIvZWw==" spinCount="100000" sheet="1" objects="1" scenarios="1"/>
  <mergeCells count="29">
    <mergeCell ref="D43:F43"/>
    <mergeCell ref="C2:D2"/>
    <mergeCell ref="C3:G3"/>
    <mergeCell ref="B10:E10"/>
    <mergeCell ref="D39:F39"/>
    <mergeCell ref="D40:F40"/>
    <mergeCell ref="D41:F41"/>
    <mergeCell ref="D42:F42"/>
    <mergeCell ref="D45:F45"/>
    <mergeCell ref="D46:F46"/>
    <mergeCell ref="D47:F47"/>
    <mergeCell ref="D53:F53"/>
    <mergeCell ref="D54:F54"/>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s>
  <conditionalFormatting sqref="B10">
    <cfRule type="cellIs" dxfId="9" priority="10" stopIfTrue="1" operator="equal">
      <formula>"Kies eerst uw systematiek voor de berekening van de loonkosten"</formula>
    </cfRule>
  </conditionalFormatting>
  <conditionalFormatting sqref="B118:D119">
    <cfRule type="expression" dxfId="8" priority="4">
      <formula>$C$118&gt;0</formula>
    </cfRule>
  </conditionalFormatting>
  <conditionalFormatting sqref="D12:D26">
    <cfRule type="expression" dxfId="7" priority="5">
      <formula>AND($C$8="Vast uurtarief (60 euro)",$D12&gt;60)</formula>
    </cfRule>
  </conditionalFormatting>
  <conditionalFormatting sqref="F12:F26">
    <cfRule type="expression" dxfId="6" priority="2">
      <formula>$F12=0.5</formula>
    </cfRule>
  </conditionalFormatting>
  <conditionalFormatting sqref="F27">
    <cfRule type="cellIs" dxfId="5" priority="11" stopIfTrue="1" operator="equal">
      <formula>"Opslag algemene kosten (50%)"</formula>
    </cfRule>
  </conditionalFormatting>
  <conditionalFormatting sqref="F142">
    <cfRule type="expression" dxfId="4" priority="1">
      <formula>$F$141=$F$142</formula>
    </cfRule>
  </conditionalFormatting>
  <conditionalFormatting sqref="H79:H107">
    <cfRule type="expression" dxfId="3" priority="6">
      <formula>$H79&gt;$N79</formula>
    </cfRule>
  </conditionalFormatting>
  <conditionalFormatting sqref="I79:I107">
    <cfRule type="expression" dxfId="2" priority="9">
      <formula>$I79&gt;$O79</formula>
    </cfRule>
  </conditionalFormatting>
  <conditionalFormatting sqref="J79:J107">
    <cfRule type="expression" dxfId="1" priority="8">
      <formula>$J79&gt;$P79</formula>
    </cfRule>
  </conditionalFormatting>
  <conditionalFormatting sqref="K79:K107">
    <cfRule type="expression" dxfId="0" priority="7">
      <formula>$K79&gt;$Q79</formula>
    </cfRule>
  </conditionalFormatting>
  <dataValidations count="3">
    <dataValidation type="list" allowBlank="1" showInputMessage="1" showErrorMessage="1" sqref="C8" xr:uid="{1B322D95-D905-4E7F-9F0C-1D67B941040A}">
      <formula1>Loonkostensystematiek</formula1>
    </dataValidation>
    <dataValidation type="list" allowBlank="1" showInputMessage="1" showErrorMessage="1" sqref="B12:B26 B54:B67" xr:uid="{E21A6DE7-0001-4580-9F70-F871C545A5FB}">
      <formula1>Activiteiten</formula1>
    </dataValidation>
    <dataValidation type="custom" errorStyle="warning" allowBlank="1" showErrorMessage="1" errorTitle="Maximum vergoeding" error="De opgegeven vergoeding is meer dan het maximum voor deze activiteit." sqref="H79:K109 C109" xr:uid="{D84D789F-2415-492F-A6F4-F38D89EFCD0C}">
      <formula1>C79&lt;=I79</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FEF4-6294-4C78-BDFA-D26BFEA7384E}">
  <dimension ref="A1:S5"/>
  <sheetViews>
    <sheetView workbookViewId="0">
      <selection activeCell="A6" sqref="A6"/>
    </sheetView>
  </sheetViews>
  <sheetFormatPr defaultColWidth="14.140625" defaultRowHeight="15" x14ac:dyDescent="0.25"/>
  <cols>
    <col min="1" max="1" width="53.7109375" style="2" customWidth="1"/>
    <col min="2" max="2" width="40.5703125" style="2" customWidth="1"/>
    <col min="3" max="7" width="14.140625" style="2"/>
    <col min="8" max="8" width="14.140625" style="3"/>
    <col min="9" max="9" width="14.140625" style="4"/>
    <col min="10" max="10" width="14.140625" style="5"/>
    <col min="11" max="11" width="14.140625" style="6"/>
    <col min="12" max="13" width="14.140625" style="5"/>
    <col min="14" max="15" width="14.140625" style="7"/>
    <col min="16" max="19" width="14.140625" style="8"/>
    <col min="20" max="16384" width="14.140625" style="2"/>
  </cols>
  <sheetData>
    <row r="1" spans="1:2" x14ac:dyDescent="0.25">
      <c r="A1" s="1" t="s">
        <v>219</v>
      </c>
      <c r="B1" s="1" t="s">
        <v>220</v>
      </c>
    </row>
    <row r="2" spans="1:2" x14ac:dyDescent="0.25">
      <c r="A2" s="9" t="s">
        <v>85</v>
      </c>
      <c r="B2" s="9" t="s">
        <v>221</v>
      </c>
    </row>
    <row r="3" spans="1:2" x14ac:dyDescent="0.25">
      <c r="A3" s="9" t="s">
        <v>14</v>
      </c>
      <c r="B3" s="9" t="s">
        <v>222</v>
      </c>
    </row>
    <row r="4" spans="1:2" x14ac:dyDescent="0.25">
      <c r="A4" s="9" t="s">
        <v>223</v>
      </c>
      <c r="B4" s="9" t="s">
        <v>224</v>
      </c>
    </row>
    <row r="5" spans="1:2" x14ac:dyDescent="0.25">
      <c r="A5" s="9" t="s">
        <v>225</v>
      </c>
      <c r="B5"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6EFE-B4C6-4539-9C43-371DB394C27D}">
  <dimension ref="A1:Q37"/>
  <sheetViews>
    <sheetView tabSelected="1" zoomScaleNormal="100" workbookViewId="0">
      <selection activeCell="C16" sqref="C16"/>
    </sheetView>
  </sheetViews>
  <sheetFormatPr defaultColWidth="0" defaultRowHeight="11.25" zeroHeight="1" x14ac:dyDescent="0.15"/>
  <cols>
    <col min="1" max="1" width="4.7109375" style="43" customWidth="1"/>
    <col min="2" max="2" width="7.28515625" style="61" customWidth="1"/>
    <col min="3" max="3" width="38.28515625" style="43" customWidth="1"/>
    <col min="4" max="8" width="14.140625" style="43" customWidth="1"/>
    <col min="9" max="9" width="14.85546875" style="43" customWidth="1"/>
    <col min="10" max="10" width="15.42578125" style="43" customWidth="1"/>
    <col min="11" max="11" width="15.28515625" style="43" customWidth="1"/>
    <col min="12" max="12" width="33" style="43" bestFit="1" customWidth="1"/>
    <col min="13" max="13" width="18.140625" style="43" bestFit="1" customWidth="1"/>
    <col min="14" max="14" width="3.5703125" style="43" customWidth="1"/>
    <col min="15" max="17" width="0" style="43" hidden="1" customWidth="1"/>
    <col min="18" max="16384" width="9.140625" style="43" hidden="1"/>
  </cols>
  <sheetData>
    <row r="1" spans="1:17" ht="27" x14ac:dyDescent="0.25">
      <c r="B1" s="63" t="s">
        <v>38</v>
      </c>
      <c r="C1" s="62"/>
    </row>
    <row r="2" spans="1:17" s="358" customFormat="1" x14ac:dyDescent="0.15">
      <c r="A2" s="353"/>
      <c r="B2" s="352"/>
      <c r="C2" s="352"/>
      <c r="D2" s="352"/>
      <c r="E2" s="352"/>
      <c r="F2" s="352"/>
      <c r="G2" s="352"/>
      <c r="H2" s="352"/>
      <c r="I2" s="352"/>
      <c r="J2" s="352"/>
      <c r="K2" s="352"/>
      <c r="L2" s="352"/>
      <c r="M2" s="352"/>
    </row>
    <row r="3" spans="1:17" s="358" customFormat="1" x14ac:dyDescent="0.15">
      <c r="A3" s="353"/>
      <c r="B3" s="352" t="s">
        <v>39</v>
      </c>
      <c r="C3" s="352"/>
      <c r="D3" s="352"/>
      <c r="E3" s="352"/>
      <c r="F3" s="352"/>
      <c r="G3" s="352"/>
      <c r="H3" s="352"/>
      <c r="I3" s="352"/>
      <c r="J3" s="352"/>
      <c r="K3" s="352"/>
      <c r="L3" s="352"/>
      <c r="M3" s="352"/>
    </row>
    <row r="4" spans="1:17" x14ac:dyDescent="0.15">
      <c r="B4" s="357" t="s">
        <v>40</v>
      </c>
    </row>
    <row r="5" spans="1:17" x14ac:dyDescent="0.15"/>
    <row r="6" spans="1:17" s="51" customFormat="1" x14ac:dyDescent="0.15">
      <c r="A6" s="48"/>
      <c r="B6" s="49" t="s">
        <v>41</v>
      </c>
      <c r="C6" s="49"/>
      <c r="D6" s="49"/>
      <c r="E6" s="49"/>
      <c r="F6" s="49"/>
      <c r="G6" s="49"/>
      <c r="H6" s="49"/>
      <c r="I6" s="49"/>
      <c r="J6" s="49"/>
      <c r="K6" s="49"/>
      <c r="L6" s="49"/>
      <c r="M6" s="49"/>
      <c r="N6" s="50"/>
    </row>
    <row r="7" spans="1:17" s="356" customFormat="1" x14ac:dyDescent="0.15">
      <c r="A7" s="351"/>
      <c r="B7" s="352" t="s">
        <v>42</v>
      </c>
      <c r="C7" s="353"/>
      <c r="D7" s="354"/>
      <c r="E7" s="354"/>
      <c r="F7" s="353"/>
      <c r="G7" s="353"/>
      <c r="H7" s="353"/>
      <c r="I7" s="353"/>
      <c r="J7" s="353"/>
      <c r="K7" s="353"/>
      <c r="L7" s="353"/>
      <c r="M7" s="353"/>
      <c r="N7" s="355"/>
      <c r="O7" s="355"/>
      <c r="P7" s="355"/>
      <c r="Q7" s="355"/>
    </row>
    <row r="8" spans="1:17" s="356" customFormat="1" x14ac:dyDescent="0.15">
      <c r="A8" s="351"/>
      <c r="B8" s="352" t="s">
        <v>43</v>
      </c>
      <c r="C8" s="353"/>
      <c r="D8" s="354"/>
      <c r="E8" s="354"/>
      <c r="F8" s="353"/>
      <c r="G8" s="353"/>
      <c r="H8" s="353"/>
      <c r="I8" s="353"/>
      <c r="J8" s="353"/>
      <c r="K8" s="353"/>
      <c r="L8" s="353"/>
      <c r="M8" s="353"/>
      <c r="N8" s="355"/>
      <c r="O8" s="355"/>
      <c r="P8" s="355"/>
      <c r="Q8" s="355"/>
    </row>
    <row r="9" spans="1:17" s="356" customFormat="1" x14ac:dyDescent="0.15">
      <c r="A9" s="351"/>
      <c r="B9" s="352" t="s">
        <v>44</v>
      </c>
      <c r="C9" s="353"/>
      <c r="D9" s="354"/>
      <c r="E9" s="354"/>
      <c r="F9" s="353"/>
      <c r="G9" s="353"/>
      <c r="H9" s="353"/>
      <c r="I9" s="353"/>
      <c r="J9" s="353"/>
      <c r="K9" s="353"/>
      <c r="L9" s="353"/>
      <c r="M9" s="353"/>
      <c r="N9" s="355"/>
      <c r="O9" s="355"/>
      <c r="P9" s="355"/>
      <c r="Q9" s="355"/>
    </row>
    <row r="10" spans="1:17" s="356" customFormat="1" x14ac:dyDescent="0.15">
      <c r="A10" s="351"/>
      <c r="B10" s="352" t="s">
        <v>45</v>
      </c>
      <c r="C10" s="353"/>
      <c r="D10" s="354"/>
      <c r="E10" s="354"/>
      <c r="F10" s="353"/>
      <c r="G10" s="353"/>
      <c r="H10" s="353"/>
      <c r="I10" s="353"/>
      <c r="J10" s="353"/>
      <c r="K10" s="353"/>
      <c r="L10" s="353"/>
      <c r="M10" s="353"/>
      <c r="N10" s="355"/>
      <c r="O10" s="355"/>
      <c r="P10" s="355"/>
      <c r="Q10" s="355"/>
    </row>
    <row r="11" spans="1:17" s="356" customFormat="1" x14ac:dyDescent="0.15">
      <c r="A11" s="351"/>
      <c r="B11" s="352" t="s">
        <v>46</v>
      </c>
      <c r="C11" s="353"/>
      <c r="D11" s="354"/>
      <c r="E11" s="354"/>
      <c r="F11" s="353"/>
      <c r="G11" s="353"/>
      <c r="H11" s="353"/>
      <c r="I11" s="353"/>
      <c r="J11" s="353"/>
      <c r="K11" s="353"/>
      <c r="L11" s="353"/>
      <c r="M11" s="353"/>
      <c r="N11" s="355"/>
      <c r="O11" s="355"/>
      <c r="P11" s="355"/>
      <c r="Q11" s="355"/>
    </row>
    <row r="12" spans="1:17" s="356" customFormat="1" x14ac:dyDescent="0.15">
      <c r="A12" s="351"/>
      <c r="B12" s="352" t="s">
        <v>47</v>
      </c>
      <c r="C12" s="353"/>
      <c r="D12" s="354"/>
      <c r="E12" s="354"/>
      <c r="F12" s="353"/>
      <c r="G12" s="353"/>
      <c r="H12" s="353"/>
      <c r="I12" s="353"/>
      <c r="J12" s="353"/>
      <c r="K12" s="353"/>
      <c r="L12" s="353"/>
      <c r="M12" s="353"/>
      <c r="N12" s="355"/>
      <c r="O12" s="355"/>
      <c r="P12" s="355"/>
      <c r="Q12" s="355"/>
    </row>
    <row r="13" spans="1:17" s="356" customFormat="1" ht="12.75" x14ac:dyDescent="0.15">
      <c r="A13" s="351"/>
      <c r="B13" s="352" t="s">
        <v>48</v>
      </c>
      <c r="C13" s="353"/>
      <c r="D13" s="354"/>
      <c r="E13" s="354"/>
      <c r="F13" s="353"/>
      <c r="G13" s="353"/>
      <c r="H13" s="353"/>
      <c r="I13" s="353"/>
      <c r="J13" s="353"/>
      <c r="K13" s="353"/>
      <c r="L13" s="353"/>
      <c r="M13" s="353"/>
      <c r="N13" s="355"/>
      <c r="O13" s="355"/>
      <c r="P13" s="355"/>
      <c r="Q13" s="355"/>
    </row>
    <row r="14" spans="1:17" ht="12.75" x14ac:dyDescent="0.15">
      <c r="A14" s="52"/>
      <c r="B14" s="362" t="s">
        <v>49</v>
      </c>
      <c r="C14" s="53"/>
      <c r="D14" s="54"/>
      <c r="E14" s="54"/>
      <c r="F14" s="54"/>
      <c r="G14" s="54"/>
      <c r="H14" s="54"/>
      <c r="I14" s="54"/>
      <c r="J14" s="54"/>
      <c r="K14" s="54"/>
      <c r="L14" s="54"/>
      <c r="M14" s="54"/>
      <c r="N14" s="55"/>
    </row>
    <row r="15" spans="1:17" x14ac:dyDescent="0.15">
      <c r="A15" s="52"/>
      <c r="B15" s="362"/>
      <c r="C15" s="53"/>
      <c r="D15" s="54"/>
      <c r="E15" s="54"/>
      <c r="F15" s="54"/>
      <c r="G15" s="54"/>
      <c r="H15" s="54"/>
      <c r="I15" s="54"/>
      <c r="J15" s="54"/>
      <c r="K15" s="54"/>
      <c r="L15" s="54"/>
      <c r="M15" s="54"/>
      <c r="N15" s="55"/>
    </row>
    <row r="16" spans="1:17" ht="78.75" x14ac:dyDescent="0.15">
      <c r="A16" s="52"/>
      <c r="B16" s="56"/>
      <c r="C16" s="385" t="s">
        <v>50</v>
      </c>
      <c r="D16" s="56" t="s">
        <v>51</v>
      </c>
      <c r="E16" s="56" t="s">
        <v>52</v>
      </c>
      <c r="F16" s="56" t="s">
        <v>53</v>
      </c>
      <c r="G16" s="56" t="s">
        <v>54</v>
      </c>
      <c r="H16" s="56" t="s">
        <v>55</v>
      </c>
      <c r="I16" s="56" t="s">
        <v>56</v>
      </c>
      <c r="J16" s="56" t="s">
        <v>57</v>
      </c>
      <c r="K16" s="56" t="s">
        <v>58</v>
      </c>
      <c r="L16" s="56" t="s">
        <v>59</v>
      </c>
      <c r="M16" s="56" t="s">
        <v>60</v>
      </c>
      <c r="N16" s="55"/>
    </row>
    <row r="17" spans="1:14" x14ac:dyDescent="0.15">
      <c r="A17" s="52"/>
      <c r="B17" s="57">
        <v>1</v>
      </c>
      <c r="C17" s="359"/>
      <c r="D17" s="360"/>
      <c r="E17" s="360"/>
      <c r="F17" s="360"/>
      <c r="G17" s="360"/>
      <c r="H17" s="58" t="str">
        <f>IFERROR(IF(D17=0,"",D17*12+E17+F17+G17),"")</f>
        <v/>
      </c>
      <c r="I17" s="361"/>
      <c r="J17" s="361"/>
      <c r="K17" s="361"/>
      <c r="L17" s="59" t="str">
        <f>IFERROR(IF(OR(D17=0,I17=0,J17=0,K17=0),"",K17*(I17/J17)),"")</f>
        <v/>
      </c>
      <c r="M17" s="60">
        <f>IFERROR(ROUND(H17/L17,2),0)</f>
        <v>0</v>
      </c>
      <c r="N17" s="55"/>
    </row>
    <row r="18" spans="1:14" x14ac:dyDescent="0.15">
      <c r="A18" s="52"/>
      <c r="B18" s="57">
        <v>2</v>
      </c>
      <c r="C18" s="359"/>
      <c r="D18" s="360"/>
      <c r="E18" s="360"/>
      <c r="F18" s="360"/>
      <c r="G18" s="360"/>
      <c r="H18" s="58" t="str">
        <f t="shared" ref="H18:H36" si="0">IFERROR(IF(D18=0,"",D18*12+E18+F18+G18),"")</f>
        <v/>
      </c>
      <c r="I18" s="361"/>
      <c r="J18" s="361"/>
      <c r="K18" s="361"/>
      <c r="L18" s="59" t="str">
        <f t="shared" ref="L18:L36" si="1">IFERROR(IF(OR(D18=0,I18=0,J18=0,K18=0),"",K18*(I18/J18)),"")</f>
        <v/>
      </c>
      <c r="M18" s="60">
        <f t="shared" ref="M18:M36" si="2">IFERROR(ROUND(H18/L18,2),0)</f>
        <v>0</v>
      </c>
      <c r="N18" s="55"/>
    </row>
    <row r="19" spans="1:14" x14ac:dyDescent="0.15">
      <c r="A19" s="52"/>
      <c r="B19" s="57">
        <v>3</v>
      </c>
      <c r="C19" s="359"/>
      <c r="D19" s="360"/>
      <c r="E19" s="360"/>
      <c r="F19" s="360"/>
      <c r="G19" s="360"/>
      <c r="H19" s="58" t="str">
        <f t="shared" si="0"/>
        <v/>
      </c>
      <c r="I19" s="361"/>
      <c r="J19" s="361"/>
      <c r="K19" s="361"/>
      <c r="L19" s="59" t="str">
        <f t="shared" si="1"/>
        <v/>
      </c>
      <c r="M19" s="60">
        <f t="shared" si="2"/>
        <v>0</v>
      </c>
      <c r="N19" s="55"/>
    </row>
    <row r="20" spans="1:14" x14ac:dyDescent="0.15">
      <c r="A20" s="52"/>
      <c r="B20" s="57">
        <v>4</v>
      </c>
      <c r="C20" s="359"/>
      <c r="D20" s="360"/>
      <c r="E20" s="360"/>
      <c r="F20" s="360"/>
      <c r="G20" s="360"/>
      <c r="H20" s="58" t="str">
        <f t="shared" si="0"/>
        <v/>
      </c>
      <c r="I20" s="361"/>
      <c r="J20" s="361"/>
      <c r="K20" s="361"/>
      <c r="L20" s="59" t="str">
        <f t="shared" si="1"/>
        <v/>
      </c>
      <c r="M20" s="60">
        <f t="shared" si="2"/>
        <v>0</v>
      </c>
      <c r="N20" s="55"/>
    </row>
    <row r="21" spans="1:14" x14ac:dyDescent="0.15">
      <c r="A21" s="52"/>
      <c r="B21" s="57">
        <v>5</v>
      </c>
      <c r="C21" s="359"/>
      <c r="D21" s="360"/>
      <c r="E21" s="360"/>
      <c r="F21" s="360"/>
      <c r="G21" s="360"/>
      <c r="H21" s="58" t="str">
        <f t="shared" si="0"/>
        <v/>
      </c>
      <c r="I21" s="361"/>
      <c r="J21" s="361"/>
      <c r="K21" s="361"/>
      <c r="L21" s="59" t="str">
        <f t="shared" si="1"/>
        <v/>
      </c>
      <c r="M21" s="60">
        <f t="shared" si="2"/>
        <v>0</v>
      </c>
      <c r="N21" s="55"/>
    </row>
    <row r="22" spans="1:14" x14ac:dyDescent="0.15">
      <c r="A22" s="52"/>
      <c r="B22" s="57">
        <v>6</v>
      </c>
      <c r="C22" s="359"/>
      <c r="D22" s="360"/>
      <c r="E22" s="360"/>
      <c r="F22" s="360"/>
      <c r="G22" s="360"/>
      <c r="H22" s="58" t="str">
        <f t="shared" si="0"/>
        <v/>
      </c>
      <c r="I22" s="361"/>
      <c r="J22" s="361"/>
      <c r="K22" s="361"/>
      <c r="L22" s="59" t="str">
        <f t="shared" si="1"/>
        <v/>
      </c>
      <c r="M22" s="60">
        <f t="shared" si="2"/>
        <v>0</v>
      </c>
      <c r="N22" s="55"/>
    </row>
    <row r="23" spans="1:14" x14ac:dyDescent="0.15">
      <c r="A23" s="52"/>
      <c r="B23" s="57">
        <v>7</v>
      </c>
      <c r="C23" s="359"/>
      <c r="D23" s="360"/>
      <c r="E23" s="360"/>
      <c r="F23" s="360"/>
      <c r="G23" s="360"/>
      <c r="H23" s="58" t="str">
        <f t="shared" si="0"/>
        <v/>
      </c>
      <c r="I23" s="361"/>
      <c r="J23" s="361"/>
      <c r="K23" s="361"/>
      <c r="L23" s="59" t="str">
        <f t="shared" si="1"/>
        <v/>
      </c>
      <c r="M23" s="60">
        <f t="shared" si="2"/>
        <v>0</v>
      </c>
      <c r="N23" s="55"/>
    </row>
    <row r="24" spans="1:14" x14ac:dyDescent="0.15">
      <c r="A24" s="52"/>
      <c r="B24" s="57">
        <v>8</v>
      </c>
      <c r="C24" s="359"/>
      <c r="D24" s="360"/>
      <c r="E24" s="360"/>
      <c r="F24" s="360"/>
      <c r="G24" s="360"/>
      <c r="H24" s="58" t="str">
        <f t="shared" si="0"/>
        <v/>
      </c>
      <c r="I24" s="361"/>
      <c r="J24" s="361"/>
      <c r="K24" s="361"/>
      <c r="L24" s="59" t="str">
        <f t="shared" si="1"/>
        <v/>
      </c>
      <c r="M24" s="60">
        <f t="shared" si="2"/>
        <v>0</v>
      </c>
      <c r="N24" s="55"/>
    </row>
    <row r="25" spans="1:14" x14ac:dyDescent="0.15">
      <c r="A25" s="52"/>
      <c r="B25" s="57">
        <v>9</v>
      </c>
      <c r="C25" s="359"/>
      <c r="D25" s="360"/>
      <c r="E25" s="360"/>
      <c r="F25" s="360"/>
      <c r="G25" s="360"/>
      <c r="H25" s="58" t="str">
        <f t="shared" si="0"/>
        <v/>
      </c>
      <c r="I25" s="361"/>
      <c r="J25" s="361"/>
      <c r="K25" s="361"/>
      <c r="L25" s="59" t="str">
        <f t="shared" si="1"/>
        <v/>
      </c>
      <c r="M25" s="60">
        <f t="shared" si="2"/>
        <v>0</v>
      </c>
      <c r="N25" s="55"/>
    </row>
    <row r="26" spans="1:14" x14ac:dyDescent="0.15">
      <c r="A26" s="52"/>
      <c r="B26" s="57">
        <v>10</v>
      </c>
      <c r="C26" s="359"/>
      <c r="D26" s="360"/>
      <c r="E26" s="360"/>
      <c r="F26" s="360"/>
      <c r="G26" s="360"/>
      <c r="H26" s="58" t="str">
        <f t="shared" si="0"/>
        <v/>
      </c>
      <c r="I26" s="361"/>
      <c r="J26" s="361"/>
      <c r="K26" s="361"/>
      <c r="L26" s="59" t="str">
        <f t="shared" si="1"/>
        <v/>
      </c>
      <c r="M26" s="60">
        <f t="shared" si="2"/>
        <v>0</v>
      </c>
      <c r="N26" s="55"/>
    </row>
    <row r="27" spans="1:14" x14ac:dyDescent="0.15">
      <c r="A27" s="52"/>
      <c r="B27" s="57">
        <v>11</v>
      </c>
      <c r="C27" s="359"/>
      <c r="D27" s="360"/>
      <c r="E27" s="360"/>
      <c r="F27" s="360"/>
      <c r="G27" s="360"/>
      <c r="H27" s="58" t="str">
        <f t="shared" si="0"/>
        <v/>
      </c>
      <c r="I27" s="361"/>
      <c r="J27" s="361"/>
      <c r="K27" s="361"/>
      <c r="L27" s="59" t="str">
        <f t="shared" si="1"/>
        <v/>
      </c>
      <c r="M27" s="60">
        <f t="shared" si="2"/>
        <v>0</v>
      </c>
      <c r="N27" s="55"/>
    </row>
    <row r="28" spans="1:14" x14ac:dyDescent="0.15">
      <c r="A28" s="52"/>
      <c r="B28" s="57">
        <v>12</v>
      </c>
      <c r="C28" s="359"/>
      <c r="D28" s="360"/>
      <c r="E28" s="360"/>
      <c r="F28" s="360"/>
      <c r="G28" s="360"/>
      <c r="H28" s="58" t="str">
        <f t="shared" si="0"/>
        <v/>
      </c>
      <c r="I28" s="361"/>
      <c r="J28" s="361"/>
      <c r="K28" s="361"/>
      <c r="L28" s="59" t="str">
        <f t="shared" si="1"/>
        <v/>
      </c>
      <c r="M28" s="60">
        <f t="shared" si="2"/>
        <v>0</v>
      </c>
      <c r="N28" s="55"/>
    </row>
    <row r="29" spans="1:14" x14ac:dyDescent="0.15">
      <c r="A29" s="52"/>
      <c r="B29" s="57">
        <v>13</v>
      </c>
      <c r="C29" s="359"/>
      <c r="D29" s="360"/>
      <c r="E29" s="360"/>
      <c r="F29" s="360"/>
      <c r="G29" s="360"/>
      <c r="H29" s="58" t="str">
        <f t="shared" si="0"/>
        <v/>
      </c>
      <c r="I29" s="361"/>
      <c r="J29" s="361"/>
      <c r="K29" s="361"/>
      <c r="L29" s="59" t="str">
        <f t="shared" si="1"/>
        <v/>
      </c>
      <c r="M29" s="60">
        <f t="shared" si="2"/>
        <v>0</v>
      </c>
      <c r="N29" s="55"/>
    </row>
    <row r="30" spans="1:14" x14ac:dyDescent="0.15">
      <c r="A30" s="52"/>
      <c r="B30" s="57">
        <v>14</v>
      </c>
      <c r="C30" s="359"/>
      <c r="D30" s="360"/>
      <c r="E30" s="360"/>
      <c r="F30" s="360"/>
      <c r="G30" s="360"/>
      <c r="H30" s="58" t="str">
        <f t="shared" si="0"/>
        <v/>
      </c>
      <c r="I30" s="361"/>
      <c r="J30" s="361"/>
      <c r="K30" s="361"/>
      <c r="L30" s="59" t="str">
        <f t="shared" si="1"/>
        <v/>
      </c>
      <c r="M30" s="60">
        <f t="shared" si="2"/>
        <v>0</v>
      </c>
      <c r="N30" s="55"/>
    </row>
    <row r="31" spans="1:14" x14ac:dyDescent="0.15">
      <c r="A31" s="52"/>
      <c r="B31" s="57">
        <v>15</v>
      </c>
      <c r="C31" s="359"/>
      <c r="D31" s="360"/>
      <c r="E31" s="360"/>
      <c r="F31" s="360"/>
      <c r="G31" s="360"/>
      <c r="H31" s="58" t="str">
        <f t="shared" si="0"/>
        <v/>
      </c>
      <c r="I31" s="361"/>
      <c r="J31" s="361"/>
      <c r="K31" s="361"/>
      <c r="L31" s="59" t="str">
        <f t="shared" si="1"/>
        <v/>
      </c>
      <c r="M31" s="60">
        <f t="shared" si="2"/>
        <v>0</v>
      </c>
      <c r="N31" s="55"/>
    </row>
    <row r="32" spans="1:14" x14ac:dyDescent="0.15">
      <c r="A32" s="52"/>
      <c r="B32" s="57">
        <v>16</v>
      </c>
      <c r="C32" s="359"/>
      <c r="D32" s="360"/>
      <c r="E32" s="360"/>
      <c r="F32" s="360"/>
      <c r="G32" s="360"/>
      <c r="H32" s="58" t="str">
        <f t="shared" si="0"/>
        <v/>
      </c>
      <c r="I32" s="361"/>
      <c r="J32" s="361"/>
      <c r="K32" s="361"/>
      <c r="L32" s="59" t="str">
        <f t="shared" si="1"/>
        <v/>
      </c>
      <c r="M32" s="60">
        <f t="shared" si="2"/>
        <v>0</v>
      </c>
      <c r="N32" s="55"/>
    </row>
    <row r="33" spans="1:14" x14ac:dyDescent="0.15">
      <c r="A33" s="52"/>
      <c r="B33" s="57">
        <v>17</v>
      </c>
      <c r="C33" s="359"/>
      <c r="D33" s="360"/>
      <c r="E33" s="360"/>
      <c r="F33" s="360"/>
      <c r="G33" s="360"/>
      <c r="H33" s="58" t="str">
        <f t="shared" si="0"/>
        <v/>
      </c>
      <c r="I33" s="361"/>
      <c r="J33" s="361"/>
      <c r="K33" s="361"/>
      <c r="L33" s="59" t="str">
        <f t="shared" si="1"/>
        <v/>
      </c>
      <c r="M33" s="60">
        <f t="shared" si="2"/>
        <v>0</v>
      </c>
      <c r="N33" s="55"/>
    </row>
    <row r="34" spans="1:14" x14ac:dyDescent="0.15">
      <c r="A34" s="52"/>
      <c r="B34" s="57">
        <v>18</v>
      </c>
      <c r="C34" s="359"/>
      <c r="D34" s="360"/>
      <c r="E34" s="360"/>
      <c r="F34" s="360"/>
      <c r="G34" s="360"/>
      <c r="H34" s="58" t="str">
        <f t="shared" si="0"/>
        <v/>
      </c>
      <c r="I34" s="361"/>
      <c r="J34" s="361"/>
      <c r="K34" s="361"/>
      <c r="L34" s="59" t="str">
        <f t="shared" si="1"/>
        <v/>
      </c>
      <c r="M34" s="60">
        <f t="shared" si="2"/>
        <v>0</v>
      </c>
      <c r="N34" s="55"/>
    </row>
    <row r="35" spans="1:14" x14ac:dyDescent="0.15">
      <c r="A35" s="52"/>
      <c r="B35" s="57">
        <v>19</v>
      </c>
      <c r="C35" s="359"/>
      <c r="D35" s="360"/>
      <c r="E35" s="360"/>
      <c r="F35" s="360"/>
      <c r="G35" s="360"/>
      <c r="H35" s="58" t="str">
        <f t="shared" si="0"/>
        <v/>
      </c>
      <c r="I35" s="361"/>
      <c r="J35" s="361"/>
      <c r="K35" s="361"/>
      <c r="L35" s="59" t="str">
        <f t="shared" si="1"/>
        <v/>
      </c>
      <c r="M35" s="60">
        <f t="shared" si="2"/>
        <v>0</v>
      </c>
      <c r="N35" s="55"/>
    </row>
    <row r="36" spans="1:14" x14ac:dyDescent="0.15">
      <c r="A36" s="52"/>
      <c r="B36" s="57">
        <v>20</v>
      </c>
      <c r="C36" s="359"/>
      <c r="D36" s="360"/>
      <c r="E36" s="360"/>
      <c r="F36" s="360"/>
      <c r="G36" s="360"/>
      <c r="H36" s="58" t="str">
        <f t="shared" si="0"/>
        <v/>
      </c>
      <c r="I36" s="361"/>
      <c r="J36" s="361"/>
      <c r="K36" s="361"/>
      <c r="L36" s="59" t="str">
        <f t="shared" si="1"/>
        <v/>
      </c>
      <c r="M36" s="60">
        <f t="shared" si="2"/>
        <v>0</v>
      </c>
      <c r="N36" s="55"/>
    </row>
    <row r="37" spans="1:14" x14ac:dyDescent="0.15">
      <c r="B37" s="363"/>
      <c r="C37" s="364"/>
      <c r="D37" s="364"/>
      <c r="E37" s="364"/>
      <c r="F37" s="364"/>
      <c r="G37" s="364"/>
      <c r="H37" s="364"/>
      <c r="I37" s="364"/>
      <c r="J37" s="364"/>
      <c r="K37" s="364"/>
      <c r="L37" s="364"/>
      <c r="M37" s="365"/>
    </row>
  </sheetData>
  <sheetProtection algorithmName="SHA-512" hashValue="FX+alogCCD3gsDeVbz+yUQid7Eq5K/uxteccjC/BqEdI9NVdmyg+aJ7JY9PcoavfghOosesAj/isID1M9eltEg==" saltValue="+p6SUk0lKN5ec4kujf+MlQ==" spinCount="100000" sheet="1" objects="1" scenarios="1"/>
  <mergeCells count="1">
    <mergeCell ref="B37:M37"/>
  </mergeCells>
  <conditionalFormatting sqref="M17:M36">
    <cfRule type="expression" dxfId="100" priority="1">
      <formula>#REF!&lt;&gt;"Ja"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0160-9B1A-48AB-9D1E-400CD69107A4}">
  <dimension ref="A1:L57"/>
  <sheetViews>
    <sheetView workbookViewId="0">
      <selection activeCell="C3" sqref="C3:G3"/>
    </sheetView>
  </sheetViews>
  <sheetFormatPr defaultColWidth="0" defaultRowHeight="11.25" zeroHeight="1" x14ac:dyDescent="0.15"/>
  <cols>
    <col min="1" max="1" width="5.5703125" style="19" customWidth="1"/>
    <col min="2" max="2" width="47.42578125" style="19" customWidth="1"/>
    <col min="3" max="7" width="16.28515625" style="19" customWidth="1"/>
    <col min="8" max="8" width="5.7109375" style="19" customWidth="1"/>
    <col min="9" max="11" width="16.28515625" style="19" customWidth="1"/>
    <col min="12" max="12" width="3.5703125" style="19" customWidth="1"/>
    <col min="13" max="16384" width="9.140625" style="19" hidden="1"/>
  </cols>
  <sheetData>
    <row r="1" spans="1:11" ht="27" x14ac:dyDescent="0.15">
      <c r="B1" s="63" t="s">
        <v>61</v>
      </c>
    </row>
    <row r="2" spans="1:11" x14ac:dyDescent="0.15">
      <c r="B2" s="64"/>
      <c r="C2" s="65"/>
      <c r="D2" s="65"/>
      <c r="E2" s="65"/>
      <c r="F2" s="65"/>
      <c r="G2" s="65"/>
      <c r="I2" s="65"/>
      <c r="J2" s="65"/>
    </row>
    <row r="3" spans="1:11" x14ac:dyDescent="0.15">
      <c r="A3" s="66"/>
      <c r="B3" s="67" t="s">
        <v>62</v>
      </c>
      <c r="C3" s="366" t="str">
        <f>IF('Penvoerder (deelnemer 1)'!C3="","",'Penvoerder (deelnemer 1)'!C3)</f>
        <v/>
      </c>
      <c r="D3" s="367"/>
      <c r="E3" s="367"/>
      <c r="F3" s="367"/>
      <c r="G3" s="368"/>
      <c r="H3" s="68"/>
    </row>
    <row r="4" spans="1:11" x14ac:dyDescent="0.15">
      <c r="B4" s="69"/>
      <c r="C4" s="70"/>
      <c r="D4" s="70"/>
      <c r="E4" s="70"/>
      <c r="F4" s="70"/>
      <c r="G4" s="70"/>
      <c r="I4" s="70"/>
      <c r="J4" s="70"/>
    </row>
    <row r="5" spans="1:11" x14ac:dyDescent="0.15">
      <c r="A5" s="66"/>
      <c r="B5" s="71" t="s">
        <v>63</v>
      </c>
      <c r="C5" s="72">
        <f>'Penvoerder (deelnemer 1)'!G28+'Deelnemer 2'!G28+'Deelnemer 3'!G28+'Deelnemer 4'!G28+'Deelnemer 5'!G28+'Deelnemer 6'!G28+'Deelnemer 7'!G28+'Deelnemer 8'!G28+'Deelnemer 9'!G28+'Deelnemer 10'!G28</f>
        <v>0</v>
      </c>
      <c r="D5" s="68"/>
      <c r="I5" s="68"/>
    </row>
    <row r="6" spans="1:11" x14ac:dyDescent="0.15">
      <c r="A6" s="66"/>
      <c r="B6" s="71" t="s">
        <v>64</v>
      </c>
      <c r="C6" s="72">
        <f>'Penvoerder (deelnemer 1)'!G49+'Deelnemer 2'!G49+'Deelnemer 3'!G49+'Deelnemer 4'!G49+'Deelnemer 5'!G49+'Deelnemer 6'!G49+'Deelnemer 7'!G49+'Deelnemer 8'!G49+'Deelnemer 9'!G49+'Deelnemer 10'!G49</f>
        <v>0</v>
      </c>
      <c r="D6" s="68"/>
      <c r="I6" s="68"/>
    </row>
    <row r="7" spans="1:11" x14ac:dyDescent="0.15">
      <c r="A7" s="66"/>
      <c r="B7" s="71" t="s">
        <v>65</v>
      </c>
      <c r="C7" s="72">
        <f>'Penvoerder (deelnemer 1)'!G69+'Deelnemer 2'!G69+'Deelnemer 3'!G69+'Deelnemer 4'!G69+'Deelnemer 5'!G69+'Deelnemer 6'!G69+'Deelnemer 7'!G69+'Deelnemer 8'!G69+'Deelnemer 9'!G69+'Deelnemer 10'!G69</f>
        <v>0</v>
      </c>
      <c r="D7" s="68"/>
      <c r="I7" s="68"/>
    </row>
    <row r="8" spans="1:11" x14ac:dyDescent="0.15">
      <c r="A8" s="66"/>
      <c r="B8" s="71" t="s">
        <v>66</v>
      </c>
      <c r="C8" s="72">
        <f>'Penvoerder (deelnemer 1)'!L109+'Deelnemer 2'!L109+'Deelnemer 3'!L109+'Deelnemer 4'!L109+'Deelnemer 5'!L109+'Deelnemer 6'!L109+'Deelnemer 7'!L109+'Deelnemer 8'!L109+'Deelnemer 9'!L109+'Deelnemer 10'!L109</f>
        <v>0</v>
      </c>
      <c r="D8" s="68"/>
      <c r="I8" s="68"/>
    </row>
    <row r="9" spans="1:11" x14ac:dyDescent="0.15">
      <c r="A9" s="66"/>
      <c r="B9" s="71" t="s">
        <v>67</v>
      </c>
      <c r="C9" s="73">
        <f>'Penvoerder (deelnemer 1)'!C120+'Deelnemer 2'!C120+'Deelnemer 3'!C120+'Deelnemer 4'!C120+'Deelnemer 5'!C120+'Deelnemer 6'!C120+'Deelnemer 7'!C120+'Deelnemer 8'!C120+'Deelnemer 9'!C120+'Deelnemer 10'!C120</f>
        <v>0</v>
      </c>
      <c r="D9" s="68"/>
      <c r="I9" s="68"/>
    </row>
    <row r="10" spans="1:11" x14ac:dyDescent="0.15">
      <c r="B10" s="21"/>
      <c r="I10" s="369" t="s">
        <v>68</v>
      </c>
      <c r="J10" s="370"/>
    </row>
    <row r="11" spans="1:11" ht="33.75" x14ac:dyDescent="0.15">
      <c r="B11" s="74" t="s">
        <v>69</v>
      </c>
      <c r="C11" s="75" t="s">
        <v>11</v>
      </c>
      <c r="D11" s="76" t="s">
        <v>70</v>
      </c>
      <c r="E11" s="76" t="s">
        <v>71</v>
      </c>
      <c r="F11" s="76" t="s">
        <v>72</v>
      </c>
      <c r="G11" s="75" t="s">
        <v>73</v>
      </c>
      <c r="I11" s="76" t="s">
        <v>70</v>
      </c>
      <c r="J11" s="76" t="s">
        <v>74</v>
      </c>
      <c r="K11" s="75" t="s">
        <v>73</v>
      </c>
    </row>
    <row r="12" spans="1:11" x14ac:dyDescent="0.15">
      <c r="A12" s="66">
        <v>1</v>
      </c>
      <c r="B12" s="71" t="str">
        <f>IF('Penvoerder (deelnemer 1)'!C$2="","",'Penvoerder (deelnemer 1)'!C$2)</f>
        <v/>
      </c>
      <c r="C12" s="72">
        <f>'Penvoerder (deelnemer 1)'!$G$28</f>
        <v>0</v>
      </c>
      <c r="D12" s="72">
        <f>'Penvoerder (deelnemer 1)'!$G$49</f>
        <v>0</v>
      </c>
      <c r="E12" s="72">
        <f>'Penvoerder (deelnemer 1)'!$G$69</f>
        <v>0</v>
      </c>
      <c r="F12" s="72">
        <f>'Penvoerder (deelnemer 1)'!$L$109</f>
        <v>0</v>
      </c>
      <c r="G12" s="77">
        <f>SUM(C12:F12)</f>
        <v>0</v>
      </c>
      <c r="H12" s="68"/>
      <c r="I12" s="72">
        <f>'Penvoerder (deelnemer 1)'!$G$49</f>
        <v>0</v>
      </c>
      <c r="J12" s="72">
        <f>C12+E12+F12</f>
        <v>0</v>
      </c>
      <c r="K12" s="77">
        <f>SUM(I12:J12)</f>
        <v>0</v>
      </c>
    </row>
    <row r="13" spans="1:11" x14ac:dyDescent="0.15">
      <c r="A13" s="66">
        <v>2</v>
      </c>
      <c r="B13" s="71" t="str">
        <f>IF('Deelnemer 2'!C$2="","",'Deelnemer 2'!C$2)</f>
        <v/>
      </c>
      <c r="C13" s="72">
        <f>'Deelnemer 2'!$G$28</f>
        <v>0</v>
      </c>
      <c r="D13" s="72">
        <f>'Deelnemer 2'!$G$49</f>
        <v>0</v>
      </c>
      <c r="E13" s="72">
        <f>'Deelnemer 2'!$G$69</f>
        <v>0</v>
      </c>
      <c r="F13" s="72">
        <f>'Deelnemer 2'!$L$109</f>
        <v>0</v>
      </c>
      <c r="G13" s="77">
        <f t="shared" ref="G13:G21" si="0">SUM(C13:F13)</f>
        <v>0</v>
      </c>
      <c r="H13" s="68"/>
      <c r="I13" s="72">
        <f>'Deelnemer 2'!$G$49</f>
        <v>0</v>
      </c>
      <c r="J13" s="72">
        <f t="shared" ref="J13:J21" si="1">C13+E13+F13</f>
        <v>0</v>
      </c>
      <c r="K13" s="77">
        <f t="shared" ref="K13:K21" si="2">SUM(I13:J13)</f>
        <v>0</v>
      </c>
    </row>
    <row r="14" spans="1:11" x14ac:dyDescent="0.15">
      <c r="A14" s="66">
        <v>3</v>
      </c>
      <c r="B14" s="71" t="str">
        <f>IF('Deelnemer 3'!C$2="","",'Deelnemer 3'!C$2)</f>
        <v/>
      </c>
      <c r="C14" s="72">
        <f>'Deelnemer 3'!$G$28</f>
        <v>0</v>
      </c>
      <c r="D14" s="72">
        <f>'Deelnemer 3'!$G$49</f>
        <v>0</v>
      </c>
      <c r="E14" s="72">
        <f>'Deelnemer 3'!$G$69</f>
        <v>0</v>
      </c>
      <c r="F14" s="72">
        <f>'Deelnemer 3'!$L$109</f>
        <v>0</v>
      </c>
      <c r="G14" s="77">
        <f t="shared" si="0"/>
        <v>0</v>
      </c>
      <c r="H14" s="68"/>
      <c r="I14" s="72">
        <f>'Deelnemer 3'!$G$49</f>
        <v>0</v>
      </c>
      <c r="J14" s="72">
        <f t="shared" si="1"/>
        <v>0</v>
      </c>
      <c r="K14" s="77">
        <f t="shared" si="2"/>
        <v>0</v>
      </c>
    </row>
    <row r="15" spans="1:11" x14ac:dyDescent="0.15">
      <c r="A15" s="66">
        <v>4</v>
      </c>
      <c r="B15" s="71" t="str">
        <f>IF('Deelnemer 4'!C$2="","",'Deelnemer 4'!C$2)</f>
        <v/>
      </c>
      <c r="C15" s="72">
        <f>'Deelnemer 4'!$G$28</f>
        <v>0</v>
      </c>
      <c r="D15" s="72">
        <f>'Deelnemer 4'!$G$49</f>
        <v>0</v>
      </c>
      <c r="E15" s="72">
        <f>'Deelnemer 4'!$G$69</f>
        <v>0</v>
      </c>
      <c r="F15" s="72">
        <f>'Deelnemer 4'!$L$109</f>
        <v>0</v>
      </c>
      <c r="G15" s="77">
        <f t="shared" si="0"/>
        <v>0</v>
      </c>
      <c r="H15" s="68"/>
      <c r="I15" s="72">
        <f>'Deelnemer 4'!$G$49</f>
        <v>0</v>
      </c>
      <c r="J15" s="72">
        <f t="shared" si="1"/>
        <v>0</v>
      </c>
      <c r="K15" s="77">
        <f t="shared" si="2"/>
        <v>0</v>
      </c>
    </row>
    <row r="16" spans="1:11" x14ac:dyDescent="0.15">
      <c r="A16" s="66">
        <v>5</v>
      </c>
      <c r="B16" s="71" t="str">
        <f>IF('Deelnemer 5'!C$2="","",'Deelnemer 5'!C$2)</f>
        <v/>
      </c>
      <c r="C16" s="72">
        <f>'Deelnemer 5'!$G$28</f>
        <v>0</v>
      </c>
      <c r="D16" s="72">
        <f>'Deelnemer 5'!$G$49</f>
        <v>0</v>
      </c>
      <c r="E16" s="72">
        <f>'Deelnemer 5'!$G$69</f>
        <v>0</v>
      </c>
      <c r="F16" s="72">
        <f>'Deelnemer 5'!$L$109</f>
        <v>0</v>
      </c>
      <c r="G16" s="77">
        <f t="shared" si="0"/>
        <v>0</v>
      </c>
      <c r="H16" s="68"/>
      <c r="I16" s="72">
        <f>'Deelnemer 5'!$G$49</f>
        <v>0</v>
      </c>
      <c r="J16" s="72">
        <f t="shared" si="1"/>
        <v>0</v>
      </c>
      <c r="K16" s="77">
        <f t="shared" si="2"/>
        <v>0</v>
      </c>
    </row>
    <row r="17" spans="1:11" x14ac:dyDescent="0.15">
      <c r="A17" s="66">
        <v>6</v>
      </c>
      <c r="B17" s="71" t="str">
        <f>IF('Deelnemer 6'!C$2="","",'Deelnemer 6'!C$2)</f>
        <v/>
      </c>
      <c r="C17" s="72">
        <f>'Deelnemer 6'!$G$28</f>
        <v>0</v>
      </c>
      <c r="D17" s="72">
        <f>'Deelnemer 6'!$G$49</f>
        <v>0</v>
      </c>
      <c r="E17" s="72">
        <f>'Deelnemer 6'!$G$69</f>
        <v>0</v>
      </c>
      <c r="F17" s="72">
        <f>'Deelnemer 6'!$L$109</f>
        <v>0</v>
      </c>
      <c r="G17" s="77">
        <f t="shared" si="0"/>
        <v>0</v>
      </c>
      <c r="H17" s="68"/>
      <c r="I17" s="72">
        <f>'Deelnemer 6'!$G$49</f>
        <v>0</v>
      </c>
      <c r="J17" s="72">
        <f t="shared" si="1"/>
        <v>0</v>
      </c>
      <c r="K17" s="77">
        <f t="shared" si="2"/>
        <v>0</v>
      </c>
    </row>
    <row r="18" spans="1:11" x14ac:dyDescent="0.15">
      <c r="A18" s="66">
        <v>7</v>
      </c>
      <c r="B18" s="71" t="str">
        <f>IF('Deelnemer 7'!C$2="","",'Deelnemer 7'!C$2)</f>
        <v/>
      </c>
      <c r="C18" s="72">
        <f>'Deelnemer 7'!$G$28</f>
        <v>0</v>
      </c>
      <c r="D18" s="72">
        <f>'Deelnemer 7'!$G$49</f>
        <v>0</v>
      </c>
      <c r="E18" s="72">
        <f>'Deelnemer 7'!$G$69</f>
        <v>0</v>
      </c>
      <c r="F18" s="72">
        <f>'Deelnemer 7'!$L$109</f>
        <v>0</v>
      </c>
      <c r="G18" s="77">
        <f t="shared" si="0"/>
        <v>0</v>
      </c>
      <c r="H18" s="68"/>
      <c r="I18" s="72">
        <f>'Deelnemer 7'!$G$49</f>
        <v>0</v>
      </c>
      <c r="J18" s="72">
        <f t="shared" si="1"/>
        <v>0</v>
      </c>
      <c r="K18" s="77">
        <f t="shared" si="2"/>
        <v>0</v>
      </c>
    </row>
    <row r="19" spans="1:11" x14ac:dyDescent="0.15">
      <c r="A19" s="66">
        <v>8</v>
      </c>
      <c r="B19" s="71" t="str">
        <f>IF('Deelnemer 8'!C$2="","",'Deelnemer 8'!C$2)</f>
        <v/>
      </c>
      <c r="C19" s="72">
        <f>'Deelnemer 8'!$G$28</f>
        <v>0</v>
      </c>
      <c r="D19" s="72">
        <f>'Deelnemer 8'!$G$49</f>
        <v>0</v>
      </c>
      <c r="E19" s="72">
        <f>'Deelnemer 8'!$G$69</f>
        <v>0</v>
      </c>
      <c r="F19" s="72">
        <f>'Deelnemer 8'!$L$109</f>
        <v>0</v>
      </c>
      <c r="G19" s="77">
        <f t="shared" si="0"/>
        <v>0</v>
      </c>
      <c r="H19" s="68"/>
      <c r="I19" s="72">
        <f>'Deelnemer 8'!$G$49</f>
        <v>0</v>
      </c>
      <c r="J19" s="72">
        <f t="shared" si="1"/>
        <v>0</v>
      </c>
      <c r="K19" s="77">
        <f t="shared" si="2"/>
        <v>0</v>
      </c>
    </row>
    <row r="20" spans="1:11" x14ac:dyDescent="0.15">
      <c r="A20" s="66">
        <v>9</v>
      </c>
      <c r="B20" s="71" t="str">
        <f>IF('Deelnemer 9'!C$2="","",'Deelnemer 9'!C$2)</f>
        <v/>
      </c>
      <c r="C20" s="72">
        <f>'Deelnemer 9'!$G$28</f>
        <v>0</v>
      </c>
      <c r="D20" s="72">
        <f>'Deelnemer 9'!$G$49</f>
        <v>0</v>
      </c>
      <c r="E20" s="72">
        <f>'Deelnemer 9'!$G$69</f>
        <v>0</v>
      </c>
      <c r="F20" s="72">
        <f>'Deelnemer 9'!$L$109</f>
        <v>0</v>
      </c>
      <c r="G20" s="77">
        <f t="shared" si="0"/>
        <v>0</v>
      </c>
      <c r="H20" s="68"/>
      <c r="I20" s="72">
        <f>'Deelnemer 9'!$G$49</f>
        <v>0</v>
      </c>
      <c r="J20" s="72">
        <f t="shared" si="1"/>
        <v>0</v>
      </c>
      <c r="K20" s="77">
        <f t="shared" si="2"/>
        <v>0</v>
      </c>
    </row>
    <row r="21" spans="1:11" x14ac:dyDescent="0.15">
      <c r="A21" s="66">
        <v>10</v>
      </c>
      <c r="B21" s="71" t="str">
        <f>IF('Deelnemer 10'!C$2="","",'Deelnemer 10'!C$2)</f>
        <v/>
      </c>
      <c r="C21" s="72">
        <f>'Deelnemer 10'!$G$28</f>
        <v>0</v>
      </c>
      <c r="D21" s="72">
        <f>'Deelnemer 10'!$G$49</f>
        <v>0</v>
      </c>
      <c r="E21" s="72">
        <f>'Deelnemer 10'!$G$69</f>
        <v>0</v>
      </c>
      <c r="F21" s="72">
        <f>'Deelnemer 10'!$L$109</f>
        <v>0</v>
      </c>
      <c r="G21" s="77">
        <f t="shared" si="0"/>
        <v>0</v>
      </c>
      <c r="H21" s="68"/>
      <c r="I21" s="72">
        <f>'Deelnemer 10'!$G$49</f>
        <v>0</v>
      </c>
      <c r="J21" s="72">
        <f t="shared" si="1"/>
        <v>0</v>
      </c>
      <c r="K21" s="77">
        <f t="shared" si="2"/>
        <v>0</v>
      </c>
    </row>
    <row r="22" spans="1:11" x14ac:dyDescent="0.15">
      <c r="A22" s="66"/>
      <c r="B22" s="78" t="s">
        <v>75</v>
      </c>
      <c r="C22" s="79">
        <f>SUM(C12:C21)</f>
        <v>0</v>
      </c>
      <c r="D22" s="79">
        <f t="shared" ref="D22:G22" si="3">SUM(D12:D21)</f>
        <v>0</v>
      </c>
      <c r="E22" s="79">
        <f t="shared" si="3"/>
        <v>0</v>
      </c>
      <c r="F22" s="79">
        <f t="shared" si="3"/>
        <v>0</v>
      </c>
      <c r="G22" s="73">
        <f t="shared" si="3"/>
        <v>0</v>
      </c>
      <c r="H22" s="68"/>
    </row>
    <row r="23" spans="1:11" x14ac:dyDescent="0.15">
      <c r="B23" s="70"/>
      <c r="C23" s="70"/>
      <c r="D23" s="70"/>
      <c r="E23" s="70"/>
      <c r="F23" s="70"/>
      <c r="G23" s="70"/>
      <c r="I23" s="70"/>
      <c r="J23" s="70"/>
    </row>
    <row r="24" spans="1:11" s="33" customFormat="1" x14ac:dyDescent="0.15">
      <c r="A24" s="80"/>
      <c r="B24" s="81" t="s">
        <v>76</v>
      </c>
      <c r="C24" s="82"/>
      <c r="D24" s="83"/>
      <c r="I24" s="83"/>
    </row>
    <row r="25" spans="1:11" s="33" customFormat="1" x14ac:dyDescent="0.15">
      <c r="A25" s="80"/>
      <c r="B25" s="81" t="s">
        <v>77</v>
      </c>
      <c r="C25" s="82"/>
      <c r="D25" s="83"/>
      <c r="I25" s="83"/>
    </row>
    <row r="26" spans="1:11" x14ac:dyDescent="0.15">
      <c r="B26" s="69" t="s">
        <v>78</v>
      </c>
      <c r="C26" s="70"/>
    </row>
    <row r="27" spans="1:11" hidden="1" x14ac:dyDescent="0.15">
      <c r="C27" s="84"/>
    </row>
    <row r="29" spans="1:11" hidden="1" x14ac:dyDescent="0.15">
      <c r="C29" s="84"/>
    </row>
    <row r="31" spans="1:11" hidden="1" x14ac:dyDescent="0.15">
      <c r="C31" s="84"/>
    </row>
    <row r="35" spans="3:12" hidden="1" x14ac:dyDescent="0.15">
      <c r="C35" s="84"/>
    </row>
    <row r="47" spans="3:12" hidden="1" x14ac:dyDescent="0.15">
      <c r="L47" s="84"/>
    </row>
    <row r="49" spans="1:12" hidden="1" x14ac:dyDescent="0.15">
      <c r="L49" s="84"/>
    </row>
    <row r="54" spans="1:12" hidden="1" x14ac:dyDescent="0.15">
      <c r="L54" s="84"/>
    </row>
    <row r="57" spans="1:12" hidden="1" x14ac:dyDescent="0.15">
      <c r="A57" s="84"/>
    </row>
  </sheetData>
  <sheetProtection algorithmName="SHA-512" hashValue="KQ3XJ1niWzB0zPCjeMB7ANGGfka0Rfhi5G9cIogcEHZaYoiugfSnUIgBKGQZVngnryBJRGTLdk6gFbTDXeuOww==" saltValue="6gmQDu7jrDUKHQFM5Z671g==" spinCount="100000" sheet="1" objects="1" scenarios="1"/>
  <mergeCells count="2">
    <mergeCell ref="C3:G3"/>
    <mergeCell ref="I10:J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AA9C-8C21-414D-9C0A-C1DB07773BB0}">
  <dimension ref="A1:W143"/>
  <sheetViews>
    <sheetView topLeftCell="D1" zoomScaleNormal="100" workbookViewId="0">
      <selection activeCell="F12" sqref="F12:F26"/>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3.85546875" style="89" customWidth="1"/>
    <col min="14" max="14" width="17.85546875" style="90" hidden="1" customWidth="1"/>
    <col min="15" max="15" width="11.42578125" style="91" hidden="1" customWidth="1"/>
    <col min="16" max="16" width="16.42578125"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14.140625" style="47" hidden="1"/>
  </cols>
  <sheetData>
    <row r="1" spans="1:23" x14ac:dyDescent="0.25">
      <c r="A1" s="85"/>
      <c r="B1" s="86"/>
      <c r="C1" s="86"/>
      <c r="D1" s="87"/>
      <c r="E1" s="86"/>
      <c r="F1" s="86"/>
      <c r="G1" s="86"/>
    </row>
    <row r="2" spans="1:23" s="106" customFormat="1" x14ac:dyDescent="0.25">
      <c r="A2" s="94"/>
      <c r="B2" s="95" t="s">
        <v>79</v>
      </c>
      <c r="C2" s="374"/>
      <c r="D2" s="375"/>
      <c r="E2" s="97" t="s">
        <v>80</v>
      </c>
      <c r="F2" s="378"/>
      <c r="G2" s="379"/>
      <c r="H2" s="98"/>
      <c r="I2" s="99"/>
      <c r="J2" s="100"/>
      <c r="K2" s="100"/>
      <c r="L2" s="101"/>
      <c r="M2" s="102"/>
      <c r="N2" s="103"/>
      <c r="O2" s="104"/>
      <c r="P2" s="103"/>
      <c r="Q2" s="103"/>
      <c r="R2" s="105"/>
      <c r="S2" s="105"/>
      <c r="T2" s="100"/>
      <c r="U2" s="100"/>
      <c r="V2" s="100"/>
      <c r="W2" s="100"/>
    </row>
    <row r="3" spans="1:23" s="119" customFormat="1" x14ac:dyDescent="0.25">
      <c r="A3" s="107"/>
      <c r="B3" s="108" t="s">
        <v>62</v>
      </c>
      <c r="C3" s="109"/>
      <c r="D3" s="110"/>
      <c r="E3" s="110"/>
      <c r="F3" s="110"/>
      <c r="G3" s="96"/>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I28" si="4">SUM(H12:H26)</f>
        <v>0</v>
      </c>
      <c r="I28" s="337">
        <f t="shared" si="4"/>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3">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190</v>
      </c>
      <c r="D124" s="47"/>
      <c r="F124" s="315"/>
      <c r="G124" s="314"/>
    </row>
    <row r="125" spans="1:23" x14ac:dyDescent="0.25">
      <c r="A125" s="107"/>
      <c r="B125" s="42" t="s">
        <v>34</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sheetData>
  <sheetProtection algorithmName="SHA-512" hashValue="amhy1hKmd509FQpxvjYvcMRdd6/R5hfN7w0cyGV86oa1RqdKv5epkYMtlSPbLRkZs40F5Ll9ZlxShlnqJVLZrg==" saltValue="AERXMn5bNs9soPcmERferQ==" spinCount="100000" sheet="1" objects="1" scenarios="1"/>
  <mergeCells count="28">
    <mergeCell ref="D43:F43"/>
    <mergeCell ref="C2:D2"/>
    <mergeCell ref="B10:E10"/>
    <mergeCell ref="D39:F39"/>
    <mergeCell ref="D40:F40"/>
    <mergeCell ref="D41:F41"/>
    <mergeCell ref="D42:F42"/>
    <mergeCell ref="F2:G2"/>
    <mergeCell ref="D67:F67"/>
    <mergeCell ref="H77:K77"/>
    <mergeCell ref="D61:F61"/>
    <mergeCell ref="D62:F62"/>
    <mergeCell ref="D63:F63"/>
    <mergeCell ref="D64:F64"/>
    <mergeCell ref="D65:F65"/>
    <mergeCell ref="D66:F66"/>
    <mergeCell ref="D60:F60"/>
    <mergeCell ref="D44:F44"/>
    <mergeCell ref="D55:F55"/>
    <mergeCell ref="D56:F56"/>
    <mergeCell ref="D57:F57"/>
    <mergeCell ref="D58:F58"/>
    <mergeCell ref="D59:F59"/>
    <mergeCell ref="D45:F45"/>
    <mergeCell ref="D46:F46"/>
    <mergeCell ref="D47:F47"/>
    <mergeCell ref="D53:F53"/>
    <mergeCell ref="D54:F54"/>
  </mergeCells>
  <conditionalFormatting sqref="B10">
    <cfRule type="cellIs" dxfId="99" priority="11" stopIfTrue="1" operator="equal">
      <formula>"Kies eerst uw systematiek voor de berekening van de loonkosten"</formula>
    </cfRule>
  </conditionalFormatting>
  <conditionalFormatting sqref="B118:D119">
    <cfRule type="expression" dxfId="98" priority="5">
      <formula>$C$118&gt;0</formula>
    </cfRule>
  </conditionalFormatting>
  <conditionalFormatting sqref="D12:D26">
    <cfRule type="expression" dxfId="97" priority="6">
      <formula>AND($C$8="Vast uurtarief (60 euro)",$D12&gt;60)</formula>
    </cfRule>
  </conditionalFormatting>
  <conditionalFormatting sqref="F12:F26">
    <cfRule type="expression" dxfId="96" priority="2">
      <formula>$F12=0.5</formula>
    </cfRule>
  </conditionalFormatting>
  <conditionalFormatting sqref="F27">
    <cfRule type="cellIs" dxfId="95" priority="12" stopIfTrue="1" operator="equal">
      <formula>"Opslag algemene kosten (50%)"</formula>
    </cfRule>
  </conditionalFormatting>
  <conditionalFormatting sqref="F142">
    <cfRule type="expression" dxfId="94" priority="1">
      <formula>$F$141=$F$142</formula>
    </cfRule>
  </conditionalFormatting>
  <conditionalFormatting sqref="H79:H107">
    <cfRule type="expression" dxfId="93" priority="7">
      <formula>$H79&gt;$N79</formula>
    </cfRule>
  </conditionalFormatting>
  <conditionalFormatting sqref="I79:I107">
    <cfRule type="expression" dxfId="92" priority="10">
      <formula>$I79&gt;$O79</formula>
    </cfRule>
  </conditionalFormatting>
  <conditionalFormatting sqref="J79:J107">
    <cfRule type="expression" dxfId="91" priority="9">
      <formula>$J79&gt;$P79</formula>
    </cfRule>
  </conditionalFormatting>
  <conditionalFormatting sqref="K79:K107">
    <cfRule type="expression" dxfId="90" priority="8">
      <formula>$K79&gt;$Q79</formula>
    </cfRule>
  </conditionalFormatting>
  <dataValidations count="3">
    <dataValidation type="list" allowBlank="1" showInputMessage="1" showErrorMessage="1" sqref="B54:B67 B12:B26" xr:uid="{1A575939-FFC2-45A4-9174-67B036840F1E}">
      <formula1>Activiteiten</formula1>
    </dataValidation>
    <dataValidation type="custom" errorStyle="warning" allowBlank="1" showErrorMessage="1" errorTitle="Maximum vergoeding" error="De opgegeven vergoeding is meer dan het maximum voor deze activiteit." sqref="H79:K109 C109" xr:uid="{B33485E7-8202-48FC-BA97-1E4053088073}">
      <formula1>C79&lt;=I79</formula1>
    </dataValidation>
    <dataValidation type="list" allowBlank="1" showInputMessage="1" showErrorMessage="1" sqref="C8" xr:uid="{67CEACEB-DE93-4E3B-8014-4957FCAE7460}">
      <formula1>Loonkostensystematiek</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C547-5AFB-4B89-A5AF-A6AD058FAE56}">
  <dimension ref="A1:W144"/>
  <sheetViews>
    <sheetView zoomScaleNormal="100" workbookViewId="0">
      <selection activeCell="C2" sqref="C2:D2"/>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3" style="89" customWidth="1"/>
    <col min="14" max="14" width="17.85546875" style="90" hidden="1" customWidth="1"/>
    <col min="15" max="15" width="11.42578125" style="91" hidden="1" customWidth="1"/>
    <col min="16" max="16" width="13"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14.140625" style="47" hidden="1"/>
  </cols>
  <sheetData>
    <row r="1" spans="1:23" x14ac:dyDescent="0.25">
      <c r="A1" s="85"/>
      <c r="B1" s="86"/>
      <c r="C1" s="86"/>
      <c r="D1" s="87"/>
      <c r="E1" s="86"/>
      <c r="F1" s="86"/>
      <c r="G1" s="86"/>
    </row>
    <row r="2" spans="1:23" x14ac:dyDescent="0.25">
      <c r="A2" s="85"/>
      <c r="B2" s="332" t="s">
        <v>208</v>
      </c>
      <c r="C2" s="380"/>
      <c r="D2" s="381"/>
      <c r="E2" s="332" t="s">
        <v>80</v>
      </c>
      <c r="F2" s="380"/>
      <c r="G2" s="381"/>
      <c r="H2" s="111"/>
      <c r="I2" s="50"/>
      <c r="J2" s="93"/>
      <c r="K2" s="93"/>
      <c r="L2" s="130"/>
      <c r="M2" s="114"/>
    </row>
    <row r="3" spans="1:23" s="119" customFormat="1" x14ac:dyDescent="0.25">
      <c r="A3" s="107"/>
      <c r="B3" s="108" t="s">
        <v>62</v>
      </c>
      <c r="C3" s="382" t="str">
        <f>IF('Penvoerder (deelnemer 1)'!C3="","",'Penvoerder (deelnemer 1)'!C3)</f>
        <v/>
      </c>
      <c r="D3" s="383"/>
      <c r="E3" s="383"/>
      <c r="F3" s="383"/>
      <c r="G3" s="384"/>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 si="4">SUM(H12:H26)</f>
        <v>0</v>
      </c>
      <c r="I28" s="337">
        <f>SUM(I12:I26)</f>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4">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209</v>
      </c>
      <c r="D124" s="47"/>
      <c r="F124" s="315"/>
      <c r="G124" s="314"/>
    </row>
    <row r="125" spans="1:23" x14ac:dyDescent="0.25">
      <c r="A125" s="107"/>
      <c r="B125" s="42" t="s">
        <v>210</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row r="144" spans="1:23" hidden="1" x14ac:dyDescent="0.25">
      <c r="B144" s="316"/>
      <c r="C144" s="316"/>
      <c r="D144" s="333"/>
      <c r="E144" s="316"/>
    </row>
  </sheetData>
  <sheetProtection algorithmName="SHA-512" hashValue="nc6uHizbiYZrV8BY5v8dE+Rzg1GoFX+k+RC5LmAM+IlwEzTzXIRdYVpjCwOyiOE4x9VrXC4VuS0p2W+UWhJwew==" saltValue="UKbNY1ZyXSAiwheUtz7QlA==" spinCount="100000" sheet="1" objects="1" scenarios="1"/>
  <mergeCells count="29">
    <mergeCell ref="B10:E10"/>
    <mergeCell ref="D39:F39"/>
    <mergeCell ref="D40:F40"/>
    <mergeCell ref="D41:F41"/>
    <mergeCell ref="C2:D2"/>
    <mergeCell ref="C3:G3"/>
    <mergeCell ref="D58:F58"/>
    <mergeCell ref="D42:F42"/>
    <mergeCell ref="D43:F43"/>
    <mergeCell ref="D44:F44"/>
    <mergeCell ref="D45:F45"/>
    <mergeCell ref="D46:F46"/>
    <mergeCell ref="D47:F47"/>
    <mergeCell ref="D65:F65"/>
    <mergeCell ref="D66:F66"/>
    <mergeCell ref="D67:F67"/>
    <mergeCell ref="H77:K77"/>
    <mergeCell ref="F2:G2"/>
    <mergeCell ref="D59:F59"/>
    <mergeCell ref="D60:F60"/>
    <mergeCell ref="D61:F61"/>
    <mergeCell ref="D62:F62"/>
    <mergeCell ref="D63:F63"/>
    <mergeCell ref="D64:F64"/>
    <mergeCell ref="D53:F53"/>
    <mergeCell ref="D54:F54"/>
    <mergeCell ref="D55:F55"/>
    <mergeCell ref="D56:F56"/>
    <mergeCell ref="D57:F57"/>
  </mergeCells>
  <conditionalFormatting sqref="B10">
    <cfRule type="cellIs" dxfId="89" priority="10" stopIfTrue="1" operator="equal">
      <formula>"Kies eerst uw systematiek voor de berekening van de loonkosten"</formula>
    </cfRule>
  </conditionalFormatting>
  <conditionalFormatting sqref="B118:D119">
    <cfRule type="expression" dxfId="88" priority="4">
      <formula>$C$118&gt;0</formula>
    </cfRule>
  </conditionalFormatting>
  <conditionalFormatting sqref="D12:D26">
    <cfRule type="expression" dxfId="87" priority="5">
      <formula>AND($C$8="Vast uurtarief (60 euro)",$D12&gt;60)</formula>
    </cfRule>
  </conditionalFormatting>
  <conditionalFormatting sqref="F12:F26">
    <cfRule type="expression" dxfId="86" priority="2">
      <formula>$F12=0.5</formula>
    </cfRule>
  </conditionalFormatting>
  <conditionalFormatting sqref="F27">
    <cfRule type="cellIs" dxfId="85" priority="11" stopIfTrue="1" operator="equal">
      <formula>"Opslag algemene kosten (50%)"</formula>
    </cfRule>
  </conditionalFormatting>
  <conditionalFormatting sqref="F142">
    <cfRule type="expression" dxfId="84" priority="1">
      <formula>$F$141=$F$142</formula>
    </cfRule>
  </conditionalFormatting>
  <conditionalFormatting sqref="H79:H107">
    <cfRule type="expression" dxfId="83" priority="6">
      <formula>$H79&gt;$N79</formula>
    </cfRule>
  </conditionalFormatting>
  <conditionalFormatting sqref="I79:I107">
    <cfRule type="expression" dxfId="82" priority="9">
      <formula>$I79&gt;$O79</formula>
    </cfRule>
  </conditionalFormatting>
  <conditionalFormatting sqref="J79:J107">
    <cfRule type="expression" dxfId="81" priority="8">
      <formula>$J79&gt;$P79</formula>
    </cfRule>
  </conditionalFormatting>
  <conditionalFormatting sqref="K79:K107">
    <cfRule type="expression" dxfId="80" priority="7">
      <formula>$K79&gt;$Q79</formula>
    </cfRule>
  </conditionalFormatting>
  <dataValidations count="3">
    <dataValidation type="list" allowBlank="1" showInputMessage="1" showErrorMessage="1" sqref="C8" xr:uid="{B3373C37-B380-478D-8B01-E068FF0DAC3A}">
      <formula1>Loonkostensystematiek</formula1>
    </dataValidation>
    <dataValidation type="list" allowBlank="1" showInputMessage="1" showErrorMessage="1" sqref="B12:B26 B54:B67" xr:uid="{A4AEA30A-29F7-4C0A-950E-205B0C583277}">
      <formula1>Activiteiten</formula1>
    </dataValidation>
    <dataValidation type="custom" errorStyle="warning" allowBlank="1" showErrorMessage="1" errorTitle="Maximum vergoeding" error="De opgegeven vergoeding is meer dan het maximum voor deze activiteit." sqref="H79:K109 C109" xr:uid="{57519301-9CB9-4BCB-8F36-E7EB6E52E9D3}">
      <formula1>C79&lt;=I79</formula1>
    </dataValidation>
  </dataValidation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9DD3-F16A-429D-8F35-EFA9BB589C68}">
  <dimension ref="A1:W144"/>
  <sheetViews>
    <sheetView zoomScaleNormal="100" workbookViewId="0">
      <selection activeCell="C2" sqref="C2:D2"/>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3.140625" style="89" customWidth="1"/>
    <col min="14" max="14" width="17.85546875" style="90" hidden="1" customWidth="1"/>
    <col min="15" max="15" width="11.42578125" style="91" hidden="1" customWidth="1"/>
    <col min="16" max="16" width="16.42578125"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14.140625" style="47" hidden="1"/>
  </cols>
  <sheetData>
    <row r="1" spans="1:23" x14ac:dyDescent="0.25">
      <c r="A1" s="85"/>
      <c r="B1" s="86"/>
      <c r="C1" s="86"/>
      <c r="D1" s="87"/>
      <c r="E1" s="86"/>
      <c r="F1" s="86"/>
      <c r="G1" s="86"/>
    </row>
    <row r="2" spans="1:23" x14ac:dyDescent="0.25">
      <c r="A2" s="85"/>
      <c r="B2" s="332" t="s">
        <v>211</v>
      </c>
      <c r="C2" s="380"/>
      <c r="D2" s="381"/>
      <c r="E2" s="332" t="s">
        <v>80</v>
      </c>
      <c r="F2" s="380"/>
      <c r="G2" s="381"/>
      <c r="H2" s="111"/>
      <c r="I2" s="50"/>
      <c r="J2" s="93"/>
      <c r="K2" s="93"/>
      <c r="L2" s="130"/>
      <c r="M2" s="114"/>
    </row>
    <row r="3" spans="1:23" s="119" customFormat="1" x14ac:dyDescent="0.25">
      <c r="A3" s="107"/>
      <c r="B3" s="108" t="s">
        <v>62</v>
      </c>
      <c r="C3" s="382" t="str">
        <f>IF('Penvoerder (deelnemer 1)'!C3="","",'Penvoerder (deelnemer 1)'!C3)</f>
        <v/>
      </c>
      <c r="D3" s="383"/>
      <c r="E3" s="383"/>
      <c r="F3" s="383"/>
      <c r="G3" s="384"/>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 si="4">SUM(H12:H26)</f>
        <v>0</v>
      </c>
      <c r="I28" s="337">
        <f>SUM(I12:I26)</f>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4">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209</v>
      </c>
      <c r="D124" s="47"/>
      <c r="F124" s="315"/>
      <c r="G124" s="314"/>
    </row>
    <row r="125" spans="1:23" x14ac:dyDescent="0.25">
      <c r="A125" s="107"/>
      <c r="B125" s="42" t="s">
        <v>210</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row r="144" spans="1:23" x14ac:dyDescent="0.25">
      <c r="B144" s="316"/>
      <c r="C144" s="316"/>
      <c r="D144" s="333"/>
      <c r="E144" s="316"/>
    </row>
  </sheetData>
  <sheetProtection algorithmName="SHA-512" hashValue="JZpjV6YCCn+uX2Tb5mnIuz543Rdn8ZapQObIhohgmskb43U/YHLmSPevF0gUQvYSKiLmlr605Qou458oltzPfw==" saltValue="NtlZwQvKDvN2FDAlu6n2eA==" spinCount="100000" sheet="1" objects="1" scenarios="1"/>
  <mergeCells count="29">
    <mergeCell ref="D43:F43"/>
    <mergeCell ref="C2:D2"/>
    <mergeCell ref="C3:G3"/>
    <mergeCell ref="B10:E10"/>
    <mergeCell ref="D39:F39"/>
    <mergeCell ref="D40:F40"/>
    <mergeCell ref="D41:F41"/>
    <mergeCell ref="D42:F42"/>
    <mergeCell ref="D45:F45"/>
    <mergeCell ref="D46:F46"/>
    <mergeCell ref="D47:F47"/>
    <mergeCell ref="D53:F53"/>
    <mergeCell ref="D54:F54"/>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s>
  <conditionalFormatting sqref="B10">
    <cfRule type="cellIs" dxfId="79" priority="10" stopIfTrue="1" operator="equal">
      <formula>"Kies eerst uw systematiek voor de berekening van de loonkosten"</formula>
    </cfRule>
  </conditionalFormatting>
  <conditionalFormatting sqref="B118:D119">
    <cfRule type="expression" dxfId="78" priority="4">
      <formula>$C$118&gt;0</formula>
    </cfRule>
  </conditionalFormatting>
  <conditionalFormatting sqref="D12:D26">
    <cfRule type="expression" dxfId="77" priority="5">
      <formula>AND($C$8="Vast uurtarief (60 euro)",$D12&gt;60)</formula>
    </cfRule>
  </conditionalFormatting>
  <conditionalFormatting sqref="F12:F26">
    <cfRule type="expression" dxfId="76" priority="2">
      <formula>$F12=0.5</formula>
    </cfRule>
  </conditionalFormatting>
  <conditionalFormatting sqref="F27">
    <cfRule type="cellIs" dxfId="75" priority="11" stopIfTrue="1" operator="equal">
      <formula>"Opslag algemene kosten (50%)"</formula>
    </cfRule>
  </conditionalFormatting>
  <conditionalFormatting sqref="F142">
    <cfRule type="expression" dxfId="74" priority="1">
      <formula>$F$141=$F$142</formula>
    </cfRule>
  </conditionalFormatting>
  <conditionalFormatting sqref="H79:H107">
    <cfRule type="expression" dxfId="73" priority="6">
      <formula>$H79&gt;$N79</formula>
    </cfRule>
  </conditionalFormatting>
  <conditionalFormatting sqref="I79:I107">
    <cfRule type="expression" dxfId="72" priority="9">
      <formula>$I79&gt;$O79</formula>
    </cfRule>
  </conditionalFormatting>
  <conditionalFormatting sqref="J79:J107">
    <cfRule type="expression" dxfId="71" priority="8">
      <formula>$J79&gt;$P79</formula>
    </cfRule>
  </conditionalFormatting>
  <conditionalFormatting sqref="K79:K107">
    <cfRule type="expression" dxfId="70" priority="7">
      <formula>$K79&gt;$Q79</formula>
    </cfRule>
  </conditionalFormatting>
  <dataValidations count="3">
    <dataValidation type="list" allowBlank="1" showInputMessage="1" showErrorMessage="1" sqref="B54:B67 B12:B26" xr:uid="{62E17CCE-FA21-4288-A2E1-FC5F8D6F32A6}">
      <formula1>Activiteiten</formula1>
    </dataValidation>
    <dataValidation type="custom" errorStyle="warning" allowBlank="1" showErrorMessage="1" errorTitle="Maximum vergoeding" error="De opgegeven vergoeding is meer dan het maximum voor deze activiteit." sqref="H79:K109 C109" xr:uid="{B5390CF5-F3C8-4967-B3CE-9659DE801208}">
      <formula1>C79&lt;=I79</formula1>
    </dataValidation>
    <dataValidation type="list" allowBlank="1" showInputMessage="1" showErrorMessage="1" sqref="C8" xr:uid="{AC6F744B-500D-47D8-97A2-1F517DC3B340}">
      <formula1>Loonkostensystematiek</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777E4-DE53-4242-B7E8-E065CE6BDEAF}">
  <dimension ref="A1:W144"/>
  <sheetViews>
    <sheetView zoomScaleNormal="100" workbookViewId="0">
      <selection activeCell="C2" sqref="C2:D2"/>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6" style="89" customWidth="1"/>
    <col min="14" max="14" width="17.85546875" style="90" hidden="1" customWidth="1"/>
    <col min="15" max="15" width="11.42578125" style="91" hidden="1" customWidth="1"/>
    <col min="16" max="16" width="16.42578125"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14.140625" style="47" hidden="1"/>
  </cols>
  <sheetData>
    <row r="1" spans="1:23" x14ac:dyDescent="0.25">
      <c r="A1" s="85"/>
      <c r="B1" s="86"/>
      <c r="C1" s="86"/>
      <c r="D1" s="87"/>
      <c r="E1" s="86"/>
      <c r="F1" s="86"/>
      <c r="G1" s="86"/>
    </row>
    <row r="2" spans="1:23" x14ac:dyDescent="0.25">
      <c r="A2" s="85"/>
      <c r="B2" s="332" t="s">
        <v>212</v>
      </c>
      <c r="C2" s="380"/>
      <c r="D2" s="381"/>
      <c r="E2" s="332" t="s">
        <v>80</v>
      </c>
      <c r="F2" s="380"/>
      <c r="G2" s="381"/>
      <c r="H2" s="111"/>
      <c r="I2" s="50"/>
      <c r="J2" s="93"/>
      <c r="K2" s="93"/>
      <c r="L2" s="130"/>
      <c r="M2" s="114"/>
    </row>
    <row r="3" spans="1:23" s="119" customFormat="1" x14ac:dyDescent="0.25">
      <c r="A3" s="107"/>
      <c r="B3" s="108" t="s">
        <v>62</v>
      </c>
      <c r="C3" s="382" t="str">
        <f>IF('Penvoerder (deelnemer 1)'!C3="","",'Penvoerder (deelnemer 1)'!C3)</f>
        <v/>
      </c>
      <c r="D3" s="383"/>
      <c r="E3" s="383"/>
      <c r="F3" s="383"/>
      <c r="G3" s="384"/>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 si="4">SUM(H12:H26)</f>
        <v>0</v>
      </c>
      <c r="I28" s="337">
        <f>SUM(I12:I26)</f>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4">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209</v>
      </c>
      <c r="D124" s="47"/>
      <c r="F124" s="315"/>
      <c r="G124" s="314"/>
    </row>
    <row r="125" spans="1:23" x14ac:dyDescent="0.25">
      <c r="A125" s="107"/>
      <c r="B125" s="42" t="s">
        <v>210</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row r="144" spans="1:23" x14ac:dyDescent="0.25">
      <c r="B144" s="316"/>
      <c r="C144" s="316"/>
      <c r="D144" s="333"/>
      <c r="E144" s="316"/>
    </row>
  </sheetData>
  <sheetProtection algorithmName="SHA-512" hashValue="8zfEH8JdElSTZE1UADvPWGa53ikE3sXYdY9wlLbUlHIZLI3xnMyRdWIJDtlfUWRwiV92Z8p/PayMxzcla6axSQ==" saltValue="FumGNDfajoyeVf+Wcwx+Uw==" spinCount="100000" sheet="1" objects="1" scenarios="1"/>
  <mergeCells count="29">
    <mergeCell ref="D43:F43"/>
    <mergeCell ref="C2:D2"/>
    <mergeCell ref="C3:G3"/>
    <mergeCell ref="B10:E10"/>
    <mergeCell ref="D39:F39"/>
    <mergeCell ref="D40:F40"/>
    <mergeCell ref="D41:F41"/>
    <mergeCell ref="D42:F42"/>
    <mergeCell ref="D45:F45"/>
    <mergeCell ref="D46:F46"/>
    <mergeCell ref="D47:F47"/>
    <mergeCell ref="D53:F53"/>
    <mergeCell ref="D54:F54"/>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s>
  <conditionalFormatting sqref="B10">
    <cfRule type="cellIs" dxfId="69" priority="10" stopIfTrue="1" operator="equal">
      <formula>"Kies eerst uw systematiek voor de berekening van de loonkosten"</formula>
    </cfRule>
  </conditionalFormatting>
  <conditionalFormatting sqref="B118:D119">
    <cfRule type="expression" dxfId="68" priority="4">
      <formula>$C$118&gt;0</formula>
    </cfRule>
  </conditionalFormatting>
  <conditionalFormatting sqref="D12:D26">
    <cfRule type="expression" dxfId="67" priority="5">
      <formula>AND($C$8="Vast uurtarief (60 euro)",$D12&gt;60)</formula>
    </cfRule>
  </conditionalFormatting>
  <conditionalFormatting sqref="F12:F26">
    <cfRule type="expression" dxfId="66" priority="2">
      <formula>$F12=0.5</formula>
    </cfRule>
  </conditionalFormatting>
  <conditionalFormatting sqref="F27">
    <cfRule type="cellIs" dxfId="65" priority="11" stopIfTrue="1" operator="equal">
      <formula>"Opslag algemene kosten (50%)"</formula>
    </cfRule>
  </conditionalFormatting>
  <conditionalFormatting sqref="F142">
    <cfRule type="expression" dxfId="64" priority="1">
      <formula>$F$141=$F$142</formula>
    </cfRule>
  </conditionalFormatting>
  <conditionalFormatting sqref="H79:H107">
    <cfRule type="expression" dxfId="63" priority="6">
      <formula>$H79&gt;$N79</formula>
    </cfRule>
  </conditionalFormatting>
  <conditionalFormatting sqref="I79:I107">
    <cfRule type="expression" dxfId="62" priority="9">
      <formula>$I79&gt;$O79</formula>
    </cfRule>
  </conditionalFormatting>
  <conditionalFormatting sqref="J79:J107">
    <cfRule type="expression" dxfId="61" priority="8">
      <formula>$J79&gt;$P79</formula>
    </cfRule>
  </conditionalFormatting>
  <conditionalFormatting sqref="K79:K107">
    <cfRule type="expression" dxfId="60" priority="7">
      <formula>$K79&gt;$Q79</formula>
    </cfRule>
  </conditionalFormatting>
  <dataValidations count="3">
    <dataValidation type="list" allowBlank="1" showInputMessage="1" showErrorMessage="1" sqref="C8" xr:uid="{905DD9A8-6C37-47DB-9D7A-1B5401585EBA}">
      <formula1>Loonkostensystematiek</formula1>
    </dataValidation>
    <dataValidation type="list" allowBlank="1" showInputMessage="1" showErrorMessage="1" sqref="B12:B26 B54:B67" xr:uid="{F815FC8A-C75D-43AC-B190-4582CC1A62D1}">
      <formula1>Activiteiten</formula1>
    </dataValidation>
    <dataValidation type="custom" errorStyle="warning" allowBlank="1" showErrorMessage="1" errorTitle="Maximum vergoeding" error="De opgegeven vergoeding is meer dan het maximum voor deze activiteit." sqref="H79:K109 C109" xr:uid="{3177CEF9-7ACC-42EF-BB1A-47DA38D8CDE6}">
      <formula1>C79&lt;=I79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4097-5123-4A06-B337-B2A633BDD2BD}">
  <dimension ref="A1:W144"/>
  <sheetViews>
    <sheetView zoomScaleNormal="100" workbookViewId="0">
      <selection activeCell="C2" sqref="C2:D2"/>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3.7109375" style="89" customWidth="1"/>
    <col min="14" max="14" width="17.85546875" style="90" hidden="1" customWidth="1"/>
    <col min="15" max="15" width="11.42578125" style="91" hidden="1" customWidth="1"/>
    <col min="16" max="16" width="16.42578125"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14.140625" style="47" hidden="1"/>
  </cols>
  <sheetData>
    <row r="1" spans="1:23" x14ac:dyDescent="0.25">
      <c r="A1" s="85"/>
      <c r="B1" s="86"/>
      <c r="C1" s="86"/>
      <c r="D1" s="87"/>
      <c r="E1" s="86"/>
      <c r="F1" s="86"/>
      <c r="G1" s="86"/>
    </row>
    <row r="2" spans="1:23" x14ac:dyDescent="0.25">
      <c r="A2" s="85"/>
      <c r="B2" s="332" t="s">
        <v>213</v>
      </c>
      <c r="C2" s="380"/>
      <c r="D2" s="381"/>
      <c r="E2" s="332" t="s">
        <v>80</v>
      </c>
      <c r="F2" s="380"/>
      <c r="G2" s="381"/>
      <c r="H2" s="111"/>
      <c r="I2" s="50"/>
      <c r="J2" s="93"/>
      <c r="K2" s="93"/>
      <c r="L2" s="130"/>
      <c r="M2" s="114"/>
    </row>
    <row r="3" spans="1:23" s="119" customFormat="1" x14ac:dyDescent="0.25">
      <c r="A3" s="107"/>
      <c r="B3" s="108" t="s">
        <v>62</v>
      </c>
      <c r="C3" s="382" t="str">
        <f>IF('Penvoerder (deelnemer 1)'!C3="","",'Penvoerder (deelnemer 1)'!C3)</f>
        <v/>
      </c>
      <c r="D3" s="383"/>
      <c r="E3" s="383"/>
      <c r="F3" s="383"/>
      <c r="G3" s="384"/>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 si="4">SUM(H12:H26)</f>
        <v>0</v>
      </c>
      <c r="I28" s="337">
        <f>SUM(I12:I26)</f>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4">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209</v>
      </c>
      <c r="D124" s="47"/>
      <c r="F124" s="315"/>
      <c r="G124" s="314"/>
    </row>
    <row r="125" spans="1:23" x14ac:dyDescent="0.25">
      <c r="A125" s="107"/>
      <c r="B125" s="42" t="s">
        <v>210</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row r="144" spans="1:23" x14ac:dyDescent="0.25">
      <c r="B144" s="316"/>
      <c r="C144" s="316"/>
      <c r="D144" s="333"/>
      <c r="E144" s="316"/>
    </row>
  </sheetData>
  <sheetProtection algorithmName="SHA-512" hashValue="D/nYggmh39nxpfz//6Z/r9ERY0okmH4/xEUBWP0NFnrXcJSRwi17JQvh4lVyWiG3cdB/U6JWGcEm8Vh5tNvDMA==" saltValue="f2Pnoc+3uV8tk4ayNKvNIw==" spinCount="100000" sheet="1" objects="1" scenarios="1"/>
  <mergeCells count="29">
    <mergeCell ref="D43:F43"/>
    <mergeCell ref="C2:D2"/>
    <mergeCell ref="C3:G3"/>
    <mergeCell ref="B10:E10"/>
    <mergeCell ref="D39:F39"/>
    <mergeCell ref="D40:F40"/>
    <mergeCell ref="D41:F41"/>
    <mergeCell ref="D42:F42"/>
    <mergeCell ref="D45:F45"/>
    <mergeCell ref="D46:F46"/>
    <mergeCell ref="D47:F47"/>
    <mergeCell ref="D53:F53"/>
    <mergeCell ref="D54:F54"/>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s>
  <conditionalFormatting sqref="B10">
    <cfRule type="cellIs" dxfId="59" priority="10" stopIfTrue="1" operator="equal">
      <formula>"Kies eerst uw systematiek voor de berekening van de loonkosten"</formula>
    </cfRule>
  </conditionalFormatting>
  <conditionalFormatting sqref="B118:D119">
    <cfRule type="expression" dxfId="58" priority="4">
      <formula>$C$118&gt;0</formula>
    </cfRule>
  </conditionalFormatting>
  <conditionalFormatting sqref="D12:D26">
    <cfRule type="expression" dxfId="57" priority="5">
      <formula>AND($C$8="Vast uurtarief (60 euro)",$D12&gt;60)</formula>
    </cfRule>
  </conditionalFormatting>
  <conditionalFormatting sqref="F12:F26">
    <cfRule type="expression" dxfId="56" priority="2">
      <formula>$F12=0.5</formula>
    </cfRule>
  </conditionalFormatting>
  <conditionalFormatting sqref="F27">
    <cfRule type="cellIs" dxfId="55" priority="11" stopIfTrue="1" operator="equal">
      <formula>"Opslag algemene kosten (50%)"</formula>
    </cfRule>
  </conditionalFormatting>
  <conditionalFormatting sqref="F142">
    <cfRule type="expression" dxfId="54" priority="1">
      <formula>$F$141=$F$142</formula>
    </cfRule>
  </conditionalFormatting>
  <conditionalFormatting sqref="H79:H107">
    <cfRule type="expression" dxfId="53" priority="6">
      <formula>$H79&gt;$N79</formula>
    </cfRule>
  </conditionalFormatting>
  <conditionalFormatting sqref="I79:I107">
    <cfRule type="expression" dxfId="52" priority="9">
      <formula>$I79&gt;$O79</formula>
    </cfRule>
  </conditionalFormatting>
  <conditionalFormatting sqref="J79:J107">
    <cfRule type="expression" dxfId="51" priority="8">
      <formula>$J79&gt;$P79</formula>
    </cfRule>
  </conditionalFormatting>
  <conditionalFormatting sqref="K79:K107">
    <cfRule type="expression" dxfId="50" priority="7">
      <formula>$K79&gt;$Q79</formula>
    </cfRule>
  </conditionalFormatting>
  <dataValidations count="3">
    <dataValidation type="list" allowBlank="1" showInputMessage="1" showErrorMessage="1" sqref="B54:B67 B12:B26" xr:uid="{4AB17552-C7E8-4E02-B532-D160D2703B9E}">
      <formula1>Activiteiten</formula1>
    </dataValidation>
    <dataValidation type="custom" errorStyle="warning" allowBlank="1" showErrorMessage="1" errorTitle="Maximum vergoeding" error="De opgegeven vergoeding is meer dan het maximum voor deze activiteit." sqref="H79:K109 C109" xr:uid="{F9C81F89-83E2-4D2A-902C-D634ABDCBCBE}">
      <formula1>C79&lt;=I79</formula1>
    </dataValidation>
    <dataValidation type="list" allowBlank="1" showInputMessage="1" showErrorMessage="1" sqref="C8" xr:uid="{EAC0BBDB-AF57-44CB-A7F9-0A0D1AF3335C}">
      <formula1>Loonkostensystematiek</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9379-DA68-4D33-8878-73CCFDD787C7}">
  <dimension ref="A1:W144"/>
  <sheetViews>
    <sheetView zoomScaleNormal="100" workbookViewId="0">
      <selection activeCell="C2" sqref="C2:D2"/>
    </sheetView>
  </sheetViews>
  <sheetFormatPr defaultColWidth="0" defaultRowHeight="11.25" zeroHeight="1" outlineLevelRow="1" x14ac:dyDescent="0.25"/>
  <cols>
    <col min="1" max="1" width="4.5703125" style="44" customWidth="1"/>
    <col min="2" max="2" width="63.5703125" style="47" customWidth="1"/>
    <col min="3" max="3" width="58.85546875" style="47" customWidth="1"/>
    <col min="4" max="4" width="16.140625" style="88" customWidth="1"/>
    <col min="5" max="7" width="16.140625" style="47" customWidth="1"/>
    <col min="8" max="9" width="16.140625" style="51" customWidth="1"/>
    <col min="10" max="11" width="16.140625" style="47" customWidth="1"/>
    <col min="12" max="12" width="17.7109375" style="88" customWidth="1"/>
    <col min="13" max="13" width="3.7109375" style="89" customWidth="1"/>
    <col min="14" max="14" width="17.85546875" style="90" hidden="1" customWidth="1"/>
    <col min="15" max="15" width="11.42578125" style="91" hidden="1" customWidth="1"/>
    <col min="16" max="16" width="16.42578125" style="90" hidden="1" customWidth="1"/>
    <col min="17" max="17" width="20" style="90" hidden="1" customWidth="1"/>
    <col min="18" max="18" width="12.42578125" style="92" hidden="1" customWidth="1"/>
    <col min="19" max="19" width="16.42578125" style="92" hidden="1" customWidth="1"/>
    <col min="20" max="20" width="17" style="93" hidden="1" customWidth="1"/>
    <col min="21" max="21" width="12" style="93" hidden="1" customWidth="1"/>
    <col min="22" max="23" width="56" style="93" hidden="1" customWidth="1"/>
    <col min="24" max="16384" width="14.140625" style="47" hidden="1"/>
  </cols>
  <sheetData>
    <row r="1" spans="1:23" x14ac:dyDescent="0.25">
      <c r="A1" s="85"/>
      <c r="B1" s="86"/>
      <c r="C1" s="86"/>
      <c r="D1" s="87"/>
      <c r="E1" s="86"/>
      <c r="F1" s="86"/>
      <c r="G1" s="86"/>
    </row>
    <row r="2" spans="1:23" x14ac:dyDescent="0.25">
      <c r="A2" s="85"/>
      <c r="B2" s="332" t="s">
        <v>214</v>
      </c>
      <c r="C2" s="380"/>
      <c r="D2" s="381"/>
      <c r="E2" s="332" t="s">
        <v>80</v>
      </c>
      <c r="F2" s="380"/>
      <c r="G2" s="381"/>
      <c r="H2" s="111"/>
      <c r="I2" s="50"/>
      <c r="J2" s="93"/>
      <c r="K2" s="93"/>
      <c r="L2" s="130"/>
      <c r="M2" s="114"/>
    </row>
    <row r="3" spans="1:23" s="119" customFormat="1" x14ac:dyDescent="0.25">
      <c r="A3" s="107"/>
      <c r="B3" s="108" t="s">
        <v>62</v>
      </c>
      <c r="C3" s="382" t="str">
        <f>IF('Penvoerder (deelnemer 1)'!C3="","",'Penvoerder (deelnemer 1)'!C3)</f>
        <v/>
      </c>
      <c r="D3" s="383"/>
      <c r="E3" s="383"/>
      <c r="F3" s="383"/>
      <c r="G3" s="384"/>
      <c r="H3" s="111"/>
      <c r="I3" s="50"/>
      <c r="J3" s="112"/>
      <c r="K3" s="112"/>
      <c r="L3" s="113"/>
      <c r="M3" s="114"/>
      <c r="N3" s="115"/>
      <c r="O3" s="116"/>
      <c r="P3" s="115"/>
      <c r="Q3" s="115"/>
      <c r="R3" s="117"/>
      <c r="S3" s="117"/>
      <c r="T3" s="118"/>
      <c r="U3" s="118"/>
      <c r="V3" s="118"/>
      <c r="W3" s="118"/>
    </row>
    <row r="4" spans="1:23" s="128" customFormat="1" x14ac:dyDescent="0.25">
      <c r="A4" s="120"/>
      <c r="B4" s="121"/>
      <c r="C4" s="122"/>
      <c r="D4" s="123"/>
      <c r="E4" s="123"/>
      <c r="F4" s="123"/>
      <c r="G4" s="123"/>
      <c r="H4" s="124"/>
      <c r="I4" s="45"/>
      <c r="J4" s="125"/>
      <c r="K4" s="125"/>
      <c r="L4" s="126"/>
      <c r="M4" s="127"/>
      <c r="N4" s="115"/>
      <c r="O4" s="116"/>
      <c r="P4" s="115"/>
      <c r="Q4" s="115"/>
      <c r="R4" s="117"/>
      <c r="S4" s="117"/>
    </row>
    <row r="5" spans="1:23" x14ac:dyDescent="0.15">
      <c r="A5" s="85"/>
      <c r="B5" s="129" t="s">
        <v>81</v>
      </c>
      <c r="C5" s="44"/>
      <c r="D5" s="130"/>
      <c r="E5" s="93"/>
      <c r="F5" s="93"/>
      <c r="G5" s="93"/>
      <c r="H5" s="50"/>
      <c r="I5" s="50"/>
      <c r="J5" s="93"/>
      <c r="K5" s="93"/>
      <c r="L5" s="130"/>
      <c r="M5" s="114"/>
    </row>
    <row r="6" spans="1:23" s="119" customFormat="1" x14ac:dyDescent="0.25">
      <c r="A6" s="107"/>
      <c r="B6" s="131"/>
      <c r="C6" s="131"/>
      <c r="D6" s="132"/>
      <c r="E6" s="133"/>
      <c r="F6" s="133"/>
      <c r="G6" s="133"/>
      <c r="H6" s="50"/>
      <c r="I6" s="50"/>
      <c r="J6" s="112"/>
      <c r="K6" s="112"/>
      <c r="L6" s="113"/>
      <c r="M6" s="114"/>
      <c r="N6" s="115"/>
      <c r="O6" s="116"/>
      <c r="P6" s="115"/>
      <c r="Q6" s="115"/>
      <c r="R6" s="117"/>
      <c r="S6" s="117"/>
      <c r="T6" s="118"/>
      <c r="U6" s="118"/>
      <c r="V6" s="118"/>
      <c r="W6" s="118"/>
    </row>
    <row r="7" spans="1:23" s="119" customFormat="1" x14ac:dyDescent="0.25">
      <c r="A7" s="107" t="s">
        <v>82</v>
      </c>
      <c r="B7" s="134" t="s">
        <v>83</v>
      </c>
      <c r="C7" s="135"/>
      <c r="D7" s="136"/>
      <c r="E7" s="137"/>
      <c r="F7" s="137"/>
      <c r="G7" s="138"/>
      <c r="H7" s="111"/>
      <c r="I7" s="50"/>
      <c r="J7" s="112"/>
      <c r="K7" s="112"/>
      <c r="L7" s="113"/>
      <c r="M7" s="114"/>
      <c r="N7" s="115"/>
      <c r="O7" s="116"/>
      <c r="P7" s="115"/>
      <c r="Q7" s="115"/>
      <c r="R7" s="117"/>
      <c r="S7" s="117"/>
      <c r="T7" s="118"/>
      <c r="U7" s="118"/>
      <c r="V7" s="118"/>
      <c r="W7" s="118"/>
    </row>
    <row r="8" spans="1:23" s="119" customFormat="1" ht="51" customHeight="1" x14ac:dyDescent="0.25">
      <c r="A8" s="139"/>
      <c r="B8" s="140" t="s">
        <v>84</v>
      </c>
      <c r="C8" s="141" t="s">
        <v>85</v>
      </c>
      <c r="D8" s="142"/>
      <c r="G8" s="143"/>
      <c r="H8" s="144"/>
      <c r="I8" s="37"/>
      <c r="J8" s="145"/>
      <c r="M8" s="117"/>
      <c r="N8" s="116"/>
      <c r="O8" s="90"/>
      <c r="P8" s="115"/>
      <c r="Q8" s="115"/>
      <c r="R8" s="117"/>
      <c r="S8" s="118"/>
      <c r="T8" s="118"/>
      <c r="U8" s="118"/>
      <c r="V8" s="118"/>
    </row>
    <row r="9" spans="1:23" x14ac:dyDescent="0.15">
      <c r="A9" s="85"/>
      <c r="B9" s="146"/>
      <c r="C9" s="147"/>
      <c r="D9" s="148"/>
      <c r="E9" s="149"/>
      <c r="F9" s="149"/>
      <c r="G9" s="150"/>
      <c r="H9" s="111"/>
      <c r="I9" s="50"/>
      <c r="J9" s="93"/>
      <c r="K9" s="93"/>
      <c r="L9" s="130"/>
      <c r="M9" s="114"/>
    </row>
    <row r="10" spans="1:23" x14ac:dyDescent="0.25">
      <c r="A10" s="85"/>
      <c r="B10" s="376" t="str">
        <f>IF(OR(C8="Maak uw keuze",C8=""),"Kies eerst uw systematiek voor de berekening van de loonkosten",C8)</f>
        <v>Kies eerst uw systematiek voor de berekening van de loonkosten</v>
      </c>
      <c r="C10" s="377"/>
      <c r="D10" s="377"/>
      <c r="E10" s="377"/>
      <c r="F10" s="151"/>
      <c r="G10" s="152"/>
      <c r="H10" s="153"/>
      <c r="I10" s="45"/>
      <c r="J10" s="154"/>
      <c r="K10" s="92"/>
      <c r="L10" s="92"/>
      <c r="M10" s="92"/>
      <c r="N10" s="46"/>
      <c r="O10" s="46"/>
      <c r="P10" s="46"/>
      <c r="Q10" s="46"/>
      <c r="R10" s="93"/>
      <c r="S10" s="47"/>
      <c r="T10" s="47"/>
      <c r="U10" s="47"/>
      <c r="V10" s="47"/>
      <c r="W10" s="47"/>
    </row>
    <row r="11" spans="1:23" s="164" customFormat="1" ht="22.5" outlineLevel="1" x14ac:dyDescent="0.25">
      <c r="A11" s="107"/>
      <c r="B11" s="155" t="s">
        <v>86</v>
      </c>
      <c r="C11" s="156" t="s">
        <v>87</v>
      </c>
      <c r="D11" s="157" t="s">
        <v>88</v>
      </c>
      <c r="E11" s="156" t="s">
        <v>89</v>
      </c>
      <c r="F11" s="156" t="s">
        <v>90</v>
      </c>
      <c r="G11" s="158" t="s">
        <v>91</v>
      </c>
      <c r="H11" s="334" t="s">
        <v>11</v>
      </c>
      <c r="I11" s="335" t="s">
        <v>90</v>
      </c>
      <c r="J11" s="159"/>
      <c r="K11" s="160"/>
      <c r="L11" s="161"/>
      <c r="M11" s="161"/>
      <c r="N11" s="162"/>
      <c r="O11" s="162"/>
      <c r="P11" s="162"/>
      <c r="Q11" s="162"/>
      <c r="R11" s="163"/>
    </row>
    <row r="12" spans="1:23" outlineLevel="1" x14ac:dyDescent="0.25">
      <c r="A12" s="85"/>
      <c r="B12" s="165"/>
      <c r="C12" s="165"/>
      <c r="D12" s="166"/>
      <c r="E12" s="167"/>
      <c r="F12" s="168">
        <f>IF(AND(C$8="Directe loonkosten + vaste opslag 50%",D12&gt;0),0.5,0)</f>
        <v>0</v>
      </c>
      <c r="G12" s="169">
        <f>IFERROR($D12*E12+$D12*E12*F12,0)</f>
        <v>0</v>
      </c>
      <c r="H12" s="338">
        <f>D12*E12</f>
        <v>0</v>
      </c>
      <c r="I12" s="338">
        <f>H12*F12</f>
        <v>0</v>
      </c>
      <c r="J12" s="154"/>
      <c r="K12" s="170"/>
      <c r="L12" s="92"/>
      <c r="M12" s="92"/>
      <c r="N12" s="46"/>
      <c r="O12" s="46"/>
      <c r="P12" s="46"/>
      <c r="Q12" s="46"/>
      <c r="R12" s="93"/>
      <c r="S12" s="47"/>
      <c r="T12" s="47"/>
      <c r="U12" s="47"/>
      <c r="V12" s="47"/>
      <c r="W12" s="47"/>
    </row>
    <row r="13" spans="1:23" outlineLevel="1" x14ac:dyDescent="0.25">
      <c r="A13" s="85"/>
      <c r="B13" s="165"/>
      <c r="C13" s="165"/>
      <c r="D13" s="166"/>
      <c r="E13" s="167"/>
      <c r="F13" s="168">
        <f t="shared" ref="F13:F26" si="0">IF(AND(C$8="Directe loonkosten + vaste opslag 50%",D13&gt;0),0.5,0)</f>
        <v>0</v>
      </c>
      <c r="G13" s="169">
        <f t="shared" ref="G13:G26" si="1">IFERROR($D13*E13+$D13*E13*F13,0)</f>
        <v>0</v>
      </c>
      <c r="H13" s="338">
        <f t="shared" ref="H13:H26" si="2">D13*E13</f>
        <v>0</v>
      </c>
      <c r="I13" s="338">
        <f t="shared" ref="I13:I26" si="3">H13*F13</f>
        <v>0</v>
      </c>
      <c r="J13" s="154"/>
      <c r="K13" s="170"/>
      <c r="L13" s="92"/>
      <c r="M13" s="92"/>
      <c r="N13" s="46"/>
      <c r="O13" s="46"/>
      <c r="P13" s="46"/>
      <c r="Q13" s="46"/>
      <c r="R13" s="93"/>
      <c r="S13" s="47"/>
      <c r="T13" s="47"/>
      <c r="U13" s="47"/>
      <c r="V13" s="47"/>
      <c r="W13" s="47"/>
    </row>
    <row r="14" spans="1:23" outlineLevel="1" x14ac:dyDescent="0.25">
      <c r="A14" s="85"/>
      <c r="B14" s="165"/>
      <c r="C14" s="165"/>
      <c r="D14" s="166"/>
      <c r="E14" s="167"/>
      <c r="F14" s="168">
        <f t="shared" si="0"/>
        <v>0</v>
      </c>
      <c r="G14" s="169">
        <f t="shared" si="1"/>
        <v>0</v>
      </c>
      <c r="H14" s="338">
        <f t="shared" si="2"/>
        <v>0</v>
      </c>
      <c r="I14" s="338">
        <f t="shared" si="3"/>
        <v>0</v>
      </c>
      <c r="J14" s="154"/>
      <c r="K14" s="170"/>
      <c r="L14" s="92"/>
      <c r="M14" s="92"/>
      <c r="N14" s="46"/>
      <c r="O14" s="46"/>
      <c r="P14" s="46"/>
      <c r="Q14" s="46"/>
      <c r="R14" s="93"/>
      <c r="S14" s="47"/>
      <c r="T14" s="47"/>
      <c r="U14" s="47"/>
      <c r="V14" s="47"/>
      <c r="W14" s="47"/>
    </row>
    <row r="15" spans="1:23" outlineLevel="1" x14ac:dyDescent="0.25">
      <c r="A15" s="85"/>
      <c r="B15" s="165"/>
      <c r="C15" s="165"/>
      <c r="D15" s="166"/>
      <c r="E15" s="167"/>
      <c r="F15" s="168">
        <f t="shared" si="0"/>
        <v>0</v>
      </c>
      <c r="G15" s="169">
        <f t="shared" si="1"/>
        <v>0</v>
      </c>
      <c r="H15" s="338">
        <f t="shared" si="2"/>
        <v>0</v>
      </c>
      <c r="I15" s="338">
        <f t="shared" si="3"/>
        <v>0</v>
      </c>
      <c r="J15" s="154"/>
      <c r="K15" s="170"/>
      <c r="L15" s="92"/>
      <c r="M15" s="92"/>
      <c r="N15" s="46"/>
      <c r="O15" s="46"/>
      <c r="P15" s="46"/>
      <c r="Q15" s="46"/>
      <c r="R15" s="93"/>
      <c r="S15" s="47"/>
      <c r="T15" s="47"/>
      <c r="U15" s="47"/>
      <c r="V15" s="47"/>
      <c r="W15" s="47"/>
    </row>
    <row r="16" spans="1:23" outlineLevel="1" x14ac:dyDescent="0.25">
      <c r="A16" s="85"/>
      <c r="B16" s="165"/>
      <c r="C16" s="165"/>
      <c r="D16" s="166"/>
      <c r="E16" s="167"/>
      <c r="F16" s="168">
        <f t="shared" si="0"/>
        <v>0</v>
      </c>
      <c r="G16" s="169">
        <f t="shared" si="1"/>
        <v>0</v>
      </c>
      <c r="H16" s="338">
        <f t="shared" si="2"/>
        <v>0</v>
      </c>
      <c r="I16" s="338">
        <f t="shared" si="3"/>
        <v>0</v>
      </c>
      <c r="J16" s="154"/>
      <c r="K16" s="92"/>
      <c r="L16" s="92"/>
      <c r="M16" s="92"/>
      <c r="N16" s="46"/>
      <c r="O16" s="46"/>
      <c r="P16" s="46"/>
      <c r="Q16" s="46"/>
      <c r="R16" s="93"/>
      <c r="S16" s="47"/>
      <c r="T16" s="47"/>
      <c r="U16" s="47"/>
      <c r="V16" s="47"/>
      <c r="W16" s="47"/>
    </row>
    <row r="17" spans="1:23" outlineLevel="1" x14ac:dyDescent="0.25">
      <c r="A17" s="85"/>
      <c r="B17" s="165"/>
      <c r="C17" s="165"/>
      <c r="D17" s="166"/>
      <c r="E17" s="167"/>
      <c r="F17" s="168">
        <f t="shared" si="0"/>
        <v>0</v>
      </c>
      <c r="G17" s="169">
        <f t="shared" si="1"/>
        <v>0</v>
      </c>
      <c r="H17" s="338">
        <f t="shared" si="2"/>
        <v>0</v>
      </c>
      <c r="I17" s="338">
        <f t="shared" si="3"/>
        <v>0</v>
      </c>
      <c r="J17" s="154"/>
      <c r="K17" s="92"/>
      <c r="L17" s="92"/>
      <c r="M17" s="92"/>
      <c r="N17" s="46"/>
      <c r="O17" s="46"/>
      <c r="P17" s="46"/>
      <c r="Q17" s="46"/>
      <c r="R17" s="93"/>
      <c r="S17" s="47"/>
      <c r="T17" s="47"/>
      <c r="U17" s="47"/>
      <c r="V17" s="47"/>
      <c r="W17" s="47"/>
    </row>
    <row r="18" spans="1:23" outlineLevel="1" x14ac:dyDescent="0.25">
      <c r="A18" s="85"/>
      <c r="B18" s="165"/>
      <c r="C18" s="165"/>
      <c r="D18" s="166"/>
      <c r="E18" s="167"/>
      <c r="F18" s="168">
        <f t="shared" si="0"/>
        <v>0</v>
      </c>
      <c r="G18" s="169">
        <f t="shared" si="1"/>
        <v>0</v>
      </c>
      <c r="H18" s="338">
        <f t="shared" si="2"/>
        <v>0</v>
      </c>
      <c r="I18" s="338">
        <f t="shared" si="3"/>
        <v>0</v>
      </c>
      <c r="J18" s="154"/>
      <c r="K18" s="92"/>
      <c r="L18" s="92"/>
      <c r="M18" s="92"/>
      <c r="N18" s="46"/>
      <c r="O18" s="46"/>
      <c r="P18" s="46"/>
      <c r="Q18" s="46"/>
      <c r="R18" s="93"/>
      <c r="S18" s="47"/>
      <c r="T18" s="47"/>
      <c r="U18" s="47"/>
      <c r="V18" s="47"/>
      <c r="W18" s="47"/>
    </row>
    <row r="19" spans="1:23" outlineLevel="1" x14ac:dyDescent="0.25">
      <c r="A19" s="85"/>
      <c r="B19" s="165"/>
      <c r="C19" s="165"/>
      <c r="D19" s="166"/>
      <c r="E19" s="167"/>
      <c r="F19" s="168">
        <f t="shared" si="0"/>
        <v>0</v>
      </c>
      <c r="G19" s="169">
        <f t="shared" si="1"/>
        <v>0</v>
      </c>
      <c r="H19" s="338">
        <f t="shared" si="2"/>
        <v>0</v>
      </c>
      <c r="I19" s="338">
        <f t="shared" si="3"/>
        <v>0</v>
      </c>
      <c r="J19" s="154"/>
      <c r="K19" s="92"/>
      <c r="L19" s="92"/>
      <c r="M19" s="92"/>
      <c r="N19" s="46"/>
      <c r="O19" s="46"/>
      <c r="P19" s="46"/>
      <c r="Q19" s="46"/>
      <c r="R19" s="93"/>
      <c r="S19" s="47"/>
      <c r="T19" s="47"/>
      <c r="U19" s="47"/>
      <c r="V19" s="47"/>
      <c r="W19" s="47"/>
    </row>
    <row r="20" spans="1:23" outlineLevel="1" x14ac:dyDescent="0.25">
      <c r="A20" s="85"/>
      <c r="B20" s="165"/>
      <c r="C20" s="165"/>
      <c r="D20" s="166"/>
      <c r="E20" s="167"/>
      <c r="F20" s="168">
        <f t="shared" si="0"/>
        <v>0</v>
      </c>
      <c r="G20" s="169">
        <f t="shared" si="1"/>
        <v>0</v>
      </c>
      <c r="H20" s="338">
        <f t="shared" si="2"/>
        <v>0</v>
      </c>
      <c r="I20" s="338">
        <f t="shared" si="3"/>
        <v>0</v>
      </c>
      <c r="J20" s="154"/>
      <c r="K20" s="92"/>
      <c r="L20" s="92"/>
      <c r="M20" s="92"/>
      <c r="N20" s="46"/>
      <c r="O20" s="46"/>
      <c r="P20" s="46"/>
      <c r="Q20" s="46"/>
      <c r="R20" s="93"/>
      <c r="S20" s="47"/>
      <c r="T20" s="47"/>
      <c r="U20" s="47"/>
      <c r="V20" s="47"/>
      <c r="W20" s="47"/>
    </row>
    <row r="21" spans="1:23" outlineLevel="1" x14ac:dyDescent="0.25">
      <c r="A21" s="85"/>
      <c r="B21" s="165"/>
      <c r="C21" s="165"/>
      <c r="D21" s="166"/>
      <c r="E21" s="167"/>
      <c r="F21" s="168">
        <f t="shared" si="0"/>
        <v>0</v>
      </c>
      <c r="G21" s="169">
        <f t="shared" si="1"/>
        <v>0</v>
      </c>
      <c r="H21" s="338">
        <f t="shared" si="2"/>
        <v>0</v>
      </c>
      <c r="I21" s="338">
        <f t="shared" si="3"/>
        <v>0</v>
      </c>
      <c r="J21" s="154"/>
      <c r="K21" s="92"/>
      <c r="L21" s="92"/>
      <c r="M21" s="92"/>
      <c r="N21" s="46"/>
      <c r="O21" s="46"/>
      <c r="P21" s="46"/>
      <c r="Q21" s="46"/>
      <c r="R21" s="93"/>
      <c r="S21" s="47"/>
      <c r="T21" s="47"/>
      <c r="U21" s="47"/>
      <c r="V21" s="47"/>
      <c r="W21" s="47"/>
    </row>
    <row r="22" spans="1:23" outlineLevel="1" x14ac:dyDescent="0.25">
      <c r="A22" s="85"/>
      <c r="B22" s="165"/>
      <c r="C22" s="165"/>
      <c r="D22" s="166"/>
      <c r="E22" s="167"/>
      <c r="F22" s="168">
        <f t="shared" si="0"/>
        <v>0</v>
      </c>
      <c r="G22" s="169">
        <f t="shared" si="1"/>
        <v>0</v>
      </c>
      <c r="H22" s="338">
        <f t="shared" si="2"/>
        <v>0</v>
      </c>
      <c r="I22" s="338">
        <f t="shared" si="3"/>
        <v>0</v>
      </c>
      <c r="J22" s="154"/>
      <c r="K22" s="92"/>
      <c r="L22" s="92"/>
      <c r="M22" s="92"/>
      <c r="N22" s="46"/>
      <c r="O22" s="46"/>
      <c r="P22" s="46"/>
      <c r="Q22" s="46"/>
      <c r="R22" s="93"/>
      <c r="S22" s="47"/>
      <c r="T22" s="47"/>
      <c r="U22" s="47"/>
      <c r="V22" s="47"/>
      <c r="W22" s="47"/>
    </row>
    <row r="23" spans="1:23" outlineLevel="1" x14ac:dyDescent="0.25">
      <c r="A23" s="85"/>
      <c r="B23" s="165"/>
      <c r="C23" s="165"/>
      <c r="D23" s="166"/>
      <c r="E23" s="167"/>
      <c r="F23" s="168">
        <f t="shared" si="0"/>
        <v>0</v>
      </c>
      <c r="G23" s="169">
        <f t="shared" si="1"/>
        <v>0</v>
      </c>
      <c r="H23" s="338">
        <f t="shared" si="2"/>
        <v>0</v>
      </c>
      <c r="I23" s="338">
        <f t="shared" si="3"/>
        <v>0</v>
      </c>
      <c r="J23" s="154"/>
      <c r="K23" s="92"/>
      <c r="L23" s="92"/>
      <c r="M23" s="92"/>
      <c r="N23" s="46"/>
      <c r="O23" s="46"/>
      <c r="P23" s="46"/>
      <c r="Q23" s="46"/>
      <c r="R23" s="93"/>
      <c r="S23" s="47"/>
      <c r="T23" s="47"/>
      <c r="U23" s="47"/>
      <c r="V23" s="47"/>
      <c r="W23" s="47"/>
    </row>
    <row r="24" spans="1:23" outlineLevel="1" x14ac:dyDescent="0.25">
      <c r="A24" s="85"/>
      <c r="B24" s="165"/>
      <c r="C24" s="165"/>
      <c r="D24" s="166"/>
      <c r="E24" s="167"/>
      <c r="F24" s="168">
        <f t="shared" si="0"/>
        <v>0</v>
      </c>
      <c r="G24" s="169">
        <f t="shared" si="1"/>
        <v>0</v>
      </c>
      <c r="H24" s="338">
        <f t="shared" si="2"/>
        <v>0</v>
      </c>
      <c r="I24" s="338">
        <f t="shared" si="3"/>
        <v>0</v>
      </c>
      <c r="J24" s="154"/>
      <c r="K24" s="92"/>
      <c r="L24" s="92"/>
      <c r="M24" s="92"/>
      <c r="N24" s="46"/>
      <c r="O24" s="46"/>
      <c r="P24" s="46"/>
      <c r="Q24" s="46"/>
      <c r="R24" s="93"/>
      <c r="S24" s="47"/>
      <c r="T24" s="47"/>
      <c r="U24" s="47"/>
      <c r="V24" s="47"/>
      <c r="W24" s="47"/>
    </row>
    <row r="25" spans="1:23" outlineLevel="1" x14ac:dyDescent="0.25">
      <c r="A25" s="85"/>
      <c r="B25" s="165"/>
      <c r="C25" s="165"/>
      <c r="D25" s="166"/>
      <c r="E25" s="167"/>
      <c r="F25" s="168">
        <f t="shared" si="0"/>
        <v>0</v>
      </c>
      <c r="G25" s="169">
        <f t="shared" si="1"/>
        <v>0</v>
      </c>
      <c r="H25" s="338">
        <f t="shared" si="2"/>
        <v>0</v>
      </c>
      <c r="I25" s="338">
        <f t="shared" si="3"/>
        <v>0</v>
      </c>
      <c r="J25" s="154"/>
      <c r="K25" s="92"/>
      <c r="L25" s="92"/>
      <c r="M25" s="92"/>
      <c r="N25" s="46"/>
      <c r="O25" s="46"/>
      <c r="P25" s="46"/>
      <c r="Q25" s="46"/>
      <c r="R25" s="93"/>
      <c r="S25" s="47"/>
      <c r="T25" s="47"/>
      <c r="U25" s="47"/>
      <c r="V25" s="47"/>
      <c r="W25" s="47"/>
    </row>
    <row r="26" spans="1:23" outlineLevel="1" x14ac:dyDescent="0.25">
      <c r="A26" s="85"/>
      <c r="B26" s="165"/>
      <c r="C26" s="165"/>
      <c r="D26" s="166"/>
      <c r="E26" s="167"/>
      <c r="F26" s="168">
        <f t="shared" si="0"/>
        <v>0</v>
      </c>
      <c r="G26" s="169">
        <f t="shared" si="1"/>
        <v>0</v>
      </c>
      <c r="H26" s="338">
        <f t="shared" si="2"/>
        <v>0</v>
      </c>
      <c r="I26" s="338">
        <f t="shared" si="3"/>
        <v>0</v>
      </c>
      <c r="J26" s="154"/>
      <c r="K26" s="92"/>
      <c r="L26" s="92"/>
      <c r="M26" s="92"/>
      <c r="N26" s="46"/>
      <c r="O26" s="46"/>
      <c r="P26" s="46"/>
      <c r="Q26" s="46"/>
      <c r="R26" s="93"/>
      <c r="S26" s="47"/>
      <c r="T26" s="47"/>
      <c r="U26" s="47"/>
      <c r="V26" s="47"/>
      <c r="W26" s="47"/>
    </row>
    <row r="27" spans="1:23" outlineLevel="1" x14ac:dyDescent="0.25">
      <c r="A27" s="85"/>
      <c r="B27" s="171"/>
      <c r="C27" s="118"/>
      <c r="D27" s="118"/>
      <c r="E27" s="93"/>
      <c r="F27" s="172"/>
      <c r="G27" s="173"/>
      <c r="H27" s="174"/>
      <c r="I27" s="45"/>
      <c r="J27" s="154"/>
      <c r="K27" s="92"/>
      <c r="L27" s="92"/>
      <c r="M27" s="92"/>
      <c r="N27" s="46"/>
      <c r="O27" s="46"/>
      <c r="P27" s="46"/>
      <c r="Q27" s="46"/>
      <c r="R27" s="93"/>
      <c r="S27" s="47"/>
      <c r="T27" s="47"/>
      <c r="U27" s="47"/>
      <c r="V27" s="47"/>
      <c r="W27" s="47"/>
    </row>
    <row r="28" spans="1:23" s="119" customFormat="1" x14ac:dyDescent="0.25">
      <c r="A28" s="107"/>
      <c r="B28" s="175"/>
      <c r="C28" s="118"/>
      <c r="D28" s="118"/>
      <c r="E28" s="176"/>
      <c r="F28" s="177" t="s">
        <v>92</v>
      </c>
      <c r="G28" s="178">
        <f>SUM(G12:G26)</f>
        <v>0</v>
      </c>
      <c r="H28" s="336">
        <f t="shared" ref="H28" si="4">SUM(H12:H26)</f>
        <v>0</v>
      </c>
      <c r="I28" s="337">
        <f>SUM(I12:I26)</f>
        <v>0</v>
      </c>
      <c r="J28" s="179"/>
      <c r="K28" s="117"/>
      <c r="L28" s="117"/>
      <c r="M28" s="117"/>
      <c r="N28" s="180"/>
      <c r="O28" s="180"/>
      <c r="P28" s="180"/>
      <c r="Q28" s="180"/>
      <c r="R28" s="118"/>
    </row>
    <row r="29" spans="1:23" s="119" customFormat="1" x14ac:dyDescent="0.25">
      <c r="A29" s="107"/>
      <c r="B29" s="175"/>
      <c r="C29" s="118"/>
      <c r="D29" s="118"/>
      <c r="E29" s="176"/>
      <c r="F29" s="177" t="s">
        <v>93</v>
      </c>
      <c r="G29" s="181">
        <f>SUM(H12:H26)</f>
        <v>0</v>
      </c>
      <c r="H29" s="182"/>
      <c r="I29" s="45"/>
      <c r="J29" s="117"/>
      <c r="K29" s="117"/>
      <c r="L29" s="117"/>
      <c r="M29" s="117"/>
      <c r="N29" s="180"/>
      <c r="O29" s="180"/>
      <c r="P29" s="180"/>
      <c r="Q29" s="180"/>
      <c r="R29" s="118"/>
    </row>
    <row r="30" spans="1:23" s="119" customFormat="1" x14ac:dyDescent="0.25">
      <c r="A30" s="107"/>
      <c r="B30" s="175"/>
      <c r="C30" s="118"/>
      <c r="D30" s="118"/>
      <c r="E30" s="176"/>
      <c r="F30" s="177" t="s">
        <v>94</v>
      </c>
      <c r="G30" s="181">
        <f>SUM(I12:I26)</f>
        <v>0</v>
      </c>
      <c r="H30" s="182"/>
      <c r="I30" s="45"/>
      <c r="J30" s="117"/>
      <c r="K30" s="117"/>
      <c r="L30" s="117"/>
      <c r="M30" s="117"/>
      <c r="N30" s="180"/>
      <c r="O30" s="180"/>
      <c r="P30" s="180"/>
      <c r="Q30" s="180"/>
      <c r="R30" s="118"/>
    </row>
    <row r="31" spans="1:23" s="119" customFormat="1" x14ac:dyDescent="0.25">
      <c r="A31" s="107"/>
      <c r="B31" s="175"/>
      <c r="C31" s="118"/>
      <c r="D31" s="118"/>
      <c r="E31" s="176"/>
      <c r="F31" s="177"/>
      <c r="G31" s="183"/>
      <c r="H31" s="182"/>
      <c r="I31" s="45"/>
      <c r="J31" s="117"/>
      <c r="K31" s="117"/>
      <c r="L31" s="117"/>
      <c r="M31" s="117"/>
      <c r="N31" s="180"/>
      <c r="O31" s="180"/>
      <c r="P31" s="180"/>
      <c r="Q31" s="180"/>
      <c r="R31" s="118"/>
    </row>
    <row r="32" spans="1:23" s="119" customFormat="1" x14ac:dyDescent="0.15">
      <c r="A32" s="107"/>
      <c r="B32" s="175"/>
      <c r="E32" s="184"/>
      <c r="F32" s="185" t="str">
        <f>Lijsten!$B$2</f>
        <v>(Coördinatie) samenwerkingsverband</v>
      </c>
      <c r="G32" s="186">
        <f>SUMIF($B$12:$B$26,F32,$G$12:$G$26)</f>
        <v>0</v>
      </c>
      <c r="H32" s="187"/>
      <c r="I32" s="45"/>
      <c r="J32" s="188"/>
      <c r="K32" s="117"/>
      <c r="L32" s="117"/>
      <c r="M32" s="117"/>
      <c r="N32" s="180"/>
      <c r="O32" s="180"/>
      <c r="P32" s="180"/>
      <c r="Q32" s="180"/>
      <c r="R32" s="118"/>
    </row>
    <row r="33" spans="1:23" s="119" customFormat="1" x14ac:dyDescent="0.15">
      <c r="A33" s="107"/>
      <c r="B33" s="175"/>
      <c r="D33" s="189"/>
      <c r="F33" s="190" t="str">
        <f>Lijsten!$B$3</f>
        <v>Proefproject uitvoering &amp; monitoring</v>
      </c>
      <c r="G33" s="186">
        <f>SUMIF($B$12:$B$26,F33,$G$12:$G$26)</f>
        <v>0</v>
      </c>
      <c r="H33" s="191"/>
      <c r="I33" s="45"/>
      <c r="J33" s="188"/>
      <c r="K33" s="117"/>
      <c r="L33" s="117"/>
      <c r="M33" s="117"/>
      <c r="N33" s="180"/>
      <c r="O33" s="180"/>
      <c r="P33" s="180"/>
      <c r="Q33" s="180"/>
      <c r="R33" s="118"/>
    </row>
    <row r="34" spans="1:23" s="119" customFormat="1" x14ac:dyDescent="0.15">
      <c r="A34" s="107"/>
      <c r="B34" s="175"/>
      <c r="D34" s="189"/>
      <c r="F34" s="190" t="str">
        <f>Lijsten!$B$4</f>
        <v>Kennisdeling activiteiten</v>
      </c>
      <c r="G34" s="186">
        <f>SUMIF($B$12:$B$26,F34,$G$12:$G$26)</f>
        <v>0</v>
      </c>
      <c r="H34" s="191"/>
      <c r="I34" s="45"/>
      <c r="J34" s="188"/>
      <c r="K34" s="117"/>
      <c r="L34" s="117"/>
      <c r="M34" s="117"/>
      <c r="N34" s="180"/>
      <c r="O34" s="180"/>
      <c r="P34" s="180"/>
      <c r="Q34" s="180"/>
      <c r="R34" s="118"/>
    </row>
    <row r="35" spans="1:23" s="119" customFormat="1" x14ac:dyDescent="0.25">
      <c r="A35" s="107"/>
      <c r="B35" s="192"/>
      <c r="C35" s="193"/>
      <c r="D35" s="193"/>
      <c r="E35" s="194"/>
      <c r="F35" s="194"/>
      <c r="G35" s="195"/>
      <c r="H35" s="153"/>
      <c r="I35" s="45"/>
      <c r="J35" s="188"/>
      <c r="K35" s="117"/>
      <c r="L35" s="117"/>
      <c r="M35" s="117"/>
      <c r="N35" s="180"/>
      <c r="O35" s="180"/>
      <c r="P35" s="180"/>
      <c r="Q35" s="180"/>
      <c r="R35" s="118"/>
    </row>
    <row r="36" spans="1:23" s="118" customFormat="1" x14ac:dyDescent="0.25">
      <c r="A36" s="196"/>
      <c r="B36" s="131"/>
      <c r="C36" s="131"/>
      <c r="D36" s="131"/>
      <c r="E36" s="131"/>
      <c r="F36" s="131"/>
      <c r="G36" s="131"/>
      <c r="H36" s="50"/>
      <c r="I36" s="50"/>
      <c r="N36" s="115"/>
      <c r="O36" s="115"/>
      <c r="P36" s="115"/>
      <c r="Q36" s="115"/>
      <c r="R36" s="117"/>
      <c r="S36" s="117"/>
    </row>
    <row r="37" spans="1:23" x14ac:dyDescent="0.25">
      <c r="A37" s="107" t="s">
        <v>95</v>
      </c>
      <c r="B37" s="197" t="s">
        <v>96</v>
      </c>
      <c r="C37" s="198"/>
      <c r="D37" s="199"/>
      <c r="E37" s="200"/>
      <c r="F37" s="200"/>
      <c r="G37" s="201"/>
      <c r="H37" s="153"/>
      <c r="I37" s="45"/>
      <c r="J37" s="154"/>
      <c r="K37" s="92"/>
      <c r="L37" s="92"/>
      <c r="M37" s="92"/>
      <c r="N37" s="46"/>
      <c r="O37" s="46"/>
      <c r="P37" s="46"/>
      <c r="Q37" s="46"/>
      <c r="R37" s="93"/>
      <c r="S37" s="47"/>
      <c r="T37" s="47"/>
      <c r="U37" s="47"/>
      <c r="V37" s="47"/>
      <c r="W37" s="47"/>
    </row>
    <row r="38" spans="1:23" outlineLevel="1" x14ac:dyDescent="0.25">
      <c r="A38" s="107"/>
      <c r="B38" s="202"/>
      <c r="C38" s="93"/>
      <c r="D38" s="176"/>
      <c r="E38" s="93"/>
      <c r="F38" s="93"/>
      <c r="G38" s="203"/>
      <c r="H38" s="153"/>
      <c r="I38" s="45"/>
      <c r="J38" s="154"/>
      <c r="K38" s="92"/>
      <c r="L38" s="92"/>
      <c r="M38" s="92"/>
      <c r="N38" s="46"/>
      <c r="O38" s="46"/>
      <c r="P38" s="46"/>
      <c r="Q38" s="46"/>
      <c r="R38" s="93"/>
      <c r="S38" s="47"/>
      <c r="T38" s="47"/>
      <c r="U38" s="47"/>
      <c r="V38" s="47"/>
      <c r="W38" s="47"/>
    </row>
    <row r="39" spans="1:23" s="164" customFormat="1" outlineLevel="1" x14ac:dyDescent="0.25">
      <c r="A39" s="107"/>
      <c r="B39" s="204" t="s">
        <v>97</v>
      </c>
      <c r="C39" s="205" t="s">
        <v>98</v>
      </c>
      <c r="D39" s="372" t="s">
        <v>99</v>
      </c>
      <c r="E39" s="372"/>
      <c r="F39" s="372"/>
      <c r="G39" s="206" t="s">
        <v>100</v>
      </c>
      <c r="H39" s="153"/>
      <c r="I39" s="207"/>
      <c r="J39" s="159"/>
      <c r="K39" s="161"/>
      <c r="L39" s="161"/>
      <c r="M39" s="161"/>
      <c r="N39" s="162"/>
      <c r="O39" s="162"/>
      <c r="P39" s="162"/>
      <c r="Q39" s="162"/>
      <c r="R39" s="163"/>
    </row>
    <row r="40" spans="1:23" s="106" customFormat="1" ht="33.75" outlineLevel="1" x14ac:dyDescent="0.25">
      <c r="A40" s="208"/>
      <c r="B40" s="209" t="s">
        <v>101</v>
      </c>
      <c r="C40" s="165"/>
      <c r="D40" s="371"/>
      <c r="E40" s="371"/>
      <c r="F40" s="371"/>
      <c r="G40" s="210"/>
      <c r="H40" s="211"/>
      <c r="I40" s="212"/>
      <c r="J40" s="213"/>
      <c r="K40" s="105"/>
      <c r="L40" s="105"/>
      <c r="M40" s="105"/>
      <c r="N40" s="214"/>
      <c r="O40" s="214"/>
      <c r="P40" s="214"/>
      <c r="Q40" s="214"/>
      <c r="R40" s="100"/>
    </row>
    <row r="41" spans="1:23" s="106" customFormat="1" ht="33.75" outlineLevel="1" x14ac:dyDescent="0.25">
      <c r="A41" s="208"/>
      <c r="B41" s="209" t="s">
        <v>102</v>
      </c>
      <c r="C41" s="165"/>
      <c r="D41" s="371"/>
      <c r="E41" s="371"/>
      <c r="F41" s="371"/>
      <c r="G41" s="210"/>
      <c r="H41" s="211"/>
      <c r="I41" s="212"/>
      <c r="J41" s="213"/>
      <c r="K41" s="105"/>
      <c r="L41" s="105"/>
      <c r="M41" s="105"/>
      <c r="N41" s="214"/>
      <c r="O41" s="214"/>
      <c r="P41" s="214"/>
      <c r="Q41" s="214"/>
      <c r="R41" s="100"/>
    </row>
    <row r="42" spans="1:23" s="106" customFormat="1" ht="33.75" outlineLevel="1" x14ac:dyDescent="0.25">
      <c r="A42" s="208"/>
      <c r="B42" s="209" t="s">
        <v>103</v>
      </c>
      <c r="C42" s="165"/>
      <c r="D42" s="371"/>
      <c r="E42" s="371"/>
      <c r="F42" s="371"/>
      <c r="G42" s="210"/>
      <c r="H42" s="211"/>
      <c r="I42" s="212"/>
      <c r="J42" s="213"/>
      <c r="K42" s="105"/>
      <c r="L42" s="105"/>
      <c r="M42" s="105"/>
      <c r="N42" s="214"/>
      <c r="O42" s="214"/>
      <c r="P42" s="214"/>
      <c r="Q42" s="214"/>
      <c r="R42" s="100"/>
    </row>
    <row r="43" spans="1:23" s="106" customFormat="1" ht="22.5" outlineLevel="1" x14ac:dyDescent="0.25">
      <c r="A43" s="208"/>
      <c r="B43" s="209" t="s">
        <v>104</v>
      </c>
      <c r="C43" s="165"/>
      <c r="D43" s="371"/>
      <c r="E43" s="371"/>
      <c r="F43" s="371"/>
      <c r="G43" s="210"/>
      <c r="H43" s="211"/>
      <c r="I43" s="212"/>
      <c r="J43" s="213"/>
      <c r="K43" s="105"/>
      <c r="L43" s="105"/>
      <c r="M43" s="105"/>
      <c r="N43" s="214"/>
      <c r="O43" s="214"/>
      <c r="P43" s="214"/>
      <c r="Q43" s="214"/>
      <c r="R43" s="100"/>
    </row>
    <row r="44" spans="1:23" s="106" customFormat="1" ht="22.5" outlineLevel="1" x14ac:dyDescent="0.25">
      <c r="A44" s="208"/>
      <c r="B44" s="209" t="s">
        <v>105</v>
      </c>
      <c r="C44" s="165"/>
      <c r="D44" s="371"/>
      <c r="E44" s="371"/>
      <c r="F44" s="371"/>
      <c r="G44" s="210"/>
      <c r="H44" s="211"/>
      <c r="I44" s="212"/>
      <c r="J44" s="213"/>
      <c r="K44" s="105"/>
      <c r="L44" s="105"/>
      <c r="M44" s="105"/>
      <c r="N44" s="214"/>
      <c r="O44" s="214"/>
      <c r="P44" s="214"/>
      <c r="Q44" s="214"/>
      <c r="R44" s="100"/>
    </row>
    <row r="45" spans="1:23" s="106" customFormat="1" ht="33.75" outlineLevel="1" x14ac:dyDescent="0.25">
      <c r="A45" s="208"/>
      <c r="B45" s="209" t="s">
        <v>106</v>
      </c>
      <c r="C45" s="165"/>
      <c r="D45" s="371"/>
      <c r="E45" s="371"/>
      <c r="F45" s="371"/>
      <c r="G45" s="210"/>
      <c r="H45" s="211"/>
      <c r="I45" s="212"/>
      <c r="J45" s="213"/>
      <c r="K45" s="105"/>
      <c r="L45" s="105"/>
      <c r="M45" s="105"/>
      <c r="N45" s="214"/>
      <c r="O45" s="214"/>
      <c r="P45" s="214"/>
      <c r="Q45" s="214"/>
      <c r="R45" s="100"/>
    </row>
    <row r="46" spans="1:23" s="106" customFormat="1" ht="45" outlineLevel="1" x14ac:dyDescent="0.25">
      <c r="A46" s="208"/>
      <c r="B46" s="209" t="s">
        <v>107</v>
      </c>
      <c r="C46" s="165"/>
      <c r="D46" s="371"/>
      <c r="E46" s="371"/>
      <c r="F46" s="371"/>
      <c r="G46" s="210"/>
      <c r="H46" s="211"/>
      <c r="I46" s="212"/>
      <c r="J46" s="213"/>
      <c r="K46" s="105"/>
      <c r="L46" s="105"/>
      <c r="M46" s="105"/>
      <c r="N46" s="214"/>
      <c r="O46" s="214"/>
      <c r="P46" s="214"/>
      <c r="Q46" s="214"/>
      <c r="R46" s="100"/>
    </row>
    <row r="47" spans="1:23" s="106" customFormat="1" ht="22.5" outlineLevel="1" x14ac:dyDescent="0.25">
      <c r="A47" s="94"/>
      <c r="B47" s="209" t="s">
        <v>108</v>
      </c>
      <c r="C47" s="165"/>
      <c r="D47" s="371"/>
      <c r="E47" s="371"/>
      <c r="F47" s="371"/>
      <c r="G47" s="210"/>
      <c r="H47" s="211"/>
      <c r="I47" s="212"/>
      <c r="J47" s="213"/>
      <c r="K47" s="105"/>
      <c r="L47" s="105"/>
      <c r="M47" s="105"/>
      <c r="N47" s="214"/>
      <c r="O47" s="214"/>
      <c r="P47" s="214"/>
      <c r="Q47" s="214"/>
      <c r="R47" s="100"/>
    </row>
    <row r="48" spans="1:23" outlineLevel="1" x14ac:dyDescent="0.25">
      <c r="A48" s="85"/>
      <c r="B48" s="215"/>
      <c r="C48" s="216"/>
      <c r="D48" s="217"/>
      <c r="E48" s="216"/>
      <c r="F48" s="216"/>
      <c r="G48" s="218"/>
      <c r="H48" s="219"/>
      <c r="I48" s="45"/>
      <c r="J48" s="154"/>
      <c r="K48" s="92"/>
      <c r="L48" s="92"/>
      <c r="M48" s="92"/>
      <c r="N48" s="46"/>
      <c r="O48" s="46"/>
      <c r="P48" s="46"/>
      <c r="Q48" s="46"/>
      <c r="R48" s="93"/>
      <c r="S48" s="47"/>
      <c r="T48" s="47"/>
      <c r="U48" s="47"/>
      <c r="V48" s="47"/>
      <c r="W48" s="47"/>
    </row>
    <row r="49" spans="1:23" x14ac:dyDescent="0.25">
      <c r="A49" s="85"/>
      <c r="B49" s="220"/>
      <c r="C49" s="93"/>
      <c r="D49" s="130"/>
      <c r="E49" s="93"/>
      <c r="F49" s="93" t="s">
        <v>75</v>
      </c>
      <c r="G49" s="178">
        <f>SUM(G40:G47)</f>
        <v>0</v>
      </c>
      <c r="H49" s="219"/>
      <c r="I49" s="45"/>
      <c r="J49" s="154"/>
      <c r="K49" s="92"/>
      <c r="L49" s="92"/>
      <c r="M49" s="92"/>
      <c r="N49" s="46"/>
      <c r="O49" s="46"/>
      <c r="P49" s="46"/>
      <c r="Q49" s="46"/>
      <c r="R49" s="93"/>
      <c r="S49" s="47"/>
      <c r="T49" s="47"/>
      <c r="U49" s="47"/>
      <c r="V49" s="47"/>
      <c r="W49" s="47"/>
    </row>
    <row r="50" spans="1:23" s="119" customFormat="1" x14ac:dyDescent="0.25">
      <c r="A50" s="107"/>
      <c r="B50" s="221"/>
      <c r="C50" s="193"/>
      <c r="D50" s="222"/>
      <c r="E50" s="223"/>
      <c r="F50" s="223"/>
      <c r="G50" s="224"/>
      <c r="H50" s="219"/>
      <c r="I50" s="51"/>
      <c r="N50" s="225"/>
      <c r="O50" s="225"/>
      <c r="P50" s="225"/>
      <c r="Q50" s="225"/>
    </row>
    <row r="51" spans="1:23" s="119" customFormat="1" x14ac:dyDescent="0.25">
      <c r="A51" s="196"/>
      <c r="B51" s="131"/>
      <c r="C51" s="131"/>
      <c r="D51" s="226"/>
      <c r="E51" s="227"/>
      <c r="F51" s="227"/>
      <c r="G51" s="227"/>
      <c r="H51" s="228"/>
      <c r="I51" s="45"/>
      <c r="J51" s="188"/>
      <c r="K51" s="117"/>
      <c r="L51" s="117"/>
      <c r="M51" s="117"/>
      <c r="N51" s="180"/>
      <c r="O51" s="180"/>
      <c r="P51" s="180"/>
      <c r="Q51" s="180"/>
      <c r="R51" s="118"/>
    </row>
    <row r="52" spans="1:23" s="119" customFormat="1" x14ac:dyDescent="0.25">
      <c r="A52" s="107" t="s">
        <v>109</v>
      </c>
      <c r="B52" s="197" t="s">
        <v>110</v>
      </c>
      <c r="C52" s="198"/>
      <c r="D52" s="199"/>
      <c r="E52" s="200"/>
      <c r="F52" s="200"/>
      <c r="G52" s="201"/>
      <c r="H52" s="153"/>
      <c r="I52" s="50"/>
      <c r="J52" s="118"/>
      <c r="K52" s="118"/>
      <c r="L52" s="118"/>
      <c r="N52" s="225"/>
      <c r="O52" s="225"/>
      <c r="P52" s="225"/>
      <c r="Q52" s="225"/>
    </row>
    <row r="53" spans="1:23" s="119" customFormat="1" outlineLevel="1" x14ac:dyDescent="0.25">
      <c r="A53" s="107"/>
      <c r="B53" s="229" t="s">
        <v>86</v>
      </c>
      <c r="C53" s="205" t="s">
        <v>98</v>
      </c>
      <c r="D53" s="372" t="s">
        <v>99</v>
      </c>
      <c r="E53" s="372"/>
      <c r="F53" s="372"/>
      <c r="G53" s="206" t="s">
        <v>100</v>
      </c>
      <c r="H53" s="153"/>
      <c r="I53" s="45"/>
      <c r="J53" s="188"/>
      <c r="K53" s="117"/>
      <c r="L53" s="117"/>
      <c r="M53" s="117"/>
      <c r="N53" s="180"/>
      <c r="O53" s="180"/>
      <c r="P53" s="180"/>
      <c r="Q53" s="180"/>
      <c r="R53" s="118"/>
    </row>
    <row r="54" spans="1:23" s="119" customFormat="1" outlineLevel="1" x14ac:dyDescent="0.25">
      <c r="A54" s="107"/>
      <c r="B54" s="230"/>
      <c r="C54" s="165"/>
      <c r="D54" s="371"/>
      <c r="E54" s="371"/>
      <c r="F54" s="371"/>
      <c r="G54" s="166"/>
      <c r="H54" s="219"/>
      <c r="I54" s="45"/>
      <c r="J54" s="188"/>
      <c r="K54" s="117"/>
      <c r="L54" s="117"/>
      <c r="M54" s="117"/>
      <c r="N54" s="180"/>
      <c r="O54" s="180"/>
      <c r="P54" s="180"/>
      <c r="Q54" s="180"/>
      <c r="R54" s="118"/>
    </row>
    <row r="55" spans="1:23" s="119" customFormat="1" outlineLevel="1" x14ac:dyDescent="0.25">
      <c r="A55" s="107"/>
      <c r="B55" s="230"/>
      <c r="C55" s="165"/>
      <c r="D55" s="371"/>
      <c r="E55" s="371"/>
      <c r="F55" s="371"/>
      <c r="G55" s="166"/>
      <c r="H55" s="219"/>
      <c r="I55" s="45"/>
      <c r="J55" s="188"/>
      <c r="K55" s="117"/>
      <c r="L55" s="117"/>
      <c r="M55" s="117"/>
      <c r="N55" s="180"/>
      <c r="O55" s="180"/>
      <c r="P55" s="180"/>
      <c r="Q55" s="180"/>
      <c r="R55" s="118"/>
    </row>
    <row r="56" spans="1:23" s="119" customFormat="1" outlineLevel="1" x14ac:dyDescent="0.25">
      <c r="A56" s="107"/>
      <c r="B56" s="230"/>
      <c r="C56" s="165"/>
      <c r="D56" s="371"/>
      <c r="E56" s="371"/>
      <c r="F56" s="371"/>
      <c r="G56" s="166"/>
      <c r="H56" s="219"/>
      <c r="I56" s="45"/>
      <c r="J56" s="188"/>
      <c r="K56" s="117"/>
      <c r="L56" s="117"/>
      <c r="M56" s="117"/>
      <c r="N56" s="180"/>
      <c r="O56" s="180"/>
      <c r="P56" s="180"/>
      <c r="Q56" s="180"/>
      <c r="R56" s="118"/>
    </row>
    <row r="57" spans="1:23" s="119" customFormat="1" outlineLevel="1" x14ac:dyDescent="0.25">
      <c r="A57" s="107"/>
      <c r="B57" s="230"/>
      <c r="C57" s="165"/>
      <c r="D57" s="371"/>
      <c r="E57" s="371"/>
      <c r="F57" s="371"/>
      <c r="G57" s="166"/>
      <c r="H57" s="219"/>
      <c r="I57" s="45"/>
      <c r="J57" s="188"/>
      <c r="K57" s="117"/>
      <c r="L57" s="117"/>
      <c r="M57" s="117"/>
      <c r="N57" s="180"/>
      <c r="O57" s="180"/>
      <c r="P57" s="180"/>
      <c r="Q57" s="180"/>
      <c r="R57" s="118"/>
    </row>
    <row r="58" spans="1:23" s="119" customFormat="1" outlineLevel="1" x14ac:dyDescent="0.25">
      <c r="A58" s="107"/>
      <c r="B58" s="230"/>
      <c r="C58" s="165"/>
      <c r="D58" s="371"/>
      <c r="E58" s="371"/>
      <c r="F58" s="371"/>
      <c r="G58" s="166"/>
      <c r="H58" s="219"/>
      <c r="I58" s="45"/>
      <c r="J58" s="188"/>
      <c r="K58" s="117"/>
      <c r="L58" s="117"/>
      <c r="M58" s="117"/>
      <c r="N58" s="180"/>
      <c r="O58" s="180"/>
      <c r="P58" s="180"/>
      <c r="Q58" s="180"/>
      <c r="R58" s="118"/>
    </row>
    <row r="59" spans="1:23" s="119" customFormat="1" outlineLevel="1" x14ac:dyDescent="0.25">
      <c r="A59" s="107"/>
      <c r="B59" s="230"/>
      <c r="C59" s="165"/>
      <c r="D59" s="371"/>
      <c r="E59" s="371"/>
      <c r="F59" s="371"/>
      <c r="G59" s="166"/>
      <c r="H59" s="219"/>
      <c r="I59" s="45"/>
      <c r="J59" s="188"/>
      <c r="K59" s="117"/>
      <c r="L59" s="117"/>
      <c r="M59" s="117"/>
      <c r="N59" s="180"/>
      <c r="O59" s="180"/>
      <c r="P59" s="180"/>
      <c r="Q59" s="180"/>
      <c r="R59" s="118"/>
    </row>
    <row r="60" spans="1:23" s="119" customFormat="1" outlineLevel="1" x14ac:dyDescent="0.25">
      <c r="A60" s="107"/>
      <c r="B60" s="230"/>
      <c r="C60" s="165"/>
      <c r="D60" s="371"/>
      <c r="E60" s="371"/>
      <c r="F60" s="371"/>
      <c r="G60" s="166"/>
      <c r="H60" s="219"/>
      <c r="I60" s="45"/>
      <c r="J60" s="188"/>
      <c r="K60" s="117"/>
      <c r="L60" s="117"/>
      <c r="M60" s="117"/>
      <c r="N60" s="180"/>
      <c r="O60" s="180"/>
      <c r="P60" s="180"/>
      <c r="Q60" s="180"/>
      <c r="R60" s="118"/>
    </row>
    <row r="61" spans="1:23" s="119" customFormat="1" outlineLevel="1" x14ac:dyDescent="0.25">
      <c r="A61" s="107"/>
      <c r="B61" s="230"/>
      <c r="C61" s="165"/>
      <c r="D61" s="371"/>
      <c r="E61" s="371"/>
      <c r="F61" s="371"/>
      <c r="G61" s="166"/>
      <c r="H61" s="219"/>
      <c r="I61" s="45"/>
      <c r="J61" s="188"/>
      <c r="K61" s="117"/>
      <c r="L61" s="117"/>
      <c r="M61" s="117"/>
      <c r="N61" s="180"/>
      <c r="O61" s="180"/>
      <c r="P61" s="180"/>
      <c r="Q61" s="180"/>
      <c r="R61" s="118"/>
    </row>
    <row r="62" spans="1:23" s="119" customFormat="1" outlineLevel="1" x14ac:dyDescent="0.25">
      <c r="A62" s="107"/>
      <c r="B62" s="230"/>
      <c r="C62" s="165"/>
      <c r="D62" s="371"/>
      <c r="E62" s="371"/>
      <c r="F62" s="371"/>
      <c r="G62" s="166"/>
      <c r="H62" s="219"/>
      <c r="I62" s="45"/>
      <c r="J62" s="188"/>
      <c r="K62" s="117"/>
      <c r="L62" s="117"/>
      <c r="M62" s="117"/>
      <c r="N62" s="180"/>
      <c r="O62" s="180"/>
      <c r="P62" s="180"/>
      <c r="Q62" s="180"/>
      <c r="R62" s="118"/>
    </row>
    <row r="63" spans="1:23" s="119" customFormat="1" outlineLevel="1" x14ac:dyDescent="0.25">
      <c r="A63" s="107"/>
      <c r="B63" s="230"/>
      <c r="C63" s="165"/>
      <c r="D63" s="371"/>
      <c r="E63" s="371"/>
      <c r="F63" s="371"/>
      <c r="G63" s="166"/>
      <c r="H63" s="219"/>
      <c r="I63" s="45"/>
      <c r="J63" s="188"/>
      <c r="K63" s="117"/>
      <c r="L63" s="117"/>
      <c r="M63" s="117"/>
      <c r="N63" s="180"/>
      <c r="O63" s="180"/>
      <c r="P63" s="180"/>
      <c r="Q63" s="180"/>
      <c r="R63" s="118"/>
    </row>
    <row r="64" spans="1:23" s="119" customFormat="1" outlineLevel="1" x14ac:dyDescent="0.25">
      <c r="A64" s="107"/>
      <c r="B64" s="230"/>
      <c r="C64" s="165"/>
      <c r="D64" s="371"/>
      <c r="E64" s="371"/>
      <c r="F64" s="371"/>
      <c r="G64" s="166"/>
      <c r="H64" s="219"/>
      <c r="I64" s="45"/>
      <c r="J64" s="188"/>
      <c r="K64" s="117"/>
      <c r="L64" s="117"/>
      <c r="M64" s="117"/>
      <c r="N64" s="180"/>
      <c r="O64" s="180"/>
      <c r="P64" s="180"/>
      <c r="Q64" s="180"/>
      <c r="R64" s="118"/>
    </row>
    <row r="65" spans="1:23" s="119" customFormat="1" outlineLevel="1" x14ac:dyDescent="0.25">
      <c r="A65" s="107"/>
      <c r="B65" s="230"/>
      <c r="C65" s="165"/>
      <c r="D65" s="371"/>
      <c r="E65" s="371"/>
      <c r="F65" s="371"/>
      <c r="G65" s="166"/>
      <c r="H65" s="219"/>
      <c r="I65" s="45"/>
      <c r="J65" s="188"/>
      <c r="K65" s="117"/>
      <c r="L65" s="117"/>
      <c r="M65" s="117"/>
      <c r="N65" s="180"/>
      <c r="O65" s="180"/>
      <c r="P65" s="180"/>
      <c r="Q65" s="180"/>
      <c r="R65" s="118"/>
    </row>
    <row r="66" spans="1:23" s="119" customFormat="1" outlineLevel="1" x14ac:dyDescent="0.25">
      <c r="A66" s="107"/>
      <c r="B66" s="230"/>
      <c r="C66" s="165"/>
      <c r="D66" s="371"/>
      <c r="E66" s="371"/>
      <c r="F66" s="371"/>
      <c r="G66" s="166"/>
      <c r="H66" s="219"/>
      <c r="I66" s="45"/>
      <c r="J66" s="188"/>
      <c r="K66" s="117"/>
      <c r="L66" s="117"/>
      <c r="M66" s="117"/>
      <c r="N66" s="180"/>
      <c r="O66" s="180"/>
      <c r="P66" s="180"/>
      <c r="Q66" s="180"/>
      <c r="R66" s="118"/>
    </row>
    <row r="67" spans="1:23" s="119" customFormat="1" outlineLevel="1" x14ac:dyDescent="0.25">
      <c r="A67" s="85"/>
      <c r="B67" s="230"/>
      <c r="C67" s="165"/>
      <c r="D67" s="371"/>
      <c r="E67" s="371"/>
      <c r="F67" s="371"/>
      <c r="G67" s="166"/>
      <c r="H67" s="219"/>
      <c r="I67" s="45"/>
      <c r="J67" s="188"/>
      <c r="K67" s="117"/>
      <c r="L67" s="117"/>
      <c r="M67" s="117"/>
      <c r="N67" s="180"/>
      <c r="O67" s="180"/>
      <c r="P67" s="180"/>
      <c r="Q67" s="180"/>
      <c r="R67" s="118"/>
    </row>
    <row r="68" spans="1:23" s="119" customFormat="1" outlineLevel="1" x14ac:dyDescent="0.25">
      <c r="A68" s="85"/>
      <c r="B68" s="215"/>
      <c r="C68" s="216"/>
      <c r="D68" s="217"/>
      <c r="E68" s="216"/>
      <c r="F68" s="216"/>
      <c r="G68" s="218"/>
      <c r="H68" s="219"/>
      <c r="I68" s="45"/>
      <c r="J68" s="188"/>
      <c r="K68" s="117"/>
      <c r="L68" s="117"/>
      <c r="M68" s="117"/>
      <c r="N68" s="180"/>
      <c r="O68" s="180"/>
      <c r="P68" s="180"/>
      <c r="Q68" s="180"/>
      <c r="R68" s="118"/>
    </row>
    <row r="69" spans="1:23" s="119" customFormat="1" x14ac:dyDescent="0.25">
      <c r="A69" s="107"/>
      <c r="B69" s="202"/>
      <c r="C69" s="118"/>
      <c r="D69" s="176"/>
      <c r="E69" s="177"/>
      <c r="F69" s="177" t="s">
        <v>75</v>
      </c>
      <c r="G69" s="178">
        <f>SUM(G54:G67)</f>
        <v>0</v>
      </c>
      <c r="H69" s="219"/>
      <c r="I69" s="45"/>
      <c r="J69" s="188"/>
      <c r="K69" s="117"/>
      <c r="L69" s="117"/>
      <c r="M69" s="117"/>
      <c r="N69" s="180"/>
      <c r="O69" s="180"/>
      <c r="P69" s="180"/>
      <c r="Q69" s="180"/>
      <c r="R69" s="118"/>
    </row>
    <row r="70" spans="1:23" s="128" customFormat="1" x14ac:dyDescent="0.25">
      <c r="A70" s="120"/>
      <c r="B70" s="231"/>
      <c r="D70" s="232"/>
      <c r="E70" s="233"/>
      <c r="F70" s="233"/>
      <c r="G70" s="183"/>
      <c r="H70" s="234"/>
      <c r="I70" s="45"/>
      <c r="J70" s="188"/>
      <c r="K70" s="117"/>
      <c r="L70" s="117"/>
      <c r="M70" s="117"/>
      <c r="N70" s="115"/>
      <c r="O70" s="115"/>
      <c r="P70" s="115"/>
      <c r="Q70" s="115"/>
    </row>
    <row r="71" spans="1:23" s="119" customFormat="1" x14ac:dyDescent="0.25">
      <c r="A71" s="85"/>
      <c r="B71" s="220"/>
      <c r="C71" s="93"/>
      <c r="E71" s="235"/>
      <c r="F71" s="185" t="str">
        <f>Lijsten!$B$2</f>
        <v>(Coördinatie) samenwerkingsverband</v>
      </c>
      <c r="G71" s="236">
        <f>SUMIF($B$54:$B$67, F71, $G$54:$G$67)</f>
        <v>0</v>
      </c>
      <c r="H71" s="219"/>
      <c r="I71" s="45"/>
      <c r="J71" s="188"/>
      <c r="K71" s="117"/>
      <c r="L71" s="117"/>
      <c r="M71" s="117"/>
      <c r="N71" s="180"/>
      <c r="O71" s="180"/>
      <c r="P71" s="180"/>
      <c r="Q71" s="180"/>
      <c r="R71" s="118"/>
    </row>
    <row r="72" spans="1:23" s="119" customFormat="1" x14ac:dyDescent="0.25">
      <c r="A72" s="85"/>
      <c r="B72" s="220"/>
      <c r="C72" s="93"/>
      <c r="E72" s="235"/>
      <c r="F72" s="190" t="str">
        <f>Lijsten!$B$3</f>
        <v>Proefproject uitvoering &amp; monitoring</v>
      </c>
      <c r="G72" s="236">
        <f>SUMIF($B$54:$B$67, F72, $G$54:$G$67)</f>
        <v>0</v>
      </c>
      <c r="H72" s="219"/>
      <c r="I72" s="45"/>
      <c r="J72" s="188"/>
      <c r="K72" s="117"/>
      <c r="L72" s="117"/>
      <c r="M72" s="117"/>
      <c r="N72" s="180"/>
      <c r="O72" s="180"/>
      <c r="P72" s="180"/>
      <c r="Q72" s="180"/>
      <c r="R72" s="118"/>
    </row>
    <row r="73" spans="1:23" s="119" customFormat="1" x14ac:dyDescent="0.25">
      <c r="A73" s="85"/>
      <c r="B73" s="220"/>
      <c r="C73" s="93"/>
      <c r="E73" s="235"/>
      <c r="F73" s="190" t="str">
        <f>Lijsten!$B$4</f>
        <v>Kennisdeling activiteiten</v>
      </c>
      <c r="G73" s="236">
        <f>SUMIF($B$54:$B$67, F73, $G$54:$G$67)</f>
        <v>0</v>
      </c>
      <c r="H73" s="219"/>
      <c r="I73" s="45"/>
      <c r="J73" s="188"/>
      <c r="K73" s="117"/>
      <c r="L73" s="117"/>
      <c r="M73" s="117"/>
      <c r="N73" s="180"/>
      <c r="O73" s="180"/>
      <c r="P73" s="180"/>
      <c r="Q73" s="180"/>
      <c r="R73" s="118"/>
    </row>
    <row r="74" spans="1:23" s="119" customFormat="1" x14ac:dyDescent="0.25">
      <c r="A74" s="85"/>
      <c r="B74" s="237"/>
      <c r="C74" s="238"/>
      <c r="D74" s="239"/>
      <c r="E74" s="238"/>
      <c r="F74" s="238"/>
      <c r="G74" s="240"/>
      <c r="H74" s="219"/>
      <c r="I74" s="45"/>
      <c r="J74" s="188"/>
      <c r="K74" s="117"/>
      <c r="L74" s="117"/>
      <c r="M74" s="117"/>
      <c r="N74" s="180"/>
      <c r="O74" s="180"/>
      <c r="P74" s="180"/>
      <c r="Q74" s="180"/>
      <c r="R74" s="118"/>
    </row>
    <row r="75" spans="1:23" s="119" customFormat="1" x14ac:dyDescent="0.25">
      <c r="A75" s="196"/>
      <c r="B75" s="131"/>
      <c r="C75" s="131"/>
      <c r="D75" s="226"/>
      <c r="E75" s="227"/>
      <c r="F75" s="227"/>
      <c r="G75" s="227"/>
      <c r="H75" s="241"/>
      <c r="I75" s="241"/>
      <c r="J75" s="242"/>
      <c r="K75" s="242"/>
      <c r="L75" s="243"/>
      <c r="M75" s="244"/>
      <c r="N75" s="115"/>
      <c r="O75" s="116"/>
      <c r="P75" s="115"/>
      <c r="Q75" s="115"/>
      <c r="R75" s="117"/>
      <c r="S75" s="117"/>
      <c r="T75" s="118"/>
      <c r="U75" s="118"/>
      <c r="V75" s="118"/>
      <c r="W75" s="118"/>
    </row>
    <row r="76" spans="1:23" s="119" customFormat="1" x14ac:dyDescent="0.25">
      <c r="A76" s="107" t="s">
        <v>111</v>
      </c>
      <c r="B76" s="197" t="s">
        <v>30</v>
      </c>
      <c r="C76" s="198"/>
      <c r="D76" s="199"/>
      <c r="E76" s="200"/>
      <c r="F76" s="200"/>
      <c r="G76" s="200"/>
      <c r="H76" s="245"/>
      <c r="I76" s="245"/>
      <c r="J76" s="200"/>
      <c r="K76" s="200"/>
      <c r="L76" s="201"/>
      <c r="M76" s="246"/>
      <c r="N76" s="115"/>
      <c r="O76" s="116"/>
      <c r="P76" s="116"/>
      <c r="Q76" s="115"/>
      <c r="R76" s="117"/>
      <c r="S76" s="117"/>
      <c r="T76" s="118"/>
      <c r="U76" s="118"/>
      <c r="V76" s="118"/>
      <c r="W76" s="118"/>
    </row>
    <row r="77" spans="1:23" s="119" customFormat="1" ht="16.5" customHeight="1" outlineLevel="1" x14ac:dyDescent="0.25">
      <c r="A77" s="107"/>
      <c r="B77" s="202"/>
      <c r="C77" s="93"/>
      <c r="D77" s="176"/>
      <c r="E77" s="118"/>
      <c r="F77" s="118"/>
      <c r="G77" s="118"/>
      <c r="H77" s="373" t="s">
        <v>112</v>
      </c>
      <c r="I77" s="373"/>
      <c r="J77" s="373"/>
      <c r="K77" s="373"/>
      <c r="L77" s="247"/>
      <c r="M77" s="246"/>
      <c r="N77" s="115"/>
      <c r="O77" s="116"/>
      <c r="P77" s="116"/>
      <c r="Q77" s="115"/>
      <c r="R77" s="117"/>
      <c r="S77" s="117"/>
      <c r="T77" s="118"/>
      <c r="U77" s="118"/>
      <c r="V77" s="118"/>
      <c r="W77" s="118"/>
    </row>
    <row r="78" spans="1:23" s="119" customFormat="1" ht="45" outlineLevel="1" x14ac:dyDescent="0.15">
      <c r="A78" s="107"/>
      <c r="B78" s="248" t="s">
        <v>86</v>
      </c>
      <c r="C78" s="249" t="s">
        <v>113</v>
      </c>
      <c r="D78" s="250" t="s">
        <v>114</v>
      </c>
      <c r="E78" s="250" t="s">
        <v>115</v>
      </c>
      <c r="F78" s="250" t="s">
        <v>116</v>
      </c>
      <c r="G78" s="250" t="s">
        <v>117</v>
      </c>
      <c r="H78" s="251" t="s">
        <v>118</v>
      </c>
      <c r="I78" s="251" t="s">
        <v>119</v>
      </c>
      <c r="J78" s="250" t="s">
        <v>120</v>
      </c>
      <c r="K78" s="250" t="s">
        <v>121</v>
      </c>
      <c r="L78" s="252" t="s">
        <v>122</v>
      </c>
      <c r="M78" s="246"/>
      <c r="N78" s="253" t="s">
        <v>123</v>
      </c>
      <c r="O78" s="253" t="s">
        <v>124</v>
      </c>
      <c r="P78" s="253" t="s">
        <v>125</v>
      </c>
      <c r="Q78" s="253" t="s">
        <v>126</v>
      </c>
      <c r="R78" s="254"/>
      <c r="S78" s="43"/>
      <c r="T78" s="118"/>
      <c r="U78" s="118"/>
      <c r="V78" s="118"/>
      <c r="W78" s="118"/>
    </row>
    <row r="79" spans="1:23" s="119" customFormat="1" ht="22.5" outlineLevel="1" x14ac:dyDescent="0.25">
      <c r="A79" s="107"/>
      <c r="B79" s="255" t="s">
        <v>127</v>
      </c>
      <c r="C79" s="256" t="s">
        <v>128</v>
      </c>
      <c r="D79" s="257"/>
      <c r="E79" s="257"/>
      <c r="F79" s="257"/>
      <c r="G79" s="258"/>
      <c r="H79" s="259"/>
      <c r="I79" s="259"/>
      <c r="J79" s="166"/>
      <c r="K79" s="260"/>
      <c r="L79" s="169">
        <f t="shared" ref="L79:L107" si="5">IF(H79&lt;&gt;"",D79*H79,D79*N79)+IF(I79&lt;&gt;"",E79*I79,E79*O79)+IF(J79&lt;&gt;"",F79*J79,F79*P79)+IF(K79&lt;&gt;"",G79*K79,G79*Q79)</f>
        <v>0</v>
      </c>
      <c r="M79" s="261"/>
      <c r="N79" s="262">
        <v>3214.48</v>
      </c>
      <c r="O79" s="262">
        <v>330.1</v>
      </c>
      <c r="P79" s="262">
        <v>330.1</v>
      </c>
      <c r="Q79" s="263">
        <v>0</v>
      </c>
      <c r="R79" s="264"/>
      <c r="S79" s="265"/>
      <c r="T79" s="266"/>
      <c r="U79" s="266"/>
      <c r="V79" s="118"/>
      <c r="W79" s="118"/>
    </row>
    <row r="80" spans="1:23" s="119" customFormat="1" ht="22.5" outlineLevel="1" x14ac:dyDescent="0.25">
      <c r="A80" s="107"/>
      <c r="B80" s="255" t="s">
        <v>129</v>
      </c>
      <c r="C80" s="267" t="s">
        <v>130</v>
      </c>
      <c r="D80" s="268"/>
      <c r="E80" s="258"/>
      <c r="F80" s="258"/>
      <c r="G80" s="258"/>
      <c r="H80" s="259"/>
      <c r="I80" s="269"/>
      <c r="J80" s="260"/>
      <c r="K80" s="260"/>
      <c r="L80" s="169">
        <f t="shared" si="5"/>
        <v>0</v>
      </c>
      <c r="M80" s="261"/>
      <c r="N80" s="262">
        <v>2707.68</v>
      </c>
      <c r="O80" s="263">
        <v>0</v>
      </c>
      <c r="P80" s="263">
        <v>0</v>
      </c>
      <c r="Q80" s="263">
        <v>0</v>
      </c>
      <c r="R80" s="264"/>
      <c r="S80" s="265"/>
      <c r="T80" s="266"/>
      <c r="U80" s="266"/>
      <c r="V80" s="118"/>
      <c r="W80" s="118"/>
    </row>
    <row r="81" spans="1:23" s="119" customFormat="1" ht="22.5" outlineLevel="1" x14ac:dyDescent="0.25">
      <c r="A81" s="107"/>
      <c r="B81" s="255" t="s">
        <v>131</v>
      </c>
      <c r="C81" s="267" t="s">
        <v>132</v>
      </c>
      <c r="D81" s="268"/>
      <c r="E81" s="258"/>
      <c r="F81" s="258"/>
      <c r="G81" s="258"/>
      <c r="H81" s="259"/>
      <c r="I81" s="269"/>
      <c r="J81" s="260"/>
      <c r="K81" s="260"/>
      <c r="L81" s="169">
        <f t="shared" si="5"/>
        <v>0</v>
      </c>
      <c r="M81" s="261"/>
      <c r="N81" s="262">
        <v>3214.48</v>
      </c>
      <c r="O81" s="263">
        <v>0</v>
      </c>
      <c r="P81" s="263">
        <v>0</v>
      </c>
      <c r="Q81" s="263">
        <v>0</v>
      </c>
      <c r="R81" s="264"/>
      <c r="S81" s="265"/>
      <c r="T81" s="266"/>
      <c r="U81" s="266"/>
      <c r="V81" s="118"/>
      <c r="W81" s="118"/>
    </row>
    <row r="82" spans="1:23" s="119" customFormat="1" ht="101.25" outlineLevel="1" x14ac:dyDescent="0.25">
      <c r="A82" s="107"/>
      <c r="B82" s="255" t="s">
        <v>133</v>
      </c>
      <c r="C82" s="267" t="s">
        <v>134</v>
      </c>
      <c r="D82" s="257"/>
      <c r="E82" s="257"/>
      <c r="F82" s="257"/>
      <c r="G82" s="258"/>
      <c r="H82" s="259"/>
      <c r="I82" s="259"/>
      <c r="J82" s="166"/>
      <c r="K82" s="260"/>
      <c r="L82" s="169">
        <f t="shared" si="5"/>
        <v>0</v>
      </c>
      <c r="M82" s="261"/>
      <c r="N82" s="262">
        <v>3360.03</v>
      </c>
      <c r="O82" s="262">
        <v>711.58</v>
      </c>
      <c r="P82" s="262">
        <v>711.58</v>
      </c>
      <c r="Q82" s="263">
        <v>0</v>
      </c>
      <c r="R82" s="264"/>
      <c r="S82" s="265"/>
      <c r="T82" s="266"/>
      <c r="U82" s="266"/>
      <c r="V82" s="118"/>
      <c r="W82" s="118"/>
    </row>
    <row r="83" spans="1:23" s="119" customFormat="1" ht="56.25" outlineLevel="1" x14ac:dyDescent="0.25">
      <c r="A83" s="107"/>
      <c r="B83" s="255" t="s">
        <v>135</v>
      </c>
      <c r="C83" s="267" t="s">
        <v>136</v>
      </c>
      <c r="D83" s="257"/>
      <c r="E83" s="257"/>
      <c r="F83" s="257"/>
      <c r="G83" s="258"/>
      <c r="H83" s="259"/>
      <c r="I83" s="259"/>
      <c r="J83" s="166"/>
      <c r="K83" s="260"/>
      <c r="L83" s="169">
        <f t="shared" si="5"/>
        <v>0</v>
      </c>
      <c r="M83" s="261"/>
      <c r="N83" s="262">
        <v>184.8</v>
      </c>
      <c r="O83" s="262">
        <v>184.8</v>
      </c>
      <c r="P83" s="262">
        <v>184.8</v>
      </c>
      <c r="Q83" s="263">
        <v>0</v>
      </c>
      <c r="R83" s="264"/>
      <c r="S83" s="265"/>
      <c r="T83" s="266"/>
      <c r="U83" s="266"/>
      <c r="V83" s="118"/>
      <c r="W83" s="118"/>
    </row>
    <row r="84" spans="1:23" s="119" customFormat="1" ht="22.5" outlineLevel="1" x14ac:dyDescent="0.25">
      <c r="A84" s="107"/>
      <c r="B84" s="255" t="s">
        <v>137</v>
      </c>
      <c r="C84" s="267" t="s">
        <v>138</v>
      </c>
      <c r="D84" s="257"/>
      <c r="E84" s="257"/>
      <c r="F84" s="257"/>
      <c r="G84" s="258"/>
      <c r="H84" s="259"/>
      <c r="I84" s="259"/>
      <c r="J84" s="166"/>
      <c r="K84" s="260"/>
      <c r="L84" s="169">
        <f t="shared" si="5"/>
        <v>0</v>
      </c>
      <c r="M84" s="261"/>
      <c r="N84" s="262">
        <v>88.1</v>
      </c>
      <c r="O84" s="262">
        <v>131.6</v>
      </c>
      <c r="P84" s="262">
        <v>131.6</v>
      </c>
      <c r="Q84" s="263">
        <v>0</v>
      </c>
      <c r="R84" s="264"/>
      <c r="S84" s="265"/>
      <c r="T84" s="266"/>
      <c r="U84" s="266"/>
      <c r="V84" s="118"/>
      <c r="W84" s="118"/>
    </row>
    <row r="85" spans="1:23" s="119" customFormat="1" ht="22.5" outlineLevel="1" x14ac:dyDescent="0.25">
      <c r="A85" s="107"/>
      <c r="B85" s="255" t="s">
        <v>139</v>
      </c>
      <c r="C85" s="267" t="s">
        <v>140</v>
      </c>
      <c r="D85" s="268"/>
      <c r="E85" s="258"/>
      <c r="F85" s="258"/>
      <c r="G85" s="258"/>
      <c r="H85" s="259"/>
      <c r="I85" s="269"/>
      <c r="J85" s="260"/>
      <c r="K85" s="260"/>
      <c r="L85" s="169">
        <f t="shared" si="5"/>
        <v>0</v>
      </c>
      <c r="M85" s="261"/>
      <c r="N85" s="262">
        <v>2599.08</v>
      </c>
      <c r="O85" s="263">
        <v>0</v>
      </c>
      <c r="P85" s="263">
        <v>0</v>
      </c>
      <c r="Q85" s="263">
        <v>0</v>
      </c>
      <c r="R85" s="264"/>
      <c r="S85" s="265"/>
      <c r="T85" s="266"/>
      <c r="U85" s="266"/>
      <c r="V85" s="118"/>
      <c r="W85" s="118"/>
    </row>
    <row r="86" spans="1:23" s="119" customFormat="1" ht="22.5" outlineLevel="1" x14ac:dyDescent="0.25">
      <c r="A86" s="107"/>
      <c r="B86" s="255" t="s">
        <v>141</v>
      </c>
      <c r="C86" s="267" t="s">
        <v>142</v>
      </c>
      <c r="D86" s="257"/>
      <c r="E86" s="257"/>
      <c r="F86" s="257"/>
      <c r="G86" s="258"/>
      <c r="H86" s="259"/>
      <c r="I86" s="259"/>
      <c r="J86" s="166"/>
      <c r="K86" s="260"/>
      <c r="L86" s="169">
        <f t="shared" si="5"/>
        <v>0</v>
      </c>
      <c r="M86" s="261"/>
      <c r="N86" s="263">
        <v>0</v>
      </c>
      <c r="O86" s="263">
        <v>2271.87</v>
      </c>
      <c r="P86" s="263">
        <v>4097.9399999999996</v>
      </c>
      <c r="Q86" s="263">
        <v>0</v>
      </c>
      <c r="R86" s="270"/>
      <c r="S86" s="265"/>
      <c r="T86" s="266"/>
      <c r="U86" s="266"/>
      <c r="V86" s="118"/>
      <c r="W86" s="118"/>
    </row>
    <row r="87" spans="1:23" s="119" customFormat="1" ht="22.5" outlineLevel="1" x14ac:dyDescent="0.25">
      <c r="A87" s="107"/>
      <c r="B87" s="255" t="s">
        <v>143</v>
      </c>
      <c r="C87" s="267" t="s">
        <v>144</v>
      </c>
      <c r="D87" s="257"/>
      <c r="E87" s="257"/>
      <c r="F87" s="257"/>
      <c r="G87" s="257"/>
      <c r="H87" s="259"/>
      <c r="I87" s="259"/>
      <c r="J87" s="166"/>
      <c r="K87" s="166"/>
      <c r="L87" s="169">
        <f t="shared" si="5"/>
        <v>0</v>
      </c>
      <c r="M87" s="261"/>
      <c r="N87" s="262">
        <v>4579</v>
      </c>
      <c r="O87" s="262">
        <v>4579</v>
      </c>
      <c r="P87" s="262">
        <v>4579</v>
      </c>
      <c r="Q87" s="263">
        <v>4579</v>
      </c>
      <c r="R87" s="264"/>
      <c r="S87" s="265"/>
      <c r="T87" s="266"/>
      <c r="U87" s="266"/>
      <c r="V87" s="118"/>
      <c r="W87" s="118"/>
    </row>
    <row r="88" spans="1:23" s="119" customFormat="1" ht="22.5" outlineLevel="1" x14ac:dyDescent="0.25">
      <c r="A88" s="107"/>
      <c r="B88" s="255" t="s">
        <v>145</v>
      </c>
      <c r="C88" s="267" t="s">
        <v>146</v>
      </c>
      <c r="D88" s="257"/>
      <c r="E88" s="257"/>
      <c r="F88" s="257"/>
      <c r="G88" s="257"/>
      <c r="H88" s="259"/>
      <c r="I88" s="259"/>
      <c r="J88" s="166"/>
      <c r="K88" s="166"/>
      <c r="L88" s="169">
        <f t="shared" si="5"/>
        <v>0</v>
      </c>
      <c r="M88" s="261"/>
      <c r="N88" s="262">
        <v>117.46</v>
      </c>
      <c r="O88" s="262">
        <v>117.46</v>
      </c>
      <c r="P88" s="262">
        <v>117.46</v>
      </c>
      <c r="Q88" s="263">
        <v>117.46</v>
      </c>
      <c r="R88" s="264"/>
      <c r="S88" s="265"/>
      <c r="T88" s="266"/>
      <c r="U88" s="266"/>
      <c r="V88" s="118"/>
      <c r="W88" s="118"/>
    </row>
    <row r="89" spans="1:23" s="119" customFormat="1" ht="22.5" outlineLevel="1" x14ac:dyDescent="0.25">
      <c r="A89" s="107"/>
      <c r="B89" s="255" t="s">
        <v>147</v>
      </c>
      <c r="C89" s="267" t="s">
        <v>148</v>
      </c>
      <c r="D89" s="257"/>
      <c r="E89" s="257"/>
      <c r="F89" s="257"/>
      <c r="G89" s="258"/>
      <c r="H89" s="259"/>
      <c r="I89" s="259"/>
      <c r="J89" s="166"/>
      <c r="K89" s="260"/>
      <c r="L89" s="169">
        <f t="shared" si="5"/>
        <v>0</v>
      </c>
      <c r="M89" s="261"/>
      <c r="N89" s="262">
        <v>3214.48</v>
      </c>
      <c r="O89" s="262">
        <v>2136.79</v>
      </c>
      <c r="P89" s="262">
        <v>3962.85</v>
      </c>
      <c r="Q89" s="263">
        <v>0</v>
      </c>
      <c r="R89" s="270"/>
      <c r="S89" s="265"/>
      <c r="T89" s="266"/>
      <c r="U89" s="266"/>
      <c r="V89" s="118"/>
      <c r="W89" s="118"/>
    </row>
    <row r="90" spans="1:23" s="119" customFormat="1" ht="22.5" outlineLevel="1" x14ac:dyDescent="0.25">
      <c r="A90" s="107"/>
      <c r="B90" s="255" t="s">
        <v>149</v>
      </c>
      <c r="C90" s="267" t="s">
        <v>150</v>
      </c>
      <c r="D90" s="257"/>
      <c r="E90" s="258"/>
      <c r="F90" s="258"/>
      <c r="G90" s="258"/>
      <c r="H90" s="259"/>
      <c r="I90" s="269"/>
      <c r="J90" s="260"/>
      <c r="K90" s="260"/>
      <c r="L90" s="169">
        <f t="shared" si="5"/>
        <v>0</v>
      </c>
      <c r="M90" s="261"/>
      <c r="N90" s="262">
        <v>283.69</v>
      </c>
      <c r="O90" s="263">
        <v>0</v>
      </c>
      <c r="P90" s="263">
        <v>0</v>
      </c>
      <c r="Q90" s="263">
        <v>0</v>
      </c>
      <c r="R90" s="264"/>
      <c r="S90" s="265"/>
      <c r="T90" s="266"/>
      <c r="U90" s="266"/>
      <c r="V90" s="118"/>
      <c r="W90" s="118"/>
    </row>
    <row r="91" spans="1:23" s="119" customFormat="1" ht="22.5" outlineLevel="1" x14ac:dyDescent="0.25">
      <c r="A91" s="107"/>
      <c r="B91" s="255" t="s">
        <v>151</v>
      </c>
      <c r="C91" s="267" t="s">
        <v>152</v>
      </c>
      <c r="D91" s="257"/>
      <c r="E91" s="257"/>
      <c r="F91" s="257"/>
      <c r="G91" s="258"/>
      <c r="H91" s="259"/>
      <c r="I91" s="259"/>
      <c r="J91" s="166"/>
      <c r="K91" s="260"/>
      <c r="L91" s="169">
        <f t="shared" si="5"/>
        <v>0</v>
      </c>
      <c r="M91" s="261"/>
      <c r="N91" s="262">
        <v>3214.48</v>
      </c>
      <c r="O91" s="262">
        <v>2104.56</v>
      </c>
      <c r="P91" s="262">
        <v>2636.2</v>
      </c>
      <c r="Q91" s="263">
        <v>0</v>
      </c>
      <c r="R91" s="270"/>
      <c r="S91" s="265"/>
      <c r="T91" s="266"/>
      <c r="U91" s="266"/>
      <c r="V91" s="118"/>
      <c r="W91" s="118"/>
    </row>
    <row r="92" spans="1:23" s="119" customFormat="1" ht="22.5" outlineLevel="1" x14ac:dyDescent="0.25">
      <c r="A92" s="107"/>
      <c r="B92" s="255" t="s">
        <v>153</v>
      </c>
      <c r="C92" s="267" t="s">
        <v>154</v>
      </c>
      <c r="D92" s="268"/>
      <c r="E92" s="258"/>
      <c r="F92" s="258"/>
      <c r="G92" s="258"/>
      <c r="H92" s="259"/>
      <c r="I92" s="269"/>
      <c r="J92" s="260"/>
      <c r="K92" s="260"/>
      <c r="L92" s="169">
        <f t="shared" si="5"/>
        <v>0</v>
      </c>
      <c r="M92" s="261"/>
      <c r="N92" s="262">
        <v>183.49</v>
      </c>
      <c r="O92" s="263">
        <v>0</v>
      </c>
      <c r="P92" s="263">
        <v>0</v>
      </c>
      <c r="Q92" s="263">
        <v>0</v>
      </c>
      <c r="R92" s="264"/>
      <c r="S92" s="265"/>
      <c r="T92" s="266"/>
      <c r="U92" s="266"/>
      <c r="V92" s="118"/>
      <c r="W92" s="118"/>
    </row>
    <row r="93" spans="1:23" s="119" customFormat="1" ht="22.5" outlineLevel="1" x14ac:dyDescent="0.25">
      <c r="A93" s="107"/>
      <c r="B93" s="255" t="s">
        <v>155</v>
      </c>
      <c r="C93" s="267" t="s">
        <v>140</v>
      </c>
      <c r="D93" s="268"/>
      <c r="E93" s="258"/>
      <c r="F93" s="258"/>
      <c r="G93" s="258"/>
      <c r="H93" s="259"/>
      <c r="I93" s="269"/>
      <c r="J93" s="260"/>
      <c r="K93" s="260"/>
      <c r="L93" s="169">
        <f t="shared" si="5"/>
        <v>0</v>
      </c>
      <c r="M93" s="261"/>
      <c r="N93" s="262">
        <v>2599.08</v>
      </c>
      <c r="O93" s="263">
        <v>0</v>
      </c>
      <c r="P93" s="263">
        <v>0</v>
      </c>
      <c r="Q93" s="263">
        <v>0</v>
      </c>
      <c r="R93" s="264"/>
      <c r="S93" s="265"/>
      <c r="T93" s="266"/>
      <c r="U93" s="266"/>
      <c r="V93" s="118"/>
      <c r="W93" s="118"/>
    </row>
    <row r="94" spans="1:23" s="119" customFormat="1" ht="33.75" outlineLevel="1" x14ac:dyDescent="0.25">
      <c r="A94" s="107"/>
      <c r="B94" s="255" t="s">
        <v>156</v>
      </c>
      <c r="C94" s="267" t="s">
        <v>157</v>
      </c>
      <c r="D94" s="258"/>
      <c r="E94" s="258"/>
      <c r="F94" s="258"/>
      <c r="G94" s="257"/>
      <c r="H94" s="269"/>
      <c r="I94" s="269"/>
      <c r="J94" s="260"/>
      <c r="K94" s="166"/>
      <c r="L94" s="169">
        <f t="shared" si="5"/>
        <v>0</v>
      </c>
      <c r="M94" s="261"/>
      <c r="N94" s="263">
        <v>0</v>
      </c>
      <c r="O94" s="263">
        <v>0</v>
      </c>
      <c r="P94" s="263">
        <v>0</v>
      </c>
      <c r="Q94" s="263">
        <v>189531</v>
      </c>
      <c r="R94" s="264"/>
      <c r="S94" s="265"/>
      <c r="T94" s="266"/>
      <c r="U94" s="266"/>
      <c r="V94" s="118"/>
      <c r="W94" s="118"/>
    </row>
    <row r="95" spans="1:23" s="119" customFormat="1" ht="33.75" outlineLevel="1" x14ac:dyDescent="0.25">
      <c r="A95" s="107"/>
      <c r="B95" s="255" t="s">
        <v>158</v>
      </c>
      <c r="C95" s="267" t="s">
        <v>159</v>
      </c>
      <c r="D95" s="258"/>
      <c r="E95" s="258"/>
      <c r="F95" s="258"/>
      <c r="G95" s="257"/>
      <c r="H95" s="269"/>
      <c r="I95" s="269"/>
      <c r="J95" s="260"/>
      <c r="K95" s="166"/>
      <c r="L95" s="169">
        <f t="shared" si="5"/>
        <v>0</v>
      </c>
      <c r="M95" s="261"/>
      <c r="N95" s="263">
        <v>0</v>
      </c>
      <c r="O95" s="263">
        <v>0</v>
      </c>
      <c r="P95" s="263">
        <v>0</v>
      </c>
      <c r="Q95" s="263">
        <v>8310</v>
      </c>
      <c r="R95" s="264"/>
      <c r="S95" s="265"/>
      <c r="T95" s="266"/>
      <c r="U95" s="266"/>
      <c r="V95" s="118"/>
      <c r="W95" s="118"/>
    </row>
    <row r="96" spans="1:23" s="119" customFormat="1" ht="22.5" outlineLevel="1" x14ac:dyDescent="0.25">
      <c r="A96" s="107"/>
      <c r="B96" s="255" t="s">
        <v>160</v>
      </c>
      <c r="C96" s="267" t="s">
        <v>161</v>
      </c>
      <c r="D96" s="258"/>
      <c r="E96" s="258"/>
      <c r="F96" s="258"/>
      <c r="G96" s="257"/>
      <c r="H96" s="269"/>
      <c r="I96" s="269"/>
      <c r="J96" s="260"/>
      <c r="K96" s="166"/>
      <c r="L96" s="169">
        <f t="shared" si="5"/>
        <v>0</v>
      </c>
      <c r="M96" s="261"/>
      <c r="N96" s="263">
        <v>0</v>
      </c>
      <c r="O96" s="263">
        <v>0</v>
      </c>
      <c r="P96" s="263">
        <v>0</v>
      </c>
      <c r="Q96" s="263">
        <v>265259</v>
      </c>
      <c r="R96" s="264"/>
      <c r="S96" s="265"/>
      <c r="T96" s="266"/>
      <c r="U96" s="266"/>
      <c r="V96" s="118"/>
      <c r="W96" s="118"/>
    </row>
    <row r="97" spans="1:23" s="119" customFormat="1" ht="33.75" outlineLevel="1" x14ac:dyDescent="0.25">
      <c r="A97" s="107"/>
      <c r="B97" s="255" t="s">
        <v>162</v>
      </c>
      <c r="C97" s="267" t="s">
        <v>163</v>
      </c>
      <c r="D97" s="257"/>
      <c r="E97" s="257"/>
      <c r="F97" s="257"/>
      <c r="G97" s="257"/>
      <c r="H97" s="259"/>
      <c r="I97" s="259"/>
      <c r="J97" s="166"/>
      <c r="K97" s="166"/>
      <c r="L97" s="169">
        <f t="shared" si="5"/>
        <v>0</v>
      </c>
      <c r="M97" s="261"/>
      <c r="N97" s="262">
        <v>917</v>
      </c>
      <c r="O97" s="262">
        <v>917</v>
      </c>
      <c r="P97" s="262">
        <v>917</v>
      </c>
      <c r="Q97" s="263">
        <v>917</v>
      </c>
      <c r="R97" s="264"/>
      <c r="S97" s="265"/>
      <c r="T97" s="266"/>
      <c r="U97" s="266"/>
      <c r="V97" s="118"/>
      <c r="W97" s="118"/>
    </row>
    <row r="98" spans="1:23" s="119" customFormat="1" ht="22.5" outlineLevel="1" x14ac:dyDescent="0.25">
      <c r="A98" s="107"/>
      <c r="B98" s="255" t="s">
        <v>164</v>
      </c>
      <c r="C98" s="267" t="s">
        <v>165</v>
      </c>
      <c r="D98" s="258"/>
      <c r="E98" s="258"/>
      <c r="F98" s="258"/>
      <c r="G98" s="257"/>
      <c r="H98" s="269"/>
      <c r="I98" s="269"/>
      <c r="J98" s="260"/>
      <c r="K98" s="166"/>
      <c r="L98" s="169">
        <f t="shared" si="5"/>
        <v>0</v>
      </c>
      <c r="M98" s="261"/>
      <c r="N98" s="263">
        <v>0</v>
      </c>
      <c r="O98" s="263">
        <v>0</v>
      </c>
      <c r="P98" s="263">
        <v>0</v>
      </c>
      <c r="Q98" s="263">
        <v>263200</v>
      </c>
      <c r="R98" s="264"/>
      <c r="S98" s="265"/>
      <c r="T98" s="266"/>
      <c r="U98" s="266"/>
      <c r="V98" s="118"/>
      <c r="W98" s="118"/>
    </row>
    <row r="99" spans="1:23" s="119" customFormat="1" ht="33.75" outlineLevel="1" x14ac:dyDescent="0.25">
      <c r="A99" s="107"/>
      <c r="B99" s="255" t="s">
        <v>166</v>
      </c>
      <c r="C99" s="267" t="s">
        <v>167</v>
      </c>
      <c r="D99" s="258"/>
      <c r="E99" s="257"/>
      <c r="F99" s="257"/>
      <c r="G99" s="258"/>
      <c r="H99" s="269"/>
      <c r="I99" s="259"/>
      <c r="J99" s="166"/>
      <c r="K99" s="260"/>
      <c r="L99" s="169">
        <f t="shared" si="5"/>
        <v>0</v>
      </c>
      <c r="M99" s="261"/>
      <c r="N99" s="263">
        <v>0</v>
      </c>
      <c r="O99" s="262">
        <v>300</v>
      </c>
      <c r="P99" s="262">
        <v>300</v>
      </c>
      <c r="Q99" s="263">
        <v>0</v>
      </c>
      <c r="R99" s="264"/>
      <c r="S99" s="265"/>
      <c r="T99" s="266"/>
      <c r="U99" s="266"/>
      <c r="V99" s="118"/>
      <c r="W99" s="118"/>
    </row>
    <row r="100" spans="1:23" s="119" customFormat="1" ht="33.75" outlineLevel="1" x14ac:dyDescent="0.25">
      <c r="A100" s="107"/>
      <c r="B100" s="255" t="s">
        <v>168</v>
      </c>
      <c r="C100" s="267" t="s">
        <v>169</v>
      </c>
      <c r="D100" s="258"/>
      <c r="E100" s="257"/>
      <c r="F100" s="257"/>
      <c r="G100" s="258"/>
      <c r="H100" s="269"/>
      <c r="I100" s="259"/>
      <c r="J100" s="166"/>
      <c r="K100" s="260"/>
      <c r="L100" s="169">
        <f t="shared" si="5"/>
        <v>0</v>
      </c>
      <c r="M100" s="261"/>
      <c r="N100" s="263">
        <v>0</v>
      </c>
      <c r="O100" s="262">
        <v>524.79999999999995</v>
      </c>
      <c r="P100" s="262">
        <v>524.79999999999995</v>
      </c>
      <c r="Q100" s="263">
        <v>0</v>
      </c>
      <c r="R100" s="264"/>
      <c r="S100" s="265"/>
      <c r="T100" s="266"/>
      <c r="U100" s="266"/>
      <c r="V100" s="118"/>
      <c r="W100" s="118"/>
    </row>
    <row r="101" spans="1:23" s="119" customFormat="1" ht="45" outlineLevel="1" x14ac:dyDescent="0.25">
      <c r="A101" s="107"/>
      <c r="B101" s="271" t="s">
        <v>170</v>
      </c>
      <c r="C101" s="256" t="s">
        <v>171</v>
      </c>
      <c r="D101" s="257"/>
      <c r="E101" s="257"/>
      <c r="F101" s="257"/>
      <c r="G101" s="258"/>
      <c r="H101" s="259"/>
      <c r="I101" s="259"/>
      <c r="J101" s="166"/>
      <c r="K101" s="260"/>
      <c r="L101" s="169">
        <f t="shared" si="5"/>
        <v>0</v>
      </c>
      <c r="M101" s="261"/>
      <c r="N101" s="262">
        <v>91</v>
      </c>
      <c r="O101" s="262">
        <v>234</v>
      </c>
      <c r="P101" s="262">
        <v>295</v>
      </c>
      <c r="Q101" s="263">
        <v>0</v>
      </c>
      <c r="R101" s="270"/>
      <c r="S101" s="265"/>
      <c r="T101" s="266"/>
      <c r="U101" s="266"/>
      <c r="V101" s="118"/>
      <c r="W101" s="118"/>
    </row>
    <row r="102" spans="1:23" s="119" customFormat="1" ht="22.5" outlineLevel="1" x14ac:dyDescent="0.25">
      <c r="A102" s="107"/>
      <c r="B102" s="271" t="s">
        <v>172</v>
      </c>
      <c r="C102" s="256" t="s">
        <v>173</v>
      </c>
      <c r="D102" s="257"/>
      <c r="E102" s="257"/>
      <c r="F102" s="257"/>
      <c r="G102" s="258"/>
      <c r="H102" s="259"/>
      <c r="I102" s="259"/>
      <c r="J102" s="166"/>
      <c r="K102" s="260"/>
      <c r="L102" s="169">
        <f t="shared" si="5"/>
        <v>0</v>
      </c>
      <c r="M102" s="261"/>
      <c r="N102" s="262">
        <v>600</v>
      </c>
      <c r="O102" s="262">
        <v>600</v>
      </c>
      <c r="P102" s="262">
        <v>600</v>
      </c>
      <c r="Q102" s="263">
        <v>0</v>
      </c>
      <c r="R102" s="264"/>
      <c r="S102" s="265"/>
      <c r="T102" s="266"/>
      <c r="U102" s="266"/>
      <c r="V102" s="118"/>
      <c r="W102" s="118"/>
    </row>
    <row r="103" spans="1:23" s="119" customFormat="1" ht="45" outlineLevel="1" x14ac:dyDescent="0.25">
      <c r="A103" s="107"/>
      <c r="B103" s="271" t="s">
        <v>174</v>
      </c>
      <c r="C103" s="256" t="s">
        <v>175</v>
      </c>
      <c r="D103" s="257"/>
      <c r="E103" s="257"/>
      <c r="F103" s="257"/>
      <c r="G103" s="258"/>
      <c r="H103" s="259"/>
      <c r="I103" s="259"/>
      <c r="J103" s="166"/>
      <c r="K103" s="260"/>
      <c r="L103" s="169">
        <f t="shared" si="5"/>
        <v>0</v>
      </c>
      <c r="M103" s="261"/>
      <c r="N103" s="262">
        <v>2182</v>
      </c>
      <c r="O103" s="262">
        <v>1075.96</v>
      </c>
      <c r="P103" s="262">
        <v>3233.46</v>
      </c>
      <c r="Q103" s="263">
        <v>0</v>
      </c>
      <c r="R103" s="270"/>
      <c r="S103" s="265"/>
      <c r="T103" s="266"/>
      <c r="U103" s="266"/>
      <c r="V103" s="118"/>
      <c r="W103" s="118"/>
    </row>
    <row r="104" spans="1:23" s="119" customFormat="1" ht="33.75" outlineLevel="1" x14ac:dyDescent="0.25">
      <c r="A104" s="107"/>
      <c r="B104" s="271" t="s">
        <v>176</v>
      </c>
      <c r="C104" s="256" t="s">
        <v>177</v>
      </c>
      <c r="D104" s="257"/>
      <c r="E104" s="257"/>
      <c r="F104" s="257"/>
      <c r="G104" s="258"/>
      <c r="H104" s="259"/>
      <c r="I104" s="259"/>
      <c r="J104" s="166"/>
      <c r="K104" s="260"/>
      <c r="L104" s="169">
        <f t="shared" si="5"/>
        <v>0</v>
      </c>
      <c r="M104" s="261"/>
      <c r="N104" s="262">
        <v>2418.75</v>
      </c>
      <c r="O104" s="262">
        <v>2418.75</v>
      </c>
      <c r="P104" s="262">
        <v>2418.75</v>
      </c>
      <c r="Q104" s="263">
        <v>0</v>
      </c>
      <c r="R104" s="264"/>
      <c r="S104" s="265"/>
      <c r="T104" s="266"/>
      <c r="U104" s="266"/>
      <c r="V104" s="118"/>
      <c r="W104" s="118"/>
    </row>
    <row r="105" spans="1:23" s="119" customFormat="1" ht="22.5" outlineLevel="1" x14ac:dyDescent="0.25">
      <c r="A105" s="107"/>
      <c r="B105" s="271" t="s">
        <v>178</v>
      </c>
      <c r="C105" s="256" t="s">
        <v>179</v>
      </c>
      <c r="D105" s="257"/>
      <c r="E105" s="257"/>
      <c r="F105" s="257"/>
      <c r="G105" s="257"/>
      <c r="H105" s="259"/>
      <c r="I105" s="259"/>
      <c r="J105" s="166"/>
      <c r="K105" s="166"/>
      <c r="L105" s="169">
        <f t="shared" si="5"/>
        <v>0</v>
      </c>
      <c r="M105" s="261"/>
      <c r="N105" s="262">
        <v>24411.11</v>
      </c>
      <c r="O105" s="262">
        <v>24411.11</v>
      </c>
      <c r="P105" s="262">
        <v>24411.11</v>
      </c>
      <c r="Q105" s="263">
        <v>24411.11</v>
      </c>
      <c r="R105" s="264"/>
      <c r="S105" s="265"/>
      <c r="T105" s="266"/>
      <c r="U105" s="266"/>
      <c r="V105" s="118"/>
      <c r="W105" s="118"/>
    </row>
    <row r="106" spans="1:23" s="119" customFormat="1" ht="22.5" outlineLevel="1" x14ac:dyDescent="0.25">
      <c r="A106" s="107"/>
      <c r="B106" s="271" t="s">
        <v>180</v>
      </c>
      <c r="C106" s="256" t="s">
        <v>181</v>
      </c>
      <c r="D106" s="258"/>
      <c r="E106" s="257"/>
      <c r="F106" s="257"/>
      <c r="G106" s="258"/>
      <c r="H106" s="269"/>
      <c r="I106" s="259"/>
      <c r="J106" s="166"/>
      <c r="K106" s="166"/>
      <c r="L106" s="169">
        <f t="shared" si="5"/>
        <v>0</v>
      </c>
      <c r="M106" s="261"/>
      <c r="N106" s="263">
        <v>0</v>
      </c>
      <c r="O106" s="262">
        <v>730.55</v>
      </c>
      <c r="P106" s="262">
        <v>559.42999999999995</v>
      </c>
      <c r="Q106" s="263">
        <v>0</v>
      </c>
      <c r="R106" s="270"/>
      <c r="S106" s="265"/>
      <c r="T106" s="266"/>
      <c r="U106" s="266"/>
      <c r="V106" s="118"/>
      <c r="W106" s="118"/>
    </row>
    <row r="107" spans="1:23" s="119" customFormat="1" ht="45" outlineLevel="1" x14ac:dyDescent="0.25">
      <c r="A107" s="107"/>
      <c r="B107" s="271" t="s">
        <v>182</v>
      </c>
      <c r="C107" s="256" t="s">
        <v>183</v>
      </c>
      <c r="D107" s="268"/>
      <c r="E107" s="258"/>
      <c r="F107" s="258"/>
      <c r="G107" s="258"/>
      <c r="H107" s="259"/>
      <c r="I107" s="272"/>
      <c r="J107" s="258"/>
      <c r="K107" s="258"/>
      <c r="L107" s="169">
        <f t="shared" si="5"/>
        <v>0</v>
      </c>
      <c r="M107" s="261"/>
      <c r="N107" s="262">
        <v>1130</v>
      </c>
      <c r="O107" s="263">
        <v>0</v>
      </c>
      <c r="P107" s="263">
        <v>0</v>
      </c>
      <c r="Q107" s="263">
        <v>0</v>
      </c>
      <c r="R107" s="264"/>
      <c r="S107" s="265"/>
      <c r="T107" s="266"/>
      <c r="U107" s="266"/>
      <c r="V107" s="118"/>
      <c r="W107" s="118"/>
    </row>
    <row r="108" spans="1:23" s="128" customFormat="1" ht="22.5" outlineLevel="1" x14ac:dyDescent="0.15">
      <c r="A108" s="120"/>
      <c r="B108" s="273"/>
      <c r="C108" s="274"/>
      <c r="D108" s="339" t="s">
        <v>123</v>
      </c>
      <c r="E108" s="339" t="s">
        <v>184</v>
      </c>
      <c r="F108" s="339" t="s">
        <v>185</v>
      </c>
      <c r="G108" s="339" t="s">
        <v>117</v>
      </c>
      <c r="H108" s="275"/>
      <c r="I108" s="275"/>
      <c r="J108" s="276"/>
      <c r="K108" s="276"/>
      <c r="L108" s="277"/>
      <c r="M108" s="278"/>
      <c r="N108" s="262"/>
      <c r="O108" s="263"/>
      <c r="P108" s="263"/>
      <c r="Q108" s="263"/>
      <c r="R108" s="264"/>
      <c r="S108" s="265"/>
      <c r="T108" s="117"/>
      <c r="U108" s="117"/>
    </row>
    <row r="109" spans="1:23" s="128" customFormat="1" x14ac:dyDescent="0.25">
      <c r="A109" s="120"/>
      <c r="B109" s="279"/>
      <c r="C109" s="340" t="s">
        <v>186</v>
      </c>
      <c r="D109" s="341">
        <f t="shared" ref="D109:G109" si="6">SUM(D79:D107)</f>
        <v>0</v>
      </c>
      <c r="E109" s="341">
        <f t="shared" si="6"/>
        <v>0</v>
      </c>
      <c r="F109" s="341">
        <f t="shared" si="6"/>
        <v>0</v>
      </c>
      <c r="G109" s="341">
        <f t="shared" si="6"/>
        <v>0</v>
      </c>
      <c r="H109" s="280"/>
      <c r="I109" s="281"/>
      <c r="J109" s="282"/>
      <c r="K109" s="283" t="s">
        <v>75</v>
      </c>
      <c r="L109" s="178">
        <f>SUM(L79:L107)</f>
        <v>0</v>
      </c>
      <c r="M109" s="278"/>
      <c r="N109" s="262"/>
      <c r="O109" s="263"/>
      <c r="P109" s="263"/>
      <c r="Q109" s="263"/>
      <c r="R109" s="264"/>
      <c r="S109" s="265"/>
      <c r="T109" s="117"/>
      <c r="U109" s="117"/>
    </row>
    <row r="110" spans="1:23" s="119" customFormat="1" x14ac:dyDescent="0.25">
      <c r="A110" s="107"/>
      <c r="B110" s="221"/>
      <c r="C110" s="193"/>
      <c r="D110" s="222"/>
      <c r="E110" s="223"/>
      <c r="F110" s="223"/>
      <c r="G110" s="223"/>
      <c r="H110" s="284"/>
      <c r="I110" s="284"/>
      <c r="J110" s="223"/>
      <c r="K110" s="223"/>
      <c r="L110" s="224"/>
      <c r="M110" s="285"/>
      <c r="N110" s="286"/>
      <c r="O110" s="286"/>
      <c r="P110" s="286"/>
      <c r="Q110" s="287"/>
      <c r="R110" s="264"/>
      <c r="S110" s="117"/>
      <c r="T110" s="118"/>
      <c r="U110" s="118"/>
      <c r="V110" s="118"/>
      <c r="W110" s="118"/>
    </row>
    <row r="111" spans="1:23" s="118" customFormat="1" x14ac:dyDescent="0.25">
      <c r="A111" s="196"/>
      <c r="B111" s="131"/>
      <c r="C111" s="131"/>
      <c r="D111" s="226"/>
      <c r="E111" s="131"/>
      <c r="F111" s="288"/>
      <c r="G111" s="288"/>
      <c r="H111" s="289"/>
      <c r="I111" s="289"/>
      <c r="J111" s="288"/>
      <c r="K111" s="288"/>
      <c r="L111" s="290"/>
      <c r="M111" s="244"/>
      <c r="N111" s="115"/>
      <c r="O111" s="116"/>
      <c r="P111" s="115"/>
      <c r="Q111" s="115"/>
      <c r="R111" s="117"/>
      <c r="S111" s="117"/>
    </row>
    <row r="112" spans="1:23" s="118" customFormat="1" x14ac:dyDescent="0.25">
      <c r="A112" s="107" t="s">
        <v>187</v>
      </c>
      <c r="B112" s="291" t="s">
        <v>67</v>
      </c>
      <c r="C112" s="292"/>
      <c r="D112" s="293"/>
      <c r="E112" s="294"/>
      <c r="F112" s="179"/>
      <c r="G112" s="188"/>
      <c r="H112" s="45"/>
      <c r="I112" s="45"/>
      <c r="J112" s="117"/>
      <c r="K112" s="117"/>
      <c r="O112" s="180"/>
      <c r="P112" s="180"/>
      <c r="Q112" s="180"/>
      <c r="R112" s="180"/>
    </row>
    <row r="113" spans="1:23" s="118" customFormat="1" outlineLevel="1" x14ac:dyDescent="0.25">
      <c r="A113" s="107"/>
      <c r="B113" s="295" t="str">
        <f>Lijsten!$B$2</f>
        <v>(Coördinatie) samenwerkingsverband</v>
      </c>
      <c r="C113" s="296">
        <f>G32+G71</f>
        <v>0</v>
      </c>
      <c r="D113" s="297"/>
      <c r="E113" s="298"/>
      <c r="F113" s="179"/>
      <c r="G113" s="188"/>
      <c r="H113" s="45"/>
      <c r="I113" s="45"/>
      <c r="J113" s="117"/>
      <c r="K113" s="117"/>
      <c r="O113" s="180"/>
      <c r="P113" s="180"/>
      <c r="Q113" s="180"/>
      <c r="R113" s="180"/>
    </row>
    <row r="114" spans="1:23" s="118" customFormat="1" outlineLevel="1" x14ac:dyDescent="0.25">
      <c r="A114" s="107"/>
      <c r="B114" s="295" t="str">
        <f>Lijsten!$B$3</f>
        <v>Proefproject uitvoering &amp; monitoring</v>
      </c>
      <c r="C114" s="296">
        <f>G33+G72</f>
        <v>0</v>
      </c>
      <c r="D114" s="297"/>
      <c r="E114" s="298"/>
      <c r="F114" s="179"/>
      <c r="G114" s="188"/>
      <c r="H114" s="45"/>
      <c r="I114" s="45"/>
      <c r="J114" s="117"/>
      <c r="K114" s="117"/>
      <c r="O114" s="180"/>
      <c r="P114" s="180"/>
      <c r="Q114" s="180"/>
      <c r="R114" s="180"/>
    </row>
    <row r="115" spans="1:23" s="118" customFormat="1" outlineLevel="1" x14ac:dyDescent="0.25">
      <c r="A115" s="107"/>
      <c r="B115" s="295" t="str">
        <f>Lijsten!$B$4</f>
        <v>Kennisdeling activiteiten</v>
      </c>
      <c r="C115" s="296">
        <f>G34+G73</f>
        <v>0</v>
      </c>
      <c r="D115" s="297"/>
      <c r="E115" s="298"/>
      <c r="F115" s="179"/>
      <c r="G115" s="188"/>
      <c r="H115" s="45"/>
      <c r="I115" s="45"/>
      <c r="J115" s="117"/>
      <c r="K115" s="117"/>
      <c r="O115" s="180"/>
      <c r="P115" s="180"/>
      <c r="Q115" s="180"/>
      <c r="R115" s="180"/>
    </row>
    <row r="116" spans="1:23" s="118" customFormat="1" outlineLevel="1" x14ac:dyDescent="0.25">
      <c r="A116" s="107"/>
      <c r="B116" s="295" t="str">
        <f>B37</f>
        <v>Niet-productieve investeringen</v>
      </c>
      <c r="C116" s="296">
        <f>G49</f>
        <v>0</v>
      </c>
      <c r="D116" s="297"/>
      <c r="E116" s="298"/>
      <c r="F116" s="179"/>
      <c r="G116" s="188"/>
      <c r="H116" s="45"/>
      <c r="I116" s="45"/>
      <c r="J116" s="117"/>
      <c r="K116" s="117"/>
      <c r="O116" s="180"/>
      <c r="P116" s="180"/>
      <c r="Q116" s="180"/>
      <c r="R116" s="180"/>
    </row>
    <row r="117" spans="1:23" s="118" customFormat="1" outlineLevel="1" x14ac:dyDescent="0.25">
      <c r="A117" s="107"/>
      <c r="B117" s="295" t="str">
        <f>B76</f>
        <v>Beheermaatregelen</v>
      </c>
      <c r="C117" s="296">
        <f>L109</f>
        <v>0</v>
      </c>
      <c r="D117" s="297"/>
      <c r="E117" s="298"/>
      <c r="F117" s="179"/>
      <c r="G117" s="188"/>
      <c r="H117" s="45"/>
      <c r="I117" s="45"/>
      <c r="J117" s="117"/>
      <c r="K117" s="117"/>
      <c r="O117" s="180"/>
      <c r="P117" s="180"/>
      <c r="Q117" s="180"/>
      <c r="R117" s="180"/>
    </row>
    <row r="118" spans="1:23" s="118" customFormat="1" outlineLevel="1" x14ac:dyDescent="0.25">
      <c r="A118" s="107"/>
      <c r="B118" s="342" t="s">
        <v>188</v>
      </c>
      <c r="C118" s="344">
        <f>C120-(C113+C114+C115+C116+C117)</f>
        <v>0</v>
      </c>
      <c r="D118" s="299"/>
      <c r="E118" s="298"/>
      <c r="F118" s="179"/>
      <c r="G118" s="188"/>
      <c r="H118" s="45"/>
      <c r="I118" s="45"/>
      <c r="J118" s="117"/>
      <c r="K118" s="117"/>
      <c r="O118" s="180"/>
      <c r="P118" s="180"/>
      <c r="Q118" s="180"/>
      <c r="R118" s="180"/>
    </row>
    <row r="119" spans="1:23" s="118" customFormat="1" outlineLevel="1" x14ac:dyDescent="0.25">
      <c r="A119" s="107"/>
      <c r="B119" s="300"/>
      <c r="C119" s="301"/>
      <c r="D119" s="302"/>
      <c r="E119" s="298"/>
      <c r="F119" s="179"/>
      <c r="G119" s="188"/>
      <c r="H119" s="45"/>
      <c r="I119" s="45"/>
      <c r="J119" s="117"/>
      <c r="K119" s="117"/>
      <c r="O119" s="180"/>
      <c r="P119" s="180"/>
      <c r="Q119" s="180"/>
      <c r="R119" s="180"/>
    </row>
    <row r="120" spans="1:23" s="119" customFormat="1" x14ac:dyDescent="0.25">
      <c r="A120" s="139"/>
      <c r="B120" s="303" t="s">
        <v>75</v>
      </c>
      <c r="C120" s="304">
        <f>SUM(G28+G49+G69+L109)</f>
        <v>0</v>
      </c>
      <c r="D120" s="305"/>
      <c r="E120" s="247"/>
      <c r="F120" s="179"/>
      <c r="G120" s="188"/>
      <c r="H120" s="45"/>
      <c r="I120" s="45"/>
      <c r="J120" s="117"/>
      <c r="K120" s="117"/>
      <c r="L120" s="118"/>
      <c r="M120" s="118"/>
      <c r="N120" s="118"/>
      <c r="O120" s="180"/>
      <c r="P120" s="225"/>
      <c r="Q120" s="225"/>
      <c r="R120" s="225"/>
    </row>
    <row r="121" spans="1:23" s="119" customFormat="1" x14ac:dyDescent="0.25">
      <c r="A121" s="139"/>
      <c r="B121" s="306"/>
      <c r="C121" s="307"/>
      <c r="D121" s="307"/>
      <c r="E121" s="308"/>
      <c r="F121" s="179"/>
      <c r="G121" s="188"/>
      <c r="H121" s="45"/>
      <c r="I121" s="45"/>
      <c r="J121" s="117"/>
      <c r="K121" s="117"/>
      <c r="L121" s="118"/>
      <c r="M121" s="118"/>
      <c r="N121" s="118"/>
      <c r="O121" s="180"/>
      <c r="P121" s="225"/>
      <c r="Q121" s="225"/>
      <c r="R121" s="225"/>
    </row>
    <row r="122" spans="1:23" x14ac:dyDescent="0.25">
      <c r="B122" s="309"/>
      <c r="C122" s="309"/>
      <c r="D122" s="310"/>
      <c r="E122" s="309"/>
      <c r="F122" s="86"/>
    </row>
    <row r="123" spans="1:23" x14ac:dyDescent="0.25">
      <c r="A123" s="107" t="s">
        <v>189</v>
      </c>
      <c r="B123" s="311" t="s">
        <v>32</v>
      </c>
      <c r="C123" s="312"/>
      <c r="D123" s="312"/>
      <c r="E123" s="312"/>
      <c r="F123" s="313"/>
      <c r="G123" s="314"/>
    </row>
    <row r="124" spans="1:23" x14ac:dyDescent="0.25">
      <c r="A124" s="107"/>
      <c r="B124" s="41" t="s">
        <v>209</v>
      </c>
      <c r="D124" s="47"/>
      <c r="F124" s="315"/>
      <c r="G124" s="314"/>
    </row>
    <row r="125" spans="1:23" x14ac:dyDescent="0.25">
      <c r="A125" s="107"/>
      <c r="B125" s="42" t="s">
        <v>210</v>
      </c>
      <c r="C125" s="316"/>
      <c r="D125" s="316"/>
      <c r="E125" s="316"/>
      <c r="F125" s="317"/>
      <c r="G125" s="314"/>
    </row>
    <row r="126" spans="1:23" x14ac:dyDescent="0.25">
      <c r="A126" s="107"/>
      <c r="B126" s="318"/>
      <c r="C126" s="316"/>
      <c r="D126" s="316"/>
      <c r="E126" s="316"/>
      <c r="F126" s="317"/>
      <c r="G126" s="314"/>
    </row>
    <row r="127" spans="1:23" x14ac:dyDescent="0.25">
      <c r="A127" s="85"/>
      <c r="B127" s="171"/>
      <c r="C127" s="319" t="s">
        <v>191</v>
      </c>
      <c r="D127" s="320" t="s">
        <v>192</v>
      </c>
      <c r="E127" s="319" t="s">
        <v>193</v>
      </c>
      <c r="F127" s="321" t="s">
        <v>100</v>
      </c>
      <c r="G127" s="314"/>
      <c r="I127" s="47"/>
      <c r="K127" s="88"/>
      <c r="L127" s="89"/>
      <c r="M127" s="90"/>
      <c r="N127" s="91"/>
      <c r="O127" s="90"/>
      <c r="Q127" s="92"/>
      <c r="S127" s="93"/>
      <c r="W127" s="47"/>
    </row>
    <row r="128" spans="1:23" x14ac:dyDescent="0.25">
      <c r="A128" s="85"/>
      <c r="B128" s="322" t="s">
        <v>194</v>
      </c>
      <c r="C128" s="230"/>
      <c r="D128" s="323"/>
      <c r="E128" s="323"/>
      <c r="F128" s="324"/>
      <c r="G128" s="314"/>
      <c r="I128" s="47"/>
      <c r="K128" s="88"/>
      <c r="L128" s="89"/>
      <c r="M128" s="90"/>
      <c r="N128" s="91"/>
      <c r="O128" s="90"/>
      <c r="Q128" s="92"/>
      <c r="S128" s="93"/>
      <c r="W128" s="47"/>
    </row>
    <row r="129" spans="1:23" x14ac:dyDescent="0.25">
      <c r="A129" s="85"/>
      <c r="B129" s="322" t="s">
        <v>195</v>
      </c>
      <c r="C129" s="230"/>
      <c r="D129" s="323"/>
      <c r="E129" s="323"/>
      <c r="F129" s="324"/>
      <c r="G129" s="314"/>
      <c r="I129" s="47"/>
      <c r="K129" s="88"/>
      <c r="L129" s="89"/>
      <c r="M129" s="90"/>
      <c r="N129" s="91"/>
      <c r="O129" s="90"/>
      <c r="Q129" s="92"/>
      <c r="S129" s="93"/>
      <c r="W129" s="47"/>
    </row>
    <row r="130" spans="1:23" x14ac:dyDescent="0.25">
      <c r="A130" s="85"/>
      <c r="B130" s="322" t="s">
        <v>196</v>
      </c>
      <c r="C130" s="230"/>
      <c r="D130" s="323"/>
      <c r="E130" s="323"/>
      <c r="F130" s="324"/>
      <c r="G130" s="314"/>
    </row>
    <row r="131" spans="1:23" x14ac:dyDescent="0.25">
      <c r="A131" s="85"/>
      <c r="B131" s="322" t="s">
        <v>197</v>
      </c>
      <c r="C131" s="230"/>
      <c r="D131" s="323"/>
      <c r="E131" s="323"/>
      <c r="F131" s="324"/>
      <c r="G131" s="314"/>
    </row>
    <row r="132" spans="1:23" x14ac:dyDescent="0.25">
      <c r="A132" s="85"/>
      <c r="B132" s="322" t="s">
        <v>198</v>
      </c>
      <c r="C132" s="230"/>
      <c r="D132" s="323"/>
      <c r="E132" s="323"/>
      <c r="F132" s="324"/>
      <c r="G132" s="314"/>
    </row>
    <row r="133" spans="1:23" x14ac:dyDescent="0.25">
      <c r="A133" s="85"/>
      <c r="B133" s="322" t="s">
        <v>199</v>
      </c>
      <c r="C133" s="230"/>
      <c r="D133" s="323"/>
      <c r="E133" s="323"/>
      <c r="F133" s="324"/>
      <c r="G133" s="314"/>
    </row>
    <row r="134" spans="1:23" x14ac:dyDescent="0.25">
      <c r="A134" s="85"/>
      <c r="B134" s="322" t="s">
        <v>200</v>
      </c>
      <c r="C134" s="230"/>
      <c r="D134" s="323"/>
      <c r="E134" s="323"/>
      <c r="F134" s="324"/>
      <c r="G134" s="314"/>
    </row>
    <row r="135" spans="1:23" x14ac:dyDescent="0.25">
      <c r="A135" s="85"/>
      <c r="B135" s="322" t="s">
        <v>201</v>
      </c>
      <c r="C135" s="230"/>
      <c r="D135" s="323"/>
      <c r="E135" s="323"/>
      <c r="F135" s="324"/>
      <c r="G135" s="314"/>
    </row>
    <row r="136" spans="1:23" x14ac:dyDescent="0.25">
      <c r="A136" s="85"/>
      <c r="B136" s="322" t="s">
        <v>202</v>
      </c>
      <c r="C136" s="230"/>
      <c r="D136" s="323"/>
      <c r="E136" s="323"/>
      <c r="F136" s="324"/>
      <c r="G136" s="314"/>
    </row>
    <row r="137" spans="1:23" x14ac:dyDescent="0.25">
      <c r="A137" s="85"/>
      <c r="B137" s="322" t="s">
        <v>203</v>
      </c>
      <c r="C137" s="230"/>
      <c r="D137" s="323"/>
      <c r="E137" s="323"/>
      <c r="F137" s="324"/>
      <c r="G137" s="314"/>
    </row>
    <row r="138" spans="1:23" x14ac:dyDescent="0.25">
      <c r="A138" s="85"/>
      <c r="B138" s="322" t="s">
        <v>204</v>
      </c>
      <c r="C138" s="230"/>
      <c r="D138" s="323"/>
      <c r="E138" s="323"/>
      <c r="F138" s="324"/>
      <c r="G138" s="314"/>
    </row>
    <row r="139" spans="1:23" x14ac:dyDescent="0.25">
      <c r="A139" s="85"/>
      <c r="B139" s="322" t="s">
        <v>205</v>
      </c>
      <c r="C139" s="230"/>
      <c r="D139" s="323"/>
      <c r="E139" s="323"/>
      <c r="F139" s="324"/>
      <c r="G139" s="314"/>
    </row>
    <row r="140" spans="1:23" x14ac:dyDescent="0.25">
      <c r="A140" s="85"/>
      <c r="B140" s="171"/>
      <c r="F140" s="315"/>
      <c r="G140" s="314"/>
    </row>
    <row r="141" spans="1:23" x14ac:dyDescent="0.25">
      <c r="A141" s="85"/>
      <c r="B141" s="171"/>
      <c r="E141" s="325" t="s">
        <v>206</v>
      </c>
      <c r="F141" s="326">
        <f>C120</f>
        <v>0</v>
      </c>
      <c r="G141" s="314"/>
    </row>
    <row r="142" spans="1:23" x14ac:dyDescent="0.25">
      <c r="A142" s="85"/>
      <c r="B142" s="171"/>
      <c r="E142" s="325" t="s">
        <v>207</v>
      </c>
      <c r="F142" s="327">
        <f>SUM(F128:F139)</f>
        <v>0</v>
      </c>
      <c r="G142" s="314"/>
    </row>
    <row r="143" spans="1:23" x14ac:dyDescent="0.25">
      <c r="A143" s="85"/>
      <c r="B143" s="328"/>
      <c r="C143" s="329"/>
      <c r="D143" s="330"/>
      <c r="E143" s="329"/>
      <c r="F143" s="331"/>
      <c r="G143" s="314"/>
    </row>
    <row r="144" spans="1:23" x14ac:dyDescent="0.25">
      <c r="B144" s="316"/>
      <c r="C144" s="316"/>
      <c r="D144" s="333"/>
      <c r="E144" s="316"/>
    </row>
  </sheetData>
  <sheetProtection algorithmName="SHA-512" hashValue="zE/qHs9sb9OqBhRdaWbEzKp+NYPia/FKqgPUHojjhQ+mais612BFN295PxlokeCeZ2NrYu8+xa6c+qPdTrZbtQ==" saltValue="YEmoOONxhr8x5cOK2e/t7A==" spinCount="100000" sheet="1" objects="1" scenarios="1"/>
  <mergeCells count="29">
    <mergeCell ref="D43:F43"/>
    <mergeCell ref="C2:D2"/>
    <mergeCell ref="C3:G3"/>
    <mergeCell ref="B10:E10"/>
    <mergeCell ref="D39:F39"/>
    <mergeCell ref="D40:F40"/>
    <mergeCell ref="D41:F41"/>
    <mergeCell ref="D42:F42"/>
    <mergeCell ref="D45:F45"/>
    <mergeCell ref="D46:F46"/>
    <mergeCell ref="D47:F47"/>
    <mergeCell ref="D53:F53"/>
    <mergeCell ref="D54:F54"/>
    <mergeCell ref="D67:F67"/>
    <mergeCell ref="H77:K77"/>
    <mergeCell ref="F2:G2"/>
    <mergeCell ref="D61:F61"/>
    <mergeCell ref="D62:F62"/>
    <mergeCell ref="D63:F63"/>
    <mergeCell ref="D64:F64"/>
    <mergeCell ref="D65:F65"/>
    <mergeCell ref="D66:F66"/>
    <mergeCell ref="D55:F55"/>
    <mergeCell ref="D56:F56"/>
    <mergeCell ref="D57:F57"/>
    <mergeCell ref="D58:F58"/>
    <mergeCell ref="D59:F59"/>
    <mergeCell ref="D60:F60"/>
    <mergeCell ref="D44:F44"/>
  </mergeCells>
  <conditionalFormatting sqref="B10">
    <cfRule type="cellIs" dxfId="49" priority="10" stopIfTrue="1" operator="equal">
      <formula>"Kies eerst uw systematiek voor de berekening van de loonkosten"</formula>
    </cfRule>
  </conditionalFormatting>
  <conditionalFormatting sqref="B118:D119">
    <cfRule type="expression" dxfId="48" priority="4">
      <formula>$C$118&gt;0</formula>
    </cfRule>
  </conditionalFormatting>
  <conditionalFormatting sqref="D12:D26">
    <cfRule type="expression" dxfId="47" priority="5">
      <formula>AND($C$8="Vast uurtarief (60 euro)",$D12&gt;60)</formula>
    </cfRule>
  </conditionalFormatting>
  <conditionalFormatting sqref="F12:F26">
    <cfRule type="expression" dxfId="46" priority="2">
      <formula>$F12=0.5</formula>
    </cfRule>
  </conditionalFormatting>
  <conditionalFormatting sqref="F27">
    <cfRule type="cellIs" dxfId="45" priority="11" stopIfTrue="1" operator="equal">
      <formula>"Opslag algemene kosten (50%)"</formula>
    </cfRule>
  </conditionalFormatting>
  <conditionalFormatting sqref="F142">
    <cfRule type="expression" dxfId="44" priority="1">
      <formula>$F$141=$F$142</formula>
    </cfRule>
  </conditionalFormatting>
  <conditionalFormatting sqref="H79:H107">
    <cfRule type="expression" dxfId="43" priority="6">
      <formula>$H79&gt;$N79</formula>
    </cfRule>
  </conditionalFormatting>
  <conditionalFormatting sqref="I79:I107">
    <cfRule type="expression" dxfId="42" priority="9">
      <formula>$I79&gt;$O79</formula>
    </cfRule>
  </conditionalFormatting>
  <conditionalFormatting sqref="J79:J107">
    <cfRule type="expression" dxfId="41" priority="8">
      <formula>$J79&gt;$P79</formula>
    </cfRule>
  </conditionalFormatting>
  <conditionalFormatting sqref="K79:K107">
    <cfRule type="expression" dxfId="40" priority="7">
      <formula>$K79&gt;$Q79</formula>
    </cfRule>
  </conditionalFormatting>
  <dataValidations count="3">
    <dataValidation type="list" allowBlank="1" showInputMessage="1" showErrorMessage="1" sqref="C8" xr:uid="{980F53FD-F585-4342-801A-8146E74A2320}">
      <formula1>Loonkostensystematiek</formula1>
    </dataValidation>
    <dataValidation type="list" allowBlank="1" showInputMessage="1" showErrorMessage="1" sqref="B12:B26 B54:B67" xr:uid="{EF0D8215-5595-432B-9ABB-5E98F236F568}">
      <formula1>Activiteiten</formula1>
    </dataValidation>
    <dataValidation type="custom" errorStyle="warning" allowBlank="1" showErrorMessage="1" errorTitle="Maximum vergoeding" error="De opgegeven vergoeding is meer dan het maximum voor deze activiteit." sqref="H79:K109 C109" xr:uid="{5D1D84CF-0C04-4EE8-9315-E03B01EFB8E8}">
      <formula1>C79&lt;=I79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0D0EEC5A495A46A4E6B774CB18C118" ma:contentTypeVersion="15" ma:contentTypeDescription="Een nieuw document maken." ma:contentTypeScope="" ma:versionID="b4ac02da8d9dc5f5abb75c704a3104b4">
  <xsd:schema xmlns:xsd="http://www.w3.org/2001/XMLSchema" xmlns:xs="http://www.w3.org/2001/XMLSchema" xmlns:p="http://schemas.microsoft.com/office/2006/metadata/properties" xmlns:ns2="01f5b611-907a-41a3-b53b-1a1120b7b112" xmlns:ns3="570475aa-3c24-4a21-a1c7-4ae1c87c8af5" targetNamespace="http://schemas.microsoft.com/office/2006/metadata/properties" ma:root="true" ma:fieldsID="afc8c4bccd7f1c882eb4d83675ded777" ns2:_="" ns3:_="">
    <xsd:import namespace="01f5b611-907a-41a3-b53b-1a1120b7b112"/>
    <xsd:import namespace="570475aa-3c24-4a21-a1c7-4ae1c87c8a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5b611-907a-41a3-b53b-1a1120b7b1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0475aa-3c24-4a21-a1c7-4ae1c87c8af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092de80-7691-4807-9257-45073a59f589}" ma:internalName="TaxCatchAll" ma:showField="CatchAllData" ma:web="570475aa-3c24-4a21-a1c7-4ae1c87c8a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0475aa-3c24-4a21-a1c7-4ae1c87c8af5" xsi:nil="true"/>
    <lcf76f155ced4ddcb4097134ff3c332f xmlns="01f5b611-907a-41a3-b53b-1a1120b7b1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2EBF7C-2474-45F9-AFE5-0CDF08C7D9AE}">
  <ds:schemaRefs>
    <ds:schemaRef ds:uri="http://schemas.microsoft.com/sharepoint/v3/contenttype/forms"/>
  </ds:schemaRefs>
</ds:datastoreItem>
</file>

<file path=customXml/itemProps2.xml><?xml version="1.0" encoding="utf-8"?>
<ds:datastoreItem xmlns:ds="http://schemas.openxmlformats.org/officeDocument/2006/customXml" ds:itemID="{953D767B-6006-4A0A-AB34-A6607DE49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5b611-907a-41a3-b53b-1a1120b7b112"/>
    <ds:schemaRef ds:uri="570475aa-3c24-4a21-a1c7-4ae1c87c8a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06137A-3590-41EC-96DE-7A41F516800C}">
  <ds:schemaRefs>
    <ds:schemaRef ds:uri="570475aa-3c24-4a21-a1c7-4ae1c87c8af5"/>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01f5b611-907a-41a3-b53b-1a1120b7b112"/>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2</vt:i4>
      </vt:variant>
    </vt:vector>
  </HeadingPairs>
  <TitlesOfParts>
    <vt:vector size="16" baseType="lpstr">
      <vt:lpstr>Toelichting</vt:lpstr>
      <vt:lpstr>Rekenhulp uurtarief</vt:lpstr>
      <vt:lpstr>Totaalbegroting</vt:lpstr>
      <vt:lpstr>Penvoerder (deelnemer 1)</vt:lpstr>
      <vt:lpstr>Deelnemer 2</vt:lpstr>
      <vt:lpstr>Deelnemer 3</vt:lpstr>
      <vt:lpstr>Deelnemer 4</vt:lpstr>
      <vt:lpstr>Deelnemer 5</vt:lpstr>
      <vt:lpstr>Deelnemer 6</vt:lpstr>
      <vt:lpstr>Deelnemer 7</vt:lpstr>
      <vt:lpstr>Deelnemer 8</vt:lpstr>
      <vt:lpstr>Deelnemer 9</vt:lpstr>
      <vt:lpstr>Deelnemer 10</vt:lpstr>
      <vt:lpstr>Lijsten</vt:lpstr>
      <vt:lpstr>Activiteiten</vt:lpstr>
      <vt:lpstr>Loonkostensystematiek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projectbegroting Pilots ANb</dc:title>
  <dc:subject/>
  <dc:creator>Rijksdienst voor Ondernemend Nederland</dc:creator>
  <cp:keywords/>
  <dc:description/>
  <cp:lastModifiedBy>Rijksdienst voor Ondernemend Nederland</cp:lastModifiedBy>
  <cp:revision/>
  <dcterms:created xsi:type="dcterms:W3CDTF">2026-04-10T07:10:32Z</dcterms:created>
  <dcterms:modified xsi:type="dcterms:W3CDTF">2026-05-26T07:52:27Z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0x010100080D0EEC5A495A46A4E6B774CB18C118</vt:lpwstr>
  </property>
</Properties>
</file>