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R:\KC Klimaat en Energie 2\Energie Innovatie\TSE industrie studies - STUDI\Bijlagen voor de aanvraag\Definitieve versies\Nieuwste versie\"/>
    </mc:Choice>
  </mc:AlternateContent>
  <xr:revisionPtr revIDLastSave="0" documentId="8_{F0622665-CCD8-4392-888E-E8C8936CCD2F}" xr6:coauthVersionLast="47" xr6:coauthVersionMax="47" xr10:uidLastSave="{00000000-0000-0000-0000-000000000000}"/>
  <bookViews>
    <workbookView xWindow="-110" yWindow="-110" windowWidth="25820" windowHeight="14020" tabRatio="760" xr2:uid="{00000000-000D-0000-FFFF-FFFF00000000}"/>
  </bookViews>
  <sheets>
    <sheet name="Uitleg begroting" sheetId="237" r:id="rId1"/>
    <sheet name="Deelnemersoverzicht" sheetId="34" r:id="rId2"/>
    <sheet name="Projectoverzicht" sheetId="93" r:id="rId3"/>
    <sheet name="Mijlpalenbegroting" sheetId="257" r:id="rId4"/>
    <sheet name="Begroting P" sheetId="98" r:id="rId5"/>
    <sheet name="Begroting D1" sheetId="242" r:id="rId6"/>
    <sheet name="Begroting D2" sheetId="243" r:id="rId7"/>
    <sheet name="Begroting D3" sheetId="244" r:id="rId8"/>
    <sheet name="Begroting D4" sheetId="245" r:id="rId9"/>
    <sheet name="Begroting D5" sheetId="246" r:id="rId10"/>
    <sheet name="Begroting D6" sheetId="247" r:id="rId11"/>
    <sheet name="Begroting D7" sheetId="248" r:id="rId12"/>
    <sheet name="Begroting D8" sheetId="249" r:id="rId13"/>
    <sheet name="Begroting D9" sheetId="250" r:id="rId14"/>
    <sheet name="Lijsten" sheetId="235" r:id="rId15"/>
  </sheets>
  <definedNames>
    <definedName name="_xlnm._FilterDatabase" localSheetId="1" hidden="1">Deelnemersoverzicht!$B$19:$C$19</definedName>
    <definedName name="_xlnm.Print_Area" localSheetId="4">'Begroting P'!$B$155:$M$214</definedName>
    <definedName name="_xlnm.Print_Area" localSheetId="1">Deelnemersoverzicht!$B$1:$D$57</definedName>
    <definedName name="_xlnm.Print_Area" localSheetId="3">Mijlpalenbegroting!$B$1:$K$70</definedName>
    <definedName name="_xlnm.Print_Area" localSheetId="2">Projectoverzicht!$B$1:$R$72</definedName>
    <definedName name="_xlnm.Print_Area" localSheetId="0">'Uitleg begroting'!$A$1:$S$104</definedName>
    <definedName name="BTW">Lijsten!$D$3:$D$5</definedName>
    <definedName name="deelnemers">Deelnemersoverzicht!$C$26:$C$35</definedName>
    <definedName name="Einddatum">Deelnemersoverzicht!$D$22</definedName>
    <definedName name="inkind">Deelnemersoverzicht!$C$50:$C$57</definedName>
    <definedName name="Loonsystematiek">Lijsten!$D$8:$D$11</definedName>
    <definedName name="MaxSubsidie">Lijsten!$E$30</definedName>
    <definedName name="Milieuenafval">Lijsten!$A$7:$A$8</definedName>
    <definedName name="MKBtoeslag">Lijsten!$A$24:$A$27</definedName>
    <definedName name="Organisatietype">Lijsten!$A$11:$A$19</definedName>
    <definedName name="Programmalijn">Lijsten!$A$31:$A$34</definedName>
    <definedName name="Sector">Lijsten!$B$12:$B$13</definedName>
    <definedName name="Sponsoren">Deelnemersoverzicht!$C$39:$C$46</definedName>
    <definedName name="Startdatum">Deelnemersoverzicht!$C$22</definedName>
    <definedName name="studietype">Lijsten!$D$14:$D$19</definedName>
    <definedName name="Thema">Lijsten!$D$16:$D$22</definedName>
    <definedName name="Typedemo">Lijsten!$A$7:$A$12</definedName>
    <definedName name="Typeinfrastructuur">Lijsten!$A$3:$A$4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242" l="1"/>
  <c r="F6" i="98" l="1"/>
  <c r="F6" i="243" l="1"/>
  <c r="E30" i="235"/>
  <c r="E171" i="246"/>
  <c r="E171" i="243"/>
  <c r="E171" i="244"/>
  <c r="E171" i="245"/>
  <c r="E171" i="247"/>
  <c r="E171" i="248"/>
  <c r="E171" i="249"/>
  <c r="E171" i="250"/>
  <c r="B20" i="257"/>
  <c r="B21" i="257"/>
  <c r="B22" i="257"/>
  <c r="B23" i="257"/>
  <c r="B24" i="257"/>
  <c r="B25" i="257"/>
  <c r="B26" i="257"/>
  <c r="B27" i="257"/>
  <c r="B28" i="257"/>
  <c r="B29" i="257"/>
  <c r="B19" i="257"/>
  <c r="C3" i="257"/>
  <c r="C2" i="257"/>
  <c r="J31" i="257"/>
  <c r="I31" i="257"/>
  <c r="H31" i="257"/>
  <c r="G31" i="257"/>
  <c r="F31" i="257"/>
  <c r="E31" i="257"/>
  <c r="D31" i="257"/>
  <c r="C31" i="257"/>
  <c r="J30" i="257"/>
  <c r="I30" i="257"/>
  <c r="H30" i="257"/>
  <c r="G30" i="257"/>
  <c r="F30" i="257"/>
  <c r="E30" i="257"/>
  <c r="D30" i="257"/>
  <c r="C30" i="257"/>
  <c r="K29" i="257"/>
  <c r="K28" i="257"/>
  <c r="K27" i="257"/>
  <c r="K26" i="257"/>
  <c r="K25" i="257"/>
  <c r="K24" i="257"/>
  <c r="K23" i="257"/>
  <c r="K22" i="257"/>
  <c r="K21" i="257"/>
  <c r="K20" i="257"/>
  <c r="K19" i="257"/>
  <c r="K30" i="257"/>
  <c r="K167" i="98"/>
  <c r="V75" i="93"/>
  <c r="W75" i="93"/>
  <c r="V76" i="93"/>
  <c r="W76" i="93"/>
  <c r="V77" i="93"/>
  <c r="W77" i="93"/>
  <c r="V78" i="93"/>
  <c r="W78" i="93"/>
  <c r="V79" i="93"/>
  <c r="W79" i="93"/>
  <c r="V80" i="93"/>
  <c r="W80" i="93"/>
  <c r="AA8" i="93" a="1"/>
  <c r="AA8" i="93"/>
  <c r="AA9" i="93" a="1"/>
  <c r="AA9" i="93"/>
  <c r="AA10" i="93" a="1"/>
  <c r="AA10" i="93"/>
  <c r="AA11" i="93" a="1"/>
  <c r="AA11" i="93"/>
  <c r="AA12" i="93" a="1"/>
  <c r="AA12" i="93"/>
  <c r="AA13" i="93" a="1"/>
  <c r="AA13" i="93"/>
  <c r="AA14" i="93" a="1"/>
  <c r="AA14" i="93"/>
  <c r="AA15" i="93" a="1"/>
  <c r="AA15" i="93"/>
  <c r="AA16" i="93" a="1"/>
  <c r="AA16" i="93"/>
  <c r="AA7" i="93" a="1"/>
  <c r="AA7" i="93"/>
  <c r="AA17" i="93"/>
  <c r="C26" i="93"/>
  <c r="D69" i="93"/>
  <c r="F7" i="242"/>
  <c r="F7" i="244"/>
  <c r="E45" i="34"/>
  <c r="E42" i="34"/>
  <c r="E41" i="34"/>
  <c r="C62" i="93"/>
  <c r="C29" i="93"/>
  <c r="D71" i="93"/>
  <c r="K167" i="250"/>
  <c r="K167" i="249"/>
  <c r="K167" i="248"/>
  <c r="K167" i="247"/>
  <c r="K167" i="246"/>
  <c r="K167" i="245"/>
  <c r="K167" i="244"/>
  <c r="K167" i="243"/>
  <c r="K167" i="242"/>
  <c r="G62" i="242"/>
  <c r="D88" i="250"/>
  <c r="D88" i="249"/>
  <c r="D88" i="248"/>
  <c r="D88" i="247"/>
  <c r="D88" i="246"/>
  <c r="D88" i="245"/>
  <c r="G18" i="250"/>
  <c r="G18" i="249"/>
  <c r="G18" i="248"/>
  <c r="G18" i="247"/>
  <c r="G18" i="246"/>
  <c r="G18" i="245"/>
  <c r="G18" i="244"/>
  <c r="G18" i="243"/>
  <c r="G18" i="242"/>
  <c r="G18" i="98"/>
  <c r="D88" i="244"/>
  <c r="D88" i="243"/>
  <c r="D88" i="242"/>
  <c r="D88" i="98"/>
  <c r="C23" i="34"/>
  <c r="E23" i="34" s="1"/>
  <c r="K97" i="248"/>
  <c r="H97" i="248"/>
  <c r="D60" i="250"/>
  <c r="D60" i="249"/>
  <c r="D60" i="248"/>
  <c r="D60" i="247"/>
  <c r="D60" i="246"/>
  <c r="D60" i="245"/>
  <c r="D60" i="244"/>
  <c r="D60" i="243"/>
  <c r="D60" i="242"/>
  <c r="D60" i="98"/>
  <c r="N62" i="98"/>
  <c r="M178" i="250"/>
  <c r="M177" i="250"/>
  <c r="J169" i="250"/>
  <c r="K152" i="250"/>
  <c r="K129" i="250"/>
  <c r="K128" i="250"/>
  <c r="K127" i="250"/>
  <c r="K126" i="250"/>
  <c r="K125" i="250"/>
  <c r="K124" i="250"/>
  <c r="K123" i="250"/>
  <c r="K122" i="250"/>
  <c r="K121" i="250"/>
  <c r="K120" i="250"/>
  <c r="K119" i="250"/>
  <c r="K118" i="250"/>
  <c r="K117" i="250"/>
  <c r="K116" i="250"/>
  <c r="K115" i="250"/>
  <c r="K114" i="250"/>
  <c r="K113" i="250"/>
  <c r="K112" i="250"/>
  <c r="N107" i="250"/>
  <c r="N106" i="250"/>
  <c r="N105" i="250"/>
  <c r="N104" i="250"/>
  <c r="N103" i="250"/>
  <c r="N102" i="250"/>
  <c r="N101" i="250"/>
  <c r="N100" i="250"/>
  <c r="N99" i="250"/>
  <c r="N98" i="250"/>
  <c r="N97" i="250"/>
  <c r="N96" i="250"/>
  <c r="N95" i="250"/>
  <c r="N94" i="250"/>
  <c r="N93" i="250"/>
  <c r="N92" i="250"/>
  <c r="N91" i="250"/>
  <c r="N90" i="250"/>
  <c r="N83" i="250"/>
  <c r="G83" i="250"/>
  <c r="I83" i="250"/>
  <c r="K83" i="250"/>
  <c r="N82" i="250"/>
  <c r="G82" i="250"/>
  <c r="I82" i="250"/>
  <c r="K82" i="250"/>
  <c r="N81" i="250"/>
  <c r="G81" i="250"/>
  <c r="I81" i="250"/>
  <c r="K81" i="250"/>
  <c r="N80" i="250"/>
  <c r="G80" i="250"/>
  <c r="I80" i="250"/>
  <c r="K80" i="250"/>
  <c r="N79" i="250"/>
  <c r="G79" i="250"/>
  <c r="I79" i="250"/>
  <c r="K79" i="250"/>
  <c r="N78" i="250"/>
  <c r="G78" i="250"/>
  <c r="I78" i="250"/>
  <c r="K78" i="250"/>
  <c r="N77" i="250"/>
  <c r="G77" i="250"/>
  <c r="I77" i="250"/>
  <c r="K77" i="250"/>
  <c r="N76" i="250"/>
  <c r="G76" i="250"/>
  <c r="I76" i="250"/>
  <c r="K76" i="250"/>
  <c r="N75" i="250"/>
  <c r="G75" i="250"/>
  <c r="I75" i="250"/>
  <c r="K75" i="250"/>
  <c r="N74" i="250"/>
  <c r="G74" i="250"/>
  <c r="I74" i="250"/>
  <c r="K74" i="250"/>
  <c r="N73" i="250"/>
  <c r="G73" i="250"/>
  <c r="I73" i="250"/>
  <c r="K73" i="250"/>
  <c r="N72" i="250"/>
  <c r="G72" i="250"/>
  <c r="I72" i="250"/>
  <c r="K72" i="250"/>
  <c r="N71" i="250"/>
  <c r="G71" i="250"/>
  <c r="I71" i="250"/>
  <c r="K71" i="250"/>
  <c r="N70" i="250"/>
  <c r="G70" i="250"/>
  <c r="I70" i="250"/>
  <c r="K70" i="250"/>
  <c r="N69" i="250"/>
  <c r="G69" i="250"/>
  <c r="I69" i="250"/>
  <c r="K69" i="250"/>
  <c r="N68" i="250"/>
  <c r="G68" i="250"/>
  <c r="I68" i="250"/>
  <c r="K68" i="250"/>
  <c r="N67" i="250"/>
  <c r="G67" i="250"/>
  <c r="I67" i="250"/>
  <c r="K67" i="250"/>
  <c r="N66" i="250"/>
  <c r="G66" i="250"/>
  <c r="I66" i="250"/>
  <c r="K66" i="250"/>
  <c r="N65" i="250"/>
  <c r="G65" i="250"/>
  <c r="I65" i="250"/>
  <c r="K65" i="250"/>
  <c r="N64" i="250"/>
  <c r="G64" i="250"/>
  <c r="I64" i="250"/>
  <c r="K64" i="250"/>
  <c r="N63" i="250"/>
  <c r="G63" i="250"/>
  <c r="I63" i="250"/>
  <c r="K63" i="250"/>
  <c r="N62" i="250"/>
  <c r="G62" i="250"/>
  <c r="I62" i="250"/>
  <c r="K62" i="250"/>
  <c r="K55" i="250"/>
  <c r="K54" i="250"/>
  <c r="K53" i="250"/>
  <c r="K52" i="250"/>
  <c r="K51" i="250"/>
  <c r="K50" i="250"/>
  <c r="K49" i="250"/>
  <c r="K48" i="250"/>
  <c r="K47" i="250"/>
  <c r="K46" i="250"/>
  <c r="K45" i="250"/>
  <c r="K44" i="250"/>
  <c r="K43" i="250"/>
  <c r="K42" i="250"/>
  <c r="K41" i="250"/>
  <c r="K40" i="250"/>
  <c r="K39" i="250"/>
  <c r="K38" i="250"/>
  <c r="K37" i="250"/>
  <c r="K36" i="250"/>
  <c r="K35" i="250"/>
  <c r="K34" i="250"/>
  <c r="K33" i="250"/>
  <c r="K32" i="250"/>
  <c r="K31" i="250"/>
  <c r="K30" i="250"/>
  <c r="K29" i="250"/>
  <c r="K28" i="250"/>
  <c r="K27" i="250"/>
  <c r="K26" i="250"/>
  <c r="K25" i="250"/>
  <c r="K24" i="250"/>
  <c r="K23" i="250"/>
  <c r="K22" i="250"/>
  <c r="K21" i="250"/>
  <c r="K20" i="250"/>
  <c r="F10" i="250"/>
  <c r="F7" i="250"/>
  <c r="H1" i="250"/>
  <c r="M178" i="249"/>
  <c r="M177" i="249"/>
  <c r="J169" i="249"/>
  <c r="K152" i="249"/>
  <c r="K129" i="249"/>
  <c r="K128" i="249"/>
  <c r="K127" i="249"/>
  <c r="K126" i="249"/>
  <c r="K125" i="249"/>
  <c r="K124" i="249"/>
  <c r="K123" i="249"/>
  <c r="K122" i="249"/>
  <c r="K121" i="249"/>
  <c r="K120" i="249"/>
  <c r="K119" i="249"/>
  <c r="K118" i="249"/>
  <c r="K117" i="249"/>
  <c r="K116" i="249"/>
  <c r="K115" i="249"/>
  <c r="K114" i="249"/>
  <c r="K113" i="249"/>
  <c r="K112" i="249"/>
  <c r="N107" i="249"/>
  <c r="N106" i="249"/>
  <c r="N105" i="249"/>
  <c r="N104" i="249"/>
  <c r="N103" i="249"/>
  <c r="N102" i="249"/>
  <c r="N101" i="249"/>
  <c r="N100" i="249"/>
  <c r="N99" i="249"/>
  <c r="N98" i="249"/>
  <c r="N97" i="249"/>
  <c r="N96" i="249"/>
  <c r="N95" i="249"/>
  <c r="N94" i="249"/>
  <c r="N93" i="249"/>
  <c r="N92" i="249"/>
  <c r="N91" i="249"/>
  <c r="N90" i="249"/>
  <c r="N83" i="249"/>
  <c r="G83" i="249"/>
  <c r="I83" i="249"/>
  <c r="K83" i="249"/>
  <c r="N82" i="249"/>
  <c r="G82" i="249"/>
  <c r="I82" i="249"/>
  <c r="K82" i="249"/>
  <c r="N81" i="249"/>
  <c r="G81" i="249"/>
  <c r="I81" i="249"/>
  <c r="K81" i="249"/>
  <c r="N80" i="249"/>
  <c r="G80" i="249"/>
  <c r="I80" i="249"/>
  <c r="K80" i="249"/>
  <c r="N79" i="249"/>
  <c r="G79" i="249"/>
  <c r="I79" i="249"/>
  <c r="K79" i="249"/>
  <c r="N78" i="249"/>
  <c r="G78" i="249"/>
  <c r="I78" i="249"/>
  <c r="K78" i="249"/>
  <c r="N77" i="249"/>
  <c r="G77" i="249"/>
  <c r="I77" i="249"/>
  <c r="K77" i="249"/>
  <c r="N76" i="249"/>
  <c r="G76" i="249"/>
  <c r="I76" i="249"/>
  <c r="K76" i="249"/>
  <c r="N75" i="249"/>
  <c r="G75" i="249"/>
  <c r="I75" i="249"/>
  <c r="K75" i="249"/>
  <c r="N74" i="249"/>
  <c r="G74" i="249"/>
  <c r="I74" i="249"/>
  <c r="K74" i="249"/>
  <c r="N73" i="249"/>
  <c r="G73" i="249"/>
  <c r="I73" i="249"/>
  <c r="K73" i="249"/>
  <c r="N72" i="249"/>
  <c r="G72" i="249"/>
  <c r="I72" i="249"/>
  <c r="K72" i="249"/>
  <c r="N71" i="249"/>
  <c r="G71" i="249"/>
  <c r="I71" i="249"/>
  <c r="K71" i="249"/>
  <c r="N70" i="249"/>
  <c r="G70" i="249"/>
  <c r="I70" i="249"/>
  <c r="K70" i="249"/>
  <c r="N69" i="249"/>
  <c r="G69" i="249"/>
  <c r="I69" i="249"/>
  <c r="K69" i="249"/>
  <c r="N68" i="249"/>
  <c r="G68" i="249"/>
  <c r="I68" i="249"/>
  <c r="K68" i="249"/>
  <c r="N67" i="249"/>
  <c r="G67" i="249"/>
  <c r="I67" i="249"/>
  <c r="K67" i="249"/>
  <c r="N66" i="249"/>
  <c r="G66" i="249"/>
  <c r="I66" i="249"/>
  <c r="K66" i="249"/>
  <c r="N65" i="249"/>
  <c r="G65" i="249"/>
  <c r="I65" i="249"/>
  <c r="K65" i="249"/>
  <c r="N64" i="249"/>
  <c r="G64" i="249"/>
  <c r="I64" i="249"/>
  <c r="K64" i="249"/>
  <c r="N63" i="249"/>
  <c r="G63" i="249"/>
  <c r="I63" i="249"/>
  <c r="K63" i="249"/>
  <c r="N62" i="249"/>
  <c r="G62" i="249"/>
  <c r="I62" i="249"/>
  <c r="K62" i="249"/>
  <c r="K55" i="249"/>
  <c r="K54" i="249"/>
  <c r="K53" i="249"/>
  <c r="K52" i="249"/>
  <c r="K51" i="249"/>
  <c r="K50" i="249"/>
  <c r="K49" i="249"/>
  <c r="K48" i="249"/>
  <c r="K47" i="249"/>
  <c r="K46" i="249"/>
  <c r="K45" i="249"/>
  <c r="K44" i="249"/>
  <c r="K43" i="249"/>
  <c r="K42" i="249"/>
  <c r="K41" i="249"/>
  <c r="K40" i="249"/>
  <c r="K39" i="249"/>
  <c r="K38" i="249"/>
  <c r="K37" i="249"/>
  <c r="K36" i="249"/>
  <c r="K35" i="249"/>
  <c r="K34" i="249"/>
  <c r="K33" i="249"/>
  <c r="K32" i="249"/>
  <c r="K31" i="249"/>
  <c r="K30" i="249"/>
  <c r="K29" i="249"/>
  <c r="K28" i="249"/>
  <c r="K27" i="249"/>
  <c r="K26" i="249"/>
  <c r="K25" i="249"/>
  <c r="K24" i="249"/>
  <c r="K23" i="249"/>
  <c r="K22" i="249"/>
  <c r="K21" i="249"/>
  <c r="K20" i="249"/>
  <c r="K56" i="249"/>
  <c r="F10" i="249"/>
  <c r="F7" i="249"/>
  <c r="H1" i="249"/>
  <c r="M178" i="248"/>
  <c r="M177" i="248"/>
  <c r="J169" i="248"/>
  <c r="K152" i="248"/>
  <c r="K129" i="248"/>
  <c r="K128" i="248"/>
  <c r="K127" i="248"/>
  <c r="K126" i="248"/>
  <c r="K125" i="248"/>
  <c r="K124" i="248"/>
  <c r="K123" i="248"/>
  <c r="K122" i="248"/>
  <c r="K121" i="248"/>
  <c r="K120" i="248"/>
  <c r="K119" i="248"/>
  <c r="K118" i="248"/>
  <c r="K117" i="248"/>
  <c r="K116" i="248"/>
  <c r="K115" i="248"/>
  <c r="K114" i="248"/>
  <c r="K113" i="248"/>
  <c r="K112" i="248"/>
  <c r="N107" i="248"/>
  <c r="N106" i="248"/>
  <c r="N105" i="248"/>
  <c r="N104" i="248"/>
  <c r="N103" i="248"/>
  <c r="N102" i="248"/>
  <c r="N101" i="248"/>
  <c r="N100" i="248"/>
  <c r="N99" i="248"/>
  <c r="N98" i="248"/>
  <c r="N97" i="248"/>
  <c r="N96" i="248"/>
  <c r="N95" i="248"/>
  <c r="N94" i="248"/>
  <c r="N93" i="248"/>
  <c r="N92" i="248"/>
  <c r="N91" i="248"/>
  <c r="N90" i="248"/>
  <c r="N83" i="248"/>
  <c r="G83" i="248"/>
  <c r="I83" i="248"/>
  <c r="K83" i="248"/>
  <c r="N82" i="248"/>
  <c r="G82" i="248"/>
  <c r="I82" i="248"/>
  <c r="K82" i="248"/>
  <c r="N81" i="248"/>
  <c r="G81" i="248"/>
  <c r="I81" i="248"/>
  <c r="K81" i="248"/>
  <c r="N80" i="248"/>
  <c r="G80" i="248"/>
  <c r="I80" i="248"/>
  <c r="K80" i="248"/>
  <c r="N79" i="248"/>
  <c r="G79" i="248"/>
  <c r="I79" i="248"/>
  <c r="K79" i="248"/>
  <c r="N78" i="248"/>
  <c r="G78" i="248"/>
  <c r="I78" i="248"/>
  <c r="K78" i="248"/>
  <c r="N77" i="248"/>
  <c r="G77" i="248"/>
  <c r="I77" i="248"/>
  <c r="K77" i="248"/>
  <c r="N76" i="248"/>
  <c r="G76" i="248"/>
  <c r="I76" i="248"/>
  <c r="K76" i="248"/>
  <c r="N75" i="248"/>
  <c r="G75" i="248"/>
  <c r="I75" i="248"/>
  <c r="K75" i="248"/>
  <c r="N74" i="248"/>
  <c r="G74" i="248"/>
  <c r="I74" i="248"/>
  <c r="K74" i="248"/>
  <c r="N73" i="248"/>
  <c r="G73" i="248"/>
  <c r="I73" i="248"/>
  <c r="K73" i="248"/>
  <c r="N72" i="248"/>
  <c r="G72" i="248"/>
  <c r="I72" i="248"/>
  <c r="K72" i="248"/>
  <c r="N71" i="248"/>
  <c r="G71" i="248"/>
  <c r="I71" i="248"/>
  <c r="K71" i="248"/>
  <c r="N70" i="248"/>
  <c r="G70" i="248"/>
  <c r="I70" i="248"/>
  <c r="K70" i="248"/>
  <c r="N69" i="248"/>
  <c r="G69" i="248"/>
  <c r="I69" i="248"/>
  <c r="K69" i="248"/>
  <c r="N68" i="248"/>
  <c r="G68" i="248"/>
  <c r="I68" i="248"/>
  <c r="K68" i="248"/>
  <c r="N67" i="248"/>
  <c r="G67" i="248"/>
  <c r="I67" i="248"/>
  <c r="K67" i="248"/>
  <c r="N66" i="248"/>
  <c r="G66" i="248"/>
  <c r="I66" i="248"/>
  <c r="K66" i="248"/>
  <c r="N65" i="248"/>
  <c r="G65" i="248"/>
  <c r="I65" i="248"/>
  <c r="K65" i="248"/>
  <c r="N64" i="248"/>
  <c r="G64" i="248"/>
  <c r="I64" i="248"/>
  <c r="K64" i="248"/>
  <c r="N63" i="248"/>
  <c r="G63" i="248"/>
  <c r="I63" i="248"/>
  <c r="K63" i="248"/>
  <c r="N62" i="248"/>
  <c r="G62" i="248"/>
  <c r="I62" i="248"/>
  <c r="K62" i="248"/>
  <c r="K55" i="248"/>
  <c r="K54" i="248"/>
  <c r="K53" i="248"/>
  <c r="K52" i="248"/>
  <c r="K51" i="248"/>
  <c r="K50" i="248"/>
  <c r="K49" i="248"/>
  <c r="K48" i="248"/>
  <c r="K47" i="248"/>
  <c r="K46" i="248"/>
  <c r="K45" i="248"/>
  <c r="K44" i="248"/>
  <c r="K43" i="248"/>
  <c r="K42" i="248"/>
  <c r="K41" i="248"/>
  <c r="K40" i="248"/>
  <c r="K39" i="248"/>
  <c r="K38" i="248"/>
  <c r="K37" i="248"/>
  <c r="K36" i="248"/>
  <c r="K35" i="248"/>
  <c r="K34" i="248"/>
  <c r="K33" i="248"/>
  <c r="K32" i="248"/>
  <c r="K31" i="248"/>
  <c r="K30" i="248"/>
  <c r="K29" i="248"/>
  <c r="K28" i="248"/>
  <c r="K27" i="248"/>
  <c r="K26" i="248"/>
  <c r="K25" i="248"/>
  <c r="K24" i="248"/>
  <c r="K23" i="248"/>
  <c r="K22" i="248"/>
  <c r="K21" i="248"/>
  <c r="K20" i="248"/>
  <c r="K56" i="248"/>
  <c r="K160" i="248"/>
  <c r="F10" i="248"/>
  <c r="F7" i="248"/>
  <c r="H1" i="248"/>
  <c r="M178" i="247"/>
  <c r="M177" i="247"/>
  <c r="J169" i="247"/>
  <c r="K152" i="247"/>
  <c r="K129" i="247"/>
  <c r="K128" i="247"/>
  <c r="K127" i="247"/>
  <c r="K126" i="247"/>
  <c r="K125" i="247"/>
  <c r="K124" i="247"/>
  <c r="K123" i="247"/>
  <c r="K122" i="247"/>
  <c r="K121" i="247"/>
  <c r="K120" i="247"/>
  <c r="K119" i="247"/>
  <c r="K118" i="247"/>
  <c r="K117" i="247"/>
  <c r="K116" i="247"/>
  <c r="K115" i="247"/>
  <c r="K114" i="247"/>
  <c r="K113" i="247"/>
  <c r="K112" i="247"/>
  <c r="K130" i="247"/>
  <c r="N107" i="247"/>
  <c r="N106" i="247"/>
  <c r="N105" i="247"/>
  <c r="N104" i="247"/>
  <c r="N103" i="247"/>
  <c r="N102" i="247"/>
  <c r="N101" i="247"/>
  <c r="N100" i="247"/>
  <c r="N99" i="247"/>
  <c r="N98" i="247"/>
  <c r="N97" i="247"/>
  <c r="N96" i="247"/>
  <c r="N95" i="247"/>
  <c r="N94" i="247"/>
  <c r="N93" i="247"/>
  <c r="N92" i="247"/>
  <c r="N91" i="247"/>
  <c r="N90" i="247"/>
  <c r="N83" i="247"/>
  <c r="G83" i="247"/>
  <c r="I83" i="247"/>
  <c r="K83" i="247"/>
  <c r="N82" i="247"/>
  <c r="G82" i="247"/>
  <c r="I82" i="247"/>
  <c r="K82" i="247"/>
  <c r="N81" i="247"/>
  <c r="G81" i="247"/>
  <c r="I81" i="247"/>
  <c r="K81" i="247"/>
  <c r="N80" i="247"/>
  <c r="G80" i="247"/>
  <c r="I80" i="247"/>
  <c r="K80" i="247"/>
  <c r="N79" i="247"/>
  <c r="G79" i="247"/>
  <c r="I79" i="247"/>
  <c r="K79" i="247"/>
  <c r="N78" i="247"/>
  <c r="G78" i="247"/>
  <c r="I78" i="247"/>
  <c r="K78" i="247"/>
  <c r="N77" i="247"/>
  <c r="G77" i="247"/>
  <c r="I77" i="247"/>
  <c r="K77" i="247"/>
  <c r="N76" i="247"/>
  <c r="G76" i="247"/>
  <c r="I76" i="247"/>
  <c r="K76" i="247"/>
  <c r="N75" i="247"/>
  <c r="G75" i="247"/>
  <c r="I75" i="247"/>
  <c r="K75" i="247"/>
  <c r="N74" i="247"/>
  <c r="G74" i="247"/>
  <c r="I74" i="247"/>
  <c r="K74" i="247"/>
  <c r="N73" i="247"/>
  <c r="G73" i="247"/>
  <c r="I73" i="247"/>
  <c r="K73" i="247"/>
  <c r="N72" i="247"/>
  <c r="G72" i="247"/>
  <c r="I72" i="247"/>
  <c r="K72" i="247"/>
  <c r="N71" i="247"/>
  <c r="G71" i="247"/>
  <c r="I71" i="247"/>
  <c r="K71" i="247"/>
  <c r="N70" i="247"/>
  <c r="G70" i="247"/>
  <c r="I70" i="247"/>
  <c r="K70" i="247"/>
  <c r="N69" i="247"/>
  <c r="G69" i="247"/>
  <c r="I69" i="247"/>
  <c r="K69" i="247"/>
  <c r="N68" i="247"/>
  <c r="G68" i="247"/>
  <c r="I68" i="247"/>
  <c r="K68" i="247"/>
  <c r="N67" i="247"/>
  <c r="G67" i="247"/>
  <c r="I67" i="247"/>
  <c r="K67" i="247"/>
  <c r="N66" i="247"/>
  <c r="G66" i="247"/>
  <c r="I66" i="247"/>
  <c r="K66" i="247"/>
  <c r="N65" i="247"/>
  <c r="G65" i="247"/>
  <c r="I65" i="247"/>
  <c r="K65" i="247"/>
  <c r="N64" i="247"/>
  <c r="G64" i="247"/>
  <c r="I64" i="247"/>
  <c r="K64" i="247"/>
  <c r="N63" i="247"/>
  <c r="G63" i="247"/>
  <c r="I63" i="247"/>
  <c r="K63" i="247"/>
  <c r="N62" i="247"/>
  <c r="G62" i="247"/>
  <c r="I62" i="247"/>
  <c r="K62" i="247"/>
  <c r="K84" i="247"/>
  <c r="K55" i="247"/>
  <c r="K54" i="247"/>
  <c r="K53" i="247"/>
  <c r="K52" i="247"/>
  <c r="K51" i="247"/>
  <c r="K50" i="247"/>
  <c r="K49" i="247"/>
  <c r="K48" i="247"/>
  <c r="K47" i="247"/>
  <c r="K46" i="247"/>
  <c r="K45" i="247"/>
  <c r="K44" i="247"/>
  <c r="K43" i="247"/>
  <c r="K42" i="247"/>
  <c r="K41" i="247"/>
  <c r="K40" i="247"/>
  <c r="K39" i="247"/>
  <c r="K38" i="247"/>
  <c r="K37" i="247"/>
  <c r="K36" i="247"/>
  <c r="K35" i="247"/>
  <c r="K34" i="247"/>
  <c r="K33" i="247"/>
  <c r="K32" i="247"/>
  <c r="K31" i="247"/>
  <c r="K30" i="247"/>
  <c r="K29" i="247"/>
  <c r="K28" i="247"/>
  <c r="K27" i="247"/>
  <c r="K26" i="247"/>
  <c r="K25" i="247"/>
  <c r="K24" i="247"/>
  <c r="K23" i="247"/>
  <c r="K22" i="247"/>
  <c r="K21" i="247"/>
  <c r="K20" i="247"/>
  <c r="K56" i="247"/>
  <c r="F10" i="247"/>
  <c r="F7" i="247"/>
  <c r="H1" i="247"/>
  <c r="M178" i="246"/>
  <c r="M177" i="246"/>
  <c r="J169" i="246"/>
  <c r="K152" i="246"/>
  <c r="K129" i="246"/>
  <c r="K128" i="246"/>
  <c r="K127" i="246"/>
  <c r="K126" i="246"/>
  <c r="K125" i="246"/>
  <c r="K124" i="246"/>
  <c r="K123" i="246"/>
  <c r="K122" i="246"/>
  <c r="K121" i="246"/>
  <c r="K120" i="246"/>
  <c r="K119" i="246"/>
  <c r="K118" i="246"/>
  <c r="K117" i="246"/>
  <c r="K116" i="246"/>
  <c r="K115" i="246"/>
  <c r="K114" i="246"/>
  <c r="K113" i="246"/>
  <c r="K112" i="246"/>
  <c r="N107" i="246"/>
  <c r="N106" i="246"/>
  <c r="N105" i="246"/>
  <c r="N104" i="246"/>
  <c r="N103" i="246"/>
  <c r="N102" i="246"/>
  <c r="N101" i="246"/>
  <c r="N100" i="246"/>
  <c r="N99" i="246"/>
  <c r="N98" i="246"/>
  <c r="N97" i="246"/>
  <c r="N96" i="246"/>
  <c r="N95" i="246"/>
  <c r="N94" i="246"/>
  <c r="N93" i="246"/>
  <c r="N92" i="246"/>
  <c r="N91" i="246"/>
  <c r="N90" i="246"/>
  <c r="N83" i="246"/>
  <c r="G83" i="246"/>
  <c r="I83" i="246"/>
  <c r="K83" i="246"/>
  <c r="N82" i="246"/>
  <c r="G82" i="246"/>
  <c r="I82" i="246"/>
  <c r="K82" i="246"/>
  <c r="N81" i="246"/>
  <c r="G81" i="246"/>
  <c r="I81" i="246"/>
  <c r="K81" i="246"/>
  <c r="N80" i="246"/>
  <c r="G80" i="246"/>
  <c r="I80" i="246"/>
  <c r="K80" i="246"/>
  <c r="N79" i="246"/>
  <c r="G79" i="246"/>
  <c r="I79" i="246"/>
  <c r="K79" i="246"/>
  <c r="N78" i="246"/>
  <c r="G78" i="246"/>
  <c r="I78" i="246"/>
  <c r="K78" i="246"/>
  <c r="N77" i="246"/>
  <c r="G77" i="246"/>
  <c r="I77" i="246"/>
  <c r="K77" i="246"/>
  <c r="N76" i="246"/>
  <c r="G76" i="246"/>
  <c r="I76" i="246"/>
  <c r="K76" i="246"/>
  <c r="N75" i="246"/>
  <c r="G75" i="246"/>
  <c r="I75" i="246"/>
  <c r="K75" i="246"/>
  <c r="N74" i="246"/>
  <c r="G74" i="246"/>
  <c r="I74" i="246"/>
  <c r="K74" i="246"/>
  <c r="N73" i="246"/>
  <c r="G73" i="246"/>
  <c r="I73" i="246"/>
  <c r="K73" i="246"/>
  <c r="N72" i="246"/>
  <c r="G72" i="246"/>
  <c r="I72" i="246"/>
  <c r="K72" i="246"/>
  <c r="N71" i="246"/>
  <c r="G71" i="246"/>
  <c r="I71" i="246"/>
  <c r="K71" i="246"/>
  <c r="N70" i="246"/>
  <c r="G70" i="246"/>
  <c r="I70" i="246"/>
  <c r="K70" i="246"/>
  <c r="N69" i="246"/>
  <c r="G69" i="246"/>
  <c r="I69" i="246"/>
  <c r="K69" i="246"/>
  <c r="N68" i="246"/>
  <c r="G68" i="246"/>
  <c r="I68" i="246"/>
  <c r="K68" i="246"/>
  <c r="N67" i="246"/>
  <c r="G67" i="246"/>
  <c r="I67" i="246"/>
  <c r="K67" i="246"/>
  <c r="N66" i="246"/>
  <c r="G66" i="246"/>
  <c r="I66" i="246"/>
  <c r="K66" i="246"/>
  <c r="N65" i="246"/>
  <c r="G65" i="246"/>
  <c r="I65" i="246"/>
  <c r="K65" i="246"/>
  <c r="N64" i="246"/>
  <c r="G64" i="246"/>
  <c r="I64" i="246"/>
  <c r="K64" i="246"/>
  <c r="N63" i="246"/>
  <c r="G63" i="246"/>
  <c r="I63" i="246"/>
  <c r="K63" i="246"/>
  <c r="N62" i="246"/>
  <c r="G62" i="246"/>
  <c r="I62" i="246"/>
  <c r="K62" i="246"/>
  <c r="K55" i="246"/>
  <c r="K54" i="246"/>
  <c r="K53" i="246"/>
  <c r="K52" i="246"/>
  <c r="K51" i="246"/>
  <c r="K50" i="246"/>
  <c r="K49" i="246"/>
  <c r="K48" i="246"/>
  <c r="K47" i="246"/>
  <c r="K46" i="246"/>
  <c r="K45" i="246"/>
  <c r="K44" i="246"/>
  <c r="K43" i="246"/>
  <c r="K42" i="246"/>
  <c r="K41" i="246"/>
  <c r="K40" i="246"/>
  <c r="K39" i="246"/>
  <c r="K38" i="246"/>
  <c r="K37" i="246"/>
  <c r="K36" i="246"/>
  <c r="K35" i="246"/>
  <c r="K34" i="246"/>
  <c r="K33" i="246"/>
  <c r="K32" i="246"/>
  <c r="K31" i="246"/>
  <c r="K30" i="246"/>
  <c r="K29" i="246"/>
  <c r="K28" i="246"/>
  <c r="K27" i="246"/>
  <c r="K26" i="246"/>
  <c r="K25" i="246"/>
  <c r="K24" i="246"/>
  <c r="K23" i="246"/>
  <c r="K22" i="246"/>
  <c r="K21" i="246"/>
  <c r="K20" i="246"/>
  <c r="F10" i="246"/>
  <c r="F7" i="246"/>
  <c r="H1" i="246"/>
  <c r="M178" i="245"/>
  <c r="M177" i="245"/>
  <c r="J169" i="245"/>
  <c r="K152" i="245"/>
  <c r="K129" i="245"/>
  <c r="K128" i="245"/>
  <c r="K127" i="245"/>
  <c r="K126" i="245"/>
  <c r="K125" i="245"/>
  <c r="K124" i="245"/>
  <c r="K123" i="245"/>
  <c r="K122" i="245"/>
  <c r="K121" i="245"/>
  <c r="K120" i="245"/>
  <c r="K119" i="245"/>
  <c r="K118" i="245"/>
  <c r="K117" i="245"/>
  <c r="K116" i="245"/>
  <c r="K115" i="245"/>
  <c r="K114" i="245"/>
  <c r="K113" i="245"/>
  <c r="K112" i="245"/>
  <c r="N107" i="245"/>
  <c r="N106" i="245"/>
  <c r="N105" i="245"/>
  <c r="N104" i="245"/>
  <c r="N103" i="245"/>
  <c r="N102" i="245"/>
  <c r="N101" i="245"/>
  <c r="N100" i="245"/>
  <c r="N99" i="245"/>
  <c r="N98" i="245"/>
  <c r="N97" i="245"/>
  <c r="N96" i="245"/>
  <c r="N95" i="245"/>
  <c r="N94" i="245"/>
  <c r="N93" i="245"/>
  <c r="N92" i="245"/>
  <c r="N91" i="245"/>
  <c r="N90" i="245"/>
  <c r="N83" i="245"/>
  <c r="G83" i="245"/>
  <c r="I83" i="245"/>
  <c r="K83" i="245"/>
  <c r="N82" i="245"/>
  <c r="G82" i="245"/>
  <c r="I82" i="245"/>
  <c r="K82" i="245"/>
  <c r="N81" i="245"/>
  <c r="G81" i="245"/>
  <c r="I81" i="245"/>
  <c r="K81" i="245"/>
  <c r="N80" i="245"/>
  <c r="G80" i="245"/>
  <c r="I80" i="245"/>
  <c r="K80" i="245"/>
  <c r="N79" i="245"/>
  <c r="G79" i="245"/>
  <c r="I79" i="245"/>
  <c r="K79" i="245"/>
  <c r="N78" i="245"/>
  <c r="G78" i="245"/>
  <c r="I78" i="245"/>
  <c r="K78" i="245"/>
  <c r="N77" i="245"/>
  <c r="G77" i="245"/>
  <c r="I77" i="245"/>
  <c r="K77" i="245"/>
  <c r="N76" i="245"/>
  <c r="G76" i="245"/>
  <c r="I76" i="245"/>
  <c r="K76" i="245"/>
  <c r="N75" i="245"/>
  <c r="G75" i="245"/>
  <c r="I75" i="245"/>
  <c r="K75" i="245"/>
  <c r="N74" i="245"/>
  <c r="G74" i="245"/>
  <c r="I74" i="245"/>
  <c r="K74" i="245"/>
  <c r="N73" i="245"/>
  <c r="G73" i="245"/>
  <c r="I73" i="245"/>
  <c r="K73" i="245"/>
  <c r="N72" i="245"/>
  <c r="G72" i="245"/>
  <c r="I72" i="245"/>
  <c r="K72" i="245"/>
  <c r="N71" i="245"/>
  <c r="G71" i="245"/>
  <c r="I71" i="245"/>
  <c r="K71" i="245"/>
  <c r="N70" i="245"/>
  <c r="G70" i="245"/>
  <c r="I70" i="245"/>
  <c r="K70" i="245"/>
  <c r="N69" i="245"/>
  <c r="G69" i="245"/>
  <c r="I69" i="245"/>
  <c r="K69" i="245"/>
  <c r="N68" i="245"/>
  <c r="G68" i="245"/>
  <c r="I68" i="245"/>
  <c r="K68" i="245"/>
  <c r="N67" i="245"/>
  <c r="G67" i="245"/>
  <c r="I67" i="245"/>
  <c r="K67" i="245"/>
  <c r="N66" i="245"/>
  <c r="G66" i="245"/>
  <c r="I66" i="245"/>
  <c r="K66" i="245"/>
  <c r="N65" i="245"/>
  <c r="G65" i="245"/>
  <c r="I65" i="245"/>
  <c r="K65" i="245"/>
  <c r="N64" i="245"/>
  <c r="G64" i="245"/>
  <c r="I64" i="245"/>
  <c r="K64" i="245"/>
  <c r="N63" i="245"/>
  <c r="G63" i="245"/>
  <c r="I63" i="245"/>
  <c r="K63" i="245"/>
  <c r="N62" i="245"/>
  <c r="G62" i="245"/>
  <c r="I62" i="245"/>
  <c r="K62" i="245"/>
  <c r="K84" i="245"/>
  <c r="K55" i="245"/>
  <c r="K54" i="245"/>
  <c r="K53" i="245"/>
  <c r="K52" i="245"/>
  <c r="K51" i="245"/>
  <c r="K50" i="245"/>
  <c r="K49" i="245"/>
  <c r="K48" i="245"/>
  <c r="K47" i="245"/>
  <c r="K46" i="245"/>
  <c r="K45" i="245"/>
  <c r="K44" i="245"/>
  <c r="K43" i="245"/>
  <c r="K42" i="245"/>
  <c r="K41" i="245"/>
  <c r="K40" i="245"/>
  <c r="K39" i="245"/>
  <c r="K38" i="245"/>
  <c r="K37" i="245"/>
  <c r="K36" i="245"/>
  <c r="K35" i="245"/>
  <c r="K34" i="245"/>
  <c r="K33" i="245"/>
  <c r="K32" i="245"/>
  <c r="K31" i="245"/>
  <c r="K30" i="245"/>
  <c r="K29" i="245"/>
  <c r="K28" i="245"/>
  <c r="K27" i="245"/>
  <c r="K26" i="245"/>
  <c r="K25" i="245"/>
  <c r="K24" i="245"/>
  <c r="K23" i="245"/>
  <c r="K22" i="245"/>
  <c r="K21" i="245"/>
  <c r="K20" i="245"/>
  <c r="K56" i="245"/>
  <c r="F10" i="245"/>
  <c r="F7" i="245"/>
  <c r="H1" i="245"/>
  <c r="M178" i="244"/>
  <c r="M177" i="244"/>
  <c r="J169" i="244"/>
  <c r="K152" i="244"/>
  <c r="K129" i="244"/>
  <c r="K128" i="244"/>
  <c r="K127" i="244"/>
  <c r="K126" i="244"/>
  <c r="K125" i="244"/>
  <c r="K124" i="244"/>
  <c r="K123" i="244"/>
  <c r="K122" i="244"/>
  <c r="K121" i="244"/>
  <c r="K120" i="244"/>
  <c r="K119" i="244"/>
  <c r="K118" i="244"/>
  <c r="K117" i="244"/>
  <c r="K116" i="244"/>
  <c r="K115" i="244"/>
  <c r="K114" i="244"/>
  <c r="K113" i="244"/>
  <c r="K112" i="244"/>
  <c r="K130" i="244"/>
  <c r="N107" i="244"/>
  <c r="N106" i="244"/>
  <c r="N105" i="244"/>
  <c r="N104" i="244"/>
  <c r="N103" i="244"/>
  <c r="N102" i="244"/>
  <c r="N101" i="244"/>
  <c r="N100" i="244"/>
  <c r="N99" i="244"/>
  <c r="N98" i="244"/>
  <c r="N97" i="244"/>
  <c r="N96" i="244"/>
  <c r="N95" i="244"/>
  <c r="N94" i="244"/>
  <c r="N93" i="244"/>
  <c r="N92" i="244"/>
  <c r="N91" i="244"/>
  <c r="N90" i="244"/>
  <c r="N83" i="244"/>
  <c r="G83" i="244"/>
  <c r="I83" i="244"/>
  <c r="K83" i="244"/>
  <c r="N82" i="244"/>
  <c r="G82" i="244"/>
  <c r="I82" i="244"/>
  <c r="K82" i="244"/>
  <c r="N81" i="244"/>
  <c r="G81" i="244"/>
  <c r="I81" i="244"/>
  <c r="K81" i="244"/>
  <c r="N80" i="244"/>
  <c r="G80" i="244"/>
  <c r="I80" i="244"/>
  <c r="K80" i="244"/>
  <c r="N79" i="244"/>
  <c r="G79" i="244"/>
  <c r="I79" i="244"/>
  <c r="K79" i="244"/>
  <c r="N78" i="244"/>
  <c r="G78" i="244"/>
  <c r="I78" i="244"/>
  <c r="K78" i="244"/>
  <c r="N77" i="244"/>
  <c r="G77" i="244"/>
  <c r="I77" i="244"/>
  <c r="K77" i="244"/>
  <c r="N76" i="244"/>
  <c r="G76" i="244"/>
  <c r="I76" i="244"/>
  <c r="K76" i="244"/>
  <c r="N75" i="244"/>
  <c r="G75" i="244"/>
  <c r="I75" i="244"/>
  <c r="K75" i="244"/>
  <c r="N74" i="244"/>
  <c r="G74" i="244"/>
  <c r="I74" i="244"/>
  <c r="K74" i="244"/>
  <c r="N73" i="244"/>
  <c r="G73" i="244"/>
  <c r="I73" i="244"/>
  <c r="K73" i="244"/>
  <c r="N72" i="244"/>
  <c r="G72" i="244"/>
  <c r="I72" i="244"/>
  <c r="K72" i="244"/>
  <c r="N71" i="244"/>
  <c r="G71" i="244"/>
  <c r="I71" i="244"/>
  <c r="K71" i="244"/>
  <c r="N70" i="244"/>
  <c r="G70" i="244"/>
  <c r="I70" i="244"/>
  <c r="K70" i="244"/>
  <c r="N69" i="244"/>
  <c r="G69" i="244"/>
  <c r="I69" i="244"/>
  <c r="K69" i="244"/>
  <c r="N68" i="244"/>
  <c r="G68" i="244"/>
  <c r="I68" i="244"/>
  <c r="K68" i="244"/>
  <c r="N67" i="244"/>
  <c r="G67" i="244"/>
  <c r="I67" i="244"/>
  <c r="K67" i="244"/>
  <c r="N66" i="244"/>
  <c r="G66" i="244"/>
  <c r="I66" i="244"/>
  <c r="K66" i="244"/>
  <c r="N65" i="244"/>
  <c r="G65" i="244"/>
  <c r="I65" i="244"/>
  <c r="K65" i="244"/>
  <c r="N64" i="244"/>
  <c r="G64" i="244"/>
  <c r="I64" i="244"/>
  <c r="K64" i="244"/>
  <c r="N63" i="244"/>
  <c r="G63" i="244"/>
  <c r="I63" i="244"/>
  <c r="K63" i="244"/>
  <c r="N62" i="244"/>
  <c r="G62" i="244"/>
  <c r="I62" i="244"/>
  <c r="K62" i="244"/>
  <c r="K55" i="244"/>
  <c r="K54" i="244"/>
  <c r="K53" i="244"/>
  <c r="K52" i="244"/>
  <c r="K51" i="244"/>
  <c r="K50" i="244"/>
  <c r="K49" i="244"/>
  <c r="K48" i="244"/>
  <c r="K47" i="244"/>
  <c r="K46" i="244"/>
  <c r="K45" i="244"/>
  <c r="K44" i="244"/>
  <c r="K43" i="244"/>
  <c r="K42" i="244"/>
  <c r="K41" i="244"/>
  <c r="K40" i="244"/>
  <c r="K39" i="244"/>
  <c r="K38" i="244"/>
  <c r="K37" i="244"/>
  <c r="K36" i="244"/>
  <c r="K35" i="244"/>
  <c r="K34" i="244"/>
  <c r="K33" i="244"/>
  <c r="K32" i="244"/>
  <c r="K31" i="244"/>
  <c r="K30" i="244"/>
  <c r="K29" i="244"/>
  <c r="K28" i="244"/>
  <c r="K27" i="244"/>
  <c r="K26" i="244"/>
  <c r="K25" i="244"/>
  <c r="K24" i="244"/>
  <c r="K23" i="244"/>
  <c r="K22" i="244"/>
  <c r="K21" i="244"/>
  <c r="K20" i="244"/>
  <c r="F10" i="244"/>
  <c r="H1" i="244"/>
  <c r="M178" i="243"/>
  <c r="M177" i="243"/>
  <c r="J169" i="243"/>
  <c r="K152" i="243"/>
  <c r="K129" i="243"/>
  <c r="K128" i="243"/>
  <c r="K127" i="243"/>
  <c r="K126" i="243"/>
  <c r="K125" i="243"/>
  <c r="K124" i="243"/>
  <c r="K123" i="243"/>
  <c r="K122" i="243"/>
  <c r="K121" i="243"/>
  <c r="K120" i="243"/>
  <c r="K119" i="243"/>
  <c r="K118" i="243"/>
  <c r="K117" i="243"/>
  <c r="K116" i="243"/>
  <c r="K115" i="243"/>
  <c r="K114" i="243"/>
  <c r="K113" i="243"/>
  <c r="K112" i="243"/>
  <c r="N107" i="243"/>
  <c r="N106" i="243"/>
  <c r="N105" i="243"/>
  <c r="N104" i="243"/>
  <c r="N103" i="243"/>
  <c r="N102" i="243"/>
  <c r="N101" i="243"/>
  <c r="N100" i="243"/>
  <c r="N99" i="243"/>
  <c r="N98" i="243"/>
  <c r="N97" i="243"/>
  <c r="N96" i="243"/>
  <c r="N95" i="243"/>
  <c r="N94" i="243"/>
  <c r="N93" i="243"/>
  <c r="N92" i="243"/>
  <c r="N91" i="243"/>
  <c r="N90" i="243"/>
  <c r="N83" i="243"/>
  <c r="G83" i="243"/>
  <c r="I83" i="243"/>
  <c r="K83" i="243"/>
  <c r="N82" i="243"/>
  <c r="G82" i="243"/>
  <c r="I82" i="243"/>
  <c r="K82" i="243"/>
  <c r="N81" i="243"/>
  <c r="G81" i="243"/>
  <c r="I81" i="243"/>
  <c r="K81" i="243"/>
  <c r="N80" i="243"/>
  <c r="G80" i="243"/>
  <c r="I80" i="243"/>
  <c r="K80" i="243"/>
  <c r="N79" i="243"/>
  <c r="G79" i="243"/>
  <c r="I79" i="243"/>
  <c r="K79" i="243"/>
  <c r="N78" i="243"/>
  <c r="G78" i="243"/>
  <c r="I78" i="243"/>
  <c r="K78" i="243"/>
  <c r="N77" i="243"/>
  <c r="G77" i="243"/>
  <c r="I77" i="243"/>
  <c r="K77" i="243"/>
  <c r="N76" i="243"/>
  <c r="G76" i="243"/>
  <c r="I76" i="243"/>
  <c r="K76" i="243"/>
  <c r="N75" i="243"/>
  <c r="G75" i="243"/>
  <c r="I75" i="243"/>
  <c r="K75" i="243"/>
  <c r="N74" i="243"/>
  <c r="G74" i="243"/>
  <c r="I74" i="243"/>
  <c r="K74" i="243"/>
  <c r="N73" i="243"/>
  <c r="G73" i="243"/>
  <c r="I73" i="243"/>
  <c r="K73" i="243"/>
  <c r="N72" i="243"/>
  <c r="G72" i="243"/>
  <c r="I72" i="243"/>
  <c r="K72" i="243"/>
  <c r="N71" i="243"/>
  <c r="G71" i="243"/>
  <c r="I71" i="243"/>
  <c r="K71" i="243"/>
  <c r="N70" i="243"/>
  <c r="G70" i="243"/>
  <c r="I70" i="243"/>
  <c r="K70" i="243"/>
  <c r="N69" i="243"/>
  <c r="G69" i="243"/>
  <c r="I69" i="243"/>
  <c r="K69" i="243"/>
  <c r="N68" i="243"/>
  <c r="G68" i="243"/>
  <c r="I68" i="243"/>
  <c r="K68" i="243"/>
  <c r="N67" i="243"/>
  <c r="G67" i="243"/>
  <c r="I67" i="243"/>
  <c r="K67" i="243"/>
  <c r="N66" i="243"/>
  <c r="G66" i="243"/>
  <c r="I66" i="243"/>
  <c r="K66" i="243"/>
  <c r="N65" i="243"/>
  <c r="G65" i="243"/>
  <c r="I65" i="243"/>
  <c r="K65" i="243"/>
  <c r="N64" i="243"/>
  <c r="G64" i="243"/>
  <c r="I64" i="243"/>
  <c r="K64" i="243"/>
  <c r="N63" i="243"/>
  <c r="G63" i="243"/>
  <c r="I63" i="243"/>
  <c r="K63" i="243"/>
  <c r="N62" i="243"/>
  <c r="G62" i="243"/>
  <c r="I62" i="243"/>
  <c r="K62" i="243"/>
  <c r="K55" i="243"/>
  <c r="K54" i="243"/>
  <c r="K53" i="243"/>
  <c r="K52" i="243"/>
  <c r="K51" i="243"/>
  <c r="K50" i="243"/>
  <c r="K49" i="243"/>
  <c r="K48" i="243"/>
  <c r="K47" i="243"/>
  <c r="K46" i="243"/>
  <c r="K45" i="243"/>
  <c r="K44" i="243"/>
  <c r="K43" i="243"/>
  <c r="K42" i="243"/>
  <c r="K41" i="243"/>
  <c r="K40" i="243"/>
  <c r="K39" i="243"/>
  <c r="K38" i="243"/>
  <c r="K37" i="243"/>
  <c r="K36" i="243"/>
  <c r="K35" i="243"/>
  <c r="K34" i="243"/>
  <c r="K33" i="243"/>
  <c r="K32" i="243"/>
  <c r="K31" i="243"/>
  <c r="K30" i="243"/>
  <c r="K29" i="243"/>
  <c r="K28" i="243"/>
  <c r="K27" i="243"/>
  <c r="K26" i="243"/>
  <c r="K25" i="243"/>
  <c r="K24" i="243"/>
  <c r="K23" i="243"/>
  <c r="K22" i="243"/>
  <c r="K21" i="243"/>
  <c r="K20" i="243"/>
  <c r="F10" i="243"/>
  <c r="F7" i="243"/>
  <c r="H1" i="243"/>
  <c r="M178" i="242"/>
  <c r="M177" i="242"/>
  <c r="J169" i="242"/>
  <c r="K152" i="242"/>
  <c r="K129" i="242"/>
  <c r="K128" i="242"/>
  <c r="K127" i="242"/>
  <c r="K126" i="242"/>
  <c r="K125" i="242"/>
  <c r="K124" i="242"/>
  <c r="K123" i="242"/>
  <c r="K122" i="242"/>
  <c r="K121" i="242"/>
  <c r="K120" i="242"/>
  <c r="K119" i="242"/>
  <c r="K118" i="242"/>
  <c r="K117" i="242"/>
  <c r="K116" i="242"/>
  <c r="K115" i="242"/>
  <c r="K114" i="242"/>
  <c r="K113" i="242"/>
  <c r="K112" i="242"/>
  <c r="N107" i="242"/>
  <c r="N106" i="242"/>
  <c r="N105" i="242"/>
  <c r="N104" i="242"/>
  <c r="N103" i="242"/>
  <c r="N102" i="242"/>
  <c r="N101" i="242"/>
  <c r="N100" i="242"/>
  <c r="N99" i="242"/>
  <c r="N98" i="242"/>
  <c r="N97" i="242"/>
  <c r="N96" i="242"/>
  <c r="N95" i="242"/>
  <c r="N94" i="242"/>
  <c r="N93" i="242"/>
  <c r="N92" i="242"/>
  <c r="N91" i="242"/>
  <c r="N90" i="242"/>
  <c r="N83" i="242"/>
  <c r="G83" i="242"/>
  <c r="I83" i="242"/>
  <c r="K83" i="242"/>
  <c r="N82" i="242"/>
  <c r="G82" i="242"/>
  <c r="I82" i="242"/>
  <c r="K82" i="242"/>
  <c r="N81" i="242"/>
  <c r="G81" i="242"/>
  <c r="I81" i="242"/>
  <c r="K81" i="242"/>
  <c r="N80" i="242"/>
  <c r="G80" i="242"/>
  <c r="I80" i="242"/>
  <c r="K80" i="242"/>
  <c r="N79" i="242"/>
  <c r="G79" i="242"/>
  <c r="I79" i="242"/>
  <c r="K79" i="242"/>
  <c r="N78" i="242"/>
  <c r="G78" i="242"/>
  <c r="I78" i="242"/>
  <c r="K78" i="242"/>
  <c r="N77" i="242"/>
  <c r="G77" i="242"/>
  <c r="I77" i="242"/>
  <c r="K77" i="242"/>
  <c r="N76" i="242"/>
  <c r="G76" i="242"/>
  <c r="I76" i="242"/>
  <c r="K76" i="242"/>
  <c r="N75" i="242"/>
  <c r="G75" i="242"/>
  <c r="I75" i="242"/>
  <c r="K75" i="242"/>
  <c r="N74" i="242"/>
  <c r="G74" i="242"/>
  <c r="I74" i="242"/>
  <c r="K74" i="242"/>
  <c r="N73" i="242"/>
  <c r="G73" i="242"/>
  <c r="I73" i="242"/>
  <c r="K73" i="242"/>
  <c r="N72" i="242"/>
  <c r="G72" i="242"/>
  <c r="I72" i="242"/>
  <c r="K72" i="242"/>
  <c r="N71" i="242"/>
  <c r="G71" i="242"/>
  <c r="I71" i="242"/>
  <c r="K71" i="242"/>
  <c r="N70" i="242"/>
  <c r="G70" i="242"/>
  <c r="I70" i="242"/>
  <c r="K70" i="242"/>
  <c r="N69" i="242"/>
  <c r="G69" i="242"/>
  <c r="I69" i="242"/>
  <c r="K69" i="242"/>
  <c r="N68" i="242"/>
  <c r="G68" i="242"/>
  <c r="I68" i="242"/>
  <c r="K68" i="242"/>
  <c r="N67" i="242"/>
  <c r="G67" i="242"/>
  <c r="I67" i="242"/>
  <c r="K67" i="242"/>
  <c r="N66" i="242"/>
  <c r="G66" i="242"/>
  <c r="I66" i="242"/>
  <c r="K66" i="242"/>
  <c r="N65" i="242"/>
  <c r="G65" i="242"/>
  <c r="I65" i="242"/>
  <c r="K65" i="242"/>
  <c r="N64" i="242"/>
  <c r="G64" i="242"/>
  <c r="I64" i="242"/>
  <c r="K64" i="242"/>
  <c r="N63" i="242"/>
  <c r="G63" i="242"/>
  <c r="I63" i="242"/>
  <c r="K63" i="242"/>
  <c r="N62" i="242"/>
  <c r="I62" i="242"/>
  <c r="K62" i="242"/>
  <c r="K55" i="242"/>
  <c r="K54" i="242"/>
  <c r="K53" i="242"/>
  <c r="K52" i="242"/>
  <c r="K51" i="242"/>
  <c r="K50" i="242"/>
  <c r="K49" i="242"/>
  <c r="K48" i="242"/>
  <c r="K47" i="242"/>
  <c r="K46" i="242"/>
  <c r="K45" i="242"/>
  <c r="K44" i="242"/>
  <c r="K43" i="242"/>
  <c r="K42" i="242"/>
  <c r="K41" i="242"/>
  <c r="K40" i="242"/>
  <c r="K39" i="242"/>
  <c r="K38" i="242"/>
  <c r="K37" i="242"/>
  <c r="K36" i="242"/>
  <c r="K35" i="242"/>
  <c r="K34" i="242"/>
  <c r="K33" i="242"/>
  <c r="K32" i="242"/>
  <c r="K31" i="242"/>
  <c r="K30" i="242"/>
  <c r="K29" i="242"/>
  <c r="K28" i="242"/>
  <c r="K27" i="242"/>
  <c r="K26" i="242"/>
  <c r="K25" i="242"/>
  <c r="K24" i="242"/>
  <c r="K23" i="242"/>
  <c r="K22" i="242"/>
  <c r="K21" i="242"/>
  <c r="K20" i="242"/>
  <c r="F10" i="242"/>
  <c r="H1" i="242"/>
  <c r="N63" i="98"/>
  <c r="N64" i="98"/>
  <c r="N65" i="98"/>
  <c r="N66" i="98"/>
  <c r="N67" i="98"/>
  <c r="N68" i="98"/>
  <c r="N69" i="98"/>
  <c r="N70" i="98"/>
  <c r="N71" i="98"/>
  <c r="N72" i="98"/>
  <c r="N73" i="98"/>
  <c r="N74" i="98"/>
  <c r="N75" i="98"/>
  <c r="N76" i="98"/>
  <c r="N77" i="98"/>
  <c r="N78" i="98"/>
  <c r="N79" i="98"/>
  <c r="N80" i="98"/>
  <c r="N81" i="98"/>
  <c r="N82" i="98"/>
  <c r="N83" i="98"/>
  <c r="N107" i="98"/>
  <c r="N106" i="98"/>
  <c r="N105" i="98"/>
  <c r="N104" i="98"/>
  <c r="N103" i="98"/>
  <c r="N102" i="98"/>
  <c r="N101" i="98"/>
  <c r="N100" i="98"/>
  <c r="N99" i="98"/>
  <c r="N98" i="98"/>
  <c r="N97" i="98"/>
  <c r="N96" i="98"/>
  <c r="N95" i="98"/>
  <c r="N94" i="98"/>
  <c r="N93" i="98"/>
  <c r="N92" i="98"/>
  <c r="N91" i="98"/>
  <c r="N90" i="98"/>
  <c r="K20" i="98"/>
  <c r="F7" i="98"/>
  <c r="H1" i="98"/>
  <c r="M178" i="98"/>
  <c r="M177" i="98"/>
  <c r="J169" i="98"/>
  <c r="K152" i="98"/>
  <c r="K129" i="98"/>
  <c r="K128" i="98"/>
  <c r="K127" i="98"/>
  <c r="K126" i="98"/>
  <c r="K125" i="98"/>
  <c r="K124" i="98"/>
  <c r="K123" i="98"/>
  <c r="K122" i="98"/>
  <c r="K121" i="98"/>
  <c r="K120" i="98"/>
  <c r="K119" i="98"/>
  <c r="K118" i="98"/>
  <c r="K117" i="98"/>
  <c r="K116" i="98"/>
  <c r="K115" i="98"/>
  <c r="K114" i="98"/>
  <c r="K113" i="98"/>
  <c r="K112" i="98"/>
  <c r="K130" i="98"/>
  <c r="G83" i="98"/>
  <c r="I83" i="98"/>
  <c r="K83" i="98"/>
  <c r="G82" i="98"/>
  <c r="I82" i="98"/>
  <c r="K82" i="98"/>
  <c r="G81" i="98"/>
  <c r="I81" i="98"/>
  <c r="K81" i="98"/>
  <c r="G80" i="98"/>
  <c r="I80" i="98"/>
  <c r="K80" i="98"/>
  <c r="G79" i="98"/>
  <c r="I79" i="98"/>
  <c r="K79" i="98"/>
  <c r="G78" i="98"/>
  <c r="I78" i="98"/>
  <c r="K78" i="98"/>
  <c r="G77" i="98"/>
  <c r="I77" i="98"/>
  <c r="K77" i="98"/>
  <c r="G76" i="98"/>
  <c r="I76" i="98"/>
  <c r="K76" i="98"/>
  <c r="G75" i="98"/>
  <c r="I75" i="98"/>
  <c r="K75" i="98"/>
  <c r="G74" i="98"/>
  <c r="I74" i="98"/>
  <c r="K74" i="98"/>
  <c r="G73" i="98"/>
  <c r="I73" i="98"/>
  <c r="K73" i="98"/>
  <c r="G72" i="98"/>
  <c r="I72" i="98"/>
  <c r="K72" i="98"/>
  <c r="G71" i="98"/>
  <c r="I71" i="98"/>
  <c r="K71" i="98"/>
  <c r="G70" i="98"/>
  <c r="I70" i="98"/>
  <c r="K70" i="98"/>
  <c r="G69" i="98"/>
  <c r="I69" i="98"/>
  <c r="K69" i="98"/>
  <c r="G68" i="98"/>
  <c r="I68" i="98"/>
  <c r="K68" i="98"/>
  <c r="G67" i="98"/>
  <c r="I67" i="98"/>
  <c r="K67" i="98"/>
  <c r="G66" i="98"/>
  <c r="I66" i="98"/>
  <c r="K66" i="98"/>
  <c r="G65" i="98"/>
  <c r="I65" i="98"/>
  <c r="K65" i="98"/>
  <c r="G64" i="98"/>
  <c r="I64" i="98"/>
  <c r="K64" i="98"/>
  <c r="G63" i="98"/>
  <c r="I63" i="98"/>
  <c r="K63" i="98"/>
  <c r="G62" i="98"/>
  <c r="I62" i="98"/>
  <c r="K62" i="98"/>
  <c r="K55" i="98"/>
  <c r="K54" i="98"/>
  <c r="K53" i="98"/>
  <c r="K52" i="98"/>
  <c r="K51" i="98"/>
  <c r="K50" i="98"/>
  <c r="K49" i="98"/>
  <c r="K48" i="98"/>
  <c r="K47" i="98"/>
  <c r="K46" i="98"/>
  <c r="K45" i="98"/>
  <c r="K44" i="98"/>
  <c r="K43" i="98"/>
  <c r="K42" i="98"/>
  <c r="K41" i="98"/>
  <c r="K40" i="98"/>
  <c r="K39" i="98"/>
  <c r="K38" i="98"/>
  <c r="K37" i="98"/>
  <c r="K36" i="98"/>
  <c r="K35" i="98"/>
  <c r="K34" i="98"/>
  <c r="K33" i="98"/>
  <c r="K32" i="98"/>
  <c r="K31" i="98"/>
  <c r="K30" i="98"/>
  <c r="K29" i="98"/>
  <c r="K28" i="98"/>
  <c r="K27" i="98"/>
  <c r="K26" i="98"/>
  <c r="K25" i="98"/>
  <c r="K24" i="98"/>
  <c r="K23" i="98"/>
  <c r="K22" i="98"/>
  <c r="K21" i="98"/>
  <c r="K56" i="98"/>
  <c r="F10" i="98"/>
  <c r="E35" i="34"/>
  <c r="E34" i="34"/>
  <c r="E33" i="34"/>
  <c r="E32" i="34"/>
  <c r="E31" i="34"/>
  <c r="E30" i="34"/>
  <c r="AA70" i="93"/>
  <c r="AA68" i="93"/>
  <c r="AA67" i="93"/>
  <c r="AA66" i="93"/>
  <c r="AA65" i="93"/>
  <c r="AA64" i="93"/>
  <c r="AA73" i="93"/>
  <c r="AA72" i="93"/>
  <c r="AA71" i="93"/>
  <c r="Z40" i="93"/>
  <c r="AA40" i="93"/>
  <c r="Y40" i="93"/>
  <c r="V74" i="93"/>
  <c r="W74" i="93"/>
  <c r="V81" i="93"/>
  <c r="W81" i="93"/>
  <c r="V41" i="93"/>
  <c r="W41" i="93"/>
  <c r="X41" i="93"/>
  <c r="V42" i="93"/>
  <c r="W42" i="93"/>
  <c r="X42" i="93"/>
  <c r="V43" i="93"/>
  <c r="W43" i="93"/>
  <c r="X43" i="93"/>
  <c r="V44" i="93"/>
  <c r="W44" i="93"/>
  <c r="X44" i="93"/>
  <c r="V45" i="93"/>
  <c r="W45" i="93"/>
  <c r="X45" i="93"/>
  <c r="V46" i="93"/>
  <c r="W46" i="93"/>
  <c r="X46" i="93"/>
  <c r="V47" i="93"/>
  <c r="W47" i="93"/>
  <c r="X47" i="93"/>
  <c r="V40" i="93"/>
  <c r="W40" i="93"/>
  <c r="X40" i="93"/>
  <c r="C11" i="93"/>
  <c r="V67" i="93"/>
  <c r="C12" i="93"/>
  <c r="V68" i="93"/>
  <c r="C13" i="93"/>
  <c r="V69" i="93"/>
  <c r="V13" i="93"/>
  <c r="W13" i="93"/>
  <c r="X13" i="93"/>
  <c r="Y13" i="93"/>
  <c r="C14" i="93"/>
  <c r="V70" i="93"/>
  <c r="C15" i="93"/>
  <c r="V71" i="93"/>
  <c r="C16" i="93"/>
  <c r="V72" i="93"/>
  <c r="AA63" i="93"/>
  <c r="Z47" i="93"/>
  <c r="AA47" i="93"/>
  <c r="Y47" i="93"/>
  <c r="Z46" i="93"/>
  <c r="AA46" i="93"/>
  <c r="Y46" i="93"/>
  <c r="Z45" i="93"/>
  <c r="AA45" i="93"/>
  <c r="Y45" i="93"/>
  <c r="Z44" i="93"/>
  <c r="AA44" i="93"/>
  <c r="Y44" i="93"/>
  <c r="Z43" i="93"/>
  <c r="AA43" i="93"/>
  <c r="Y43" i="93"/>
  <c r="Z42" i="93"/>
  <c r="AA42" i="93"/>
  <c r="Y42" i="93"/>
  <c r="Z41" i="93"/>
  <c r="AA41" i="93"/>
  <c r="Y41" i="93"/>
  <c r="E43" i="34"/>
  <c r="E44" i="34"/>
  <c r="E46" i="34"/>
  <c r="E27" i="34"/>
  <c r="E28" i="34"/>
  <c r="E29" i="34"/>
  <c r="E26" i="34"/>
  <c r="C8" i="93"/>
  <c r="V64" i="93"/>
  <c r="V8" i="93"/>
  <c r="W8" i="93"/>
  <c r="X8" i="93"/>
  <c r="Y8" i="93"/>
  <c r="C9" i="93"/>
  <c r="V65" i="93"/>
  <c r="C10" i="93"/>
  <c r="V66" i="93"/>
  <c r="V10" i="93"/>
  <c r="W10" i="93"/>
  <c r="X10" i="93"/>
  <c r="Y10" i="93"/>
  <c r="C50" i="93"/>
  <c r="C28" i="93"/>
  <c r="D70" i="93"/>
  <c r="E2" i="93"/>
  <c r="C7" i="93"/>
  <c r="V63" i="93"/>
  <c r="E1" i="93"/>
  <c r="V14" i="93"/>
  <c r="W14" i="93"/>
  <c r="X14" i="93"/>
  <c r="Y14" i="93"/>
  <c r="V12" i="93"/>
  <c r="W12" i="93"/>
  <c r="X12" i="93"/>
  <c r="Y12" i="93"/>
  <c r="K102" i="249"/>
  <c r="H102" i="249"/>
  <c r="K106" i="246"/>
  <c r="H106" i="246"/>
  <c r="K99" i="242"/>
  <c r="H99" i="242"/>
  <c r="K92" i="243"/>
  <c r="H92" i="243"/>
  <c r="K100" i="245"/>
  <c r="H100" i="245"/>
  <c r="K100" i="244"/>
  <c r="H100" i="244"/>
  <c r="K103" i="250"/>
  <c r="H103" i="250"/>
  <c r="K95" i="244"/>
  <c r="H95" i="244"/>
  <c r="K102" i="250"/>
  <c r="H102" i="250"/>
  <c r="K103" i="245"/>
  <c r="H103" i="245"/>
  <c r="K94" i="249"/>
  <c r="H94" i="249"/>
  <c r="K103" i="98"/>
  <c r="H103" i="98"/>
  <c r="K91" i="247"/>
  <c r="H91" i="247"/>
  <c r="K107" i="244"/>
  <c r="H107" i="244"/>
  <c r="K101" i="250"/>
  <c r="H101" i="250"/>
  <c r="K90" i="247"/>
  <c r="H90" i="247"/>
  <c r="K98" i="245"/>
  <c r="H98" i="245"/>
  <c r="K98" i="247"/>
  <c r="H98" i="247"/>
  <c r="K92" i="245"/>
  <c r="H92" i="245"/>
  <c r="K93" i="247"/>
  <c r="H93" i="247"/>
  <c r="K93" i="248"/>
  <c r="H93" i="248"/>
  <c r="K100" i="243"/>
  <c r="H100" i="243"/>
  <c r="K99" i="245"/>
  <c r="H99" i="245"/>
  <c r="K100" i="246"/>
  <c r="H100" i="246"/>
  <c r="K91" i="250"/>
  <c r="H91" i="250"/>
  <c r="K91" i="242"/>
  <c r="H91" i="242"/>
  <c r="K91" i="248"/>
  <c r="H91" i="248"/>
  <c r="K90" i="250"/>
  <c r="H90" i="250"/>
  <c r="K56" i="250"/>
  <c r="K130" i="250"/>
  <c r="K130" i="249"/>
  <c r="K84" i="249"/>
  <c r="K130" i="248"/>
  <c r="K56" i="246"/>
  <c r="K130" i="246"/>
  <c r="K130" i="245"/>
  <c r="K56" i="244"/>
  <c r="K56" i="243"/>
  <c r="K160" i="243"/>
  <c r="K130" i="243"/>
  <c r="K56" i="242"/>
  <c r="K130" i="242"/>
  <c r="K90" i="242"/>
  <c r="H90" i="242"/>
  <c r="K84" i="250"/>
  <c r="K160" i="250"/>
  <c r="K161" i="249"/>
  <c r="K160" i="249"/>
  <c r="K84" i="248"/>
  <c r="K161" i="247"/>
  <c r="K160" i="247"/>
  <c r="K84" i="246"/>
  <c r="K160" i="246"/>
  <c r="K161" i="245"/>
  <c r="K160" i="245"/>
  <c r="K160" i="244"/>
  <c r="K84" i="244"/>
  <c r="K84" i="243"/>
  <c r="K84" i="98"/>
  <c r="K160" i="242"/>
  <c r="K84" i="242"/>
  <c r="K161" i="242"/>
  <c r="K98" i="243"/>
  <c r="H98" i="243"/>
  <c r="K106" i="248"/>
  <c r="H106" i="248"/>
  <c r="K95" i="250"/>
  <c r="H95" i="250"/>
  <c r="K107" i="243"/>
  <c r="H107" i="243"/>
  <c r="K101" i="245"/>
  <c r="H101" i="245"/>
  <c r="K103" i="246"/>
  <c r="H103" i="246"/>
  <c r="K99" i="250"/>
  <c r="H99" i="250"/>
  <c r="K96" i="245"/>
  <c r="H96" i="245"/>
  <c r="K104" i="249"/>
  <c r="H104" i="249"/>
  <c r="K94" i="245"/>
  <c r="H94" i="245"/>
  <c r="K90" i="245"/>
  <c r="H90" i="245"/>
  <c r="K92" i="250"/>
  <c r="H92" i="250"/>
  <c r="K107" i="249"/>
  <c r="H107" i="249"/>
  <c r="K106" i="247"/>
  <c r="H106" i="247"/>
  <c r="K104" i="245"/>
  <c r="H104" i="245"/>
  <c r="K104" i="243"/>
  <c r="H104" i="243"/>
  <c r="K99" i="98"/>
  <c r="H99" i="98"/>
  <c r="K97" i="249"/>
  <c r="H97" i="249"/>
  <c r="K95" i="247"/>
  <c r="H95" i="247"/>
  <c r="K90" i="98"/>
  <c r="H90" i="98"/>
  <c r="K90" i="244"/>
  <c r="K95" i="242"/>
  <c r="H95" i="242"/>
  <c r="K102" i="248"/>
  <c r="H102" i="248"/>
  <c r="K105" i="245"/>
  <c r="H105" i="245"/>
  <c r="K104" i="250"/>
  <c r="H104" i="250"/>
  <c r="K103" i="248"/>
  <c r="H103" i="248"/>
  <c r="K97" i="246"/>
  <c r="H97" i="246"/>
  <c r="K94" i="244"/>
  <c r="H94" i="244"/>
  <c r="K93" i="242"/>
  <c r="K94" i="246"/>
  <c r="H94" i="246"/>
  <c r="K93" i="244"/>
  <c r="K105" i="243"/>
  <c r="H105" i="243"/>
  <c r="K106" i="98"/>
  <c r="H106" i="98"/>
  <c r="K100" i="249"/>
  <c r="H100" i="249"/>
  <c r="K93" i="246"/>
  <c r="H93" i="246"/>
  <c r="K105" i="98"/>
  <c r="H105" i="98"/>
  <c r="K100" i="242"/>
  <c r="H100" i="242"/>
  <c r="K91" i="246"/>
  <c r="H91" i="246"/>
  <c r="K94" i="250"/>
  <c r="K98" i="244"/>
  <c r="H98" i="244"/>
  <c r="K103" i="247"/>
  <c r="H103" i="247"/>
  <c r="K104" i="98"/>
  <c r="H104" i="98"/>
  <c r="K107" i="245"/>
  <c r="H107" i="245"/>
  <c r="K98" i="249"/>
  <c r="H98" i="249"/>
  <c r="K100" i="98"/>
  <c r="H100" i="98"/>
  <c r="K90" i="248"/>
  <c r="H90" i="248"/>
  <c r="K97" i="245"/>
  <c r="H97" i="245"/>
  <c r="K96" i="246"/>
  <c r="H96" i="246"/>
  <c r="K98" i="98"/>
  <c r="H98" i="98"/>
  <c r="K99" i="243"/>
  <c r="H99" i="243"/>
  <c r="K102" i="245"/>
  <c r="H102" i="245"/>
  <c r="K101" i="247"/>
  <c r="H101" i="247"/>
  <c r="K105" i="249"/>
  <c r="H105" i="249"/>
  <c r="K107" i="98"/>
  <c r="H107" i="98"/>
  <c r="K93" i="98"/>
  <c r="H93" i="98"/>
  <c r="K104" i="248"/>
  <c r="H104" i="248"/>
  <c r="K105" i="244"/>
  <c r="H105" i="244"/>
  <c r="K97" i="250"/>
  <c r="H97" i="250"/>
  <c r="K93" i="250"/>
  <c r="H93" i="250"/>
  <c r="K102" i="246"/>
  <c r="H102" i="246"/>
  <c r="K98" i="246"/>
  <c r="H98" i="246"/>
  <c r="K99" i="249"/>
  <c r="H99" i="249"/>
  <c r="K104" i="244"/>
  <c r="H104" i="244"/>
  <c r="K105" i="247"/>
  <c r="H105" i="247"/>
  <c r="K95" i="248"/>
  <c r="H95" i="248"/>
  <c r="K93" i="245"/>
  <c r="H93" i="245"/>
  <c r="K92" i="249"/>
  <c r="H92" i="249"/>
  <c r="K99" i="247"/>
  <c r="K93" i="243"/>
  <c r="H93" i="243"/>
  <c r="K106" i="244"/>
  <c r="H106" i="244"/>
  <c r="K96" i="244"/>
  <c r="H96" i="244"/>
  <c r="K96" i="249"/>
  <c r="K103" i="244"/>
  <c r="H103" i="244"/>
  <c r="K98" i="242"/>
  <c r="H98" i="242"/>
  <c r="K103" i="249"/>
  <c r="H103" i="249"/>
  <c r="K92" i="246"/>
  <c r="H92" i="246"/>
  <c r="K92" i="244"/>
  <c r="H92" i="244"/>
  <c r="K103" i="242"/>
  <c r="H103" i="242"/>
  <c r="K105" i="248"/>
  <c r="H105" i="248"/>
  <c r="K94" i="243"/>
  <c r="K96" i="248"/>
  <c r="H96" i="248"/>
  <c r="K101" i="98"/>
  <c r="H101" i="98"/>
  <c r="K105" i="246"/>
  <c r="H105" i="246"/>
  <c r="K98" i="250"/>
  <c r="H98" i="250"/>
  <c r="K95" i="243"/>
  <c r="H95" i="243"/>
  <c r="K107" i="247"/>
  <c r="H107" i="247"/>
  <c r="K90" i="249"/>
  <c r="H90" i="249"/>
  <c r="K96" i="250"/>
  <c r="H96" i="250"/>
  <c r="K107" i="248"/>
  <c r="H107" i="248"/>
  <c r="K102" i="243"/>
  <c r="H102" i="243"/>
  <c r="K107" i="246"/>
  <c r="H107" i="246"/>
  <c r="K93" i="249"/>
  <c r="K97" i="243"/>
  <c r="H97" i="243"/>
  <c r="K101" i="248"/>
  <c r="H101" i="248"/>
  <c r="K105" i="242"/>
  <c r="H105" i="242"/>
  <c r="K91" i="245"/>
  <c r="H91" i="245"/>
  <c r="K98" i="248"/>
  <c r="H98" i="248"/>
  <c r="K99" i="244"/>
  <c r="H99" i="244"/>
  <c r="K92" i="98"/>
  <c r="H92" i="98"/>
  <c r="K97" i="247"/>
  <c r="H97" i="247"/>
  <c r="K106" i="250"/>
  <c r="H106" i="250"/>
  <c r="K97" i="98"/>
  <c r="H97" i="98"/>
  <c r="K92" i="242"/>
  <c r="H92" i="242"/>
  <c r="K97" i="244"/>
  <c r="H97" i="244"/>
  <c r="K99" i="246"/>
  <c r="H99" i="246"/>
  <c r="K100" i="248"/>
  <c r="K100" i="250"/>
  <c r="H100" i="250"/>
  <c r="K106" i="242"/>
  <c r="H106" i="242"/>
  <c r="K91" i="243"/>
  <c r="H91" i="243"/>
  <c r="K107" i="242"/>
  <c r="H107" i="242"/>
  <c r="K95" i="245"/>
  <c r="H95" i="245"/>
  <c r="K104" i="242"/>
  <c r="H104" i="242"/>
  <c r="K96" i="242"/>
  <c r="H96" i="242"/>
  <c r="K94" i="242"/>
  <c r="H94" i="242"/>
  <c r="K103" i="243"/>
  <c r="H103" i="243"/>
  <c r="K92" i="247"/>
  <c r="H92" i="247"/>
  <c r="K95" i="98"/>
  <c r="H95" i="98"/>
  <c r="K101" i="249"/>
  <c r="H101" i="249"/>
  <c r="K91" i="244"/>
  <c r="H91" i="244"/>
  <c r="K95" i="249"/>
  <c r="H95" i="249"/>
  <c r="K97" i="242"/>
  <c r="H97" i="242"/>
  <c r="K102" i="247"/>
  <c r="H102" i="247"/>
  <c r="K107" i="250"/>
  <c r="H107" i="250"/>
  <c r="K101" i="246"/>
  <c r="H101" i="246"/>
  <c r="K90" i="246"/>
  <c r="H90" i="246"/>
  <c r="K91" i="249"/>
  <c r="H91" i="249"/>
  <c r="K102" i="242"/>
  <c r="H102" i="242"/>
  <c r="K92" i="248"/>
  <c r="H92" i="248"/>
  <c r="K106" i="243"/>
  <c r="H106" i="243"/>
  <c r="K94" i="248"/>
  <c r="H94" i="248"/>
  <c r="K91" i="98"/>
  <c r="H91" i="98"/>
  <c r="K100" i="247"/>
  <c r="H100" i="247"/>
  <c r="K101" i="242"/>
  <c r="H101" i="242"/>
  <c r="K99" i="248"/>
  <c r="H99" i="248"/>
  <c r="K102" i="244"/>
  <c r="H102" i="244"/>
  <c r="K104" i="246"/>
  <c r="H104" i="246"/>
  <c r="K106" i="245"/>
  <c r="K94" i="98"/>
  <c r="K105" i="250"/>
  <c r="H105" i="250"/>
  <c r="K96" i="247"/>
  <c r="H96" i="247"/>
  <c r="K94" i="247"/>
  <c r="K101" i="243"/>
  <c r="H101" i="243"/>
  <c r="K96" i="243"/>
  <c r="H96" i="243"/>
  <c r="K102" i="98"/>
  <c r="H102" i="98"/>
  <c r="K95" i="246"/>
  <c r="H95" i="246"/>
  <c r="K96" i="98"/>
  <c r="H96" i="98"/>
  <c r="K101" i="244"/>
  <c r="H101" i="244"/>
  <c r="K106" i="249"/>
  <c r="H106" i="249"/>
  <c r="K104" i="247"/>
  <c r="H104" i="247"/>
  <c r="K90" i="243"/>
  <c r="K161" i="250"/>
  <c r="K161" i="248"/>
  <c r="K161" i="246"/>
  <c r="K161" i="244"/>
  <c r="K161" i="243"/>
  <c r="K161" i="98"/>
  <c r="H90" i="244"/>
  <c r="K160" i="98"/>
  <c r="K108" i="246"/>
  <c r="K154" i="246"/>
  <c r="K162" i="246"/>
  <c r="H94" i="243"/>
  <c r="H96" i="249"/>
  <c r="H99" i="247"/>
  <c r="V7" i="93"/>
  <c r="W7" i="93"/>
  <c r="V15" i="93"/>
  <c r="W15" i="93"/>
  <c r="X15" i="93"/>
  <c r="Y15" i="93"/>
  <c r="V11" i="93"/>
  <c r="W11" i="93"/>
  <c r="X11" i="93"/>
  <c r="Y11" i="93"/>
  <c r="K164" i="246"/>
  <c r="H106" i="245"/>
  <c r="K108" i="245"/>
  <c r="K154" i="245"/>
  <c r="K162" i="245"/>
  <c r="K164" i="245"/>
  <c r="V9" i="93"/>
  <c r="W9" i="93"/>
  <c r="X9" i="93"/>
  <c r="Y9" i="93"/>
  <c r="AA74" i="93"/>
  <c r="V16" i="93"/>
  <c r="W16" i="93"/>
  <c r="X16" i="93"/>
  <c r="Y16" i="93"/>
  <c r="M176" i="245"/>
  <c r="M179" i="245"/>
  <c r="D11" i="93"/>
  <c r="M176" i="246"/>
  <c r="M179" i="246"/>
  <c r="H94" i="247"/>
  <c r="K108" i="247"/>
  <c r="K154" i="247"/>
  <c r="D12" i="93"/>
  <c r="H90" i="243"/>
  <c r="K108" i="243"/>
  <c r="K154" i="243"/>
  <c r="H94" i="98"/>
  <c r="K108" i="98"/>
  <c r="K154" i="98"/>
  <c r="H100" i="248"/>
  <c r="K108" i="248"/>
  <c r="K154" i="248"/>
  <c r="H93" i="249"/>
  <c r="K108" i="249"/>
  <c r="K154" i="249"/>
  <c r="H94" i="250"/>
  <c r="K108" i="250"/>
  <c r="K154" i="250"/>
  <c r="H93" i="244"/>
  <c r="K108" i="244"/>
  <c r="K154" i="244"/>
  <c r="H93" i="242"/>
  <c r="K108" i="242"/>
  <c r="K154" i="242"/>
  <c r="E12" i="93"/>
  <c r="G12" i="93"/>
  <c r="E11" i="93"/>
  <c r="G11" i="93"/>
  <c r="K162" i="242"/>
  <c r="K164" i="242"/>
  <c r="K162" i="244"/>
  <c r="K164" i="244"/>
  <c r="K162" i="250"/>
  <c r="K164" i="250"/>
  <c r="K162" i="249"/>
  <c r="K164" i="249"/>
  <c r="K162" i="248"/>
  <c r="K164" i="248"/>
  <c r="K162" i="98"/>
  <c r="K164" i="98"/>
  <c r="K162" i="243"/>
  <c r="K164" i="243"/>
  <c r="K162" i="247"/>
  <c r="K164" i="247"/>
  <c r="M176" i="248"/>
  <c r="M179" i="248"/>
  <c r="D14" i="93"/>
  <c r="M176" i="247"/>
  <c r="M179" i="247"/>
  <c r="D13" i="93"/>
  <c r="M176" i="243"/>
  <c r="M179" i="243"/>
  <c r="D9" i="93"/>
  <c r="D7" i="93"/>
  <c r="M176" i="98"/>
  <c r="M179" i="98"/>
  <c r="M176" i="249"/>
  <c r="M179" i="249"/>
  <c r="D15" i="93"/>
  <c r="M176" i="250"/>
  <c r="M179" i="250"/>
  <c r="D16" i="93"/>
  <c r="D10" i="93"/>
  <c r="M176" i="244"/>
  <c r="M179" i="244"/>
  <c r="M176" i="242"/>
  <c r="M179" i="242"/>
  <c r="D8" i="93"/>
  <c r="E15" i="93"/>
  <c r="G15" i="93"/>
  <c r="G16" i="93"/>
  <c r="E16" i="93"/>
  <c r="D17" i="93"/>
  <c r="C25" i="93"/>
  <c r="E7" i="93"/>
  <c r="E9" i="93"/>
  <c r="G9" i="93"/>
  <c r="E8" i="93"/>
  <c r="E10" i="93"/>
  <c r="G10" i="93"/>
  <c r="E13" i="93"/>
  <c r="G13" i="93"/>
  <c r="E14" i="93"/>
  <c r="G14" i="93"/>
  <c r="E17" i="93"/>
  <c r="D67" i="93"/>
  <c r="E67" i="93"/>
  <c r="E69" i="93"/>
  <c r="X48" i="93"/>
  <c r="Y48" i="93"/>
  <c r="X7" i="93"/>
  <c r="F6" i="244"/>
  <c r="F6" i="245"/>
  <c r="F6" i="246"/>
  <c r="F6" i="247"/>
  <c r="F6" i="248"/>
  <c r="F6" i="249"/>
  <c r="F6" i="250"/>
  <c r="E71" i="93"/>
  <c r="E70" i="93"/>
  <c r="X17" i="93"/>
  <c r="X64" i="93"/>
  <c r="W64" i="93"/>
  <c r="X63" i="93"/>
  <c r="Y7" i="93" s="1"/>
  <c r="Y17" i="93" s="1"/>
  <c r="W63" i="93"/>
  <c r="X66" i="93"/>
  <c r="W66" i="93"/>
  <c r="X65" i="93"/>
  <c r="W65" i="93"/>
  <c r="X72" i="93"/>
  <c r="W72" i="93"/>
  <c r="X71" i="93"/>
  <c r="W71" i="93"/>
  <c r="X70" i="93"/>
  <c r="W70" i="93"/>
  <c r="X69" i="93"/>
  <c r="W69" i="93"/>
  <c r="X68" i="93"/>
  <c r="W68" i="93"/>
  <c r="X67" i="93"/>
  <c r="W67" i="93"/>
  <c r="W82" i="93"/>
  <c r="X82" i="93"/>
  <c r="K168" i="242" l="1"/>
  <c r="K170" i="242" s="1"/>
  <c r="K168" i="243"/>
  <c r="K168" i="244"/>
  <c r="K168" i="245"/>
  <c r="K168" i="246"/>
  <c r="K168" i="247"/>
  <c r="K168" i="248"/>
  <c r="K168" i="249"/>
  <c r="K168" i="250"/>
  <c r="K168" i="98"/>
  <c r="K171" i="242"/>
  <c r="F8" i="93" s="1"/>
  <c r="E171" i="242"/>
  <c r="K171" i="250" l="1"/>
  <c r="F16" i="93" s="1"/>
  <c r="K170" i="250"/>
  <c r="K171" i="249"/>
  <c r="F15" i="93" s="1"/>
  <c r="K170" i="249"/>
  <c r="K170" i="248"/>
  <c r="K171" i="248"/>
  <c r="F14" i="93" s="1"/>
  <c r="K171" i="247"/>
  <c r="F13" i="93" s="1"/>
  <c r="K170" i="247"/>
  <c r="K171" i="246"/>
  <c r="F12" i="93" s="1"/>
  <c r="K170" i="246"/>
  <c r="K171" i="245"/>
  <c r="F11" i="93" s="1"/>
  <c r="K170" i="245"/>
  <c r="K171" i="244"/>
  <c r="F10" i="93" s="1"/>
  <c r="K170" i="244"/>
  <c r="K171" i="243"/>
  <c r="F9" i="93" s="1"/>
  <c r="K170" i="243"/>
  <c r="K170" i="98"/>
  <c r="E171" i="98" s="1"/>
  <c r="K171" i="98"/>
  <c r="F7" i="93" s="1"/>
  <c r="G7" i="93" s="1"/>
  <c r="G8" i="93"/>
  <c r="H8" i="93"/>
  <c r="F17" i="93"/>
  <c r="F18" i="93" s="1"/>
  <c r="H9" i="93" l="1"/>
  <c r="H10" i="93"/>
  <c r="H11" i="93"/>
  <c r="H12" i="93"/>
  <c r="H13" i="93"/>
  <c r="H14" i="93"/>
  <c r="H15" i="93"/>
  <c r="H16" i="93"/>
  <c r="H7" i="93"/>
  <c r="G17" i="93"/>
  <c r="F19" i="93"/>
  <c r="C27" i="93"/>
  <c r="C36" i="93" s="1"/>
  <c r="D36" i="93" s="1"/>
  <c r="D68" i="93"/>
  <c r="H17" i="93"/>
  <c r="E68" i="93" l="1"/>
  <c r="D72" i="93"/>
  <c r="E72" i="93" s="1"/>
</calcChain>
</file>

<file path=xl/sharedStrings.xml><?xml version="1.0" encoding="utf-8"?>
<sst xmlns="http://schemas.openxmlformats.org/spreadsheetml/2006/main" count="1280" uniqueCount="368">
  <si>
    <t>Algemeen</t>
  </si>
  <si>
    <t xml:space="preserve">- Een haalbaarheidsstudie is een studie ter voorbereiding op een pilotproject (artikel 25 AGVV) </t>
  </si>
  <si>
    <t>- Een milieustudie is een studie ter voorbereiding op milieu-investeringen in een demonstratieproject of in een project met uitontwikkelde technologie</t>
  </si>
  <si>
    <t xml:space="preserve">  (artikel 49 AGVV)</t>
  </si>
  <si>
    <t>- Een vergelijkbare studie is een studie ter voorbereiding op een investering in een demonstratieproject of in een project met uitontwikkelde technologie</t>
  </si>
  <si>
    <t xml:space="preserve">  die niet aan de vereisten van een milieustudie voldoet (de-minimis) </t>
  </si>
  <si>
    <t xml:space="preserve"> </t>
  </si>
  <si>
    <t>Let op!</t>
  </si>
  <si>
    <t>Voor een studie naar een project met uitontwikkelde technologie vallen alleen de kosten van anderen (derden: niet uit dezelfde groep) onder de subsidie.</t>
  </si>
  <si>
    <t>Projectkosten</t>
  </si>
  <si>
    <t>Als projectkosten komen de kosten in aanmerking die u in deze begroting opneemt. Voer alleen kosten op die:</t>
  </si>
  <si>
    <t>l</t>
  </si>
  <si>
    <t>rechtstreeks zijn toe te rekenen aan het project;</t>
  </si>
  <si>
    <t>voor eigen rekening en risico komen van de aanvrager en de deelnemers in het samenwerkingsverband;</t>
  </si>
  <si>
    <t>werkelijk worden gemaakt en betaald ná indiening van de aanvraag.</t>
  </si>
  <si>
    <t>BTW</t>
  </si>
  <si>
    <t>Als u van de opgevoerde kosten de betaalde btw kunt aftrekken of terugvorderen van de Belastingdienst, dan is de btw geen subsidiabele kostenpost.</t>
  </si>
  <si>
    <t>Kunt u de btw niet aftrekken bij de Belastingdienst, dan mag u de kosten inclusief betaalde btw opvoeren en is de btw wel een subsidiabele</t>
  </si>
  <si>
    <r>
      <rPr>
        <sz val="10"/>
        <color rgb="FF000000"/>
        <rFont val="Verdana"/>
        <family val="2"/>
      </rPr>
      <t>kostenpost. Geef in de begroting achter het kopje "</t>
    </r>
    <r>
      <rPr>
        <i/>
        <sz val="10"/>
        <color rgb="FF000000"/>
        <rFont val="Verdana"/>
        <family val="2"/>
      </rPr>
      <t>BTW</t>
    </r>
    <r>
      <rPr>
        <sz val="10"/>
        <color rgb="FF000000"/>
        <rFont val="Verdana"/>
        <family val="2"/>
      </rPr>
      <t>" aan hoe u de kosten opvoert door het juiste antwoord te selecteren.</t>
    </r>
  </si>
  <si>
    <t>Mijlpalenbegroting</t>
  </si>
  <si>
    <t>Voor verdere toelichting, zie het tabblad "Mijlpalenbegroting".</t>
  </si>
  <si>
    <t xml:space="preserve">A1 Loonkosten </t>
  </si>
  <si>
    <r>
      <rPr>
        <b/>
        <sz val="10"/>
        <color rgb="FF000000"/>
        <rFont val="Verdana"/>
        <family val="2"/>
      </rPr>
      <t xml:space="preserve">1. Integrale kostensystematiek </t>
    </r>
    <r>
      <rPr>
        <sz val="10"/>
        <color rgb="FF000000"/>
        <rFont val="Verdana"/>
        <family val="2"/>
      </rPr>
      <t xml:space="preserve">(artikel 12 van het Kaderbesluit nationale EZK- en LNV-subsidies)  </t>
    </r>
  </si>
  <si>
    <t xml:space="preserve">Voor meer informatie: </t>
  </si>
  <si>
    <t>https://www.rvo.nl/onderwerpen/subsidiespelregels/ezk/iks</t>
  </si>
  <si>
    <t>Deze methode is vooral geschikt voor grote organisaties die regelmatig subsidie bij ons aanvragen.</t>
  </si>
  <si>
    <r>
      <rPr>
        <b/>
        <sz val="10"/>
        <color rgb="FF000000"/>
        <rFont val="Verdana"/>
        <family val="2"/>
      </rPr>
      <t xml:space="preserve">2. Loonkosten + 50% opslag systematiek </t>
    </r>
    <r>
      <rPr>
        <sz val="10"/>
        <color rgb="FF000000"/>
        <rFont val="Verdana"/>
        <family val="2"/>
      </rPr>
      <t>(artikel 13 van het Kaderbesluit nationale EZK- en LNV-subsidies)</t>
    </r>
  </si>
  <si>
    <t>Voor meer informatie:</t>
  </si>
  <si>
    <t>www.rvo.nl/subsidies-regelingen/subsidiespelregels/subsidiabele-kosten-algemeen/Loonkosten plus vaste-opslag-systematiek</t>
  </si>
  <si>
    <r>
      <rPr>
        <b/>
        <sz val="10"/>
        <color rgb="FF000000"/>
        <rFont val="Verdana"/>
        <family val="2"/>
      </rPr>
      <t xml:space="preserve">3. Vast uurtarief van € 80 </t>
    </r>
    <r>
      <rPr>
        <sz val="10"/>
        <color rgb="FF000000"/>
        <rFont val="Verdana"/>
        <family val="2"/>
      </rPr>
      <t>(art. 14 van het Kaderbesluit nationale EZK- en LNV-subsidies en art. 4.2.6 Regeling nationale EZ-, LVVN- en KGG-subsidies)</t>
    </r>
  </si>
  <si>
    <t>www.rvo.nl/onderwerpen/subsidiespelregels/ezk/vaste-uurtarief</t>
  </si>
  <si>
    <t>Subsidiespelregels ministerie van Economische Zaken en Klimaat | RVO.nl</t>
  </si>
  <si>
    <t>A2 Machines en apparaten die niet uitsluitend voor het project worden gebruikt</t>
  </si>
  <si>
    <t>Als u de machine of apparatuur niet uitsluitend voor het project heeft aangeschaft, mag u de afschrijfkosten of leasetermijnen alleen meenemen als u</t>
  </si>
  <si>
    <t>een sluitende tijdregistratie bijhoudt. U neemt de kosten dan mee naar evenredigheid van de tijd dat de machine of het apparaat tijdens het project</t>
  </si>
  <si>
    <t xml:space="preserve">wordt gebruikt, gerelateerd aan de normale bezetting. Als u de integrale kostensystematiek gebruikt, dan kunt u u hier alleen kosten opvoeren als </t>
  </si>
  <si>
    <t>de kosten geen deel uitmaken van het integrale kostentarief.</t>
  </si>
  <si>
    <t>Subsidiespelregels EZK apparatuur</t>
  </si>
  <si>
    <t>A3 Aan derden verschuldigde kosten</t>
  </si>
  <si>
    <t xml:space="preserve">a: Apparatuur uitsluitend voor het project aangeschaft </t>
  </si>
  <si>
    <t>Houd rekening met een minimale afschrijvingstermijn van 5 jaar. U kunt alleen de afschrijvingskosten opvoeren voor de looptijd van het project.</t>
  </si>
  <si>
    <t>In de kolommen geeft u aan: de aanschafdatum, de aanschafwaarde en de restwaarde. De de kosten waarvoor u subsidie krijgt (subsidiabele kosten) worden</t>
  </si>
  <si>
    <t>automatisch berekend in de blauwe kolom. Vervolgens moet u zelf de subsidiabele kosten nog overnemen.</t>
  </si>
  <si>
    <t>https://www.rvo.nl/onderwerpen/subsidiespelregels/ezk/apparatuur</t>
  </si>
  <si>
    <t>b: Verbruikte materialen en hulpmiddelen</t>
  </si>
  <si>
    <t>Onder verbruikte materialen verstaan wij stoffen die bestemd zijn voor eenmalig gebruik voor het project en na bewerking geen zelfstandige</t>
  </si>
  <si>
    <t>zaak meer zijn. Hulpmiddelen zijn zelfstandige zaken die u speciaal aanschaft voor het project, die u alleen tijdens het project gebruikt</t>
  </si>
  <si>
    <t>en na afloop van het project niet meer bruikbaar zijn.</t>
  </si>
  <si>
    <t>https://www.rvo.nl/onderwerpen/subsidiespelregels/ezk/materialen</t>
  </si>
  <si>
    <t>c: Overige aan derden verschuldigde kosten</t>
  </si>
  <si>
    <t>Dit betreft alle (andere) kosten waarvoor u een factuur ontvangt en direct gerelateerd zijn aan de uitvoering van het project.</t>
  </si>
  <si>
    <t>Als u een deel van de activiteiten van het project uitbesteedt, kunt u de aan derden verschuldigde kosten aan het project toerekenen.</t>
  </si>
  <si>
    <t>https://www.rvo.nl/onderwerpen/subsidiespelregels/ezk/kosten-derden</t>
  </si>
  <si>
    <t>Loonkosten van met de subsidieaanvrager verbonden ondernemingen</t>
  </si>
  <si>
    <t>Niet subsidiabele kosten</t>
  </si>
  <si>
    <t>Kosten accountant om de controleverklaring op te stellen.</t>
  </si>
  <si>
    <t>Kosten voor administratief projectmanagement, zoals het bijhouden van de voortgang, contracten opstellen tussen samenwerkingspartijen,</t>
  </si>
  <si>
    <t xml:space="preserve">de voortgangsrapportages voor RVO, planning, budgettering, escaleren naar stuurgroep, projectbesturing, projectbewaking. </t>
  </si>
  <si>
    <t xml:space="preserve">Kosten voor binnenlandse reiskosten. </t>
  </si>
  <si>
    <t>Onderdeel B Overzicht subsidie per deelnemer en maximale subsidiepercentages</t>
  </si>
  <si>
    <t xml:space="preserve">Als u gebruik wilt maken van een MKB-toeslag, dan kunt u de MKB-toets invullen en meesturen bij uw aanvraag. </t>
  </si>
  <si>
    <t>https://www.rvo.nl/onderwerpen/subsidiespelregels/ez/mkb-verklaring</t>
  </si>
  <si>
    <t xml:space="preserve">Als u andere subsidie heeft gekregen voor hetzelfde project of een deel daarvan, dan moet u dit opvoeren in de begroting. </t>
  </si>
  <si>
    <t>In het model projectplan onder het hoofdstuk “Financiering” kunt u aangeven om welke subsidie(s) het gaat en hier een toelichting op geven.</t>
  </si>
  <si>
    <t>Wij zullen tijdens de beoordeling van uw aanvraag nagaan of en hoe deze subsidie cumuleert met de in deze aanvraag gevraagde subsidie.</t>
  </si>
  <si>
    <t>Natuurlijk kunt u ook voor indiening van uw aanvraag contact met ons opnemen om te horen wat dit mogelijk voor uw subsidieaanvraag betekent.</t>
  </si>
  <si>
    <t>Begroting Studies voor Duurzame Industrie 2026</t>
  </si>
  <si>
    <t>versie 2026 - 1.0</t>
  </si>
  <si>
    <t>Let op: dit format is uitsluitend bestemd voor projecten met meer dan 10 deelnemers!</t>
  </si>
  <si>
    <t xml:space="preserve">deelnemers eindigt op "D1" (voor Deelnemer 1), "D2" (voor Deelnemer 2) en zo verder. Let op dat u voor iedere deelnemer </t>
  </si>
  <si>
    <t>Projectnummer:</t>
  </si>
  <si>
    <t>Dit wordt ingevuld door RVO</t>
  </si>
  <si>
    <t>Type studie:</t>
  </si>
  <si>
    <t xml:space="preserve"> Haalbaarheidsstudie</t>
  </si>
  <si>
    <t>Titel van het project:</t>
  </si>
  <si>
    <t>startdatum project:</t>
  </si>
  <si>
    <t>einddatum project:</t>
  </si>
  <si>
    <t>Looptijd van het project:</t>
  </si>
  <si>
    <t>jaar</t>
  </si>
  <si>
    <t>Organisatienaam</t>
  </si>
  <si>
    <t>Type organisatie</t>
  </si>
  <si>
    <t>Aanvrager / Penvoerder</t>
  </si>
  <si>
    <t>Grote onderneming</t>
  </si>
  <si>
    <t>Deelnemer 1</t>
  </si>
  <si>
    <t>Kleine onderneming</t>
  </si>
  <si>
    <t>Deelnemer 2</t>
  </si>
  <si>
    <t>&lt;maak een keuze&gt;</t>
  </si>
  <si>
    <t>Deelnemer 3</t>
  </si>
  <si>
    <t>Deelnemer 4</t>
  </si>
  <si>
    <t>Deelnemer 5</t>
  </si>
  <si>
    <t>Deelnemer 6</t>
  </si>
  <si>
    <t>Deelnemer 7</t>
  </si>
  <si>
    <t>Deelnemer 8</t>
  </si>
  <si>
    <t>Deelnemer 9</t>
  </si>
  <si>
    <t>Private bijdragen in project kosten (cash bijdrage)</t>
  </si>
  <si>
    <t xml:space="preserve">Derden die financieel bijdragen aan het project, maar geen deelnemer zijn. </t>
  </si>
  <si>
    <t>Sponsor 1</t>
  </si>
  <si>
    <t>Sponsor 2</t>
  </si>
  <si>
    <t>Sponsor 3</t>
  </si>
  <si>
    <t>Sponsor 4</t>
  </si>
  <si>
    <t>Sponsor 5</t>
  </si>
  <si>
    <t>Sponsor 6</t>
  </si>
  <si>
    <t>Sponsor 7</t>
  </si>
  <si>
    <t>Sponsor 8</t>
  </si>
  <si>
    <t>Private bijdragen in project kosten (in-kind bijdrage)</t>
  </si>
  <si>
    <t>Een deelnemer die activiteiten uitvoert, maar geen subsidie aanvraagt.</t>
  </si>
  <si>
    <t>in-kind deelnemer 1</t>
  </si>
  <si>
    <t>in-kind deelnemer 2</t>
  </si>
  <si>
    <t>in-kind deelnemer 3</t>
  </si>
  <si>
    <t>in-kind deelnemer 4</t>
  </si>
  <si>
    <t>in-kind deelnemer 5</t>
  </si>
  <si>
    <t>in-kind deelnemer 6</t>
  </si>
  <si>
    <t>in-kind deelnemer 7</t>
  </si>
  <si>
    <t>in-kind deelnemer 8</t>
  </si>
  <si>
    <t>Projectoverzicht</t>
  </si>
  <si>
    <t>Titel:</t>
  </si>
  <si>
    <t>De onderstaande tabel wordt automatisch gevuld uit de andere werkbladen.</t>
  </si>
  <si>
    <t>Subsidiabele kosten</t>
  </si>
  <si>
    <t>Gevraagde Subsidie</t>
  </si>
  <si>
    <t>Nog te financieren</t>
  </si>
  <si>
    <t>Onderstaande velden zijn nodig om de private In-kind bijdrage te berekenen!</t>
  </si>
  <si>
    <t>Naam</t>
  </si>
  <si>
    <t>TSE-studie</t>
  </si>
  <si>
    <t>Sector</t>
  </si>
  <si>
    <t>Privaat in-Kind</t>
  </si>
  <si>
    <t>optelling reeds verstrekte steun</t>
  </si>
  <si>
    <t>P</t>
  </si>
  <si>
    <t>D1</t>
  </si>
  <si>
    <t>D2</t>
  </si>
  <si>
    <t>D3</t>
  </si>
  <si>
    <t>D4</t>
  </si>
  <si>
    <t>D5</t>
  </si>
  <si>
    <t>D6</t>
  </si>
  <si>
    <t>D7</t>
  </si>
  <si>
    <t>D8</t>
  </si>
  <si>
    <t>D9</t>
  </si>
  <si>
    <t>Totaal</t>
  </si>
  <si>
    <t>Totaal privaat nog te financieren</t>
  </si>
  <si>
    <t>Voor het invullen van onderstaande (geel gearceerde) velden wordt u verzocht eerst de toelichting te lezen.</t>
  </si>
  <si>
    <t>FINANCIERING</t>
  </si>
  <si>
    <t>Onderbouwing</t>
  </si>
  <si>
    <t>Bedrag (€)</t>
  </si>
  <si>
    <t>Toelichting en verwijzing naar document.</t>
  </si>
  <si>
    <t>Toelichting 'Financiering'</t>
  </si>
  <si>
    <t>Reeds verstrekte steun door bestuursorganen of Europese Commissie</t>
  </si>
  <si>
    <t>Gevraagde subsidie</t>
  </si>
  <si>
    <t>Cash-bijdrage</t>
  </si>
  <si>
    <t>In-kind bijdrage</t>
  </si>
  <si>
    <t>Deze tabel toont de hoeveelheid cash die naar kennisinstellingen gaat en hoeveel cash vanuit private organisaties komt</t>
  </si>
  <si>
    <t>Organisatietype ontvanger cash</t>
  </si>
  <si>
    <t>Sector: Publiek/Privaat</t>
  </si>
  <si>
    <t>Cash bijdrage aan KI's</t>
  </si>
  <si>
    <t>Private cash bijdrage</t>
  </si>
  <si>
    <t>Organisatietype sponsor</t>
  </si>
  <si>
    <t>Financiering van (sponsor):</t>
  </si>
  <si>
    <t>Cash bijdrage aan:</t>
  </si>
  <si>
    <t>Toelichting 'Financiering' Private bijdragen in project kosten (in cash)</t>
  </si>
  <si>
    <t>Cash bijdrage is een financiële bijdrage die een deelnemer ontvangt om zijn activiteiten te bekostigen, zoals sponsoring of een private bijdrage. 
Voeg de verstrekkende deelnemer/sponsor toe op:
•	 het tabblad "Deelnemersoverzicht" en "Projectoverzicht"; 
•	 het projectplan onder de kop “Deelnemersoverzicht”;
•	 het aanvraagformulier van het aanvraagportaal;
•	 het formulier “Aanmelding deelnemer en machtiging penvoerder”. 
Een begroting met de kosten per activiteiten is voor deze deelnemer alleen van toepassing als deze deelnemer óók subsidie aanvraagt.</t>
  </si>
  <si>
    <t>Totaal private cash bijdrage naar publiek</t>
  </si>
  <si>
    <t xml:space="preserve">Let op! Elke deelnemer kan zowel een deelnemer zijn binnen het project die subsidie aanvraagt en/of een cash bijdrage leveren en/of een in-kind deelnemer zijn. </t>
  </si>
  <si>
    <t>Financiering (in kind):</t>
  </si>
  <si>
    <t>In kind bijdrage aan:</t>
  </si>
  <si>
    <t>Toelichting 'Financiering' Private bijdragen in project kosten (in kind)</t>
  </si>
  <si>
    <t xml:space="preserve">In-kind bijdrage is een bijdrage in natura, bijvoorbeeld een machine of mensen die aan het project werken. Een in-kind deelnemer vraagt daar geen subsidie voor aan. Neem de deelnemer op in:
•	 het tabblad "Deelnemersoverzicht" en "Projectoverzicht"; 
•	 het projectplan onder de kop “Deelnemersoverzicht”;
•	 het aanvraagformulier van het aanvraagportaal; 
•	 het formulier “Aanmelding deelnemer en machtiging penvoerder”; 
•	 op een deelnemerstabblad in de begroting met de kosten per activiteiten. Bij gevraagde subsidie vraagt u € 0 subsidie aan </t>
  </si>
  <si>
    <t>Deze tabel is nodig voor Monitoring: wie levert cash en wie ontvangt?</t>
  </si>
  <si>
    <t>Reeds verstrekte steun door bestuursorganen of Europese Commissie (t.b.v. cel D39)</t>
  </si>
  <si>
    <t>Organisatie</t>
  </si>
  <si>
    <t>Cash bijdrage</t>
  </si>
  <si>
    <t>Cash ontvangen</t>
  </si>
  <si>
    <t>Extra steun</t>
  </si>
  <si>
    <t>De onderstaande tabel dient ter informatie en wordt automatisch gevuld. U hoeft hier niets in te vullen.</t>
  </si>
  <si>
    <t>TOTALE PROJECTKOSTEN</t>
  </si>
  <si>
    <t>€</t>
  </si>
  <si>
    <t>% van totale projectkosten</t>
  </si>
  <si>
    <t>Toelichting</t>
  </si>
  <si>
    <t>Totale projectkosten</t>
  </si>
  <si>
    <t>Het totaal aan subsidiabele projectkosten</t>
  </si>
  <si>
    <t>Het totaal aan gevraagde subsidie en hoeveel procent dit van de totale projectkosten is</t>
  </si>
  <si>
    <t>Het totaal aan subsidie of steun die ontvangen wordt vanuit andere publieke partijen</t>
  </si>
  <si>
    <t>Bijdragen in projectkosten (cash bijdrage)</t>
  </si>
  <si>
    <t>Bevat het totaal aan financiering door derden (cash bijdrage)</t>
  </si>
  <si>
    <t>Bijdragen in projectkosten (in-kind)</t>
  </si>
  <si>
    <t>Bevat het totaal aan financiering door derden (in-kind)</t>
  </si>
  <si>
    <t>Nog te financieren eigen aandeel</t>
  </si>
  <si>
    <t>Bevat het te financieren deel na aftrek van subsidie, financiering door derden en eigen middelen</t>
  </si>
  <si>
    <t>Controle:</t>
  </si>
  <si>
    <t>Mijlpalenbegroting – niet verplicht om in te vullen</t>
  </si>
  <si>
    <t>Als u dit tabblad leeg laat, berekent RVO de voorschotten lineair</t>
  </si>
  <si>
    <t>Vul in onderstaande tabel voor iedere mijlpaal de kosten in, volgens het mijlpalenoverzicht in het projectplan:</t>
  </si>
  <si>
    <t>- Vul de kosten per mijlpaal in;</t>
  </si>
  <si>
    <t>- Vul voor iedere mijlpaal de einddatum in.</t>
  </si>
  <si>
    <t>Het aantal mijlpalen staat niet vast en hoeft niet gelijk te lopen aan de kwartalen van een jaar.</t>
  </si>
  <si>
    <t>De mijlpaalperioden moeten binnen de looptijd van het project vallen. </t>
  </si>
  <si>
    <t>De totale kosten moeten gelijk zijn aan de totale kosten zoals weergegeven op het tabblad "Projectoverzicht".</t>
  </si>
  <si>
    <t>Deelnemer</t>
  </si>
  <si>
    <t>periode mijlpaal 1</t>
  </si>
  <si>
    <t>periode mijlpaal 2</t>
  </si>
  <si>
    <t>periode mijlpaal 3</t>
  </si>
  <si>
    <t>periode mijlpaal 4</t>
  </si>
  <si>
    <t>periode mijlpaal 5</t>
  </si>
  <si>
    <t>periode mijlpaal 6</t>
  </si>
  <si>
    <t>periode mijlpaal 7</t>
  </si>
  <si>
    <t>periode mijlpaal 8</t>
  </si>
  <si>
    <t>totaal</t>
  </si>
  <si>
    <t>Kosten per mijlpaal</t>
  </si>
  <si>
    <t>Startdatum mijlpaal</t>
  </si>
  <si>
    <t>Einddatum mijlpaal</t>
  </si>
  <si>
    <t>Resultaat mijlpalen</t>
  </si>
  <si>
    <t>Beschrijf hieronder kort per mijlpaal in wat het te behalen resultaat is:</t>
  </si>
  <si>
    <t>Ruimte voor toelichting</t>
  </si>
  <si>
    <t>KOLOM VERBERGEN!!</t>
  </si>
  <si>
    <t>Studies voor Duurzame Industrie 2026</t>
  </si>
  <si>
    <t>Gegevens per deelnemer:</t>
  </si>
  <si>
    <t>Aanvrager/penvoerder</t>
  </si>
  <si>
    <t>Titel project</t>
  </si>
  <si>
    <t>btw-plichtig</t>
  </si>
  <si>
    <t>Gebruikte loonsystematiek</t>
  </si>
  <si>
    <t>ONDERDEEL A</t>
  </si>
  <si>
    <t xml:space="preserve">Overzicht kosten </t>
  </si>
  <si>
    <t>A1.</t>
  </si>
  <si>
    <t>Loonkosten</t>
  </si>
  <si>
    <t>WP/
Fase</t>
  </si>
  <si>
    <t>Functie</t>
  </si>
  <si>
    <t>Rol in het project</t>
  </si>
  <si>
    <t xml:space="preserve">Toelichting IKS bijvoorbeeld: divisie R&amp;D, loonkosten 10. </t>
  </si>
  <si>
    <t xml:space="preserve">Uurtarief € </t>
  </si>
  <si>
    <t>Aantal uur in gebruik</t>
  </si>
  <si>
    <t>Kosten €</t>
  </si>
  <si>
    <t>Totale loonkosten</t>
  </si>
  <si>
    <t>A2.</t>
  </si>
  <si>
    <t>Machines en apparaten die niet uitsluitend voor het project worden gebruikt</t>
  </si>
  <si>
    <t>Deze kolom geeft weer welke restwaarde nog binnen het project wordt afgeschreven</t>
  </si>
  <si>
    <t>Omschrijving kosten</t>
  </si>
  <si>
    <t xml:space="preserve"> Aanschafdatum</t>
  </si>
  <si>
    <t>Aanschafwaarde</t>
  </si>
  <si>
    <t>Afschrijving in jaren (minimaal 5 jaar)</t>
  </si>
  <si>
    <t>Fiscale afschrijving per jaar.</t>
  </si>
  <si>
    <t>Totaal uren bij normale bezetting per jaar.</t>
  </si>
  <si>
    <t>Afschrijving per uur</t>
  </si>
  <si>
    <t>Aantal uur in gebruik t.b.v. project</t>
  </si>
  <si>
    <t xml:space="preserve">Restwaarde afschrijvingen </t>
  </si>
  <si>
    <t xml:space="preserve">Totale kosten 'aangeschafte machines en apparatuur' </t>
  </si>
  <si>
    <t>A3.</t>
  </si>
  <si>
    <t>Aan derden verschuldigde kosten</t>
  </si>
  <si>
    <r>
      <t>A3. a: Apparatuur uitsluitend voor het project aangeschaft</t>
    </r>
    <r>
      <rPr>
        <sz val="10"/>
        <rFont val="Arial"/>
        <family val="2"/>
      </rPr>
      <t xml:space="preserve"> </t>
    </r>
  </si>
  <si>
    <t xml:space="preserve">Aanschafdatum, de datum moet altijd binnen de projectperiode liggen. </t>
  </si>
  <si>
    <t>Restwaarde €</t>
  </si>
  <si>
    <t>Subsidiabele kosten totaal €</t>
  </si>
  <si>
    <t>A3. b: Verbruikte materialen en hulpmiddelen</t>
  </si>
  <si>
    <t>Prijs per eenheid</t>
  </si>
  <si>
    <t>Verbruik (hoeveelheden)</t>
  </si>
  <si>
    <t>A3. c: Overige aan derden verschuldigde kosten</t>
  </si>
  <si>
    <t>Handelsnaam derde</t>
  </si>
  <si>
    <t>Totaal aan derden verschuldigde kosten</t>
  </si>
  <si>
    <t>ONDERDEEL B</t>
  </si>
  <si>
    <t>Overzicht subsidie deelnemer:</t>
  </si>
  <si>
    <t xml:space="preserve">Omschrijving </t>
  </si>
  <si>
    <t>A4.</t>
  </si>
  <si>
    <t>Totaal onderdeel B (= A1 t/m A3)</t>
  </si>
  <si>
    <t>MKB-toeslag</t>
  </si>
  <si>
    <t>geen toeslag</t>
  </si>
  <si>
    <t>Maximale subsidiepercentage</t>
  </si>
  <si>
    <t xml:space="preserve">Maximale subsidie </t>
  </si>
  <si>
    <t xml:space="preserve">Gevraagde subsidie </t>
  </si>
  <si>
    <t>ONDERDEEL C</t>
  </si>
  <si>
    <t>Financiering van het project:</t>
  </si>
  <si>
    <t>C1.</t>
  </si>
  <si>
    <t>C2.</t>
  </si>
  <si>
    <t>Steun door bestuursorganen of Europese Commissie</t>
  </si>
  <si>
    <t>C3.</t>
  </si>
  <si>
    <t>Gevraagde subsidie (B)</t>
  </si>
  <si>
    <t>C</t>
  </si>
  <si>
    <t>Nog te financieren (=C1-C2-C3)</t>
  </si>
  <si>
    <t>Geef bij de opmerkingen aan hoe u dit deel financiert.</t>
  </si>
  <si>
    <t>Ruimte voor toelichting onderdeel A t/m C</t>
  </si>
  <si>
    <t>Vast uurtarief van € 80,00</t>
  </si>
  <si>
    <t>Aanschafdatum</t>
  </si>
  <si>
    <t>A3. a: Apparatuur uitsluitend voor het project aangeschaft</t>
  </si>
  <si>
    <t>kleine bedrijven (20%)</t>
  </si>
  <si>
    <t>Fase</t>
  </si>
  <si>
    <t>Lijstnaam = Typeinfrastructuur</t>
  </si>
  <si>
    <t>Lijstnaam = BTW</t>
  </si>
  <si>
    <t>Energie-infrastructuur</t>
  </si>
  <si>
    <t>Lokale infrastructuurvoorzieningen</t>
  </si>
  <si>
    <t>btw-vrijgesteld</t>
  </si>
  <si>
    <t>Lijstnaam = Milieuenafval</t>
  </si>
  <si>
    <t>Verhoging milieubescherming</t>
  </si>
  <si>
    <t>Lijstnaam = Loonsystematiek</t>
  </si>
  <si>
    <t>Recycling en hergebruik van afval</t>
  </si>
  <si>
    <t>Integrale kostensystematiek</t>
  </si>
  <si>
    <t>Lijstnaam = Organisatietype</t>
  </si>
  <si>
    <t>Lijstnaam = Sector</t>
  </si>
  <si>
    <t>Loonkosten +50% opslag systematiek</t>
  </si>
  <si>
    <t>Publiek</t>
  </si>
  <si>
    <t>Kennisinstelling/ onderz. org. - economische activiteiten</t>
  </si>
  <si>
    <t>Kennisinstelling/ onderz. org. - niet economische activiteiten</t>
  </si>
  <si>
    <t>Privaat</t>
  </si>
  <si>
    <t>Middelgrote onderneming</t>
  </si>
  <si>
    <r>
      <t xml:space="preserve"> </t>
    </r>
    <r>
      <rPr>
        <sz val="9"/>
        <color indexed="8"/>
        <rFont val="Verdana"/>
        <family val="2"/>
      </rPr>
      <t>Milieustudie ter voorbereiding op een demonstratie project</t>
    </r>
  </si>
  <si>
    <r>
      <t xml:space="preserve"> </t>
    </r>
    <r>
      <rPr>
        <sz val="9"/>
        <color indexed="8"/>
        <rFont val="Verdana"/>
        <family val="2"/>
      </rPr>
      <t>Milieustudie ter voorbereiding op een investering in een uitontwikkelde technologie</t>
    </r>
  </si>
  <si>
    <t>Overheid met publieke taken</t>
  </si>
  <si>
    <t>Overheid met private taken</t>
  </si>
  <si>
    <r>
      <t xml:space="preserve"> </t>
    </r>
    <r>
      <rPr>
        <sz val="9"/>
        <color indexed="8"/>
        <rFont val="Verdana"/>
        <family val="2"/>
      </rPr>
      <t>Vergelijkbare studie ter voorbereiding op een demonstratie project</t>
    </r>
  </si>
  <si>
    <t>Overig</t>
  </si>
  <si>
    <r>
      <t xml:space="preserve"> </t>
    </r>
    <r>
      <rPr>
        <sz val="9"/>
        <color indexed="8"/>
        <rFont val="Verdana"/>
        <family val="2"/>
      </rPr>
      <t>Vergelijkbare studie ter voorbereiding op een investering in een uitontwikkelde technologie</t>
    </r>
    <r>
      <rPr>
        <sz val="9"/>
        <rFont val="Verdana"/>
        <family val="2"/>
      </rPr>
      <t> </t>
    </r>
  </si>
  <si>
    <t>Lijstnaam =MKBtoeslag</t>
  </si>
  <si>
    <t>maximale subsidie</t>
  </si>
  <si>
    <t>middelgrote bedrijven (10%)</t>
  </si>
  <si>
    <t>Programmalijn:</t>
  </si>
  <si>
    <t>Meer uitleg over de programmalijnen vindt u op het tabblad 'Uitleg begroting'</t>
  </si>
  <si>
    <t>Programmalijn 1: CO2-reducerende maatregelen, anders dan waterstof en groene chemie en vergassing van reststromen </t>
  </si>
  <si>
    <t>Programmalijn 2: Waterstof en groene chemie (GroenvermogenNL) </t>
  </si>
  <si>
    <t>Programmalijn 3: Vergassing van reststromen</t>
  </si>
  <si>
    <t>&lt;Maak een keuze&gt;</t>
  </si>
  <si>
    <t xml:space="preserve">Onder deze programmalijn vallen studies naar pilotprojecten, demonstratieprojecten of projecten met uitontwikkelde technologie die andere CO2-reducerende maatregelen in de </t>
  </si>
  <si>
    <t>industrie betreffen, dan maatregelen met betrekking tot waterstof en groene chemie en vergassing van restromen die binnen programmalijn 2 en 3 passen.</t>
  </si>
  <si>
    <t xml:space="preserve">Studies met betrekking tot waterstof die in deze programmalijn passen, kunnen zowel hernieuwbare als niet-hernieuwbare waterstof geproduceerd uit hernieuwbare elektriciteit </t>
  </si>
  <si>
    <t xml:space="preserve">betreffen. Onder hernieuwbare waterstof wordt verstaan: waterstof geproduceerd uit hernieuwbare energie overeenkomstig de methoden die zijn uiteengezet voor hernieuwbare </t>
  </si>
  <si>
    <t>vloeibare en gasvormige  transportbrandstoffen van niet-biologische oorsprong.</t>
  </si>
  <si>
    <t xml:space="preserve">Voor niet-hernieuwbare waterstof moet worden aangetoond dat gedurende de levenscyclus een broeikasgasemissiereductie van ten minste 70% gerealiseerd wordt ten </t>
  </si>
  <si>
    <t>Lijstnaam = Programmalijn</t>
  </si>
  <si>
    <t>Programmalijn 3 (Vergassing van reststromen)</t>
  </si>
  <si>
    <t>Programmalijn 1 (CO2-reducerende maatregelen, anders dan programmalijnen 2 en 3)</t>
  </si>
  <si>
    <t>Programmalijn 2 (Waterstof en groene chemie)</t>
  </si>
  <si>
    <t xml:space="preserve">deze kosten te vallen onder de loonkosten (zie uitleg bij 'A1 Loonkosten') van die opgenomen deelnemer, en niet meer onder kosten derden. </t>
  </si>
  <si>
    <t xml:space="preserve">Onder deze programmalijn passen studies gericht op de vergassing van reststromen waarvan ten minste een deel van biogene </t>
  </si>
  <si>
    <t xml:space="preserve">oorsprong is. Onder reststromen van biogene oorsprong wordt verstaan biogene grondstoffen die voldoen aan bijlage IX van de Richtlijn hernieuwbare energie. Onder vergassing </t>
  </si>
  <si>
    <t xml:space="preserve">wordt verstaan het thermochemisch proces, waarbij grondstoffen op hoge druk of temperatuur met een ondermaat aan zuurstof worden gekraakt tot een mengsel van gassen. </t>
  </si>
  <si>
    <t xml:space="preserve">Dit gasmengsel kan vervolgens verder worden opgewaardeerd tot verschillendediverse eindproducten, namelijk groen gas, methanol, (geavanceerde) transportbrandstoffen, of in de </t>
  </si>
  <si>
    <t>vorm van chemicaliën of syngas als grondstof voor de industrie.</t>
  </si>
  <si>
    <t>opzichte van een fossiele referentiebrandstof van 94 g CO2eq/MJ. Programmalijn 2 bevat de volgende vier deelprogramma’s:</t>
  </si>
  <si>
    <t>1. Transport en opslag van waterstof(dragers) inclusief conversiestap;</t>
  </si>
  <si>
    <t>2. Toepassen van waterstof(dragers) en groene elektronen;</t>
  </si>
  <si>
    <t>3. Productie van waterstof;</t>
  </si>
  <si>
    <t>4. Productie van (onderdelen van) elektrolysers voor de productie van hernieuwbare waterstof.</t>
  </si>
  <si>
    <t>Maximale subsidie vanuit de programmalijn</t>
  </si>
  <si>
    <t>Ook als u geen loonkosten maakt, maar er toch arbeid wordt verricht.</t>
  </si>
  <si>
    <t>U berekent de loonkosten volgens een van de volgende methodes:</t>
  </si>
  <si>
    <t>Kosten voor kennisverspreidingsactiviteiten.</t>
  </si>
  <si>
    <r>
      <rPr>
        <sz val="9"/>
        <color rgb="FF00B050"/>
        <rFont val="Verdana"/>
        <family val="2"/>
      </rPr>
      <t>Al</t>
    </r>
    <r>
      <rPr>
        <sz val="9"/>
        <rFont val="Verdana"/>
        <family val="2"/>
      </rPr>
      <t xml:space="preserve"> verstrekte steun door bestuursorganen of Europese Commissie</t>
    </r>
  </si>
  <si>
    <t>Begroting subsidie Studies voor Duurzame Industrie (STUDI) 2026</t>
  </si>
  <si>
    <t>Deze begroting geldt voor de subsidie STUDI. Er zijn 3 typen studies:</t>
  </si>
  <si>
    <t>Onderbouw alle kosten per kostencategorie. Doe dit met berekeningen en/of offertes als dat mogelijk is. Zie de toelichtingsvelden onder de begroting.</t>
  </si>
  <si>
    <t>U kunt ervoor kiezen om uw subsidie op basis van mijlpalen uit te laten betalen. Dit is optioneel.</t>
  </si>
  <si>
    <t>Een deelnemer mag slechts één van bovenstaande methodes gebruiken.</t>
  </si>
  <si>
    <t xml:space="preserve">Voor loonkosten van ondernemingen die met de subsidieaanvrager in een groep verbonden zijn en een vaste inrichting in Nederland hebben, geldt dat </t>
  </si>
  <si>
    <t xml:space="preserve">deze kosten onder de subsidie vallen tot een maximum subsidiebedrag van € 25.000. Als de loonkosten - afhankelijk van het subsidiepercentage - hoger zijn </t>
  </si>
  <si>
    <t xml:space="preserve">dan vallen de loonkosten alleen onder de subsidie als de verbonden onderneming als deelnemer in de aanvraag wordt opgenomen. Daarmee komen </t>
  </si>
  <si>
    <t xml:space="preserve">De volgende kosten vallen in ieder geval niet onbder de subsidie: </t>
  </si>
  <si>
    <t>Het maximale subsidiepercentage voor de subsidie STUDI is 50%. Een toeslag is mogelijk voor middelgrote bedrijven (10%) of kleine bedrijven (20%).</t>
  </si>
  <si>
    <t xml:space="preserve">U kunt de online MKB-toets op onze website gebruiken: </t>
  </si>
  <si>
    <t>https://www.rvo.nl/subsidies-financiering/studi/studies-duurzame-industrie</t>
  </si>
  <si>
    <t>Deze datums moeten overeenkomen met de datums op uw aanvraagformulier!</t>
  </si>
  <si>
    <t xml:space="preserve">Deze begroting bestaat uit gele en blauwe tabbladen. In de gele tabbladen kunt u zelf gegevens invullen, </t>
  </si>
  <si>
    <t>de blauwe tabbladen zijn informatief en/of worden automatisch of later door RVO ingevuld.</t>
  </si>
  <si>
    <t>Elke projectdeelnemer heeft een apart tabblad voor het invullen van gemaakte kosten en gevraagde subsidie.</t>
  </si>
  <si>
    <t>Het tabblad "Begroting P" is voor de Aanvrager/Penvoerder. De naam van de tabbladen voor de overige</t>
  </si>
  <si>
    <t>het juiste tabblad invult. U herkent dit aan de organisatienaam bovenaan ieder tabblad.</t>
  </si>
  <si>
    <t>Lees eerst de toelichting vóórdat u onderstaande (geel gearceerde) velden invult.</t>
  </si>
  <si>
    <t xml:space="preserve">U geeft in het projectplan aan hoe elke deelnemer de eigen bijdrage gaat financieren. Voor onderbouwing van de financiering voegt u bewijsstukken toe. U financiert de eigen bijdrage met bijvoorbeeld:
1.	 Eigen middelen: voldoende financiële middelen om het project te financieren. Dit kunt u aantonen met onder andere een bankafschrift of jaarrekening;
2.	 Lening en/of investering: toezegging van lening en/of investering voor financiering van het project. Dit kunt u aantonen met een term sheet of leningsovereenkomst;      
3.	 Andere subsidieverstrekkingen van bestuursorganen of de Europese commissie: dit kunt u aantonen met een beslissing op de betreffende subsidieaanvraag. Heeft u deze nog niet? Stuur dan een kopie van het aanvraagformulier. Een cumulatie, stapeling van subsidies, is meestal maar beperkt mogelijk door cumulatie- of uitsluitingsbepaling. Dit controleren wij.
4.	 Financiering van derde: een cash-bijdrage in de vorm van sponsoring. Zie toelichting ‘cash bijdrage’ hieronder.
Wij wijzen een aanvraag af als er onvoldoende vertrouwen is dat u het project kan financieren. De kans dat het project mislukt of pas veel later van start gaat, is dan te groot. U mag de eigen bijdrage niet financieren met de aangevraagde subsidie.
 </t>
  </si>
  <si>
    <t>voor meerjarige investeringsprojecten. Bij de berekening van de voorschotten gebruiken we het bedrag per mijlpaal.</t>
  </si>
  <si>
    <t>Als de kosten niet gelijkmatig over de looptijd van het project zijn verdeeld en u de voorschotten wilt ontvangen op het moment</t>
  </si>
  <si>
    <t xml:space="preserve">dat de kosten worden gemaakt, dan kunt u de mijlpalenbegroting gebruiken. Een mijlpalenbegroting geldt vooral </t>
  </si>
  <si>
    <t>Model begroting</t>
  </si>
  <si>
    <t>LET OP: Deze lijsten worden op verschillende tabbladen gebruikt binnen formules! Niet zomaar verplaatsen, verwijderen of aanpassen!</t>
  </si>
  <si>
    <t>Programmalijnen binnen de subsidie STUDI</t>
  </si>
  <si>
    <t>Binnen de subsidie STUDI wordt onderscheid gemaakt tussen drie programmalijnen. De programmalijnen zijn:</t>
  </si>
  <si>
    <t>De directe loonkosten van de projectmedewerkers vermeerdert u met 50% en voert u op in de begroting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</si>
</sst>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1" formatCode="_ * #,##0_ ;_ * \-#,##0_ ;_ * &quot;-&quot;_ ;_ @_ "/>
    <numFmt numFmtId="164" formatCode="_-&quot;€&quot;\ * #,##0_-;_-&quot;€&quot;\ * #,##0\-;_-&quot;€&quot;\ * &quot;-&quot;_-;_-@_-"/>
    <numFmt numFmtId="165" formatCode="_-* #,##0_-;_-* #,##0\-;_-* &quot;-&quot;_-;_-@_-"/>
    <numFmt numFmtId="166" formatCode="_-&quot;€&quot;\ * #,##0.00_-;_-&quot;€&quot;\ * #,##0.00\-;_-&quot;€&quot;\ * &quot;-&quot;??_-;_-@_-"/>
    <numFmt numFmtId="167" formatCode="_-* #,##0.00_-;_-* #,##0.00\-;_-* &quot;-&quot;??_-;_-@_-"/>
    <numFmt numFmtId="168" formatCode="_-* #,##0_-;_-* #,##0\-;_-* &quot;-&quot;??_-;_-@_-"/>
    <numFmt numFmtId="169" formatCode="#,##0.0"/>
    <numFmt numFmtId="170" formatCode="&quot;€&quot;\ #,##0_-"/>
    <numFmt numFmtId="171" formatCode="_-[$€-413]\ * #,##0_-;_-[$€-413]\ * #,##0\-;_-[$€-413]\ * &quot;-&quot;_-;_-@_-"/>
    <numFmt numFmtId="172" formatCode="\-"/>
    <numFmt numFmtId="173" formatCode="_-* #,##0.0_-;_-* #,##0.0\-;_-* &quot;-&quot;??_-;_-@_-"/>
    <numFmt numFmtId="174" formatCode="0.0"/>
  </numFmts>
  <fonts count="83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u/>
      <sz val="7.5"/>
      <color indexed="12"/>
      <name val="Times New Roman"/>
      <family val="1"/>
    </font>
    <font>
      <sz val="10"/>
      <name val="Times New Roman"/>
      <family val="1"/>
    </font>
    <font>
      <b/>
      <sz val="12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1"/>
      <name val="Verdana"/>
      <family val="2"/>
    </font>
    <font>
      <b/>
      <sz val="11"/>
      <color indexed="9"/>
      <name val="Verdana"/>
      <family val="2"/>
    </font>
    <font>
      <i/>
      <sz val="10"/>
      <name val="Verdana"/>
      <family val="2"/>
    </font>
    <font>
      <sz val="12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sz val="10"/>
      <color indexed="22"/>
      <name val="Arial"/>
      <family val="2"/>
    </font>
    <font>
      <i/>
      <sz val="10"/>
      <name val="Arial"/>
      <family val="2"/>
    </font>
    <font>
      <b/>
      <u/>
      <sz val="10"/>
      <name val="Verdana"/>
      <family val="2"/>
    </font>
    <font>
      <b/>
      <sz val="12"/>
      <color indexed="9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sz val="8"/>
      <color indexed="8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Arial"/>
      <family val="2"/>
    </font>
    <font>
      <b/>
      <sz val="8"/>
      <color indexed="10"/>
      <name val="Verdana"/>
      <family val="2"/>
    </font>
    <font>
      <sz val="9"/>
      <name val="Verdana"/>
      <family val="2"/>
    </font>
    <font>
      <b/>
      <sz val="14"/>
      <name val="Verdana"/>
      <family val="2"/>
    </font>
    <font>
      <sz val="9"/>
      <color indexed="9"/>
      <name val="Verdana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i/>
      <sz val="10"/>
      <name val="Arial"/>
      <family val="2"/>
    </font>
    <font>
      <i/>
      <sz val="10"/>
      <color indexed="9"/>
      <name val="Arial"/>
      <family val="2"/>
    </font>
    <font>
      <b/>
      <i/>
      <sz val="10"/>
      <color indexed="9"/>
      <name val="Arial"/>
      <family val="2"/>
    </font>
    <font>
      <i/>
      <sz val="8"/>
      <name val="Verdana"/>
      <family val="2"/>
    </font>
    <font>
      <sz val="10"/>
      <name val="Arial"/>
      <family val="2"/>
    </font>
    <font>
      <b/>
      <i/>
      <sz val="9"/>
      <name val="Arial"/>
      <family val="2"/>
    </font>
    <font>
      <u/>
      <sz val="10"/>
      <name val="Verdana"/>
      <family val="2"/>
    </font>
    <font>
      <sz val="10"/>
      <name val="Wingdings"/>
      <charset val="2"/>
    </font>
    <font>
      <b/>
      <sz val="14"/>
      <name val="Arial"/>
      <family val="2"/>
    </font>
    <font>
      <sz val="9"/>
      <color indexed="8"/>
      <name val="Verdana"/>
      <family val="2"/>
    </font>
    <font>
      <sz val="12"/>
      <name val="Verdana"/>
      <family val="2"/>
    </font>
    <font>
      <sz val="10"/>
      <color indexed="55"/>
      <name val="Arial"/>
      <family val="2"/>
    </font>
    <font>
      <b/>
      <sz val="16"/>
      <color indexed="9"/>
      <name val="Arial"/>
      <family val="2"/>
    </font>
    <font>
      <sz val="12"/>
      <color indexed="9"/>
      <name val="Arial"/>
      <family val="2"/>
    </font>
    <font>
      <i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1"/>
      <color indexed="9"/>
      <name val="Arial"/>
      <family val="2"/>
    </font>
    <font>
      <b/>
      <sz val="10"/>
      <color theme="1"/>
      <name val="Verdana"/>
      <family val="2"/>
    </font>
    <font>
      <b/>
      <sz val="10"/>
      <color rgb="FFFF0000"/>
      <name val="Verdana"/>
      <family val="2"/>
    </font>
    <font>
      <b/>
      <sz val="8"/>
      <color rgb="FF0070C0"/>
      <name val="Verdana"/>
      <family val="2"/>
    </font>
    <font>
      <sz val="8"/>
      <color rgb="FFFF0000"/>
      <name val="Verdana"/>
      <family val="2"/>
    </font>
    <font>
      <b/>
      <sz val="10"/>
      <color rgb="FFFF0000"/>
      <name val="Arial"/>
      <family val="2"/>
    </font>
    <font>
      <b/>
      <sz val="12"/>
      <color theme="0"/>
      <name val="Verdana"/>
      <family val="2"/>
    </font>
    <font>
      <sz val="9"/>
      <color theme="0"/>
      <name val="Verdana"/>
      <family val="2"/>
    </font>
    <font>
      <b/>
      <sz val="9"/>
      <color theme="0"/>
      <name val="Verdana"/>
      <family val="2"/>
    </font>
    <font>
      <sz val="10"/>
      <color rgb="FFFF0000"/>
      <name val="Verdana"/>
      <family val="2"/>
    </font>
    <font>
      <sz val="10"/>
      <color rgb="FF00B050"/>
      <name val="Arial"/>
      <family val="2"/>
    </font>
    <font>
      <i/>
      <sz val="10"/>
      <color rgb="FFFF0000"/>
      <name val="Arial"/>
      <family val="2"/>
    </font>
    <font>
      <sz val="10"/>
      <color rgb="FFFF0000"/>
      <name val="Arial"/>
      <family val="2"/>
    </font>
    <font>
      <b/>
      <sz val="9"/>
      <color rgb="FFFF0000"/>
      <name val="Arial"/>
      <family val="2"/>
    </font>
    <font>
      <sz val="9"/>
      <color rgb="FF000000"/>
      <name val="Courier New"/>
      <family val="3"/>
    </font>
    <font>
      <b/>
      <sz val="9"/>
      <color rgb="FF0070C0"/>
      <name val="Verdana"/>
      <family val="2"/>
    </font>
    <font>
      <b/>
      <sz val="9"/>
      <color rgb="FFFF0000"/>
      <name val="Verdana"/>
      <family val="2"/>
    </font>
    <font>
      <sz val="12"/>
      <color theme="0"/>
      <name val="Verdana"/>
      <family val="2"/>
    </font>
    <font>
      <sz val="9.5"/>
      <color rgb="FFFF0000"/>
      <name val="Verdana"/>
      <family val="2"/>
    </font>
    <font>
      <sz val="9"/>
      <color rgb="FFFF0000"/>
      <name val="Verdana"/>
      <family val="2"/>
    </font>
    <font>
      <b/>
      <sz val="8"/>
      <color rgb="FFFF0000"/>
      <name val="Verdana"/>
      <family val="2"/>
    </font>
    <font>
      <b/>
      <i/>
      <sz val="9"/>
      <color rgb="FF000000"/>
      <name val="Arial"/>
      <family val="2"/>
    </font>
    <font>
      <sz val="9"/>
      <color rgb="FFFF0000"/>
      <name val="Arial"/>
      <family val="2"/>
    </font>
    <font>
      <b/>
      <sz val="9"/>
      <color rgb="FFD52B1E"/>
      <name val="Verdana"/>
      <family val="2"/>
    </font>
    <font>
      <b/>
      <sz val="10"/>
      <color rgb="FFD52B1E"/>
      <name val="Arial"/>
      <family val="2"/>
    </font>
    <font>
      <b/>
      <sz val="9"/>
      <color indexed="9"/>
      <name val="Verdana"/>
      <family val="2"/>
    </font>
    <font>
      <i/>
      <sz val="9"/>
      <name val="Verdana"/>
      <family val="2"/>
    </font>
    <font>
      <sz val="9"/>
      <name val="Arial"/>
      <family val="2"/>
    </font>
    <font>
      <sz val="9"/>
      <color rgb="FF000000"/>
      <name val="Verdana"/>
      <family val="2"/>
    </font>
    <font>
      <sz val="10"/>
      <color rgb="FF000000"/>
      <name val="Verdana"/>
      <family val="2"/>
    </font>
    <font>
      <i/>
      <sz val="10"/>
      <color rgb="FF000000"/>
      <name val="Verdana"/>
      <family val="2"/>
    </font>
    <font>
      <b/>
      <sz val="10"/>
      <color rgb="FF000000"/>
      <name val="Verdana"/>
      <family val="2"/>
    </font>
    <font>
      <u/>
      <sz val="10"/>
      <color indexed="12"/>
      <name val="Verdana"/>
      <family val="2"/>
    </font>
    <font>
      <sz val="9"/>
      <color rgb="FF00B050"/>
      <name val="Verdana"/>
      <family val="2"/>
    </font>
    <font>
      <u/>
      <sz val="10"/>
      <color indexed="12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0C1"/>
        <bgColor indexed="64"/>
      </patternFill>
    </fill>
    <fill>
      <patternFill patternType="solid">
        <fgColor rgb="FFB2D7F1"/>
        <bgColor indexed="64"/>
      </patternFill>
    </fill>
    <fill>
      <patternFill patternType="solid">
        <fgColor rgb="FFFFFF00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2">
    <xf numFmtId="0" fontId="0" fillId="0" borderId="0"/>
    <xf numFmtId="166" fontId="1" fillId="0" borderId="0" applyFont="0" applyFill="0" applyBorder="0" applyAlignment="0" applyProtection="0"/>
    <xf numFmtId="166" fontId="36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167" fontId="1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6" fillId="0" borderId="0"/>
  </cellStyleXfs>
  <cellXfs count="607">
    <xf numFmtId="0" fontId="0" fillId="0" borderId="0" xfId="0"/>
    <xf numFmtId="0" fontId="8" fillId="0" borderId="0" xfId="11" applyFont="1"/>
    <xf numFmtId="0" fontId="14" fillId="0" borderId="0" xfId="0" applyFont="1" applyAlignment="1">
      <alignment horizontal="left"/>
    </xf>
    <xf numFmtId="0" fontId="8" fillId="0" borderId="0" xfId="0" applyFont="1"/>
    <xf numFmtId="0" fontId="9" fillId="0" borderId="0" xfId="11" applyFont="1"/>
    <xf numFmtId="0" fontId="7" fillId="0" borderId="0" xfId="11" applyFont="1"/>
    <xf numFmtId="49" fontId="8" fillId="0" borderId="0" xfId="11" applyNumberFormat="1" applyFont="1"/>
    <xf numFmtId="0" fontId="9" fillId="0" borderId="0" xfId="11" applyFont="1" applyAlignment="1">
      <alignment horizontal="center"/>
    </xf>
    <xf numFmtId="0" fontId="8" fillId="0" borderId="0" xfId="11" applyFont="1" applyAlignment="1">
      <alignment horizontal="center"/>
    </xf>
    <xf numFmtId="0" fontId="11" fillId="3" borderId="0" xfId="11" applyFont="1" applyFill="1"/>
    <xf numFmtId="0" fontId="8" fillId="0" borderId="6" xfId="11" applyFont="1" applyBorder="1"/>
    <xf numFmtId="0" fontId="8" fillId="0" borderId="7" xfId="11" applyFont="1" applyBorder="1"/>
    <xf numFmtId="0" fontId="8" fillId="0" borderId="8" xfId="11" applyFont="1" applyBorder="1"/>
    <xf numFmtId="14" fontId="49" fillId="3" borderId="0" xfId="11" applyNumberFormat="1" applyFont="1" applyFill="1"/>
    <xf numFmtId="0" fontId="50" fillId="0" borderId="0" xfId="11" applyFont="1"/>
    <xf numFmtId="14" fontId="20" fillId="3" borderId="0" xfId="11" applyNumberFormat="1" applyFont="1" applyFill="1"/>
    <xf numFmtId="0" fontId="21" fillId="0" borderId="0" xfId="0" applyFont="1"/>
    <xf numFmtId="0" fontId="51" fillId="0" borderId="7" xfId="11" applyFont="1" applyBorder="1"/>
    <xf numFmtId="0" fontId="20" fillId="0" borderId="12" xfId="0" applyFont="1" applyBorder="1"/>
    <xf numFmtId="0" fontId="20" fillId="0" borderId="13" xfId="0" applyFont="1" applyBorder="1"/>
    <xf numFmtId="0" fontId="21" fillId="0" borderId="10" xfId="0" applyFont="1" applyBorder="1"/>
    <xf numFmtId="0" fontId="21" fillId="0" borderId="6" xfId="0" applyFont="1" applyBorder="1"/>
    <xf numFmtId="0" fontId="20" fillId="6" borderId="12" xfId="0" applyFont="1" applyFill="1" applyBorder="1"/>
    <xf numFmtId="164" fontId="21" fillId="6" borderId="14" xfId="0" applyNumberFormat="1" applyFont="1" applyFill="1" applyBorder="1"/>
    <xf numFmtId="9" fontId="21" fillId="6" borderId="14" xfId="11" applyNumberFormat="1" applyFont="1" applyFill="1" applyBorder="1" applyAlignment="1">
      <alignment horizontal="center"/>
    </xf>
    <xf numFmtId="9" fontId="21" fillId="6" borderId="14" xfId="8" applyFont="1" applyFill="1" applyBorder="1" applyAlignment="1">
      <alignment horizontal="center"/>
    </xf>
    <xf numFmtId="0" fontId="21" fillId="0" borderId="12" xfId="0" applyFont="1" applyBorder="1"/>
    <xf numFmtId="0" fontId="21" fillId="0" borderId="13" xfId="0" applyFont="1" applyBorder="1"/>
    <xf numFmtId="0" fontId="20" fillId="0" borderId="0" xfId="0" applyFont="1"/>
    <xf numFmtId="164" fontId="21" fillId="0" borderId="0" xfId="0" applyNumberFormat="1" applyFont="1"/>
    <xf numFmtId="9" fontId="21" fillId="0" borderId="0" xfId="11" applyNumberFormat="1" applyFont="1" applyAlignment="1">
      <alignment horizontal="center"/>
    </xf>
    <xf numFmtId="165" fontId="21" fillId="0" borderId="0" xfId="0" applyNumberFormat="1" applyFont="1"/>
    <xf numFmtId="9" fontId="21" fillId="0" borderId="0" xfId="8" applyFont="1" applyFill="1" applyBorder="1" applyAlignment="1">
      <alignment horizontal="center"/>
    </xf>
    <xf numFmtId="165" fontId="21" fillId="0" borderId="0" xfId="1" applyNumberFormat="1" applyFont="1" applyBorder="1"/>
    <xf numFmtId="164" fontId="21" fillId="0" borderId="7" xfId="0" applyNumberFormat="1" applyFont="1" applyBorder="1"/>
    <xf numFmtId="0" fontId="21" fillId="7" borderId="0" xfId="0" applyFont="1" applyFill="1"/>
    <xf numFmtId="0" fontId="26" fillId="0" borderId="0" xfId="0" applyFont="1"/>
    <xf numFmtId="0" fontId="21" fillId="0" borderId="0" xfId="0" quotePrefix="1" applyFont="1"/>
    <xf numFmtId="0" fontId="20" fillId="0" borderId="15" xfId="0" applyFont="1" applyBorder="1"/>
    <xf numFmtId="0" fontId="21" fillId="0" borderId="15" xfId="0" applyFont="1" applyBorder="1"/>
    <xf numFmtId="0" fontId="52" fillId="0" borderId="0" xfId="0" applyFont="1"/>
    <xf numFmtId="0" fontId="21" fillId="5" borderId="6" xfId="0" applyFont="1" applyFill="1" applyBorder="1"/>
    <xf numFmtId="0" fontId="21" fillId="5" borderId="13" xfId="0" applyFont="1" applyFill="1" applyBorder="1"/>
    <xf numFmtId="165" fontId="22" fillId="8" borderId="16" xfId="1" applyNumberFormat="1" applyFont="1" applyFill="1" applyBorder="1"/>
    <xf numFmtId="9" fontId="21" fillId="8" borderId="17" xfId="11" applyNumberFormat="1" applyFont="1" applyFill="1" applyBorder="1" applyAlignment="1">
      <alignment horizontal="center"/>
    </xf>
    <xf numFmtId="165" fontId="22" fillId="8" borderId="18" xfId="1" applyNumberFormat="1" applyFont="1" applyFill="1" applyBorder="1" applyProtection="1"/>
    <xf numFmtId="9" fontId="21" fillId="8" borderId="19" xfId="11" applyNumberFormat="1" applyFont="1" applyFill="1" applyBorder="1" applyAlignment="1">
      <alignment horizontal="center"/>
    </xf>
    <xf numFmtId="9" fontId="21" fillId="8" borderId="20" xfId="11" applyNumberFormat="1" applyFont="1" applyFill="1" applyBorder="1" applyAlignment="1">
      <alignment horizontal="center"/>
    </xf>
    <xf numFmtId="0" fontId="10" fillId="0" borderId="10" xfId="11" applyFont="1" applyBorder="1"/>
    <xf numFmtId="0" fontId="10" fillId="0" borderId="0" xfId="11" applyFont="1"/>
    <xf numFmtId="0" fontId="10" fillId="0" borderId="6" xfId="11" applyFont="1" applyBorder="1"/>
    <xf numFmtId="165" fontId="22" fillId="8" borderId="18" xfId="1" applyNumberFormat="1" applyFont="1" applyFill="1" applyBorder="1"/>
    <xf numFmtId="165" fontId="22" fillId="8" borderId="21" xfId="1" applyNumberFormat="1" applyFont="1" applyFill="1" applyBorder="1" applyProtection="1"/>
    <xf numFmtId="0" fontId="8" fillId="0" borderId="10" xfId="11" applyFont="1" applyBorder="1"/>
    <xf numFmtId="0" fontId="9" fillId="0" borderId="0" xfId="0" applyFont="1"/>
    <xf numFmtId="0" fontId="20" fillId="0" borderId="14" xfId="0" applyFont="1" applyBorder="1"/>
    <xf numFmtId="164" fontId="21" fillId="0" borderId="14" xfId="0" applyNumberFormat="1" applyFont="1" applyBorder="1"/>
    <xf numFmtId="49" fontId="8" fillId="0" borderId="0" xfId="0" quotePrefix="1" applyNumberFormat="1" applyFont="1"/>
    <xf numFmtId="0" fontId="14" fillId="0" borderId="0" xfId="0" applyFont="1"/>
    <xf numFmtId="0" fontId="20" fillId="6" borderId="11" xfId="0" applyFont="1" applyFill="1" applyBorder="1"/>
    <xf numFmtId="171" fontId="21" fillId="6" borderId="8" xfId="8" applyNumberFormat="1" applyFont="1" applyFill="1" applyBorder="1" applyAlignment="1" applyProtection="1">
      <alignment horizontal="center"/>
    </xf>
    <xf numFmtId="9" fontId="21" fillId="8" borderId="22" xfId="11" applyNumberFormat="1" applyFont="1" applyFill="1" applyBorder="1" applyAlignment="1">
      <alignment horizontal="center"/>
    </xf>
    <xf numFmtId="165" fontId="22" fillId="8" borderId="23" xfId="1" applyNumberFormat="1" applyFont="1" applyFill="1" applyBorder="1" applyProtection="1"/>
    <xf numFmtId="167" fontId="21" fillId="6" borderId="24" xfId="0" applyNumberFormat="1" applyFont="1" applyFill="1" applyBorder="1"/>
    <xf numFmtId="167" fontId="21" fillId="6" borderId="10" xfId="0" applyNumberFormat="1" applyFont="1" applyFill="1" applyBorder="1"/>
    <xf numFmtId="9" fontId="21" fillId="6" borderId="25" xfId="11" applyNumberFormat="1" applyFont="1" applyFill="1" applyBorder="1" applyAlignment="1">
      <alignment horizontal="center"/>
    </xf>
    <xf numFmtId="9" fontId="21" fillId="6" borderId="17" xfId="8" applyFont="1" applyFill="1" applyBorder="1" applyAlignment="1">
      <alignment horizontal="center"/>
    </xf>
    <xf numFmtId="164" fontId="21" fillId="6" borderId="17" xfId="0" applyNumberFormat="1" applyFont="1" applyFill="1" applyBorder="1"/>
    <xf numFmtId="9" fontId="21" fillId="6" borderId="25" xfId="8" applyFont="1" applyFill="1" applyBorder="1" applyAlignment="1">
      <alignment horizontal="center"/>
    </xf>
    <xf numFmtId="164" fontId="21" fillId="9" borderId="25" xfId="11" applyNumberFormat="1" applyFont="1" applyFill="1" applyBorder="1" applyAlignment="1">
      <alignment horizontal="center"/>
    </xf>
    <xf numFmtId="164" fontId="21" fillId="6" borderId="26" xfId="0" applyNumberFormat="1" applyFont="1" applyFill="1" applyBorder="1"/>
    <xf numFmtId="0" fontId="20" fillId="0" borderId="14" xfId="0" applyFont="1" applyBorder="1" applyAlignment="1">
      <alignment vertical="top" wrapText="1"/>
    </xf>
    <xf numFmtId="0" fontId="21" fillId="5" borderId="27" xfId="0" applyFont="1" applyFill="1" applyBorder="1"/>
    <xf numFmtId="0" fontId="21" fillId="0" borderId="28" xfId="0" applyFont="1" applyBorder="1"/>
    <xf numFmtId="0" fontId="21" fillId="0" borderId="5" xfId="0" applyFont="1" applyBorder="1"/>
    <xf numFmtId="0" fontId="21" fillId="5" borderId="29" xfId="0" applyFont="1" applyFill="1" applyBorder="1"/>
    <xf numFmtId="0" fontId="21" fillId="0" borderId="30" xfId="0" applyFont="1" applyBorder="1"/>
    <xf numFmtId="0" fontId="21" fillId="0" borderId="31" xfId="0" applyFont="1" applyBorder="1"/>
    <xf numFmtId="0" fontId="35" fillId="0" borderId="0" xfId="0" applyFont="1" applyAlignment="1">
      <alignment horizontal="right"/>
    </xf>
    <xf numFmtId="164" fontId="21" fillId="9" borderId="17" xfId="11" applyNumberFormat="1" applyFont="1" applyFill="1" applyBorder="1" applyAlignment="1">
      <alignment horizontal="center"/>
    </xf>
    <xf numFmtId="0" fontId="9" fillId="10" borderId="0" xfId="0" applyFont="1" applyFill="1"/>
    <xf numFmtId="167" fontId="21" fillId="0" borderId="24" xfId="0" applyNumberFormat="1" applyFont="1" applyBorder="1"/>
    <xf numFmtId="0" fontId="21" fillId="0" borderId="32" xfId="0" applyFont="1" applyBorder="1"/>
    <xf numFmtId="0" fontId="21" fillId="0" borderId="33" xfId="0" applyFont="1" applyBorder="1"/>
    <xf numFmtId="167" fontId="21" fillId="0" borderId="10" xfId="0" applyNumberFormat="1" applyFont="1" applyBorder="1"/>
    <xf numFmtId="0" fontId="21" fillId="0" borderId="34" xfId="0" applyFont="1" applyBorder="1"/>
    <xf numFmtId="0" fontId="35" fillId="0" borderId="0" xfId="0" applyFont="1"/>
    <xf numFmtId="0" fontId="21" fillId="0" borderId="35" xfId="0" applyFont="1" applyBorder="1"/>
    <xf numFmtId="0" fontId="21" fillId="0" borderId="36" xfId="0" applyFont="1" applyBorder="1"/>
    <xf numFmtId="0" fontId="21" fillId="5" borderId="37" xfId="0" applyFont="1" applyFill="1" applyBorder="1"/>
    <xf numFmtId="0" fontId="21" fillId="5" borderId="8" xfId="0" applyFont="1" applyFill="1" applyBorder="1"/>
    <xf numFmtId="0" fontId="21" fillId="0" borderId="38" xfId="0" applyFont="1" applyBorder="1"/>
    <xf numFmtId="0" fontId="21" fillId="0" borderId="39" xfId="0" applyFont="1" applyBorder="1"/>
    <xf numFmtId="0" fontId="21" fillId="11" borderId="40" xfId="0" applyFont="1" applyFill="1" applyBorder="1"/>
    <xf numFmtId="167" fontId="21" fillId="11" borderId="41" xfId="0" applyNumberFormat="1" applyFont="1" applyFill="1" applyBorder="1"/>
    <xf numFmtId="0" fontId="21" fillId="11" borderId="34" xfId="0" applyFont="1" applyFill="1" applyBorder="1"/>
    <xf numFmtId="167" fontId="21" fillId="11" borderId="42" xfId="0" applyNumberFormat="1" applyFont="1" applyFill="1" applyBorder="1"/>
    <xf numFmtId="0" fontId="21" fillId="12" borderId="43" xfId="0" applyFont="1" applyFill="1" applyBorder="1"/>
    <xf numFmtId="0" fontId="21" fillId="12" borderId="6" xfId="0" applyFont="1" applyFill="1" applyBorder="1"/>
    <xf numFmtId="164" fontId="21" fillId="6" borderId="10" xfId="0" applyNumberFormat="1" applyFont="1" applyFill="1" applyBorder="1"/>
    <xf numFmtId="164" fontId="21" fillId="6" borderId="25" xfId="0" applyNumberFormat="1" applyFont="1" applyFill="1" applyBorder="1"/>
    <xf numFmtId="165" fontId="2" fillId="13" borderId="39" xfId="5" applyNumberFormat="1" applyFont="1" applyFill="1" applyBorder="1" applyAlignment="1" applyProtection="1">
      <alignment horizontal="left"/>
    </xf>
    <xf numFmtId="165" fontId="2" fillId="13" borderId="44" xfId="5" applyNumberFormat="1" applyFont="1" applyFill="1" applyBorder="1" applyAlignment="1" applyProtection="1">
      <alignment horizontal="left"/>
    </xf>
    <xf numFmtId="0" fontId="20" fillId="0" borderId="0" xfId="11" applyFont="1" applyAlignment="1">
      <alignment horizontal="right"/>
    </xf>
    <xf numFmtId="49" fontId="21" fillId="0" borderId="0" xfId="11" applyNumberFormat="1" applyFont="1" applyAlignment="1">
      <alignment horizontal="left"/>
    </xf>
    <xf numFmtId="0" fontId="21" fillId="0" borderId="0" xfId="11" applyFont="1"/>
    <xf numFmtId="0" fontId="21" fillId="0" borderId="7" xfId="0" applyFont="1" applyBorder="1"/>
    <xf numFmtId="0" fontId="21" fillId="0" borderId="7" xfId="11" applyFont="1" applyBorder="1"/>
    <xf numFmtId="0" fontId="20" fillId="0" borderId="0" xfId="11" applyFont="1"/>
    <xf numFmtId="0" fontId="21" fillId="12" borderId="8" xfId="0" applyFont="1" applyFill="1" applyBorder="1"/>
    <xf numFmtId="0" fontId="3" fillId="0" borderId="0" xfId="0" applyFont="1" applyAlignment="1">
      <alignment horizontal="left"/>
    </xf>
    <xf numFmtId="0" fontId="2" fillId="15" borderId="0" xfId="0" applyFont="1" applyFill="1" applyAlignment="1">
      <alignment horizontal="left"/>
    </xf>
    <xf numFmtId="0" fontId="40" fillId="0" borderId="0" xfId="0" applyFont="1"/>
    <xf numFmtId="0" fontId="3" fillId="4" borderId="0" xfId="0" applyFont="1" applyFill="1" applyAlignment="1">
      <alignment horizontal="left"/>
    </xf>
    <xf numFmtId="0" fontId="30" fillId="3" borderId="0" xfId="0" applyFont="1" applyFill="1" applyAlignment="1">
      <alignment horizontal="left"/>
    </xf>
    <xf numFmtId="0" fontId="15" fillId="3" borderId="0" xfId="0" applyFont="1" applyFill="1" applyAlignment="1">
      <alignment horizontal="left"/>
    </xf>
    <xf numFmtId="0" fontId="15" fillId="4" borderId="10" xfId="0" applyFont="1" applyFill="1" applyBorder="1" applyAlignment="1">
      <alignment horizontal="left"/>
    </xf>
    <xf numFmtId="0" fontId="2" fillId="0" borderId="0" xfId="0" applyFont="1" applyAlignment="1">
      <alignment horizontal="left"/>
    </xf>
    <xf numFmtId="167" fontId="2" fillId="16" borderId="29" xfId="0" applyNumberFormat="1" applyFont="1" applyFill="1" applyBorder="1"/>
    <xf numFmtId="167" fontId="2" fillId="16" borderId="4" xfId="0" applyNumberFormat="1" applyFont="1" applyFill="1" applyBorder="1"/>
    <xf numFmtId="0" fontId="2" fillId="16" borderId="4" xfId="0" applyFont="1" applyFill="1" applyBorder="1"/>
    <xf numFmtId="0" fontId="2" fillId="16" borderId="30" xfId="0" applyFont="1" applyFill="1" applyBorder="1"/>
    <xf numFmtId="167" fontId="2" fillId="16" borderId="30" xfId="0" applyNumberFormat="1" applyFont="1" applyFill="1" applyBorder="1"/>
    <xf numFmtId="0" fontId="58" fillId="0" borderId="0" xfId="0" applyFont="1" applyAlignment="1">
      <alignment horizontal="left"/>
    </xf>
    <xf numFmtId="0" fontId="31" fillId="0" borderId="0" xfId="0" applyFont="1" applyAlignment="1">
      <alignment horizontal="left" vertical="top"/>
    </xf>
    <xf numFmtId="0" fontId="17" fillId="3" borderId="0" xfId="0" applyFont="1" applyFill="1" applyAlignment="1">
      <alignment horizontal="left"/>
    </xf>
    <xf numFmtId="0" fontId="32" fillId="3" borderId="0" xfId="0" applyFont="1" applyFill="1" applyAlignment="1">
      <alignment horizontal="left"/>
    </xf>
    <xf numFmtId="0" fontId="15" fillId="3" borderId="0" xfId="0" quotePrefix="1" applyFont="1" applyFill="1" applyAlignment="1">
      <alignment horizontal="left"/>
    </xf>
    <xf numFmtId="0" fontId="17" fillId="0" borderId="39" xfId="0" applyFont="1" applyBorder="1" applyAlignment="1">
      <alignment horizontal="left"/>
    </xf>
    <xf numFmtId="0" fontId="17" fillId="0" borderId="29" xfId="0" applyFont="1" applyBorder="1" applyAlignment="1">
      <alignment horizontal="left"/>
    </xf>
    <xf numFmtId="0" fontId="17" fillId="0" borderId="39" xfId="0" applyFont="1" applyBorder="1" applyAlignment="1">
      <alignment horizontal="left" wrapText="1"/>
    </xf>
    <xf numFmtId="0" fontId="17" fillId="4" borderId="0" xfId="0" applyFont="1" applyFill="1" applyAlignment="1">
      <alignment horizontal="left"/>
    </xf>
    <xf numFmtId="167" fontId="2" fillId="0" borderId="0" xfId="5" applyFont="1" applyBorder="1" applyAlignment="1" applyProtection="1">
      <alignment horizontal="left"/>
    </xf>
    <xf numFmtId="0" fontId="59" fillId="0" borderId="0" xfId="0" applyFont="1" applyAlignment="1">
      <alignment horizontal="left"/>
    </xf>
    <xf numFmtId="0" fontId="17" fillId="0" borderId="3" xfId="0" applyFont="1" applyBorder="1" applyAlignment="1">
      <alignment wrapText="1"/>
    </xf>
    <xf numFmtId="0" fontId="59" fillId="0" borderId="3" xfId="0" applyFont="1" applyBorder="1" applyAlignment="1">
      <alignment wrapText="1"/>
    </xf>
    <xf numFmtId="0" fontId="17" fillId="0" borderId="39" xfId="0" applyFont="1" applyBorder="1" applyAlignment="1">
      <alignment wrapText="1"/>
    </xf>
    <xf numFmtId="0" fontId="2" fillId="15" borderId="39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/>
    </xf>
    <xf numFmtId="0" fontId="60" fillId="0" borderId="0" xfId="0" applyFont="1" applyAlignment="1">
      <alignment horizontal="left"/>
    </xf>
    <xf numFmtId="0" fontId="17" fillId="0" borderId="29" xfId="0" applyFont="1" applyBorder="1" applyAlignment="1">
      <alignment wrapText="1"/>
    </xf>
    <xf numFmtId="0" fontId="17" fillId="7" borderId="29" xfId="0" applyFont="1" applyFill="1" applyBorder="1" applyAlignment="1">
      <alignment wrapText="1"/>
    </xf>
    <xf numFmtId="0" fontId="17" fillId="0" borderId="29" xfId="0" applyFont="1" applyBorder="1"/>
    <xf numFmtId="0" fontId="2" fillId="4" borderId="0" xfId="0" applyFont="1" applyFill="1" applyAlignment="1">
      <alignment horizontal="left"/>
    </xf>
    <xf numFmtId="0" fontId="17" fillId="0" borderId="39" xfId="0" applyFont="1" applyBorder="1" applyAlignment="1">
      <alignment horizontal="left" vertical="top" wrapText="1"/>
    </xf>
    <xf numFmtId="0" fontId="17" fillId="0" borderId="4" xfId="0" applyFont="1" applyBorder="1" applyAlignment="1">
      <alignment wrapText="1"/>
    </xf>
    <xf numFmtId="0" fontId="33" fillId="3" borderId="0" xfId="0" applyFont="1" applyFill="1" applyAlignment="1">
      <alignment horizontal="left"/>
    </xf>
    <xf numFmtId="0" fontId="34" fillId="3" borderId="0" xfId="0" applyFont="1" applyFill="1" applyAlignment="1">
      <alignment horizontal="left"/>
    </xf>
    <xf numFmtId="0" fontId="15" fillId="3" borderId="6" xfId="0" applyFont="1" applyFill="1" applyBorder="1" applyAlignment="1">
      <alignment horizontal="left"/>
    </xf>
    <xf numFmtId="0" fontId="15" fillId="4" borderId="0" xfId="0" applyFont="1" applyFill="1" applyAlignment="1">
      <alignment horizontal="left"/>
    </xf>
    <xf numFmtId="0" fontId="17" fillId="0" borderId="4" xfId="0" applyFont="1" applyBorder="1"/>
    <xf numFmtId="0" fontId="2" fillId="0" borderId="29" xfId="0" applyFont="1" applyBorder="1"/>
    <xf numFmtId="0" fontId="2" fillId="0" borderId="4" xfId="0" applyFont="1" applyBorder="1"/>
    <xf numFmtId="165" fontId="2" fillId="17" borderId="39" xfId="5" applyNumberFormat="1" applyFont="1" applyFill="1" applyBorder="1" applyAlignment="1" applyProtection="1">
      <alignment horizontal="left"/>
    </xf>
    <xf numFmtId="0" fontId="16" fillId="0" borderId="0" xfId="0" applyFont="1" applyAlignment="1">
      <alignment horizontal="left"/>
    </xf>
    <xf numFmtId="165" fontId="2" fillId="4" borderId="0" xfId="5" applyNumberFormat="1" applyFont="1" applyFill="1" applyBorder="1" applyAlignment="1" applyProtection="1">
      <alignment horizontal="left"/>
    </xf>
    <xf numFmtId="0" fontId="2" fillId="0" borderId="4" xfId="0" applyFont="1" applyBorder="1" applyAlignment="1">
      <alignment horizontal="left"/>
    </xf>
    <xf numFmtId="0" fontId="53" fillId="0" borderId="4" xfId="0" applyFont="1" applyBorder="1"/>
    <xf numFmtId="0" fontId="2" fillId="2" borderId="57" xfId="0" applyFont="1" applyFill="1" applyBorder="1" applyAlignment="1">
      <alignment horizontal="left"/>
    </xf>
    <xf numFmtId="0" fontId="2" fillId="2" borderId="58" xfId="0" applyFont="1" applyFill="1" applyBorder="1" applyAlignment="1">
      <alignment horizontal="left"/>
    </xf>
    <xf numFmtId="0" fontId="2" fillId="2" borderId="59" xfId="0" applyFont="1" applyFill="1" applyBorder="1" applyAlignment="1">
      <alignment horizontal="left"/>
    </xf>
    <xf numFmtId="0" fontId="2" fillId="2" borderId="60" xfId="0" applyFont="1" applyFill="1" applyBorder="1" applyAlignment="1">
      <alignment horizontal="left"/>
    </xf>
    <xf numFmtId="0" fontId="13" fillId="0" borderId="0" xfId="0" applyFont="1" applyAlignment="1">
      <alignment horizontal="left"/>
    </xf>
    <xf numFmtId="0" fontId="17" fillId="0" borderId="61" xfId="0" applyFont="1" applyBorder="1" applyAlignment="1">
      <alignment horizontal="left" wrapText="1"/>
    </xf>
    <xf numFmtId="0" fontId="2" fillId="0" borderId="3" xfId="0" applyFont="1" applyBorder="1"/>
    <xf numFmtId="0" fontId="15" fillId="7" borderId="0" xfId="0" applyFont="1" applyFill="1" applyAlignment="1">
      <alignment horizontal="left"/>
    </xf>
    <xf numFmtId="0" fontId="17" fillId="0" borderId="61" xfId="0" applyFont="1" applyBorder="1" applyAlignment="1">
      <alignment wrapText="1"/>
    </xf>
    <xf numFmtId="0" fontId="60" fillId="0" borderId="0" xfId="0" applyFont="1" applyAlignment="1">
      <alignment vertical="top"/>
    </xf>
    <xf numFmtId="0" fontId="57" fillId="0" borderId="0" xfId="11" applyFont="1"/>
    <xf numFmtId="0" fontId="2" fillId="0" borderId="0" xfId="0" applyFont="1" applyAlignment="1">
      <alignment horizontal="right"/>
    </xf>
    <xf numFmtId="0" fontId="53" fillId="0" borderId="4" xfId="0" applyFont="1" applyBorder="1" applyAlignment="1">
      <alignment horizontal="right"/>
    </xf>
    <xf numFmtId="0" fontId="12" fillId="0" borderId="0" xfId="11" applyFont="1"/>
    <xf numFmtId="0" fontId="61" fillId="0" borderId="0" xfId="0" applyFont="1" applyAlignment="1">
      <alignment horizontal="left"/>
    </xf>
    <xf numFmtId="0" fontId="8" fillId="10" borderId="0" xfId="0" applyFont="1" applyFill="1"/>
    <xf numFmtId="0" fontId="0" fillId="10" borderId="0" xfId="0" applyFill="1"/>
    <xf numFmtId="0" fontId="17" fillId="7" borderId="39" xfId="0" applyFont="1" applyFill="1" applyBorder="1" applyAlignment="1">
      <alignment horizontal="left" wrapText="1"/>
    </xf>
    <xf numFmtId="0" fontId="61" fillId="7" borderId="0" xfId="0" applyFont="1" applyFill="1" applyAlignment="1">
      <alignment horizontal="left"/>
    </xf>
    <xf numFmtId="0" fontId="60" fillId="7" borderId="0" xfId="0" applyFont="1" applyFill="1" applyAlignment="1">
      <alignment horizontal="left"/>
    </xf>
    <xf numFmtId="0" fontId="53" fillId="4" borderId="0" xfId="0" applyFont="1" applyFill="1" applyAlignment="1">
      <alignment horizontal="left"/>
    </xf>
    <xf numFmtId="0" fontId="2" fillId="0" borderId="0" xfId="0" applyFont="1"/>
    <xf numFmtId="0" fontId="15" fillId="3" borderId="1" xfId="0" applyFont="1" applyFill="1" applyBorder="1" applyAlignment="1">
      <alignment horizontal="left"/>
    </xf>
    <xf numFmtId="0" fontId="15" fillId="3" borderId="61" xfId="0" applyFont="1" applyFill="1" applyBorder="1" applyAlignment="1">
      <alignment horizontal="left"/>
    </xf>
    <xf numFmtId="0" fontId="21" fillId="7" borderId="0" xfId="0" applyFont="1" applyFill="1" applyAlignment="1">
      <alignment vertical="top"/>
    </xf>
    <xf numFmtId="165" fontId="21" fillId="8" borderId="10" xfId="1" applyNumberFormat="1" applyFont="1" applyFill="1" applyBorder="1" applyProtection="1"/>
    <xf numFmtId="0" fontId="62" fillId="0" borderId="0" xfId="0" applyFont="1" applyAlignment="1">
      <alignment vertical="center"/>
    </xf>
    <xf numFmtId="0" fontId="20" fillId="0" borderId="7" xfId="0" applyFont="1" applyBorder="1"/>
    <xf numFmtId="0" fontId="63" fillId="0" borderId="0" xfId="11" applyFont="1" applyAlignment="1">
      <alignment vertical="top"/>
    </xf>
    <xf numFmtId="0" fontId="27" fillId="0" borderId="0" xfId="11" applyFont="1" applyAlignment="1">
      <alignment vertical="top"/>
    </xf>
    <xf numFmtId="0" fontId="27" fillId="0" borderId="0" xfId="0" applyFont="1" applyAlignment="1">
      <alignment vertical="top"/>
    </xf>
    <xf numFmtId="0" fontId="23" fillId="0" borderId="0" xfId="11" applyFont="1" applyAlignment="1">
      <alignment vertical="top"/>
    </xf>
    <xf numFmtId="164" fontId="27" fillId="0" borderId="0" xfId="0" applyNumberFormat="1" applyFont="1" applyAlignment="1">
      <alignment vertical="top"/>
    </xf>
    <xf numFmtId="0" fontId="21" fillId="0" borderId="0" xfId="0" applyFont="1" applyAlignment="1">
      <alignment vertical="top"/>
    </xf>
    <xf numFmtId="0" fontId="20" fillId="7" borderId="0" xfId="0" applyFont="1" applyFill="1" applyAlignment="1">
      <alignment vertical="top"/>
    </xf>
    <xf numFmtId="0" fontId="21" fillId="0" borderId="0" xfId="0" applyFont="1" applyAlignment="1">
      <alignment horizontal="left" vertical="top"/>
    </xf>
    <xf numFmtId="165" fontId="21" fillId="0" borderId="0" xfId="1" applyNumberFormat="1" applyFont="1" applyBorder="1" applyAlignment="1">
      <alignment horizontal="left" vertical="top"/>
    </xf>
    <xf numFmtId="0" fontId="21" fillId="0" borderId="10" xfId="0" applyFont="1" applyBorder="1" applyAlignment="1">
      <alignment horizontal="center"/>
    </xf>
    <xf numFmtId="0" fontId="21" fillId="0" borderId="0" xfId="0" applyFont="1" applyAlignment="1">
      <alignment horizontal="center"/>
    </xf>
    <xf numFmtId="0" fontId="66" fillId="0" borderId="11" xfId="0" applyFont="1" applyBorder="1"/>
    <xf numFmtId="0" fontId="9" fillId="0" borderId="36" xfId="11" applyFont="1" applyBorder="1"/>
    <xf numFmtId="0" fontId="9" fillId="0" borderId="39" xfId="11" applyFont="1" applyBorder="1"/>
    <xf numFmtId="0" fontId="67" fillId="0" borderId="10" xfId="0" applyFont="1" applyBorder="1" applyAlignment="1">
      <alignment vertical="center"/>
    </xf>
    <xf numFmtId="0" fontId="21" fillId="19" borderId="50" xfId="0" applyFont="1" applyFill="1" applyBorder="1"/>
    <xf numFmtId="0" fontId="21" fillId="19" borderId="51" xfId="0" applyFont="1" applyFill="1" applyBorder="1"/>
    <xf numFmtId="0" fontId="21" fillId="19" borderId="52" xfId="0" applyFont="1" applyFill="1" applyBorder="1"/>
    <xf numFmtId="0" fontId="21" fillId="19" borderId="18" xfId="0" applyFont="1" applyFill="1" applyBorder="1"/>
    <xf numFmtId="0" fontId="21" fillId="19" borderId="4" xfId="0" applyFont="1" applyFill="1" applyBorder="1"/>
    <xf numFmtId="0" fontId="21" fillId="19" borderId="31" xfId="0" applyFont="1" applyFill="1" applyBorder="1"/>
    <xf numFmtId="0" fontId="21" fillId="19" borderId="2" xfId="0" applyFont="1" applyFill="1" applyBorder="1"/>
    <xf numFmtId="0" fontId="21" fillId="19" borderId="45" xfId="0" applyFont="1" applyFill="1" applyBorder="1"/>
    <xf numFmtId="0" fontId="21" fillId="19" borderId="23" xfId="0" applyFont="1" applyFill="1" applyBorder="1"/>
    <xf numFmtId="0" fontId="21" fillId="19" borderId="59" xfId="0" applyFont="1" applyFill="1" applyBorder="1"/>
    <xf numFmtId="0" fontId="21" fillId="19" borderId="64" xfId="0" applyFont="1" applyFill="1" applyBorder="1"/>
    <xf numFmtId="171" fontId="20" fillId="16" borderId="37" xfId="0" applyNumberFormat="1" applyFont="1" applyFill="1" applyBorder="1"/>
    <xf numFmtId="171" fontId="41" fillId="8" borderId="38" xfId="1" applyNumberFormat="1" applyFont="1" applyFill="1" applyBorder="1" applyAlignment="1" applyProtection="1">
      <alignment vertical="top"/>
    </xf>
    <xf numFmtId="164" fontId="68" fillId="0" borderId="0" xfId="0" applyNumberFormat="1" applyFont="1"/>
    <xf numFmtId="14" fontId="8" fillId="20" borderId="39" xfId="11" applyNumberFormat="1" applyFont="1" applyFill="1" applyBorder="1" applyAlignment="1" applyProtection="1">
      <alignment horizontal="center"/>
      <protection locked="0"/>
    </xf>
    <xf numFmtId="49" fontId="27" fillId="20" borderId="39" xfId="11" applyNumberFormat="1" applyFont="1" applyFill="1" applyBorder="1" applyProtection="1">
      <protection locked="0"/>
    </xf>
    <xf numFmtId="9" fontId="27" fillId="20" borderId="39" xfId="8" applyFont="1" applyFill="1" applyBorder="1" applyProtection="1">
      <protection locked="0"/>
    </xf>
    <xf numFmtId="171" fontId="22" fillId="20" borderId="38" xfId="1" applyNumberFormat="1" applyFont="1" applyFill="1" applyBorder="1" applyProtection="1">
      <protection locked="0"/>
    </xf>
    <xf numFmtId="171" fontId="22" fillId="20" borderId="39" xfId="1" applyNumberFormat="1" applyFont="1" applyFill="1" applyBorder="1" applyProtection="1">
      <protection locked="0"/>
    </xf>
    <xf numFmtId="171" fontId="22" fillId="20" borderId="29" xfId="1" applyNumberFormat="1" applyFont="1" applyFill="1" applyBorder="1" applyProtection="1">
      <protection locked="0"/>
    </xf>
    <xf numFmtId="171" fontId="22" fillId="20" borderId="49" xfId="1" applyNumberFormat="1" applyFont="1" applyFill="1" applyBorder="1" applyProtection="1">
      <protection locked="0"/>
    </xf>
    <xf numFmtId="49" fontId="27" fillId="20" borderId="5" xfId="0" applyNumberFormat="1" applyFont="1" applyFill="1" applyBorder="1" applyAlignment="1" applyProtection="1">
      <alignment vertical="top" wrapText="1"/>
      <protection locked="0"/>
    </xf>
    <xf numFmtId="171" fontId="41" fillId="20" borderId="39" xfId="1" applyNumberFormat="1" applyFont="1" applyFill="1" applyBorder="1" applyAlignment="1" applyProtection="1">
      <alignment vertical="top"/>
      <protection locked="0"/>
    </xf>
    <xf numFmtId="49" fontId="27" fillId="20" borderId="57" xfId="0" applyNumberFormat="1" applyFont="1" applyFill="1" applyBorder="1" applyAlignment="1" applyProtection="1">
      <alignment vertical="top" wrapText="1"/>
      <protection locked="0"/>
    </xf>
    <xf numFmtId="171" fontId="41" fillId="20" borderId="49" xfId="1" applyNumberFormat="1" applyFont="1" applyFill="1" applyBorder="1" applyAlignment="1" applyProtection="1">
      <alignment vertical="top"/>
      <protection locked="0"/>
    </xf>
    <xf numFmtId="165" fontId="17" fillId="20" borderId="39" xfId="5" applyNumberFormat="1" applyFont="1" applyFill="1" applyBorder="1" applyAlignment="1" applyProtection="1">
      <alignment horizontal="left"/>
      <protection locked="0"/>
    </xf>
    <xf numFmtId="165" fontId="2" fillId="20" borderId="39" xfId="5" applyNumberFormat="1" applyFont="1" applyFill="1" applyBorder="1" applyAlignment="1" applyProtection="1">
      <alignment horizontal="left"/>
      <protection locked="0"/>
    </xf>
    <xf numFmtId="170" fontId="2" fillId="20" borderId="39" xfId="5" applyNumberFormat="1" applyFont="1" applyFill="1" applyBorder="1" applyAlignment="1" applyProtection="1">
      <alignment horizontal="right"/>
      <protection locked="0"/>
    </xf>
    <xf numFmtId="0" fontId="37" fillId="0" borderId="0" xfId="0" applyFont="1" applyAlignment="1">
      <alignment horizontal="left" vertical="center" indent="3"/>
    </xf>
    <xf numFmtId="0" fontId="37" fillId="7" borderId="0" xfId="0" applyFont="1" applyFill="1" applyAlignment="1">
      <alignment horizontal="left" vertical="center" indent="3"/>
    </xf>
    <xf numFmtId="0" fontId="69" fillId="0" borderId="0" xfId="0" applyFont="1" applyAlignment="1">
      <alignment horizontal="left" vertical="center" indent="3"/>
    </xf>
    <xf numFmtId="0" fontId="37" fillId="0" borderId="0" xfId="0" applyFont="1" applyAlignment="1">
      <alignment horizontal="left" vertical="center" indent="4"/>
    </xf>
    <xf numFmtId="174" fontId="8" fillId="8" borderId="29" xfId="11" applyNumberFormat="1" applyFont="1" applyFill="1" applyBorder="1"/>
    <xf numFmtId="0" fontId="8" fillId="8" borderId="30" xfId="11" applyFont="1" applyFill="1" applyBorder="1"/>
    <xf numFmtId="49" fontId="27" fillId="0" borderId="29" xfId="11" applyNumberFormat="1" applyFont="1" applyBorder="1"/>
    <xf numFmtId="9" fontId="27" fillId="0" borderId="30" xfId="8" applyFont="1" applyFill="1" applyBorder="1" applyProtection="1"/>
    <xf numFmtId="49" fontId="27" fillId="0" borderId="4" xfId="11" applyNumberFormat="1" applyFont="1" applyBorder="1"/>
    <xf numFmtId="49" fontId="27" fillId="8" borderId="54" xfId="0" applyNumberFormat="1" applyFont="1" applyFill="1" applyBorder="1" applyAlignment="1">
      <alignment vertical="top" wrapText="1"/>
    </xf>
    <xf numFmtId="49" fontId="27" fillId="8" borderId="5" xfId="0" applyNumberFormat="1" applyFont="1" applyFill="1" applyBorder="1" applyAlignment="1">
      <alignment vertical="top" wrapText="1"/>
    </xf>
    <xf numFmtId="171" fontId="41" fillId="8" borderId="39" xfId="1" applyNumberFormat="1" applyFont="1" applyFill="1" applyBorder="1" applyAlignment="1" applyProtection="1">
      <alignment vertical="top" wrapText="1"/>
    </xf>
    <xf numFmtId="171" fontId="41" fillId="8" borderId="39" xfId="1" applyNumberFormat="1" applyFont="1" applyFill="1" applyBorder="1" applyAlignment="1" applyProtection="1">
      <alignment vertical="top"/>
    </xf>
    <xf numFmtId="0" fontId="21" fillId="11" borderId="0" xfId="0" applyFont="1" applyFill="1"/>
    <xf numFmtId="0" fontId="0" fillId="0" borderId="0" xfId="0" applyAlignment="1">
      <alignment wrapText="1"/>
    </xf>
    <xf numFmtId="170" fontId="27" fillId="18" borderId="29" xfId="0" applyNumberFormat="1" applyFont="1" applyFill="1" applyBorder="1" applyAlignment="1" applyProtection="1">
      <alignment vertical="top" wrapText="1"/>
      <protection locked="0"/>
    </xf>
    <xf numFmtId="170" fontId="20" fillId="21" borderId="39" xfId="0" applyNumberFormat="1" applyFont="1" applyFill="1" applyBorder="1" applyAlignment="1">
      <alignment horizontal="right" wrapText="1"/>
    </xf>
    <xf numFmtId="170" fontId="20" fillId="21" borderId="29" xfId="0" applyNumberFormat="1" applyFont="1" applyFill="1" applyBorder="1" applyAlignment="1">
      <alignment horizontal="right" wrapText="1"/>
    </xf>
    <xf numFmtId="14" fontId="20" fillId="21" borderId="39" xfId="0" applyNumberFormat="1" applyFont="1" applyFill="1" applyBorder="1" applyAlignment="1">
      <alignment horizontal="right" wrapText="1"/>
    </xf>
    <xf numFmtId="14" fontId="27" fillId="18" borderId="39" xfId="0" applyNumberFormat="1" applyFont="1" applyFill="1" applyBorder="1" applyAlignment="1" applyProtection="1">
      <alignment horizontal="center" vertical="center"/>
      <protection locked="0"/>
    </xf>
    <xf numFmtId="0" fontId="44" fillId="3" borderId="9" xfId="0" applyFont="1" applyFill="1" applyBorder="1" applyAlignment="1">
      <alignment horizontal="left"/>
    </xf>
    <xf numFmtId="0" fontId="45" fillId="3" borderId="2" xfId="0" applyFont="1" applyFill="1" applyBorder="1" applyAlignment="1">
      <alignment horizontal="left"/>
    </xf>
    <xf numFmtId="0" fontId="46" fillId="3" borderId="2" xfId="0" applyFont="1" applyFill="1" applyBorder="1" applyAlignment="1">
      <alignment horizontal="left"/>
    </xf>
    <xf numFmtId="0" fontId="47" fillId="3" borderId="2" xfId="0" applyFont="1" applyFill="1" applyBorder="1" applyAlignment="1">
      <alignment horizontal="left"/>
    </xf>
    <xf numFmtId="0" fontId="48" fillId="3" borderId="2" xfId="0" applyFont="1" applyFill="1" applyBorder="1" applyAlignment="1">
      <alignment horizontal="left"/>
    </xf>
    <xf numFmtId="0" fontId="48" fillId="3" borderId="65" xfId="0" applyFont="1" applyFill="1" applyBorder="1" applyAlignment="1">
      <alignment horizontal="left"/>
    </xf>
    <xf numFmtId="0" fontId="0" fillId="7" borderId="0" xfId="0" applyFill="1"/>
    <xf numFmtId="0" fontId="2" fillId="7" borderId="0" xfId="0" applyFont="1" applyFill="1" applyAlignment="1">
      <alignment horizontal="left" wrapText="1"/>
    </xf>
    <xf numFmtId="0" fontId="2" fillId="7" borderId="0" xfId="0" applyFont="1" applyFill="1" applyAlignment="1">
      <alignment horizontal="center" wrapText="1"/>
    </xf>
    <xf numFmtId="14" fontId="0" fillId="7" borderId="0" xfId="0" applyNumberFormat="1" applyFill="1"/>
    <xf numFmtId="0" fontId="43" fillId="7" borderId="0" xfId="0" applyFont="1" applyFill="1" applyAlignment="1">
      <alignment horizontal="left"/>
    </xf>
    <xf numFmtId="0" fontId="13" fillId="7" borderId="0" xfId="0" applyFont="1" applyFill="1"/>
    <xf numFmtId="0" fontId="15" fillId="3" borderId="66" xfId="0" applyFont="1" applyFill="1" applyBorder="1" applyAlignment="1">
      <alignment horizontal="left"/>
    </xf>
    <xf numFmtId="165" fontId="2" fillId="13" borderId="39" xfId="5" applyNumberFormat="1" applyFont="1" applyFill="1" applyBorder="1" applyAlignment="1" applyProtection="1">
      <alignment horizontal="left"/>
      <protection hidden="1"/>
    </xf>
    <xf numFmtId="0" fontId="17" fillId="7" borderId="0" xfId="0" applyFont="1" applyFill="1"/>
    <xf numFmtId="49" fontId="8" fillId="7" borderId="0" xfId="0" applyNumberFormat="1" applyFont="1" applyFill="1"/>
    <xf numFmtId="49" fontId="0" fillId="0" borderId="0" xfId="0" applyNumberFormat="1"/>
    <xf numFmtId="49" fontId="28" fillId="7" borderId="0" xfId="0" applyNumberFormat="1" applyFont="1" applyFill="1"/>
    <xf numFmtId="49" fontId="29" fillId="3" borderId="0" xfId="0" applyNumberFormat="1" applyFont="1" applyFill="1"/>
    <xf numFmtId="49" fontId="54" fillId="3" borderId="0" xfId="0" applyNumberFormat="1" applyFont="1" applyFill="1"/>
    <xf numFmtId="49" fontId="55" fillId="3" borderId="0" xfId="0" applyNumberFormat="1" applyFont="1" applyFill="1"/>
    <xf numFmtId="49" fontId="56" fillId="3" borderId="0" xfId="0" applyNumberFormat="1" applyFont="1" applyFill="1"/>
    <xf numFmtId="49" fontId="27" fillId="3" borderId="0" xfId="0" applyNumberFormat="1" applyFont="1" applyFill="1"/>
    <xf numFmtId="49" fontId="8" fillId="7" borderId="0" xfId="0" applyNumberFormat="1" applyFont="1" applyFill="1" applyAlignment="1">
      <alignment horizontal="left" vertical="top"/>
    </xf>
    <xf numFmtId="49" fontId="65" fillId="3" borderId="0" xfId="0" applyNumberFormat="1" applyFont="1" applyFill="1"/>
    <xf numFmtId="49" fontId="42" fillId="3" borderId="0" xfId="0" applyNumberFormat="1" applyFont="1" applyFill="1"/>
    <xf numFmtId="49" fontId="8" fillId="7" borderId="0" xfId="0" applyNumberFormat="1" applyFont="1" applyFill="1" applyAlignment="1">
      <alignment vertical="top"/>
    </xf>
    <xf numFmtId="49" fontId="29" fillId="0" borderId="0" xfId="0" applyNumberFormat="1" applyFont="1"/>
    <xf numFmtId="49" fontId="29" fillId="3" borderId="3" xfId="0" applyNumberFormat="1" applyFont="1" applyFill="1" applyBorder="1"/>
    <xf numFmtId="49" fontId="54" fillId="3" borderId="3" xfId="0" applyNumberFormat="1" applyFont="1" applyFill="1" applyBorder="1"/>
    <xf numFmtId="49" fontId="56" fillId="3" borderId="3" xfId="0" applyNumberFormat="1" applyFont="1" applyFill="1" applyBorder="1"/>
    <xf numFmtId="49" fontId="23" fillId="3" borderId="3" xfId="0" applyNumberFormat="1" applyFont="1" applyFill="1" applyBorder="1"/>
    <xf numFmtId="49" fontId="27" fillId="3" borderId="3" xfId="0" applyNumberFormat="1" applyFont="1" applyFill="1" applyBorder="1"/>
    <xf numFmtId="49" fontId="23" fillId="3" borderId="0" xfId="0" applyNumberFormat="1" applyFont="1" applyFill="1"/>
    <xf numFmtId="49" fontId="8" fillId="0" borderId="0" xfId="0" applyNumberFormat="1" applyFont="1"/>
    <xf numFmtId="49" fontId="3" fillId="0" borderId="0" xfId="0" applyNumberFormat="1" applyFont="1"/>
    <xf numFmtId="49" fontId="9" fillId="0" borderId="0" xfId="0" applyNumberFormat="1" applyFont="1" applyAlignment="1">
      <alignment vertical="top"/>
    </xf>
    <xf numFmtId="49" fontId="18" fillId="7" borderId="0" xfId="4" applyNumberFormat="1" applyFont="1" applyFill="1" applyBorder="1" applyAlignment="1" applyProtection="1">
      <alignment horizontal="center" vertical="top"/>
    </xf>
    <xf numFmtId="49" fontId="8" fillId="7" borderId="0" xfId="0" applyNumberFormat="1" applyFont="1" applyFill="1" applyAlignment="1">
      <alignment horizontal="left"/>
    </xf>
    <xf numFmtId="49" fontId="8" fillId="7" borderId="0" xfId="4" applyNumberFormat="1" applyFont="1" applyFill="1" applyBorder="1" applyAlignment="1" applyProtection="1">
      <alignment horizontal="left" vertical="top"/>
    </xf>
    <xf numFmtId="49" fontId="8" fillId="0" borderId="0" xfId="0" applyNumberFormat="1" applyFont="1" applyAlignment="1">
      <alignment horizontal="left"/>
    </xf>
    <xf numFmtId="49" fontId="0" fillId="0" borderId="0" xfId="0" applyNumberFormat="1" applyAlignment="1">
      <alignment horizontal="left"/>
    </xf>
    <xf numFmtId="49" fontId="8" fillId="7" borderId="0" xfId="4" applyNumberFormat="1" applyFont="1" applyFill="1" applyBorder="1" applyAlignment="1" applyProtection="1"/>
    <xf numFmtId="0" fontId="8" fillId="0" borderId="10" xfId="0" applyFont="1" applyBorder="1"/>
    <xf numFmtId="0" fontId="8" fillId="7" borderId="0" xfId="0" applyFont="1" applyFill="1" applyAlignment="1">
      <alignment horizontal="left"/>
    </xf>
    <xf numFmtId="0" fontId="9" fillId="14" borderId="36" xfId="11" applyFont="1" applyFill="1" applyBorder="1"/>
    <xf numFmtId="0" fontId="9" fillId="14" borderId="5" xfId="11" applyFont="1" applyFill="1" applyBorder="1"/>
    <xf numFmtId="0" fontId="9" fillId="14" borderId="39" xfId="11" applyFont="1" applyFill="1" applyBorder="1"/>
    <xf numFmtId="49" fontId="27" fillId="14" borderId="29" xfId="11" applyNumberFormat="1" applyFont="1" applyFill="1" applyBorder="1"/>
    <xf numFmtId="9" fontId="27" fillId="14" borderId="30" xfId="8" applyFont="1" applyFill="1" applyBorder="1" applyProtection="1"/>
    <xf numFmtId="0" fontId="70" fillId="14" borderId="4" xfId="0" applyFont="1" applyFill="1" applyBorder="1" applyAlignment="1">
      <alignment vertical="top"/>
    </xf>
    <xf numFmtId="0" fontId="70" fillId="14" borderId="30" xfId="0" applyFont="1" applyFill="1" applyBorder="1" applyAlignment="1">
      <alignment vertical="top"/>
    </xf>
    <xf numFmtId="0" fontId="9" fillId="14" borderId="29" xfId="11" applyFont="1" applyFill="1" applyBorder="1"/>
    <xf numFmtId="49" fontId="27" fillId="14" borderId="4" xfId="11" applyNumberFormat="1" applyFont="1" applyFill="1" applyBorder="1"/>
    <xf numFmtId="0" fontId="9" fillId="14" borderId="1" xfId="11" applyFont="1" applyFill="1" applyBorder="1" applyAlignment="1">
      <alignment horizontal="center" vertical="top"/>
    </xf>
    <xf numFmtId="0" fontId="9" fillId="14" borderId="39" xfId="11" applyFont="1" applyFill="1" applyBorder="1" applyAlignment="1">
      <alignment horizontal="center" vertical="top" wrapText="1"/>
    </xf>
    <xf numFmtId="0" fontId="28" fillId="14" borderId="9" xfId="0" applyFont="1" applyFill="1" applyBorder="1"/>
    <xf numFmtId="0" fontId="20" fillId="14" borderId="2" xfId="0" applyFont="1" applyFill="1" applyBorder="1" applyAlignment="1">
      <alignment horizontal="right"/>
    </xf>
    <xf numFmtId="165" fontId="21" fillId="14" borderId="2" xfId="11" applyNumberFormat="1" applyFont="1" applyFill="1" applyBorder="1" applyAlignment="1">
      <alignment horizontal="left"/>
    </xf>
    <xf numFmtId="0" fontId="21" fillId="14" borderId="2" xfId="11" applyFont="1" applyFill="1" applyBorder="1"/>
    <xf numFmtId="0" fontId="21" fillId="14" borderId="45" xfId="11" applyFont="1" applyFill="1" applyBorder="1"/>
    <xf numFmtId="0" fontId="20" fillId="14" borderId="46" xfId="11" applyFont="1" applyFill="1" applyBorder="1" applyAlignment="1">
      <alignment horizontal="right"/>
    </xf>
    <xf numFmtId="0" fontId="20" fillId="14" borderId="3" xfId="11" applyFont="1" applyFill="1" applyBorder="1" applyAlignment="1">
      <alignment horizontal="right"/>
    </xf>
    <xf numFmtId="165" fontId="4" fillId="14" borderId="3" xfId="0" applyNumberFormat="1" applyFont="1" applyFill="1" applyBorder="1"/>
    <xf numFmtId="167" fontId="25" fillId="14" borderId="3" xfId="0" applyNumberFormat="1" applyFont="1" applyFill="1" applyBorder="1"/>
    <xf numFmtId="0" fontId="21" fillId="14" borderId="3" xfId="11" applyFont="1" applyFill="1" applyBorder="1"/>
    <xf numFmtId="0" fontId="21" fillId="14" borderId="47" xfId="11" applyFont="1" applyFill="1" applyBorder="1"/>
    <xf numFmtId="0" fontId="20" fillId="14" borderId="10" xfId="0" applyFont="1" applyFill="1" applyBorder="1"/>
    <xf numFmtId="0" fontId="21" fillId="14" borderId="11" xfId="0" applyFont="1" applyFill="1" applyBorder="1"/>
    <xf numFmtId="0" fontId="20" fillId="14" borderId="17" xfId="11" applyFont="1" applyFill="1" applyBorder="1"/>
    <xf numFmtId="0" fontId="20" fillId="14" borderId="25" xfId="11" applyFont="1" applyFill="1" applyBorder="1"/>
    <xf numFmtId="0" fontId="20" fillId="14" borderId="37" xfId="11" applyFont="1" applyFill="1" applyBorder="1"/>
    <xf numFmtId="167" fontId="20" fillId="14" borderId="12" xfId="11" applyNumberFormat="1" applyFont="1" applyFill="1" applyBorder="1" applyAlignment="1">
      <alignment horizontal="left" vertical="top"/>
    </xf>
    <xf numFmtId="167" fontId="20" fillId="14" borderId="13" xfId="11" applyNumberFormat="1" applyFont="1" applyFill="1" applyBorder="1" applyAlignment="1">
      <alignment horizontal="center"/>
    </xf>
    <xf numFmtId="167" fontId="20" fillId="14" borderId="15" xfId="11" applyNumberFormat="1" applyFont="1" applyFill="1" applyBorder="1"/>
    <xf numFmtId="0" fontId="20" fillId="14" borderId="11" xfId="0" applyFont="1" applyFill="1" applyBorder="1"/>
    <xf numFmtId="0" fontId="20" fillId="14" borderId="24" xfId="0" applyFont="1" applyFill="1" applyBorder="1" applyAlignment="1">
      <alignment horizontal="left"/>
    </xf>
    <xf numFmtId="167" fontId="20" fillId="14" borderId="13" xfId="11" applyNumberFormat="1" applyFont="1" applyFill="1" applyBorder="1"/>
    <xf numFmtId="0" fontId="20" fillId="14" borderId="12" xfId="0" applyFont="1" applyFill="1" applyBorder="1"/>
    <xf numFmtId="0" fontId="20" fillId="14" borderId="13" xfId="0" applyFont="1" applyFill="1" applyBorder="1"/>
    <xf numFmtId="0" fontId="23" fillId="14" borderId="17" xfId="0" applyFont="1" applyFill="1" applyBorder="1" applyAlignment="1">
      <alignment vertical="top" wrapText="1"/>
    </xf>
    <xf numFmtId="0" fontId="20" fillId="14" borderId="35" xfId="0" applyFont="1" applyFill="1" applyBorder="1" applyAlignment="1">
      <alignment vertical="top" wrapText="1"/>
    </xf>
    <xf numFmtId="0" fontId="20" fillId="14" borderId="62" xfId="0" applyFont="1" applyFill="1" applyBorder="1" applyAlignment="1">
      <alignment vertical="top" wrapText="1"/>
    </xf>
    <xf numFmtId="0" fontId="20" fillId="14" borderId="12" xfId="0" applyFont="1" applyFill="1" applyBorder="1" applyAlignment="1">
      <alignment horizontal="left" vertical="top" wrapText="1"/>
    </xf>
    <xf numFmtId="0" fontId="20" fillId="14" borderId="15" xfId="0" applyFont="1" applyFill="1" applyBorder="1" applyAlignment="1">
      <alignment horizontal="left" vertical="top" wrapText="1"/>
    </xf>
    <xf numFmtId="0" fontId="20" fillId="14" borderId="12" xfId="0" applyFont="1" applyFill="1" applyBorder="1" applyAlignment="1">
      <alignment vertical="top"/>
    </xf>
    <xf numFmtId="0" fontId="20" fillId="14" borderId="15" xfId="0" applyFont="1" applyFill="1" applyBorder="1" applyAlignment="1">
      <alignment vertical="top"/>
    </xf>
    <xf numFmtId="0" fontId="20" fillId="14" borderId="13" xfId="0" applyFont="1" applyFill="1" applyBorder="1" applyAlignment="1">
      <alignment vertical="top"/>
    </xf>
    <xf numFmtId="0" fontId="20" fillId="14" borderId="35" xfId="0" applyFont="1" applyFill="1" applyBorder="1" applyAlignment="1">
      <alignment horizontal="left" vertical="top" wrapText="1"/>
    </xf>
    <xf numFmtId="0" fontId="20" fillId="14" borderId="62" xfId="0" applyFont="1" applyFill="1" applyBorder="1" applyAlignment="1">
      <alignment horizontal="left" vertical="top" wrapText="1"/>
    </xf>
    <xf numFmtId="0" fontId="20" fillId="14" borderId="12" xfId="0" applyFont="1" applyFill="1" applyBorder="1" applyAlignment="1">
      <alignment horizontal="left" vertical="top"/>
    </xf>
    <xf numFmtId="0" fontId="20" fillId="14" borderId="15" xfId="0" applyFont="1" applyFill="1" applyBorder="1" applyAlignment="1">
      <alignment horizontal="left" vertical="top"/>
    </xf>
    <xf numFmtId="0" fontId="20" fillId="14" borderId="13" xfId="0" applyFont="1" applyFill="1" applyBorder="1" applyAlignment="1">
      <alignment horizontal="left" vertical="top"/>
    </xf>
    <xf numFmtId="0" fontId="22" fillId="14" borderId="5" xfId="0" applyFont="1" applyFill="1" applyBorder="1" applyAlignment="1">
      <alignment horizontal="left" vertical="center"/>
    </xf>
    <xf numFmtId="0" fontId="22" fillId="14" borderId="29" xfId="0" applyFont="1" applyFill="1" applyBorder="1" applyAlignment="1">
      <alignment horizontal="left" vertical="center"/>
    </xf>
    <xf numFmtId="0" fontId="21" fillId="14" borderId="63" xfId="0" applyFont="1" applyFill="1" applyBorder="1" applyAlignment="1">
      <alignment horizontal="left" vertical="center"/>
    </xf>
    <xf numFmtId="0" fontId="21" fillId="14" borderId="46" xfId="0" applyFont="1" applyFill="1" applyBorder="1" applyAlignment="1">
      <alignment horizontal="left" vertical="center"/>
    </xf>
    <xf numFmtId="0" fontId="21" fillId="14" borderId="18" xfId="0" applyFont="1" applyFill="1" applyBorder="1" applyAlignment="1">
      <alignment horizontal="left" vertical="center"/>
    </xf>
    <xf numFmtId="0" fontId="22" fillId="14" borderId="23" xfId="0" applyFont="1" applyFill="1" applyBorder="1" applyAlignment="1">
      <alignment horizontal="left" vertical="center"/>
    </xf>
    <xf numFmtId="0" fontId="22" fillId="14" borderId="64" xfId="0" applyFont="1" applyFill="1" applyBorder="1" applyAlignment="1">
      <alignment horizontal="left" vertical="center"/>
    </xf>
    <xf numFmtId="0" fontId="24" fillId="12" borderId="35" xfId="0" applyFont="1" applyFill="1" applyBorder="1" applyAlignment="1">
      <alignment horizontal="center" vertical="center"/>
    </xf>
    <xf numFmtId="0" fontId="24" fillId="12" borderId="17" xfId="0" applyFont="1" applyFill="1" applyBorder="1" applyAlignment="1">
      <alignment horizontal="center" vertical="center" wrapText="1"/>
    </xf>
    <xf numFmtId="0" fontId="24" fillId="12" borderId="24" xfId="0" applyFont="1" applyFill="1" applyBorder="1" applyAlignment="1">
      <alignment horizontal="left" vertical="center"/>
    </xf>
    <xf numFmtId="0" fontId="24" fillId="12" borderId="48" xfId="0" applyFont="1" applyFill="1" applyBorder="1" applyAlignment="1">
      <alignment horizontal="left" vertical="center"/>
    </xf>
    <xf numFmtId="0" fontId="24" fillId="12" borderId="33" xfId="0" applyFont="1" applyFill="1" applyBorder="1" applyAlignment="1">
      <alignment horizontal="left" vertical="center"/>
    </xf>
    <xf numFmtId="0" fontId="24" fillId="12" borderId="42" xfId="0" applyFont="1" applyFill="1" applyBorder="1" applyAlignment="1">
      <alignment horizontal="center" vertical="center"/>
    </xf>
    <xf numFmtId="0" fontId="24" fillId="12" borderId="37" xfId="0" applyFont="1" applyFill="1" applyBorder="1" applyAlignment="1">
      <alignment horizontal="center" vertical="center" wrapText="1"/>
    </xf>
    <xf numFmtId="0" fontId="24" fillId="12" borderId="11" xfId="0" applyFont="1" applyFill="1" applyBorder="1" applyAlignment="1">
      <alignment horizontal="left" vertical="center"/>
    </xf>
    <xf numFmtId="0" fontId="24" fillId="12" borderId="7" xfId="0" applyFont="1" applyFill="1" applyBorder="1" applyAlignment="1">
      <alignment horizontal="left" vertical="center"/>
    </xf>
    <xf numFmtId="0" fontId="24" fillId="12" borderId="8" xfId="0" applyFont="1" applyFill="1" applyBorder="1" applyAlignment="1">
      <alignment horizontal="left" vertical="center"/>
    </xf>
    <xf numFmtId="0" fontId="71" fillId="0" borderId="0" xfId="0" applyFont="1" applyAlignment="1">
      <alignment vertical="top"/>
    </xf>
    <xf numFmtId="0" fontId="23" fillId="14" borderId="39" xfId="0" applyFont="1" applyFill="1" applyBorder="1" applyAlignment="1">
      <alignment horizontal="left"/>
    </xf>
    <xf numFmtId="0" fontId="23" fillId="14" borderId="29" xfId="0" applyFont="1" applyFill="1" applyBorder="1" applyAlignment="1">
      <alignment horizontal="center" wrapText="1"/>
    </xf>
    <xf numFmtId="0" fontId="23" fillId="14" borderId="39" xfId="0" applyFont="1" applyFill="1" applyBorder="1"/>
    <xf numFmtId="0" fontId="27" fillId="14" borderId="29" xfId="0" applyFont="1" applyFill="1" applyBorder="1" applyAlignment="1">
      <alignment horizontal="left" wrapText="1"/>
    </xf>
    <xf numFmtId="0" fontId="27" fillId="14" borderId="39" xfId="0" applyFont="1" applyFill="1" applyBorder="1" applyAlignment="1">
      <alignment horizontal="left" wrapText="1"/>
    </xf>
    <xf numFmtId="14" fontId="20" fillId="14" borderId="39" xfId="0" applyNumberFormat="1" applyFont="1" applyFill="1" applyBorder="1" applyAlignment="1">
      <alignment horizontal="right" wrapText="1"/>
    </xf>
    <xf numFmtId="14" fontId="27" fillId="14" borderId="39" xfId="0" applyNumberFormat="1" applyFont="1" applyFill="1" applyBorder="1" applyAlignment="1">
      <alignment horizontal="center" vertical="center"/>
    </xf>
    <xf numFmtId="0" fontId="72" fillId="0" borderId="4" xfId="0" applyFont="1" applyBorder="1" applyProtection="1">
      <protection hidden="1"/>
    </xf>
    <xf numFmtId="0" fontId="1" fillId="20" borderId="39" xfId="0" applyFont="1" applyFill="1" applyBorder="1" applyProtection="1">
      <protection locked="0"/>
    </xf>
    <xf numFmtId="0" fontId="1" fillId="20" borderId="29" xfId="0" applyFont="1" applyFill="1" applyBorder="1" applyProtection="1">
      <protection locked="0"/>
    </xf>
    <xf numFmtId="0" fontId="74" fillId="14" borderId="18" xfId="11" applyFont="1" applyFill="1" applyBorder="1" applyAlignment="1">
      <alignment horizontal="left" vertical="top"/>
    </xf>
    <xf numFmtId="0" fontId="12" fillId="16" borderId="39" xfId="11" applyFont="1" applyFill="1" applyBorder="1" applyAlignment="1">
      <alignment horizontal="center"/>
    </xf>
    <xf numFmtId="0" fontId="27" fillId="7" borderId="0" xfId="0" applyFont="1" applyFill="1" applyAlignment="1">
      <alignment horizontal="left"/>
    </xf>
    <xf numFmtId="0" fontId="23" fillId="7" borderId="0" xfId="0" applyFont="1" applyFill="1" applyAlignment="1">
      <alignment horizontal="left"/>
    </xf>
    <xf numFmtId="0" fontId="27" fillId="7" borderId="0" xfId="0" applyFont="1" applyFill="1" applyAlignment="1">
      <alignment horizontal="left" vertical="center"/>
    </xf>
    <xf numFmtId="49" fontId="27" fillId="7" borderId="0" xfId="0" applyNumberFormat="1" applyFont="1" applyFill="1" applyAlignment="1">
      <alignment horizontal="left" vertical="center"/>
    </xf>
    <xf numFmtId="49" fontId="27" fillId="7" borderId="0" xfId="0" applyNumberFormat="1" applyFont="1" applyFill="1" applyAlignment="1">
      <alignment horizontal="left"/>
    </xf>
    <xf numFmtId="49" fontId="76" fillId="7" borderId="0" xfId="0" applyNumberFormat="1" applyFont="1" applyFill="1" applyAlignment="1">
      <alignment horizontal="left"/>
    </xf>
    <xf numFmtId="0" fontId="1" fillId="7" borderId="0" xfId="0" applyFont="1" applyFill="1"/>
    <xf numFmtId="14" fontId="27" fillId="20" borderId="9" xfId="0" applyNumberFormat="1" applyFont="1" applyFill="1" applyBorder="1" applyAlignment="1" applyProtection="1">
      <alignment horizontal="center" vertical="center"/>
      <protection locked="0"/>
    </xf>
    <xf numFmtId="14" fontId="27" fillId="20" borderId="2" xfId="0" applyNumberFormat="1" applyFont="1" applyFill="1" applyBorder="1" applyAlignment="1" applyProtection="1">
      <alignment horizontal="center" vertical="center"/>
      <protection locked="0"/>
    </xf>
    <xf numFmtId="14" fontId="27" fillId="20" borderId="65" xfId="0" applyNumberFormat="1" applyFont="1" applyFill="1" applyBorder="1" applyAlignment="1" applyProtection="1">
      <alignment horizontal="center" vertical="center"/>
      <protection locked="0"/>
    </xf>
    <xf numFmtId="14" fontId="27" fillId="20" borderId="53" xfId="0" applyNumberFormat="1" applyFont="1" applyFill="1" applyBorder="1" applyAlignment="1" applyProtection="1">
      <alignment horizontal="center" vertical="center"/>
      <protection locked="0"/>
    </xf>
    <xf numFmtId="14" fontId="27" fillId="20" borderId="0" xfId="0" applyNumberFormat="1" applyFont="1" applyFill="1" applyAlignment="1" applyProtection="1">
      <alignment horizontal="center" vertical="center"/>
      <protection locked="0"/>
    </xf>
    <xf numFmtId="14" fontId="27" fillId="20" borderId="66" xfId="0" applyNumberFormat="1" applyFont="1" applyFill="1" applyBorder="1" applyAlignment="1" applyProtection="1">
      <alignment horizontal="center" vertical="center"/>
      <protection locked="0"/>
    </xf>
    <xf numFmtId="14" fontId="27" fillId="20" borderId="46" xfId="0" applyNumberFormat="1" applyFont="1" applyFill="1" applyBorder="1" applyAlignment="1" applyProtection="1">
      <alignment horizontal="center" vertical="center"/>
      <protection locked="0"/>
    </xf>
    <xf numFmtId="14" fontId="27" fillId="20" borderId="3" xfId="0" applyNumberFormat="1" applyFont="1" applyFill="1" applyBorder="1" applyAlignment="1" applyProtection="1">
      <alignment horizontal="center" vertical="center"/>
      <protection locked="0"/>
    </xf>
    <xf numFmtId="14" fontId="27" fillId="20" borderId="67" xfId="0" applyNumberFormat="1" applyFont="1" applyFill="1" applyBorder="1" applyAlignment="1" applyProtection="1">
      <alignment horizontal="center" vertical="center"/>
      <protection locked="0"/>
    </xf>
    <xf numFmtId="170" fontId="27" fillId="20" borderId="39" xfId="0" applyNumberFormat="1" applyFont="1" applyFill="1" applyBorder="1" applyProtection="1">
      <protection locked="0"/>
    </xf>
    <xf numFmtId="170" fontId="27" fillId="20" borderId="39" xfId="0" applyNumberFormat="1" applyFont="1" applyFill="1" applyBorder="1" applyAlignment="1" applyProtection="1">
      <alignment vertical="top" wrapText="1"/>
      <protection locked="0"/>
    </xf>
    <xf numFmtId="170" fontId="27" fillId="20" borderId="29" xfId="0" applyNumberFormat="1" applyFont="1" applyFill="1" applyBorder="1" applyAlignment="1" applyProtection="1">
      <alignment vertical="top" wrapText="1"/>
      <protection locked="0"/>
    </xf>
    <xf numFmtId="14" fontId="27" fillId="20" borderId="39" xfId="0" applyNumberFormat="1" applyFont="1" applyFill="1" applyBorder="1" applyAlignment="1" applyProtection="1">
      <alignment horizontal="center" vertical="center"/>
      <protection locked="0"/>
    </xf>
    <xf numFmtId="49" fontId="21" fillId="20" borderId="54" xfId="0" applyNumberFormat="1" applyFont="1" applyFill="1" applyBorder="1" applyProtection="1">
      <protection locked="0"/>
    </xf>
    <xf numFmtId="49" fontId="21" fillId="20" borderId="5" xfId="0" applyNumberFormat="1" applyFont="1" applyFill="1" applyBorder="1" applyProtection="1">
      <protection locked="0"/>
    </xf>
    <xf numFmtId="49" fontId="21" fillId="20" borderId="57" xfId="0" applyNumberFormat="1" applyFont="1" applyFill="1" applyBorder="1" applyProtection="1">
      <protection locked="0"/>
    </xf>
    <xf numFmtId="172" fontId="21" fillId="8" borderId="39" xfId="0" applyNumberFormat="1" applyFont="1" applyFill="1" applyBorder="1"/>
    <xf numFmtId="170" fontId="21" fillId="8" borderId="39" xfId="0" applyNumberFormat="1" applyFont="1" applyFill="1" applyBorder="1" applyAlignment="1">
      <alignment horizontal="right" wrapText="1"/>
    </xf>
    <xf numFmtId="170" fontId="20" fillId="8" borderId="39" xfId="0" applyNumberFormat="1" applyFont="1" applyFill="1" applyBorder="1" applyAlignment="1">
      <alignment horizontal="right" wrapText="1"/>
    </xf>
    <xf numFmtId="14" fontId="20" fillId="8" borderId="39" xfId="0" applyNumberFormat="1" applyFont="1" applyFill="1" applyBorder="1" applyAlignment="1">
      <alignment horizontal="right" wrapText="1"/>
    </xf>
    <xf numFmtId="0" fontId="1" fillId="0" borderId="4" xfId="4" applyFont="1" applyBorder="1" applyAlignment="1" applyProtection="1">
      <alignment horizontal="left"/>
    </xf>
    <xf numFmtId="0" fontId="77" fillId="7" borderId="0" xfId="0" applyFont="1" applyFill="1"/>
    <xf numFmtId="0" fontId="8" fillId="7" borderId="0" xfId="0" applyFont="1" applyFill="1"/>
    <xf numFmtId="0" fontId="39" fillId="7" borderId="0" xfId="0" applyFont="1" applyFill="1" applyAlignment="1">
      <alignment horizontal="left"/>
    </xf>
    <xf numFmtId="0" fontId="1" fillId="0" borderId="0" xfId="0" applyFont="1"/>
    <xf numFmtId="0" fontId="77" fillId="7" borderId="0" xfId="0" applyFont="1" applyFill="1" applyAlignment="1">
      <alignment vertical="top"/>
    </xf>
    <xf numFmtId="0" fontId="8" fillId="0" borderId="0" xfId="0" applyFont="1" applyAlignment="1">
      <alignment vertical="top"/>
    </xf>
    <xf numFmtId="0" fontId="79" fillId="0" borderId="0" xfId="0" applyFont="1" applyAlignment="1">
      <alignment vertical="top"/>
    </xf>
    <xf numFmtId="0" fontId="80" fillId="7" borderId="0" xfId="4" applyFont="1" applyFill="1" applyBorder="1" applyAlignment="1" applyProtection="1"/>
    <xf numFmtId="0" fontId="38" fillId="7" borderId="0" xfId="4" applyFont="1" applyFill="1" applyBorder="1" applyAlignment="1" applyProtection="1"/>
    <xf numFmtId="0" fontId="38" fillId="0" borderId="0" xfId="4" applyFont="1" applyFill="1" applyAlignment="1" applyProtection="1">
      <alignment horizontal="left"/>
    </xf>
    <xf numFmtId="0" fontId="77" fillId="0" borderId="0" xfId="0" applyFont="1"/>
    <xf numFmtId="0" fontId="8" fillId="0" borderId="0" xfId="0" applyFont="1" applyAlignment="1">
      <alignment horizontal="left" vertical="center" wrapText="1"/>
    </xf>
    <xf numFmtId="0" fontId="9" fillId="7" borderId="0" xfId="0" applyFont="1" applyFill="1" applyAlignment="1">
      <alignment vertical="top"/>
    </xf>
    <xf numFmtId="0" fontId="8" fillId="7" borderId="0" xfId="0" applyFont="1" applyFill="1" applyAlignment="1">
      <alignment vertical="top"/>
    </xf>
    <xf numFmtId="0" fontId="8" fillId="7" borderId="0" xfId="0" applyFont="1" applyFill="1" applyAlignment="1">
      <alignment horizontal="left" vertical="center" wrapText="1"/>
    </xf>
    <xf numFmtId="0" fontId="8" fillId="7" borderId="0" xfId="0" applyFont="1" applyFill="1" applyAlignment="1">
      <alignment vertical="center"/>
    </xf>
    <xf numFmtId="0" fontId="57" fillId="0" borderId="0" xfId="0" applyFont="1" applyAlignment="1">
      <alignment vertical="center"/>
    </xf>
    <xf numFmtId="0" fontId="8" fillId="7" borderId="0" xfId="0" quotePrefix="1" applyFont="1" applyFill="1" applyAlignment="1">
      <alignment vertical="top"/>
    </xf>
    <xf numFmtId="0" fontId="28" fillId="14" borderId="9" xfId="0" applyFont="1" applyFill="1" applyBorder="1" applyAlignment="1">
      <alignment horizontal="left"/>
    </xf>
    <xf numFmtId="0" fontId="8" fillId="14" borderId="2" xfId="0" applyFont="1" applyFill="1" applyBorder="1"/>
    <xf numFmtId="0" fontId="8" fillId="14" borderId="65" xfId="0" applyFont="1" applyFill="1" applyBorder="1"/>
    <xf numFmtId="0" fontId="9" fillId="14" borderId="53" xfId="0" applyFont="1" applyFill="1" applyBorder="1" applyAlignment="1">
      <alignment horizontal="left"/>
    </xf>
    <xf numFmtId="165" fontId="8" fillId="14" borderId="0" xfId="0" applyNumberFormat="1" applyFont="1" applyFill="1"/>
    <xf numFmtId="165" fontId="8" fillId="14" borderId="66" xfId="0" applyNumberFormat="1" applyFont="1" applyFill="1" applyBorder="1"/>
    <xf numFmtId="0" fontId="9" fillId="14" borderId="46" xfId="0" applyFont="1" applyFill="1" applyBorder="1" applyAlignment="1">
      <alignment horizontal="left"/>
    </xf>
    <xf numFmtId="165" fontId="8" fillId="14" borderId="3" xfId="0" applyNumberFormat="1" applyFont="1" applyFill="1" applyBorder="1"/>
    <xf numFmtId="0" fontId="12" fillId="14" borderId="3" xfId="0" applyFont="1" applyFill="1" applyBorder="1"/>
    <xf numFmtId="0" fontId="8" fillId="14" borderId="3" xfId="0" applyFont="1" applyFill="1" applyBorder="1"/>
    <xf numFmtId="0" fontId="8" fillId="14" borderId="67" xfId="0" applyFont="1" applyFill="1" applyBorder="1"/>
    <xf numFmtId="49" fontId="1" fillId="0" borderId="0" xfId="0" applyNumberFormat="1" applyFont="1"/>
    <xf numFmtId="0" fontId="1" fillId="14" borderId="31" xfId="0" applyFont="1" applyFill="1" applyBorder="1" applyAlignment="1">
      <alignment horizontal="left" vertical="center"/>
    </xf>
    <xf numFmtId="0" fontId="1" fillId="7" borderId="0" xfId="0" applyFont="1" applyFill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quotePrefix="1" applyFont="1" applyAlignment="1">
      <alignment horizontal="left"/>
    </xf>
    <xf numFmtId="0" fontId="1" fillId="0" borderId="3" xfId="0" applyFont="1" applyBorder="1" applyAlignment="1">
      <alignment horizontal="left"/>
    </xf>
    <xf numFmtId="0" fontId="1" fillId="4" borderId="0" xfId="0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4" borderId="10" xfId="0" applyFont="1" applyFill="1" applyBorder="1" applyAlignment="1">
      <alignment horizontal="left"/>
    </xf>
    <xf numFmtId="0" fontId="1" fillId="8" borderId="4" xfId="0" applyFont="1" applyFill="1" applyBorder="1" applyProtection="1">
      <protection locked="0"/>
    </xf>
    <xf numFmtId="2" fontId="1" fillId="20" borderId="29" xfId="0" applyNumberFormat="1" applyFont="1" applyFill="1" applyBorder="1" applyProtection="1">
      <protection locked="0"/>
    </xf>
    <xf numFmtId="1" fontId="1" fillId="20" borderId="39" xfId="0" applyNumberFormat="1" applyFont="1" applyFill="1" applyBorder="1" applyProtection="1">
      <protection locked="0"/>
    </xf>
    <xf numFmtId="165" fontId="1" fillId="17" borderId="39" xfId="0" applyNumberFormat="1" applyFont="1" applyFill="1" applyBorder="1" applyAlignment="1">
      <alignment horizontal="left"/>
    </xf>
    <xf numFmtId="14" fontId="1" fillId="0" borderId="0" xfId="0" applyNumberFormat="1" applyFont="1" applyAlignment="1">
      <alignment horizontal="left"/>
    </xf>
    <xf numFmtId="14" fontId="1" fillId="20" borderId="39" xfId="0" applyNumberFormat="1" applyFont="1" applyFill="1" applyBorder="1" applyProtection="1">
      <protection locked="0"/>
    </xf>
    <xf numFmtId="168" fontId="1" fillId="20" borderId="39" xfId="5" applyNumberFormat="1" applyFont="1" applyFill="1" applyBorder="1" applyAlignment="1" applyProtection="1">
      <protection locked="0"/>
    </xf>
    <xf numFmtId="173" fontId="1" fillId="20" borderId="39" xfId="5" applyNumberFormat="1" applyFont="1" applyFill="1" applyBorder="1" applyAlignment="1" applyProtection="1">
      <protection locked="0"/>
    </xf>
    <xf numFmtId="168" fontId="1" fillId="8" borderId="39" xfId="5" applyNumberFormat="1" applyFont="1" applyFill="1" applyBorder="1" applyAlignment="1" applyProtection="1"/>
    <xf numFmtId="167" fontId="1" fillId="17" borderId="39" xfId="5" applyFont="1" applyFill="1" applyBorder="1" applyAlignment="1" applyProtection="1"/>
    <xf numFmtId="0" fontId="1" fillId="4" borderId="3" xfId="0" applyFont="1" applyFill="1" applyBorder="1" applyAlignment="1">
      <alignment horizontal="left"/>
    </xf>
    <xf numFmtId="0" fontId="1" fillId="0" borderId="39" xfId="0" applyFont="1" applyBorder="1"/>
    <xf numFmtId="0" fontId="1" fillId="20" borderId="39" xfId="0" applyFont="1" applyFill="1" applyBorder="1" applyAlignment="1" applyProtection="1">
      <alignment horizontal="left"/>
      <protection locked="0"/>
    </xf>
    <xf numFmtId="41" fontId="1" fillId="20" borderId="39" xfId="0" applyNumberFormat="1" applyFont="1" applyFill="1" applyBorder="1" applyProtection="1">
      <protection locked="0"/>
    </xf>
    <xf numFmtId="174" fontId="1" fillId="20" borderId="39" xfId="0" applyNumberFormat="1" applyFont="1" applyFill="1" applyBorder="1" applyProtection="1">
      <protection locked="0"/>
    </xf>
    <xf numFmtId="165" fontId="1" fillId="8" borderId="39" xfId="0" applyNumberFormat="1" applyFont="1" applyFill="1" applyBorder="1"/>
    <xf numFmtId="165" fontId="1" fillId="17" borderId="39" xfId="5" quotePrefix="1" applyNumberFormat="1" applyFont="1" applyFill="1" applyBorder="1" applyAlignment="1" applyProtection="1">
      <alignment horizontal="left"/>
    </xf>
    <xf numFmtId="0" fontId="1" fillId="8" borderId="29" xfId="0" applyFont="1" applyFill="1" applyBorder="1"/>
    <xf numFmtId="165" fontId="1" fillId="17" borderId="39" xfId="5" applyNumberFormat="1" applyFont="1" applyFill="1" applyBorder="1" applyAlignment="1" applyProtection="1">
      <alignment horizontal="left"/>
    </xf>
    <xf numFmtId="2" fontId="1" fillId="20" borderId="39" xfId="0" applyNumberFormat="1" applyFont="1" applyFill="1" applyBorder="1" applyProtection="1">
      <protection locked="0"/>
    </xf>
    <xf numFmtId="0" fontId="1" fillId="20" borderId="4" xfId="0" applyFont="1" applyFill="1" applyBorder="1" applyProtection="1">
      <protection locked="0"/>
    </xf>
    <xf numFmtId="165" fontId="1" fillId="20" borderId="39" xfId="5" applyNumberFormat="1" applyFont="1" applyFill="1" applyBorder="1" applyAlignment="1" applyProtection="1">
      <alignment horizontal="left"/>
      <protection locked="0"/>
    </xf>
    <xf numFmtId="0" fontId="1" fillId="4" borderId="0" xfId="0" applyFont="1" applyFill="1"/>
    <xf numFmtId="0" fontId="1" fillId="0" borderId="29" xfId="0" applyFont="1" applyBorder="1"/>
    <xf numFmtId="0" fontId="1" fillId="0" borderId="4" xfId="0" applyFont="1" applyBorder="1"/>
    <xf numFmtId="168" fontId="1" fillId="0" borderId="0" xfId="0" applyNumberFormat="1" applyFont="1" applyAlignment="1">
      <alignment horizontal="left"/>
    </xf>
    <xf numFmtId="9" fontId="1" fillId="20" borderId="39" xfId="8" applyFont="1" applyFill="1" applyBorder="1" applyAlignment="1" applyProtection="1">
      <alignment horizontal="left"/>
      <protection locked="0"/>
    </xf>
    <xf numFmtId="9" fontId="1" fillId="13" borderId="39" xfId="8" applyFont="1" applyFill="1" applyBorder="1" applyAlignment="1" applyProtection="1">
      <alignment horizontal="right"/>
    </xf>
    <xf numFmtId="0" fontId="1" fillId="4" borderId="0" xfId="5" applyNumberFormat="1" applyFont="1" applyFill="1" applyBorder="1" applyAlignment="1" applyProtection="1"/>
    <xf numFmtId="165" fontId="1" fillId="0" borderId="0" xfId="0" applyNumberFormat="1" applyFont="1" applyAlignment="1">
      <alignment horizontal="left"/>
    </xf>
    <xf numFmtId="0" fontId="1" fillId="0" borderId="54" xfId="0" applyFont="1" applyBorder="1" applyAlignment="1">
      <alignment horizontal="left"/>
    </xf>
    <xf numFmtId="0" fontId="1" fillId="0" borderId="27" xfId="0" applyFont="1" applyBorder="1" applyAlignment="1">
      <alignment horizontal="left"/>
    </xf>
    <xf numFmtId="0" fontId="1" fillId="0" borderId="51" xfId="0" applyFont="1" applyBorder="1" applyAlignment="1">
      <alignment horizontal="left"/>
    </xf>
    <xf numFmtId="0" fontId="1" fillId="0" borderId="28" xfId="0" applyFont="1" applyBorder="1" applyAlignment="1">
      <alignment horizontal="left"/>
    </xf>
    <xf numFmtId="165" fontId="1" fillId="17" borderId="55" xfId="5" applyNumberFormat="1" applyFont="1" applyFill="1" applyBorder="1" applyAlignment="1" applyProtection="1">
      <alignment horizontal="left"/>
    </xf>
    <xf numFmtId="0" fontId="1" fillId="0" borderId="5" xfId="0" applyFont="1" applyBorder="1" applyAlignment="1">
      <alignment horizontal="left"/>
    </xf>
    <xf numFmtId="0" fontId="1" fillId="0" borderId="29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30" xfId="0" applyFont="1" applyBorder="1" applyAlignment="1">
      <alignment horizontal="left"/>
    </xf>
    <xf numFmtId="165" fontId="1" fillId="17" borderId="56" xfId="5" applyNumberFormat="1" applyFont="1" applyFill="1" applyBorder="1" applyAlignment="1" applyProtection="1">
      <alignment horizontal="left"/>
    </xf>
    <xf numFmtId="0" fontId="1" fillId="4" borderId="0" xfId="0" quotePrefix="1" applyFont="1" applyFill="1" applyAlignment="1">
      <alignment horizontal="left"/>
    </xf>
    <xf numFmtId="168" fontId="1" fillId="0" borderId="0" xfId="5" applyNumberFormat="1" applyFont="1"/>
    <xf numFmtId="0" fontId="12" fillId="0" borderId="0" xfId="0" applyFont="1" applyAlignment="1">
      <alignment horizontal="left" vertical="center"/>
    </xf>
    <xf numFmtId="49" fontId="2" fillId="0" borderId="0" xfId="0" applyNumberFormat="1" applyFont="1"/>
    <xf numFmtId="0" fontId="27" fillId="0" borderId="0" xfId="0" applyFont="1"/>
    <xf numFmtId="0" fontId="23" fillId="0" borderId="3" xfId="0" applyFont="1" applyBorder="1"/>
    <xf numFmtId="0" fontId="0" fillId="0" borderId="3" xfId="0" applyBorder="1"/>
    <xf numFmtId="168" fontId="0" fillId="0" borderId="0" xfId="5" applyNumberFormat="1" applyFont="1"/>
    <xf numFmtId="0" fontId="2" fillId="0" borderId="3" xfId="0" applyFont="1" applyBorder="1" applyAlignment="1">
      <alignment horizontal="right"/>
    </xf>
    <xf numFmtId="49" fontId="27" fillId="0" borderId="0" xfId="0" applyNumberFormat="1" applyFont="1"/>
    <xf numFmtId="0" fontId="82" fillId="0" borderId="0" xfId="4" applyFont="1" applyAlignment="1" applyProtection="1"/>
    <xf numFmtId="169" fontId="50" fillId="0" borderId="0" xfId="11" applyNumberFormat="1" applyFont="1" applyAlignment="1">
      <alignment horizontal="left" vertical="top" wrapText="1"/>
    </xf>
    <xf numFmtId="0" fontId="27" fillId="14" borderId="29" xfId="11" applyFont="1" applyFill="1" applyBorder="1" applyAlignment="1">
      <alignment horizontal="left" vertical="top" wrapText="1"/>
    </xf>
    <xf numFmtId="0" fontId="75" fillId="14" borderId="4" xfId="0" applyFont="1" applyFill="1" applyBorder="1"/>
    <xf numFmtId="0" fontId="75" fillId="14" borderId="30" xfId="0" applyFont="1" applyFill="1" applyBorder="1"/>
    <xf numFmtId="49" fontId="8" fillId="20" borderId="29" xfId="11" applyNumberFormat="1" applyFont="1" applyFill="1" applyBorder="1" applyAlignment="1" applyProtection="1">
      <alignment horizontal="left"/>
      <protection locked="0"/>
    </xf>
    <xf numFmtId="49" fontId="8" fillId="20" borderId="30" xfId="11" applyNumberFormat="1" applyFont="1" applyFill="1" applyBorder="1" applyAlignment="1" applyProtection="1">
      <alignment horizontal="left"/>
      <protection locked="0"/>
    </xf>
    <xf numFmtId="0" fontId="19" fillId="3" borderId="24" xfId="11" applyFont="1" applyFill="1" applyBorder="1" applyAlignment="1">
      <alignment horizontal="center" vertical="center"/>
    </xf>
    <xf numFmtId="0" fontId="19" fillId="3" borderId="48" xfId="11" applyFont="1" applyFill="1" applyBorder="1" applyAlignment="1">
      <alignment horizontal="center" vertical="center"/>
    </xf>
    <xf numFmtId="0" fontId="19" fillId="3" borderId="33" xfId="11" applyFont="1" applyFill="1" applyBorder="1" applyAlignment="1">
      <alignment horizontal="center" vertical="center"/>
    </xf>
    <xf numFmtId="0" fontId="7" fillId="22" borderId="10" xfId="11" applyFont="1" applyFill="1" applyBorder="1" applyAlignment="1">
      <alignment horizontal="center"/>
    </xf>
    <xf numFmtId="0" fontId="7" fillId="22" borderId="0" xfId="11" applyFont="1" applyFill="1" applyAlignment="1">
      <alignment horizontal="center"/>
    </xf>
    <xf numFmtId="0" fontId="7" fillId="22" borderId="6" xfId="11" applyFont="1" applyFill="1" applyBorder="1" applyAlignment="1">
      <alignment horizontal="center"/>
    </xf>
    <xf numFmtId="0" fontId="73" fillId="3" borderId="10" xfId="11" applyFont="1" applyFill="1" applyBorder="1" applyAlignment="1">
      <alignment horizontal="center"/>
    </xf>
    <xf numFmtId="0" fontId="73" fillId="3" borderId="0" xfId="11" applyFont="1" applyFill="1" applyAlignment="1">
      <alignment horizontal="center"/>
    </xf>
    <xf numFmtId="0" fontId="73" fillId="3" borderId="6" xfId="11" applyFont="1" applyFill="1" applyBorder="1" applyAlignment="1">
      <alignment horizontal="center"/>
    </xf>
    <xf numFmtId="0" fontId="9" fillId="0" borderId="3" xfId="11" applyFont="1" applyBorder="1" applyAlignment="1">
      <alignment horizontal="center"/>
    </xf>
    <xf numFmtId="0" fontId="24" fillId="12" borderId="24" xfId="0" applyFont="1" applyFill="1" applyBorder="1" applyAlignment="1">
      <alignment horizontal="left" vertical="center"/>
    </xf>
    <xf numFmtId="0" fontId="0" fillId="12" borderId="33" xfId="0" applyFill="1" applyBorder="1" applyAlignment="1">
      <alignment horizontal="left" vertical="center"/>
    </xf>
    <xf numFmtId="0" fontId="0" fillId="12" borderId="11" xfId="0" applyFill="1" applyBorder="1" applyAlignment="1">
      <alignment horizontal="left" vertical="center"/>
    </xf>
    <xf numFmtId="0" fontId="0" fillId="12" borderId="8" xfId="0" applyFill="1" applyBorder="1" applyAlignment="1">
      <alignment horizontal="left" vertical="center"/>
    </xf>
    <xf numFmtId="0" fontId="21" fillId="19" borderId="24" xfId="0" applyFont="1" applyFill="1" applyBorder="1" applyAlignment="1">
      <alignment horizontal="left" vertical="top" wrapText="1"/>
    </xf>
    <xf numFmtId="0" fontId="21" fillId="19" borderId="48" xfId="0" applyFont="1" applyFill="1" applyBorder="1" applyAlignment="1">
      <alignment horizontal="left" vertical="top" wrapText="1"/>
    </xf>
    <xf numFmtId="0" fontId="21" fillId="19" borderId="33" xfId="0" applyFont="1" applyFill="1" applyBorder="1" applyAlignment="1">
      <alignment horizontal="left" vertical="top" wrapText="1"/>
    </xf>
    <xf numFmtId="0" fontId="21" fillId="19" borderId="10" xfId="0" applyFont="1" applyFill="1" applyBorder="1" applyAlignment="1">
      <alignment horizontal="left" vertical="top" wrapText="1"/>
    </xf>
    <xf numFmtId="0" fontId="21" fillId="19" borderId="0" xfId="0" applyFont="1" applyFill="1" applyAlignment="1">
      <alignment horizontal="left" vertical="top" wrapText="1"/>
    </xf>
    <xf numFmtId="0" fontId="21" fillId="19" borderId="6" xfId="0" applyFont="1" applyFill="1" applyBorder="1" applyAlignment="1">
      <alignment horizontal="left" vertical="top" wrapText="1"/>
    </xf>
    <xf numFmtId="0" fontId="21" fillId="19" borderId="11" xfId="0" applyFont="1" applyFill="1" applyBorder="1" applyAlignment="1">
      <alignment horizontal="left" vertical="top" wrapText="1"/>
    </xf>
    <xf numFmtId="0" fontId="21" fillId="19" borderId="7" xfId="0" applyFont="1" applyFill="1" applyBorder="1" applyAlignment="1">
      <alignment horizontal="left" vertical="top" wrapText="1"/>
    </xf>
    <xf numFmtId="0" fontId="21" fillId="19" borderId="8" xfId="0" applyFont="1" applyFill="1" applyBorder="1" applyAlignment="1">
      <alignment horizontal="left" vertical="top" wrapText="1"/>
    </xf>
    <xf numFmtId="167" fontId="21" fillId="20" borderId="58" xfId="0" applyNumberFormat="1" applyFont="1" applyFill="1" applyBorder="1" applyProtection="1">
      <protection locked="0"/>
    </xf>
    <xf numFmtId="167" fontId="21" fillId="20" borderId="64" xfId="0" applyNumberFormat="1" applyFont="1" applyFill="1" applyBorder="1" applyProtection="1">
      <protection locked="0"/>
    </xf>
    <xf numFmtId="167" fontId="21" fillId="20" borderId="29" xfId="0" applyNumberFormat="1" applyFont="1" applyFill="1" applyBorder="1" applyProtection="1">
      <protection locked="0"/>
    </xf>
    <xf numFmtId="167" fontId="21" fillId="20" borderId="4" xfId="0" applyNumberFormat="1" applyFont="1" applyFill="1" applyBorder="1" applyProtection="1">
      <protection locked="0"/>
    </xf>
    <xf numFmtId="0" fontId="22" fillId="14" borderId="18" xfId="0" applyFont="1" applyFill="1" applyBorder="1" applyAlignment="1">
      <alignment horizontal="left" vertical="center"/>
    </xf>
    <xf numFmtId="0" fontId="0" fillId="14" borderId="31" xfId="0" applyFill="1" applyBorder="1" applyAlignment="1">
      <alignment horizontal="left" vertical="center"/>
    </xf>
    <xf numFmtId="0" fontId="22" fillId="14" borderId="50" xfId="0" applyFont="1" applyFill="1" applyBorder="1" applyAlignment="1">
      <alignment horizontal="left" vertical="center"/>
    </xf>
    <xf numFmtId="0" fontId="0" fillId="14" borderId="52" xfId="0" applyFill="1" applyBorder="1" applyAlignment="1">
      <alignment horizontal="left" vertical="center"/>
    </xf>
    <xf numFmtId="167" fontId="21" fillId="20" borderId="27" xfId="0" applyNumberFormat="1" applyFont="1" applyFill="1" applyBorder="1" applyProtection="1">
      <protection locked="0"/>
    </xf>
    <xf numFmtId="167" fontId="21" fillId="20" borderId="52" xfId="0" applyNumberFormat="1" applyFont="1" applyFill="1" applyBorder="1" applyProtection="1">
      <protection locked="0"/>
    </xf>
    <xf numFmtId="167" fontId="21" fillId="20" borderId="31" xfId="0" applyNumberFormat="1" applyFont="1" applyFill="1" applyBorder="1" applyProtection="1">
      <protection locked="0"/>
    </xf>
    <xf numFmtId="0" fontId="71" fillId="0" borderId="48" xfId="0" applyFont="1" applyBorder="1" applyAlignment="1">
      <alignment horizontal="center" vertical="center" wrapText="1"/>
    </xf>
    <xf numFmtId="0" fontId="64" fillId="0" borderId="48" xfId="0" applyFont="1" applyBorder="1" applyAlignment="1">
      <alignment horizontal="center" vertical="center" wrapText="1"/>
    </xf>
    <xf numFmtId="0" fontId="64" fillId="0" borderId="0" xfId="0" applyFont="1" applyAlignment="1">
      <alignment horizontal="center" vertical="center" wrapText="1"/>
    </xf>
    <xf numFmtId="0" fontId="64" fillId="0" borderId="7" xfId="0" applyFont="1" applyBorder="1" applyAlignment="1">
      <alignment horizontal="center" vertical="center" wrapText="1"/>
    </xf>
    <xf numFmtId="0" fontId="20" fillId="14" borderId="17" xfId="0" applyFont="1" applyFill="1" applyBorder="1" applyAlignment="1">
      <alignment horizontal="center" wrapText="1"/>
    </xf>
    <xf numFmtId="0" fontId="20" fillId="14" borderId="37" xfId="0" applyFont="1" applyFill="1" applyBorder="1" applyAlignment="1">
      <alignment horizontal="center" wrapText="1"/>
    </xf>
    <xf numFmtId="0" fontId="23" fillId="14" borderId="35" xfId="0" applyFont="1" applyFill="1" applyBorder="1" applyAlignment="1">
      <alignment horizontal="left" vertical="top" wrapText="1"/>
    </xf>
    <xf numFmtId="0" fontId="23" fillId="14" borderId="68" xfId="0" applyFont="1" applyFill="1" applyBorder="1" applyAlignment="1">
      <alignment horizontal="left" vertical="top" wrapText="1"/>
    </xf>
    <xf numFmtId="49" fontId="27" fillId="8" borderId="39" xfId="0" applyNumberFormat="1" applyFont="1" applyFill="1" applyBorder="1" applyAlignment="1">
      <alignment vertical="top" wrapText="1"/>
    </xf>
    <xf numFmtId="0" fontId="0" fillId="0" borderId="56" xfId="0" applyBorder="1" applyAlignment="1">
      <alignment vertical="top" wrapText="1"/>
    </xf>
    <xf numFmtId="49" fontId="27" fillId="20" borderId="39" xfId="0" applyNumberFormat="1" applyFont="1" applyFill="1" applyBorder="1" applyAlignment="1" applyProtection="1">
      <alignment vertical="top" wrapText="1"/>
      <protection locked="0"/>
    </xf>
    <xf numFmtId="0" fontId="0" fillId="20" borderId="56" xfId="0" applyFill="1" applyBorder="1" applyAlignment="1">
      <alignment vertical="top" wrapText="1"/>
    </xf>
    <xf numFmtId="0" fontId="0" fillId="8" borderId="56" xfId="0" applyFill="1" applyBorder="1" applyAlignment="1">
      <alignment vertical="top" wrapText="1"/>
    </xf>
    <xf numFmtId="0" fontId="27" fillId="19" borderId="48" xfId="0" applyFont="1" applyFill="1" applyBorder="1" applyAlignment="1">
      <alignment vertical="top" wrapText="1"/>
    </xf>
    <xf numFmtId="0" fontId="27" fillId="19" borderId="33" xfId="0" applyFont="1" applyFill="1" applyBorder="1" applyAlignment="1">
      <alignment vertical="top" wrapText="1"/>
    </xf>
    <xf numFmtId="0" fontId="27" fillId="19" borderId="0" xfId="0" applyFont="1" applyFill="1" applyAlignment="1">
      <alignment vertical="top" wrapText="1"/>
    </xf>
    <xf numFmtId="0" fontId="27" fillId="19" borderId="6" xfId="0" applyFont="1" applyFill="1" applyBorder="1" applyAlignment="1">
      <alignment vertical="top" wrapText="1"/>
    </xf>
    <xf numFmtId="0" fontId="27" fillId="19" borderId="7" xfId="0" applyFont="1" applyFill="1" applyBorder="1" applyAlignment="1">
      <alignment vertical="top" wrapText="1"/>
    </xf>
    <xf numFmtId="0" fontId="27" fillId="19" borderId="8" xfId="0" applyFont="1" applyFill="1" applyBorder="1" applyAlignment="1">
      <alignment vertical="top" wrapText="1"/>
    </xf>
    <xf numFmtId="49" fontId="27" fillId="8" borderId="38" xfId="0" applyNumberFormat="1" applyFont="1" applyFill="1" applyBorder="1" applyAlignment="1">
      <alignment vertical="top" wrapText="1"/>
    </xf>
    <xf numFmtId="0" fontId="0" fillId="0" borderId="55" xfId="0" applyBorder="1" applyAlignment="1">
      <alignment vertical="top" wrapText="1"/>
    </xf>
    <xf numFmtId="49" fontId="27" fillId="20" borderId="49" xfId="0" applyNumberFormat="1" applyFont="1" applyFill="1" applyBorder="1" applyAlignment="1" applyProtection="1">
      <alignment vertical="top" wrapText="1"/>
      <protection locked="0"/>
    </xf>
    <xf numFmtId="0" fontId="0" fillId="20" borderId="44" xfId="0" applyFill="1" applyBorder="1" applyAlignment="1">
      <alignment vertical="top" wrapText="1"/>
    </xf>
    <xf numFmtId="0" fontId="23" fillId="14" borderId="12" xfId="0" applyFont="1" applyFill="1" applyBorder="1" applyAlignment="1">
      <alignment vertical="top"/>
    </xf>
    <xf numFmtId="0" fontId="23" fillId="14" borderId="15" xfId="0" applyFont="1" applyFill="1" applyBorder="1" applyAlignment="1">
      <alignment vertical="top"/>
    </xf>
    <xf numFmtId="0" fontId="23" fillId="14" borderId="13" xfId="0" applyFont="1" applyFill="1" applyBorder="1" applyAlignment="1">
      <alignment vertical="top"/>
    </xf>
    <xf numFmtId="0" fontId="28" fillId="14" borderId="24" xfId="0" applyFont="1" applyFill="1" applyBorder="1" applyAlignment="1">
      <alignment vertical="center"/>
    </xf>
    <xf numFmtId="0" fontId="28" fillId="14" borderId="48" xfId="0" applyFont="1" applyFill="1" applyBorder="1" applyAlignment="1">
      <alignment vertical="center"/>
    </xf>
    <xf numFmtId="0" fontId="28" fillId="14" borderId="33" xfId="0" applyFont="1" applyFill="1" applyBorder="1" applyAlignment="1">
      <alignment vertical="center"/>
    </xf>
    <xf numFmtId="0" fontId="28" fillId="14" borderId="11" xfId="0" applyFont="1" applyFill="1" applyBorder="1" applyAlignment="1">
      <alignment vertical="center"/>
    </xf>
    <xf numFmtId="0" fontId="28" fillId="14" borderId="7" xfId="0" applyFont="1" applyFill="1" applyBorder="1" applyAlignment="1">
      <alignment vertical="center"/>
    </xf>
    <xf numFmtId="0" fontId="28" fillId="14" borderId="8" xfId="0" applyFont="1" applyFill="1" applyBorder="1" applyAlignment="1">
      <alignment vertical="center"/>
    </xf>
    <xf numFmtId="0" fontId="27" fillId="19" borderId="24" xfId="0" applyFont="1" applyFill="1" applyBorder="1" applyAlignment="1">
      <alignment horizontal="left" vertical="top" wrapText="1"/>
    </xf>
    <xf numFmtId="0" fontId="27" fillId="19" borderId="48" xfId="0" applyFont="1" applyFill="1" applyBorder="1" applyAlignment="1">
      <alignment horizontal="left" vertical="top" wrapText="1"/>
    </xf>
    <xf numFmtId="0" fontId="27" fillId="19" borderId="33" xfId="0" applyFont="1" applyFill="1" applyBorder="1" applyAlignment="1">
      <alignment horizontal="left" vertical="top" wrapText="1"/>
    </xf>
    <xf numFmtId="0" fontId="27" fillId="19" borderId="10" xfId="0" applyFont="1" applyFill="1" applyBorder="1" applyAlignment="1">
      <alignment horizontal="left" vertical="top" wrapText="1"/>
    </xf>
    <xf numFmtId="0" fontId="27" fillId="19" borderId="0" xfId="0" applyFont="1" applyFill="1" applyAlignment="1">
      <alignment horizontal="left" vertical="top" wrapText="1"/>
    </xf>
    <xf numFmtId="0" fontId="27" fillId="19" borderId="6" xfId="0" applyFont="1" applyFill="1" applyBorder="1" applyAlignment="1">
      <alignment horizontal="left" vertical="top" wrapText="1"/>
    </xf>
    <xf numFmtId="0" fontId="27" fillId="19" borderId="11" xfId="0" applyFont="1" applyFill="1" applyBorder="1" applyAlignment="1">
      <alignment horizontal="left" vertical="top" wrapText="1"/>
    </xf>
    <xf numFmtId="0" fontId="27" fillId="19" borderId="7" xfId="0" applyFont="1" applyFill="1" applyBorder="1" applyAlignment="1">
      <alignment horizontal="left" vertical="top" wrapText="1"/>
    </xf>
    <xf numFmtId="0" fontId="27" fillId="19" borderId="8" xfId="0" applyFont="1" applyFill="1" applyBorder="1" applyAlignment="1">
      <alignment horizontal="left" vertical="top" wrapText="1"/>
    </xf>
    <xf numFmtId="167" fontId="21" fillId="20" borderId="59" xfId="0" applyNumberFormat="1" applyFont="1" applyFill="1" applyBorder="1" applyProtection="1">
      <protection locked="0"/>
    </xf>
    <xf numFmtId="167" fontId="21" fillId="20" borderId="69" xfId="0" applyNumberFormat="1" applyFont="1" applyFill="1" applyBorder="1" applyProtection="1">
      <protection locked="0"/>
    </xf>
    <xf numFmtId="167" fontId="21" fillId="20" borderId="48" xfId="0" applyNumberFormat="1" applyFont="1" applyFill="1" applyBorder="1" applyProtection="1">
      <protection locked="0"/>
    </xf>
    <xf numFmtId="0" fontId="0" fillId="7" borderId="0" xfId="0" applyFill="1" applyAlignment="1">
      <alignment horizontal="center"/>
    </xf>
    <xf numFmtId="0" fontId="1" fillId="0" borderId="53" xfId="0" applyFont="1" applyBorder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1" fillId="0" borderId="66" xfId="0" applyFont="1" applyBorder="1" applyAlignment="1" applyProtection="1">
      <alignment horizontal="left" vertical="top" wrapText="1"/>
      <protection locked="0"/>
    </xf>
    <xf numFmtId="0" fontId="1" fillId="0" borderId="46" xfId="0" applyFont="1" applyBorder="1" applyAlignment="1" applyProtection="1">
      <alignment vertical="top" wrapText="1"/>
      <protection locked="0"/>
    </xf>
    <xf numFmtId="0" fontId="1" fillId="0" borderId="3" xfId="0" applyFont="1" applyBorder="1" applyAlignment="1" applyProtection="1">
      <alignment vertical="top" wrapText="1"/>
      <protection locked="0"/>
    </xf>
    <xf numFmtId="0" fontId="1" fillId="0" borderId="67" xfId="0" applyFont="1" applyBorder="1" applyAlignment="1" applyProtection="1">
      <alignment vertical="top" wrapText="1"/>
      <protection locked="0"/>
    </xf>
    <xf numFmtId="0" fontId="2" fillId="0" borderId="29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1" fillId="20" borderId="29" xfId="0" applyFont="1" applyFill="1" applyBorder="1" applyAlignment="1" applyProtection="1">
      <alignment horizontal="left"/>
      <protection locked="0"/>
    </xf>
    <xf numFmtId="0" fontId="1" fillId="20" borderId="30" xfId="0" applyFont="1" applyFill="1" applyBorder="1" applyAlignment="1" applyProtection="1">
      <alignment horizontal="left"/>
      <protection locked="0"/>
    </xf>
    <xf numFmtId="0" fontId="1" fillId="0" borderId="9" xfId="0" applyFont="1" applyBorder="1" applyAlignment="1" applyProtection="1">
      <alignment vertical="top" wrapText="1"/>
      <protection locked="0"/>
    </xf>
    <xf numFmtId="0" fontId="1" fillId="0" borderId="2" xfId="0" applyFont="1" applyBorder="1" applyAlignment="1" applyProtection="1">
      <alignment vertical="top" wrapText="1"/>
      <protection locked="0"/>
    </xf>
    <xf numFmtId="0" fontId="1" fillId="0" borderId="65" xfId="0" applyFont="1" applyBorder="1" applyAlignment="1" applyProtection="1">
      <alignment vertical="top" wrapText="1"/>
      <protection locked="0"/>
    </xf>
    <xf numFmtId="0" fontId="1" fillId="20" borderId="4" xfId="0" applyFont="1" applyFill="1" applyBorder="1" applyAlignment="1" applyProtection="1">
      <alignment horizontal="left"/>
      <protection locked="0"/>
    </xf>
    <xf numFmtId="0" fontId="1" fillId="20" borderId="39" xfId="0" applyFont="1" applyFill="1" applyBorder="1" applyAlignment="1" applyProtection="1">
      <alignment horizontal="left"/>
      <protection locked="0"/>
    </xf>
    <xf numFmtId="0" fontId="1" fillId="20" borderId="29" xfId="0" applyFont="1" applyFill="1" applyBorder="1" applyProtection="1">
      <protection locked="0"/>
    </xf>
    <xf numFmtId="0" fontId="1" fillId="20" borderId="30" xfId="0" applyFont="1" applyFill="1" applyBorder="1" applyProtection="1">
      <protection locked="0"/>
    </xf>
    <xf numFmtId="2" fontId="1" fillId="20" borderId="29" xfId="0" applyNumberFormat="1" applyFont="1" applyFill="1" applyBorder="1" applyProtection="1">
      <protection locked="0"/>
    </xf>
    <xf numFmtId="2" fontId="1" fillId="20" borderId="30" xfId="0" applyNumberFormat="1" applyFont="1" applyFill="1" applyBorder="1" applyProtection="1">
      <protection locked="0"/>
    </xf>
    <xf numFmtId="0" fontId="58" fillId="7" borderId="3" xfId="0" applyFont="1" applyFill="1" applyBorder="1" applyAlignment="1">
      <alignment horizontal="center" wrapText="1"/>
    </xf>
    <xf numFmtId="0" fontId="17" fillId="0" borderId="29" xfId="0" applyFont="1" applyBorder="1" applyAlignment="1">
      <alignment horizontal="left" wrapText="1"/>
    </xf>
    <xf numFmtId="0" fontId="17" fillId="0" borderId="4" xfId="0" applyFont="1" applyBorder="1" applyAlignment="1">
      <alignment horizontal="left" wrapText="1"/>
    </xf>
    <xf numFmtId="0" fontId="17" fillId="0" borderId="30" xfId="0" applyFont="1" applyBorder="1" applyAlignment="1">
      <alignment horizontal="left" wrapText="1"/>
    </xf>
    <xf numFmtId="0" fontId="17" fillId="0" borderId="29" xfId="0" applyFont="1" applyBorder="1" applyAlignment="1">
      <alignment horizontal="left"/>
    </xf>
    <xf numFmtId="0" fontId="17" fillId="0" borderId="30" xfId="0" applyFont="1" applyBorder="1" applyAlignment="1">
      <alignment horizontal="left"/>
    </xf>
    <xf numFmtId="0" fontId="2" fillId="20" borderId="29" xfId="0" applyFont="1" applyFill="1" applyBorder="1" applyAlignment="1" applyProtection="1">
      <alignment horizontal="left"/>
      <protection locked="0"/>
    </xf>
    <xf numFmtId="0" fontId="2" fillId="20" borderId="4" xfId="0" applyFont="1" applyFill="1" applyBorder="1" applyAlignment="1" applyProtection="1">
      <alignment horizontal="left"/>
      <protection locked="0"/>
    </xf>
    <xf numFmtId="0" fontId="2" fillId="20" borderId="30" xfId="0" applyFont="1" applyFill="1" applyBorder="1" applyAlignment="1" applyProtection="1">
      <alignment horizontal="left"/>
      <protection locked="0"/>
    </xf>
    <xf numFmtId="0" fontId="60" fillId="0" borderId="2" xfId="0" applyFont="1" applyBorder="1" applyAlignment="1">
      <alignment horizontal="center" vertical="top" wrapText="1"/>
    </xf>
    <xf numFmtId="0" fontId="60" fillId="0" borderId="0" xfId="0" applyFont="1" applyAlignment="1">
      <alignment horizontal="center" vertical="top" wrapText="1"/>
    </xf>
    <xf numFmtId="0" fontId="17" fillId="0" borderId="39" xfId="0" applyFont="1" applyBorder="1" applyAlignment="1">
      <alignment horizontal="left"/>
    </xf>
    <xf numFmtId="0" fontId="1" fillId="0" borderId="0" xfId="0" applyFont="1" applyAlignment="1">
      <alignment horizontal="center" wrapText="1"/>
    </xf>
    <xf numFmtId="0" fontId="1" fillId="0" borderId="3" xfId="0" applyFont="1" applyBorder="1" applyAlignment="1">
      <alignment horizontal="center" wrapText="1"/>
    </xf>
  </cellXfs>
  <cellStyles count="12">
    <cellStyle name="Euro" xfId="1" xr:uid="{00000000-0005-0000-0000-000000000000}"/>
    <cellStyle name="Euro 2" xfId="2" xr:uid="{00000000-0005-0000-0000-000001000000}"/>
    <cellStyle name="Euro 3" xfId="3" xr:uid="{00000000-0005-0000-0000-000002000000}"/>
    <cellStyle name="Hyperlink" xfId="4" builtinId="8"/>
    <cellStyle name="Komma" xfId="5" builtinId="3"/>
    <cellStyle name="Komma 2" xfId="6" xr:uid="{00000000-0005-0000-0000-000005000000}"/>
    <cellStyle name="Komma 3" xfId="7" xr:uid="{00000000-0005-0000-0000-000006000000}"/>
    <cellStyle name="Procent" xfId="8" builtinId="5"/>
    <cellStyle name="Procent 3" xfId="9" xr:uid="{00000000-0005-0000-0000-000008000000}"/>
    <cellStyle name="Standaard" xfId="0" builtinId="0"/>
    <cellStyle name="Standaard 2" xfId="10" xr:uid="{00000000-0005-0000-0000-00000A000000}"/>
    <cellStyle name="Standaard_TEMPLATE FEM BEGROTING DEMO" xfId="11" xr:uid="{00000000-0005-0000-0000-00000B000000}"/>
  </cellStyles>
  <dxfs count="40">
    <dxf>
      <font>
        <b/>
        <i val="0"/>
        <color rgb="FFFF0000"/>
      </font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ont>
        <b/>
        <i val="0"/>
        <color rgb="FFFF0000"/>
      </font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ont>
        <b/>
        <i val="0"/>
        <color rgb="FFFF0000"/>
      </font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ont>
        <b/>
        <i val="0"/>
        <color rgb="FFFF0000"/>
      </font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ont>
        <b/>
        <i val="0"/>
        <color rgb="FFFF0000"/>
      </font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ont>
        <b/>
        <i val="0"/>
        <color rgb="FFFF0000"/>
      </font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ont>
        <b/>
        <i val="0"/>
        <color rgb="FFFF0000"/>
      </font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ont>
        <b/>
        <i val="0"/>
        <color rgb="FFFF0000"/>
      </font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ont>
        <b/>
        <i val="0"/>
        <color rgb="FFFF0000"/>
      </font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ont>
        <b/>
        <i val="0"/>
        <color rgb="FFFF0000"/>
      </font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</dxfs>
  <tableStyles count="0" defaultTableStyle="TableStyleMedium2" defaultPivotStyle="PivotStyleLight16"/>
  <colors>
    <mruColors>
      <color rgb="FFD52B1E"/>
      <color rgb="FFFFF0C1"/>
      <color rgb="FFFFFFCC"/>
      <color rgb="FFB6251A"/>
      <color rgb="FFC2281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0</xdr:row>
      <xdr:rowOff>0</xdr:rowOff>
    </xdr:from>
    <xdr:to>
      <xdr:col>9</xdr:col>
      <xdr:colOff>466725</xdr:colOff>
      <xdr:row>0</xdr:row>
      <xdr:rowOff>1333500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74CCBD1C-CB71-8A69-4432-FDF035B7E1B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62575" y="0"/>
          <a:ext cx="466725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476250</xdr:colOff>
      <xdr:row>0</xdr:row>
      <xdr:rowOff>0</xdr:rowOff>
    </xdr:from>
    <xdr:to>
      <xdr:col>13</xdr:col>
      <xdr:colOff>389255</xdr:colOff>
      <xdr:row>1</xdr:row>
      <xdr:rowOff>47625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98E1D8E7-02F9-6EED-7EDF-6D067F4F657D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0"/>
          <a:ext cx="2351405" cy="15906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35</xdr:row>
      <xdr:rowOff>0</xdr:rowOff>
    </xdr:from>
    <xdr:to>
      <xdr:col>10</xdr:col>
      <xdr:colOff>885825</xdr:colOff>
      <xdr:row>48</xdr:row>
      <xdr:rowOff>152400</xdr:rowOff>
    </xdr:to>
    <xdr:sp macro="" textlink="" fLocksText="0">
      <xdr:nvSpPr>
        <xdr:cNvPr id="3" name="Tekstvak 2">
          <a:extLst>
            <a:ext uri="{FF2B5EF4-FFF2-40B4-BE49-F238E27FC236}">
              <a16:creationId xmlns:a16="http://schemas.microsoft.com/office/drawing/2014/main" id="{407034F7-C86B-00F1-3D46-FE6CA3C26168}"/>
            </a:ext>
          </a:extLst>
        </xdr:cNvPr>
        <xdr:cNvSpPr txBox="1"/>
      </xdr:nvSpPr>
      <xdr:spPr>
        <a:xfrm>
          <a:off x="180975" y="7639050"/>
          <a:ext cx="10915650" cy="2457450"/>
        </a:xfrm>
        <a:prstGeom prst="rect">
          <a:avLst/>
        </a:prstGeom>
        <a:solidFill>
          <a:srgbClr val="FFF0C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72000" tIns="36000" rIns="72000" bIns="36000" rtlCol="0" anchor="t"/>
        <a:lstStyle/>
        <a:p>
          <a:r>
            <a:rPr lang="nl-NL" sz="1000" b="0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Mijlpaal 1:</a:t>
          </a:r>
          <a:r>
            <a:rPr lang="nl-NL" sz="1000">
              <a:latin typeface="Arial" panose="020B0604020202020204" pitchFamily="34" charset="0"/>
              <a:cs typeface="Arial" panose="020B0604020202020204" pitchFamily="34" charset="0"/>
            </a:rPr>
            <a:t> ...</a:t>
          </a:r>
        </a:p>
        <a:p>
          <a:endParaRPr lang="nl-NL" sz="1000" b="0" i="0" u="none" strike="noStrike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nl-NL" sz="1000" b="0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Mijlpaal 2:</a:t>
          </a:r>
          <a:r>
            <a:rPr lang="nl-NL" sz="1000">
              <a:latin typeface="Arial" panose="020B0604020202020204" pitchFamily="34" charset="0"/>
              <a:cs typeface="Arial" panose="020B0604020202020204" pitchFamily="34" charset="0"/>
            </a:rPr>
            <a:t> ...</a:t>
          </a:r>
        </a:p>
        <a:p>
          <a:endParaRPr lang="nl-NL" sz="1000" b="0" i="0" u="none" strike="noStrike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nl-NL" sz="1000" b="0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Mijlpaal 3:</a:t>
          </a:r>
          <a:r>
            <a:rPr lang="nl-NL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endParaRPr lang="nl-NL" sz="1000" b="0" i="0" u="none" strike="noStrike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nl-NL" sz="1000" b="0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Mijlpaal 4:</a:t>
          </a:r>
          <a:r>
            <a:rPr lang="nl-NL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endParaRPr lang="nl-NL" sz="1000" b="0" i="0" u="none" strike="noStrike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nl-NL" sz="1000" b="0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Mijlpaal 5:</a:t>
          </a:r>
          <a:r>
            <a:rPr lang="nl-NL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endParaRPr lang="nl-NL" sz="1000" b="0" i="0" u="none" strike="noStrike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nl-NL" sz="1000" b="0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Mijlpaal x:</a:t>
          </a:r>
        </a:p>
        <a:p>
          <a:r>
            <a:rPr lang="nl-NL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r>
            <a:rPr lang="nl-NL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rvo.nl/subsidies-regelingen/subsidiespelregels/subsidiabele-kosten-algemeen/kosten-materialen" TargetMode="External"/><Relationship Id="rId13" Type="http://schemas.openxmlformats.org/officeDocument/2006/relationships/hyperlink" Target="https://www.rvo.nl/onderwerpen/definities" TargetMode="External"/><Relationship Id="rId3" Type="http://schemas.openxmlformats.org/officeDocument/2006/relationships/hyperlink" Target="https://www.rvo.nl/onderwerpen/subsidiespelregels/ezk" TargetMode="External"/><Relationship Id="rId7" Type="http://schemas.openxmlformats.org/officeDocument/2006/relationships/hyperlink" Target="http://www.rvo.nl/subsidies-regelingen/subsidiespelregels/subsidiabele-kosten-algemeen/kosten-apparatuur" TargetMode="External"/><Relationship Id="rId12" Type="http://schemas.openxmlformats.org/officeDocument/2006/relationships/hyperlink" Target="https://www.rvo.nl/onderwerpen/subsidiespelregels/ezk/apparatuur" TargetMode="External"/><Relationship Id="rId2" Type="http://schemas.openxmlformats.org/officeDocument/2006/relationships/hyperlink" Target="https://www.rvo.nl/onderwerpen/subsidiespelregels/ezk/loonkosten-vaste-opslag" TargetMode="External"/><Relationship Id="rId16" Type="http://schemas.openxmlformats.org/officeDocument/2006/relationships/drawing" Target="../drawings/drawing1.xml"/><Relationship Id="rId1" Type="http://schemas.openxmlformats.org/officeDocument/2006/relationships/hyperlink" Target="http://www.rvo.nl/subsidies-regelingen/subsidiespelregels/subsidiabele-kosten-algemeen/integrale-kostensystematiek" TargetMode="External"/><Relationship Id="rId6" Type="http://schemas.openxmlformats.org/officeDocument/2006/relationships/hyperlink" Target="https://www.rvo.nl/onderwerpen/subsidiespelregels/ezk/apparatuur" TargetMode="External"/><Relationship Id="rId11" Type="http://schemas.openxmlformats.org/officeDocument/2006/relationships/hyperlink" Target="https://www.rvo.nl/onderwerpen/subsidiespelregels/ezk/materialen" TargetMode="External"/><Relationship Id="rId5" Type="http://schemas.openxmlformats.org/officeDocument/2006/relationships/hyperlink" Target="https://www.rvo.nl/onderwerpen/subsidiespelregels/ezk/iks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https://www.rvo.nl/onderwerpen/subsidiespelregels/ezk/kosten-derden" TargetMode="External"/><Relationship Id="rId4" Type="http://schemas.openxmlformats.org/officeDocument/2006/relationships/hyperlink" Target="https://www.rvo.nl/onderwerpen/subsidiespelregels/ezk/vaste-uurtarief" TargetMode="External"/><Relationship Id="rId9" Type="http://schemas.openxmlformats.org/officeDocument/2006/relationships/hyperlink" Target="http://www.rvo.nl/subsidies-regelingen/subsidiespelregels/subsidiabele-kosten-algemeen/kosten-derden-en-uitbesteding" TargetMode="External"/><Relationship Id="rId14" Type="http://schemas.openxmlformats.org/officeDocument/2006/relationships/hyperlink" Target="https://eur01.safelinks.protection.outlook.com/?url=https%3A%2F%2Fwww.rvo.nl%2Fsubsidies-financiering%2Fstudi%2Fstudies-duurzame-industrie&amp;data=05%7C02%7Cjordy.nederpelt%40rvo.nl%7Cf11776b1d8a74075d85408de99706880%7C1321633ef6b944e2a44f59b9d264ecb7%7C0%7C0%7C639116905229231567%7CUnknown%7CTWFpbGZsb3d8eyJFbXB0eU1hcGkiOnRydWUsIlYiOiIwLjAuMDAwMCIsIlAiOiJXaW4zMiIsIkFOIjoiTWFpbCIsIldUIjoyfQ%3D%3D%7C0%7C%7C%7C&amp;sdata=%2FkMP6RMLtUtarTZfXFpKuimjGqL3vbEntfA9jonmetg%3D&amp;reserved=0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5">
    <tabColor rgb="FF00B0F0"/>
    <pageSetUpPr fitToPage="1"/>
  </sheetPr>
  <dimension ref="A1:S130"/>
  <sheetViews>
    <sheetView showGridLines="0" tabSelected="1" zoomScaleNormal="100" zoomScaleSheetLayoutView="100" workbookViewId="0">
      <selection activeCell="B2" sqref="B2"/>
    </sheetView>
  </sheetViews>
  <sheetFormatPr defaultColWidth="9.1796875" defaultRowHeight="12.5" x14ac:dyDescent="0.25"/>
  <cols>
    <col min="1" max="1" width="4.26953125" style="265" customWidth="1"/>
    <col min="2" max="2" width="7.54296875" style="265" customWidth="1"/>
    <col min="3" max="3" width="9.1796875" style="265" customWidth="1"/>
    <col min="4" max="16384" width="9.1796875" style="265"/>
  </cols>
  <sheetData>
    <row r="1" spans="1:18" ht="121.5" customHeight="1" x14ac:dyDescent="0.3">
      <c r="A1" s="264"/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  <c r="R1" s="264"/>
    </row>
    <row r="2" spans="1:18" s="429" customFormat="1" ht="17.5" x14ac:dyDescent="0.35">
      <c r="A2" s="264"/>
      <c r="B2" s="266" t="s">
        <v>340</v>
      </c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  <c r="N2" s="264"/>
      <c r="O2" s="264"/>
      <c r="P2" s="264"/>
      <c r="Q2" s="264"/>
      <c r="R2" s="264"/>
    </row>
    <row r="3" spans="1:18" ht="18" customHeight="1" x14ac:dyDescent="0.3">
      <c r="A3" s="264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  <c r="Q3" s="264"/>
      <c r="R3" s="264"/>
    </row>
    <row r="4" spans="1:18" ht="15" customHeight="1" x14ac:dyDescent="0.3">
      <c r="A4" s="267"/>
      <c r="B4" s="268" t="s">
        <v>0</v>
      </c>
      <c r="C4" s="269"/>
      <c r="D4" s="270"/>
      <c r="E4" s="270"/>
      <c r="F4" s="271"/>
      <c r="G4" s="271"/>
      <c r="H4" s="271"/>
      <c r="I4" s="271"/>
      <c r="J4" s="271"/>
      <c r="K4" s="271"/>
      <c r="L4" s="271"/>
      <c r="M4" s="271"/>
      <c r="N4" s="271"/>
      <c r="O4" s="271"/>
      <c r="P4" s="271"/>
      <c r="Q4" s="271"/>
      <c r="R4" s="271"/>
    </row>
    <row r="5" spans="1:18" ht="12.75" customHeight="1" x14ac:dyDescent="0.3">
      <c r="A5" s="264"/>
      <c r="B5" s="272"/>
      <c r="C5" s="272"/>
      <c r="D5" s="272"/>
      <c r="E5" s="272"/>
      <c r="F5" s="272"/>
      <c r="G5" s="272"/>
      <c r="H5" s="272"/>
      <c r="I5" s="272"/>
      <c r="J5" s="272"/>
      <c r="K5" s="272"/>
      <c r="L5" s="272"/>
      <c r="M5" s="272"/>
      <c r="N5" s="272"/>
      <c r="O5" s="272"/>
      <c r="P5" s="272"/>
      <c r="Q5" s="272"/>
      <c r="R5" s="264"/>
    </row>
    <row r="6" spans="1:18" s="429" customFormat="1" ht="12.75" customHeight="1" x14ac:dyDescent="0.3">
      <c r="A6" s="264"/>
      <c r="B6" s="272" t="s">
        <v>341</v>
      </c>
      <c r="C6" s="272"/>
      <c r="D6" s="272"/>
      <c r="E6" s="272"/>
      <c r="F6" s="272"/>
      <c r="G6" s="272"/>
      <c r="H6" s="272"/>
      <c r="I6" s="272"/>
      <c r="J6" s="272"/>
      <c r="K6" s="272"/>
      <c r="L6" s="272"/>
      <c r="M6" s="272"/>
      <c r="N6" s="272"/>
      <c r="O6" s="272"/>
      <c r="P6" s="272"/>
      <c r="Q6" s="272"/>
      <c r="R6" s="264"/>
    </row>
    <row r="7" spans="1:18" ht="12.75" customHeight="1" x14ac:dyDescent="0.3">
      <c r="A7" s="264"/>
      <c r="B7" s="272" t="s">
        <v>1</v>
      </c>
      <c r="C7" s="272"/>
      <c r="D7" s="272"/>
      <c r="E7" s="272"/>
      <c r="F7" s="272"/>
      <c r="G7" s="272"/>
      <c r="H7" s="272"/>
      <c r="I7" s="272"/>
      <c r="J7" s="272"/>
      <c r="K7" s="272"/>
      <c r="L7" s="272"/>
      <c r="M7" s="272"/>
      <c r="N7" s="272"/>
      <c r="O7" s="272"/>
      <c r="P7" s="272"/>
      <c r="Q7" s="272"/>
      <c r="R7" s="264"/>
    </row>
    <row r="8" spans="1:18" ht="12.75" customHeight="1" x14ac:dyDescent="0.3">
      <c r="A8" s="264"/>
      <c r="B8" s="272" t="s">
        <v>2</v>
      </c>
      <c r="C8" s="272"/>
      <c r="D8" s="272"/>
      <c r="E8" s="272"/>
      <c r="F8" s="272"/>
      <c r="G8" s="272"/>
      <c r="H8" s="272"/>
      <c r="I8" s="272"/>
      <c r="J8" s="272"/>
      <c r="K8" s="272"/>
      <c r="L8" s="272"/>
      <c r="M8" s="272"/>
      <c r="N8" s="272"/>
      <c r="O8" s="272"/>
      <c r="P8" s="272"/>
      <c r="Q8" s="272"/>
      <c r="R8" s="264"/>
    </row>
    <row r="9" spans="1:18" ht="12.75" customHeight="1" x14ac:dyDescent="0.3">
      <c r="A9" s="264"/>
      <c r="B9" s="272" t="s">
        <v>3</v>
      </c>
      <c r="C9" s="272"/>
      <c r="D9" s="272"/>
      <c r="E9" s="272"/>
      <c r="F9" s="272"/>
      <c r="G9" s="272"/>
      <c r="H9" s="272"/>
      <c r="I9" s="272"/>
      <c r="J9" s="272"/>
      <c r="K9" s="272"/>
      <c r="L9" s="272"/>
      <c r="M9" s="272"/>
      <c r="N9" s="272"/>
      <c r="O9" s="272"/>
      <c r="P9" s="272"/>
      <c r="Q9" s="272"/>
      <c r="R9" s="264"/>
    </row>
    <row r="10" spans="1:18" ht="12.75" customHeight="1" x14ac:dyDescent="0.3">
      <c r="A10" s="264"/>
      <c r="B10" s="272" t="s">
        <v>4</v>
      </c>
      <c r="C10" s="272"/>
      <c r="D10" s="272"/>
      <c r="E10" s="272"/>
      <c r="F10" s="272"/>
      <c r="G10" s="272"/>
      <c r="H10" s="272"/>
      <c r="I10" s="272"/>
      <c r="J10" s="272"/>
      <c r="K10" s="272"/>
      <c r="L10" s="272"/>
      <c r="M10" s="272"/>
      <c r="N10" s="272"/>
      <c r="O10" s="272"/>
      <c r="P10" s="272"/>
      <c r="Q10" s="272"/>
      <c r="R10" s="264"/>
    </row>
    <row r="11" spans="1:18" ht="12.75" customHeight="1" x14ac:dyDescent="0.3">
      <c r="A11" s="264"/>
      <c r="B11" s="272" t="s">
        <v>5</v>
      </c>
      <c r="C11" s="272"/>
      <c r="D11" s="272"/>
      <c r="E11" s="272"/>
      <c r="F11" s="272"/>
      <c r="G11" s="272"/>
      <c r="H11" s="272"/>
      <c r="I11" s="272"/>
      <c r="J11" s="272"/>
      <c r="K11" s="272"/>
      <c r="L11" s="272"/>
      <c r="M11" s="272"/>
      <c r="N11" s="272"/>
      <c r="O11" s="272"/>
      <c r="P11" s="272"/>
      <c r="Q11" s="272"/>
      <c r="R11" s="264"/>
    </row>
    <row r="12" spans="1:18" ht="12.75" customHeight="1" x14ac:dyDescent="0.3">
      <c r="A12" s="264"/>
      <c r="B12" s="272"/>
      <c r="C12" s="272"/>
      <c r="D12" s="272"/>
      <c r="E12" s="272"/>
      <c r="F12" s="272"/>
      <c r="G12" s="272"/>
      <c r="H12" s="272"/>
      <c r="I12" s="272"/>
      <c r="J12" s="272"/>
      <c r="K12" s="272"/>
      <c r="L12" s="272"/>
      <c r="M12" s="272" t="s">
        <v>6</v>
      </c>
      <c r="N12" s="272"/>
      <c r="O12" s="272"/>
      <c r="P12" s="272"/>
      <c r="Q12" s="272"/>
      <c r="R12" s="264"/>
    </row>
    <row r="13" spans="1:18" ht="12.75" customHeight="1" x14ac:dyDescent="0.3">
      <c r="A13" s="264"/>
      <c r="B13" s="272" t="s">
        <v>7</v>
      </c>
      <c r="C13" s="272"/>
      <c r="D13" s="272"/>
      <c r="E13" s="272"/>
      <c r="F13" s="272"/>
      <c r="G13" s="272"/>
      <c r="H13" s="272"/>
      <c r="I13" s="272"/>
      <c r="J13" s="272"/>
      <c r="K13" s="272"/>
      <c r="L13" s="272"/>
      <c r="M13" s="272"/>
      <c r="N13" s="272"/>
      <c r="O13" s="272"/>
      <c r="P13" s="272"/>
      <c r="Q13" s="272"/>
      <c r="R13" s="264"/>
    </row>
    <row r="14" spans="1:18" s="429" customFormat="1" ht="12.75" customHeight="1" x14ac:dyDescent="0.3">
      <c r="A14" s="264"/>
      <c r="B14" s="272" t="s">
        <v>342</v>
      </c>
      <c r="C14" s="272"/>
      <c r="D14" s="272"/>
      <c r="E14" s="272"/>
      <c r="F14" s="272"/>
      <c r="G14" s="272"/>
      <c r="H14" s="272"/>
      <c r="I14" s="272"/>
      <c r="J14" s="272"/>
      <c r="K14" s="272"/>
      <c r="L14" s="272"/>
      <c r="M14" s="272"/>
      <c r="N14" s="272"/>
      <c r="O14" s="272"/>
      <c r="P14" s="272"/>
      <c r="Q14" s="272"/>
      <c r="R14" s="264"/>
    </row>
    <row r="15" spans="1:18" ht="12.75" customHeight="1" x14ac:dyDescent="0.3">
      <c r="A15" s="264"/>
      <c r="B15" s="272" t="s">
        <v>8</v>
      </c>
      <c r="C15" s="272"/>
      <c r="D15" s="272"/>
      <c r="E15" s="272"/>
      <c r="F15" s="272"/>
      <c r="G15" s="272"/>
      <c r="H15" s="272"/>
      <c r="I15" s="272"/>
      <c r="J15" s="272"/>
      <c r="K15" s="272"/>
      <c r="L15" s="272"/>
      <c r="M15" s="272"/>
      <c r="N15" s="272"/>
      <c r="O15" s="272"/>
      <c r="P15" s="272"/>
      <c r="Q15" s="272"/>
      <c r="R15" s="264"/>
    </row>
    <row r="16" spans="1:18" ht="12.75" customHeight="1" x14ac:dyDescent="0.3">
      <c r="A16" s="264"/>
      <c r="B16" s="272"/>
      <c r="C16" s="272"/>
      <c r="D16" s="272"/>
      <c r="E16" s="272"/>
      <c r="F16" s="272"/>
      <c r="G16" s="272"/>
      <c r="H16" s="272"/>
      <c r="I16" s="272"/>
      <c r="J16" s="272"/>
      <c r="K16" s="272"/>
      <c r="L16" s="272"/>
      <c r="M16" s="272"/>
      <c r="N16" s="272"/>
      <c r="O16" s="272"/>
      <c r="P16" s="272"/>
      <c r="Q16" s="272"/>
      <c r="R16" s="264"/>
    </row>
    <row r="17" spans="1:18" ht="12.75" customHeight="1" x14ac:dyDescent="0.3">
      <c r="A17" s="273"/>
      <c r="B17" s="268" t="s">
        <v>9</v>
      </c>
      <c r="C17" s="273"/>
      <c r="D17" s="273"/>
      <c r="E17" s="273"/>
      <c r="F17" s="273"/>
      <c r="G17" s="273"/>
      <c r="H17" s="273"/>
      <c r="I17" s="274"/>
      <c r="J17" s="274"/>
      <c r="K17" s="274"/>
      <c r="L17" s="274"/>
      <c r="M17" s="274"/>
      <c r="N17" s="274"/>
      <c r="O17" s="274"/>
      <c r="P17" s="274"/>
      <c r="Q17" s="274"/>
      <c r="R17" s="274"/>
    </row>
    <row r="18" spans="1:18" ht="12.75" customHeight="1" x14ac:dyDescent="0.3">
      <c r="A18" s="264"/>
      <c r="B18" s="400" t="s">
        <v>10</v>
      </c>
      <c r="C18" s="401"/>
      <c r="D18" s="401"/>
      <c r="E18" s="401"/>
      <c r="F18" s="264"/>
      <c r="G18" s="264"/>
      <c r="H18" s="264"/>
      <c r="I18" s="264"/>
      <c r="J18" s="264"/>
      <c r="K18" s="264"/>
      <c r="L18" s="264"/>
      <c r="M18" s="264"/>
      <c r="N18" s="264"/>
      <c r="O18" s="264"/>
      <c r="P18" s="264"/>
      <c r="Q18" s="264"/>
      <c r="R18" s="264"/>
    </row>
    <row r="19" spans="1:18" ht="12.75" customHeight="1" x14ac:dyDescent="0.3">
      <c r="A19" s="264"/>
      <c r="B19" s="402" t="s">
        <v>11</v>
      </c>
      <c r="C19" s="401" t="s">
        <v>12</v>
      </c>
      <c r="D19" s="401"/>
      <c r="E19" s="401"/>
      <c r="F19" s="264"/>
      <c r="G19" s="264"/>
      <c r="H19" s="264"/>
      <c r="I19" s="264"/>
      <c r="J19" s="264"/>
      <c r="K19" s="264"/>
      <c r="L19" s="264"/>
      <c r="M19" s="264"/>
      <c r="N19" s="264"/>
      <c r="O19" s="264"/>
      <c r="P19" s="264"/>
      <c r="Q19" s="264"/>
      <c r="R19" s="264"/>
    </row>
    <row r="20" spans="1:18" ht="12.75" customHeight="1" x14ac:dyDescent="0.3">
      <c r="A20" s="264"/>
      <c r="B20" s="402" t="s">
        <v>11</v>
      </c>
      <c r="C20" s="401" t="s">
        <v>13</v>
      </c>
      <c r="D20" s="401"/>
      <c r="E20" s="401"/>
      <c r="F20" s="264"/>
      <c r="G20" s="264"/>
      <c r="H20" s="264"/>
      <c r="I20" s="264"/>
      <c r="J20" s="264"/>
      <c r="K20" s="264"/>
      <c r="L20" s="264"/>
      <c r="M20" s="264"/>
      <c r="N20" s="264"/>
      <c r="O20" s="264"/>
      <c r="P20" s="264"/>
      <c r="Q20" s="264"/>
      <c r="R20" s="264"/>
    </row>
    <row r="21" spans="1:18" ht="12.75" customHeight="1" x14ac:dyDescent="0.3">
      <c r="A21" s="264"/>
      <c r="B21" s="402" t="s">
        <v>11</v>
      </c>
      <c r="C21" s="401" t="s">
        <v>14</v>
      </c>
      <c r="D21" s="401"/>
      <c r="E21" s="401"/>
      <c r="F21" s="264"/>
      <c r="G21" s="264"/>
      <c r="H21" s="264"/>
      <c r="I21" s="264"/>
      <c r="J21" s="264"/>
      <c r="K21" s="264"/>
      <c r="L21" s="264"/>
      <c r="M21" s="264"/>
      <c r="N21" s="264"/>
      <c r="O21" s="264"/>
      <c r="P21" s="264"/>
      <c r="Q21" s="264"/>
      <c r="R21" s="264"/>
    </row>
    <row r="22" spans="1:18" ht="12.75" customHeight="1" x14ac:dyDescent="0.3">
      <c r="A22" s="264"/>
      <c r="B22" s="272"/>
      <c r="C22" s="272"/>
      <c r="D22" s="272"/>
      <c r="E22" s="272"/>
      <c r="F22" s="272"/>
      <c r="G22" s="272"/>
      <c r="H22" s="272"/>
      <c r="I22" s="272"/>
      <c r="J22" s="272"/>
      <c r="K22" s="272"/>
      <c r="L22" s="272"/>
      <c r="M22" s="272"/>
      <c r="N22" s="272"/>
      <c r="O22" s="272"/>
      <c r="P22" s="272"/>
      <c r="Q22" s="272"/>
      <c r="R22" s="264"/>
    </row>
    <row r="23" spans="1:18" ht="12.75" customHeight="1" x14ac:dyDescent="0.3">
      <c r="A23" s="269"/>
      <c r="B23" s="268" t="s">
        <v>15</v>
      </c>
      <c r="C23" s="269"/>
      <c r="D23" s="270"/>
      <c r="E23" s="270"/>
      <c r="F23" s="271"/>
      <c r="G23" s="271"/>
      <c r="H23" s="271"/>
      <c r="I23" s="271"/>
      <c r="J23" s="271"/>
      <c r="K23" s="271"/>
      <c r="L23" s="271"/>
      <c r="M23" s="271"/>
      <c r="N23" s="271"/>
      <c r="O23" s="271"/>
      <c r="P23" s="271"/>
      <c r="Q23" s="271"/>
      <c r="R23" s="271"/>
    </row>
    <row r="24" spans="1:18" ht="12.75" customHeight="1" x14ac:dyDescent="0.3">
      <c r="A24" s="264"/>
      <c r="B24" s="404" t="s">
        <v>16</v>
      </c>
      <c r="D24" s="264"/>
      <c r="E24" s="264"/>
      <c r="F24" s="264"/>
      <c r="G24" s="264"/>
      <c r="H24" s="264"/>
      <c r="I24" s="264"/>
      <c r="J24" s="264"/>
      <c r="K24" s="264"/>
      <c r="L24" s="264"/>
      <c r="M24" s="264"/>
      <c r="N24" s="264"/>
      <c r="O24" s="264"/>
      <c r="P24" s="264"/>
      <c r="Q24" s="264"/>
      <c r="R24" s="264"/>
    </row>
    <row r="25" spans="1:18" ht="12.75" customHeight="1" x14ac:dyDescent="0.3">
      <c r="A25" s="264"/>
      <c r="B25" s="404" t="s">
        <v>17</v>
      </c>
      <c r="D25" s="264"/>
      <c r="E25" s="264"/>
      <c r="F25" s="264"/>
      <c r="G25" s="264"/>
      <c r="H25" s="264"/>
      <c r="I25" s="264"/>
      <c r="J25" s="264"/>
      <c r="K25" s="264"/>
      <c r="L25" s="264"/>
      <c r="M25" s="264"/>
      <c r="N25" s="264"/>
      <c r="O25" s="264"/>
      <c r="P25" s="264"/>
      <c r="Q25" s="264"/>
      <c r="R25" s="264"/>
    </row>
    <row r="26" spans="1:18" ht="12.75" customHeight="1" x14ac:dyDescent="0.3">
      <c r="A26" s="264"/>
      <c r="B26" s="404" t="s">
        <v>18</v>
      </c>
      <c r="D26" s="264"/>
      <c r="E26" s="264"/>
      <c r="F26" s="264"/>
      <c r="G26" s="264"/>
      <c r="H26" s="264"/>
      <c r="I26" s="264"/>
      <c r="J26" s="264"/>
      <c r="K26" s="264"/>
      <c r="L26" s="264"/>
      <c r="M26" s="264"/>
      <c r="N26" s="264"/>
      <c r="O26" s="264"/>
      <c r="P26" s="264"/>
      <c r="Q26" s="264"/>
      <c r="R26" s="264"/>
    </row>
    <row r="27" spans="1:18" ht="12.75" customHeight="1" x14ac:dyDescent="0.3">
      <c r="A27" s="276"/>
      <c r="B27" s="275"/>
      <c r="C27" s="264"/>
      <c r="D27" s="264"/>
      <c r="E27" s="264"/>
      <c r="F27" s="264"/>
      <c r="G27" s="264"/>
      <c r="H27" s="264"/>
      <c r="I27" s="264"/>
      <c r="J27" s="264"/>
      <c r="K27" s="264"/>
      <c r="L27" s="264"/>
      <c r="M27" s="264"/>
      <c r="N27" s="264"/>
      <c r="O27" s="264"/>
      <c r="P27" s="264"/>
      <c r="Q27" s="264"/>
      <c r="R27" s="264"/>
    </row>
    <row r="28" spans="1:18" ht="12.75" customHeight="1" x14ac:dyDescent="0.3">
      <c r="A28" s="277"/>
      <c r="B28" s="278" t="s">
        <v>19</v>
      </c>
      <c r="C28" s="279"/>
      <c r="D28" s="279"/>
      <c r="E28" s="280"/>
      <c r="F28" s="281"/>
      <c r="G28" s="281"/>
      <c r="H28" s="281"/>
      <c r="I28" s="281"/>
      <c r="J28" s="281"/>
      <c r="K28" s="281"/>
      <c r="L28" s="281"/>
      <c r="M28" s="281"/>
      <c r="N28" s="281"/>
      <c r="O28" s="281"/>
      <c r="P28" s="281"/>
      <c r="Q28" s="281"/>
      <c r="R28" s="281"/>
    </row>
    <row r="29" spans="1:18" s="429" customFormat="1" ht="12.75" customHeight="1" x14ac:dyDescent="0.3">
      <c r="A29" s="264"/>
      <c r="B29" s="275" t="s">
        <v>343</v>
      </c>
      <c r="C29" s="264"/>
      <c r="D29" s="264"/>
      <c r="E29" s="264"/>
      <c r="F29" s="264"/>
      <c r="G29" s="264"/>
      <c r="H29" s="264"/>
      <c r="I29" s="264"/>
      <c r="J29" s="264"/>
      <c r="K29" s="264"/>
      <c r="L29" s="264"/>
      <c r="M29" s="264"/>
      <c r="N29" s="264"/>
      <c r="O29" s="264"/>
      <c r="P29" s="264"/>
      <c r="Q29" s="264"/>
      <c r="R29" s="264"/>
    </row>
    <row r="30" spans="1:18" ht="12.75" customHeight="1" x14ac:dyDescent="0.3">
      <c r="A30" s="264"/>
      <c r="B30" s="275" t="s">
        <v>20</v>
      </c>
      <c r="C30" s="264"/>
      <c r="D30" s="264"/>
      <c r="E30" s="264"/>
      <c r="F30" s="264"/>
      <c r="G30" s="264"/>
      <c r="H30" s="264"/>
      <c r="I30" s="264"/>
      <c r="J30" s="264"/>
      <c r="K30" s="264"/>
      <c r="L30" s="264"/>
      <c r="M30" s="264"/>
      <c r="N30" s="264"/>
      <c r="O30" s="264"/>
      <c r="P30" s="264"/>
      <c r="Q30" s="264"/>
      <c r="R30" s="264"/>
    </row>
    <row r="31" spans="1:18" ht="12.75" customHeight="1" x14ac:dyDescent="0.3">
      <c r="A31" s="276"/>
      <c r="B31" s="275"/>
      <c r="C31" s="264"/>
      <c r="D31" s="264"/>
      <c r="E31" s="264"/>
      <c r="F31" s="264"/>
      <c r="G31" s="264"/>
      <c r="H31" s="264"/>
      <c r="I31" s="264"/>
      <c r="J31" s="264"/>
      <c r="K31" s="264"/>
      <c r="L31" s="264"/>
      <c r="M31" s="264"/>
      <c r="N31" s="264"/>
      <c r="O31" s="264"/>
      <c r="P31" s="264"/>
      <c r="Q31" s="264"/>
      <c r="R31" s="264"/>
    </row>
    <row r="32" spans="1:18" ht="12.75" customHeight="1" x14ac:dyDescent="0.3">
      <c r="A32" s="267"/>
      <c r="B32" s="268" t="s">
        <v>21</v>
      </c>
      <c r="C32" s="269"/>
      <c r="D32" s="270"/>
      <c r="E32" s="282"/>
      <c r="F32" s="271"/>
      <c r="G32" s="271"/>
      <c r="H32" s="271"/>
      <c r="I32" s="271"/>
      <c r="J32" s="271"/>
      <c r="K32" s="271"/>
      <c r="L32" s="271"/>
      <c r="M32" s="271"/>
      <c r="N32" s="271"/>
      <c r="O32" s="271"/>
      <c r="P32" s="271"/>
      <c r="Q32" s="271"/>
      <c r="R32" s="271"/>
    </row>
    <row r="33" spans="1:19" s="429" customFormat="1" ht="12.75" customHeight="1" x14ac:dyDescent="0.3">
      <c r="A33" s="264"/>
      <c r="B33" s="405" t="s">
        <v>337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34" spans="1:19" ht="12.75" customHeight="1" x14ac:dyDescent="0.3">
      <c r="A34" s="264"/>
      <c r="B34" s="405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</row>
    <row r="35" spans="1:19" ht="12.75" customHeight="1" x14ac:dyDescent="0.3">
      <c r="A35" s="264"/>
      <c r="B35" s="406" t="s">
        <v>22</v>
      </c>
      <c r="C35" s="54"/>
      <c r="D35" s="54"/>
      <c r="E35" s="54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</row>
    <row r="36" spans="1:19" ht="12.75" customHeight="1" x14ac:dyDescent="0.3">
      <c r="A36" s="264"/>
      <c r="B36" s="405" t="s">
        <v>23</v>
      </c>
      <c r="C36" s="3"/>
      <c r="D36" s="3"/>
      <c r="E36" s="407" t="s">
        <v>24</v>
      </c>
      <c r="F36" s="407"/>
      <c r="G36" s="407"/>
      <c r="H36" s="407"/>
      <c r="I36" s="407"/>
      <c r="J36" s="407"/>
      <c r="K36" s="408"/>
      <c r="L36" s="408"/>
      <c r="M36" s="408"/>
      <c r="N36" s="408"/>
      <c r="O36" s="408"/>
      <c r="P36" s="408"/>
      <c r="Q36" s="408"/>
      <c r="R36" s="3"/>
    </row>
    <row r="37" spans="1:19" ht="12.75" customHeight="1" x14ac:dyDescent="0.3">
      <c r="A37" s="264"/>
      <c r="B37" s="405" t="s">
        <v>25</v>
      </c>
      <c r="C37" s="3"/>
      <c r="D37" s="3"/>
      <c r="E37" s="409"/>
      <c r="F37" s="409"/>
      <c r="G37" s="409"/>
      <c r="H37" s="409"/>
      <c r="I37" s="409"/>
      <c r="J37" s="409"/>
      <c r="K37" s="409"/>
      <c r="L37" s="409"/>
      <c r="M37" s="409"/>
      <c r="N37" s="409"/>
      <c r="O37" s="409"/>
      <c r="P37" s="409"/>
      <c r="Q37" s="409"/>
      <c r="R37" s="3"/>
    </row>
    <row r="38" spans="1:19" s="284" customFormat="1" ht="12.75" customHeight="1" x14ac:dyDescent="0.3">
      <c r="A38" s="264"/>
      <c r="B38" s="405"/>
      <c r="C38" s="3"/>
      <c r="D38" s="3"/>
      <c r="E38" s="409"/>
      <c r="F38" s="409"/>
      <c r="G38" s="409"/>
      <c r="H38" s="409"/>
      <c r="I38" s="409"/>
      <c r="J38" s="409"/>
      <c r="K38" s="409"/>
      <c r="L38" s="409"/>
      <c r="M38" s="409"/>
      <c r="N38" s="409"/>
      <c r="O38" s="409"/>
      <c r="P38" s="409"/>
      <c r="Q38" s="409"/>
      <c r="R38" s="3"/>
      <c r="S38" s="429"/>
    </row>
    <row r="39" spans="1:19" ht="12.75" customHeight="1" x14ac:dyDescent="0.3">
      <c r="A39" s="264"/>
      <c r="B39" s="406" t="s">
        <v>26</v>
      </c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</row>
    <row r="40" spans="1:19" ht="12.75" customHeight="1" x14ac:dyDescent="0.3">
      <c r="A40" s="264"/>
      <c r="B40" s="405" t="s">
        <v>27</v>
      </c>
      <c r="C40" s="3"/>
      <c r="D40" s="3"/>
      <c r="E40" s="407" t="s">
        <v>28</v>
      </c>
      <c r="F40" s="407"/>
      <c r="G40" s="407"/>
      <c r="H40" s="407"/>
      <c r="I40" s="407"/>
      <c r="J40" s="407"/>
      <c r="K40" s="407"/>
      <c r="L40" s="407"/>
      <c r="M40" s="407"/>
      <c r="N40" s="407"/>
      <c r="O40" s="407"/>
      <c r="P40" s="407"/>
      <c r="Q40" s="407"/>
      <c r="R40" s="3"/>
    </row>
    <row r="41" spans="1:19" ht="12.75" customHeight="1" x14ac:dyDescent="0.3">
      <c r="A41" s="264"/>
      <c r="B41" s="405" t="s">
        <v>367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</row>
    <row r="42" spans="1:19" ht="12.75" customHeight="1" x14ac:dyDescent="0.3">
      <c r="A42" s="264"/>
      <c r="B42" s="40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</row>
    <row r="43" spans="1:19" ht="12.75" customHeight="1" x14ac:dyDescent="0.3">
      <c r="A43" s="264"/>
      <c r="B43" s="406" t="s">
        <v>29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</row>
    <row r="44" spans="1:19" ht="12.75" customHeight="1" x14ac:dyDescent="0.3">
      <c r="A44" s="264"/>
      <c r="B44" s="405" t="s">
        <v>23</v>
      </c>
      <c r="C44" s="3"/>
      <c r="D44" s="3"/>
      <c r="E44" s="407" t="s">
        <v>30</v>
      </c>
      <c r="F44" s="407"/>
      <c r="G44" s="407"/>
      <c r="H44" s="407"/>
      <c r="I44" s="407"/>
      <c r="J44" s="407"/>
      <c r="K44" s="407"/>
      <c r="L44" s="408"/>
      <c r="M44" s="408"/>
      <c r="N44" s="408"/>
      <c r="O44" s="3"/>
      <c r="P44" s="3"/>
      <c r="Q44" s="3"/>
      <c r="R44" s="3"/>
    </row>
    <row r="45" spans="1:19" ht="12.75" customHeight="1" x14ac:dyDescent="0.3">
      <c r="A45" s="264"/>
      <c r="B45" s="405" t="s">
        <v>336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</row>
    <row r="46" spans="1:19" ht="12.75" customHeight="1" x14ac:dyDescent="0.3">
      <c r="A46" s="264"/>
      <c r="B46" s="40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spans="1:19" s="429" customFormat="1" ht="12.75" customHeight="1" x14ac:dyDescent="0.3">
      <c r="A47" s="487"/>
      <c r="B47" s="405" t="s">
        <v>344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</row>
    <row r="48" spans="1:19" ht="12.75" customHeight="1" x14ac:dyDescent="0.3">
      <c r="A48" s="264"/>
      <c r="B48" s="405" t="s">
        <v>23</v>
      </c>
      <c r="C48" s="3"/>
      <c r="D48" s="3"/>
      <c r="E48" s="407" t="s">
        <v>31</v>
      </c>
      <c r="F48" s="407"/>
      <c r="G48" s="407"/>
      <c r="H48" s="407"/>
      <c r="I48" s="407"/>
      <c r="J48" s="407"/>
      <c r="K48" s="407"/>
      <c r="L48" s="407"/>
      <c r="M48" s="408"/>
      <c r="N48" s="408"/>
      <c r="O48" s="3"/>
      <c r="P48" s="3"/>
      <c r="Q48" s="3"/>
      <c r="R48" s="3"/>
    </row>
    <row r="49" spans="1:18" ht="12.75" customHeight="1" x14ac:dyDescent="0.3">
      <c r="A49" s="264"/>
      <c r="B49" s="285"/>
      <c r="C49" s="283"/>
      <c r="D49" s="283"/>
      <c r="E49" s="283"/>
      <c r="F49" s="283"/>
      <c r="G49" s="283"/>
      <c r="H49" s="283"/>
      <c r="I49" s="283"/>
      <c r="J49" s="283"/>
      <c r="K49" s="283"/>
      <c r="L49" s="283"/>
      <c r="M49" s="283"/>
      <c r="N49" s="283"/>
      <c r="O49" s="283"/>
      <c r="P49" s="283"/>
      <c r="Q49" s="283"/>
      <c r="R49" s="283"/>
    </row>
    <row r="50" spans="1:18" ht="12.75" customHeight="1" x14ac:dyDescent="0.3">
      <c r="A50" s="267"/>
      <c r="B50" s="268" t="s">
        <v>32</v>
      </c>
      <c r="C50" s="269"/>
      <c r="D50" s="270"/>
      <c r="E50" s="270"/>
      <c r="F50" s="271"/>
      <c r="G50" s="271"/>
      <c r="H50" s="271"/>
      <c r="I50" s="271"/>
      <c r="J50" s="271"/>
      <c r="K50" s="271"/>
      <c r="L50" s="271"/>
      <c r="M50" s="271"/>
      <c r="N50" s="271"/>
      <c r="O50" s="271"/>
      <c r="P50" s="271"/>
      <c r="Q50" s="271"/>
      <c r="R50" s="271"/>
    </row>
    <row r="51" spans="1:18" ht="12.75" customHeight="1" x14ac:dyDescent="0.3">
      <c r="A51" s="264"/>
      <c r="B51" s="404" t="s">
        <v>33</v>
      </c>
      <c r="C51" s="400"/>
      <c r="D51" s="410"/>
      <c r="E51" s="410"/>
      <c r="F51" s="410"/>
      <c r="G51" s="410"/>
      <c r="H51" s="410"/>
      <c r="I51" s="410"/>
      <c r="J51" s="410"/>
      <c r="K51" s="410"/>
      <c r="L51" s="410"/>
      <c r="M51" s="410"/>
      <c r="N51" s="410"/>
      <c r="O51" s="410"/>
      <c r="P51" s="410"/>
      <c r="Q51" s="410"/>
      <c r="R51" s="410"/>
    </row>
    <row r="52" spans="1:18" ht="12.75" customHeight="1" x14ac:dyDescent="0.3">
      <c r="A52" s="264"/>
      <c r="B52" s="404" t="s">
        <v>34</v>
      </c>
      <c r="C52" s="400"/>
      <c r="D52" s="410"/>
      <c r="E52" s="410"/>
      <c r="F52" s="410"/>
      <c r="G52" s="410"/>
      <c r="H52" s="410"/>
      <c r="I52" s="410"/>
      <c r="J52" s="410"/>
      <c r="K52" s="410"/>
      <c r="L52" s="410"/>
      <c r="M52" s="410"/>
      <c r="N52" s="410"/>
      <c r="O52" s="410"/>
      <c r="P52" s="410"/>
      <c r="Q52" s="410"/>
      <c r="R52" s="410"/>
    </row>
    <row r="53" spans="1:18" ht="12.75" customHeight="1" x14ac:dyDescent="0.3">
      <c r="A53" s="264"/>
      <c r="B53" s="404" t="s">
        <v>35</v>
      </c>
      <c r="C53" s="400"/>
      <c r="D53" s="410"/>
      <c r="E53" s="410"/>
      <c r="F53" s="410"/>
      <c r="G53" s="410"/>
      <c r="H53" s="410"/>
      <c r="I53" s="410"/>
      <c r="J53" s="410"/>
      <c r="K53" s="410"/>
      <c r="L53" s="410"/>
      <c r="M53" s="410"/>
      <c r="N53" s="410"/>
      <c r="O53" s="410"/>
      <c r="P53" s="410"/>
      <c r="Q53" s="410"/>
      <c r="R53" s="410"/>
    </row>
    <row r="54" spans="1:18" ht="12.75" customHeight="1" x14ac:dyDescent="0.3">
      <c r="A54" s="264"/>
      <c r="B54" s="404" t="s">
        <v>36</v>
      </c>
      <c r="C54" s="400"/>
      <c r="D54" s="410"/>
      <c r="E54" s="410"/>
      <c r="F54" s="410"/>
      <c r="G54" s="410"/>
      <c r="H54" s="410"/>
      <c r="I54" s="410"/>
      <c r="J54" s="410"/>
      <c r="K54" s="410"/>
      <c r="L54" s="410"/>
      <c r="M54" s="410"/>
      <c r="N54" s="410"/>
      <c r="O54" s="410"/>
      <c r="P54" s="410"/>
      <c r="Q54" s="410"/>
      <c r="R54" s="410"/>
    </row>
    <row r="55" spans="1:18" ht="12.75" customHeight="1" x14ac:dyDescent="0.3">
      <c r="A55" s="264"/>
      <c r="B55" s="40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</row>
    <row r="56" spans="1:18" ht="12.75" customHeight="1" x14ac:dyDescent="0.3">
      <c r="A56" s="264"/>
      <c r="B56" s="405" t="s">
        <v>27</v>
      </c>
      <c r="C56" s="411"/>
      <c r="D56" s="411"/>
      <c r="E56" s="407" t="s">
        <v>37</v>
      </c>
      <c r="F56" s="407"/>
      <c r="G56" s="407"/>
      <c r="H56" s="407"/>
      <c r="I56" s="407"/>
      <c r="J56" s="407"/>
      <c r="K56" s="407"/>
      <c r="L56" s="407"/>
      <c r="M56" s="407"/>
      <c r="N56" s="407"/>
      <c r="O56" s="407"/>
      <c r="P56" s="407"/>
      <c r="Q56" s="3"/>
      <c r="R56" s="3"/>
    </row>
    <row r="57" spans="1:18" ht="12.75" customHeight="1" x14ac:dyDescent="0.3">
      <c r="A57" s="275"/>
      <c r="B57" s="286"/>
      <c r="C57" s="264"/>
      <c r="D57" s="264"/>
      <c r="E57" s="264"/>
      <c r="F57" s="264"/>
      <c r="G57" s="264"/>
      <c r="H57" s="264"/>
      <c r="I57" s="264"/>
      <c r="J57" s="264"/>
      <c r="K57" s="264"/>
      <c r="L57" s="264"/>
      <c r="M57" s="264"/>
      <c r="N57" s="264"/>
      <c r="O57" s="264"/>
      <c r="P57" s="264"/>
      <c r="Q57" s="264"/>
      <c r="R57" s="264"/>
    </row>
    <row r="58" spans="1:18" ht="12.75" customHeight="1" x14ac:dyDescent="0.3">
      <c r="A58" s="267"/>
      <c r="B58" s="268" t="s">
        <v>38</v>
      </c>
      <c r="C58" s="269"/>
      <c r="D58" s="270"/>
      <c r="E58" s="270"/>
      <c r="F58" s="269"/>
      <c r="G58" s="269"/>
      <c r="H58" s="269"/>
      <c r="I58" s="269"/>
      <c r="J58" s="269"/>
      <c r="K58" s="271"/>
      <c r="L58" s="271"/>
      <c r="M58" s="271"/>
      <c r="N58" s="271"/>
      <c r="O58" s="271"/>
      <c r="P58" s="271"/>
      <c r="Q58" s="271"/>
      <c r="R58" s="271"/>
    </row>
    <row r="59" spans="1:18" ht="12.75" customHeight="1" x14ac:dyDescent="0.25">
      <c r="A59" s="275"/>
      <c r="B59" s="412" t="s">
        <v>39</v>
      </c>
      <c r="C59" s="413"/>
      <c r="D59" s="413"/>
      <c r="E59" s="413"/>
      <c r="F59" s="413"/>
      <c r="G59" s="413"/>
      <c r="H59" s="413"/>
      <c r="I59" s="413"/>
      <c r="J59" s="413"/>
      <c r="K59" s="413"/>
      <c r="L59" s="413"/>
      <c r="M59" s="413"/>
      <c r="N59" s="413"/>
      <c r="O59" s="413"/>
      <c r="P59" s="413"/>
      <c r="Q59" s="413"/>
      <c r="R59" s="413"/>
    </row>
    <row r="60" spans="1:18" ht="12.75" customHeight="1" x14ac:dyDescent="0.25">
      <c r="A60" s="275"/>
      <c r="B60" s="412"/>
      <c r="C60" s="413"/>
      <c r="D60" s="413"/>
      <c r="E60" s="413"/>
      <c r="F60" s="413"/>
      <c r="G60" s="413"/>
      <c r="H60" s="413"/>
      <c r="I60" s="413"/>
      <c r="J60" s="413"/>
      <c r="K60" s="413"/>
      <c r="L60" s="413"/>
      <c r="M60" s="413"/>
      <c r="N60" s="413"/>
      <c r="O60" s="413"/>
      <c r="P60" s="413"/>
      <c r="Q60" s="413"/>
      <c r="R60" s="413"/>
    </row>
    <row r="61" spans="1:18" ht="12.75" customHeight="1" x14ac:dyDescent="0.3">
      <c r="A61" s="264"/>
      <c r="B61" s="3" t="s">
        <v>40</v>
      </c>
      <c r="C61" s="413"/>
      <c r="D61" s="413"/>
      <c r="E61" s="413"/>
      <c r="F61" s="413"/>
      <c r="G61" s="413"/>
      <c r="H61" s="413"/>
      <c r="I61" s="413"/>
      <c r="J61" s="413"/>
      <c r="K61" s="413"/>
      <c r="L61" s="413"/>
      <c r="M61" s="413"/>
      <c r="N61" s="413"/>
      <c r="O61" s="413"/>
      <c r="P61" s="413"/>
      <c r="Q61" s="413"/>
      <c r="R61" s="413"/>
    </row>
    <row r="62" spans="1:18" ht="12.75" customHeight="1" x14ac:dyDescent="0.3">
      <c r="A62" s="264"/>
      <c r="B62" s="410" t="s">
        <v>41</v>
      </c>
      <c r="C62" s="413"/>
      <c r="D62" s="413"/>
      <c r="E62" s="413"/>
      <c r="F62" s="413"/>
      <c r="G62" s="413"/>
      <c r="H62" s="413"/>
      <c r="I62" s="413"/>
      <c r="J62" s="413"/>
      <c r="K62" s="413"/>
      <c r="L62" s="413"/>
      <c r="M62" s="413"/>
      <c r="N62" s="413"/>
      <c r="O62" s="413"/>
      <c r="P62" s="413"/>
      <c r="Q62" s="413"/>
      <c r="R62" s="413"/>
    </row>
    <row r="63" spans="1:18" ht="12.75" customHeight="1" x14ac:dyDescent="0.3">
      <c r="A63" s="264"/>
      <c r="B63" s="3" t="s">
        <v>42</v>
      </c>
      <c r="C63" s="413"/>
      <c r="D63" s="413"/>
      <c r="E63" s="413"/>
      <c r="F63" s="413"/>
      <c r="G63" s="413"/>
      <c r="H63" s="413"/>
      <c r="I63" s="413"/>
      <c r="J63" s="413"/>
      <c r="K63" s="413"/>
      <c r="L63" s="413"/>
      <c r="M63" s="413"/>
      <c r="N63" s="413"/>
      <c r="O63" s="413"/>
      <c r="P63" s="413"/>
      <c r="Q63" s="413"/>
      <c r="R63" s="413"/>
    </row>
    <row r="64" spans="1:18" ht="12.75" customHeight="1" x14ac:dyDescent="0.3">
      <c r="A64" s="264"/>
      <c r="B64" s="403"/>
      <c r="C64" s="413"/>
      <c r="D64" s="413"/>
      <c r="E64" s="413"/>
      <c r="F64" s="413"/>
      <c r="G64" s="413"/>
      <c r="H64" s="413"/>
      <c r="I64" s="413"/>
      <c r="J64" s="413"/>
      <c r="K64" s="413"/>
      <c r="L64" s="413"/>
      <c r="M64" s="413"/>
      <c r="N64" s="413"/>
      <c r="O64" s="413"/>
      <c r="P64" s="413"/>
      <c r="Q64" s="413"/>
      <c r="R64" s="413"/>
    </row>
    <row r="65" spans="1:18" ht="12.75" customHeight="1" x14ac:dyDescent="0.3">
      <c r="A65" s="264"/>
      <c r="B65" s="413" t="s">
        <v>27</v>
      </c>
      <c r="C65" s="414"/>
      <c r="D65" s="414"/>
      <c r="E65" s="407" t="s">
        <v>43</v>
      </c>
      <c r="F65" s="407"/>
      <c r="G65" s="407"/>
      <c r="H65" s="407"/>
      <c r="I65" s="407"/>
      <c r="J65" s="407"/>
      <c r="K65" s="407"/>
      <c r="L65" s="407"/>
      <c r="M65" s="407"/>
      <c r="N65" s="407"/>
      <c r="O65" s="407"/>
      <c r="P65" s="407"/>
      <c r="Q65" s="414"/>
      <c r="R65" s="414"/>
    </row>
    <row r="66" spans="1:18" ht="12.75" customHeight="1" x14ac:dyDescent="0.3">
      <c r="A66" s="264"/>
      <c r="B66" s="414"/>
      <c r="C66" s="414"/>
      <c r="D66" s="414"/>
      <c r="E66" s="414"/>
      <c r="F66" s="414"/>
      <c r="G66" s="414"/>
      <c r="H66" s="414"/>
      <c r="I66" s="414"/>
      <c r="J66" s="414"/>
      <c r="K66" s="414"/>
      <c r="L66" s="414"/>
      <c r="M66" s="414"/>
      <c r="N66" s="414"/>
      <c r="O66" s="414"/>
      <c r="P66" s="414"/>
      <c r="Q66" s="414"/>
      <c r="R66" s="414"/>
    </row>
    <row r="67" spans="1:18" ht="12.75" customHeight="1" x14ac:dyDescent="0.3">
      <c r="A67" s="264"/>
      <c r="B67" s="412" t="s">
        <v>44</v>
      </c>
      <c r="C67" s="413"/>
      <c r="D67" s="413"/>
      <c r="E67" s="413"/>
      <c r="F67" s="413"/>
      <c r="G67" s="413"/>
      <c r="H67" s="413"/>
      <c r="I67" s="413"/>
      <c r="J67" s="413"/>
      <c r="K67" s="413"/>
      <c r="L67" s="413"/>
      <c r="M67" s="413"/>
      <c r="N67" s="413"/>
      <c r="O67" s="413"/>
      <c r="P67" s="413"/>
      <c r="Q67" s="413"/>
      <c r="R67" s="413"/>
    </row>
    <row r="68" spans="1:18" ht="12.75" customHeight="1" x14ac:dyDescent="0.3">
      <c r="A68" s="264"/>
      <c r="B68" s="404" t="s">
        <v>45</v>
      </c>
      <c r="C68" s="401"/>
      <c r="D68" s="401"/>
      <c r="E68" s="401"/>
      <c r="F68" s="401"/>
      <c r="G68" s="401"/>
      <c r="H68" s="401"/>
      <c r="I68" s="401"/>
      <c r="J68" s="401"/>
      <c r="K68" s="401"/>
      <c r="L68" s="401"/>
      <c r="M68" s="401"/>
      <c r="N68" s="401"/>
      <c r="O68" s="401"/>
      <c r="P68" s="401"/>
      <c r="Q68" s="401"/>
      <c r="R68" s="401"/>
    </row>
    <row r="69" spans="1:18" ht="12.75" customHeight="1" x14ac:dyDescent="0.3">
      <c r="A69" s="264"/>
      <c r="B69" s="404" t="s">
        <v>46</v>
      </c>
      <c r="C69" s="401"/>
      <c r="D69" s="401"/>
      <c r="E69" s="401"/>
      <c r="F69" s="401"/>
      <c r="G69" s="401"/>
      <c r="H69" s="401"/>
      <c r="I69" s="401"/>
      <c r="J69" s="401"/>
      <c r="K69" s="401"/>
      <c r="L69" s="401"/>
      <c r="M69" s="401"/>
      <c r="N69" s="401"/>
      <c r="O69" s="401"/>
      <c r="P69" s="401"/>
      <c r="Q69" s="401"/>
      <c r="R69" s="401"/>
    </row>
    <row r="70" spans="1:18" ht="12.75" customHeight="1" x14ac:dyDescent="0.3">
      <c r="A70" s="264"/>
      <c r="B70" s="404" t="s">
        <v>47</v>
      </c>
      <c r="C70" s="401"/>
      <c r="D70" s="401"/>
      <c r="E70" s="401"/>
      <c r="F70" s="401"/>
      <c r="G70" s="401"/>
      <c r="H70" s="401"/>
      <c r="I70" s="401"/>
      <c r="J70" s="401"/>
      <c r="K70" s="401"/>
      <c r="L70" s="401"/>
      <c r="M70" s="401"/>
      <c r="N70" s="401"/>
      <c r="O70" s="401"/>
      <c r="P70" s="401"/>
      <c r="Q70" s="401"/>
      <c r="R70" s="401"/>
    </row>
    <row r="71" spans="1:18" ht="12.75" customHeight="1" x14ac:dyDescent="0.3">
      <c r="A71" s="264"/>
      <c r="B71" s="413"/>
      <c r="C71" s="401"/>
      <c r="D71" s="401"/>
      <c r="E71" s="401"/>
      <c r="F71" s="401"/>
      <c r="G71" s="401"/>
      <c r="H71" s="401"/>
      <c r="I71" s="401"/>
      <c r="J71" s="401"/>
      <c r="K71" s="401"/>
      <c r="L71" s="401"/>
      <c r="M71" s="401"/>
      <c r="N71" s="401"/>
      <c r="O71" s="401"/>
      <c r="P71" s="401"/>
      <c r="Q71" s="401"/>
      <c r="R71" s="401"/>
    </row>
    <row r="72" spans="1:18" ht="12.75" customHeight="1" x14ac:dyDescent="0.3">
      <c r="A72" s="264"/>
      <c r="B72" s="413" t="s">
        <v>27</v>
      </c>
      <c r="C72" s="401"/>
      <c r="D72" s="401"/>
      <c r="E72" s="407" t="s">
        <v>48</v>
      </c>
      <c r="F72" s="407"/>
      <c r="G72" s="407"/>
      <c r="H72" s="407"/>
      <c r="I72" s="407"/>
      <c r="J72" s="407"/>
      <c r="K72" s="407"/>
      <c r="L72" s="407"/>
      <c r="M72" s="407"/>
      <c r="N72" s="407"/>
      <c r="O72" s="407"/>
      <c r="P72" s="407"/>
      <c r="Q72" s="401"/>
      <c r="R72" s="401"/>
    </row>
    <row r="73" spans="1:18" ht="12.75" customHeight="1" x14ac:dyDescent="0.3">
      <c r="A73" s="264"/>
      <c r="B73" s="413"/>
      <c r="C73" s="401"/>
      <c r="D73" s="401"/>
      <c r="E73" s="401"/>
      <c r="F73" s="401"/>
      <c r="G73" s="401"/>
      <c r="H73" s="401"/>
      <c r="I73" s="401"/>
      <c r="J73" s="401"/>
      <c r="K73" s="401"/>
      <c r="L73" s="401"/>
      <c r="M73" s="401"/>
      <c r="N73" s="401"/>
      <c r="O73" s="401"/>
      <c r="P73" s="401"/>
      <c r="Q73" s="401"/>
      <c r="R73" s="401"/>
    </row>
    <row r="74" spans="1:18" ht="12.75" customHeight="1" x14ac:dyDescent="0.3">
      <c r="A74" s="264"/>
      <c r="B74" s="412" t="s">
        <v>49</v>
      </c>
      <c r="C74" s="401"/>
      <c r="D74" s="401"/>
      <c r="E74" s="401"/>
      <c r="F74" s="401"/>
      <c r="G74" s="401"/>
      <c r="H74" s="401"/>
      <c r="I74" s="401"/>
      <c r="J74" s="401"/>
      <c r="K74" s="401"/>
      <c r="L74" s="401"/>
      <c r="M74" s="401"/>
      <c r="N74" s="401"/>
      <c r="O74" s="401"/>
      <c r="P74" s="401"/>
      <c r="Q74" s="401"/>
      <c r="R74" s="401"/>
    </row>
    <row r="75" spans="1:18" ht="12.75" customHeight="1" x14ac:dyDescent="0.3">
      <c r="A75" s="264"/>
      <c r="B75" s="400" t="s">
        <v>50</v>
      </c>
      <c r="C75" s="401"/>
      <c r="D75" s="401"/>
      <c r="E75" s="401"/>
      <c r="F75" s="401"/>
      <c r="G75" s="401"/>
      <c r="H75" s="401"/>
      <c r="I75" s="401"/>
      <c r="J75" s="401"/>
      <c r="K75" s="401"/>
      <c r="L75" s="401"/>
      <c r="M75" s="401"/>
      <c r="N75" s="401"/>
      <c r="O75" s="401"/>
      <c r="P75" s="401"/>
      <c r="Q75" s="401"/>
      <c r="R75" s="401"/>
    </row>
    <row r="76" spans="1:18" ht="12.75" customHeight="1" x14ac:dyDescent="0.3">
      <c r="A76" s="264"/>
      <c r="B76" s="404" t="s">
        <v>51</v>
      </c>
      <c r="C76" s="401"/>
      <c r="D76" s="401"/>
      <c r="E76" s="401"/>
      <c r="F76" s="401"/>
      <c r="G76" s="401"/>
      <c r="H76" s="401"/>
      <c r="I76" s="401"/>
      <c r="J76" s="401"/>
      <c r="K76" s="401"/>
      <c r="L76" s="401"/>
      <c r="M76" s="401"/>
      <c r="N76" s="401"/>
      <c r="O76" s="401"/>
      <c r="P76" s="401"/>
      <c r="Q76" s="401"/>
      <c r="R76" s="401"/>
    </row>
    <row r="77" spans="1:18" ht="12.75" customHeight="1" x14ac:dyDescent="0.3">
      <c r="A77" s="264"/>
      <c r="B77" s="413"/>
      <c r="C77" s="401"/>
      <c r="D77" s="401"/>
      <c r="E77" s="403"/>
      <c r="F77" s="403"/>
      <c r="G77" s="403"/>
      <c r="H77" s="403"/>
      <c r="I77" s="403"/>
      <c r="J77" s="403"/>
      <c r="K77" s="403"/>
      <c r="L77" s="403"/>
      <c r="M77" s="403"/>
      <c r="N77" s="403"/>
      <c r="O77" s="403"/>
      <c r="P77" s="403"/>
      <c r="Q77" s="401"/>
      <c r="R77" s="401"/>
    </row>
    <row r="78" spans="1:18" ht="12.75" customHeight="1" x14ac:dyDescent="0.3">
      <c r="A78" s="264"/>
      <c r="B78" s="413" t="s">
        <v>23</v>
      </c>
      <c r="C78" s="401"/>
      <c r="D78" s="401"/>
      <c r="E78" s="407" t="s">
        <v>52</v>
      </c>
      <c r="F78" s="407"/>
      <c r="G78" s="407"/>
      <c r="H78" s="407"/>
      <c r="I78" s="407"/>
      <c r="J78" s="407"/>
      <c r="K78" s="407"/>
      <c r="L78" s="407"/>
      <c r="M78" s="407"/>
      <c r="N78" s="407"/>
      <c r="O78" s="407"/>
      <c r="P78" s="407"/>
      <c r="Q78" s="407"/>
      <c r="R78" s="401"/>
    </row>
    <row r="79" spans="1:18" ht="12.75" customHeight="1" x14ac:dyDescent="0.3">
      <c r="A79" s="264"/>
      <c r="B79" s="413"/>
      <c r="C79" s="401"/>
      <c r="D79" s="401"/>
      <c r="E79" s="407"/>
      <c r="F79" s="407"/>
      <c r="G79" s="407"/>
      <c r="H79" s="407"/>
      <c r="I79" s="407"/>
      <c r="J79" s="407"/>
      <c r="K79" s="407"/>
      <c r="L79" s="407"/>
      <c r="M79" s="407"/>
      <c r="N79" s="407"/>
      <c r="O79" s="407"/>
      <c r="P79" s="407"/>
      <c r="Q79" s="407"/>
      <c r="R79" s="401"/>
    </row>
    <row r="80" spans="1:18" ht="12.75" customHeight="1" x14ac:dyDescent="0.3">
      <c r="A80" s="264"/>
      <c r="B80" s="412" t="s">
        <v>53</v>
      </c>
      <c r="C80" s="401"/>
      <c r="D80" s="401"/>
      <c r="E80" s="407"/>
      <c r="F80" s="407"/>
      <c r="G80" s="407"/>
      <c r="H80" s="407"/>
      <c r="I80" s="407"/>
      <c r="J80" s="407"/>
      <c r="K80" s="407"/>
      <c r="L80" s="407"/>
      <c r="M80" s="407"/>
      <c r="N80" s="407"/>
      <c r="O80" s="407"/>
      <c r="P80" s="407"/>
      <c r="Q80" s="407"/>
      <c r="R80" s="401"/>
    </row>
    <row r="81" spans="1:19" s="429" customFormat="1" ht="12.75" customHeight="1" x14ac:dyDescent="0.3">
      <c r="A81" s="264"/>
      <c r="B81" s="413" t="s">
        <v>345</v>
      </c>
      <c r="C81" s="401"/>
      <c r="D81" s="401"/>
      <c r="E81" s="408"/>
      <c r="F81" s="408"/>
      <c r="G81" s="408"/>
      <c r="H81" s="408"/>
      <c r="I81" s="408"/>
      <c r="J81" s="408"/>
      <c r="K81" s="408"/>
      <c r="L81" s="408"/>
      <c r="M81" s="408"/>
      <c r="N81" s="408"/>
      <c r="O81" s="408"/>
      <c r="P81" s="408"/>
      <c r="Q81" s="408"/>
      <c r="R81" s="401"/>
    </row>
    <row r="82" spans="1:19" s="429" customFormat="1" ht="12.75" customHeight="1" x14ac:dyDescent="0.3">
      <c r="A82" s="264"/>
      <c r="B82" s="413" t="s">
        <v>346</v>
      </c>
      <c r="C82" s="401"/>
      <c r="D82" s="401"/>
      <c r="E82" s="408"/>
      <c r="F82" s="408"/>
      <c r="G82" s="408"/>
      <c r="H82" s="408"/>
      <c r="I82" s="408"/>
      <c r="J82" s="408"/>
      <c r="K82" s="408"/>
      <c r="L82" s="408"/>
      <c r="M82" s="408"/>
      <c r="N82" s="408"/>
      <c r="O82" s="408"/>
      <c r="P82" s="408"/>
      <c r="Q82" s="408"/>
      <c r="R82" s="401"/>
    </row>
    <row r="83" spans="1:19" s="429" customFormat="1" ht="12.75" customHeight="1" x14ac:dyDescent="0.3">
      <c r="A83" s="264"/>
      <c r="B83" s="413" t="s">
        <v>347</v>
      </c>
      <c r="C83" s="401"/>
      <c r="D83" s="401"/>
      <c r="E83" s="408"/>
      <c r="F83" s="408"/>
      <c r="G83" s="408"/>
      <c r="H83" s="408"/>
      <c r="I83" s="408"/>
      <c r="J83" s="408"/>
      <c r="K83" s="408"/>
      <c r="L83" s="408"/>
      <c r="M83" s="408"/>
      <c r="N83" s="408"/>
      <c r="O83" s="408"/>
      <c r="P83" s="408"/>
      <c r="Q83" s="408"/>
      <c r="R83" s="401"/>
    </row>
    <row r="84" spans="1:19" ht="12.75" customHeight="1" x14ac:dyDescent="0.3">
      <c r="A84" s="264"/>
      <c r="B84" s="417" t="s">
        <v>324</v>
      </c>
      <c r="C84" s="401"/>
      <c r="D84" s="401"/>
      <c r="E84" s="407"/>
      <c r="F84" s="407"/>
      <c r="G84" s="407"/>
      <c r="H84" s="407"/>
      <c r="I84" s="407"/>
      <c r="J84" s="407"/>
      <c r="K84" s="407"/>
      <c r="L84" s="407"/>
      <c r="M84" s="407"/>
      <c r="N84" s="407"/>
      <c r="O84" s="407"/>
      <c r="P84" s="407"/>
      <c r="Q84" s="407"/>
      <c r="R84" s="401"/>
    </row>
    <row r="85" spans="1:19" ht="12.75" customHeight="1" x14ac:dyDescent="0.3">
      <c r="A85" s="264"/>
      <c r="B85" s="417"/>
      <c r="C85" s="401"/>
      <c r="D85" s="401"/>
      <c r="E85" s="407"/>
      <c r="F85" s="407"/>
      <c r="G85" s="407"/>
      <c r="H85" s="407"/>
      <c r="I85" s="407"/>
      <c r="J85" s="407"/>
      <c r="K85" s="407"/>
      <c r="L85" s="407"/>
      <c r="M85" s="407"/>
      <c r="N85" s="407"/>
      <c r="O85" s="407"/>
      <c r="P85" s="407"/>
      <c r="Q85" s="407"/>
      <c r="R85" s="401"/>
    </row>
    <row r="86" spans="1:19" ht="12.75" customHeight="1" x14ac:dyDescent="0.3">
      <c r="A86" s="264"/>
      <c r="B86" s="275"/>
      <c r="C86" s="264"/>
      <c r="D86" s="264"/>
      <c r="E86" s="264"/>
      <c r="F86" s="264"/>
      <c r="G86" s="264"/>
      <c r="H86" s="264"/>
      <c r="I86" s="264"/>
      <c r="J86" s="286"/>
      <c r="K86" s="264"/>
      <c r="L86" s="264"/>
      <c r="M86" s="264"/>
      <c r="N86" s="264"/>
      <c r="O86" s="264"/>
      <c r="P86" s="264"/>
      <c r="Q86" s="264"/>
      <c r="R86" s="264"/>
    </row>
    <row r="87" spans="1:19" ht="12.75" customHeight="1" x14ac:dyDescent="0.3">
      <c r="A87" s="267"/>
      <c r="B87" s="268" t="s">
        <v>54</v>
      </c>
      <c r="C87" s="269"/>
      <c r="D87" s="270"/>
      <c r="E87" s="270"/>
      <c r="F87" s="269"/>
      <c r="G87" s="269"/>
      <c r="H87" s="269"/>
      <c r="I87" s="271"/>
      <c r="J87" s="271"/>
      <c r="K87" s="271"/>
      <c r="L87" s="271"/>
      <c r="M87" s="271"/>
      <c r="N87" s="271"/>
      <c r="O87" s="271"/>
      <c r="P87" s="271"/>
      <c r="Q87" s="271"/>
      <c r="R87" s="271"/>
    </row>
    <row r="88" spans="1:19" s="429" customFormat="1" ht="12.75" customHeight="1" x14ac:dyDescent="0.3">
      <c r="A88" s="264"/>
      <c r="B88" s="293" t="s">
        <v>348</v>
      </c>
      <c r="C88" s="401"/>
      <c r="D88" s="401"/>
      <c r="E88" s="401"/>
      <c r="F88" s="401"/>
      <c r="G88" s="401"/>
      <c r="H88" s="401"/>
      <c r="I88" s="401"/>
      <c r="J88" s="401"/>
      <c r="K88" s="401"/>
      <c r="L88" s="401"/>
      <c r="M88" s="401"/>
      <c r="N88" s="401"/>
      <c r="O88" s="401"/>
      <c r="P88" s="401"/>
      <c r="Q88" s="401"/>
      <c r="R88" s="401"/>
    </row>
    <row r="89" spans="1:19" ht="12.75" customHeight="1" x14ac:dyDescent="0.3">
      <c r="A89" s="264"/>
      <c r="B89" s="402" t="s">
        <v>11</v>
      </c>
      <c r="C89" s="401" t="s">
        <v>55</v>
      </c>
      <c r="D89" s="401"/>
      <c r="E89" s="401"/>
      <c r="F89" s="401"/>
      <c r="G89" s="401"/>
      <c r="H89" s="401"/>
      <c r="I89" s="401"/>
      <c r="J89" s="401"/>
      <c r="K89" s="401"/>
      <c r="L89" s="401"/>
      <c r="M89" s="401"/>
      <c r="N89" s="401"/>
      <c r="O89" s="401"/>
      <c r="P89" s="401"/>
      <c r="Q89" s="401"/>
      <c r="R89" s="401"/>
    </row>
    <row r="90" spans="1:19" ht="12.75" customHeight="1" x14ac:dyDescent="0.3">
      <c r="A90" s="264"/>
      <c r="B90" s="402" t="s">
        <v>11</v>
      </c>
      <c r="C90" s="401" t="s">
        <v>56</v>
      </c>
      <c r="D90" s="401"/>
      <c r="E90" s="401"/>
      <c r="F90" s="401"/>
      <c r="G90" s="401"/>
      <c r="H90" s="401"/>
      <c r="I90" s="401"/>
      <c r="J90" s="401"/>
      <c r="K90" s="401"/>
      <c r="L90" s="401"/>
      <c r="M90" s="401"/>
      <c r="N90" s="401"/>
      <c r="O90" s="401"/>
      <c r="P90" s="401"/>
      <c r="Q90" s="401"/>
      <c r="R90" s="401"/>
    </row>
    <row r="91" spans="1:19" ht="12.75" customHeight="1" x14ac:dyDescent="0.3">
      <c r="A91" s="264"/>
      <c r="B91" s="402"/>
      <c r="C91" s="401" t="s">
        <v>57</v>
      </c>
      <c r="D91" s="401"/>
      <c r="E91" s="401"/>
      <c r="F91" s="401"/>
      <c r="G91" s="401"/>
      <c r="H91" s="401"/>
      <c r="I91" s="401"/>
      <c r="J91" s="401"/>
      <c r="K91" s="401"/>
      <c r="L91" s="401"/>
      <c r="M91" s="401"/>
      <c r="N91" s="401"/>
      <c r="O91" s="401"/>
      <c r="P91" s="401"/>
      <c r="Q91" s="401"/>
      <c r="R91" s="401"/>
    </row>
    <row r="92" spans="1:19" ht="12.75" customHeight="1" x14ac:dyDescent="0.3">
      <c r="A92" s="264"/>
      <c r="B92" s="402" t="s">
        <v>11</v>
      </c>
      <c r="C92" s="401" t="s">
        <v>58</v>
      </c>
      <c r="D92" s="401"/>
      <c r="E92" s="401"/>
      <c r="F92" s="401"/>
      <c r="G92" s="401"/>
      <c r="H92" s="401"/>
      <c r="I92" s="401"/>
      <c r="J92" s="401"/>
      <c r="K92" s="401"/>
      <c r="L92" s="401"/>
      <c r="M92" s="401"/>
      <c r="N92" s="401"/>
      <c r="O92" s="401"/>
      <c r="P92" s="401"/>
      <c r="Q92" s="401"/>
      <c r="R92" s="401"/>
    </row>
    <row r="93" spans="1:19" ht="12.75" customHeight="1" x14ac:dyDescent="0.3">
      <c r="A93" s="264"/>
      <c r="B93" s="402" t="s">
        <v>11</v>
      </c>
      <c r="C93" s="401" t="s">
        <v>338</v>
      </c>
      <c r="D93" s="401"/>
      <c r="E93" s="401"/>
      <c r="F93" s="401"/>
      <c r="G93" s="401"/>
      <c r="H93" s="401"/>
      <c r="I93" s="401"/>
      <c r="J93" s="401"/>
      <c r="K93" s="401"/>
      <c r="L93" s="401"/>
      <c r="M93" s="401"/>
      <c r="N93" s="401"/>
      <c r="O93" s="401"/>
      <c r="P93" s="401"/>
      <c r="Q93" s="401"/>
      <c r="R93" s="401"/>
    </row>
    <row r="94" spans="1:19" ht="12.75" customHeight="1" x14ac:dyDescent="0.3">
      <c r="A94" s="264"/>
      <c r="B94" s="288"/>
      <c r="C94" s="264"/>
      <c r="D94" s="264"/>
      <c r="E94" s="264"/>
      <c r="F94" s="264"/>
      <c r="G94" s="264"/>
      <c r="H94" s="264"/>
      <c r="I94" s="264"/>
      <c r="J94" s="264"/>
      <c r="K94" s="264"/>
      <c r="L94" s="264"/>
      <c r="M94" s="264"/>
      <c r="N94" s="264"/>
      <c r="O94" s="264"/>
      <c r="P94" s="264"/>
      <c r="Q94" s="264"/>
      <c r="R94" s="264"/>
    </row>
    <row r="95" spans="1:19" ht="12.75" customHeight="1" x14ac:dyDescent="0.3">
      <c r="A95" s="269"/>
      <c r="B95" s="268" t="s">
        <v>59</v>
      </c>
      <c r="C95" s="269"/>
      <c r="D95" s="270"/>
      <c r="E95" s="270"/>
      <c r="F95" s="269"/>
      <c r="G95" s="269"/>
      <c r="H95" s="269"/>
      <c r="I95" s="269"/>
      <c r="J95" s="271"/>
      <c r="K95" s="271"/>
      <c r="L95" s="271"/>
      <c r="M95" s="271"/>
      <c r="N95" s="271"/>
      <c r="O95" s="271"/>
      <c r="P95" s="271"/>
      <c r="Q95" s="271"/>
      <c r="R95" s="271"/>
      <c r="S95" s="429"/>
    </row>
    <row r="96" spans="1:19" s="429" customFormat="1" ht="12.75" customHeight="1" x14ac:dyDescent="0.3">
      <c r="A96" s="264"/>
      <c r="B96" s="264" t="s">
        <v>349</v>
      </c>
      <c r="C96" s="264"/>
      <c r="D96" s="264"/>
      <c r="E96" s="264"/>
      <c r="F96" s="264"/>
      <c r="G96" s="264"/>
      <c r="H96" s="264"/>
      <c r="I96" s="264"/>
      <c r="J96" s="264"/>
      <c r="K96" s="264"/>
      <c r="L96" s="264"/>
      <c r="M96" s="264"/>
      <c r="N96" s="264"/>
      <c r="O96" s="264"/>
      <c r="P96" s="264"/>
      <c r="Q96" s="264"/>
      <c r="R96" s="264"/>
      <c r="S96" s="283"/>
    </row>
    <row r="97" spans="1:19" ht="12.75" customHeight="1" x14ac:dyDescent="0.3">
      <c r="A97" s="264"/>
      <c r="B97" s="3" t="s">
        <v>60</v>
      </c>
      <c r="C97" s="401"/>
      <c r="D97" s="401"/>
      <c r="E97" s="401"/>
      <c r="F97" s="401"/>
      <c r="G97" s="401"/>
      <c r="H97" s="401"/>
      <c r="I97" s="401"/>
      <c r="J97" s="401"/>
      <c r="K97" s="401"/>
      <c r="L97" s="401"/>
      <c r="M97" s="401"/>
      <c r="N97" s="401"/>
      <c r="O97" s="401"/>
      <c r="P97" s="401"/>
      <c r="Q97" s="264"/>
      <c r="R97" s="264"/>
      <c r="S97" s="283"/>
    </row>
    <row r="98" spans="1:19" s="429" customFormat="1" ht="12.75" customHeight="1" x14ac:dyDescent="0.3">
      <c r="A98" s="264"/>
      <c r="B98" s="3" t="s">
        <v>350</v>
      </c>
      <c r="C98" s="401"/>
      <c r="D98" s="401"/>
      <c r="E98" s="401"/>
      <c r="F98" s="401"/>
      <c r="G98" s="401"/>
      <c r="H98" s="401"/>
      <c r="I98" s="401"/>
      <c r="J98" s="408" t="s">
        <v>61</v>
      </c>
      <c r="K98" s="401"/>
      <c r="L98" s="401"/>
      <c r="M98" s="401"/>
      <c r="N98" s="401"/>
      <c r="O98" s="401"/>
      <c r="P98" s="401"/>
      <c r="Q98" s="264"/>
      <c r="R98" s="264"/>
      <c r="S98" s="283"/>
    </row>
    <row r="99" spans="1:19" ht="12.75" customHeight="1" x14ac:dyDescent="0.3">
      <c r="A99" s="264"/>
      <c r="B99" s="408"/>
      <c r="C99" s="401"/>
      <c r="D99" s="401"/>
      <c r="E99" s="401"/>
      <c r="F99" s="401"/>
      <c r="G99" s="401"/>
      <c r="H99" s="401"/>
      <c r="I99" s="401"/>
      <c r="J99" s="401"/>
      <c r="K99" s="401"/>
      <c r="L99" s="401"/>
      <c r="M99" s="401"/>
      <c r="N99" s="401"/>
      <c r="O99" s="401"/>
      <c r="P99" s="401"/>
      <c r="Q99" s="264"/>
      <c r="R99" s="264"/>
      <c r="S99" s="283"/>
    </row>
    <row r="100" spans="1:19" s="290" customFormat="1" ht="12.75" customHeight="1" x14ac:dyDescent="0.3">
      <c r="A100" s="272"/>
      <c r="B100" s="415" t="s">
        <v>62</v>
      </c>
      <c r="C100" s="415"/>
      <c r="D100" s="415"/>
      <c r="E100" s="415"/>
      <c r="F100" s="415"/>
      <c r="G100" s="415"/>
      <c r="H100" s="415"/>
      <c r="I100" s="415"/>
      <c r="J100" s="415"/>
      <c r="K100" s="415"/>
      <c r="L100" s="415"/>
      <c r="M100" s="415"/>
      <c r="N100" s="415"/>
      <c r="O100" s="416"/>
      <c r="P100" s="415"/>
      <c r="Q100" s="287"/>
      <c r="R100" s="287"/>
      <c r="S100" s="289"/>
    </row>
    <row r="101" spans="1:19" ht="12.75" customHeight="1" x14ac:dyDescent="0.3">
      <c r="A101" s="264"/>
      <c r="B101" s="415" t="s">
        <v>63</v>
      </c>
      <c r="C101" s="415"/>
      <c r="D101" s="415"/>
      <c r="E101" s="415"/>
      <c r="F101" s="415"/>
      <c r="G101" s="415"/>
      <c r="H101" s="415"/>
      <c r="I101" s="415"/>
      <c r="J101" s="415"/>
      <c r="K101" s="415"/>
      <c r="L101" s="415"/>
      <c r="M101" s="415"/>
      <c r="N101" s="415"/>
      <c r="O101" s="415"/>
      <c r="P101" s="415"/>
      <c r="Q101" s="264"/>
      <c r="R101" s="264"/>
      <c r="S101" s="283"/>
    </row>
    <row r="102" spans="1:19" ht="12.75" customHeight="1" x14ac:dyDescent="0.3">
      <c r="A102" s="264"/>
      <c r="B102" s="415" t="s">
        <v>64</v>
      </c>
      <c r="C102" s="415"/>
      <c r="D102" s="415"/>
      <c r="E102" s="415"/>
      <c r="F102" s="415"/>
      <c r="G102" s="415"/>
      <c r="H102" s="415"/>
      <c r="I102" s="415"/>
      <c r="J102" s="415"/>
      <c r="K102" s="415"/>
      <c r="L102" s="415"/>
      <c r="M102" s="415"/>
      <c r="N102" s="415"/>
      <c r="O102" s="415"/>
      <c r="P102" s="415"/>
      <c r="Q102" s="264"/>
      <c r="R102" s="264"/>
      <c r="S102" s="283"/>
    </row>
    <row r="103" spans="1:19" ht="12.75" customHeight="1" x14ac:dyDescent="0.3">
      <c r="A103" s="264"/>
      <c r="B103" s="415" t="s">
        <v>65</v>
      </c>
      <c r="C103" s="415"/>
      <c r="D103" s="415"/>
      <c r="E103" s="415"/>
      <c r="F103" s="415"/>
      <c r="G103" s="415"/>
      <c r="H103" s="415"/>
      <c r="I103" s="415"/>
      <c r="J103" s="415"/>
      <c r="K103" s="415"/>
      <c r="L103" s="415"/>
      <c r="M103" s="415"/>
      <c r="N103" s="415"/>
      <c r="O103" s="415"/>
      <c r="P103" s="415"/>
      <c r="Q103" s="264"/>
      <c r="R103" s="264"/>
      <c r="S103" s="283"/>
    </row>
    <row r="104" spans="1:19" s="283" customFormat="1" ht="12.75" customHeight="1" x14ac:dyDescent="0.3">
      <c r="A104" s="264"/>
      <c r="B104" s="291"/>
      <c r="C104" s="264"/>
      <c r="D104" s="264"/>
      <c r="E104" s="264"/>
      <c r="F104" s="264"/>
      <c r="G104" s="264"/>
      <c r="H104" s="264"/>
      <c r="I104" s="264"/>
      <c r="J104" s="264"/>
      <c r="K104" s="264"/>
      <c r="L104" s="264"/>
      <c r="M104" s="264"/>
      <c r="N104" s="264"/>
      <c r="O104" s="264"/>
      <c r="P104" s="264"/>
      <c r="Q104" s="264"/>
      <c r="R104" s="264"/>
    </row>
    <row r="105" spans="1:19" ht="15" x14ac:dyDescent="0.3">
      <c r="A105" s="269"/>
      <c r="B105" s="268" t="s">
        <v>365</v>
      </c>
      <c r="C105" s="269"/>
      <c r="D105" s="270"/>
      <c r="E105" s="270"/>
      <c r="F105" s="269"/>
      <c r="G105" s="269"/>
      <c r="H105" s="269"/>
      <c r="I105" s="269"/>
      <c r="J105" s="271"/>
      <c r="K105" s="271"/>
      <c r="L105" s="271"/>
      <c r="M105" s="271"/>
      <c r="N105" s="271"/>
      <c r="O105" s="271"/>
      <c r="P105" s="271"/>
      <c r="Q105" s="271"/>
      <c r="R105" s="271"/>
    </row>
    <row r="106" spans="1:19" x14ac:dyDescent="0.25">
      <c r="B106" s="429" t="s">
        <v>366</v>
      </c>
    </row>
    <row r="107" spans="1:19" x14ac:dyDescent="0.25">
      <c r="B107" s="429"/>
    </row>
    <row r="108" spans="1:19" ht="13" x14ac:dyDescent="0.3">
      <c r="B108" s="402" t="s">
        <v>11</v>
      </c>
      <c r="C108" s="481" t="s">
        <v>310</v>
      </c>
    </row>
    <row r="109" spans="1:19" x14ac:dyDescent="0.25">
      <c r="B109" s="402"/>
      <c r="C109" s="429" t="s">
        <v>314</v>
      </c>
    </row>
    <row r="110" spans="1:19" x14ac:dyDescent="0.25">
      <c r="B110" s="402"/>
      <c r="C110" s="265" t="s">
        <v>315</v>
      </c>
    </row>
    <row r="111" spans="1:19" x14ac:dyDescent="0.25">
      <c r="B111" s="402"/>
    </row>
    <row r="112" spans="1:19" ht="13" x14ac:dyDescent="0.3">
      <c r="B112" s="402" t="s">
        <v>11</v>
      </c>
      <c r="C112" s="481" t="s">
        <v>311</v>
      </c>
    </row>
    <row r="113" spans="2:3" x14ac:dyDescent="0.25">
      <c r="B113" s="402"/>
      <c r="C113" s="429" t="s">
        <v>316</v>
      </c>
    </row>
    <row r="114" spans="2:3" x14ac:dyDescent="0.25">
      <c r="C114" s="429" t="s">
        <v>317</v>
      </c>
    </row>
    <row r="115" spans="2:3" x14ac:dyDescent="0.25">
      <c r="C115" s="429" t="s">
        <v>318</v>
      </c>
    </row>
    <row r="116" spans="2:3" x14ac:dyDescent="0.25">
      <c r="C116" s="429" t="s">
        <v>319</v>
      </c>
    </row>
    <row r="117" spans="2:3" x14ac:dyDescent="0.25">
      <c r="C117" s="429" t="s">
        <v>330</v>
      </c>
    </row>
    <row r="118" spans="2:3" x14ac:dyDescent="0.25">
      <c r="C118" s="429" t="s">
        <v>331</v>
      </c>
    </row>
    <row r="119" spans="2:3" x14ac:dyDescent="0.25">
      <c r="C119" s="429" t="s">
        <v>332</v>
      </c>
    </row>
    <row r="120" spans="2:3" x14ac:dyDescent="0.25">
      <c r="C120" s="429" t="s">
        <v>333</v>
      </c>
    </row>
    <row r="121" spans="2:3" x14ac:dyDescent="0.25">
      <c r="C121" s="429" t="s">
        <v>334</v>
      </c>
    </row>
    <row r="122" spans="2:3" x14ac:dyDescent="0.25">
      <c r="C122" s="429"/>
    </row>
    <row r="123" spans="2:3" ht="13" x14ac:dyDescent="0.3">
      <c r="B123" s="402" t="s">
        <v>11</v>
      </c>
      <c r="C123" s="481" t="s">
        <v>312</v>
      </c>
    </row>
    <row r="124" spans="2:3" x14ac:dyDescent="0.25">
      <c r="C124" s="429" t="s">
        <v>325</v>
      </c>
    </row>
    <row r="125" spans="2:3" x14ac:dyDescent="0.25">
      <c r="C125" s="429" t="s">
        <v>326</v>
      </c>
    </row>
    <row r="126" spans="2:3" x14ac:dyDescent="0.25">
      <c r="C126" s="429" t="s">
        <v>327</v>
      </c>
    </row>
    <row r="127" spans="2:3" x14ac:dyDescent="0.25">
      <c r="B127" s="402"/>
      <c r="C127" s="265" t="s">
        <v>328</v>
      </c>
    </row>
    <row r="128" spans="2:3" x14ac:dyDescent="0.25">
      <c r="B128" s="402"/>
      <c r="C128" s="265" t="s">
        <v>329</v>
      </c>
    </row>
    <row r="129" spans="2:5" x14ac:dyDescent="0.25">
      <c r="B129" s="402"/>
    </row>
    <row r="130" spans="2:5" x14ac:dyDescent="0.25">
      <c r="B130" s="429" t="s">
        <v>23</v>
      </c>
      <c r="E130" s="488" t="s">
        <v>351</v>
      </c>
    </row>
  </sheetData>
  <sheetProtection algorithmName="SHA-512" hashValue="jBbh4ABQquA+/e9Em5GT2C1zpmI4L7k+dy5EwUJpQpSeK/4fvAOztz/7sIWFAyKbA4xoVj2pXzu3iO2vWshgow==" saltValue="tzitVO2R5ie1Igfhj/u1ew==" spinCount="100000" sheet="1" objects="1" scenarios="1"/>
  <hyperlinks>
    <hyperlink ref="E36" r:id="rId1" display="www.rvo.nl/subsidies-regelingen/subsidiespelregels/subsidiabele-kosten-algemeen/integrale-kostensystematiek" xr:uid="{C3856E86-85D3-4D1E-B37A-6AC241567229}"/>
    <hyperlink ref="E40" r:id="rId2" xr:uid="{8EA207FD-6DA3-471A-ABBF-53CA4FEF6975}"/>
    <hyperlink ref="E48:N48" r:id="rId3" location="subsidiabele-kosten" display="Subsidiespelregels ministerie van Economische Zaken en Klimaat | RVO.nl" xr:uid="{5761CEE0-C01A-4956-B993-2DE76BB234E3}"/>
    <hyperlink ref="E44" r:id="rId4" xr:uid="{6BFF8C7F-39B9-489B-AB86-09D63726BE77}"/>
    <hyperlink ref="E36:Q36" r:id="rId5" display="https://www.rvo.nl/onderwerpen/subsidiespelregels/ezk/iks" xr:uid="{0DF81026-6BBB-477A-8C9E-109493628A6A}"/>
    <hyperlink ref="E56:P56" r:id="rId6" display="Subsidiespelregels EZK apparatuur" xr:uid="{8F0CCC0C-BC7A-452E-AAD3-CA48DC51337B}"/>
    <hyperlink ref="E65" r:id="rId7" display="www.rvo.nl/subsidies-regelingen/subsidiespelregels/subsidiabele-kosten-algemeen/kosten-apparatuur " xr:uid="{DC2B936A-D033-4344-9B2F-68D7CD7B35A5}"/>
    <hyperlink ref="E72" r:id="rId8" display="www.rvo.nl/subsidies-regelingen/subsidiespelregels/subsidiabele-kosten-algemeen/kosten-materialen" xr:uid="{A5846DDA-3D2B-4704-9B7A-722A02205E2E}"/>
    <hyperlink ref="E78" r:id="rId9" display="www.rvo.nl/subsidies-regelingen/subsidiespelregels/subsidiabele-kosten-algemeen/kosten-derden-en-uitbesteding" xr:uid="{FED51E6A-CF69-41D7-9416-7D8C5984C1FC}"/>
    <hyperlink ref="E78:Q78" r:id="rId10" display="https://www.rvo.nl/onderwerpen/subsidiespelregels/ezk/kosten-derden" xr:uid="{A4D05779-646F-4515-806C-B62D87853122}"/>
    <hyperlink ref="E72:P72" r:id="rId11" display="https://www.rvo.nl/onderwerpen/subsidiespelregels/ezk/materialen" xr:uid="{06B0F023-C8B0-4D27-BEF2-7EEA995198CC}"/>
    <hyperlink ref="E65:P65" r:id="rId12" display="https://www.rvo.nl/onderwerpen/subsidiespelregels/ezk/apparatuur" xr:uid="{9032373B-FC62-4011-A416-D3AFB3357B49}"/>
    <hyperlink ref="J98" r:id="rId13" location="industrieel-onderzoek" display="https://www.rvo.nl/onderwerpen/definities#industrieel-onderzoek" xr:uid="{2ACC0E07-52FF-4B84-8CBD-C97C23AB8F70}"/>
    <hyperlink ref="E130" r:id="rId14" display="https://eur01.safelinks.protection.outlook.com/?url=https%3A%2F%2Fwww.rvo.nl%2Fsubsidies-financiering%2Fstudi%2Fstudies-duurzame-industrie&amp;data=05%7C02%7Cjordy.nederpelt%40rvo.nl%7Cf11776b1d8a74075d85408de99706880%7C1321633ef6b944e2a44f59b9d264ecb7%7C0%7C0%7C639116905229231567%7CUnknown%7CTWFpbGZsb3d8eyJFbXB0eU1hcGkiOnRydWUsIlYiOiIwLjAuMDAwMCIsIlAiOiJXaW4zMiIsIkFOIjoiTWFpbCIsIldUIjoyfQ%3D%3D%7C0%7C%7C%7C&amp;sdata=%2FkMP6RMLtUtarTZfXFpKuimjGqL3vbEntfA9jonmetg%3D&amp;reserved=0" xr:uid="{AFE5DC9C-1F10-43EA-8212-B0507435F030}"/>
  </hyperlinks>
  <pageMargins left="0.23622047244094488" right="0.23622047244094488" top="0.74803149606299213" bottom="0.74803149606299213" header="0.31496062992125984" footer="0.31496062992125984"/>
  <pageSetup paperSize="9" scale="40" orientation="portrait" r:id="rId15"/>
  <headerFooter alignWithMargins="0">
    <oddFooter>&amp;L_x000D_&amp;1#&amp;"Calibri"&amp;10&amp;K000000 Intern gebruik</oddFooter>
  </headerFooter>
  <drawing r:id="rId16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Blad20">
    <tabColor rgb="FFFFFF00"/>
  </sheetPr>
  <dimension ref="A1:P215"/>
  <sheetViews>
    <sheetView showGridLines="0" zoomScaleNormal="100" zoomScaleSheetLayoutView="100" workbookViewId="0">
      <selection activeCell="C1" sqref="C1"/>
    </sheetView>
  </sheetViews>
  <sheetFormatPr defaultColWidth="9.1796875" defaultRowHeight="15.5" x14ac:dyDescent="0.35"/>
  <cols>
    <col min="1" max="1" width="1.7265625" style="110" customWidth="1"/>
    <col min="2" max="2" width="5.81640625" style="162" customWidth="1"/>
    <col min="3" max="3" width="32.1796875" style="162" customWidth="1"/>
    <col min="4" max="5" width="15.54296875" style="162" customWidth="1"/>
    <col min="6" max="7" width="20.1796875" style="162" customWidth="1"/>
    <col min="8" max="8" width="19.453125" style="162" customWidth="1"/>
    <col min="9" max="9" width="14" style="162" customWidth="1"/>
    <col min="10" max="10" width="14.26953125" style="162" customWidth="1"/>
    <col min="11" max="11" width="17.26953125" style="162" bestFit="1" customWidth="1"/>
    <col min="12" max="12" width="14.26953125" style="162" customWidth="1"/>
    <col min="13" max="13" width="24.453125" style="162" customWidth="1"/>
    <col min="14" max="14" width="24.453125" style="162" hidden="1" customWidth="1"/>
    <col min="15" max="15" width="9.1796875" style="113"/>
    <col min="16" max="16" width="24.81640625" style="110" customWidth="1"/>
    <col min="17" max="16384" width="9.1796875" style="110"/>
  </cols>
  <sheetData>
    <row r="1" spans="1:15" x14ac:dyDescent="0.35">
      <c r="A1" s="2"/>
      <c r="B1" s="2"/>
      <c r="C1" s="2" t="s">
        <v>363</v>
      </c>
      <c r="D1" s="2"/>
      <c r="E1" s="2"/>
      <c r="F1" s="2"/>
      <c r="G1" s="2"/>
      <c r="H1" s="2" t="str">
        <f>IF(Deelnemersoverzicht!C15="","",IF(Deelnemersoverzicht!C15="(Dit veld wordt ingevuld door RVO)","",Deelnemersoverzicht!C15))</f>
        <v>Dit wordt ingevuld door RVO</v>
      </c>
      <c r="I1" s="2"/>
      <c r="J1" s="2"/>
      <c r="K1" s="2"/>
      <c r="L1" s="2"/>
      <c r="M1" s="2"/>
      <c r="N1" s="111" t="s">
        <v>210</v>
      </c>
      <c r="O1" s="432"/>
    </row>
    <row r="2" spans="1:15" ht="18" x14ac:dyDescent="0.4">
      <c r="A2" s="112"/>
      <c r="B2" s="112"/>
      <c r="C2" s="58" t="s">
        <v>211</v>
      </c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432"/>
      <c r="O2" s="432"/>
    </row>
    <row r="3" spans="1:15" ht="12.5" x14ac:dyDescent="0.25">
      <c r="A3" s="432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</row>
    <row r="4" spans="1:15" ht="13" x14ac:dyDescent="0.3">
      <c r="A4" s="432"/>
      <c r="B4" s="114"/>
      <c r="C4" s="114" t="s">
        <v>212</v>
      </c>
      <c r="D4" s="114"/>
      <c r="E4" s="115"/>
      <c r="F4" s="115"/>
      <c r="G4" s="115"/>
      <c r="H4" s="115"/>
      <c r="I4" s="115"/>
      <c r="J4" s="115"/>
      <c r="K4" s="115"/>
      <c r="L4" s="165"/>
      <c r="M4" s="165"/>
      <c r="N4" s="432"/>
      <c r="O4" s="432"/>
    </row>
    <row r="5" spans="1:15" ht="13" x14ac:dyDescent="0.3">
      <c r="A5" s="432"/>
      <c r="B5" s="117"/>
      <c r="C5" s="433"/>
      <c r="D5" s="433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</row>
    <row r="6" spans="1:15" ht="15" customHeight="1" x14ac:dyDescent="0.3">
      <c r="A6" s="432"/>
      <c r="B6" s="117"/>
      <c r="C6" s="434" t="s">
        <v>89</v>
      </c>
      <c r="D6" s="434"/>
      <c r="E6" s="432"/>
      <c r="F6" s="118">
        <f ca="1">IF(_xlfn.XLOOKUP(C6,Deelnemersoverzicht!B26:B35,deelnemers)="",IF(INDIRECT(CONCATENATE("'Begroting D"&amp;(MID($C$6,11,1)-1)&amp;"'!$F$6"))=_xlfn.XLOOKUP((CONCATENATE("Deelnemer "&amp;(MID($C$6,11,1)-1))),Deelnemersoverzicht!B26:B35,deelnemers),Deelnemersoverzicht!C50,_xlfn.XLOOKUP((_xlfn.XLOOKUP(INDIRECT(CONCATENATE("'Begroting D"&amp;(MID($C$6,11,1)-1)&amp;"'!$F$6")),inkind,Deelnemersoverzicht!A50:A57)+1),Deelnemersoverzicht!A50:A57,inkind)),_xlfn.XLOOKUP(C6,Deelnemersoverzicht!B26:B35,deelnemers))</f>
        <v>0</v>
      </c>
      <c r="G6" s="119"/>
      <c r="H6" s="120"/>
      <c r="I6" s="120"/>
      <c r="J6" s="120"/>
      <c r="K6" s="121"/>
      <c r="L6" s="435"/>
      <c r="M6" s="435"/>
      <c r="N6" s="432"/>
      <c r="O6" s="432"/>
    </row>
    <row r="7" spans="1:15" ht="15" customHeight="1" x14ac:dyDescent="0.3">
      <c r="A7" s="432"/>
      <c r="B7" s="117"/>
      <c r="C7" s="434" t="s">
        <v>214</v>
      </c>
      <c r="D7" s="434"/>
      <c r="E7" s="432"/>
      <c r="F7" s="118">
        <f>Deelnemersoverzicht!C19</f>
        <v>0</v>
      </c>
      <c r="G7" s="119"/>
      <c r="H7" s="119"/>
      <c r="I7" s="119"/>
      <c r="J7" s="119"/>
      <c r="K7" s="122"/>
      <c r="L7" s="435"/>
      <c r="M7" s="435"/>
      <c r="N7" s="432"/>
      <c r="O7" s="432"/>
    </row>
    <row r="8" spans="1:15" ht="15" customHeight="1" x14ac:dyDescent="0.3">
      <c r="A8" s="432"/>
      <c r="B8" s="117"/>
      <c r="C8" s="399" t="s">
        <v>15</v>
      </c>
      <c r="D8" s="434"/>
      <c r="E8" s="432"/>
      <c r="F8" s="599" t="s">
        <v>86</v>
      </c>
      <c r="G8" s="600"/>
      <c r="H8" s="600"/>
      <c r="I8" s="600"/>
      <c r="J8" s="600"/>
      <c r="K8" s="601"/>
      <c r="L8" s="435"/>
      <c r="M8" s="435"/>
      <c r="N8" s="432"/>
      <c r="O8" s="432"/>
    </row>
    <row r="9" spans="1:15" ht="15" customHeight="1" x14ac:dyDescent="0.3">
      <c r="A9" s="432"/>
      <c r="B9" s="117"/>
      <c r="C9" s="124" t="s">
        <v>216</v>
      </c>
      <c r="D9" s="432"/>
      <c r="E9" s="432"/>
      <c r="F9" s="599" t="s">
        <v>86</v>
      </c>
      <c r="G9" s="600"/>
      <c r="H9" s="600"/>
      <c r="I9" s="600"/>
      <c r="J9" s="600"/>
      <c r="K9" s="601"/>
      <c r="L9" s="435"/>
      <c r="M9" s="435"/>
      <c r="N9" s="432"/>
      <c r="O9" s="432"/>
    </row>
    <row r="10" spans="1:15" ht="15.75" customHeight="1" x14ac:dyDescent="0.3">
      <c r="A10" s="432"/>
      <c r="B10" s="117"/>
      <c r="C10" s="432"/>
      <c r="D10" s="432"/>
      <c r="E10" s="432"/>
      <c r="F10" s="602" t="str">
        <f>IF(F9="Integrale kostensystematiek","IKS Let op! U dient in de begroting de IKS-tarieven zo te specificeren dat deze te controleren zijn op basis van de door u aangeleverde IKS tarieven aan RVO. Bijvoorbeeld: divisie R&amp;D, loonschaal 10. Vul dit in bij toelichting IKS","")</f>
        <v/>
      </c>
      <c r="G10" s="602"/>
      <c r="H10" s="602"/>
      <c r="I10" s="602"/>
      <c r="J10" s="602"/>
      <c r="K10" s="602"/>
      <c r="L10" s="167"/>
      <c r="M10" s="167"/>
      <c r="N10" s="432"/>
      <c r="O10" s="432"/>
    </row>
    <row r="11" spans="1:15" ht="15.75" customHeight="1" x14ac:dyDescent="0.3">
      <c r="A11" s="432"/>
      <c r="B11" s="117"/>
      <c r="C11" s="432"/>
      <c r="D11" s="432"/>
      <c r="E11" s="432"/>
      <c r="F11" s="603"/>
      <c r="G11" s="603"/>
      <c r="H11" s="603"/>
      <c r="I11" s="603"/>
      <c r="J11" s="603"/>
      <c r="K11" s="603"/>
      <c r="L11" s="167"/>
      <c r="M11" s="167"/>
      <c r="N11" s="432"/>
      <c r="O11" s="432"/>
    </row>
    <row r="12" spans="1:15" ht="15.75" customHeight="1" x14ac:dyDescent="0.3">
      <c r="A12" s="432"/>
      <c r="B12" s="117"/>
      <c r="C12" s="432"/>
      <c r="D12" s="432"/>
      <c r="E12" s="432"/>
      <c r="F12" s="603"/>
      <c r="G12" s="603"/>
      <c r="H12" s="603"/>
      <c r="I12" s="603"/>
      <c r="J12" s="603"/>
      <c r="K12" s="603"/>
      <c r="L12" s="167"/>
      <c r="M12" s="167"/>
      <c r="N12" s="432"/>
      <c r="O12" s="432"/>
    </row>
    <row r="13" spans="1:15" ht="15.75" customHeight="1" x14ac:dyDescent="0.3">
      <c r="A13" s="432"/>
      <c r="B13" s="114" t="s">
        <v>217</v>
      </c>
      <c r="C13" s="436"/>
      <c r="D13" s="125"/>
      <c r="E13" s="126"/>
      <c r="F13" s="436"/>
      <c r="G13" s="436"/>
      <c r="H13" s="436"/>
      <c r="I13" s="436"/>
      <c r="J13" s="436"/>
      <c r="K13" s="436"/>
      <c r="L13" s="437"/>
      <c r="M13" s="435"/>
      <c r="N13" s="432"/>
      <c r="O13" s="432"/>
    </row>
    <row r="14" spans="1:15" ht="13" x14ac:dyDescent="0.3">
      <c r="A14" s="432"/>
      <c r="B14" s="114" t="s">
        <v>218</v>
      </c>
      <c r="C14" s="436"/>
      <c r="D14" s="125"/>
      <c r="E14" s="126"/>
      <c r="F14" s="436"/>
      <c r="G14" s="436"/>
      <c r="H14" s="436"/>
      <c r="I14" s="436"/>
      <c r="J14" s="436"/>
      <c r="K14" s="436"/>
      <c r="L14" s="437"/>
      <c r="M14" s="435"/>
      <c r="N14" s="432"/>
      <c r="O14" s="432"/>
    </row>
    <row r="15" spans="1:15" ht="13" x14ac:dyDescent="0.3">
      <c r="A15" s="432"/>
      <c r="B15" s="117"/>
      <c r="C15" s="432"/>
      <c r="D15" s="432"/>
      <c r="E15" s="432"/>
      <c r="F15" s="432"/>
      <c r="G15" s="432"/>
      <c r="H15" s="432"/>
      <c r="I15" s="432"/>
      <c r="J15" s="432"/>
      <c r="K15" s="432"/>
      <c r="L15" s="435"/>
      <c r="M15" s="435"/>
      <c r="N15" s="432"/>
      <c r="O15" s="432"/>
    </row>
    <row r="16" spans="1:15" ht="13" x14ac:dyDescent="0.3">
      <c r="A16" s="432"/>
      <c r="B16" s="114" t="s">
        <v>219</v>
      </c>
      <c r="C16" s="114" t="s">
        <v>220</v>
      </c>
      <c r="D16" s="127"/>
      <c r="E16" s="115"/>
      <c r="F16" s="115"/>
      <c r="G16" s="115"/>
      <c r="H16" s="115"/>
      <c r="I16" s="115"/>
      <c r="J16" s="115"/>
      <c r="K16" s="115"/>
      <c r="L16" s="116"/>
      <c r="M16" s="149"/>
      <c r="N16" s="432"/>
      <c r="O16" s="432"/>
    </row>
    <row r="17" spans="2:15" ht="13" x14ac:dyDescent="0.3">
      <c r="B17" s="117"/>
      <c r="C17" s="432"/>
      <c r="D17" s="433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2"/>
    </row>
    <row r="18" spans="2:15" ht="13" x14ac:dyDescent="0.3">
      <c r="B18" s="117"/>
      <c r="C18" s="432"/>
      <c r="D18" s="433"/>
      <c r="E18" s="432"/>
      <c r="F18" s="403"/>
      <c r="G18" s="178" t="str">
        <f>IF(AND($F$9="Integrale kostensystematiek",COUNTA(C20:D55)&gt;COUNTA(G20:G55)),"Let op! U dient de Toelichting IKS in te vullen","")</f>
        <v/>
      </c>
      <c r="H18" s="403"/>
      <c r="I18" s="403"/>
      <c r="J18" s="164"/>
      <c r="K18" s="164"/>
      <c r="L18" s="435"/>
      <c r="M18" s="435"/>
      <c r="N18" s="432"/>
      <c r="O18" s="432"/>
    </row>
    <row r="19" spans="2:15" ht="39" x14ac:dyDescent="0.3">
      <c r="B19" s="130" t="s">
        <v>221</v>
      </c>
      <c r="C19" s="597" t="s">
        <v>222</v>
      </c>
      <c r="D19" s="598"/>
      <c r="E19" s="604" t="s">
        <v>223</v>
      </c>
      <c r="F19" s="604"/>
      <c r="G19" s="130" t="s">
        <v>224</v>
      </c>
      <c r="H19" s="604" t="s">
        <v>225</v>
      </c>
      <c r="I19" s="604"/>
      <c r="J19" s="163" t="s">
        <v>226</v>
      </c>
      <c r="K19" s="130" t="s">
        <v>227</v>
      </c>
      <c r="L19" s="131"/>
      <c r="M19" s="131"/>
      <c r="N19" s="432"/>
      <c r="O19" s="432"/>
    </row>
    <row r="20" spans="2:15" ht="12.5" x14ac:dyDescent="0.25">
      <c r="B20" s="368"/>
      <c r="C20" s="589"/>
      <c r="D20" s="590"/>
      <c r="E20" s="589"/>
      <c r="F20" s="590"/>
      <c r="G20" s="438"/>
      <c r="H20" s="591"/>
      <c r="I20" s="592"/>
      <c r="J20" s="440"/>
      <c r="K20" s="441">
        <f t="shared" ref="K20:K55" si="0">H20*J20</f>
        <v>0</v>
      </c>
      <c r="L20" s="435"/>
      <c r="M20" s="435"/>
      <c r="N20" s="432"/>
      <c r="O20" s="432"/>
    </row>
    <row r="21" spans="2:15" ht="12.5" x14ac:dyDescent="0.25">
      <c r="B21" s="368"/>
      <c r="C21" s="589"/>
      <c r="D21" s="590"/>
      <c r="E21" s="589"/>
      <c r="F21" s="590"/>
      <c r="G21" s="438"/>
      <c r="H21" s="591"/>
      <c r="I21" s="592"/>
      <c r="J21" s="440"/>
      <c r="K21" s="441">
        <f t="shared" si="0"/>
        <v>0</v>
      </c>
      <c r="L21" s="435"/>
      <c r="M21" s="435"/>
      <c r="N21" s="432"/>
      <c r="O21" s="432"/>
    </row>
    <row r="22" spans="2:15" ht="12.5" x14ac:dyDescent="0.25">
      <c r="B22" s="368"/>
      <c r="C22" s="589"/>
      <c r="D22" s="590"/>
      <c r="E22" s="589"/>
      <c r="F22" s="590"/>
      <c r="G22" s="438"/>
      <c r="H22" s="591"/>
      <c r="I22" s="592"/>
      <c r="J22" s="440"/>
      <c r="K22" s="441">
        <f t="shared" si="0"/>
        <v>0</v>
      </c>
      <c r="L22" s="435"/>
      <c r="M22" s="435"/>
      <c r="N22" s="432"/>
      <c r="O22" s="432"/>
    </row>
    <row r="23" spans="2:15" ht="12.5" x14ac:dyDescent="0.25">
      <c r="B23" s="368"/>
      <c r="C23" s="589"/>
      <c r="D23" s="590"/>
      <c r="E23" s="589"/>
      <c r="F23" s="590"/>
      <c r="G23" s="438"/>
      <c r="H23" s="591"/>
      <c r="I23" s="592"/>
      <c r="J23" s="440"/>
      <c r="K23" s="441">
        <f t="shared" si="0"/>
        <v>0</v>
      </c>
      <c r="L23" s="435"/>
      <c r="M23" s="435"/>
      <c r="N23" s="432"/>
      <c r="O23" s="432"/>
    </row>
    <row r="24" spans="2:15" ht="12.5" x14ac:dyDescent="0.25">
      <c r="B24" s="368"/>
      <c r="C24" s="589"/>
      <c r="D24" s="590"/>
      <c r="E24" s="589"/>
      <c r="F24" s="590"/>
      <c r="G24" s="438"/>
      <c r="H24" s="591"/>
      <c r="I24" s="592"/>
      <c r="J24" s="440"/>
      <c r="K24" s="441">
        <f t="shared" si="0"/>
        <v>0</v>
      </c>
      <c r="L24" s="435"/>
      <c r="M24" s="435"/>
      <c r="N24" s="432"/>
      <c r="O24" s="432"/>
    </row>
    <row r="25" spans="2:15" ht="12.5" x14ac:dyDescent="0.25">
      <c r="B25" s="368"/>
      <c r="C25" s="589"/>
      <c r="D25" s="590"/>
      <c r="E25" s="589"/>
      <c r="F25" s="590"/>
      <c r="G25" s="438"/>
      <c r="H25" s="591"/>
      <c r="I25" s="592"/>
      <c r="J25" s="440"/>
      <c r="K25" s="441">
        <f t="shared" si="0"/>
        <v>0</v>
      </c>
      <c r="L25" s="435"/>
      <c r="M25" s="435"/>
      <c r="N25" s="432"/>
      <c r="O25" s="432"/>
    </row>
    <row r="26" spans="2:15" ht="12.5" x14ac:dyDescent="0.25">
      <c r="B26" s="368"/>
      <c r="C26" s="589"/>
      <c r="D26" s="590"/>
      <c r="E26" s="589"/>
      <c r="F26" s="590"/>
      <c r="G26" s="438"/>
      <c r="H26" s="591"/>
      <c r="I26" s="592"/>
      <c r="J26" s="440"/>
      <c r="K26" s="441">
        <f t="shared" si="0"/>
        <v>0</v>
      </c>
      <c r="L26" s="435"/>
      <c r="M26" s="435"/>
      <c r="N26" s="432"/>
      <c r="O26" s="432"/>
    </row>
    <row r="27" spans="2:15" ht="12.5" x14ac:dyDescent="0.25">
      <c r="B27" s="368"/>
      <c r="C27" s="589"/>
      <c r="D27" s="590"/>
      <c r="E27" s="589"/>
      <c r="F27" s="590"/>
      <c r="G27" s="438"/>
      <c r="H27" s="591"/>
      <c r="I27" s="592"/>
      <c r="J27" s="440"/>
      <c r="K27" s="441">
        <f t="shared" si="0"/>
        <v>0</v>
      </c>
      <c r="L27" s="435"/>
      <c r="M27" s="435"/>
      <c r="N27" s="432"/>
      <c r="O27" s="432"/>
    </row>
    <row r="28" spans="2:15" ht="12.5" x14ac:dyDescent="0.25">
      <c r="B28" s="368"/>
      <c r="C28" s="589"/>
      <c r="D28" s="590"/>
      <c r="E28" s="589"/>
      <c r="F28" s="590"/>
      <c r="G28" s="438"/>
      <c r="H28" s="591"/>
      <c r="I28" s="592"/>
      <c r="J28" s="440"/>
      <c r="K28" s="441">
        <f t="shared" si="0"/>
        <v>0</v>
      </c>
      <c r="L28" s="435"/>
      <c r="M28" s="435"/>
      <c r="N28" s="432"/>
      <c r="O28" s="432"/>
    </row>
    <row r="29" spans="2:15" ht="12.5" x14ac:dyDescent="0.25">
      <c r="B29" s="368"/>
      <c r="C29" s="589"/>
      <c r="D29" s="590"/>
      <c r="E29" s="589"/>
      <c r="F29" s="590"/>
      <c r="G29" s="438"/>
      <c r="H29" s="591"/>
      <c r="I29" s="592"/>
      <c r="J29" s="440"/>
      <c r="K29" s="441">
        <f t="shared" si="0"/>
        <v>0</v>
      </c>
      <c r="L29" s="435"/>
      <c r="M29" s="435"/>
      <c r="N29" s="432"/>
      <c r="O29" s="432"/>
    </row>
    <row r="30" spans="2:15" ht="12.5" x14ac:dyDescent="0.25">
      <c r="B30" s="368"/>
      <c r="C30" s="589"/>
      <c r="D30" s="590"/>
      <c r="E30" s="589"/>
      <c r="F30" s="590"/>
      <c r="G30" s="438"/>
      <c r="H30" s="591"/>
      <c r="I30" s="592"/>
      <c r="J30" s="440"/>
      <c r="K30" s="441">
        <f t="shared" si="0"/>
        <v>0</v>
      </c>
      <c r="L30" s="435"/>
      <c r="M30" s="435"/>
      <c r="N30" s="432"/>
      <c r="O30" s="432"/>
    </row>
    <row r="31" spans="2:15" ht="12.5" x14ac:dyDescent="0.25">
      <c r="B31" s="368"/>
      <c r="C31" s="589"/>
      <c r="D31" s="590"/>
      <c r="E31" s="589"/>
      <c r="F31" s="590"/>
      <c r="G31" s="438"/>
      <c r="H31" s="591"/>
      <c r="I31" s="592"/>
      <c r="J31" s="440"/>
      <c r="K31" s="441">
        <f t="shared" si="0"/>
        <v>0</v>
      </c>
      <c r="L31" s="435"/>
      <c r="M31" s="435"/>
      <c r="N31" s="432"/>
      <c r="O31" s="432"/>
    </row>
    <row r="32" spans="2:15" ht="12.5" x14ac:dyDescent="0.25">
      <c r="B32" s="368"/>
      <c r="C32" s="589"/>
      <c r="D32" s="590"/>
      <c r="E32" s="589"/>
      <c r="F32" s="590"/>
      <c r="G32" s="438"/>
      <c r="H32" s="591"/>
      <c r="I32" s="592"/>
      <c r="J32" s="440"/>
      <c r="K32" s="441">
        <f t="shared" si="0"/>
        <v>0</v>
      </c>
      <c r="L32" s="435"/>
      <c r="M32" s="435"/>
      <c r="N32" s="432"/>
      <c r="O32" s="432"/>
    </row>
    <row r="33" spans="2:15" ht="12.5" x14ac:dyDescent="0.25">
      <c r="B33" s="368"/>
      <c r="C33" s="589"/>
      <c r="D33" s="590"/>
      <c r="E33" s="589"/>
      <c r="F33" s="590"/>
      <c r="G33" s="438"/>
      <c r="H33" s="591"/>
      <c r="I33" s="592"/>
      <c r="J33" s="440"/>
      <c r="K33" s="441">
        <f t="shared" si="0"/>
        <v>0</v>
      </c>
      <c r="L33" s="435"/>
      <c r="M33" s="435"/>
      <c r="N33" s="432"/>
      <c r="O33" s="432"/>
    </row>
    <row r="34" spans="2:15" ht="12.5" x14ac:dyDescent="0.25">
      <c r="B34" s="368"/>
      <c r="C34" s="589"/>
      <c r="D34" s="590"/>
      <c r="E34" s="589"/>
      <c r="F34" s="590"/>
      <c r="G34" s="438"/>
      <c r="H34" s="591"/>
      <c r="I34" s="592"/>
      <c r="J34" s="440"/>
      <c r="K34" s="441">
        <f t="shared" si="0"/>
        <v>0</v>
      </c>
      <c r="L34" s="435"/>
      <c r="M34" s="435"/>
      <c r="N34" s="432"/>
      <c r="O34" s="432"/>
    </row>
    <row r="35" spans="2:15" ht="12.5" x14ac:dyDescent="0.25">
      <c r="B35" s="368"/>
      <c r="C35" s="589"/>
      <c r="D35" s="590"/>
      <c r="E35" s="589"/>
      <c r="F35" s="590"/>
      <c r="G35" s="438"/>
      <c r="H35" s="591"/>
      <c r="I35" s="592"/>
      <c r="J35" s="440"/>
      <c r="K35" s="441">
        <f t="shared" si="0"/>
        <v>0</v>
      </c>
      <c r="L35" s="435"/>
      <c r="M35" s="435"/>
      <c r="N35" s="432"/>
      <c r="O35" s="432"/>
    </row>
    <row r="36" spans="2:15" ht="12.5" x14ac:dyDescent="0.25">
      <c r="B36" s="368"/>
      <c r="C36" s="589"/>
      <c r="D36" s="590"/>
      <c r="E36" s="589"/>
      <c r="F36" s="590"/>
      <c r="G36" s="438"/>
      <c r="H36" s="591"/>
      <c r="I36" s="592"/>
      <c r="J36" s="440"/>
      <c r="K36" s="441">
        <f t="shared" si="0"/>
        <v>0</v>
      </c>
      <c r="L36" s="435"/>
      <c r="M36" s="435"/>
      <c r="N36" s="432"/>
      <c r="O36" s="432"/>
    </row>
    <row r="37" spans="2:15" ht="12.5" x14ac:dyDescent="0.25">
      <c r="B37" s="368"/>
      <c r="C37" s="589"/>
      <c r="D37" s="590"/>
      <c r="E37" s="589"/>
      <c r="F37" s="590"/>
      <c r="G37" s="438"/>
      <c r="H37" s="591"/>
      <c r="I37" s="592"/>
      <c r="J37" s="440"/>
      <c r="K37" s="441">
        <f t="shared" si="0"/>
        <v>0</v>
      </c>
      <c r="L37" s="435"/>
      <c r="M37" s="435"/>
      <c r="N37" s="432"/>
      <c r="O37" s="432"/>
    </row>
    <row r="38" spans="2:15" ht="12.5" x14ac:dyDescent="0.25">
      <c r="B38" s="368"/>
      <c r="C38" s="589"/>
      <c r="D38" s="590"/>
      <c r="E38" s="589"/>
      <c r="F38" s="590"/>
      <c r="G38" s="438"/>
      <c r="H38" s="591"/>
      <c r="I38" s="592"/>
      <c r="J38" s="440"/>
      <c r="K38" s="441">
        <f t="shared" si="0"/>
        <v>0</v>
      </c>
      <c r="L38" s="435"/>
      <c r="M38" s="435"/>
      <c r="N38" s="432"/>
      <c r="O38" s="432"/>
    </row>
    <row r="39" spans="2:15" ht="12.5" x14ac:dyDescent="0.25">
      <c r="B39" s="368"/>
      <c r="C39" s="589"/>
      <c r="D39" s="590"/>
      <c r="E39" s="589"/>
      <c r="F39" s="590"/>
      <c r="G39" s="438"/>
      <c r="H39" s="591"/>
      <c r="I39" s="592"/>
      <c r="J39" s="440"/>
      <c r="K39" s="441">
        <f t="shared" si="0"/>
        <v>0</v>
      </c>
      <c r="L39" s="435"/>
      <c r="M39" s="435"/>
      <c r="N39" s="432"/>
      <c r="O39" s="432"/>
    </row>
    <row r="40" spans="2:15" ht="12.5" x14ac:dyDescent="0.25">
      <c r="B40" s="368"/>
      <c r="C40" s="589"/>
      <c r="D40" s="590"/>
      <c r="E40" s="589"/>
      <c r="F40" s="590"/>
      <c r="G40" s="438"/>
      <c r="H40" s="591"/>
      <c r="I40" s="592"/>
      <c r="J40" s="440"/>
      <c r="K40" s="441">
        <f t="shared" si="0"/>
        <v>0</v>
      </c>
      <c r="L40" s="435"/>
      <c r="M40" s="435"/>
      <c r="N40" s="432"/>
      <c r="O40" s="432"/>
    </row>
    <row r="41" spans="2:15" ht="12.5" x14ac:dyDescent="0.25">
      <c r="B41" s="368"/>
      <c r="C41" s="589"/>
      <c r="D41" s="590"/>
      <c r="E41" s="589"/>
      <c r="F41" s="590"/>
      <c r="G41" s="438"/>
      <c r="H41" s="591"/>
      <c r="I41" s="592"/>
      <c r="J41" s="440"/>
      <c r="K41" s="441">
        <f t="shared" si="0"/>
        <v>0</v>
      </c>
      <c r="L41" s="435"/>
      <c r="M41" s="435"/>
      <c r="N41" s="432"/>
      <c r="O41" s="432"/>
    </row>
    <row r="42" spans="2:15" ht="12.5" x14ac:dyDescent="0.25">
      <c r="B42" s="368"/>
      <c r="C42" s="589"/>
      <c r="D42" s="590"/>
      <c r="E42" s="589"/>
      <c r="F42" s="590"/>
      <c r="G42" s="438"/>
      <c r="H42" s="591"/>
      <c r="I42" s="592"/>
      <c r="J42" s="440"/>
      <c r="K42" s="441">
        <f t="shared" si="0"/>
        <v>0</v>
      </c>
      <c r="L42" s="435"/>
      <c r="M42" s="435"/>
      <c r="N42" s="432"/>
      <c r="O42" s="432"/>
    </row>
    <row r="43" spans="2:15" ht="12.5" x14ac:dyDescent="0.25">
      <c r="B43" s="368"/>
      <c r="C43" s="589"/>
      <c r="D43" s="590"/>
      <c r="E43" s="589"/>
      <c r="F43" s="590"/>
      <c r="G43" s="438"/>
      <c r="H43" s="591"/>
      <c r="I43" s="592"/>
      <c r="J43" s="440"/>
      <c r="K43" s="441">
        <f t="shared" si="0"/>
        <v>0</v>
      </c>
      <c r="L43" s="435"/>
      <c r="M43" s="435"/>
      <c r="N43" s="432"/>
      <c r="O43" s="432"/>
    </row>
    <row r="44" spans="2:15" ht="12.5" x14ac:dyDescent="0.25">
      <c r="B44" s="368"/>
      <c r="C44" s="589"/>
      <c r="D44" s="590"/>
      <c r="E44" s="589"/>
      <c r="F44" s="590"/>
      <c r="G44" s="438"/>
      <c r="H44" s="591"/>
      <c r="I44" s="592"/>
      <c r="J44" s="440"/>
      <c r="K44" s="441">
        <f t="shared" si="0"/>
        <v>0</v>
      </c>
      <c r="L44" s="435"/>
      <c r="M44" s="435"/>
      <c r="N44" s="432"/>
      <c r="O44" s="432"/>
    </row>
    <row r="45" spans="2:15" ht="12.5" x14ac:dyDescent="0.25">
      <c r="B45" s="368"/>
      <c r="C45" s="589"/>
      <c r="D45" s="590"/>
      <c r="E45" s="589"/>
      <c r="F45" s="590"/>
      <c r="G45" s="438"/>
      <c r="H45" s="591"/>
      <c r="I45" s="592"/>
      <c r="J45" s="440"/>
      <c r="K45" s="441">
        <f t="shared" si="0"/>
        <v>0</v>
      </c>
      <c r="L45" s="435"/>
      <c r="M45" s="435"/>
      <c r="N45" s="432"/>
      <c r="O45" s="432"/>
    </row>
    <row r="46" spans="2:15" ht="12.5" x14ac:dyDescent="0.25">
      <c r="B46" s="368"/>
      <c r="C46" s="589"/>
      <c r="D46" s="590"/>
      <c r="E46" s="589"/>
      <c r="F46" s="590"/>
      <c r="G46" s="438"/>
      <c r="H46" s="591"/>
      <c r="I46" s="592"/>
      <c r="J46" s="440"/>
      <c r="K46" s="441">
        <f t="shared" si="0"/>
        <v>0</v>
      </c>
      <c r="L46" s="435"/>
      <c r="M46" s="435"/>
      <c r="N46" s="432"/>
      <c r="O46" s="432"/>
    </row>
    <row r="47" spans="2:15" ht="12.5" x14ac:dyDescent="0.25">
      <c r="B47" s="368"/>
      <c r="C47" s="589"/>
      <c r="D47" s="590"/>
      <c r="E47" s="589"/>
      <c r="F47" s="590"/>
      <c r="G47" s="438"/>
      <c r="H47" s="591"/>
      <c r="I47" s="592"/>
      <c r="J47" s="440"/>
      <c r="K47" s="441">
        <f t="shared" si="0"/>
        <v>0</v>
      </c>
      <c r="L47" s="435"/>
      <c r="M47" s="435"/>
      <c r="N47" s="432"/>
      <c r="O47" s="432"/>
    </row>
    <row r="48" spans="2:15" ht="12.5" x14ac:dyDescent="0.25">
      <c r="B48" s="368"/>
      <c r="C48" s="589"/>
      <c r="D48" s="590"/>
      <c r="E48" s="589"/>
      <c r="F48" s="590"/>
      <c r="G48" s="438"/>
      <c r="H48" s="591"/>
      <c r="I48" s="592"/>
      <c r="J48" s="440"/>
      <c r="K48" s="441">
        <f t="shared" si="0"/>
        <v>0</v>
      </c>
      <c r="L48" s="435"/>
      <c r="M48" s="435"/>
      <c r="N48" s="432"/>
      <c r="O48" s="432"/>
    </row>
    <row r="49" spans="2:15" ht="12.5" x14ac:dyDescent="0.25">
      <c r="B49" s="368"/>
      <c r="C49" s="589"/>
      <c r="D49" s="590"/>
      <c r="E49" s="589"/>
      <c r="F49" s="590"/>
      <c r="G49" s="438"/>
      <c r="H49" s="591"/>
      <c r="I49" s="592"/>
      <c r="J49" s="440"/>
      <c r="K49" s="441">
        <f t="shared" si="0"/>
        <v>0</v>
      </c>
      <c r="L49" s="435"/>
      <c r="M49" s="435"/>
      <c r="N49" s="432"/>
      <c r="O49" s="432"/>
    </row>
    <row r="50" spans="2:15" ht="12.5" x14ac:dyDescent="0.25">
      <c r="B50" s="368"/>
      <c r="C50" s="589"/>
      <c r="D50" s="590"/>
      <c r="E50" s="589"/>
      <c r="F50" s="590"/>
      <c r="G50" s="438"/>
      <c r="H50" s="591"/>
      <c r="I50" s="592"/>
      <c r="J50" s="440"/>
      <c r="K50" s="441">
        <f t="shared" si="0"/>
        <v>0</v>
      </c>
      <c r="L50" s="435"/>
      <c r="M50" s="435"/>
      <c r="N50" s="432"/>
      <c r="O50" s="432"/>
    </row>
    <row r="51" spans="2:15" ht="12.5" x14ac:dyDescent="0.25">
      <c r="B51" s="368"/>
      <c r="C51" s="589"/>
      <c r="D51" s="590"/>
      <c r="E51" s="589"/>
      <c r="F51" s="590"/>
      <c r="G51" s="438"/>
      <c r="H51" s="591"/>
      <c r="I51" s="592"/>
      <c r="J51" s="440"/>
      <c r="K51" s="441">
        <f t="shared" si="0"/>
        <v>0</v>
      </c>
      <c r="L51" s="435"/>
      <c r="M51" s="435"/>
      <c r="N51" s="432"/>
      <c r="O51" s="432"/>
    </row>
    <row r="52" spans="2:15" ht="12.5" x14ac:dyDescent="0.25">
      <c r="B52" s="368"/>
      <c r="C52" s="589"/>
      <c r="D52" s="590"/>
      <c r="E52" s="589"/>
      <c r="F52" s="590"/>
      <c r="G52" s="438"/>
      <c r="H52" s="591"/>
      <c r="I52" s="592"/>
      <c r="J52" s="440"/>
      <c r="K52" s="441">
        <f t="shared" si="0"/>
        <v>0</v>
      </c>
      <c r="L52" s="435"/>
      <c r="M52" s="435"/>
      <c r="N52" s="432"/>
      <c r="O52" s="432"/>
    </row>
    <row r="53" spans="2:15" ht="12.5" x14ac:dyDescent="0.25">
      <c r="B53" s="368"/>
      <c r="C53" s="589"/>
      <c r="D53" s="590"/>
      <c r="E53" s="589"/>
      <c r="F53" s="590"/>
      <c r="G53" s="438"/>
      <c r="H53" s="591"/>
      <c r="I53" s="592"/>
      <c r="J53" s="440"/>
      <c r="K53" s="441">
        <f t="shared" si="0"/>
        <v>0</v>
      </c>
      <c r="L53" s="435"/>
      <c r="M53" s="435"/>
      <c r="N53" s="432"/>
      <c r="O53" s="432"/>
    </row>
    <row r="54" spans="2:15" ht="12.5" x14ac:dyDescent="0.25">
      <c r="B54" s="368"/>
      <c r="C54" s="589"/>
      <c r="D54" s="590"/>
      <c r="E54" s="589"/>
      <c r="F54" s="590"/>
      <c r="G54" s="438"/>
      <c r="H54" s="591"/>
      <c r="I54" s="592"/>
      <c r="J54" s="440"/>
      <c r="K54" s="441">
        <f t="shared" si="0"/>
        <v>0</v>
      </c>
      <c r="L54" s="435"/>
      <c r="M54" s="435"/>
      <c r="N54" s="432"/>
      <c r="O54" s="432"/>
    </row>
    <row r="55" spans="2:15" ht="12.5" x14ac:dyDescent="0.25">
      <c r="B55" s="368"/>
      <c r="C55" s="589"/>
      <c r="D55" s="590"/>
      <c r="E55" s="589"/>
      <c r="F55" s="590"/>
      <c r="G55" s="438"/>
      <c r="H55" s="591"/>
      <c r="I55" s="592"/>
      <c r="J55" s="440"/>
      <c r="K55" s="441">
        <f t="shared" si="0"/>
        <v>0</v>
      </c>
      <c r="L55" s="435"/>
      <c r="M55" s="435"/>
      <c r="N55" s="432"/>
      <c r="O55" s="432"/>
    </row>
    <row r="56" spans="2:15" ht="13" x14ac:dyDescent="0.3">
      <c r="B56" s="432"/>
      <c r="C56" s="432"/>
      <c r="D56" s="117"/>
      <c r="E56" s="117"/>
      <c r="F56" s="117"/>
      <c r="G56" s="117"/>
      <c r="H56" s="117"/>
      <c r="I56" s="117" t="s">
        <v>228</v>
      </c>
      <c r="J56" s="432"/>
      <c r="K56" s="101">
        <f>SUM(K20:K55)</f>
        <v>0</v>
      </c>
      <c r="L56" s="435"/>
      <c r="M56" s="435"/>
      <c r="N56" s="432"/>
      <c r="O56" s="432"/>
    </row>
    <row r="57" spans="2:15" ht="13" x14ac:dyDescent="0.3">
      <c r="B57" s="124"/>
      <c r="C57" s="117"/>
      <c r="D57" s="117"/>
      <c r="E57" s="432"/>
      <c r="F57" s="432"/>
      <c r="G57" s="432"/>
      <c r="H57" s="432"/>
      <c r="I57" s="432"/>
      <c r="J57" s="117"/>
      <c r="K57" s="117"/>
      <c r="L57" s="132"/>
      <c r="M57" s="132"/>
      <c r="N57" s="432"/>
      <c r="O57" s="432"/>
    </row>
    <row r="58" spans="2:15" ht="13" x14ac:dyDescent="0.3">
      <c r="B58" s="114" t="s">
        <v>229</v>
      </c>
      <c r="C58" s="114" t="s">
        <v>230</v>
      </c>
      <c r="D58" s="114"/>
      <c r="E58" s="115"/>
      <c r="F58" s="115"/>
      <c r="G58" s="115"/>
      <c r="H58" s="115"/>
      <c r="I58" s="115"/>
      <c r="J58" s="115"/>
      <c r="K58" s="115"/>
      <c r="L58" s="165"/>
      <c r="M58" s="165"/>
      <c r="N58" s="605" t="s">
        <v>231</v>
      </c>
      <c r="O58" s="432"/>
    </row>
    <row r="59" spans="2:15" ht="13" x14ac:dyDescent="0.3">
      <c r="B59" s="117"/>
      <c r="C59" s="117"/>
      <c r="D59" s="117"/>
      <c r="E59" s="432"/>
      <c r="F59" s="432"/>
      <c r="G59" s="432"/>
      <c r="H59" s="432"/>
      <c r="I59" s="432"/>
      <c r="J59" s="432"/>
      <c r="K59" s="432"/>
      <c r="L59" s="432"/>
      <c r="M59" s="432"/>
      <c r="N59" s="605"/>
      <c r="O59" s="432"/>
    </row>
    <row r="60" spans="2:15" ht="25.5" customHeight="1" x14ac:dyDescent="0.3">
      <c r="B60" s="432"/>
      <c r="C60" s="133"/>
      <c r="D60" s="172" t="str">
        <f>IF(COUNTA(D62:D83)&lt;COUNTA(E62:E83),"Let op! Vul ook de aanschafdatum in!","")</f>
        <v/>
      </c>
      <c r="E60" s="432"/>
      <c r="F60" s="134"/>
      <c r="G60" s="135"/>
      <c r="H60" s="135"/>
      <c r="I60" s="134"/>
      <c r="J60" s="131"/>
      <c r="K60" s="435"/>
      <c r="L60" s="442"/>
      <c r="M60" s="442"/>
      <c r="N60" s="606"/>
      <c r="O60" s="432"/>
    </row>
    <row r="61" spans="2:15" ht="39" x14ac:dyDescent="0.3">
      <c r="B61" s="130" t="s">
        <v>221</v>
      </c>
      <c r="C61" s="130" t="s">
        <v>232</v>
      </c>
      <c r="D61" s="128" t="s">
        <v>276</v>
      </c>
      <c r="E61" s="129" t="s">
        <v>234</v>
      </c>
      <c r="F61" s="136" t="s">
        <v>235</v>
      </c>
      <c r="G61" s="136" t="s">
        <v>236</v>
      </c>
      <c r="H61" s="136" t="s">
        <v>237</v>
      </c>
      <c r="I61" s="166" t="s">
        <v>238</v>
      </c>
      <c r="J61" s="130" t="s">
        <v>239</v>
      </c>
      <c r="K61" s="130" t="s">
        <v>227</v>
      </c>
      <c r="L61" s="435"/>
      <c r="M61" s="435"/>
      <c r="N61" s="137" t="s">
        <v>240</v>
      </c>
      <c r="O61" s="432"/>
    </row>
    <row r="62" spans="2:15" ht="12.5" x14ac:dyDescent="0.25">
      <c r="B62" s="368"/>
      <c r="C62" s="368"/>
      <c r="D62" s="443"/>
      <c r="E62" s="444"/>
      <c r="F62" s="445"/>
      <c r="G62" s="446">
        <f t="shared" ref="G62:G82" si="1">IFERROR(E62/F62,0)</f>
        <v>0</v>
      </c>
      <c r="H62" s="444"/>
      <c r="I62" s="447">
        <f>IFERROR(G62/H62,0)</f>
        <v>0</v>
      </c>
      <c r="J62" s="444"/>
      <c r="K62" s="441">
        <f t="shared" ref="K62:K83" si="2">I62*J62</f>
        <v>0</v>
      </c>
      <c r="L62" s="435"/>
      <c r="M62" s="435"/>
      <c r="N62" s="446" t="str">
        <f>IFERROR(IF(D62&gt;=Startdatum,"Na startdatum aangekocht", IF(DATEDIF('Begroting P'!$D62,Startdatum,"D")&gt;0,IF((('Begroting P'!$F62-((DATEDIF($D62,Startdatum,"M")/12)))*($E62/$F62))&lt;0,"Dit is afgeschreven!",(('Begroting P'!$F62-((DATEDIF($D62,Startdatum,"M")/12)))*($E62/$F62))),($E62/$F62))),0)</f>
        <v>Na startdatum aangekocht</v>
      </c>
      <c r="O62" s="123"/>
    </row>
    <row r="63" spans="2:15" ht="12.5" x14ac:dyDescent="0.25">
      <c r="B63" s="368"/>
      <c r="C63" s="368"/>
      <c r="D63" s="443"/>
      <c r="E63" s="444"/>
      <c r="F63" s="445"/>
      <c r="G63" s="446">
        <f t="shared" si="1"/>
        <v>0</v>
      </c>
      <c r="H63" s="444"/>
      <c r="I63" s="447">
        <f t="shared" ref="I63:I83" si="3">IFERROR(G63/H63,0)</f>
        <v>0</v>
      </c>
      <c r="J63" s="444"/>
      <c r="K63" s="441">
        <f t="shared" si="2"/>
        <v>0</v>
      </c>
      <c r="L63" s="435"/>
      <c r="M63" s="435"/>
      <c r="N63" s="446" t="str">
        <f>IFERROR(IF(D63&gt;=Startdatum,"Na startdatum aangekocht", IF(DATEDIF('Begroting P'!$D63,Startdatum,"D")&gt;0,IF((('Begroting P'!$F63-((DATEDIF($D63,Startdatum,"M")/12)))*($E63/$F63))&lt;0,"Dit is afgeschreven!",(('Begroting P'!$F63-((DATEDIF($D63,Startdatum,"M")/12)))*($E63/$F63))),($E63/$F63))),0)</f>
        <v>Na startdatum aangekocht</v>
      </c>
      <c r="O63" s="432"/>
    </row>
    <row r="64" spans="2:15" ht="12.5" x14ac:dyDescent="0.25">
      <c r="B64" s="368"/>
      <c r="C64" s="368"/>
      <c r="D64" s="443"/>
      <c r="E64" s="444"/>
      <c r="F64" s="445"/>
      <c r="G64" s="446">
        <f t="shared" si="1"/>
        <v>0</v>
      </c>
      <c r="H64" s="444"/>
      <c r="I64" s="447">
        <f t="shared" si="3"/>
        <v>0</v>
      </c>
      <c r="J64" s="444"/>
      <c r="K64" s="441">
        <f t="shared" si="2"/>
        <v>0</v>
      </c>
      <c r="L64" s="435"/>
      <c r="M64" s="435"/>
      <c r="N64" s="446" t="str">
        <f>IFERROR(IF(D64&gt;=Startdatum,"Na startdatum aangekocht", IF(DATEDIF('Begroting P'!$D64,Startdatum,"D")&gt;0,IF((('Begroting P'!$F64-((DATEDIF($D64,Startdatum,"M")/12)))*($E64/$F64))&lt;0,"Dit is afgeschreven!",(('Begroting P'!$F64-((DATEDIF($D64,Startdatum,"M")/12)))*($E64/$F64))),($E64/$F64))),0)</f>
        <v>Na startdatum aangekocht</v>
      </c>
      <c r="O64" s="432"/>
    </row>
    <row r="65" spans="2:15" ht="12.5" x14ac:dyDescent="0.25">
      <c r="B65" s="368"/>
      <c r="C65" s="368"/>
      <c r="D65" s="443"/>
      <c r="E65" s="444"/>
      <c r="F65" s="445"/>
      <c r="G65" s="446">
        <f t="shared" si="1"/>
        <v>0</v>
      </c>
      <c r="H65" s="444"/>
      <c r="I65" s="447">
        <f t="shared" si="3"/>
        <v>0</v>
      </c>
      <c r="J65" s="444"/>
      <c r="K65" s="441">
        <f t="shared" si="2"/>
        <v>0</v>
      </c>
      <c r="L65" s="435"/>
      <c r="M65" s="435"/>
      <c r="N65" s="446" t="str">
        <f>IFERROR(IF(D65&gt;=Startdatum,"Na startdatum aangekocht", IF(DATEDIF('Begroting P'!$D65,Startdatum,"D")&gt;0,IF((('Begroting P'!$F65-((DATEDIF($D65,Startdatum,"M")/12)))*($E65/$F65))&lt;0,"Dit is afgeschreven!",(('Begroting P'!$F65-((DATEDIF($D65,Startdatum,"M")/12)))*($E65/$F65))),($E65/$F65))),0)</f>
        <v>Na startdatum aangekocht</v>
      </c>
      <c r="O65" s="432"/>
    </row>
    <row r="66" spans="2:15" ht="12.5" x14ac:dyDescent="0.25">
      <c r="B66" s="368"/>
      <c r="C66" s="368"/>
      <c r="D66" s="443"/>
      <c r="E66" s="444"/>
      <c r="F66" s="445"/>
      <c r="G66" s="446">
        <f t="shared" si="1"/>
        <v>0</v>
      </c>
      <c r="H66" s="444"/>
      <c r="I66" s="447">
        <f t="shared" si="3"/>
        <v>0</v>
      </c>
      <c r="J66" s="444"/>
      <c r="K66" s="441">
        <f t="shared" si="2"/>
        <v>0</v>
      </c>
      <c r="L66" s="435"/>
      <c r="M66" s="435"/>
      <c r="N66" s="446" t="str">
        <f>IFERROR(IF(D66&gt;=Startdatum,"Na startdatum aangekocht", IF(DATEDIF('Begroting P'!$D66,Startdatum,"D")&gt;0,IF((('Begroting P'!$F66-((DATEDIF($D66,Startdatum,"M")/12)))*($E66/$F66))&lt;0,"Dit is afgeschreven!",(('Begroting P'!$F66-((DATEDIF($D66,Startdatum,"M")/12)))*($E66/$F66))),($E66/$F66))),0)</f>
        <v>Na startdatum aangekocht</v>
      </c>
      <c r="O66" s="432"/>
    </row>
    <row r="67" spans="2:15" ht="12.5" x14ac:dyDescent="0.25">
      <c r="B67" s="368"/>
      <c r="C67" s="368"/>
      <c r="D67" s="443"/>
      <c r="E67" s="444"/>
      <c r="F67" s="445"/>
      <c r="G67" s="446">
        <f t="shared" si="1"/>
        <v>0</v>
      </c>
      <c r="H67" s="444"/>
      <c r="I67" s="447">
        <f t="shared" si="3"/>
        <v>0</v>
      </c>
      <c r="J67" s="444"/>
      <c r="K67" s="441">
        <f t="shared" si="2"/>
        <v>0</v>
      </c>
      <c r="L67" s="435"/>
      <c r="M67" s="435"/>
      <c r="N67" s="446" t="str">
        <f>IFERROR(IF(D67&gt;=Startdatum,"Na startdatum aangekocht", IF(DATEDIF('Begroting P'!$D67,Startdatum,"D")&gt;0,IF((('Begroting P'!$F67-((DATEDIF($D67,Startdatum,"M")/12)))*($E67/$F67))&lt;0,"Dit is afgeschreven!",(('Begroting P'!$F67-((DATEDIF($D67,Startdatum,"M")/12)))*($E67/$F67))),($E67/$F67))),0)</f>
        <v>Na startdatum aangekocht</v>
      </c>
      <c r="O67" s="432"/>
    </row>
    <row r="68" spans="2:15" ht="12.5" x14ac:dyDescent="0.25">
      <c r="B68" s="368"/>
      <c r="C68" s="368"/>
      <c r="D68" s="443"/>
      <c r="E68" s="444"/>
      <c r="F68" s="445"/>
      <c r="G68" s="446">
        <f t="shared" si="1"/>
        <v>0</v>
      </c>
      <c r="H68" s="444"/>
      <c r="I68" s="447">
        <f t="shared" si="3"/>
        <v>0</v>
      </c>
      <c r="J68" s="444"/>
      <c r="K68" s="441">
        <f t="shared" si="2"/>
        <v>0</v>
      </c>
      <c r="L68" s="435"/>
      <c r="M68" s="435"/>
      <c r="N68" s="446" t="str">
        <f>IFERROR(IF(D68&gt;=Startdatum,"Na startdatum aangekocht", IF(DATEDIF('Begroting P'!$D68,Startdatum,"D")&gt;0,IF((('Begroting P'!$F68-((DATEDIF($D68,Startdatum,"M")/12)))*($E68/$F68))&lt;0,"Dit is afgeschreven!",(('Begroting P'!$F68-((DATEDIF($D68,Startdatum,"M")/12)))*($E68/$F68))),($E68/$F68))),0)</f>
        <v>Na startdatum aangekocht</v>
      </c>
      <c r="O68" s="432"/>
    </row>
    <row r="69" spans="2:15" ht="12.5" x14ac:dyDescent="0.25">
      <c r="B69" s="368"/>
      <c r="C69" s="368"/>
      <c r="D69" s="443"/>
      <c r="E69" s="444"/>
      <c r="F69" s="445"/>
      <c r="G69" s="446">
        <f t="shared" si="1"/>
        <v>0</v>
      </c>
      <c r="H69" s="444"/>
      <c r="I69" s="447">
        <f t="shared" si="3"/>
        <v>0</v>
      </c>
      <c r="J69" s="444"/>
      <c r="K69" s="441">
        <f t="shared" si="2"/>
        <v>0</v>
      </c>
      <c r="L69" s="435"/>
      <c r="M69" s="435"/>
      <c r="N69" s="446" t="str">
        <f>IFERROR(IF(D69&gt;=Startdatum,"Na startdatum aangekocht", IF(DATEDIF('Begroting P'!$D69,Startdatum,"D")&gt;0,IF((('Begroting P'!$F69-((DATEDIF($D69,Startdatum,"M")/12)))*($E69/$F69))&lt;0,"Dit is afgeschreven!",(('Begroting P'!$F69-((DATEDIF($D69,Startdatum,"M")/12)))*($E69/$F69))),($E69/$F69))),0)</f>
        <v>Na startdatum aangekocht</v>
      </c>
      <c r="O69" s="432"/>
    </row>
    <row r="70" spans="2:15" ht="12.5" x14ac:dyDescent="0.25">
      <c r="B70" s="368"/>
      <c r="C70" s="368"/>
      <c r="D70" s="443"/>
      <c r="E70" s="444"/>
      <c r="F70" s="445"/>
      <c r="G70" s="446">
        <f t="shared" si="1"/>
        <v>0</v>
      </c>
      <c r="H70" s="444"/>
      <c r="I70" s="447">
        <f t="shared" si="3"/>
        <v>0</v>
      </c>
      <c r="J70" s="444"/>
      <c r="K70" s="441">
        <f t="shared" si="2"/>
        <v>0</v>
      </c>
      <c r="L70" s="435"/>
      <c r="M70" s="435"/>
      <c r="N70" s="446" t="str">
        <f>IFERROR(IF(D70&gt;=Startdatum,"Na startdatum aangekocht", IF(DATEDIF('Begroting P'!$D70,Startdatum,"D")&gt;0,IF((('Begroting P'!$F70-((DATEDIF($D70,Startdatum,"M")/12)))*($E70/$F70))&lt;0,"Dit is afgeschreven!",(('Begroting P'!$F70-((DATEDIF($D70,Startdatum,"M")/12)))*($E70/$F70))),($E70/$F70))),0)</f>
        <v>Na startdatum aangekocht</v>
      </c>
      <c r="O70" s="432"/>
    </row>
    <row r="71" spans="2:15" ht="12.5" x14ac:dyDescent="0.25">
      <c r="B71" s="368"/>
      <c r="C71" s="368"/>
      <c r="D71" s="443"/>
      <c r="E71" s="444"/>
      <c r="F71" s="445"/>
      <c r="G71" s="446">
        <f t="shared" si="1"/>
        <v>0</v>
      </c>
      <c r="H71" s="444"/>
      <c r="I71" s="447">
        <f t="shared" si="3"/>
        <v>0</v>
      </c>
      <c r="J71" s="444"/>
      <c r="K71" s="441">
        <f t="shared" si="2"/>
        <v>0</v>
      </c>
      <c r="L71" s="435"/>
      <c r="M71" s="435"/>
      <c r="N71" s="446" t="str">
        <f>IFERROR(IF(D71&gt;=Startdatum,"Na startdatum aangekocht", IF(DATEDIF('Begroting P'!$D71,Startdatum,"D")&gt;0,IF((('Begroting P'!$F71-((DATEDIF($D71,Startdatum,"M")/12)))*($E71/$F71))&lt;0,"Dit is afgeschreven!",(('Begroting P'!$F71-((DATEDIF($D71,Startdatum,"M")/12)))*($E71/$F71))),($E71/$F71))),0)</f>
        <v>Na startdatum aangekocht</v>
      </c>
      <c r="O71" s="432"/>
    </row>
    <row r="72" spans="2:15" ht="12.5" x14ac:dyDescent="0.25">
      <c r="B72" s="368"/>
      <c r="C72" s="368"/>
      <c r="D72" s="443"/>
      <c r="E72" s="444"/>
      <c r="F72" s="445"/>
      <c r="G72" s="446">
        <f t="shared" si="1"/>
        <v>0</v>
      </c>
      <c r="H72" s="444"/>
      <c r="I72" s="447">
        <f t="shared" si="3"/>
        <v>0</v>
      </c>
      <c r="J72" s="444"/>
      <c r="K72" s="441">
        <f t="shared" si="2"/>
        <v>0</v>
      </c>
      <c r="L72" s="435"/>
      <c r="M72" s="435"/>
      <c r="N72" s="446" t="str">
        <f>IFERROR(IF(D72&gt;=Startdatum,"Na startdatum aangekocht", IF(DATEDIF('Begroting P'!$D72,Startdatum,"D")&gt;0,IF((('Begroting P'!$F72-((DATEDIF($D72,Startdatum,"M")/12)))*($E72/$F72))&lt;0,"Dit is afgeschreven!",(('Begroting P'!$F72-((DATEDIF($D72,Startdatum,"M")/12)))*($E72/$F72))),($E72/$F72))),0)</f>
        <v>Na startdatum aangekocht</v>
      </c>
      <c r="O72" s="432"/>
    </row>
    <row r="73" spans="2:15" ht="12.5" x14ac:dyDescent="0.25">
      <c r="B73" s="368"/>
      <c r="C73" s="368"/>
      <c r="D73" s="443"/>
      <c r="E73" s="444"/>
      <c r="F73" s="445"/>
      <c r="G73" s="446">
        <f t="shared" si="1"/>
        <v>0</v>
      </c>
      <c r="H73" s="444"/>
      <c r="I73" s="447">
        <f t="shared" si="3"/>
        <v>0</v>
      </c>
      <c r="J73" s="444"/>
      <c r="K73" s="441">
        <f t="shared" si="2"/>
        <v>0</v>
      </c>
      <c r="L73" s="435"/>
      <c r="M73" s="435"/>
      <c r="N73" s="446" t="str">
        <f>IFERROR(IF(D73&gt;=Startdatum,"Na startdatum aangekocht", IF(DATEDIF('Begroting P'!$D73,Startdatum,"D")&gt;0,IF((('Begroting P'!$F73-((DATEDIF($D73,Startdatum,"M")/12)))*($E73/$F73))&lt;0,"Dit is afgeschreven!",(('Begroting P'!$F73-((DATEDIF($D73,Startdatum,"M")/12)))*($E73/$F73))),($E73/$F73))),0)</f>
        <v>Na startdatum aangekocht</v>
      </c>
      <c r="O73" s="432"/>
    </row>
    <row r="74" spans="2:15" ht="12.5" x14ac:dyDescent="0.25">
      <c r="B74" s="368"/>
      <c r="C74" s="368"/>
      <c r="D74" s="443"/>
      <c r="E74" s="444"/>
      <c r="F74" s="445"/>
      <c r="G74" s="446">
        <f t="shared" si="1"/>
        <v>0</v>
      </c>
      <c r="H74" s="444"/>
      <c r="I74" s="447">
        <f t="shared" si="3"/>
        <v>0</v>
      </c>
      <c r="J74" s="444"/>
      <c r="K74" s="441">
        <f t="shared" si="2"/>
        <v>0</v>
      </c>
      <c r="L74" s="435"/>
      <c r="M74" s="435"/>
      <c r="N74" s="446" t="str">
        <f>IFERROR(IF(D74&gt;=Startdatum,"Na startdatum aangekocht", IF(DATEDIF('Begroting P'!$D74,Startdatum,"D")&gt;0,IF((('Begroting P'!$F74-((DATEDIF($D74,Startdatum,"M")/12)))*($E74/$F74))&lt;0,"Dit is afgeschreven!",(('Begroting P'!$F74-((DATEDIF($D74,Startdatum,"M")/12)))*($E74/$F74))),($E74/$F74))),0)</f>
        <v>Na startdatum aangekocht</v>
      </c>
      <c r="O74" s="432"/>
    </row>
    <row r="75" spans="2:15" ht="12.5" x14ac:dyDescent="0.25">
      <c r="B75" s="368"/>
      <c r="C75" s="368"/>
      <c r="D75" s="443"/>
      <c r="E75" s="444"/>
      <c r="F75" s="445"/>
      <c r="G75" s="446">
        <f t="shared" si="1"/>
        <v>0</v>
      </c>
      <c r="H75" s="444"/>
      <c r="I75" s="447">
        <f t="shared" si="3"/>
        <v>0</v>
      </c>
      <c r="J75" s="444"/>
      <c r="K75" s="441">
        <f t="shared" si="2"/>
        <v>0</v>
      </c>
      <c r="L75" s="435"/>
      <c r="M75" s="435"/>
      <c r="N75" s="446" t="str">
        <f>IFERROR(IF(D75&gt;=Startdatum,"Na startdatum aangekocht", IF(DATEDIF('Begroting P'!$D75,Startdatum,"D")&gt;0,IF((('Begroting P'!$F75-((DATEDIF($D75,Startdatum,"M")/12)))*($E75/$F75))&lt;0,"Dit is afgeschreven!",(('Begroting P'!$F75-((DATEDIF($D75,Startdatum,"M")/12)))*($E75/$F75))),($E75/$F75))),0)</f>
        <v>Na startdatum aangekocht</v>
      </c>
      <c r="O75" s="432"/>
    </row>
    <row r="76" spans="2:15" ht="12.5" x14ac:dyDescent="0.25">
      <c r="B76" s="368"/>
      <c r="C76" s="368"/>
      <c r="D76" s="443"/>
      <c r="E76" s="444"/>
      <c r="F76" s="445"/>
      <c r="G76" s="446">
        <f t="shared" si="1"/>
        <v>0</v>
      </c>
      <c r="H76" s="444"/>
      <c r="I76" s="447">
        <f t="shared" si="3"/>
        <v>0</v>
      </c>
      <c r="J76" s="444"/>
      <c r="K76" s="441">
        <f t="shared" si="2"/>
        <v>0</v>
      </c>
      <c r="L76" s="435"/>
      <c r="M76" s="435"/>
      <c r="N76" s="446" t="str">
        <f>IFERROR(IF(D76&gt;=Startdatum,"Na startdatum aangekocht", IF(DATEDIF('Begroting P'!$D76,Startdatum,"D")&gt;0,IF((('Begroting P'!$F76-((DATEDIF($D76,Startdatum,"M")/12)))*($E76/$F76))&lt;0,"Dit is afgeschreven!",(('Begroting P'!$F76-((DATEDIF($D76,Startdatum,"M")/12)))*($E76/$F76))),($E76/$F76))),0)</f>
        <v>Na startdatum aangekocht</v>
      </c>
      <c r="O76" s="432"/>
    </row>
    <row r="77" spans="2:15" ht="12.5" x14ac:dyDescent="0.25">
      <c r="B77" s="368"/>
      <c r="C77" s="368"/>
      <c r="D77" s="443"/>
      <c r="E77" s="444"/>
      <c r="F77" s="445"/>
      <c r="G77" s="446">
        <f t="shared" si="1"/>
        <v>0</v>
      </c>
      <c r="H77" s="444"/>
      <c r="I77" s="447">
        <f t="shared" si="3"/>
        <v>0</v>
      </c>
      <c r="J77" s="444"/>
      <c r="K77" s="441">
        <f t="shared" si="2"/>
        <v>0</v>
      </c>
      <c r="L77" s="435"/>
      <c r="M77" s="435"/>
      <c r="N77" s="446" t="str">
        <f>IFERROR(IF(D77&gt;=Startdatum,"Na startdatum aangekocht", IF(DATEDIF('Begroting P'!$D77,Startdatum,"D")&gt;0,IF((('Begroting P'!$F77-((DATEDIF($D77,Startdatum,"M")/12)))*($E77/$F77))&lt;0,"Dit is afgeschreven!",(('Begroting P'!$F77-((DATEDIF($D77,Startdatum,"M")/12)))*($E77/$F77))),($E77/$F77))),0)</f>
        <v>Na startdatum aangekocht</v>
      </c>
      <c r="O77" s="432"/>
    </row>
    <row r="78" spans="2:15" ht="12.5" x14ac:dyDescent="0.25">
      <c r="B78" s="368"/>
      <c r="C78" s="368"/>
      <c r="D78" s="443"/>
      <c r="E78" s="444"/>
      <c r="F78" s="445"/>
      <c r="G78" s="446">
        <f t="shared" si="1"/>
        <v>0</v>
      </c>
      <c r="H78" s="444"/>
      <c r="I78" s="447">
        <f t="shared" si="3"/>
        <v>0</v>
      </c>
      <c r="J78" s="444"/>
      <c r="K78" s="441">
        <f t="shared" si="2"/>
        <v>0</v>
      </c>
      <c r="L78" s="435"/>
      <c r="M78" s="435"/>
      <c r="N78" s="446" t="str">
        <f>IFERROR(IF(D78&gt;=Startdatum,"Na startdatum aangekocht", IF(DATEDIF('Begroting P'!$D78,Startdatum,"D")&gt;0,IF((('Begroting P'!$F78-((DATEDIF($D78,Startdatum,"M")/12)))*($E78/$F78))&lt;0,"Dit is afgeschreven!",(('Begroting P'!$F78-((DATEDIF($D78,Startdatum,"M")/12)))*($E78/$F78))),($E78/$F78))),0)</f>
        <v>Na startdatum aangekocht</v>
      </c>
      <c r="O78" s="432"/>
    </row>
    <row r="79" spans="2:15" ht="12.5" x14ac:dyDescent="0.25">
      <c r="B79" s="368"/>
      <c r="C79" s="368"/>
      <c r="D79" s="443"/>
      <c r="E79" s="444"/>
      <c r="F79" s="445"/>
      <c r="G79" s="446">
        <f t="shared" si="1"/>
        <v>0</v>
      </c>
      <c r="H79" s="444"/>
      <c r="I79" s="447">
        <f t="shared" si="3"/>
        <v>0</v>
      </c>
      <c r="J79" s="444"/>
      <c r="K79" s="441">
        <f t="shared" si="2"/>
        <v>0</v>
      </c>
      <c r="L79" s="435"/>
      <c r="M79" s="435"/>
      <c r="N79" s="446" t="str">
        <f>IFERROR(IF(D79&gt;=Startdatum,"Na startdatum aangekocht", IF(DATEDIF('Begroting P'!$D79,Startdatum,"D")&gt;0,IF((('Begroting P'!$F79-((DATEDIF($D79,Startdatum,"M")/12)))*($E79/$F79))&lt;0,"Dit is afgeschreven!",(('Begroting P'!$F79-((DATEDIF($D79,Startdatum,"M")/12)))*($E79/$F79))),($E79/$F79))),0)</f>
        <v>Na startdatum aangekocht</v>
      </c>
      <c r="O79" s="432"/>
    </row>
    <row r="80" spans="2:15" ht="12.5" x14ac:dyDescent="0.25">
      <c r="B80" s="368"/>
      <c r="C80" s="368"/>
      <c r="D80" s="443"/>
      <c r="E80" s="444"/>
      <c r="F80" s="445"/>
      <c r="G80" s="446">
        <f t="shared" si="1"/>
        <v>0</v>
      </c>
      <c r="H80" s="444"/>
      <c r="I80" s="447">
        <f t="shared" si="3"/>
        <v>0</v>
      </c>
      <c r="J80" s="444"/>
      <c r="K80" s="441">
        <f t="shared" si="2"/>
        <v>0</v>
      </c>
      <c r="L80" s="435"/>
      <c r="M80" s="435"/>
      <c r="N80" s="446" t="str">
        <f>IFERROR(IF(D80&gt;=Startdatum,"Na startdatum aangekocht", IF(DATEDIF('Begroting P'!$D80,Startdatum,"D")&gt;0,IF((('Begroting P'!$F80-((DATEDIF($D80,Startdatum,"M")/12)))*($E80/$F80))&lt;0,"Dit is afgeschreven!",(('Begroting P'!$F80-((DATEDIF($D80,Startdatum,"M")/12)))*($E80/$F80))),($E80/$F80))),0)</f>
        <v>Na startdatum aangekocht</v>
      </c>
      <c r="O80" s="432"/>
    </row>
    <row r="81" spans="2:16" ht="12.5" x14ac:dyDescent="0.25">
      <c r="B81" s="368"/>
      <c r="C81" s="368"/>
      <c r="D81" s="443"/>
      <c r="E81" s="444"/>
      <c r="F81" s="445"/>
      <c r="G81" s="446">
        <f t="shared" si="1"/>
        <v>0</v>
      </c>
      <c r="H81" s="444"/>
      <c r="I81" s="447">
        <f t="shared" si="3"/>
        <v>0</v>
      </c>
      <c r="J81" s="444"/>
      <c r="K81" s="441">
        <f t="shared" si="2"/>
        <v>0</v>
      </c>
      <c r="L81" s="435"/>
      <c r="M81" s="435"/>
      <c r="N81" s="446" t="str">
        <f>IFERROR(IF(D81&gt;=Startdatum,"Na startdatum aangekocht", IF(DATEDIF('Begroting P'!$D81,Startdatum,"D")&gt;0,IF((('Begroting P'!$F81-((DATEDIF($D81,Startdatum,"M")/12)))*($E81/$F81))&lt;0,"Dit is afgeschreven!",(('Begroting P'!$F81-((DATEDIF($D81,Startdatum,"M")/12)))*($E81/$F81))),($E81/$F81))),0)</f>
        <v>Na startdatum aangekocht</v>
      </c>
      <c r="O81" s="432"/>
      <c r="P81" s="432"/>
    </row>
    <row r="82" spans="2:16" ht="12.5" x14ac:dyDescent="0.25">
      <c r="B82" s="368"/>
      <c r="C82" s="368"/>
      <c r="D82" s="443"/>
      <c r="E82" s="444"/>
      <c r="F82" s="445"/>
      <c r="G82" s="446">
        <f t="shared" si="1"/>
        <v>0</v>
      </c>
      <c r="H82" s="444"/>
      <c r="I82" s="447">
        <f t="shared" si="3"/>
        <v>0</v>
      </c>
      <c r="J82" s="444"/>
      <c r="K82" s="441">
        <f t="shared" si="2"/>
        <v>0</v>
      </c>
      <c r="L82" s="435"/>
      <c r="M82" s="435"/>
      <c r="N82" s="446" t="str">
        <f>IFERROR(IF(D82&gt;=Startdatum,"Na startdatum aangekocht", IF(DATEDIF('Begroting P'!$D82,Startdatum,"D")&gt;0,IF((('Begroting P'!$F82-((DATEDIF($D82,Startdatum,"M")/12)))*($E82/$F82))&lt;0,"Dit is afgeschreven!",(('Begroting P'!$F82-((DATEDIF($D82,Startdatum,"M")/12)))*($E82/$F82))),($E82/$F82))),0)</f>
        <v>Na startdatum aangekocht</v>
      </c>
      <c r="O82" s="432"/>
      <c r="P82" s="432"/>
    </row>
    <row r="83" spans="2:16" ht="12.5" x14ac:dyDescent="0.25">
      <c r="B83" s="368"/>
      <c r="C83" s="368"/>
      <c r="D83" s="443"/>
      <c r="E83" s="444"/>
      <c r="F83" s="445"/>
      <c r="G83" s="446">
        <f>IFERROR(E83/F83,0)</f>
        <v>0</v>
      </c>
      <c r="H83" s="444"/>
      <c r="I83" s="447">
        <f t="shared" si="3"/>
        <v>0</v>
      </c>
      <c r="J83" s="444"/>
      <c r="K83" s="441">
        <f t="shared" si="2"/>
        <v>0</v>
      </c>
      <c r="L83" s="435"/>
      <c r="M83" s="435"/>
      <c r="N83" s="446" t="str">
        <f>IFERROR(IF(D83&gt;=Startdatum,"Na startdatum aangekocht", IF(DATEDIF('Begroting P'!$D83,Startdatum,"D")&gt;0,IF((('Begroting P'!$F83-((DATEDIF($D83,Startdatum,"M")/12)))*($E83/$F83))&lt;0,"Dit is afgeschreven!",(('Begroting P'!$F83-((DATEDIF($D83,Startdatum,"M")/12)))*($E83/$F83))),($E83/$F83))),0)</f>
        <v>Na startdatum aangekocht</v>
      </c>
      <c r="O83" s="432"/>
      <c r="P83" s="432"/>
    </row>
    <row r="84" spans="2:16" ht="13" x14ac:dyDescent="0.3">
      <c r="B84" s="117"/>
      <c r="C84" s="117"/>
      <c r="D84" s="117"/>
      <c r="E84" s="117"/>
      <c r="F84" s="117"/>
      <c r="G84" s="432"/>
      <c r="H84" s="432"/>
      <c r="I84" s="117"/>
      <c r="J84" s="169" t="s">
        <v>241</v>
      </c>
      <c r="K84" s="101">
        <f>SUM(K62:K83)</f>
        <v>0</v>
      </c>
      <c r="L84" s="435"/>
      <c r="M84" s="435"/>
      <c r="N84" s="432"/>
      <c r="O84" s="432"/>
      <c r="P84" s="432"/>
    </row>
    <row r="85" spans="2:16" ht="13" x14ac:dyDescent="0.3">
      <c r="B85" s="432"/>
      <c r="C85" s="138"/>
      <c r="D85" s="432"/>
      <c r="E85" s="432"/>
      <c r="F85" s="432"/>
      <c r="G85" s="432"/>
      <c r="H85" s="432"/>
      <c r="I85" s="432"/>
      <c r="J85" s="432"/>
      <c r="K85" s="432"/>
      <c r="L85" s="432"/>
      <c r="M85" s="432"/>
      <c r="N85" s="432"/>
      <c r="O85" s="435"/>
      <c r="P85" s="435"/>
    </row>
    <row r="86" spans="2:16" ht="13" x14ac:dyDescent="0.3">
      <c r="B86" s="114" t="s">
        <v>242</v>
      </c>
      <c r="C86" s="114" t="s">
        <v>243</v>
      </c>
      <c r="D86" s="115"/>
      <c r="E86" s="115"/>
      <c r="F86" s="115"/>
      <c r="G86" s="115"/>
      <c r="H86" s="115"/>
      <c r="I86" s="115"/>
      <c r="J86" s="115"/>
      <c r="K86" s="115"/>
      <c r="L86" s="116"/>
      <c r="M86" s="149"/>
      <c r="N86" s="432"/>
      <c r="O86" s="432"/>
      <c r="P86" s="432"/>
    </row>
    <row r="87" spans="2:16" ht="13" x14ac:dyDescent="0.3">
      <c r="B87" s="117" t="s">
        <v>277</v>
      </c>
      <c r="C87" s="432"/>
      <c r="D87" s="432"/>
      <c r="E87" s="432"/>
      <c r="F87" s="432"/>
      <c r="G87" s="432"/>
      <c r="H87" s="432"/>
      <c r="I87" s="432"/>
      <c r="J87" s="432"/>
      <c r="K87" s="432"/>
      <c r="L87" s="432"/>
      <c r="M87" s="432"/>
      <c r="N87" s="432"/>
      <c r="O87" s="435"/>
      <c r="P87" s="432"/>
    </row>
    <row r="88" spans="2:16" ht="25.5" customHeight="1" x14ac:dyDescent="0.35">
      <c r="C88" s="432"/>
      <c r="D88" s="176" t="str">
        <f>IF(COUNTA(D90:D107)&lt;COUNTA(E90:E107),"Let op! Vul ook de aanschafdatum in!","")</f>
        <v/>
      </c>
      <c r="E88" s="139"/>
      <c r="F88" s="139"/>
      <c r="G88" s="432"/>
      <c r="H88" s="593"/>
      <c r="I88" s="593"/>
      <c r="J88" s="448"/>
      <c r="K88" s="432"/>
      <c r="L88" s="432"/>
      <c r="M88" s="432"/>
      <c r="N88" s="432"/>
      <c r="O88" s="432"/>
      <c r="P88" s="432"/>
    </row>
    <row r="89" spans="2:16" ht="65" x14ac:dyDescent="0.3">
      <c r="B89" s="130" t="s">
        <v>221</v>
      </c>
      <c r="C89" s="140" t="s">
        <v>232</v>
      </c>
      <c r="D89" s="141" t="s">
        <v>245</v>
      </c>
      <c r="E89" s="142" t="s">
        <v>234</v>
      </c>
      <c r="F89" s="140" t="s">
        <v>235</v>
      </c>
      <c r="G89" s="142"/>
      <c r="H89" s="449" t="s">
        <v>246</v>
      </c>
      <c r="I89" s="136"/>
      <c r="J89" s="166"/>
      <c r="K89" s="136" t="s">
        <v>247</v>
      </c>
      <c r="L89" s="432"/>
      <c r="M89" s="432"/>
      <c r="N89" s="137" t="s">
        <v>240</v>
      </c>
      <c r="O89" s="432"/>
      <c r="P89" s="432"/>
    </row>
    <row r="90" spans="2:16" ht="12.5" x14ac:dyDescent="0.25">
      <c r="B90" s="450"/>
      <c r="C90" s="369"/>
      <c r="D90" s="443"/>
      <c r="E90" s="451"/>
      <c r="F90" s="452"/>
      <c r="G90" s="368"/>
      <c r="H90" s="453">
        <f>IFERROR(E90-K90,0)</f>
        <v>0</v>
      </c>
      <c r="I90" s="454"/>
      <c r="J90" s="455"/>
      <c r="K90" s="454">
        <f>IFERROR(($E90/$F90)*(Deelnemersoverzicht!$C$23-(DATEDIF(Startdatum,$D90,"D")/365)),0)</f>
        <v>0</v>
      </c>
      <c r="L90" s="432"/>
      <c r="M90" s="432"/>
      <c r="N90" s="446" t="str">
        <f>IFERROR(IF(D90&gt;=Startdatum,"Na startdatum aangekocht", IF(DATEDIF('Begroting P'!$D90,Startdatum,"D")&gt;0,IF((('Begroting P'!$F90-((DATEDIF($D90,Startdatum,"M")/12)))*($E90/$F90))&lt;0,"Dit is afgeschreven!",(('Begroting P'!$F90-((DATEDIF($D90,Startdatum,"M")/12)))*($E90/$F90))),($E90/$F90))),0)</f>
        <v>Na startdatum aangekocht</v>
      </c>
      <c r="O90" s="432"/>
      <c r="P90" s="432"/>
    </row>
    <row r="91" spans="2:16" ht="12.5" x14ac:dyDescent="0.25">
      <c r="B91" s="450"/>
      <c r="C91" s="369"/>
      <c r="D91" s="443"/>
      <c r="E91" s="451"/>
      <c r="F91" s="452"/>
      <c r="G91" s="368"/>
      <c r="H91" s="453">
        <f t="shared" ref="H91:H107" si="4">IFERROR(E91-K91,0)</f>
        <v>0</v>
      </c>
      <c r="I91" s="454"/>
      <c r="J91" s="455"/>
      <c r="K91" s="454">
        <f>IFERROR(($E91/$F91)*(Deelnemersoverzicht!$C$23-(DATEDIF(Startdatum,$D91,"D")/365)),0)</f>
        <v>0</v>
      </c>
      <c r="L91" s="432"/>
      <c r="M91" s="432"/>
      <c r="N91" s="446" t="str">
        <f>IFERROR(IF(D91&gt;=Startdatum,"Na startdatum aangekocht", IF(DATEDIF('Begroting P'!$D91,Startdatum,"D")&gt;0,IF((('Begroting P'!$F91-((DATEDIF($D91,Startdatum,"M")/12)))*($E91/$F91))&lt;0,"Dit is afgeschreven!",(('Begroting P'!$F91-((DATEDIF($D91,Startdatum,"M")/12)))*($E91/$F91))),($E91/$F91))),0)</f>
        <v>Na startdatum aangekocht</v>
      </c>
      <c r="O91" s="432"/>
      <c r="P91" s="432"/>
    </row>
    <row r="92" spans="2:16" ht="12.5" x14ac:dyDescent="0.25">
      <c r="B92" s="450"/>
      <c r="C92" s="369"/>
      <c r="D92" s="443"/>
      <c r="E92" s="451"/>
      <c r="F92" s="452"/>
      <c r="G92" s="368"/>
      <c r="H92" s="453">
        <f t="shared" si="4"/>
        <v>0</v>
      </c>
      <c r="I92" s="454"/>
      <c r="J92" s="455"/>
      <c r="K92" s="454">
        <f>IFERROR(($E92/$F92)*(Deelnemersoverzicht!$C$23-(DATEDIF(Startdatum,$D92,"D")/365)),0)</f>
        <v>0</v>
      </c>
      <c r="L92" s="432"/>
      <c r="M92" s="432"/>
      <c r="N92" s="446" t="str">
        <f>IFERROR(IF(D92&gt;=Startdatum,"Na startdatum aangekocht", IF(DATEDIF('Begroting P'!$D92,Startdatum,"D")&gt;0,IF((('Begroting P'!$F92-((DATEDIF($D92,Startdatum,"M")/12)))*($E92/$F92))&lt;0,"Dit is afgeschreven!",(('Begroting P'!$F92-((DATEDIF($D92,Startdatum,"M")/12)))*($E92/$F92))),($E92/$F92))),0)</f>
        <v>Na startdatum aangekocht</v>
      </c>
      <c r="O92" s="432"/>
      <c r="P92" s="432"/>
    </row>
    <row r="93" spans="2:16" ht="12.5" x14ac:dyDescent="0.25">
      <c r="B93" s="450"/>
      <c r="C93" s="369"/>
      <c r="D93" s="443"/>
      <c r="E93" s="451"/>
      <c r="F93" s="452"/>
      <c r="G93" s="368"/>
      <c r="H93" s="453">
        <f t="shared" si="4"/>
        <v>0</v>
      </c>
      <c r="I93" s="454"/>
      <c r="J93" s="455"/>
      <c r="K93" s="454">
        <f>IFERROR(($E93/$F93)*(Deelnemersoverzicht!$C$23-(DATEDIF(Startdatum,$D93,"D")/365)),0)</f>
        <v>0</v>
      </c>
      <c r="L93" s="432"/>
      <c r="M93" s="432"/>
      <c r="N93" s="446" t="str">
        <f>IFERROR(IF(D93&gt;=Startdatum,"Na startdatum aangekocht", IF(DATEDIF('Begroting P'!$D93,Startdatum,"D")&gt;0,IF((('Begroting P'!$F93-((DATEDIF($D93,Startdatum,"M")/12)))*($E93/$F93))&lt;0,"Dit is afgeschreven!",(('Begroting P'!$F93-((DATEDIF($D93,Startdatum,"M")/12)))*($E93/$F93))),($E93/$F93))),0)</f>
        <v>Na startdatum aangekocht</v>
      </c>
      <c r="O93" s="432"/>
      <c r="P93" s="432"/>
    </row>
    <row r="94" spans="2:16" ht="12.5" x14ac:dyDescent="0.25">
      <c r="B94" s="450"/>
      <c r="C94" s="369"/>
      <c r="D94" s="443"/>
      <c r="E94" s="451"/>
      <c r="F94" s="452"/>
      <c r="G94" s="368"/>
      <c r="H94" s="453">
        <f t="shared" si="4"/>
        <v>0</v>
      </c>
      <c r="I94" s="454"/>
      <c r="J94" s="455"/>
      <c r="K94" s="454">
        <f>IFERROR(($E94/$F94)*(Deelnemersoverzicht!$C$23-(DATEDIF(Startdatum,$D94,"D")/365)),0)</f>
        <v>0</v>
      </c>
      <c r="L94" s="432"/>
      <c r="M94" s="432"/>
      <c r="N94" s="446" t="str">
        <f>IFERROR(IF(D94&gt;=Startdatum,"Na startdatum aangekocht", IF(DATEDIF('Begroting P'!$D94,Startdatum,"D")&gt;0,IF((('Begroting P'!$F94-((DATEDIF($D94,Startdatum,"M")/12)))*($E94/$F94))&lt;0,"Dit is afgeschreven!",(('Begroting P'!$F94-((DATEDIF($D94,Startdatum,"M")/12)))*($E94/$F94))),($E94/$F94))),0)</f>
        <v>Na startdatum aangekocht</v>
      </c>
      <c r="O94" s="432"/>
      <c r="P94" s="432"/>
    </row>
    <row r="95" spans="2:16" ht="12.5" x14ac:dyDescent="0.25">
      <c r="B95" s="450"/>
      <c r="C95" s="369"/>
      <c r="D95" s="443"/>
      <c r="E95" s="451"/>
      <c r="F95" s="452"/>
      <c r="G95" s="368"/>
      <c r="H95" s="453">
        <f t="shared" si="4"/>
        <v>0</v>
      </c>
      <c r="I95" s="454"/>
      <c r="J95" s="455"/>
      <c r="K95" s="454">
        <f>IFERROR(($E95/$F95)*(Deelnemersoverzicht!$C$23-(DATEDIF(Startdatum,$D95,"D")/365)),0)</f>
        <v>0</v>
      </c>
      <c r="L95" s="432"/>
      <c r="M95" s="432"/>
      <c r="N95" s="446" t="str">
        <f>IFERROR(IF(D95&gt;=Startdatum,"Na startdatum aangekocht", IF(DATEDIF('Begroting P'!$D95,Startdatum,"D")&gt;0,IF((('Begroting P'!$F95-((DATEDIF($D95,Startdatum,"M")/12)))*($E95/$F95))&lt;0,"Dit is afgeschreven!",(('Begroting P'!$F95-((DATEDIF($D95,Startdatum,"M")/12)))*($E95/$F95))),($E95/$F95))),0)</f>
        <v>Na startdatum aangekocht</v>
      </c>
      <c r="O95" s="432"/>
      <c r="P95" s="432"/>
    </row>
    <row r="96" spans="2:16" ht="12.5" x14ac:dyDescent="0.25">
      <c r="B96" s="450"/>
      <c r="C96" s="369"/>
      <c r="D96" s="443"/>
      <c r="E96" s="451"/>
      <c r="F96" s="452"/>
      <c r="G96" s="368"/>
      <c r="H96" s="453">
        <f t="shared" si="4"/>
        <v>0</v>
      </c>
      <c r="I96" s="454"/>
      <c r="J96" s="455"/>
      <c r="K96" s="454">
        <f>IFERROR(($E96/$F96)*(Deelnemersoverzicht!$C$23-(DATEDIF(Startdatum,$D96,"D")/365)),0)</f>
        <v>0</v>
      </c>
      <c r="L96" s="432"/>
      <c r="M96" s="432"/>
      <c r="N96" s="446" t="str">
        <f>IFERROR(IF(D96&gt;=Startdatum,"Na startdatum aangekocht", IF(DATEDIF('Begroting P'!$D96,Startdatum,"D")&gt;0,IF((('Begroting P'!$F96-((DATEDIF($D96,Startdatum,"M")/12)))*($E96/$F96))&lt;0,"Dit is afgeschreven!",(('Begroting P'!$F96-((DATEDIF($D96,Startdatum,"M")/12)))*($E96/$F96))),($E96/$F96))),0)</f>
        <v>Na startdatum aangekocht</v>
      </c>
      <c r="O96" s="432"/>
      <c r="P96" s="432"/>
    </row>
    <row r="97" spans="2:15" ht="12.5" x14ac:dyDescent="0.25">
      <c r="B97" s="450"/>
      <c r="C97" s="369"/>
      <c r="D97" s="443"/>
      <c r="E97" s="451"/>
      <c r="F97" s="452"/>
      <c r="G97" s="368"/>
      <c r="H97" s="453">
        <f t="shared" si="4"/>
        <v>0</v>
      </c>
      <c r="I97" s="454"/>
      <c r="J97" s="455"/>
      <c r="K97" s="454">
        <f>IFERROR(($E97/$F97)*(Deelnemersoverzicht!$C$23-(DATEDIF(Startdatum,$D97,"D")/365)),0)</f>
        <v>0</v>
      </c>
      <c r="L97" s="432"/>
      <c r="M97" s="432"/>
      <c r="N97" s="446" t="str">
        <f>IFERROR(IF(D97&gt;=Startdatum,"Na startdatum aangekocht", IF(DATEDIF('Begroting P'!$D97,Startdatum,"D")&gt;0,IF((('Begroting P'!$F97-((DATEDIF($D97,Startdatum,"M")/12)))*($E97/$F97))&lt;0,"Dit is afgeschreven!",(('Begroting P'!$F97-((DATEDIF($D97,Startdatum,"M")/12)))*($E97/$F97))),($E97/$F97))),0)</f>
        <v>Na startdatum aangekocht</v>
      </c>
      <c r="O97" s="432"/>
    </row>
    <row r="98" spans="2:15" ht="12.5" x14ac:dyDescent="0.25">
      <c r="B98" s="450"/>
      <c r="C98" s="369"/>
      <c r="D98" s="443"/>
      <c r="E98" s="451"/>
      <c r="F98" s="452"/>
      <c r="G98" s="368"/>
      <c r="H98" s="453">
        <f t="shared" si="4"/>
        <v>0</v>
      </c>
      <c r="I98" s="454"/>
      <c r="J98" s="455"/>
      <c r="K98" s="454">
        <f>IFERROR(($E98/$F98)*(Deelnemersoverzicht!$C$23-(DATEDIF(Startdatum,$D98,"D")/365)),0)</f>
        <v>0</v>
      </c>
      <c r="L98" s="432"/>
      <c r="M98" s="432"/>
      <c r="N98" s="446" t="str">
        <f>IFERROR(IF(D98&gt;=Startdatum,"Na startdatum aangekocht", IF(DATEDIF('Begroting P'!$D98,Startdatum,"D")&gt;0,IF((('Begroting P'!$F98-((DATEDIF($D98,Startdatum,"M")/12)))*($E98/$F98))&lt;0,"Dit is afgeschreven!",(('Begroting P'!$F98-((DATEDIF($D98,Startdatum,"M")/12)))*($E98/$F98))),($E98/$F98))),0)</f>
        <v>Na startdatum aangekocht</v>
      </c>
      <c r="O98" s="432"/>
    </row>
    <row r="99" spans="2:15" ht="12.5" x14ac:dyDescent="0.25">
      <c r="B99" s="450"/>
      <c r="C99" s="369"/>
      <c r="D99" s="443"/>
      <c r="E99" s="451"/>
      <c r="F99" s="452"/>
      <c r="G99" s="368"/>
      <c r="H99" s="453">
        <f t="shared" si="4"/>
        <v>0</v>
      </c>
      <c r="I99" s="454"/>
      <c r="J99" s="455"/>
      <c r="K99" s="454">
        <f>IFERROR(($E99/$F99)*(Deelnemersoverzicht!$C$23-(DATEDIF(Startdatum,$D99,"D")/365)),0)</f>
        <v>0</v>
      </c>
      <c r="L99" s="432"/>
      <c r="M99" s="432"/>
      <c r="N99" s="446" t="str">
        <f>IFERROR(IF(D99&gt;=Startdatum,"Na startdatum aangekocht", IF(DATEDIF('Begroting P'!$D99,Startdatum,"D")&gt;0,IF((('Begroting P'!$F99-((DATEDIF($D99,Startdatum,"M")/12)))*($E99/$F99))&lt;0,"Dit is afgeschreven!",(('Begroting P'!$F99-((DATEDIF($D99,Startdatum,"M")/12)))*($E99/$F99))),($E99/$F99))),0)</f>
        <v>Na startdatum aangekocht</v>
      </c>
      <c r="O99" s="432"/>
    </row>
    <row r="100" spans="2:15" ht="12.5" x14ac:dyDescent="0.25">
      <c r="B100" s="450"/>
      <c r="C100" s="369"/>
      <c r="D100" s="443"/>
      <c r="E100" s="451"/>
      <c r="F100" s="452"/>
      <c r="G100" s="368"/>
      <c r="H100" s="453">
        <f t="shared" si="4"/>
        <v>0</v>
      </c>
      <c r="I100" s="454"/>
      <c r="J100" s="455"/>
      <c r="K100" s="454">
        <f>IFERROR(($E100/$F100)*(Deelnemersoverzicht!$C$23-(DATEDIF(Startdatum,$D100,"D")/365)),0)</f>
        <v>0</v>
      </c>
      <c r="L100" s="432"/>
      <c r="M100" s="432"/>
      <c r="N100" s="446" t="str">
        <f>IFERROR(IF(D100&gt;=Startdatum,"Na startdatum aangekocht", IF(DATEDIF('Begroting P'!$D100,Startdatum,"D")&gt;0,IF((('Begroting P'!$F100-((DATEDIF($D100,Startdatum,"M")/12)))*($E100/$F100))&lt;0,"Dit is afgeschreven!",(('Begroting P'!$F100-((DATEDIF($D100,Startdatum,"M")/12)))*($E100/$F100))),($E100/$F100))),0)</f>
        <v>Na startdatum aangekocht</v>
      </c>
      <c r="O100" s="432"/>
    </row>
    <row r="101" spans="2:15" ht="12.5" x14ac:dyDescent="0.25">
      <c r="B101" s="450"/>
      <c r="C101" s="369"/>
      <c r="D101" s="443"/>
      <c r="E101" s="451"/>
      <c r="F101" s="452"/>
      <c r="G101" s="368"/>
      <c r="H101" s="453">
        <f t="shared" si="4"/>
        <v>0</v>
      </c>
      <c r="I101" s="454"/>
      <c r="J101" s="455"/>
      <c r="K101" s="454">
        <f>IFERROR(($E101/$F101)*(Deelnemersoverzicht!$C$23-(DATEDIF(Startdatum,$D101,"D")/365)),0)</f>
        <v>0</v>
      </c>
      <c r="L101" s="432"/>
      <c r="M101" s="432"/>
      <c r="N101" s="446" t="str">
        <f>IFERROR(IF(D101&gt;=Startdatum,"Na startdatum aangekocht", IF(DATEDIF('Begroting P'!$D101,Startdatum,"D")&gt;0,IF((('Begroting P'!$F101-((DATEDIF($D101,Startdatum,"M")/12)))*($E101/$F101))&lt;0,"Dit is afgeschreven!",(('Begroting P'!$F101-((DATEDIF($D101,Startdatum,"M")/12)))*($E101/$F101))),($E101/$F101))),0)</f>
        <v>Na startdatum aangekocht</v>
      </c>
      <c r="O101" s="432"/>
    </row>
    <row r="102" spans="2:15" ht="12.5" x14ac:dyDescent="0.25">
      <c r="B102" s="450"/>
      <c r="C102" s="369"/>
      <c r="D102" s="443"/>
      <c r="E102" s="451"/>
      <c r="F102" s="452"/>
      <c r="G102" s="368"/>
      <c r="H102" s="453">
        <f t="shared" si="4"/>
        <v>0</v>
      </c>
      <c r="I102" s="454"/>
      <c r="J102" s="455"/>
      <c r="K102" s="454">
        <f>IFERROR(($E102/$F102)*(Deelnemersoverzicht!$C$23-(DATEDIF(Startdatum,$D102,"D")/365)),0)</f>
        <v>0</v>
      </c>
      <c r="L102" s="432"/>
      <c r="M102" s="432"/>
      <c r="N102" s="446" t="str">
        <f>IFERROR(IF(D102&gt;=Startdatum,"Na startdatum aangekocht", IF(DATEDIF('Begroting P'!$D102,Startdatum,"D")&gt;0,IF((('Begroting P'!$F102-((DATEDIF($D102,Startdatum,"M")/12)))*($E102/$F102))&lt;0,"Dit is afgeschreven!",(('Begroting P'!$F102-((DATEDIF($D102,Startdatum,"M")/12)))*($E102/$F102))),($E102/$F102))),0)</f>
        <v>Na startdatum aangekocht</v>
      </c>
      <c r="O102" s="432"/>
    </row>
    <row r="103" spans="2:15" ht="12.5" x14ac:dyDescent="0.25">
      <c r="B103" s="450"/>
      <c r="C103" s="369"/>
      <c r="D103" s="443"/>
      <c r="E103" s="451"/>
      <c r="F103" s="452"/>
      <c r="G103" s="368"/>
      <c r="H103" s="453">
        <f t="shared" si="4"/>
        <v>0</v>
      </c>
      <c r="I103" s="454"/>
      <c r="J103" s="455"/>
      <c r="K103" s="454">
        <f>IFERROR(($E103/$F103)*(Deelnemersoverzicht!$C$23-(DATEDIF(Startdatum,$D103,"D")/365)),0)</f>
        <v>0</v>
      </c>
      <c r="L103" s="432"/>
      <c r="M103" s="432"/>
      <c r="N103" s="446" t="str">
        <f>IFERROR(IF(D103&gt;=Startdatum,"Na startdatum aangekocht", IF(DATEDIF('Begroting P'!$D103,Startdatum,"D")&gt;0,IF((('Begroting P'!$F103-((DATEDIF($D103,Startdatum,"M")/12)))*($E103/$F103))&lt;0,"Dit is afgeschreven!",(('Begroting P'!$F103-((DATEDIF($D103,Startdatum,"M")/12)))*($E103/$F103))),($E103/$F103))),0)</f>
        <v>Na startdatum aangekocht</v>
      </c>
      <c r="O103" s="432"/>
    </row>
    <row r="104" spans="2:15" ht="12.5" x14ac:dyDescent="0.25">
      <c r="B104" s="450"/>
      <c r="C104" s="369"/>
      <c r="D104" s="443"/>
      <c r="E104" s="451"/>
      <c r="F104" s="452"/>
      <c r="G104" s="368"/>
      <c r="H104" s="453">
        <f t="shared" si="4"/>
        <v>0</v>
      </c>
      <c r="I104" s="454"/>
      <c r="J104" s="455"/>
      <c r="K104" s="454">
        <f>IFERROR(($E104/$F104)*(Deelnemersoverzicht!$C$23-(DATEDIF(Startdatum,$D104,"D")/365)),0)</f>
        <v>0</v>
      </c>
      <c r="L104" s="432"/>
      <c r="M104" s="432"/>
      <c r="N104" s="446" t="str">
        <f>IFERROR(IF(D104&gt;=Startdatum,"Na startdatum aangekocht", IF(DATEDIF('Begroting P'!$D104,Startdatum,"D")&gt;0,IF((('Begroting P'!$F104-((DATEDIF($D104,Startdatum,"M")/12)))*($E104/$F104))&lt;0,"Dit is afgeschreven!",(('Begroting P'!$F104-((DATEDIF($D104,Startdatum,"M")/12)))*($E104/$F104))),($E104/$F104))),0)</f>
        <v>Na startdatum aangekocht</v>
      </c>
      <c r="O104" s="432"/>
    </row>
    <row r="105" spans="2:15" ht="12.5" x14ac:dyDescent="0.25">
      <c r="B105" s="450"/>
      <c r="C105" s="369"/>
      <c r="D105" s="443"/>
      <c r="E105" s="451"/>
      <c r="F105" s="452"/>
      <c r="G105" s="368"/>
      <c r="H105" s="453">
        <f t="shared" si="4"/>
        <v>0</v>
      </c>
      <c r="I105" s="454"/>
      <c r="J105" s="455"/>
      <c r="K105" s="454">
        <f>IFERROR(($E105/$F105)*(Deelnemersoverzicht!$C$23-(DATEDIF(Startdatum,$D105,"D")/365)),0)</f>
        <v>0</v>
      </c>
      <c r="L105" s="432"/>
      <c r="M105" s="432"/>
      <c r="N105" s="446" t="str">
        <f>IFERROR(IF(D105&gt;=Startdatum,"Na startdatum aangekocht", IF(DATEDIF('Begroting P'!$D105,Startdatum,"D")&gt;0,IF((('Begroting P'!$F105-((DATEDIF($D105,Startdatum,"M")/12)))*($E105/$F105))&lt;0,"Dit is afgeschreven!",(('Begroting P'!$F105-((DATEDIF($D105,Startdatum,"M")/12)))*($E105/$F105))),($E105/$F105))),0)</f>
        <v>Na startdatum aangekocht</v>
      </c>
      <c r="O105" s="432"/>
    </row>
    <row r="106" spans="2:15" ht="12.5" x14ac:dyDescent="0.25">
      <c r="B106" s="450"/>
      <c r="C106" s="369"/>
      <c r="D106" s="443"/>
      <c r="E106" s="451"/>
      <c r="F106" s="452"/>
      <c r="G106" s="368"/>
      <c r="H106" s="453">
        <f t="shared" si="4"/>
        <v>0</v>
      </c>
      <c r="I106" s="454"/>
      <c r="J106" s="455"/>
      <c r="K106" s="454">
        <f>IFERROR(($E106/$F106)*(Deelnemersoverzicht!$C$23-(DATEDIF(Startdatum,$D106,"D")/365)),0)</f>
        <v>0</v>
      </c>
      <c r="L106" s="432"/>
      <c r="M106" s="432"/>
      <c r="N106" s="446" t="str">
        <f>IFERROR(IF(D106&gt;=Startdatum,"Na startdatum aangekocht", IF(DATEDIF('Begroting P'!$D106,Startdatum,"D")&gt;0,IF((('Begroting P'!$F106-((DATEDIF($D106,Startdatum,"M")/12)))*($E106/$F106))&lt;0,"Dit is afgeschreven!",(('Begroting P'!$F106-((DATEDIF($D106,Startdatum,"M")/12)))*($E106/$F106))),($E106/$F106))),0)</f>
        <v>Na startdatum aangekocht</v>
      </c>
      <c r="O106" s="432"/>
    </row>
    <row r="107" spans="2:15" ht="12.5" x14ac:dyDescent="0.25">
      <c r="B107" s="450"/>
      <c r="C107" s="369"/>
      <c r="D107" s="443"/>
      <c r="E107" s="451"/>
      <c r="F107" s="452"/>
      <c r="G107" s="368"/>
      <c r="H107" s="453">
        <f t="shared" si="4"/>
        <v>0</v>
      </c>
      <c r="I107" s="454"/>
      <c r="J107" s="455"/>
      <c r="K107" s="454">
        <f>IFERROR(($E107/$F107)*(Deelnemersoverzicht!$C$23-(DATEDIF(Startdatum,$D107,"D")/365)),0)</f>
        <v>0</v>
      </c>
      <c r="L107" s="432"/>
      <c r="M107" s="432"/>
      <c r="N107" s="446" t="str">
        <f>IFERROR(IF(D107&gt;=Startdatum,"Na startdatum aangekocht", IF(DATEDIF('Begroting P'!$D107,Startdatum,"D")&gt;0,IF((('Begroting P'!$F107-((DATEDIF($D107,Startdatum,"M")/12)))*($E107/$F107))&lt;0,"Dit is afgeschreven!",(('Begroting P'!$F107-((DATEDIF($D107,Startdatum,"M")/12)))*($E107/$F107))),($E107/$F107))),0)</f>
        <v>Na startdatum aangekocht</v>
      </c>
      <c r="O107" s="432"/>
    </row>
    <row r="108" spans="2:15" s="117" customFormat="1" ht="13" x14ac:dyDescent="0.3">
      <c r="K108" s="101">
        <f>SUM(K90:K107)</f>
        <v>0</v>
      </c>
    </row>
    <row r="109" spans="2:15" s="117" customFormat="1" ht="13" x14ac:dyDescent="0.3">
      <c r="N109" s="143"/>
    </row>
    <row r="110" spans="2:15" s="117" customFormat="1" ht="13" x14ac:dyDescent="0.3">
      <c r="B110" s="117" t="s">
        <v>248</v>
      </c>
      <c r="C110" s="432"/>
      <c r="J110" s="143"/>
    </row>
    <row r="111" spans="2:15" s="117" customFormat="1" ht="26" x14ac:dyDescent="0.3">
      <c r="B111" s="130" t="s">
        <v>221</v>
      </c>
      <c r="C111" s="594" t="s">
        <v>232</v>
      </c>
      <c r="D111" s="595"/>
      <c r="E111" s="595"/>
      <c r="F111" s="595"/>
      <c r="G111" s="595"/>
      <c r="H111" s="596"/>
      <c r="I111" s="140" t="s">
        <v>249</v>
      </c>
      <c r="J111" s="144" t="s">
        <v>250</v>
      </c>
      <c r="K111" s="130" t="s">
        <v>227</v>
      </c>
      <c r="L111" s="143"/>
    </row>
    <row r="112" spans="2:15" s="117" customFormat="1" ht="13" x14ac:dyDescent="0.3">
      <c r="B112" s="450"/>
      <c r="C112" s="582"/>
      <c r="D112" s="587"/>
      <c r="E112" s="587"/>
      <c r="F112" s="587"/>
      <c r="G112" s="587"/>
      <c r="H112" s="583"/>
      <c r="I112" s="369"/>
      <c r="J112" s="439"/>
      <c r="K112" s="456">
        <f t="shared" ref="K112:K129" si="5">$I112*J112</f>
        <v>0</v>
      </c>
      <c r="L112" s="143"/>
    </row>
    <row r="113" spans="2:12" s="117" customFormat="1" ht="13" x14ac:dyDescent="0.3">
      <c r="B113" s="450"/>
      <c r="C113" s="582"/>
      <c r="D113" s="587"/>
      <c r="E113" s="587"/>
      <c r="F113" s="587"/>
      <c r="G113" s="587"/>
      <c r="H113" s="583"/>
      <c r="I113" s="369"/>
      <c r="J113" s="439"/>
      <c r="K113" s="456">
        <f t="shared" si="5"/>
        <v>0</v>
      </c>
      <c r="L113" s="143"/>
    </row>
    <row r="114" spans="2:12" s="117" customFormat="1" ht="13" x14ac:dyDescent="0.3">
      <c r="B114" s="450"/>
      <c r="C114" s="582"/>
      <c r="D114" s="587"/>
      <c r="E114" s="587"/>
      <c r="F114" s="587"/>
      <c r="G114" s="587"/>
      <c r="H114" s="583"/>
      <c r="I114" s="369"/>
      <c r="J114" s="439"/>
      <c r="K114" s="456">
        <f t="shared" si="5"/>
        <v>0</v>
      </c>
      <c r="L114" s="143"/>
    </row>
    <row r="115" spans="2:12" s="117" customFormat="1" ht="13" x14ac:dyDescent="0.3">
      <c r="B115" s="450"/>
      <c r="C115" s="582"/>
      <c r="D115" s="587"/>
      <c r="E115" s="587"/>
      <c r="F115" s="587"/>
      <c r="G115" s="587"/>
      <c r="H115" s="583"/>
      <c r="I115" s="369"/>
      <c r="J115" s="439"/>
      <c r="K115" s="456">
        <f t="shared" si="5"/>
        <v>0</v>
      </c>
      <c r="L115" s="143"/>
    </row>
    <row r="116" spans="2:12" s="117" customFormat="1" ht="13" x14ac:dyDescent="0.3">
      <c r="B116" s="450"/>
      <c r="C116" s="582"/>
      <c r="D116" s="587"/>
      <c r="E116" s="587"/>
      <c r="F116" s="587"/>
      <c r="G116" s="587"/>
      <c r="H116" s="583"/>
      <c r="I116" s="369"/>
      <c r="J116" s="439"/>
      <c r="K116" s="456">
        <f t="shared" si="5"/>
        <v>0</v>
      </c>
      <c r="L116" s="143"/>
    </row>
    <row r="117" spans="2:12" s="117" customFormat="1" ht="13" x14ac:dyDescent="0.3">
      <c r="B117" s="450"/>
      <c r="C117" s="582"/>
      <c r="D117" s="587"/>
      <c r="E117" s="587"/>
      <c r="F117" s="587"/>
      <c r="G117" s="587"/>
      <c r="H117" s="583"/>
      <c r="I117" s="369"/>
      <c r="J117" s="439"/>
      <c r="K117" s="456">
        <f t="shared" si="5"/>
        <v>0</v>
      </c>
      <c r="L117" s="143"/>
    </row>
    <row r="118" spans="2:12" s="117" customFormat="1" ht="13" x14ac:dyDescent="0.3">
      <c r="B118" s="450"/>
      <c r="C118" s="588"/>
      <c r="D118" s="588"/>
      <c r="E118" s="588"/>
      <c r="F118" s="588"/>
      <c r="G118" s="588"/>
      <c r="H118" s="588"/>
      <c r="I118" s="368"/>
      <c r="J118" s="457"/>
      <c r="K118" s="456">
        <f t="shared" si="5"/>
        <v>0</v>
      </c>
      <c r="L118" s="143"/>
    </row>
    <row r="119" spans="2:12" s="117" customFormat="1" ht="13" x14ac:dyDescent="0.3">
      <c r="B119" s="450"/>
      <c r="C119" s="588"/>
      <c r="D119" s="588"/>
      <c r="E119" s="588"/>
      <c r="F119" s="588"/>
      <c r="G119" s="588"/>
      <c r="H119" s="588"/>
      <c r="I119" s="368"/>
      <c r="J119" s="457"/>
      <c r="K119" s="456">
        <f t="shared" si="5"/>
        <v>0</v>
      </c>
      <c r="L119" s="143"/>
    </row>
    <row r="120" spans="2:12" s="117" customFormat="1" ht="13" x14ac:dyDescent="0.3">
      <c r="B120" s="450"/>
      <c r="C120" s="582"/>
      <c r="D120" s="587"/>
      <c r="E120" s="587"/>
      <c r="F120" s="587"/>
      <c r="G120" s="587"/>
      <c r="H120" s="583"/>
      <c r="I120" s="369"/>
      <c r="J120" s="439"/>
      <c r="K120" s="456">
        <f t="shared" si="5"/>
        <v>0</v>
      </c>
      <c r="L120" s="143"/>
    </row>
    <row r="121" spans="2:12" s="117" customFormat="1" ht="13" x14ac:dyDescent="0.3">
      <c r="B121" s="450"/>
      <c r="C121" s="582"/>
      <c r="D121" s="587"/>
      <c r="E121" s="587"/>
      <c r="F121" s="587"/>
      <c r="G121" s="587"/>
      <c r="H121" s="583"/>
      <c r="I121" s="369"/>
      <c r="J121" s="439"/>
      <c r="K121" s="456">
        <f t="shared" si="5"/>
        <v>0</v>
      </c>
      <c r="L121" s="143"/>
    </row>
    <row r="122" spans="2:12" s="117" customFormat="1" ht="13" x14ac:dyDescent="0.3">
      <c r="B122" s="450"/>
      <c r="C122" s="582"/>
      <c r="D122" s="587"/>
      <c r="E122" s="587"/>
      <c r="F122" s="587"/>
      <c r="G122" s="587"/>
      <c r="H122" s="583"/>
      <c r="I122" s="369"/>
      <c r="J122" s="439"/>
      <c r="K122" s="456">
        <f t="shared" si="5"/>
        <v>0</v>
      </c>
      <c r="L122" s="143"/>
    </row>
    <row r="123" spans="2:12" s="117" customFormat="1" ht="13" x14ac:dyDescent="0.3">
      <c r="B123" s="450"/>
      <c r="C123" s="582"/>
      <c r="D123" s="587"/>
      <c r="E123" s="587"/>
      <c r="F123" s="587"/>
      <c r="G123" s="587"/>
      <c r="H123" s="583"/>
      <c r="I123" s="369"/>
      <c r="J123" s="439"/>
      <c r="K123" s="456">
        <f t="shared" si="5"/>
        <v>0</v>
      </c>
      <c r="L123" s="143"/>
    </row>
    <row r="124" spans="2:12" s="117" customFormat="1" ht="13" x14ac:dyDescent="0.3">
      <c r="B124" s="450"/>
      <c r="C124" s="582"/>
      <c r="D124" s="587"/>
      <c r="E124" s="587"/>
      <c r="F124" s="587"/>
      <c r="G124" s="587"/>
      <c r="H124" s="583"/>
      <c r="I124" s="369"/>
      <c r="J124" s="439"/>
      <c r="K124" s="456">
        <f t="shared" si="5"/>
        <v>0</v>
      </c>
      <c r="L124" s="143"/>
    </row>
    <row r="125" spans="2:12" s="117" customFormat="1" ht="13" x14ac:dyDescent="0.3">
      <c r="B125" s="450"/>
      <c r="C125" s="582"/>
      <c r="D125" s="587"/>
      <c r="E125" s="587"/>
      <c r="F125" s="587"/>
      <c r="G125" s="587"/>
      <c r="H125" s="583"/>
      <c r="I125" s="369"/>
      <c r="J125" s="439"/>
      <c r="K125" s="456">
        <f t="shared" si="5"/>
        <v>0</v>
      </c>
      <c r="L125" s="143"/>
    </row>
    <row r="126" spans="2:12" s="117" customFormat="1" ht="13" x14ac:dyDescent="0.3">
      <c r="B126" s="450"/>
      <c r="C126" s="582"/>
      <c r="D126" s="587"/>
      <c r="E126" s="587"/>
      <c r="F126" s="587"/>
      <c r="G126" s="587"/>
      <c r="H126" s="583"/>
      <c r="I126" s="369"/>
      <c r="J126" s="439"/>
      <c r="K126" s="456">
        <f t="shared" si="5"/>
        <v>0</v>
      </c>
      <c r="L126" s="143"/>
    </row>
    <row r="127" spans="2:12" s="117" customFormat="1" ht="13" x14ac:dyDescent="0.3">
      <c r="B127" s="450"/>
      <c r="C127" s="582"/>
      <c r="D127" s="587"/>
      <c r="E127" s="587"/>
      <c r="F127" s="587"/>
      <c r="G127" s="587"/>
      <c r="H127" s="583"/>
      <c r="I127" s="369"/>
      <c r="J127" s="439"/>
      <c r="K127" s="456">
        <f t="shared" si="5"/>
        <v>0</v>
      </c>
      <c r="L127" s="143"/>
    </row>
    <row r="128" spans="2:12" s="117" customFormat="1" ht="13" x14ac:dyDescent="0.3">
      <c r="B128" s="450"/>
      <c r="C128" s="582"/>
      <c r="D128" s="587"/>
      <c r="E128" s="587"/>
      <c r="F128" s="587"/>
      <c r="G128" s="587"/>
      <c r="H128" s="583"/>
      <c r="I128" s="369"/>
      <c r="J128" s="439"/>
      <c r="K128" s="456">
        <f t="shared" si="5"/>
        <v>0</v>
      </c>
      <c r="L128" s="143"/>
    </row>
    <row r="129" spans="2:13" s="117" customFormat="1" ht="13" x14ac:dyDescent="0.3">
      <c r="B129" s="450"/>
      <c r="C129" s="582"/>
      <c r="D129" s="587"/>
      <c r="E129" s="587"/>
      <c r="F129" s="587"/>
      <c r="G129" s="587"/>
      <c r="H129" s="583"/>
      <c r="I129" s="369"/>
      <c r="J129" s="439"/>
      <c r="K129" s="456">
        <f t="shared" si="5"/>
        <v>0</v>
      </c>
      <c r="L129" s="143"/>
    </row>
    <row r="130" spans="2:13" s="117" customFormat="1" ht="13" x14ac:dyDescent="0.3">
      <c r="K130" s="101">
        <f>SUM(K112:K129)</f>
        <v>0</v>
      </c>
      <c r="L130" s="143"/>
    </row>
    <row r="131" spans="2:13" s="117" customFormat="1" ht="13" x14ac:dyDescent="0.3"/>
    <row r="132" spans="2:13" s="117" customFormat="1" ht="13" x14ac:dyDescent="0.3">
      <c r="B132" s="117" t="s">
        <v>251</v>
      </c>
      <c r="C132" s="432"/>
      <c r="L132" s="143"/>
      <c r="M132" s="143"/>
    </row>
    <row r="133" spans="2:13" s="117" customFormat="1" ht="26" x14ac:dyDescent="0.3">
      <c r="B133" s="130" t="s">
        <v>221</v>
      </c>
      <c r="C133" s="140" t="s">
        <v>252</v>
      </c>
      <c r="D133" s="145"/>
      <c r="E133" s="142" t="s">
        <v>232</v>
      </c>
      <c r="F133" s="150"/>
      <c r="G133" s="150"/>
      <c r="H133" s="150"/>
      <c r="I133" s="150"/>
      <c r="J133" s="150"/>
      <c r="K133" s="144" t="s">
        <v>227</v>
      </c>
      <c r="L133" s="143"/>
    </row>
    <row r="134" spans="2:13" s="117" customFormat="1" ht="13" x14ac:dyDescent="0.3">
      <c r="B134" s="450"/>
      <c r="C134" s="582"/>
      <c r="D134" s="583"/>
      <c r="E134" s="369"/>
      <c r="F134" s="458"/>
      <c r="G134" s="458"/>
      <c r="H134" s="458"/>
      <c r="I134" s="458"/>
      <c r="J134" s="458"/>
      <c r="K134" s="459"/>
      <c r="L134" s="143"/>
    </row>
    <row r="135" spans="2:13" s="117" customFormat="1" ht="13" x14ac:dyDescent="0.3">
      <c r="B135" s="450"/>
      <c r="C135" s="582"/>
      <c r="D135" s="583"/>
      <c r="E135" s="369"/>
      <c r="F135" s="458"/>
      <c r="G135" s="458"/>
      <c r="H135" s="458"/>
      <c r="I135" s="458"/>
      <c r="J135" s="458"/>
      <c r="K135" s="459"/>
      <c r="L135" s="143"/>
    </row>
    <row r="136" spans="2:13" s="117" customFormat="1" ht="13" x14ac:dyDescent="0.3">
      <c r="B136" s="450"/>
      <c r="C136" s="582"/>
      <c r="D136" s="583"/>
      <c r="E136" s="369"/>
      <c r="F136" s="458"/>
      <c r="G136" s="458"/>
      <c r="H136" s="458"/>
      <c r="I136" s="458"/>
      <c r="J136" s="458"/>
      <c r="K136" s="459"/>
      <c r="L136" s="143"/>
    </row>
    <row r="137" spans="2:13" s="117" customFormat="1" ht="13" x14ac:dyDescent="0.3">
      <c r="B137" s="450"/>
      <c r="C137" s="582"/>
      <c r="D137" s="583"/>
      <c r="E137" s="369"/>
      <c r="F137" s="458"/>
      <c r="G137" s="458"/>
      <c r="H137" s="458"/>
      <c r="I137" s="458"/>
      <c r="J137" s="458"/>
      <c r="K137" s="459"/>
      <c r="L137" s="143"/>
    </row>
    <row r="138" spans="2:13" s="117" customFormat="1" ht="13" x14ac:dyDescent="0.3">
      <c r="B138" s="450"/>
      <c r="C138" s="582"/>
      <c r="D138" s="583"/>
      <c r="E138" s="369"/>
      <c r="F138" s="458"/>
      <c r="G138" s="458"/>
      <c r="H138" s="458"/>
      <c r="I138" s="458"/>
      <c r="J138" s="458"/>
      <c r="K138" s="459"/>
      <c r="L138" s="143"/>
    </row>
    <row r="139" spans="2:13" s="117" customFormat="1" ht="13" x14ac:dyDescent="0.3">
      <c r="B139" s="450"/>
      <c r="C139" s="582"/>
      <c r="D139" s="583"/>
      <c r="E139" s="369"/>
      <c r="F139" s="458"/>
      <c r="G139" s="458"/>
      <c r="H139" s="458"/>
      <c r="I139" s="458"/>
      <c r="J139" s="458"/>
      <c r="K139" s="459"/>
      <c r="L139" s="143"/>
    </row>
    <row r="140" spans="2:13" s="117" customFormat="1" ht="13" x14ac:dyDescent="0.3">
      <c r="B140" s="450"/>
      <c r="C140" s="582"/>
      <c r="D140" s="583"/>
      <c r="E140" s="369"/>
      <c r="F140" s="458"/>
      <c r="G140" s="458"/>
      <c r="H140" s="458"/>
      <c r="I140" s="458"/>
      <c r="J140" s="458"/>
      <c r="K140" s="459"/>
      <c r="L140" s="143"/>
    </row>
    <row r="141" spans="2:13" s="117" customFormat="1" ht="13" x14ac:dyDescent="0.3">
      <c r="B141" s="450"/>
      <c r="C141" s="582"/>
      <c r="D141" s="583"/>
      <c r="E141" s="369"/>
      <c r="F141" s="458"/>
      <c r="G141" s="458"/>
      <c r="H141" s="458"/>
      <c r="I141" s="458"/>
      <c r="J141" s="458"/>
      <c r="K141" s="459"/>
      <c r="L141" s="143"/>
    </row>
    <row r="142" spans="2:13" s="117" customFormat="1" ht="13" x14ac:dyDescent="0.3">
      <c r="B142" s="450"/>
      <c r="C142" s="582"/>
      <c r="D142" s="583"/>
      <c r="E142" s="369"/>
      <c r="F142" s="458"/>
      <c r="G142" s="458"/>
      <c r="H142" s="458"/>
      <c r="I142" s="458"/>
      <c r="J142" s="458"/>
      <c r="K142" s="226"/>
      <c r="L142" s="143"/>
    </row>
    <row r="143" spans="2:13" s="117" customFormat="1" ht="13" x14ac:dyDescent="0.3">
      <c r="B143" s="450"/>
      <c r="C143" s="582"/>
      <c r="D143" s="583"/>
      <c r="E143" s="369"/>
      <c r="F143" s="458"/>
      <c r="G143" s="458"/>
      <c r="H143" s="458"/>
      <c r="I143" s="458"/>
      <c r="J143" s="458"/>
      <c r="K143" s="459"/>
      <c r="L143" s="143"/>
    </row>
    <row r="144" spans="2:13" s="117" customFormat="1" ht="13" x14ac:dyDescent="0.3">
      <c r="B144" s="450"/>
      <c r="C144" s="582"/>
      <c r="D144" s="583"/>
      <c r="E144" s="369"/>
      <c r="F144" s="458"/>
      <c r="G144" s="458"/>
      <c r="H144" s="458"/>
      <c r="I144" s="458"/>
      <c r="J144" s="458"/>
      <c r="K144" s="459"/>
      <c r="L144" s="143"/>
    </row>
    <row r="145" spans="1:15" s="117" customFormat="1" ht="13" x14ac:dyDescent="0.3">
      <c r="B145" s="450"/>
      <c r="C145" s="582"/>
      <c r="D145" s="583"/>
      <c r="E145" s="369"/>
      <c r="F145" s="458"/>
      <c r="G145" s="458"/>
      <c r="H145" s="458"/>
      <c r="I145" s="458"/>
      <c r="J145" s="458"/>
      <c r="K145" s="459"/>
      <c r="L145" s="143"/>
    </row>
    <row r="146" spans="1:15" s="117" customFormat="1" ht="13" x14ac:dyDescent="0.3">
      <c r="B146" s="450"/>
      <c r="C146" s="582"/>
      <c r="D146" s="583"/>
      <c r="E146" s="369"/>
      <c r="F146" s="458"/>
      <c r="G146" s="458"/>
      <c r="H146" s="458"/>
      <c r="I146" s="458"/>
      <c r="J146" s="458"/>
      <c r="K146" s="459"/>
      <c r="L146" s="143"/>
    </row>
    <row r="147" spans="1:15" s="117" customFormat="1" ht="13" x14ac:dyDescent="0.3">
      <c r="B147" s="450"/>
      <c r="C147" s="582"/>
      <c r="D147" s="583"/>
      <c r="E147" s="369"/>
      <c r="F147" s="458"/>
      <c r="G147" s="458"/>
      <c r="H147" s="458"/>
      <c r="I147" s="458"/>
      <c r="J147" s="458"/>
      <c r="K147" s="459"/>
      <c r="L147" s="143"/>
    </row>
    <row r="148" spans="1:15" s="117" customFormat="1" ht="13" x14ac:dyDescent="0.3">
      <c r="B148" s="450"/>
      <c r="C148" s="582"/>
      <c r="D148" s="583"/>
      <c r="E148" s="369"/>
      <c r="F148" s="458"/>
      <c r="G148" s="458"/>
      <c r="H148" s="458"/>
      <c r="I148" s="458"/>
      <c r="J148" s="458"/>
      <c r="K148" s="459"/>
      <c r="L148" s="143"/>
    </row>
    <row r="149" spans="1:15" s="117" customFormat="1" ht="13" x14ac:dyDescent="0.3">
      <c r="B149" s="450"/>
      <c r="C149" s="582"/>
      <c r="D149" s="583"/>
      <c r="E149" s="369"/>
      <c r="F149" s="458"/>
      <c r="G149" s="458"/>
      <c r="H149" s="458"/>
      <c r="I149" s="458"/>
      <c r="J149" s="458"/>
      <c r="K149" s="459"/>
      <c r="L149" s="143"/>
    </row>
    <row r="150" spans="1:15" s="117" customFormat="1" ht="13" x14ac:dyDescent="0.3">
      <c r="B150" s="450"/>
      <c r="C150" s="582"/>
      <c r="D150" s="583"/>
      <c r="E150" s="369"/>
      <c r="F150" s="458"/>
      <c r="G150" s="458"/>
      <c r="H150" s="458"/>
      <c r="I150" s="458"/>
      <c r="J150" s="458"/>
      <c r="K150" s="459"/>
      <c r="L150" s="143"/>
    </row>
    <row r="151" spans="1:15" s="117" customFormat="1" ht="13" x14ac:dyDescent="0.3">
      <c r="B151" s="450"/>
      <c r="C151" s="582"/>
      <c r="D151" s="583"/>
      <c r="E151" s="369"/>
      <c r="F151" s="458"/>
      <c r="G151" s="458"/>
      <c r="H151" s="458"/>
      <c r="I151" s="458"/>
      <c r="J151" s="458"/>
      <c r="K151" s="226"/>
      <c r="L151" s="143"/>
    </row>
    <row r="152" spans="1:15" s="117" customFormat="1" ht="13" x14ac:dyDescent="0.3">
      <c r="K152" s="101">
        <f>SUM(K134:K151)</f>
        <v>0</v>
      </c>
    </row>
    <row r="153" spans="1:15" s="117" customFormat="1" ht="13" x14ac:dyDescent="0.3">
      <c r="L153" s="143"/>
      <c r="M153" s="143"/>
    </row>
    <row r="154" spans="1:15" s="117" customFormat="1" ht="13" x14ac:dyDescent="0.3">
      <c r="J154" s="169" t="s">
        <v>253</v>
      </c>
      <c r="K154" s="101">
        <f>K108+K130+K152</f>
        <v>0</v>
      </c>
      <c r="L154" s="143"/>
    </row>
    <row r="155" spans="1:15" s="117" customFormat="1" ht="13" x14ac:dyDescent="0.3">
      <c r="N155" s="132"/>
    </row>
    <row r="156" spans="1:15" ht="13" x14ac:dyDescent="0.3">
      <c r="A156" s="432"/>
      <c r="B156" s="114" t="s">
        <v>254</v>
      </c>
      <c r="C156" s="115"/>
      <c r="D156" s="146"/>
      <c r="E156" s="147"/>
      <c r="F156" s="115"/>
      <c r="G156" s="115"/>
      <c r="H156" s="115"/>
      <c r="I156" s="115"/>
      <c r="J156" s="115"/>
      <c r="K156" s="115"/>
      <c r="L156" s="116"/>
      <c r="M156" s="432"/>
      <c r="N156" s="432"/>
      <c r="O156" s="432"/>
    </row>
    <row r="157" spans="1:15" ht="13" x14ac:dyDescent="0.3">
      <c r="A157" s="432"/>
      <c r="B157" s="114" t="s">
        <v>255</v>
      </c>
      <c r="C157" s="115"/>
      <c r="D157" s="146"/>
      <c r="E157" s="147"/>
      <c r="F157" s="115"/>
      <c r="G157" s="115"/>
      <c r="H157" s="115"/>
      <c r="I157" s="115"/>
      <c r="J157" s="115"/>
      <c r="K157" s="261"/>
      <c r="L157" s="149"/>
      <c r="M157" s="432"/>
      <c r="N157" s="432"/>
      <c r="O157" s="432"/>
    </row>
    <row r="158" spans="1:15" ht="13" x14ac:dyDescent="0.3">
      <c r="A158" s="432"/>
      <c r="B158" s="432"/>
      <c r="C158" s="138"/>
      <c r="D158" s="432"/>
      <c r="E158" s="432"/>
      <c r="F158" s="432"/>
      <c r="G158" s="432"/>
      <c r="H158" s="432"/>
      <c r="I158" s="432"/>
      <c r="J158" s="432"/>
      <c r="K158" s="432"/>
      <c r="L158" s="432"/>
      <c r="M158" s="432"/>
      <c r="N158" s="432"/>
      <c r="O158" s="435"/>
    </row>
    <row r="159" spans="1:15" ht="13" x14ac:dyDescent="0.3">
      <c r="A159" s="403"/>
      <c r="B159" s="142" t="s">
        <v>256</v>
      </c>
      <c r="C159" s="150"/>
      <c r="D159" s="150"/>
      <c r="E159" s="150"/>
      <c r="F159" s="150"/>
      <c r="G159" s="150"/>
      <c r="H159" s="150"/>
      <c r="I159" s="150"/>
      <c r="J159" s="150"/>
      <c r="K159" s="136" t="s">
        <v>136</v>
      </c>
      <c r="L159" s="460"/>
      <c r="M159" s="432"/>
      <c r="N159" s="432"/>
      <c r="O159" s="432"/>
    </row>
    <row r="160" spans="1:15" ht="12.5" x14ac:dyDescent="0.25">
      <c r="A160" s="432"/>
      <c r="B160" s="461" t="s">
        <v>219</v>
      </c>
      <c r="C160" s="462" t="s">
        <v>220</v>
      </c>
      <c r="D160" s="462"/>
      <c r="E160" s="462"/>
      <c r="F160" s="462"/>
      <c r="G160" s="462"/>
      <c r="H160" s="462"/>
      <c r="I160" s="462"/>
      <c r="J160" s="462"/>
      <c r="K160" s="441">
        <f>K56</f>
        <v>0</v>
      </c>
      <c r="L160" s="435"/>
      <c r="M160" s="432"/>
      <c r="N160" s="432"/>
      <c r="O160" s="432"/>
    </row>
    <row r="161" spans="2:15" ht="12.5" x14ac:dyDescent="0.25">
      <c r="B161" s="461" t="s">
        <v>229</v>
      </c>
      <c r="C161" s="462" t="s">
        <v>230</v>
      </c>
      <c r="D161" s="462"/>
      <c r="E161" s="462"/>
      <c r="F161" s="462"/>
      <c r="G161" s="462"/>
      <c r="H161" s="462"/>
      <c r="I161" s="462"/>
      <c r="J161" s="462"/>
      <c r="K161" s="441">
        <f>K84</f>
        <v>0</v>
      </c>
      <c r="L161" s="435"/>
      <c r="M161" s="432"/>
      <c r="N161" s="432"/>
      <c r="O161" s="432"/>
    </row>
    <row r="162" spans="2:15" ht="12.5" x14ac:dyDescent="0.25">
      <c r="B162" s="461" t="s">
        <v>242</v>
      </c>
      <c r="C162" s="462" t="s">
        <v>243</v>
      </c>
      <c r="D162" s="462"/>
      <c r="E162" s="462"/>
      <c r="F162" s="462"/>
      <c r="G162" s="462"/>
      <c r="H162" s="462"/>
      <c r="I162" s="462"/>
      <c r="J162" s="462"/>
      <c r="K162" s="441">
        <f>K154</f>
        <v>0</v>
      </c>
      <c r="L162" s="435"/>
      <c r="M162" s="432"/>
      <c r="N162" s="432"/>
      <c r="O162" s="432"/>
    </row>
    <row r="163" spans="2:15" ht="13" x14ac:dyDescent="0.3">
      <c r="B163" s="117"/>
      <c r="C163" s="117"/>
      <c r="D163" s="432"/>
      <c r="E163" s="432"/>
      <c r="F163" s="432"/>
      <c r="G163" s="432"/>
      <c r="H163" s="432"/>
      <c r="I163" s="432"/>
      <c r="J163" s="432"/>
      <c r="K163" s="432"/>
      <c r="L163" s="432"/>
      <c r="M163" s="463"/>
      <c r="N163" s="435"/>
      <c r="O163" s="432"/>
    </row>
    <row r="164" spans="2:15" ht="13" x14ac:dyDescent="0.3">
      <c r="B164" s="151" t="s">
        <v>257</v>
      </c>
      <c r="C164" s="152" t="s">
        <v>258</v>
      </c>
      <c r="D164" s="152"/>
      <c r="E164" s="152"/>
      <c r="F164" s="152"/>
      <c r="G164" s="152"/>
      <c r="H164" s="152"/>
      <c r="I164" s="152"/>
      <c r="J164" s="152"/>
      <c r="K164" s="153">
        <f>SUM(K160:K162)</f>
        <v>0</v>
      </c>
      <c r="L164" s="435"/>
      <c r="M164" s="432"/>
      <c r="N164" s="432"/>
      <c r="O164" s="432"/>
    </row>
    <row r="165" spans="2:15" ht="12.5" x14ac:dyDescent="0.25">
      <c r="B165" s="154"/>
      <c r="C165" s="154"/>
      <c r="D165" s="432"/>
      <c r="E165" s="432"/>
      <c r="F165" s="432"/>
      <c r="G165" s="432"/>
      <c r="H165" s="432"/>
      <c r="I165" s="432"/>
      <c r="J165" s="432"/>
      <c r="K165" s="432"/>
      <c r="L165" s="432"/>
      <c r="M165" s="432"/>
      <c r="N165" s="435"/>
      <c r="O165" s="432"/>
    </row>
    <row r="166" spans="2:15" ht="12.5" x14ac:dyDescent="0.25">
      <c r="B166" s="461" t="s">
        <v>259</v>
      </c>
      <c r="C166" s="462"/>
      <c r="D166" s="462"/>
      <c r="E166" s="462"/>
      <c r="F166" s="462"/>
      <c r="G166" s="462"/>
      <c r="H166" s="462"/>
      <c r="I166" s="462"/>
      <c r="J166" s="462"/>
      <c r="K166" s="464" t="s">
        <v>86</v>
      </c>
      <c r="L166" s="432"/>
      <c r="M166" s="432"/>
      <c r="N166" s="435"/>
      <c r="O166" s="432"/>
    </row>
    <row r="167" spans="2:15" ht="12.5" x14ac:dyDescent="0.25">
      <c r="B167" s="461" t="s">
        <v>261</v>
      </c>
      <c r="C167" s="462"/>
      <c r="D167" s="462"/>
      <c r="E167" s="462"/>
      <c r="F167" s="462"/>
      <c r="G167" s="462"/>
      <c r="H167" s="462"/>
      <c r="I167" s="462"/>
      <c r="J167" s="462"/>
      <c r="K167" s="465" t="str">
        <f>IF(K166="Middelgrote bedrijven (10%)","60%",IF(K166="Kleine bedrijven (20%)","70%",IF(K166="&lt;maak een keuze&gt;","0%","50%")))</f>
        <v>0%</v>
      </c>
      <c r="L167" s="466"/>
      <c r="M167" s="435"/>
      <c r="N167" s="432"/>
      <c r="O167" s="432"/>
    </row>
    <row r="168" spans="2:15" ht="13" x14ac:dyDescent="0.3">
      <c r="B168" s="461" t="s">
        <v>335</v>
      </c>
      <c r="C168" s="462"/>
      <c r="D168" s="462"/>
      <c r="E168" s="462"/>
      <c r="F168" s="462"/>
      <c r="G168" s="462"/>
      <c r="H168" s="462"/>
      <c r="I168" s="462"/>
      <c r="J168" s="462"/>
      <c r="K168" s="101" t="e">
        <f>MIN(K164*K167,MaxSubsidie)</f>
        <v>#N/A</v>
      </c>
      <c r="L168" s="155"/>
      <c r="M168" s="435"/>
      <c r="N168" s="432"/>
      <c r="O168" s="432"/>
    </row>
    <row r="169" spans="2:15" x14ac:dyDescent="0.35">
      <c r="B169" s="580" t="s">
        <v>144</v>
      </c>
      <c r="C169" s="581"/>
      <c r="D169" s="581"/>
      <c r="E169" s="581"/>
      <c r="F169" s="581"/>
      <c r="G169" s="156"/>
      <c r="H169" s="157"/>
      <c r="J169" s="170" t="str">
        <f>IF(K169&gt;0,"Dit kan gevolgen hebben voor de maximale hoogte van de subsidie!","")</f>
        <v/>
      </c>
      <c r="K169" s="227">
        <v>0</v>
      </c>
      <c r="L169" s="432"/>
      <c r="M169" s="432"/>
      <c r="N169" s="432"/>
      <c r="O169" s="432"/>
    </row>
    <row r="170" spans="2:15" ht="13" x14ac:dyDescent="0.3">
      <c r="B170" s="151" t="s">
        <v>262</v>
      </c>
      <c r="C170" s="152"/>
      <c r="D170" s="152"/>
      <c r="E170" s="152"/>
      <c r="F170" s="152"/>
      <c r="G170" s="152"/>
      <c r="H170" s="152"/>
      <c r="I170" s="152"/>
      <c r="J170" s="152"/>
      <c r="K170" s="101" t="e">
        <f>K168-K169</f>
        <v>#N/A</v>
      </c>
      <c r="L170" s="435"/>
      <c r="M170" s="432"/>
      <c r="N170" s="467"/>
      <c r="O170" s="432"/>
    </row>
    <row r="171" spans="2:15" ht="13" x14ac:dyDescent="0.3">
      <c r="B171" s="580" t="s">
        <v>263</v>
      </c>
      <c r="C171" s="581"/>
      <c r="D171" s="581"/>
      <c r="E171" s="367" t="str">
        <f>IF(L171&lt;1,"Let op: Vergeet niet de door u gevraagde subsidie in te vullen! →",IF(L171&gt;MaxSubsidie,"LET OP: u vraagt meer subsidie aan dat volgens het programma mogelijk is",IF(L171&gt;K170,"LET OP: U vraagt meer dan de maximale berekende subsidie aan!",IF(L171&lt;K170,"LET OP: U vraagt minder dan de maximale berekende subsidie aan!",""))))</f>
        <v>Let op: Vergeet niet de door u gevraagde subsidie in te vullen! →</v>
      </c>
      <c r="F171" s="157"/>
      <c r="G171" s="157"/>
      <c r="H171" s="157"/>
      <c r="I171" s="157"/>
      <c r="J171" s="157"/>
      <c r="K171" s="262" t="e">
        <f>IF(K168&gt;0,L171/(K170+K169)*K168,0)</f>
        <v>#N/A</v>
      </c>
      <c r="L171" s="228">
        <v>0</v>
      </c>
      <c r="M171" s="435"/>
      <c r="N171" s="432"/>
      <c r="O171" s="432"/>
    </row>
    <row r="172" spans="2:15" ht="12.5" x14ac:dyDescent="0.25">
      <c r="B172" s="432"/>
      <c r="C172" s="432"/>
      <c r="D172" s="432"/>
      <c r="E172" s="432"/>
      <c r="F172" s="432"/>
      <c r="G172" s="432"/>
      <c r="H172" s="432"/>
      <c r="I172" s="432"/>
      <c r="J172" s="432"/>
      <c r="K172" s="432"/>
      <c r="L172" s="432"/>
      <c r="M172" s="432"/>
      <c r="N172" s="432"/>
      <c r="O172" s="432"/>
    </row>
    <row r="173" spans="2:15" ht="13" x14ac:dyDescent="0.3">
      <c r="B173" s="114" t="s">
        <v>264</v>
      </c>
      <c r="C173" s="115"/>
      <c r="D173" s="146"/>
      <c r="E173" s="147"/>
      <c r="F173" s="115"/>
      <c r="G173" s="115"/>
      <c r="H173" s="115"/>
      <c r="I173" s="115"/>
      <c r="J173" s="115"/>
      <c r="K173" s="115"/>
      <c r="L173" s="115"/>
      <c r="M173" s="148"/>
      <c r="N173" s="149"/>
      <c r="O173" s="435"/>
    </row>
    <row r="174" spans="2:15" ht="13" x14ac:dyDescent="0.3">
      <c r="B174" s="114" t="s">
        <v>265</v>
      </c>
      <c r="C174" s="115"/>
      <c r="D174" s="146"/>
      <c r="E174" s="147"/>
      <c r="F174" s="115"/>
      <c r="G174" s="115"/>
      <c r="H174" s="115"/>
      <c r="I174" s="115"/>
      <c r="J174" s="115"/>
      <c r="K174" s="115"/>
      <c r="L174" s="115"/>
      <c r="M174" s="148"/>
      <c r="N174" s="149"/>
      <c r="O174" s="435"/>
    </row>
    <row r="175" spans="2:15" ht="13" thickBot="1" x14ac:dyDescent="0.3">
      <c r="B175" s="432"/>
      <c r="C175" s="432"/>
      <c r="D175" s="432"/>
      <c r="E175" s="432"/>
      <c r="F175" s="432"/>
      <c r="G175" s="432"/>
      <c r="H175" s="432"/>
      <c r="I175" s="432"/>
      <c r="J175" s="432"/>
      <c r="K175" s="432"/>
      <c r="L175" s="432"/>
      <c r="M175" s="432"/>
      <c r="N175" s="435"/>
      <c r="O175" s="435"/>
    </row>
    <row r="176" spans="2:15" ht="12.5" x14ac:dyDescent="0.25">
      <c r="B176" s="468" t="s">
        <v>266</v>
      </c>
      <c r="C176" s="469" t="s">
        <v>175</v>
      </c>
      <c r="D176" s="470"/>
      <c r="E176" s="470"/>
      <c r="F176" s="470"/>
      <c r="G176" s="470"/>
      <c r="H176" s="470"/>
      <c r="I176" s="470"/>
      <c r="J176" s="470"/>
      <c r="K176" s="470"/>
      <c r="L176" s="471"/>
      <c r="M176" s="472">
        <f>K164</f>
        <v>0</v>
      </c>
      <c r="N176" s="435"/>
      <c r="O176" s="435"/>
    </row>
    <row r="177" spans="2:16" ht="12.5" x14ac:dyDescent="0.25">
      <c r="B177" s="473" t="s">
        <v>267</v>
      </c>
      <c r="C177" s="474" t="s">
        <v>268</v>
      </c>
      <c r="D177" s="475"/>
      <c r="E177" s="475"/>
      <c r="F177" s="475"/>
      <c r="G177" s="475"/>
      <c r="H177" s="475"/>
      <c r="I177" s="475"/>
      <c r="J177" s="475"/>
      <c r="K177" s="475"/>
      <c r="L177" s="476"/>
      <c r="M177" s="477">
        <f>K169</f>
        <v>0</v>
      </c>
      <c r="N177" s="435"/>
      <c r="O177" s="435"/>
      <c r="P177" s="432"/>
    </row>
    <row r="178" spans="2:16" ht="12.5" x14ac:dyDescent="0.25">
      <c r="B178" s="473" t="s">
        <v>269</v>
      </c>
      <c r="C178" s="474" t="s">
        <v>270</v>
      </c>
      <c r="D178" s="475"/>
      <c r="E178" s="475"/>
      <c r="F178" s="475"/>
      <c r="G178" s="475"/>
      <c r="H178" s="475"/>
      <c r="I178" s="475"/>
      <c r="J178" s="475"/>
      <c r="K178" s="475"/>
      <c r="L178" s="476"/>
      <c r="M178" s="477">
        <f>L171</f>
        <v>0</v>
      </c>
      <c r="N178" s="435"/>
      <c r="O178" s="435"/>
      <c r="P178" s="432"/>
    </row>
    <row r="179" spans="2:16" ht="13.5" thickBot="1" x14ac:dyDescent="0.35">
      <c r="B179" s="158" t="s">
        <v>271</v>
      </c>
      <c r="C179" s="159" t="s">
        <v>272</v>
      </c>
      <c r="D179" s="160"/>
      <c r="E179" s="160"/>
      <c r="F179" s="160"/>
      <c r="G179" s="160"/>
      <c r="H179" s="160"/>
      <c r="I179" s="160" t="s">
        <v>273</v>
      </c>
      <c r="J179" s="160"/>
      <c r="K179" s="160"/>
      <c r="L179" s="161"/>
      <c r="M179" s="102">
        <f>M176-M177-M178</f>
        <v>0</v>
      </c>
      <c r="N179" s="435"/>
      <c r="O179" s="435"/>
      <c r="P179" s="432"/>
    </row>
    <row r="180" spans="2:16" ht="12.5" x14ac:dyDescent="0.25">
      <c r="B180" s="432"/>
      <c r="C180" s="432"/>
      <c r="D180" s="432"/>
      <c r="E180" s="432"/>
      <c r="F180" s="432"/>
      <c r="G180" s="432"/>
      <c r="H180" s="432"/>
      <c r="I180" s="432"/>
      <c r="J180" s="432"/>
      <c r="K180" s="432"/>
      <c r="L180" s="432"/>
      <c r="M180" s="432"/>
      <c r="N180" s="432"/>
      <c r="O180" s="435"/>
      <c r="P180" s="435"/>
    </row>
    <row r="181" spans="2:16" ht="13" x14ac:dyDescent="0.3">
      <c r="B181" s="114" t="s">
        <v>274</v>
      </c>
      <c r="C181" s="115"/>
      <c r="D181" s="146"/>
      <c r="E181" s="147"/>
      <c r="F181" s="115"/>
      <c r="G181" s="115"/>
      <c r="H181" s="115"/>
      <c r="I181" s="115"/>
      <c r="J181" s="115"/>
      <c r="K181" s="115"/>
      <c r="L181" s="115"/>
      <c r="M181" s="115"/>
      <c r="N181" s="437"/>
      <c r="O181" s="432"/>
      <c r="P181" s="432"/>
    </row>
    <row r="182" spans="2:16" ht="12.5" x14ac:dyDescent="0.25">
      <c r="B182" s="584"/>
      <c r="C182" s="585"/>
      <c r="D182" s="585"/>
      <c r="E182" s="585"/>
      <c r="F182" s="585"/>
      <c r="G182" s="585"/>
      <c r="H182" s="585"/>
      <c r="I182" s="585"/>
      <c r="J182" s="585"/>
      <c r="K182" s="585"/>
      <c r="L182" s="585"/>
      <c r="M182" s="586"/>
      <c r="N182" s="435"/>
      <c r="O182" s="432"/>
      <c r="P182" s="432"/>
    </row>
    <row r="183" spans="2:16" ht="12.5" x14ac:dyDescent="0.25">
      <c r="B183" s="574"/>
      <c r="C183" s="575"/>
      <c r="D183" s="575"/>
      <c r="E183" s="575"/>
      <c r="F183" s="575"/>
      <c r="G183" s="575"/>
      <c r="H183" s="575"/>
      <c r="I183" s="575"/>
      <c r="J183" s="575"/>
      <c r="K183" s="575"/>
      <c r="L183" s="575"/>
      <c r="M183" s="576"/>
      <c r="N183" s="435"/>
      <c r="O183" s="432"/>
      <c r="P183" s="432"/>
    </row>
    <row r="184" spans="2:16" ht="12.5" x14ac:dyDescent="0.25">
      <c r="B184" s="574"/>
      <c r="C184" s="575"/>
      <c r="D184" s="575"/>
      <c r="E184" s="575"/>
      <c r="F184" s="575"/>
      <c r="G184" s="575"/>
      <c r="H184" s="575"/>
      <c r="I184" s="575"/>
      <c r="J184" s="575"/>
      <c r="K184" s="575"/>
      <c r="L184" s="575"/>
      <c r="M184" s="576"/>
      <c r="N184" s="435"/>
      <c r="O184" s="432"/>
      <c r="P184" s="432"/>
    </row>
    <row r="185" spans="2:16" ht="12.5" x14ac:dyDescent="0.25">
      <c r="B185" s="574"/>
      <c r="C185" s="575"/>
      <c r="D185" s="575"/>
      <c r="E185" s="575"/>
      <c r="F185" s="575"/>
      <c r="G185" s="575"/>
      <c r="H185" s="575"/>
      <c r="I185" s="575"/>
      <c r="J185" s="575"/>
      <c r="K185" s="575"/>
      <c r="L185" s="575"/>
      <c r="M185" s="576"/>
      <c r="N185" s="435"/>
      <c r="O185" s="432"/>
      <c r="P185" s="432"/>
    </row>
    <row r="186" spans="2:16" ht="12.5" x14ac:dyDescent="0.25">
      <c r="B186" s="574"/>
      <c r="C186" s="575"/>
      <c r="D186" s="575"/>
      <c r="E186" s="575"/>
      <c r="F186" s="575"/>
      <c r="G186" s="575"/>
      <c r="H186" s="575"/>
      <c r="I186" s="575"/>
      <c r="J186" s="575"/>
      <c r="K186" s="575"/>
      <c r="L186" s="575"/>
      <c r="M186" s="576"/>
      <c r="N186" s="435"/>
      <c r="O186" s="432"/>
      <c r="P186" s="432"/>
    </row>
    <row r="187" spans="2:16" ht="12.5" x14ac:dyDescent="0.25">
      <c r="B187" s="574"/>
      <c r="C187" s="575"/>
      <c r="D187" s="575"/>
      <c r="E187" s="575"/>
      <c r="F187" s="575"/>
      <c r="G187" s="575"/>
      <c r="H187" s="575"/>
      <c r="I187" s="575"/>
      <c r="J187" s="575"/>
      <c r="K187" s="575"/>
      <c r="L187" s="575"/>
      <c r="M187" s="576"/>
      <c r="N187" s="435"/>
      <c r="O187" s="432"/>
      <c r="P187" s="432"/>
    </row>
    <row r="188" spans="2:16" ht="12.5" x14ac:dyDescent="0.25">
      <c r="B188" s="574"/>
      <c r="C188" s="575"/>
      <c r="D188" s="575"/>
      <c r="E188" s="575"/>
      <c r="F188" s="575"/>
      <c r="G188" s="575"/>
      <c r="H188" s="575"/>
      <c r="I188" s="575"/>
      <c r="J188" s="575"/>
      <c r="K188" s="575"/>
      <c r="L188" s="575"/>
      <c r="M188" s="576"/>
      <c r="N188" s="435"/>
      <c r="O188" s="432"/>
      <c r="P188" s="432"/>
    </row>
    <row r="189" spans="2:16" ht="12.5" x14ac:dyDescent="0.25">
      <c r="B189" s="574"/>
      <c r="C189" s="575"/>
      <c r="D189" s="575"/>
      <c r="E189" s="575"/>
      <c r="F189" s="575"/>
      <c r="G189" s="575"/>
      <c r="H189" s="575"/>
      <c r="I189" s="575"/>
      <c r="J189" s="575"/>
      <c r="K189" s="575"/>
      <c r="L189" s="575"/>
      <c r="M189" s="576"/>
      <c r="N189" s="435"/>
      <c r="O189" s="432"/>
      <c r="P189" s="432"/>
    </row>
    <row r="190" spans="2:16" ht="12.5" x14ac:dyDescent="0.25">
      <c r="B190" s="574"/>
      <c r="C190" s="575"/>
      <c r="D190" s="575"/>
      <c r="E190" s="575"/>
      <c r="F190" s="575"/>
      <c r="G190" s="575"/>
      <c r="H190" s="575"/>
      <c r="I190" s="575"/>
      <c r="J190" s="575"/>
      <c r="K190" s="575"/>
      <c r="L190" s="575"/>
      <c r="M190" s="576"/>
      <c r="N190" s="435"/>
      <c r="O190" s="432"/>
      <c r="P190" s="432"/>
    </row>
    <row r="191" spans="2:16" ht="12.5" x14ac:dyDescent="0.25">
      <c r="B191" s="574"/>
      <c r="C191" s="575"/>
      <c r="D191" s="575"/>
      <c r="E191" s="575"/>
      <c r="F191" s="575"/>
      <c r="G191" s="575"/>
      <c r="H191" s="575"/>
      <c r="I191" s="575"/>
      <c r="J191" s="575"/>
      <c r="K191" s="575"/>
      <c r="L191" s="575"/>
      <c r="M191" s="576"/>
      <c r="N191" s="435"/>
      <c r="O191" s="432"/>
      <c r="P191" s="432"/>
    </row>
    <row r="192" spans="2:16" ht="12.5" x14ac:dyDescent="0.25">
      <c r="B192" s="574"/>
      <c r="C192" s="575"/>
      <c r="D192" s="575"/>
      <c r="E192" s="575"/>
      <c r="F192" s="575"/>
      <c r="G192" s="575"/>
      <c r="H192" s="575"/>
      <c r="I192" s="575"/>
      <c r="J192" s="575"/>
      <c r="K192" s="575"/>
      <c r="L192" s="575"/>
      <c r="M192" s="576"/>
      <c r="N192" s="435"/>
      <c r="O192" s="432"/>
      <c r="P192" s="432"/>
    </row>
    <row r="193" spans="2:15" ht="12.5" x14ac:dyDescent="0.25">
      <c r="B193" s="574"/>
      <c r="C193" s="575"/>
      <c r="D193" s="575"/>
      <c r="E193" s="575"/>
      <c r="F193" s="575"/>
      <c r="G193" s="575"/>
      <c r="H193" s="575"/>
      <c r="I193" s="575"/>
      <c r="J193" s="575"/>
      <c r="K193" s="575"/>
      <c r="L193" s="575"/>
      <c r="M193" s="576"/>
      <c r="N193" s="435"/>
      <c r="O193" s="432"/>
    </row>
    <row r="194" spans="2:15" ht="12.5" x14ac:dyDescent="0.25">
      <c r="B194" s="574"/>
      <c r="C194" s="575"/>
      <c r="D194" s="575"/>
      <c r="E194" s="575"/>
      <c r="F194" s="575"/>
      <c r="G194" s="575"/>
      <c r="H194" s="575"/>
      <c r="I194" s="575"/>
      <c r="J194" s="575"/>
      <c r="K194" s="575"/>
      <c r="L194" s="575"/>
      <c r="M194" s="576"/>
      <c r="N194" s="435"/>
      <c r="O194" s="432"/>
    </row>
    <row r="195" spans="2:15" ht="12.5" x14ac:dyDescent="0.25">
      <c r="B195" s="574"/>
      <c r="C195" s="575"/>
      <c r="D195" s="575"/>
      <c r="E195" s="575"/>
      <c r="F195" s="575"/>
      <c r="G195" s="575"/>
      <c r="H195" s="575"/>
      <c r="I195" s="575"/>
      <c r="J195" s="575"/>
      <c r="K195" s="575"/>
      <c r="L195" s="575"/>
      <c r="M195" s="576"/>
      <c r="N195" s="435"/>
      <c r="O195" s="432"/>
    </row>
    <row r="196" spans="2:15" ht="12.5" x14ac:dyDescent="0.25">
      <c r="B196" s="574"/>
      <c r="C196" s="575"/>
      <c r="D196" s="575"/>
      <c r="E196" s="575"/>
      <c r="F196" s="575"/>
      <c r="G196" s="575"/>
      <c r="H196" s="575"/>
      <c r="I196" s="575"/>
      <c r="J196" s="575"/>
      <c r="K196" s="575"/>
      <c r="L196" s="575"/>
      <c r="M196" s="576"/>
      <c r="N196" s="435"/>
      <c r="O196" s="432"/>
    </row>
    <row r="197" spans="2:15" ht="12.5" x14ac:dyDescent="0.25">
      <c r="B197" s="574"/>
      <c r="C197" s="575"/>
      <c r="D197" s="575"/>
      <c r="E197" s="575"/>
      <c r="F197" s="575"/>
      <c r="G197" s="575"/>
      <c r="H197" s="575"/>
      <c r="I197" s="575"/>
      <c r="J197" s="575"/>
      <c r="K197" s="575"/>
      <c r="L197" s="575"/>
      <c r="M197" s="576"/>
      <c r="N197" s="435"/>
      <c r="O197" s="432"/>
    </row>
    <row r="198" spans="2:15" ht="12.5" x14ac:dyDescent="0.25">
      <c r="B198" s="574"/>
      <c r="C198" s="575"/>
      <c r="D198" s="575"/>
      <c r="E198" s="575"/>
      <c r="F198" s="575"/>
      <c r="G198" s="575"/>
      <c r="H198" s="575"/>
      <c r="I198" s="575"/>
      <c r="J198" s="575"/>
      <c r="K198" s="575"/>
      <c r="L198" s="575"/>
      <c r="M198" s="576"/>
      <c r="N198" s="435"/>
      <c r="O198" s="432"/>
    </row>
    <row r="199" spans="2:15" ht="12.5" x14ac:dyDescent="0.25">
      <c r="B199" s="574"/>
      <c r="C199" s="575"/>
      <c r="D199" s="575"/>
      <c r="E199" s="575"/>
      <c r="F199" s="575"/>
      <c r="G199" s="575"/>
      <c r="H199" s="575"/>
      <c r="I199" s="575"/>
      <c r="J199" s="575"/>
      <c r="K199" s="575"/>
      <c r="L199" s="575"/>
      <c r="M199" s="576"/>
      <c r="N199" s="435"/>
      <c r="O199" s="432"/>
    </row>
    <row r="200" spans="2:15" ht="12.5" x14ac:dyDescent="0.25">
      <c r="B200" s="574"/>
      <c r="C200" s="575"/>
      <c r="D200" s="575"/>
      <c r="E200" s="575"/>
      <c r="F200" s="575"/>
      <c r="G200" s="575"/>
      <c r="H200" s="575"/>
      <c r="I200" s="575"/>
      <c r="J200" s="575"/>
      <c r="K200" s="575"/>
      <c r="L200" s="575"/>
      <c r="M200" s="576"/>
      <c r="N200" s="435"/>
      <c r="O200" s="432"/>
    </row>
    <row r="201" spans="2:15" ht="12.5" x14ac:dyDescent="0.25">
      <c r="B201" s="574"/>
      <c r="C201" s="575"/>
      <c r="D201" s="575"/>
      <c r="E201" s="575"/>
      <c r="F201" s="575"/>
      <c r="G201" s="575"/>
      <c r="H201" s="575"/>
      <c r="I201" s="575"/>
      <c r="J201" s="575"/>
      <c r="K201" s="575"/>
      <c r="L201" s="575"/>
      <c r="M201" s="576"/>
      <c r="N201" s="435"/>
      <c r="O201" s="432"/>
    </row>
    <row r="202" spans="2:15" ht="12.5" x14ac:dyDescent="0.25">
      <c r="B202" s="574"/>
      <c r="C202" s="575"/>
      <c r="D202" s="575"/>
      <c r="E202" s="575"/>
      <c r="F202" s="575"/>
      <c r="G202" s="575"/>
      <c r="H202" s="575"/>
      <c r="I202" s="575"/>
      <c r="J202" s="575"/>
      <c r="K202" s="575"/>
      <c r="L202" s="575"/>
      <c r="M202" s="576"/>
      <c r="N202" s="435"/>
      <c r="O202" s="432"/>
    </row>
    <row r="203" spans="2:15" ht="12.5" x14ac:dyDescent="0.25">
      <c r="B203" s="574"/>
      <c r="C203" s="575"/>
      <c r="D203" s="575"/>
      <c r="E203" s="575"/>
      <c r="F203" s="575"/>
      <c r="G203" s="575"/>
      <c r="H203" s="575"/>
      <c r="I203" s="575"/>
      <c r="J203" s="575"/>
      <c r="K203" s="575"/>
      <c r="L203" s="575"/>
      <c r="M203" s="576"/>
      <c r="N203" s="435"/>
      <c r="O203" s="432"/>
    </row>
    <row r="204" spans="2:15" ht="12.5" x14ac:dyDescent="0.25">
      <c r="B204" s="574"/>
      <c r="C204" s="575"/>
      <c r="D204" s="575"/>
      <c r="E204" s="575"/>
      <c r="F204" s="575"/>
      <c r="G204" s="575"/>
      <c r="H204" s="575"/>
      <c r="I204" s="575"/>
      <c r="J204" s="575"/>
      <c r="K204" s="575"/>
      <c r="L204" s="575"/>
      <c r="M204" s="576"/>
      <c r="N204" s="435"/>
      <c r="O204" s="432"/>
    </row>
    <row r="205" spans="2:15" ht="12.5" x14ac:dyDescent="0.25">
      <c r="B205" s="574"/>
      <c r="C205" s="575"/>
      <c r="D205" s="575"/>
      <c r="E205" s="575"/>
      <c r="F205" s="575"/>
      <c r="G205" s="575"/>
      <c r="H205" s="575"/>
      <c r="I205" s="575"/>
      <c r="J205" s="575"/>
      <c r="K205" s="575"/>
      <c r="L205" s="575"/>
      <c r="M205" s="576"/>
      <c r="N205" s="435"/>
      <c r="O205" s="432"/>
    </row>
    <row r="206" spans="2:15" ht="12.5" x14ac:dyDescent="0.25">
      <c r="B206" s="574"/>
      <c r="C206" s="575"/>
      <c r="D206" s="575"/>
      <c r="E206" s="575"/>
      <c r="F206" s="575"/>
      <c r="G206" s="575"/>
      <c r="H206" s="575"/>
      <c r="I206" s="575"/>
      <c r="J206" s="575"/>
      <c r="K206" s="575"/>
      <c r="L206" s="575"/>
      <c r="M206" s="576"/>
      <c r="N206" s="435"/>
      <c r="O206" s="432"/>
    </row>
    <row r="207" spans="2:15" ht="12.5" x14ac:dyDescent="0.25">
      <c r="B207" s="574"/>
      <c r="C207" s="575"/>
      <c r="D207" s="575"/>
      <c r="E207" s="575"/>
      <c r="F207" s="575"/>
      <c r="G207" s="575"/>
      <c r="H207" s="575"/>
      <c r="I207" s="575"/>
      <c r="J207" s="575"/>
      <c r="K207" s="575"/>
      <c r="L207" s="575"/>
      <c r="M207" s="576"/>
      <c r="N207" s="435"/>
      <c r="O207" s="432"/>
    </row>
    <row r="208" spans="2:15" ht="12.5" x14ac:dyDescent="0.25">
      <c r="B208" s="574"/>
      <c r="C208" s="575"/>
      <c r="D208" s="575"/>
      <c r="E208" s="575"/>
      <c r="F208" s="575"/>
      <c r="G208" s="575"/>
      <c r="H208" s="575"/>
      <c r="I208" s="575"/>
      <c r="J208" s="575"/>
      <c r="K208" s="575"/>
      <c r="L208" s="575"/>
      <c r="M208" s="576"/>
      <c r="N208" s="435"/>
      <c r="O208" s="432"/>
    </row>
    <row r="209" spans="2:15" ht="12.5" x14ac:dyDescent="0.25">
      <c r="B209" s="574"/>
      <c r="C209" s="575"/>
      <c r="D209" s="575"/>
      <c r="E209" s="575"/>
      <c r="F209" s="575"/>
      <c r="G209" s="575"/>
      <c r="H209" s="575"/>
      <c r="I209" s="575"/>
      <c r="J209" s="575"/>
      <c r="K209" s="575"/>
      <c r="L209" s="575"/>
      <c r="M209" s="576"/>
      <c r="N209" s="435"/>
      <c r="O209" s="432"/>
    </row>
    <row r="210" spans="2:15" ht="12.5" x14ac:dyDescent="0.25">
      <c r="B210" s="574"/>
      <c r="C210" s="575"/>
      <c r="D210" s="575"/>
      <c r="E210" s="575"/>
      <c r="F210" s="575"/>
      <c r="G210" s="575"/>
      <c r="H210" s="575"/>
      <c r="I210" s="575"/>
      <c r="J210" s="575"/>
      <c r="K210" s="575"/>
      <c r="L210" s="575"/>
      <c r="M210" s="576"/>
      <c r="N210" s="435"/>
      <c r="O210" s="432"/>
    </row>
    <row r="211" spans="2:15" ht="15" customHeight="1" x14ac:dyDescent="0.25">
      <c r="B211" s="574"/>
      <c r="C211" s="575"/>
      <c r="D211" s="575"/>
      <c r="E211" s="575"/>
      <c r="F211" s="575"/>
      <c r="G211" s="575"/>
      <c r="H211" s="575"/>
      <c r="I211" s="575"/>
      <c r="J211" s="575"/>
      <c r="K211" s="575"/>
      <c r="L211" s="575"/>
      <c r="M211" s="576"/>
      <c r="N211" s="435"/>
      <c r="O211" s="432"/>
    </row>
    <row r="212" spans="2:15" ht="12.5" x14ac:dyDescent="0.25">
      <c r="B212" s="574"/>
      <c r="C212" s="575"/>
      <c r="D212" s="575"/>
      <c r="E212" s="575"/>
      <c r="F212" s="575"/>
      <c r="G212" s="575"/>
      <c r="H212" s="575"/>
      <c r="I212" s="575"/>
      <c r="J212" s="575"/>
      <c r="K212" s="575"/>
      <c r="L212" s="575"/>
      <c r="M212" s="576"/>
      <c r="N212" s="435"/>
      <c r="O212" s="432"/>
    </row>
    <row r="213" spans="2:15" ht="12.5" x14ac:dyDescent="0.25">
      <c r="B213" s="574"/>
      <c r="C213" s="575"/>
      <c r="D213" s="575"/>
      <c r="E213" s="575"/>
      <c r="F213" s="575"/>
      <c r="G213" s="575"/>
      <c r="H213" s="575"/>
      <c r="I213" s="575"/>
      <c r="J213" s="575"/>
      <c r="K213" s="575"/>
      <c r="L213" s="575"/>
      <c r="M213" s="576"/>
      <c r="N213" s="435"/>
      <c r="O213" s="432"/>
    </row>
    <row r="214" spans="2:15" ht="12.5" x14ac:dyDescent="0.25">
      <c r="B214" s="577"/>
      <c r="C214" s="578"/>
      <c r="D214" s="578"/>
      <c r="E214" s="578"/>
      <c r="F214" s="578"/>
      <c r="G214" s="578"/>
      <c r="H214" s="578"/>
      <c r="I214" s="578"/>
      <c r="J214" s="578"/>
      <c r="K214" s="578"/>
      <c r="L214" s="578"/>
      <c r="M214" s="579"/>
      <c r="N214" s="435"/>
      <c r="O214" s="432"/>
    </row>
    <row r="215" spans="2:15" ht="12.5" x14ac:dyDescent="0.25">
      <c r="B215" s="432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2"/>
      <c r="N215" s="432"/>
      <c r="O215" s="435"/>
    </row>
  </sheetData>
  <sheetProtection algorithmName="SHA-512" hashValue="GvqzDhBftUq+5ZWfmszp58BnJlu0/a38Xkisuoww8M6ZC8brcP+T4bnw8YjEoOO9rMgciN+d882uOfpGuregVA==" saltValue="TPYAf2keJS8gc92R44nWQA==" spinCount="100000" sheet="1" objects="1" scenarios="1"/>
  <mergeCells count="188">
    <mergeCell ref="N58:N60"/>
    <mergeCell ref="C116:H116"/>
    <mergeCell ref="C117:H117"/>
    <mergeCell ref="C118:H118"/>
    <mergeCell ref="H88:I88"/>
    <mergeCell ref="C111:H111"/>
    <mergeCell ref="C112:H112"/>
    <mergeCell ref="C113:H113"/>
    <mergeCell ref="C114:H114"/>
    <mergeCell ref="C115:H115"/>
    <mergeCell ref="C29:D29"/>
    <mergeCell ref="C30:D30"/>
    <mergeCell ref="C31:D31"/>
    <mergeCell ref="C32:D32"/>
    <mergeCell ref="C33:D33"/>
    <mergeCell ref="C34:D34"/>
    <mergeCell ref="C25:D25"/>
    <mergeCell ref="E24:F24"/>
    <mergeCell ref="C26:D26"/>
    <mergeCell ref="C27:D27"/>
    <mergeCell ref="C28:D28"/>
    <mergeCell ref="E28:F28"/>
    <mergeCell ref="E25:F25"/>
    <mergeCell ref="E31:F31"/>
    <mergeCell ref="C20:D20"/>
    <mergeCell ref="C21:D21"/>
    <mergeCell ref="C22:D22"/>
    <mergeCell ref="E20:F20"/>
    <mergeCell ref="C23:D23"/>
    <mergeCell ref="C24:D24"/>
    <mergeCell ref="F8:K8"/>
    <mergeCell ref="F9:K9"/>
    <mergeCell ref="F10:K12"/>
    <mergeCell ref="C19:D19"/>
    <mergeCell ref="E19:F19"/>
    <mergeCell ref="H19:I19"/>
    <mergeCell ref="H20:I20"/>
    <mergeCell ref="E21:F21"/>
    <mergeCell ref="H21:I21"/>
    <mergeCell ref="E22:F22"/>
    <mergeCell ref="H22:I22"/>
    <mergeCell ref="E23:F23"/>
    <mergeCell ref="H23:I23"/>
    <mergeCell ref="H24:I24"/>
    <mergeCell ref="H25:I25"/>
    <mergeCell ref="E26:F26"/>
    <mergeCell ref="H26:I26"/>
    <mergeCell ref="E27:F27"/>
    <mergeCell ref="H27:I27"/>
    <mergeCell ref="H28:I28"/>
    <mergeCell ref="E29:F29"/>
    <mergeCell ref="H29:I29"/>
    <mergeCell ref="E30:F30"/>
    <mergeCell ref="H30:I30"/>
    <mergeCell ref="H31:I31"/>
    <mergeCell ref="H32:I32"/>
    <mergeCell ref="E33:F33"/>
    <mergeCell ref="H33:I33"/>
    <mergeCell ref="E34:F34"/>
    <mergeCell ref="H34:I34"/>
    <mergeCell ref="C35:D35"/>
    <mergeCell ref="E35:F35"/>
    <mergeCell ref="H35:I35"/>
    <mergeCell ref="E32:F32"/>
    <mergeCell ref="C36:D36"/>
    <mergeCell ref="E36:F36"/>
    <mergeCell ref="H36:I36"/>
    <mergeCell ref="C37:D37"/>
    <mergeCell ref="E37:F37"/>
    <mergeCell ref="H37:I37"/>
    <mergeCell ref="C38:D38"/>
    <mergeCell ref="E38:F38"/>
    <mergeCell ref="H38:I38"/>
    <mergeCell ref="C39:D39"/>
    <mergeCell ref="E39:F39"/>
    <mergeCell ref="H39:I39"/>
    <mergeCell ref="C40:D40"/>
    <mergeCell ref="E40:F40"/>
    <mergeCell ref="H40:I40"/>
    <mergeCell ref="C41:D41"/>
    <mergeCell ref="E41:F41"/>
    <mergeCell ref="H41:I41"/>
    <mergeCell ref="C42:D42"/>
    <mergeCell ref="E42:F42"/>
    <mergeCell ref="H42:I42"/>
    <mergeCell ref="C43:D43"/>
    <mergeCell ref="E43:F43"/>
    <mergeCell ref="H43:I43"/>
    <mergeCell ref="C44:D44"/>
    <mergeCell ref="E44:F44"/>
    <mergeCell ref="H44:I44"/>
    <mergeCell ref="C45:D45"/>
    <mergeCell ref="E45:F45"/>
    <mergeCell ref="H45:I45"/>
    <mergeCell ref="C46:D46"/>
    <mergeCell ref="E46:F46"/>
    <mergeCell ref="H46:I46"/>
    <mergeCell ref="C47:D47"/>
    <mergeCell ref="E47:F47"/>
    <mergeCell ref="H47:I47"/>
    <mergeCell ref="C48:D48"/>
    <mergeCell ref="E48:F48"/>
    <mergeCell ref="H48:I48"/>
    <mergeCell ref="C49:D49"/>
    <mergeCell ref="E49:F49"/>
    <mergeCell ref="H49:I49"/>
    <mergeCell ref="C50:D50"/>
    <mergeCell ref="E50:F50"/>
    <mergeCell ref="H50:I50"/>
    <mergeCell ref="C51:D51"/>
    <mergeCell ref="E51:F51"/>
    <mergeCell ref="H51:I51"/>
    <mergeCell ref="C52:D52"/>
    <mergeCell ref="E52:F52"/>
    <mergeCell ref="H52:I52"/>
    <mergeCell ref="C53:D53"/>
    <mergeCell ref="E53:F53"/>
    <mergeCell ref="H53:I53"/>
    <mergeCell ref="C54:D54"/>
    <mergeCell ref="E54:F54"/>
    <mergeCell ref="H54:I54"/>
    <mergeCell ref="C55:D55"/>
    <mergeCell ref="E55:F55"/>
    <mergeCell ref="H55:I55"/>
    <mergeCell ref="C119:H119"/>
    <mergeCell ref="C120:H120"/>
    <mergeCell ref="C121:H121"/>
    <mergeCell ref="C122:H122"/>
    <mergeCell ref="C123:H123"/>
    <mergeCell ref="C124:H124"/>
    <mergeCell ref="C125:H125"/>
    <mergeCell ref="C126:H126"/>
    <mergeCell ref="C127:H127"/>
    <mergeCell ref="C128:H128"/>
    <mergeCell ref="C129:H129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44:D144"/>
    <mergeCell ref="C145:D145"/>
    <mergeCell ref="C146:D146"/>
    <mergeCell ref="B171:D171"/>
    <mergeCell ref="C147:D147"/>
    <mergeCell ref="C148:D148"/>
    <mergeCell ref="C149:D149"/>
    <mergeCell ref="C150:D150"/>
    <mergeCell ref="C151:D151"/>
    <mergeCell ref="B169:F169"/>
    <mergeCell ref="B182:M182"/>
    <mergeCell ref="B183:M183"/>
    <mergeCell ref="B184:M184"/>
    <mergeCell ref="B185:M185"/>
    <mergeCell ref="B186:M186"/>
    <mergeCell ref="B187:M187"/>
    <mergeCell ref="B188:M188"/>
    <mergeCell ref="B189:M189"/>
    <mergeCell ref="B190:M190"/>
    <mergeCell ref="B191:M191"/>
    <mergeCell ref="B192:M192"/>
    <mergeCell ref="B193:M193"/>
    <mergeCell ref="B194:M194"/>
    <mergeCell ref="B195:M195"/>
    <mergeCell ref="B196:M196"/>
    <mergeCell ref="B197:M197"/>
    <mergeCell ref="B198:M198"/>
    <mergeCell ref="B199:M199"/>
    <mergeCell ref="B200:M200"/>
    <mergeCell ref="B201:M201"/>
    <mergeCell ref="B202:M202"/>
    <mergeCell ref="B203:M203"/>
    <mergeCell ref="B204:M204"/>
    <mergeCell ref="B205:M205"/>
    <mergeCell ref="B212:M212"/>
    <mergeCell ref="B213:M213"/>
    <mergeCell ref="B214:M214"/>
    <mergeCell ref="B206:M206"/>
    <mergeCell ref="B207:M207"/>
    <mergeCell ref="B208:M208"/>
    <mergeCell ref="B209:M209"/>
    <mergeCell ref="B210:M210"/>
    <mergeCell ref="B211:M211"/>
  </mergeCells>
  <conditionalFormatting sqref="D62:D83">
    <cfRule type="expression" dxfId="19" priority="1" stopIfTrue="1">
      <formula>AND(D62="",C62&gt;0)</formula>
    </cfRule>
  </conditionalFormatting>
  <conditionalFormatting sqref="D90:D107">
    <cfRule type="expression" dxfId="18" priority="2" stopIfTrue="1">
      <formula>AND(D90="",C90&gt;0)</formula>
    </cfRule>
  </conditionalFormatting>
  <conditionalFormatting sqref="G20:G55">
    <cfRule type="expression" dxfId="17" priority="4" stopIfTrue="1">
      <formula>$F$9="Integrale kostensystematiek"</formula>
    </cfRule>
  </conditionalFormatting>
  <conditionalFormatting sqref="L171">
    <cfRule type="cellIs" dxfId="16" priority="6" stopIfTrue="1" operator="lessThan">
      <formula>1</formula>
    </cfRule>
  </conditionalFormatting>
  <dataValidations count="7">
    <dataValidation type="list" allowBlank="1" showInputMessage="1" showErrorMessage="1" prompt="Stelt u zich goed op de hoogte van wat integrale Kostensystematiek (IKS) inhoudt, of kies voor één van de andere methoden." sqref="F9" xr:uid="{00000000-0002-0000-0900-000000000000}">
      <formula1>Loonsystematiek</formula1>
    </dataValidation>
    <dataValidation type="decimal" operator="greaterThanOrEqual" allowBlank="1" showInputMessage="1" showErrorMessage="1" sqref="F90:F107" xr:uid="{00000000-0002-0000-0900-000001000000}">
      <formula1>5</formula1>
    </dataValidation>
    <dataValidation type="decimal" operator="greaterThanOrEqual" allowBlank="1" showInputMessage="1" showErrorMessage="1" error="De afschrijvingsperiode moet minimaal 5 jaar bedragen." sqref="F62:F83" xr:uid="{00000000-0002-0000-0900-000002000000}">
      <formula1>5</formula1>
    </dataValidation>
    <dataValidation type="list" allowBlank="1" showInputMessage="1" showErrorMessage="1" prompt="Geef hier aan of de kosten inclusief of exclusief BTW zijn opgevoerd. _x000a_(Voor meer informatie, zie het tabblad &quot;Uitleg begroting&quot;)" sqref="F8:K8" xr:uid="{00000000-0002-0000-0900-000003000000}">
      <formula1>BTW</formula1>
    </dataValidation>
    <dataValidation type="date" allowBlank="1" showInputMessage="1" showErrorMessage="1" errorTitle="Let op!" error="De aanschafdatum moet tussen de start- en einddatum van het project vallen!" sqref="D90:D107" xr:uid="{00000000-0002-0000-0900-000004000000}">
      <formula1>Startdatum</formula1>
      <formula2>Einddatum</formula2>
    </dataValidation>
    <dataValidation type="date" allowBlank="1" showInputMessage="1" showErrorMessage="1" errorTitle="Let op!" error="Hier moet een datum worden ingevuld" sqref="D62:D83" xr:uid="{00000000-0002-0000-0900-000005000000}">
      <formula1>1</formula1>
      <formula2>73051</formula2>
    </dataValidation>
    <dataValidation type="list" allowBlank="1" showInputMessage="1" showErrorMessage="1" sqref="K166" xr:uid="{00000000-0002-0000-0900-000006000000}">
      <formula1>MKBtoeslag</formula1>
    </dataValidation>
  </dataValidations>
  <hyperlinks>
    <hyperlink ref="C8" location="'Uitleg begroting'!Afdrukbereik" display="BTW (voor informatie zie tabblad “Uitleg begroting”) maak een keuze" xr:uid="{00000000-0004-0000-0900-000000000000}"/>
  </hyperlinks>
  <pageMargins left="3.937007874015748E-2" right="3.937007874015748E-2" top="0.55118110236220474" bottom="0.55118110236220474" header="0.31496062992125984" footer="0.31496062992125984"/>
  <pageSetup paperSize="9" scale="62" orientation="landscape" r:id="rId1"/>
  <headerFooter alignWithMargins="0">
    <oddFooter>&amp;L_x000D_&amp;1#&amp;"Calibri"&amp;10&amp;K000000 Intern gebruik</oddFooter>
  </headerFooter>
  <rowBreaks count="2" manualBreakCount="2">
    <brk id="72" max="16383" man="1"/>
    <brk id="130" max="10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Blad21">
    <tabColor rgb="FFFFFF00"/>
  </sheetPr>
  <dimension ref="A1:P215"/>
  <sheetViews>
    <sheetView showGridLines="0" zoomScaleNormal="100" zoomScaleSheetLayoutView="100" workbookViewId="0">
      <selection activeCell="C1" sqref="C1"/>
    </sheetView>
  </sheetViews>
  <sheetFormatPr defaultColWidth="9.1796875" defaultRowHeight="15.5" x14ac:dyDescent="0.35"/>
  <cols>
    <col min="1" max="1" width="1.7265625" style="110" customWidth="1"/>
    <col min="2" max="2" width="5.81640625" style="162" customWidth="1"/>
    <col min="3" max="3" width="32.1796875" style="162" customWidth="1"/>
    <col min="4" max="5" width="15.54296875" style="162" customWidth="1"/>
    <col min="6" max="7" width="20.1796875" style="162" customWidth="1"/>
    <col min="8" max="8" width="19.453125" style="162" customWidth="1"/>
    <col min="9" max="9" width="14" style="162" customWidth="1"/>
    <col min="10" max="10" width="14.26953125" style="162" customWidth="1"/>
    <col min="11" max="11" width="17.26953125" style="162" bestFit="1" customWidth="1"/>
    <col min="12" max="12" width="14.26953125" style="162" customWidth="1"/>
    <col min="13" max="13" width="24.453125" style="162" customWidth="1"/>
    <col min="14" max="14" width="24.453125" style="162" hidden="1" customWidth="1"/>
    <col min="15" max="15" width="9.1796875" style="113"/>
    <col min="16" max="16" width="24.81640625" style="110" customWidth="1"/>
    <col min="17" max="16384" width="9.1796875" style="110"/>
  </cols>
  <sheetData>
    <row r="1" spans="1:15" x14ac:dyDescent="0.35">
      <c r="A1" s="2"/>
      <c r="B1" s="2"/>
      <c r="C1" s="2" t="s">
        <v>363</v>
      </c>
      <c r="D1" s="2"/>
      <c r="E1" s="2"/>
      <c r="F1" s="2"/>
      <c r="G1" s="2"/>
      <c r="H1" s="2" t="str">
        <f>IF(Deelnemersoverzicht!C15="","",IF(Deelnemersoverzicht!C15="(Dit veld wordt ingevuld door RVO)","",Deelnemersoverzicht!C15))</f>
        <v>Dit wordt ingevuld door RVO</v>
      </c>
      <c r="I1" s="2"/>
      <c r="J1" s="2"/>
      <c r="K1" s="2"/>
      <c r="L1" s="2"/>
      <c r="M1" s="2"/>
      <c r="N1" s="111" t="s">
        <v>210</v>
      </c>
      <c r="O1" s="432"/>
    </row>
    <row r="2" spans="1:15" ht="18" x14ac:dyDescent="0.4">
      <c r="A2" s="112"/>
      <c r="B2" s="112"/>
      <c r="C2" s="58" t="s">
        <v>211</v>
      </c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432"/>
      <c r="O2" s="432"/>
    </row>
    <row r="3" spans="1:15" ht="12.5" x14ac:dyDescent="0.25">
      <c r="A3" s="432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</row>
    <row r="4" spans="1:15" ht="13" x14ac:dyDescent="0.3">
      <c r="A4" s="432"/>
      <c r="B4" s="114"/>
      <c r="C4" s="114" t="s">
        <v>212</v>
      </c>
      <c r="D4" s="114"/>
      <c r="E4" s="115"/>
      <c r="F4" s="115"/>
      <c r="G4" s="115"/>
      <c r="H4" s="115"/>
      <c r="I4" s="115"/>
      <c r="J4" s="115"/>
      <c r="K4" s="115"/>
      <c r="L4" s="165"/>
      <c r="M4" s="165"/>
      <c r="N4" s="432"/>
      <c r="O4" s="432"/>
    </row>
    <row r="5" spans="1:15" ht="13" x14ac:dyDescent="0.3">
      <c r="A5" s="432"/>
      <c r="B5" s="117"/>
      <c r="C5" s="433"/>
      <c r="D5" s="433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</row>
    <row r="6" spans="1:15" ht="15" customHeight="1" x14ac:dyDescent="0.3">
      <c r="A6" s="432"/>
      <c r="B6" s="117"/>
      <c r="C6" s="434" t="s">
        <v>90</v>
      </c>
      <c r="D6" s="434"/>
      <c r="E6" s="432"/>
      <c r="F6" s="118">
        <f ca="1">IF(_xlfn.XLOOKUP(C6,Deelnemersoverzicht!B26:B35,deelnemers)="",IF(INDIRECT(CONCATENATE("'Begroting D"&amp;(MID($C$6,11,1)-1)&amp;"'!$F$6"))=_xlfn.XLOOKUP((CONCATENATE("Deelnemer "&amp;(MID($C$6,11,1)-1))),Deelnemersoverzicht!B26:B35,deelnemers),Deelnemersoverzicht!C50,_xlfn.XLOOKUP((_xlfn.XLOOKUP(INDIRECT(CONCATENATE("'Begroting D"&amp;(MID($C$6,11,1)-1)&amp;"'!$F$6")),inkind,Deelnemersoverzicht!A50:A57)+1),Deelnemersoverzicht!A50:A57,inkind)),_xlfn.XLOOKUP(C6,Deelnemersoverzicht!B26:B35,deelnemers))</f>
        <v>0</v>
      </c>
      <c r="G6" s="119"/>
      <c r="H6" s="120"/>
      <c r="I6" s="120"/>
      <c r="J6" s="120"/>
      <c r="K6" s="121"/>
      <c r="L6" s="435"/>
      <c r="M6" s="435"/>
      <c r="N6" s="432"/>
      <c r="O6" s="432"/>
    </row>
    <row r="7" spans="1:15" ht="15" customHeight="1" x14ac:dyDescent="0.3">
      <c r="A7" s="432"/>
      <c r="B7" s="117"/>
      <c r="C7" s="434" t="s">
        <v>214</v>
      </c>
      <c r="D7" s="434"/>
      <c r="E7" s="432"/>
      <c r="F7" s="118">
        <f>Deelnemersoverzicht!C19</f>
        <v>0</v>
      </c>
      <c r="G7" s="119"/>
      <c r="H7" s="119"/>
      <c r="I7" s="119"/>
      <c r="J7" s="119"/>
      <c r="K7" s="122"/>
      <c r="L7" s="435"/>
      <c r="M7" s="435"/>
      <c r="N7" s="432"/>
      <c r="O7" s="432"/>
    </row>
    <row r="8" spans="1:15" ht="15" customHeight="1" x14ac:dyDescent="0.3">
      <c r="A8" s="432"/>
      <c r="B8" s="117"/>
      <c r="C8" s="399" t="s">
        <v>15</v>
      </c>
      <c r="D8" s="434"/>
      <c r="E8" s="432"/>
      <c r="F8" s="599" t="s">
        <v>86</v>
      </c>
      <c r="G8" s="600"/>
      <c r="H8" s="600"/>
      <c r="I8" s="600"/>
      <c r="J8" s="600"/>
      <c r="K8" s="601"/>
      <c r="L8" s="435"/>
      <c r="M8" s="435"/>
      <c r="N8" s="432"/>
      <c r="O8" s="432"/>
    </row>
    <row r="9" spans="1:15" ht="15" customHeight="1" x14ac:dyDescent="0.3">
      <c r="A9" s="432"/>
      <c r="B9" s="117"/>
      <c r="C9" s="124" t="s">
        <v>216</v>
      </c>
      <c r="D9" s="432"/>
      <c r="E9" s="432"/>
      <c r="F9" s="599" t="s">
        <v>86</v>
      </c>
      <c r="G9" s="600"/>
      <c r="H9" s="600"/>
      <c r="I9" s="600"/>
      <c r="J9" s="600"/>
      <c r="K9" s="601"/>
      <c r="L9" s="435"/>
      <c r="M9" s="435"/>
      <c r="N9" s="432"/>
      <c r="O9" s="432"/>
    </row>
    <row r="10" spans="1:15" ht="15.75" customHeight="1" x14ac:dyDescent="0.3">
      <c r="A10" s="432"/>
      <c r="B10" s="117"/>
      <c r="C10" s="432"/>
      <c r="D10" s="432"/>
      <c r="E10" s="432"/>
      <c r="F10" s="602" t="str">
        <f>IF(F9="Integrale kostensystematiek","IKS Let op! U dient in de begroting de IKS-tarieven zo te specificeren dat deze te controleren zijn op basis van de door u aangeleverde IKS tarieven aan RVO. Bijvoorbeeld: divisie R&amp;D, loonschaal 10. Vul dit in bij toelichting IKS","")</f>
        <v/>
      </c>
      <c r="G10" s="602"/>
      <c r="H10" s="602"/>
      <c r="I10" s="602"/>
      <c r="J10" s="602"/>
      <c r="K10" s="602"/>
      <c r="L10" s="167"/>
      <c r="M10" s="167"/>
      <c r="N10" s="432"/>
      <c r="O10" s="432"/>
    </row>
    <row r="11" spans="1:15" ht="15.75" customHeight="1" x14ac:dyDescent="0.3">
      <c r="A11" s="432"/>
      <c r="B11" s="117"/>
      <c r="C11" s="432"/>
      <c r="D11" s="432"/>
      <c r="E11" s="432"/>
      <c r="F11" s="603"/>
      <c r="G11" s="603"/>
      <c r="H11" s="603"/>
      <c r="I11" s="603"/>
      <c r="J11" s="603"/>
      <c r="K11" s="603"/>
      <c r="L11" s="167"/>
      <c r="M11" s="167"/>
      <c r="N11" s="432"/>
      <c r="O11" s="432"/>
    </row>
    <row r="12" spans="1:15" ht="15.75" customHeight="1" x14ac:dyDescent="0.3">
      <c r="A12" s="432"/>
      <c r="B12" s="117"/>
      <c r="C12" s="432"/>
      <c r="D12" s="432"/>
      <c r="E12" s="432"/>
      <c r="F12" s="603"/>
      <c r="G12" s="603"/>
      <c r="H12" s="603"/>
      <c r="I12" s="603"/>
      <c r="J12" s="603"/>
      <c r="K12" s="603"/>
      <c r="L12" s="167"/>
      <c r="M12" s="167"/>
      <c r="N12" s="432"/>
      <c r="O12" s="432"/>
    </row>
    <row r="13" spans="1:15" ht="15.75" customHeight="1" x14ac:dyDescent="0.3">
      <c r="A13" s="432"/>
      <c r="B13" s="114" t="s">
        <v>217</v>
      </c>
      <c r="C13" s="436"/>
      <c r="D13" s="125"/>
      <c r="E13" s="126"/>
      <c r="F13" s="436"/>
      <c r="G13" s="436"/>
      <c r="H13" s="436"/>
      <c r="I13" s="436"/>
      <c r="J13" s="436"/>
      <c r="K13" s="436"/>
      <c r="L13" s="437"/>
      <c r="M13" s="435"/>
      <c r="N13" s="432"/>
      <c r="O13" s="432"/>
    </row>
    <row r="14" spans="1:15" ht="13" x14ac:dyDescent="0.3">
      <c r="A14" s="432"/>
      <c r="B14" s="114" t="s">
        <v>218</v>
      </c>
      <c r="C14" s="436"/>
      <c r="D14" s="125"/>
      <c r="E14" s="126"/>
      <c r="F14" s="436"/>
      <c r="G14" s="436"/>
      <c r="H14" s="436"/>
      <c r="I14" s="436"/>
      <c r="J14" s="436"/>
      <c r="K14" s="436"/>
      <c r="L14" s="437"/>
      <c r="M14" s="435"/>
      <c r="N14" s="432"/>
      <c r="O14" s="432"/>
    </row>
    <row r="15" spans="1:15" ht="13" x14ac:dyDescent="0.3">
      <c r="A15" s="432"/>
      <c r="B15" s="117"/>
      <c r="C15" s="432"/>
      <c r="D15" s="432"/>
      <c r="E15" s="432"/>
      <c r="F15" s="432"/>
      <c r="G15" s="432"/>
      <c r="H15" s="432"/>
      <c r="I15" s="432"/>
      <c r="J15" s="432"/>
      <c r="K15" s="432"/>
      <c r="L15" s="435"/>
      <c r="M15" s="435"/>
      <c r="N15" s="432"/>
      <c r="O15" s="432"/>
    </row>
    <row r="16" spans="1:15" ht="13" x14ac:dyDescent="0.3">
      <c r="A16" s="432"/>
      <c r="B16" s="114" t="s">
        <v>219</v>
      </c>
      <c r="C16" s="114" t="s">
        <v>220</v>
      </c>
      <c r="D16" s="127"/>
      <c r="E16" s="115"/>
      <c r="F16" s="115"/>
      <c r="G16" s="115"/>
      <c r="H16" s="115"/>
      <c r="I16" s="115"/>
      <c r="J16" s="115"/>
      <c r="K16" s="115"/>
      <c r="L16" s="116"/>
      <c r="M16" s="149"/>
      <c r="N16" s="432"/>
      <c r="O16" s="432"/>
    </row>
    <row r="17" spans="2:15" ht="13" x14ac:dyDescent="0.3">
      <c r="B17" s="117"/>
      <c r="C17" s="432"/>
      <c r="D17" s="433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2"/>
    </row>
    <row r="18" spans="2:15" ht="13" x14ac:dyDescent="0.3">
      <c r="B18" s="117"/>
      <c r="C18" s="432"/>
      <c r="D18" s="433"/>
      <c r="E18" s="432"/>
      <c r="F18" s="403"/>
      <c r="G18" s="178" t="str">
        <f>IF(AND($F$9="Integrale kostensystematiek",COUNTA(C20:D55)&gt;COUNTA(G20:G55)),"Let op! U dient de Toelichting IKS in te vullen","")</f>
        <v/>
      </c>
      <c r="H18" s="403"/>
      <c r="I18" s="403"/>
      <c r="J18" s="164"/>
      <c r="K18" s="164"/>
      <c r="L18" s="435"/>
      <c r="M18" s="435"/>
      <c r="N18" s="432"/>
      <c r="O18" s="432"/>
    </row>
    <row r="19" spans="2:15" ht="39" x14ac:dyDescent="0.3">
      <c r="B19" s="130" t="s">
        <v>221</v>
      </c>
      <c r="C19" s="597" t="s">
        <v>222</v>
      </c>
      <c r="D19" s="598"/>
      <c r="E19" s="604" t="s">
        <v>223</v>
      </c>
      <c r="F19" s="604"/>
      <c r="G19" s="130" t="s">
        <v>224</v>
      </c>
      <c r="H19" s="604" t="s">
        <v>225</v>
      </c>
      <c r="I19" s="604"/>
      <c r="J19" s="163" t="s">
        <v>226</v>
      </c>
      <c r="K19" s="130" t="s">
        <v>227</v>
      </c>
      <c r="L19" s="131"/>
      <c r="M19" s="131"/>
      <c r="N19" s="432"/>
      <c r="O19" s="432"/>
    </row>
    <row r="20" spans="2:15" ht="12.5" x14ac:dyDescent="0.25">
      <c r="B20" s="368"/>
      <c r="C20" s="589"/>
      <c r="D20" s="590"/>
      <c r="E20" s="589"/>
      <c r="F20" s="590"/>
      <c r="G20" s="438"/>
      <c r="H20" s="591"/>
      <c r="I20" s="592"/>
      <c r="J20" s="440"/>
      <c r="K20" s="441">
        <f t="shared" ref="K20:K55" si="0">H20*J20</f>
        <v>0</v>
      </c>
      <c r="L20" s="435"/>
      <c r="M20" s="435"/>
      <c r="N20" s="432"/>
      <c r="O20" s="432"/>
    </row>
    <row r="21" spans="2:15" ht="12.5" x14ac:dyDescent="0.25">
      <c r="B21" s="368"/>
      <c r="C21" s="589"/>
      <c r="D21" s="590"/>
      <c r="E21" s="589"/>
      <c r="F21" s="590"/>
      <c r="G21" s="438"/>
      <c r="H21" s="591"/>
      <c r="I21" s="592"/>
      <c r="J21" s="440"/>
      <c r="K21" s="441">
        <f t="shared" si="0"/>
        <v>0</v>
      </c>
      <c r="L21" s="435"/>
      <c r="M21" s="435"/>
      <c r="N21" s="432"/>
      <c r="O21" s="432"/>
    </row>
    <row r="22" spans="2:15" ht="12.5" x14ac:dyDescent="0.25">
      <c r="B22" s="368"/>
      <c r="C22" s="589"/>
      <c r="D22" s="590"/>
      <c r="E22" s="589"/>
      <c r="F22" s="590"/>
      <c r="G22" s="438"/>
      <c r="H22" s="591"/>
      <c r="I22" s="592"/>
      <c r="J22" s="440"/>
      <c r="K22" s="441">
        <f t="shared" si="0"/>
        <v>0</v>
      </c>
      <c r="L22" s="435"/>
      <c r="M22" s="435"/>
      <c r="N22" s="432"/>
      <c r="O22" s="432"/>
    </row>
    <row r="23" spans="2:15" ht="12.5" x14ac:dyDescent="0.25">
      <c r="B23" s="368"/>
      <c r="C23" s="589"/>
      <c r="D23" s="590"/>
      <c r="E23" s="589"/>
      <c r="F23" s="590"/>
      <c r="G23" s="438"/>
      <c r="H23" s="591"/>
      <c r="I23" s="592"/>
      <c r="J23" s="440"/>
      <c r="K23" s="441">
        <f t="shared" si="0"/>
        <v>0</v>
      </c>
      <c r="L23" s="435"/>
      <c r="M23" s="435"/>
      <c r="N23" s="432"/>
      <c r="O23" s="432"/>
    </row>
    <row r="24" spans="2:15" ht="12.5" x14ac:dyDescent="0.25">
      <c r="B24" s="368"/>
      <c r="C24" s="589"/>
      <c r="D24" s="590"/>
      <c r="E24" s="589"/>
      <c r="F24" s="590"/>
      <c r="G24" s="438"/>
      <c r="H24" s="591"/>
      <c r="I24" s="592"/>
      <c r="J24" s="440"/>
      <c r="K24" s="441">
        <f t="shared" si="0"/>
        <v>0</v>
      </c>
      <c r="L24" s="435"/>
      <c r="M24" s="435"/>
      <c r="N24" s="432"/>
      <c r="O24" s="432"/>
    </row>
    <row r="25" spans="2:15" ht="12.5" x14ac:dyDescent="0.25">
      <c r="B25" s="368"/>
      <c r="C25" s="589"/>
      <c r="D25" s="590"/>
      <c r="E25" s="589"/>
      <c r="F25" s="590"/>
      <c r="G25" s="438"/>
      <c r="H25" s="591"/>
      <c r="I25" s="592"/>
      <c r="J25" s="440"/>
      <c r="K25" s="441">
        <f t="shared" si="0"/>
        <v>0</v>
      </c>
      <c r="L25" s="435"/>
      <c r="M25" s="435"/>
      <c r="N25" s="432"/>
      <c r="O25" s="432"/>
    </row>
    <row r="26" spans="2:15" ht="12.5" x14ac:dyDescent="0.25">
      <c r="B26" s="368"/>
      <c r="C26" s="589"/>
      <c r="D26" s="590"/>
      <c r="E26" s="589"/>
      <c r="F26" s="590"/>
      <c r="G26" s="438"/>
      <c r="H26" s="591"/>
      <c r="I26" s="592"/>
      <c r="J26" s="440"/>
      <c r="K26" s="441">
        <f t="shared" si="0"/>
        <v>0</v>
      </c>
      <c r="L26" s="435"/>
      <c r="M26" s="435"/>
      <c r="N26" s="432"/>
      <c r="O26" s="432"/>
    </row>
    <row r="27" spans="2:15" ht="12.5" x14ac:dyDescent="0.25">
      <c r="B27" s="368"/>
      <c r="C27" s="589"/>
      <c r="D27" s="590"/>
      <c r="E27" s="589"/>
      <c r="F27" s="590"/>
      <c r="G27" s="438"/>
      <c r="H27" s="591"/>
      <c r="I27" s="592"/>
      <c r="J27" s="440"/>
      <c r="K27" s="441">
        <f t="shared" si="0"/>
        <v>0</v>
      </c>
      <c r="L27" s="435"/>
      <c r="M27" s="435"/>
      <c r="N27" s="432"/>
      <c r="O27" s="432"/>
    </row>
    <row r="28" spans="2:15" ht="12.5" x14ac:dyDescent="0.25">
      <c r="B28" s="368"/>
      <c r="C28" s="589"/>
      <c r="D28" s="590"/>
      <c r="E28" s="589"/>
      <c r="F28" s="590"/>
      <c r="G28" s="438"/>
      <c r="H28" s="591"/>
      <c r="I28" s="592"/>
      <c r="J28" s="440"/>
      <c r="K28" s="441">
        <f t="shared" si="0"/>
        <v>0</v>
      </c>
      <c r="L28" s="435"/>
      <c r="M28" s="435"/>
      <c r="N28" s="432"/>
      <c r="O28" s="432"/>
    </row>
    <row r="29" spans="2:15" ht="12.5" x14ac:dyDescent="0.25">
      <c r="B29" s="368"/>
      <c r="C29" s="589"/>
      <c r="D29" s="590"/>
      <c r="E29" s="589"/>
      <c r="F29" s="590"/>
      <c r="G29" s="438"/>
      <c r="H29" s="591"/>
      <c r="I29" s="592"/>
      <c r="J29" s="440"/>
      <c r="K29" s="441">
        <f t="shared" si="0"/>
        <v>0</v>
      </c>
      <c r="L29" s="435"/>
      <c r="M29" s="435"/>
      <c r="N29" s="432"/>
      <c r="O29" s="432"/>
    </row>
    <row r="30" spans="2:15" ht="12.5" x14ac:dyDescent="0.25">
      <c r="B30" s="368"/>
      <c r="C30" s="589"/>
      <c r="D30" s="590"/>
      <c r="E30" s="589"/>
      <c r="F30" s="590"/>
      <c r="G30" s="438"/>
      <c r="H30" s="591"/>
      <c r="I30" s="592"/>
      <c r="J30" s="440"/>
      <c r="K30" s="441">
        <f t="shared" si="0"/>
        <v>0</v>
      </c>
      <c r="L30" s="435"/>
      <c r="M30" s="435"/>
      <c r="N30" s="432"/>
      <c r="O30" s="432"/>
    </row>
    <row r="31" spans="2:15" ht="12.5" x14ac:dyDescent="0.25">
      <c r="B31" s="368"/>
      <c r="C31" s="589"/>
      <c r="D31" s="590"/>
      <c r="E31" s="589"/>
      <c r="F31" s="590"/>
      <c r="G31" s="438"/>
      <c r="H31" s="591"/>
      <c r="I31" s="592"/>
      <c r="J31" s="440"/>
      <c r="K31" s="441">
        <f t="shared" si="0"/>
        <v>0</v>
      </c>
      <c r="L31" s="435"/>
      <c r="M31" s="435"/>
      <c r="N31" s="432"/>
      <c r="O31" s="432"/>
    </row>
    <row r="32" spans="2:15" ht="12.5" x14ac:dyDescent="0.25">
      <c r="B32" s="368"/>
      <c r="C32" s="589"/>
      <c r="D32" s="590"/>
      <c r="E32" s="589"/>
      <c r="F32" s="590"/>
      <c r="G32" s="438"/>
      <c r="H32" s="591"/>
      <c r="I32" s="592"/>
      <c r="J32" s="440"/>
      <c r="K32" s="441">
        <f t="shared" si="0"/>
        <v>0</v>
      </c>
      <c r="L32" s="435"/>
      <c r="M32" s="435"/>
      <c r="N32" s="432"/>
      <c r="O32" s="432"/>
    </row>
    <row r="33" spans="2:15" ht="12.5" x14ac:dyDescent="0.25">
      <c r="B33" s="368"/>
      <c r="C33" s="589"/>
      <c r="D33" s="590"/>
      <c r="E33" s="589"/>
      <c r="F33" s="590"/>
      <c r="G33" s="438"/>
      <c r="H33" s="591"/>
      <c r="I33" s="592"/>
      <c r="J33" s="440"/>
      <c r="K33" s="441">
        <f t="shared" si="0"/>
        <v>0</v>
      </c>
      <c r="L33" s="435"/>
      <c r="M33" s="435"/>
      <c r="N33" s="432"/>
      <c r="O33" s="432"/>
    </row>
    <row r="34" spans="2:15" ht="12.5" x14ac:dyDescent="0.25">
      <c r="B34" s="368"/>
      <c r="C34" s="589"/>
      <c r="D34" s="590"/>
      <c r="E34" s="589"/>
      <c r="F34" s="590"/>
      <c r="G34" s="438"/>
      <c r="H34" s="591"/>
      <c r="I34" s="592"/>
      <c r="J34" s="440"/>
      <c r="K34" s="441">
        <f t="shared" si="0"/>
        <v>0</v>
      </c>
      <c r="L34" s="435"/>
      <c r="M34" s="435"/>
      <c r="N34" s="432"/>
      <c r="O34" s="432"/>
    </row>
    <row r="35" spans="2:15" ht="12.5" x14ac:dyDescent="0.25">
      <c r="B35" s="368"/>
      <c r="C35" s="589"/>
      <c r="D35" s="590"/>
      <c r="E35" s="589"/>
      <c r="F35" s="590"/>
      <c r="G35" s="438"/>
      <c r="H35" s="591"/>
      <c r="I35" s="592"/>
      <c r="J35" s="440"/>
      <c r="K35" s="441">
        <f t="shared" si="0"/>
        <v>0</v>
      </c>
      <c r="L35" s="435"/>
      <c r="M35" s="435"/>
      <c r="N35" s="432"/>
      <c r="O35" s="432"/>
    </row>
    <row r="36" spans="2:15" ht="12.5" x14ac:dyDescent="0.25">
      <c r="B36" s="368"/>
      <c r="C36" s="589"/>
      <c r="D36" s="590"/>
      <c r="E36" s="589"/>
      <c r="F36" s="590"/>
      <c r="G36" s="438"/>
      <c r="H36" s="591"/>
      <c r="I36" s="592"/>
      <c r="J36" s="440"/>
      <c r="K36" s="441">
        <f t="shared" si="0"/>
        <v>0</v>
      </c>
      <c r="L36" s="435"/>
      <c r="M36" s="435"/>
      <c r="N36" s="432"/>
      <c r="O36" s="432"/>
    </row>
    <row r="37" spans="2:15" ht="12.5" x14ac:dyDescent="0.25">
      <c r="B37" s="368"/>
      <c r="C37" s="589"/>
      <c r="D37" s="590"/>
      <c r="E37" s="589"/>
      <c r="F37" s="590"/>
      <c r="G37" s="438"/>
      <c r="H37" s="591"/>
      <c r="I37" s="592"/>
      <c r="J37" s="440"/>
      <c r="K37" s="441">
        <f t="shared" si="0"/>
        <v>0</v>
      </c>
      <c r="L37" s="435"/>
      <c r="M37" s="435"/>
      <c r="N37" s="432"/>
      <c r="O37" s="432"/>
    </row>
    <row r="38" spans="2:15" ht="12.5" x14ac:dyDescent="0.25">
      <c r="B38" s="368"/>
      <c r="C38" s="589"/>
      <c r="D38" s="590"/>
      <c r="E38" s="589"/>
      <c r="F38" s="590"/>
      <c r="G38" s="438"/>
      <c r="H38" s="591"/>
      <c r="I38" s="592"/>
      <c r="J38" s="440"/>
      <c r="K38" s="441">
        <f t="shared" si="0"/>
        <v>0</v>
      </c>
      <c r="L38" s="435"/>
      <c r="M38" s="435"/>
      <c r="N38" s="432"/>
      <c r="O38" s="432"/>
    </row>
    <row r="39" spans="2:15" ht="12.5" x14ac:dyDescent="0.25">
      <c r="B39" s="368"/>
      <c r="C39" s="589"/>
      <c r="D39" s="590"/>
      <c r="E39" s="589"/>
      <c r="F39" s="590"/>
      <c r="G39" s="438"/>
      <c r="H39" s="591"/>
      <c r="I39" s="592"/>
      <c r="J39" s="440"/>
      <c r="K39" s="441">
        <f t="shared" si="0"/>
        <v>0</v>
      </c>
      <c r="L39" s="435"/>
      <c r="M39" s="435"/>
      <c r="N39" s="432"/>
      <c r="O39" s="432"/>
    </row>
    <row r="40" spans="2:15" ht="12.5" x14ac:dyDescent="0.25">
      <c r="B40" s="368"/>
      <c r="C40" s="589"/>
      <c r="D40" s="590"/>
      <c r="E40" s="589"/>
      <c r="F40" s="590"/>
      <c r="G40" s="438"/>
      <c r="H40" s="591"/>
      <c r="I40" s="592"/>
      <c r="J40" s="440"/>
      <c r="K40" s="441">
        <f t="shared" si="0"/>
        <v>0</v>
      </c>
      <c r="L40" s="435"/>
      <c r="M40" s="435"/>
      <c r="N40" s="432"/>
      <c r="O40" s="432"/>
    </row>
    <row r="41" spans="2:15" ht="12.5" x14ac:dyDescent="0.25">
      <c r="B41" s="368"/>
      <c r="C41" s="589"/>
      <c r="D41" s="590"/>
      <c r="E41" s="589"/>
      <c r="F41" s="590"/>
      <c r="G41" s="438"/>
      <c r="H41" s="591"/>
      <c r="I41" s="592"/>
      <c r="J41" s="440"/>
      <c r="K41" s="441">
        <f t="shared" si="0"/>
        <v>0</v>
      </c>
      <c r="L41" s="435"/>
      <c r="M41" s="435"/>
      <c r="N41" s="432"/>
      <c r="O41" s="432"/>
    </row>
    <row r="42" spans="2:15" ht="12.5" x14ac:dyDescent="0.25">
      <c r="B42" s="368"/>
      <c r="C42" s="589"/>
      <c r="D42" s="590"/>
      <c r="E42" s="589"/>
      <c r="F42" s="590"/>
      <c r="G42" s="438"/>
      <c r="H42" s="591"/>
      <c r="I42" s="592"/>
      <c r="J42" s="440"/>
      <c r="K42" s="441">
        <f t="shared" si="0"/>
        <v>0</v>
      </c>
      <c r="L42" s="435"/>
      <c r="M42" s="435"/>
      <c r="N42" s="432"/>
      <c r="O42" s="432"/>
    </row>
    <row r="43" spans="2:15" ht="12.5" x14ac:dyDescent="0.25">
      <c r="B43" s="368"/>
      <c r="C43" s="589"/>
      <c r="D43" s="590"/>
      <c r="E43" s="589"/>
      <c r="F43" s="590"/>
      <c r="G43" s="438"/>
      <c r="H43" s="591"/>
      <c r="I43" s="592"/>
      <c r="J43" s="440"/>
      <c r="K43" s="441">
        <f t="shared" si="0"/>
        <v>0</v>
      </c>
      <c r="L43" s="435"/>
      <c r="M43" s="435"/>
      <c r="N43" s="432"/>
      <c r="O43" s="432"/>
    </row>
    <row r="44" spans="2:15" ht="12.5" x14ac:dyDescent="0.25">
      <c r="B44" s="368"/>
      <c r="C44" s="589"/>
      <c r="D44" s="590"/>
      <c r="E44" s="589"/>
      <c r="F44" s="590"/>
      <c r="G44" s="438"/>
      <c r="H44" s="591"/>
      <c r="I44" s="592"/>
      <c r="J44" s="440"/>
      <c r="K44" s="441">
        <f t="shared" si="0"/>
        <v>0</v>
      </c>
      <c r="L44" s="435"/>
      <c r="M44" s="435"/>
      <c r="N44" s="432"/>
      <c r="O44" s="432"/>
    </row>
    <row r="45" spans="2:15" ht="12.5" x14ac:dyDescent="0.25">
      <c r="B45" s="368"/>
      <c r="C45" s="589"/>
      <c r="D45" s="590"/>
      <c r="E45" s="589"/>
      <c r="F45" s="590"/>
      <c r="G45" s="438"/>
      <c r="H45" s="591"/>
      <c r="I45" s="592"/>
      <c r="J45" s="440"/>
      <c r="K45" s="441">
        <f t="shared" si="0"/>
        <v>0</v>
      </c>
      <c r="L45" s="435"/>
      <c r="M45" s="435"/>
      <c r="N45" s="432"/>
      <c r="O45" s="432"/>
    </row>
    <row r="46" spans="2:15" ht="12.5" x14ac:dyDescent="0.25">
      <c r="B46" s="368"/>
      <c r="C46" s="589"/>
      <c r="D46" s="590"/>
      <c r="E46" s="589"/>
      <c r="F46" s="590"/>
      <c r="G46" s="438"/>
      <c r="H46" s="591"/>
      <c r="I46" s="592"/>
      <c r="J46" s="440"/>
      <c r="K46" s="441">
        <f t="shared" si="0"/>
        <v>0</v>
      </c>
      <c r="L46" s="435"/>
      <c r="M46" s="435"/>
      <c r="N46" s="432"/>
      <c r="O46" s="432"/>
    </row>
    <row r="47" spans="2:15" ht="12.5" x14ac:dyDescent="0.25">
      <c r="B47" s="368"/>
      <c r="C47" s="589"/>
      <c r="D47" s="590"/>
      <c r="E47" s="589"/>
      <c r="F47" s="590"/>
      <c r="G47" s="438"/>
      <c r="H47" s="591"/>
      <c r="I47" s="592"/>
      <c r="J47" s="440"/>
      <c r="K47" s="441">
        <f t="shared" si="0"/>
        <v>0</v>
      </c>
      <c r="L47" s="435"/>
      <c r="M47" s="435"/>
      <c r="N47" s="432"/>
      <c r="O47" s="432"/>
    </row>
    <row r="48" spans="2:15" ht="12.5" x14ac:dyDescent="0.25">
      <c r="B48" s="368"/>
      <c r="C48" s="589"/>
      <c r="D48" s="590"/>
      <c r="E48" s="589"/>
      <c r="F48" s="590"/>
      <c r="G48" s="438"/>
      <c r="H48" s="591"/>
      <c r="I48" s="592"/>
      <c r="J48" s="440"/>
      <c r="K48" s="441">
        <f t="shared" si="0"/>
        <v>0</v>
      </c>
      <c r="L48" s="435"/>
      <c r="M48" s="435"/>
      <c r="N48" s="432"/>
      <c r="O48" s="432"/>
    </row>
    <row r="49" spans="2:15" ht="12.5" x14ac:dyDescent="0.25">
      <c r="B49" s="368"/>
      <c r="C49" s="589"/>
      <c r="D49" s="590"/>
      <c r="E49" s="589"/>
      <c r="F49" s="590"/>
      <c r="G49" s="438"/>
      <c r="H49" s="591"/>
      <c r="I49" s="592"/>
      <c r="J49" s="440"/>
      <c r="K49" s="441">
        <f t="shared" si="0"/>
        <v>0</v>
      </c>
      <c r="L49" s="435"/>
      <c r="M49" s="435"/>
      <c r="N49" s="432"/>
      <c r="O49" s="432"/>
    </row>
    <row r="50" spans="2:15" ht="12.5" x14ac:dyDescent="0.25">
      <c r="B50" s="368"/>
      <c r="C50" s="589"/>
      <c r="D50" s="590"/>
      <c r="E50" s="589"/>
      <c r="F50" s="590"/>
      <c r="G50" s="438"/>
      <c r="H50" s="591"/>
      <c r="I50" s="592"/>
      <c r="J50" s="440"/>
      <c r="K50" s="441">
        <f t="shared" si="0"/>
        <v>0</v>
      </c>
      <c r="L50" s="435"/>
      <c r="M50" s="435"/>
      <c r="N50" s="432"/>
      <c r="O50" s="432"/>
    </row>
    <row r="51" spans="2:15" ht="12.5" x14ac:dyDescent="0.25">
      <c r="B51" s="368"/>
      <c r="C51" s="589"/>
      <c r="D51" s="590"/>
      <c r="E51" s="589"/>
      <c r="F51" s="590"/>
      <c r="G51" s="438"/>
      <c r="H51" s="591"/>
      <c r="I51" s="592"/>
      <c r="J51" s="440"/>
      <c r="K51" s="441">
        <f t="shared" si="0"/>
        <v>0</v>
      </c>
      <c r="L51" s="435"/>
      <c r="M51" s="435"/>
      <c r="N51" s="432"/>
      <c r="O51" s="432"/>
    </row>
    <row r="52" spans="2:15" ht="12.5" x14ac:dyDescent="0.25">
      <c r="B52" s="368"/>
      <c r="C52" s="589"/>
      <c r="D52" s="590"/>
      <c r="E52" s="589"/>
      <c r="F52" s="590"/>
      <c r="G52" s="438"/>
      <c r="H52" s="591"/>
      <c r="I52" s="592"/>
      <c r="J52" s="440"/>
      <c r="K52" s="441">
        <f t="shared" si="0"/>
        <v>0</v>
      </c>
      <c r="L52" s="435"/>
      <c r="M52" s="435"/>
      <c r="N52" s="432"/>
      <c r="O52" s="432"/>
    </row>
    <row r="53" spans="2:15" ht="12.5" x14ac:dyDescent="0.25">
      <c r="B53" s="368"/>
      <c r="C53" s="589"/>
      <c r="D53" s="590"/>
      <c r="E53" s="589"/>
      <c r="F53" s="590"/>
      <c r="G53" s="438"/>
      <c r="H53" s="591"/>
      <c r="I53" s="592"/>
      <c r="J53" s="440"/>
      <c r="K53" s="441">
        <f t="shared" si="0"/>
        <v>0</v>
      </c>
      <c r="L53" s="435"/>
      <c r="M53" s="435"/>
      <c r="N53" s="432"/>
      <c r="O53" s="432"/>
    </row>
    <row r="54" spans="2:15" ht="12.5" x14ac:dyDescent="0.25">
      <c r="B54" s="368"/>
      <c r="C54" s="589"/>
      <c r="D54" s="590"/>
      <c r="E54" s="589"/>
      <c r="F54" s="590"/>
      <c r="G54" s="438"/>
      <c r="H54" s="591"/>
      <c r="I54" s="592"/>
      <c r="J54" s="440"/>
      <c r="K54" s="441">
        <f t="shared" si="0"/>
        <v>0</v>
      </c>
      <c r="L54" s="435"/>
      <c r="M54" s="435"/>
      <c r="N54" s="432"/>
      <c r="O54" s="432"/>
    </row>
    <row r="55" spans="2:15" ht="12.5" x14ac:dyDescent="0.25">
      <c r="B55" s="368"/>
      <c r="C55" s="589"/>
      <c r="D55" s="590"/>
      <c r="E55" s="589"/>
      <c r="F55" s="590"/>
      <c r="G55" s="438"/>
      <c r="H55" s="591"/>
      <c r="I55" s="592"/>
      <c r="J55" s="440"/>
      <c r="K55" s="441">
        <f t="shared" si="0"/>
        <v>0</v>
      </c>
      <c r="L55" s="435"/>
      <c r="M55" s="435"/>
      <c r="N55" s="432"/>
      <c r="O55" s="432"/>
    </row>
    <row r="56" spans="2:15" ht="13" x14ac:dyDescent="0.3">
      <c r="B56" s="432"/>
      <c r="C56" s="432"/>
      <c r="D56" s="117"/>
      <c r="E56" s="117"/>
      <c r="F56" s="117"/>
      <c r="G56" s="117"/>
      <c r="H56" s="117"/>
      <c r="I56" s="117" t="s">
        <v>228</v>
      </c>
      <c r="J56" s="432"/>
      <c r="K56" s="101">
        <f>SUM(K20:K55)</f>
        <v>0</v>
      </c>
      <c r="L56" s="435"/>
      <c r="M56" s="435"/>
      <c r="N56" s="432"/>
      <c r="O56" s="432"/>
    </row>
    <row r="57" spans="2:15" ht="13" x14ac:dyDescent="0.3">
      <c r="B57" s="124"/>
      <c r="C57" s="117"/>
      <c r="D57" s="117"/>
      <c r="E57" s="432"/>
      <c r="F57" s="432"/>
      <c r="G57" s="432"/>
      <c r="H57" s="432"/>
      <c r="I57" s="432"/>
      <c r="J57" s="117"/>
      <c r="K57" s="117"/>
      <c r="L57" s="132"/>
      <c r="M57" s="132"/>
      <c r="N57" s="432"/>
      <c r="O57" s="432"/>
    </row>
    <row r="58" spans="2:15" ht="13" x14ac:dyDescent="0.3">
      <c r="B58" s="114" t="s">
        <v>229</v>
      </c>
      <c r="C58" s="114" t="s">
        <v>230</v>
      </c>
      <c r="D58" s="114"/>
      <c r="E58" s="115"/>
      <c r="F58" s="115"/>
      <c r="G58" s="115"/>
      <c r="H58" s="115"/>
      <c r="I58" s="115"/>
      <c r="J58" s="115"/>
      <c r="K58" s="115"/>
      <c r="L58" s="165"/>
      <c r="M58" s="165"/>
      <c r="N58" s="605" t="s">
        <v>231</v>
      </c>
      <c r="O58" s="432"/>
    </row>
    <row r="59" spans="2:15" ht="13" x14ac:dyDescent="0.3">
      <c r="B59" s="117"/>
      <c r="C59" s="117"/>
      <c r="D59" s="117"/>
      <c r="E59" s="432"/>
      <c r="F59" s="432"/>
      <c r="G59" s="432"/>
      <c r="H59" s="432"/>
      <c r="I59" s="432"/>
      <c r="J59" s="432"/>
      <c r="K59" s="432"/>
      <c r="L59" s="432"/>
      <c r="M59" s="432"/>
      <c r="N59" s="605"/>
      <c r="O59" s="432"/>
    </row>
    <row r="60" spans="2:15" ht="25.5" customHeight="1" x14ac:dyDescent="0.3">
      <c r="B60" s="432"/>
      <c r="C60" s="133"/>
      <c r="D60" s="172" t="str">
        <f>IF(COUNTA(D62:D83)&lt;COUNTA(E62:E83),"Let op! Vul ook de aanschafdatum in!","")</f>
        <v/>
      </c>
      <c r="E60" s="432"/>
      <c r="F60" s="134"/>
      <c r="G60" s="135"/>
      <c r="H60" s="135"/>
      <c r="I60" s="134"/>
      <c r="J60" s="131"/>
      <c r="K60" s="435"/>
      <c r="L60" s="442"/>
      <c r="M60" s="442"/>
      <c r="N60" s="606"/>
      <c r="O60" s="432"/>
    </row>
    <row r="61" spans="2:15" ht="39" x14ac:dyDescent="0.3">
      <c r="B61" s="130" t="s">
        <v>221</v>
      </c>
      <c r="C61" s="130" t="s">
        <v>232</v>
      </c>
      <c r="D61" s="128" t="s">
        <v>276</v>
      </c>
      <c r="E61" s="129" t="s">
        <v>234</v>
      </c>
      <c r="F61" s="136" t="s">
        <v>235</v>
      </c>
      <c r="G61" s="136" t="s">
        <v>236</v>
      </c>
      <c r="H61" s="136" t="s">
        <v>237</v>
      </c>
      <c r="I61" s="166" t="s">
        <v>238</v>
      </c>
      <c r="J61" s="130" t="s">
        <v>239</v>
      </c>
      <c r="K61" s="130" t="s">
        <v>227</v>
      </c>
      <c r="L61" s="435"/>
      <c r="M61" s="435"/>
      <c r="N61" s="137" t="s">
        <v>240</v>
      </c>
      <c r="O61" s="432"/>
    </row>
    <row r="62" spans="2:15" ht="12.5" x14ac:dyDescent="0.25">
      <c r="B62" s="368"/>
      <c r="C62" s="368"/>
      <c r="D62" s="443"/>
      <c r="E62" s="444"/>
      <c r="F62" s="445"/>
      <c r="G62" s="446">
        <f t="shared" ref="G62:G82" si="1">IFERROR(E62/F62,0)</f>
        <v>0</v>
      </c>
      <c r="H62" s="444"/>
      <c r="I62" s="447">
        <f>IFERROR(G62/H62,0)</f>
        <v>0</v>
      </c>
      <c r="J62" s="444"/>
      <c r="K62" s="441">
        <f t="shared" ref="K62:K83" si="2">I62*J62</f>
        <v>0</v>
      </c>
      <c r="L62" s="435"/>
      <c r="M62" s="435"/>
      <c r="N62" s="446" t="str">
        <f>IFERROR(IF(D62&gt;=Startdatum,"Na startdatum aangekocht", IF(DATEDIF('Begroting P'!$D62,Startdatum,"D")&gt;0,IF((('Begroting P'!$F62-((DATEDIF($D62,Startdatum,"M")/12)))*($E62/$F62))&lt;0,"Dit is afgeschreven!",(('Begroting P'!$F62-((DATEDIF($D62,Startdatum,"M")/12)))*($E62/$F62))),($E62/$F62))),0)</f>
        <v>Na startdatum aangekocht</v>
      </c>
      <c r="O62" s="123"/>
    </row>
    <row r="63" spans="2:15" ht="12.5" x14ac:dyDescent="0.25">
      <c r="B63" s="368"/>
      <c r="C63" s="368"/>
      <c r="D63" s="443"/>
      <c r="E63" s="444"/>
      <c r="F63" s="445"/>
      <c r="G63" s="446">
        <f t="shared" si="1"/>
        <v>0</v>
      </c>
      <c r="H63" s="444"/>
      <c r="I63" s="447">
        <f t="shared" ref="I63:I83" si="3">IFERROR(G63/H63,0)</f>
        <v>0</v>
      </c>
      <c r="J63" s="444"/>
      <c r="K63" s="441">
        <f t="shared" si="2"/>
        <v>0</v>
      </c>
      <c r="L63" s="435"/>
      <c r="M63" s="435"/>
      <c r="N63" s="446" t="str">
        <f>IFERROR(IF(D63&gt;=Startdatum,"Na startdatum aangekocht", IF(DATEDIF('Begroting P'!$D63,Startdatum,"D")&gt;0,IF((('Begroting P'!$F63-((DATEDIF($D63,Startdatum,"M")/12)))*($E63/$F63))&lt;0,"Dit is afgeschreven!",(('Begroting P'!$F63-((DATEDIF($D63,Startdatum,"M")/12)))*($E63/$F63))),($E63/$F63))),0)</f>
        <v>Na startdatum aangekocht</v>
      </c>
      <c r="O63" s="432"/>
    </row>
    <row r="64" spans="2:15" ht="12.5" x14ac:dyDescent="0.25">
      <c r="B64" s="368"/>
      <c r="C64" s="368"/>
      <c r="D64" s="443"/>
      <c r="E64" s="444"/>
      <c r="F64" s="445"/>
      <c r="G64" s="446">
        <f t="shared" si="1"/>
        <v>0</v>
      </c>
      <c r="H64" s="444"/>
      <c r="I64" s="447">
        <f t="shared" si="3"/>
        <v>0</v>
      </c>
      <c r="J64" s="444"/>
      <c r="K64" s="441">
        <f t="shared" si="2"/>
        <v>0</v>
      </c>
      <c r="L64" s="435"/>
      <c r="M64" s="435"/>
      <c r="N64" s="446" t="str">
        <f>IFERROR(IF(D64&gt;=Startdatum,"Na startdatum aangekocht", IF(DATEDIF('Begroting P'!$D64,Startdatum,"D")&gt;0,IF((('Begroting P'!$F64-((DATEDIF($D64,Startdatum,"M")/12)))*($E64/$F64))&lt;0,"Dit is afgeschreven!",(('Begroting P'!$F64-((DATEDIF($D64,Startdatum,"M")/12)))*($E64/$F64))),($E64/$F64))),0)</f>
        <v>Na startdatum aangekocht</v>
      </c>
      <c r="O64" s="432"/>
    </row>
    <row r="65" spans="2:15" ht="12.5" x14ac:dyDescent="0.25">
      <c r="B65" s="368"/>
      <c r="C65" s="368"/>
      <c r="D65" s="443"/>
      <c r="E65" s="444"/>
      <c r="F65" s="445"/>
      <c r="G65" s="446">
        <f t="shared" si="1"/>
        <v>0</v>
      </c>
      <c r="H65" s="444"/>
      <c r="I65" s="447">
        <f t="shared" si="3"/>
        <v>0</v>
      </c>
      <c r="J65" s="444"/>
      <c r="K65" s="441">
        <f t="shared" si="2"/>
        <v>0</v>
      </c>
      <c r="L65" s="435"/>
      <c r="M65" s="435"/>
      <c r="N65" s="446" t="str">
        <f>IFERROR(IF(D65&gt;=Startdatum,"Na startdatum aangekocht", IF(DATEDIF('Begroting P'!$D65,Startdatum,"D")&gt;0,IF((('Begroting P'!$F65-((DATEDIF($D65,Startdatum,"M")/12)))*($E65/$F65))&lt;0,"Dit is afgeschreven!",(('Begroting P'!$F65-((DATEDIF($D65,Startdatum,"M")/12)))*($E65/$F65))),($E65/$F65))),0)</f>
        <v>Na startdatum aangekocht</v>
      </c>
      <c r="O65" s="432"/>
    </row>
    <row r="66" spans="2:15" ht="12.5" x14ac:dyDescent="0.25">
      <c r="B66" s="368"/>
      <c r="C66" s="368"/>
      <c r="D66" s="443"/>
      <c r="E66" s="444"/>
      <c r="F66" s="445"/>
      <c r="G66" s="446">
        <f t="shared" si="1"/>
        <v>0</v>
      </c>
      <c r="H66" s="444"/>
      <c r="I66" s="447">
        <f t="shared" si="3"/>
        <v>0</v>
      </c>
      <c r="J66" s="444"/>
      <c r="K66" s="441">
        <f t="shared" si="2"/>
        <v>0</v>
      </c>
      <c r="L66" s="435"/>
      <c r="M66" s="435"/>
      <c r="N66" s="446" t="str">
        <f>IFERROR(IF(D66&gt;=Startdatum,"Na startdatum aangekocht", IF(DATEDIF('Begroting P'!$D66,Startdatum,"D")&gt;0,IF((('Begroting P'!$F66-((DATEDIF($D66,Startdatum,"M")/12)))*($E66/$F66))&lt;0,"Dit is afgeschreven!",(('Begroting P'!$F66-((DATEDIF($D66,Startdatum,"M")/12)))*($E66/$F66))),($E66/$F66))),0)</f>
        <v>Na startdatum aangekocht</v>
      </c>
      <c r="O66" s="432"/>
    </row>
    <row r="67" spans="2:15" ht="12.5" x14ac:dyDescent="0.25">
      <c r="B67" s="368"/>
      <c r="C67" s="368"/>
      <c r="D67" s="443"/>
      <c r="E67" s="444"/>
      <c r="F67" s="445"/>
      <c r="G67" s="446">
        <f t="shared" si="1"/>
        <v>0</v>
      </c>
      <c r="H67" s="444"/>
      <c r="I67" s="447">
        <f t="shared" si="3"/>
        <v>0</v>
      </c>
      <c r="J67" s="444"/>
      <c r="K67" s="441">
        <f t="shared" si="2"/>
        <v>0</v>
      </c>
      <c r="L67" s="435"/>
      <c r="M67" s="435"/>
      <c r="N67" s="446" t="str">
        <f>IFERROR(IF(D67&gt;=Startdatum,"Na startdatum aangekocht", IF(DATEDIF('Begroting P'!$D67,Startdatum,"D")&gt;0,IF((('Begroting P'!$F67-((DATEDIF($D67,Startdatum,"M")/12)))*($E67/$F67))&lt;0,"Dit is afgeschreven!",(('Begroting P'!$F67-((DATEDIF($D67,Startdatum,"M")/12)))*($E67/$F67))),($E67/$F67))),0)</f>
        <v>Na startdatum aangekocht</v>
      </c>
      <c r="O67" s="432"/>
    </row>
    <row r="68" spans="2:15" ht="12.5" x14ac:dyDescent="0.25">
      <c r="B68" s="368"/>
      <c r="C68" s="368"/>
      <c r="D68" s="443"/>
      <c r="E68" s="444"/>
      <c r="F68" s="445"/>
      <c r="G68" s="446">
        <f t="shared" si="1"/>
        <v>0</v>
      </c>
      <c r="H68" s="444"/>
      <c r="I68" s="447">
        <f t="shared" si="3"/>
        <v>0</v>
      </c>
      <c r="J68" s="444"/>
      <c r="K68" s="441">
        <f t="shared" si="2"/>
        <v>0</v>
      </c>
      <c r="L68" s="435"/>
      <c r="M68" s="435"/>
      <c r="N68" s="446" t="str">
        <f>IFERROR(IF(D68&gt;=Startdatum,"Na startdatum aangekocht", IF(DATEDIF('Begroting P'!$D68,Startdatum,"D")&gt;0,IF((('Begroting P'!$F68-((DATEDIF($D68,Startdatum,"M")/12)))*($E68/$F68))&lt;0,"Dit is afgeschreven!",(('Begroting P'!$F68-((DATEDIF($D68,Startdatum,"M")/12)))*($E68/$F68))),($E68/$F68))),0)</f>
        <v>Na startdatum aangekocht</v>
      </c>
      <c r="O68" s="432"/>
    </row>
    <row r="69" spans="2:15" ht="12.5" x14ac:dyDescent="0.25">
      <c r="B69" s="368"/>
      <c r="C69" s="368"/>
      <c r="D69" s="443"/>
      <c r="E69" s="444"/>
      <c r="F69" s="445"/>
      <c r="G69" s="446">
        <f t="shared" si="1"/>
        <v>0</v>
      </c>
      <c r="H69" s="444"/>
      <c r="I69" s="447">
        <f t="shared" si="3"/>
        <v>0</v>
      </c>
      <c r="J69" s="444"/>
      <c r="K69" s="441">
        <f t="shared" si="2"/>
        <v>0</v>
      </c>
      <c r="L69" s="435"/>
      <c r="M69" s="435"/>
      <c r="N69" s="446" t="str">
        <f>IFERROR(IF(D69&gt;=Startdatum,"Na startdatum aangekocht", IF(DATEDIF('Begroting P'!$D69,Startdatum,"D")&gt;0,IF((('Begroting P'!$F69-((DATEDIF($D69,Startdatum,"M")/12)))*($E69/$F69))&lt;0,"Dit is afgeschreven!",(('Begroting P'!$F69-((DATEDIF($D69,Startdatum,"M")/12)))*($E69/$F69))),($E69/$F69))),0)</f>
        <v>Na startdatum aangekocht</v>
      </c>
      <c r="O69" s="432"/>
    </row>
    <row r="70" spans="2:15" ht="12.5" x14ac:dyDescent="0.25">
      <c r="B70" s="368"/>
      <c r="C70" s="368"/>
      <c r="D70" s="443"/>
      <c r="E70" s="444"/>
      <c r="F70" s="445"/>
      <c r="G70" s="446">
        <f t="shared" si="1"/>
        <v>0</v>
      </c>
      <c r="H70" s="444"/>
      <c r="I70" s="447">
        <f t="shared" si="3"/>
        <v>0</v>
      </c>
      <c r="J70" s="444"/>
      <c r="K70" s="441">
        <f t="shared" si="2"/>
        <v>0</v>
      </c>
      <c r="L70" s="435"/>
      <c r="M70" s="435"/>
      <c r="N70" s="446" t="str">
        <f>IFERROR(IF(D70&gt;=Startdatum,"Na startdatum aangekocht", IF(DATEDIF('Begroting P'!$D70,Startdatum,"D")&gt;0,IF((('Begroting P'!$F70-((DATEDIF($D70,Startdatum,"M")/12)))*($E70/$F70))&lt;0,"Dit is afgeschreven!",(('Begroting P'!$F70-((DATEDIF($D70,Startdatum,"M")/12)))*($E70/$F70))),($E70/$F70))),0)</f>
        <v>Na startdatum aangekocht</v>
      </c>
      <c r="O70" s="432"/>
    </row>
    <row r="71" spans="2:15" ht="12.5" x14ac:dyDescent="0.25">
      <c r="B71" s="368"/>
      <c r="C71" s="368"/>
      <c r="D71" s="443"/>
      <c r="E71" s="444"/>
      <c r="F71" s="445"/>
      <c r="G71" s="446">
        <f t="shared" si="1"/>
        <v>0</v>
      </c>
      <c r="H71" s="444"/>
      <c r="I71" s="447">
        <f t="shared" si="3"/>
        <v>0</v>
      </c>
      <c r="J71" s="444"/>
      <c r="K71" s="441">
        <f t="shared" si="2"/>
        <v>0</v>
      </c>
      <c r="L71" s="435"/>
      <c r="M71" s="435"/>
      <c r="N71" s="446" t="str">
        <f>IFERROR(IF(D71&gt;=Startdatum,"Na startdatum aangekocht", IF(DATEDIF('Begroting P'!$D71,Startdatum,"D")&gt;0,IF((('Begroting P'!$F71-((DATEDIF($D71,Startdatum,"M")/12)))*($E71/$F71))&lt;0,"Dit is afgeschreven!",(('Begroting P'!$F71-((DATEDIF($D71,Startdatum,"M")/12)))*($E71/$F71))),($E71/$F71))),0)</f>
        <v>Na startdatum aangekocht</v>
      </c>
      <c r="O71" s="432"/>
    </row>
    <row r="72" spans="2:15" ht="12.5" x14ac:dyDescent="0.25">
      <c r="B72" s="368"/>
      <c r="C72" s="368"/>
      <c r="D72" s="443"/>
      <c r="E72" s="444"/>
      <c r="F72" s="445"/>
      <c r="G72" s="446">
        <f t="shared" si="1"/>
        <v>0</v>
      </c>
      <c r="H72" s="444"/>
      <c r="I72" s="447">
        <f t="shared" si="3"/>
        <v>0</v>
      </c>
      <c r="J72" s="444"/>
      <c r="K72" s="441">
        <f t="shared" si="2"/>
        <v>0</v>
      </c>
      <c r="L72" s="435"/>
      <c r="M72" s="435"/>
      <c r="N72" s="446" t="str">
        <f>IFERROR(IF(D72&gt;=Startdatum,"Na startdatum aangekocht", IF(DATEDIF('Begroting P'!$D72,Startdatum,"D")&gt;0,IF((('Begroting P'!$F72-((DATEDIF($D72,Startdatum,"M")/12)))*($E72/$F72))&lt;0,"Dit is afgeschreven!",(('Begroting P'!$F72-((DATEDIF($D72,Startdatum,"M")/12)))*($E72/$F72))),($E72/$F72))),0)</f>
        <v>Na startdatum aangekocht</v>
      </c>
      <c r="O72" s="432"/>
    </row>
    <row r="73" spans="2:15" ht="12.5" x14ac:dyDescent="0.25">
      <c r="B73" s="368"/>
      <c r="C73" s="368"/>
      <c r="D73" s="443"/>
      <c r="E73" s="444"/>
      <c r="F73" s="445"/>
      <c r="G73" s="446">
        <f t="shared" si="1"/>
        <v>0</v>
      </c>
      <c r="H73" s="444"/>
      <c r="I73" s="447">
        <f t="shared" si="3"/>
        <v>0</v>
      </c>
      <c r="J73" s="444"/>
      <c r="K73" s="441">
        <f t="shared" si="2"/>
        <v>0</v>
      </c>
      <c r="L73" s="435"/>
      <c r="M73" s="435"/>
      <c r="N73" s="446" t="str">
        <f>IFERROR(IF(D73&gt;=Startdatum,"Na startdatum aangekocht", IF(DATEDIF('Begroting P'!$D73,Startdatum,"D")&gt;0,IF((('Begroting P'!$F73-((DATEDIF($D73,Startdatum,"M")/12)))*($E73/$F73))&lt;0,"Dit is afgeschreven!",(('Begroting P'!$F73-((DATEDIF($D73,Startdatum,"M")/12)))*($E73/$F73))),($E73/$F73))),0)</f>
        <v>Na startdatum aangekocht</v>
      </c>
      <c r="O73" s="432"/>
    </row>
    <row r="74" spans="2:15" ht="12.5" x14ac:dyDescent="0.25">
      <c r="B74" s="368"/>
      <c r="C74" s="368"/>
      <c r="D74" s="443"/>
      <c r="E74" s="444"/>
      <c r="F74" s="445"/>
      <c r="G74" s="446">
        <f t="shared" si="1"/>
        <v>0</v>
      </c>
      <c r="H74" s="444"/>
      <c r="I74" s="447">
        <f t="shared" si="3"/>
        <v>0</v>
      </c>
      <c r="J74" s="444"/>
      <c r="K74" s="441">
        <f t="shared" si="2"/>
        <v>0</v>
      </c>
      <c r="L74" s="435"/>
      <c r="M74" s="435"/>
      <c r="N74" s="446" t="str">
        <f>IFERROR(IF(D74&gt;=Startdatum,"Na startdatum aangekocht", IF(DATEDIF('Begroting P'!$D74,Startdatum,"D")&gt;0,IF((('Begroting P'!$F74-((DATEDIF($D74,Startdatum,"M")/12)))*($E74/$F74))&lt;0,"Dit is afgeschreven!",(('Begroting P'!$F74-((DATEDIF($D74,Startdatum,"M")/12)))*($E74/$F74))),($E74/$F74))),0)</f>
        <v>Na startdatum aangekocht</v>
      </c>
      <c r="O74" s="432"/>
    </row>
    <row r="75" spans="2:15" ht="12.5" x14ac:dyDescent="0.25">
      <c r="B75" s="368"/>
      <c r="C75" s="368"/>
      <c r="D75" s="443"/>
      <c r="E75" s="444"/>
      <c r="F75" s="445"/>
      <c r="G75" s="446">
        <f t="shared" si="1"/>
        <v>0</v>
      </c>
      <c r="H75" s="444"/>
      <c r="I75" s="447">
        <f t="shared" si="3"/>
        <v>0</v>
      </c>
      <c r="J75" s="444"/>
      <c r="K75" s="441">
        <f t="shared" si="2"/>
        <v>0</v>
      </c>
      <c r="L75" s="435"/>
      <c r="M75" s="435"/>
      <c r="N75" s="446" t="str">
        <f>IFERROR(IF(D75&gt;=Startdatum,"Na startdatum aangekocht", IF(DATEDIF('Begroting P'!$D75,Startdatum,"D")&gt;0,IF((('Begroting P'!$F75-((DATEDIF($D75,Startdatum,"M")/12)))*($E75/$F75))&lt;0,"Dit is afgeschreven!",(('Begroting P'!$F75-((DATEDIF($D75,Startdatum,"M")/12)))*($E75/$F75))),($E75/$F75))),0)</f>
        <v>Na startdatum aangekocht</v>
      </c>
      <c r="O75" s="432"/>
    </row>
    <row r="76" spans="2:15" ht="12.5" x14ac:dyDescent="0.25">
      <c r="B76" s="368"/>
      <c r="C76" s="368"/>
      <c r="D76" s="443"/>
      <c r="E76" s="444"/>
      <c r="F76" s="445"/>
      <c r="G76" s="446">
        <f t="shared" si="1"/>
        <v>0</v>
      </c>
      <c r="H76" s="444"/>
      <c r="I76" s="447">
        <f t="shared" si="3"/>
        <v>0</v>
      </c>
      <c r="J76" s="444"/>
      <c r="K76" s="441">
        <f t="shared" si="2"/>
        <v>0</v>
      </c>
      <c r="L76" s="435"/>
      <c r="M76" s="435"/>
      <c r="N76" s="446" t="str">
        <f>IFERROR(IF(D76&gt;=Startdatum,"Na startdatum aangekocht", IF(DATEDIF('Begroting P'!$D76,Startdatum,"D")&gt;0,IF((('Begroting P'!$F76-((DATEDIF($D76,Startdatum,"M")/12)))*($E76/$F76))&lt;0,"Dit is afgeschreven!",(('Begroting P'!$F76-((DATEDIF($D76,Startdatum,"M")/12)))*($E76/$F76))),($E76/$F76))),0)</f>
        <v>Na startdatum aangekocht</v>
      </c>
      <c r="O76" s="432"/>
    </row>
    <row r="77" spans="2:15" ht="12.5" x14ac:dyDescent="0.25">
      <c r="B77" s="368"/>
      <c r="C77" s="368"/>
      <c r="D77" s="443"/>
      <c r="E77" s="444"/>
      <c r="F77" s="445"/>
      <c r="G77" s="446">
        <f t="shared" si="1"/>
        <v>0</v>
      </c>
      <c r="H77" s="444"/>
      <c r="I77" s="447">
        <f t="shared" si="3"/>
        <v>0</v>
      </c>
      <c r="J77" s="444"/>
      <c r="K77" s="441">
        <f t="shared" si="2"/>
        <v>0</v>
      </c>
      <c r="L77" s="435"/>
      <c r="M77" s="435"/>
      <c r="N77" s="446" t="str">
        <f>IFERROR(IF(D77&gt;=Startdatum,"Na startdatum aangekocht", IF(DATEDIF('Begroting P'!$D77,Startdatum,"D")&gt;0,IF((('Begroting P'!$F77-((DATEDIF($D77,Startdatum,"M")/12)))*($E77/$F77))&lt;0,"Dit is afgeschreven!",(('Begroting P'!$F77-((DATEDIF($D77,Startdatum,"M")/12)))*($E77/$F77))),($E77/$F77))),0)</f>
        <v>Na startdatum aangekocht</v>
      </c>
      <c r="O77" s="432"/>
    </row>
    <row r="78" spans="2:15" ht="12.5" x14ac:dyDescent="0.25">
      <c r="B78" s="368"/>
      <c r="C78" s="368"/>
      <c r="D78" s="443"/>
      <c r="E78" s="444"/>
      <c r="F78" s="445"/>
      <c r="G78" s="446">
        <f t="shared" si="1"/>
        <v>0</v>
      </c>
      <c r="H78" s="444"/>
      <c r="I78" s="447">
        <f t="shared" si="3"/>
        <v>0</v>
      </c>
      <c r="J78" s="444"/>
      <c r="K78" s="441">
        <f t="shared" si="2"/>
        <v>0</v>
      </c>
      <c r="L78" s="435"/>
      <c r="M78" s="435"/>
      <c r="N78" s="446" t="str">
        <f>IFERROR(IF(D78&gt;=Startdatum,"Na startdatum aangekocht", IF(DATEDIF('Begroting P'!$D78,Startdatum,"D")&gt;0,IF((('Begroting P'!$F78-((DATEDIF($D78,Startdatum,"M")/12)))*($E78/$F78))&lt;0,"Dit is afgeschreven!",(('Begroting P'!$F78-((DATEDIF($D78,Startdatum,"M")/12)))*($E78/$F78))),($E78/$F78))),0)</f>
        <v>Na startdatum aangekocht</v>
      </c>
      <c r="O78" s="432"/>
    </row>
    <row r="79" spans="2:15" ht="12.5" x14ac:dyDescent="0.25">
      <c r="B79" s="368"/>
      <c r="C79" s="368"/>
      <c r="D79" s="443"/>
      <c r="E79" s="444"/>
      <c r="F79" s="445"/>
      <c r="G79" s="446">
        <f t="shared" si="1"/>
        <v>0</v>
      </c>
      <c r="H79" s="444"/>
      <c r="I79" s="447">
        <f t="shared" si="3"/>
        <v>0</v>
      </c>
      <c r="J79" s="444"/>
      <c r="K79" s="441">
        <f t="shared" si="2"/>
        <v>0</v>
      </c>
      <c r="L79" s="435"/>
      <c r="M79" s="435"/>
      <c r="N79" s="446" t="str">
        <f>IFERROR(IF(D79&gt;=Startdatum,"Na startdatum aangekocht", IF(DATEDIF('Begroting P'!$D79,Startdatum,"D")&gt;0,IF((('Begroting P'!$F79-((DATEDIF($D79,Startdatum,"M")/12)))*($E79/$F79))&lt;0,"Dit is afgeschreven!",(('Begroting P'!$F79-((DATEDIF($D79,Startdatum,"M")/12)))*($E79/$F79))),($E79/$F79))),0)</f>
        <v>Na startdatum aangekocht</v>
      </c>
      <c r="O79" s="432"/>
    </row>
    <row r="80" spans="2:15" ht="12.5" x14ac:dyDescent="0.25">
      <c r="B80" s="368"/>
      <c r="C80" s="368"/>
      <c r="D80" s="443"/>
      <c r="E80" s="444"/>
      <c r="F80" s="445"/>
      <c r="G80" s="446">
        <f t="shared" si="1"/>
        <v>0</v>
      </c>
      <c r="H80" s="444"/>
      <c r="I80" s="447">
        <f t="shared" si="3"/>
        <v>0</v>
      </c>
      <c r="J80" s="444"/>
      <c r="K80" s="441">
        <f t="shared" si="2"/>
        <v>0</v>
      </c>
      <c r="L80" s="435"/>
      <c r="M80" s="435"/>
      <c r="N80" s="446" t="str">
        <f>IFERROR(IF(D80&gt;=Startdatum,"Na startdatum aangekocht", IF(DATEDIF('Begroting P'!$D80,Startdatum,"D")&gt;0,IF((('Begroting P'!$F80-((DATEDIF($D80,Startdatum,"M")/12)))*($E80/$F80))&lt;0,"Dit is afgeschreven!",(('Begroting P'!$F80-((DATEDIF($D80,Startdatum,"M")/12)))*($E80/$F80))),($E80/$F80))),0)</f>
        <v>Na startdatum aangekocht</v>
      </c>
      <c r="O80" s="432"/>
    </row>
    <row r="81" spans="2:16" ht="12.5" x14ac:dyDescent="0.25">
      <c r="B81" s="368"/>
      <c r="C81" s="368"/>
      <c r="D81" s="443"/>
      <c r="E81" s="444"/>
      <c r="F81" s="445"/>
      <c r="G81" s="446">
        <f t="shared" si="1"/>
        <v>0</v>
      </c>
      <c r="H81" s="444"/>
      <c r="I81" s="447">
        <f t="shared" si="3"/>
        <v>0</v>
      </c>
      <c r="J81" s="444"/>
      <c r="K81" s="441">
        <f t="shared" si="2"/>
        <v>0</v>
      </c>
      <c r="L81" s="435"/>
      <c r="M81" s="435"/>
      <c r="N81" s="446" t="str">
        <f>IFERROR(IF(D81&gt;=Startdatum,"Na startdatum aangekocht", IF(DATEDIF('Begroting P'!$D81,Startdatum,"D")&gt;0,IF((('Begroting P'!$F81-((DATEDIF($D81,Startdatum,"M")/12)))*($E81/$F81))&lt;0,"Dit is afgeschreven!",(('Begroting P'!$F81-((DATEDIF($D81,Startdatum,"M")/12)))*($E81/$F81))),($E81/$F81))),0)</f>
        <v>Na startdatum aangekocht</v>
      </c>
      <c r="O81" s="432"/>
      <c r="P81" s="432"/>
    </row>
    <row r="82" spans="2:16" ht="12.5" x14ac:dyDescent="0.25">
      <c r="B82" s="368"/>
      <c r="C82" s="368"/>
      <c r="D82" s="443"/>
      <c r="E82" s="444"/>
      <c r="F82" s="445"/>
      <c r="G82" s="446">
        <f t="shared" si="1"/>
        <v>0</v>
      </c>
      <c r="H82" s="444"/>
      <c r="I82" s="447">
        <f t="shared" si="3"/>
        <v>0</v>
      </c>
      <c r="J82" s="444"/>
      <c r="K82" s="441">
        <f t="shared" si="2"/>
        <v>0</v>
      </c>
      <c r="L82" s="435"/>
      <c r="M82" s="435"/>
      <c r="N82" s="446" t="str">
        <f>IFERROR(IF(D82&gt;=Startdatum,"Na startdatum aangekocht", IF(DATEDIF('Begroting P'!$D82,Startdatum,"D")&gt;0,IF((('Begroting P'!$F82-((DATEDIF($D82,Startdatum,"M")/12)))*($E82/$F82))&lt;0,"Dit is afgeschreven!",(('Begroting P'!$F82-((DATEDIF($D82,Startdatum,"M")/12)))*($E82/$F82))),($E82/$F82))),0)</f>
        <v>Na startdatum aangekocht</v>
      </c>
      <c r="O82" s="432"/>
      <c r="P82" s="432"/>
    </row>
    <row r="83" spans="2:16" ht="12.5" x14ac:dyDescent="0.25">
      <c r="B83" s="368"/>
      <c r="C83" s="368"/>
      <c r="D83" s="443"/>
      <c r="E83" s="444"/>
      <c r="F83" s="445"/>
      <c r="G83" s="446">
        <f>IFERROR(E83/F83,0)</f>
        <v>0</v>
      </c>
      <c r="H83" s="444"/>
      <c r="I83" s="447">
        <f t="shared" si="3"/>
        <v>0</v>
      </c>
      <c r="J83" s="444"/>
      <c r="K83" s="441">
        <f t="shared" si="2"/>
        <v>0</v>
      </c>
      <c r="L83" s="435"/>
      <c r="M83" s="435"/>
      <c r="N83" s="446" t="str">
        <f>IFERROR(IF(D83&gt;=Startdatum,"Na startdatum aangekocht", IF(DATEDIF('Begroting P'!$D83,Startdatum,"D")&gt;0,IF((('Begroting P'!$F83-((DATEDIF($D83,Startdatum,"M")/12)))*($E83/$F83))&lt;0,"Dit is afgeschreven!",(('Begroting P'!$F83-((DATEDIF($D83,Startdatum,"M")/12)))*($E83/$F83))),($E83/$F83))),0)</f>
        <v>Na startdatum aangekocht</v>
      </c>
      <c r="O83" s="432"/>
      <c r="P83" s="432"/>
    </row>
    <row r="84" spans="2:16" ht="13" x14ac:dyDescent="0.3">
      <c r="B84" s="117"/>
      <c r="C84" s="117"/>
      <c r="D84" s="117"/>
      <c r="E84" s="117"/>
      <c r="F84" s="117"/>
      <c r="G84" s="432"/>
      <c r="H84" s="432"/>
      <c r="I84" s="117"/>
      <c r="J84" s="169" t="s">
        <v>241</v>
      </c>
      <c r="K84" s="101">
        <f>SUM(K62:K83)</f>
        <v>0</v>
      </c>
      <c r="L84" s="435"/>
      <c r="M84" s="435"/>
      <c r="N84" s="432"/>
      <c r="O84" s="432"/>
      <c r="P84" s="432"/>
    </row>
    <row r="85" spans="2:16" ht="13" x14ac:dyDescent="0.3">
      <c r="B85" s="432"/>
      <c r="C85" s="138"/>
      <c r="D85" s="432"/>
      <c r="E85" s="432"/>
      <c r="F85" s="432"/>
      <c r="G85" s="432"/>
      <c r="H85" s="432"/>
      <c r="I85" s="432"/>
      <c r="J85" s="432"/>
      <c r="K85" s="432"/>
      <c r="L85" s="432"/>
      <c r="M85" s="432"/>
      <c r="N85" s="432"/>
      <c r="O85" s="435"/>
      <c r="P85" s="435"/>
    </row>
    <row r="86" spans="2:16" ht="13" x14ac:dyDescent="0.3">
      <c r="B86" s="114" t="s">
        <v>242</v>
      </c>
      <c r="C86" s="114" t="s">
        <v>243</v>
      </c>
      <c r="D86" s="115"/>
      <c r="E86" s="115"/>
      <c r="F86" s="115"/>
      <c r="G86" s="115"/>
      <c r="H86" s="115"/>
      <c r="I86" s="115"/>
      <c r="J86" s="115"/>
      <c r="K86" s="115"/>
      <c r="L86" s="116"/>
      <c r="M86" s="149"/>
      <c r="N86" s="432"/>
      <c r="O86" s="432"/>
      <c r="P86" s="432"/>
    </row>
    <row r="87" spans="2:16" ht="13" x14ac:dyDescent="0.3">
      <c r="B87" s="117" t="s">
        <v>277</v>
      </c>
      <c r="C87" s="432"/>
      <c r="D87" s="432"/>
      <c r="E87" s="432"/>
      <c r="F87" s="432"/>
      <c r="G87" s="432"/>
      <c r="H87" s="432"/>
      <c r="I87" s="432"/>
      <c r="J87" s="432"/>
      <c r="K87" s="432"/>
      <c r="L87" s="432"/>
      <c r="M87" s="432"/>
      <c r="N87" s="432"/>
      <c r="O87" s="435"/>
      <c r="P87" s="432"/>
    </row>
    <row r="88" spans="2:16" ht="25.5" customHeight="1" x14ac:dyDescent="0.35">
      <c r="C88" s="432"/>
      <c r="D88" s="176" t="str">
        <f>IF(COUNTA(D90:D107)&lt;COUNTA(E90:E107),"Let op! Vul ook de aanschafdatum in!","")</f>
        <v/>
      </c>
      <c r="E88" s="139"/>
      <c r="F88" s="139"/>
      <c r="G88" s="432"/>
      <c r="H88" s="593"/>
      <c r="I88" s="593"/>
      <c r="J88" s="448"/>
      <c r="K88" s="432"/>
      <c r="L88" s="432"/>
      <c r="M88" s="432"/>
      <c r="N88" s="432"/>
      <c r="O88" s="432"/>
      <c r="P88" s="432"/>
    </row>
    <row r="89" spans="2:16" ht="65" x14ac:dyDescent="0.3">
      <c r="B89" s="130" t="s">
        <v>221</v>
      </c>
      <c r="C89" s="140" t="s">
        <v>232</v>
      </c>
      <c r="D89" s="141" t="s">
        <v>245</v>
      </c>
      <c r="E89" s="142" t="s">
        <v>234</v>
      </c>
      <c r="F89" s="140" t="s">
        <v>235</v>
      </c>
      <c r="G89" s="142"/>
      <c r="H89" s="449" t="s">
        <v>246</v>
      </c>
      <c r="I89" s="136"/>
      <c r="J89" s="166"/>
      <c r="K89" s="136" t="s">
        <v>247</v>
      </c>
      <c r="L89" s="432"/>
      <c r="M89" s="432"/>
      <c r="N89" s="137" t="s">
        <v>240</v>
      </c>
      <c r="O89" s="432"/>
      <c r="P89" s="432"/>
    </row>
    <row r="90" spans="2:16" ht="12.5" x14ac:dyDescent="0.25">
      <c r="B90" s="450"/>
      <c r="C90" s="369"/>
      <c r="D90" s="443"/>
      <c r="E90" s="451"/>
      <c r="F90" s="452"/>
      <c r="G90" s="368"/>
      <c r="H90" s="453">
        <f>IFERROR(E90-K90,0)</f>
        <v>0</v>
      </c>
      <c r="I90" s="454"/>
      <c r="J90" s="455"/>
      <c r="K90" s="454">
        <f>IFERROR(($E90/$F90)*(Deelnemersoverzicht!$C$23-(DATEDIF(Startdatum,$D90,"D")/365)),0)</f>
        <v>0</v>
      </c>
      <c r="L90" s="432"/>
      <c r="M90" s="432"/>
      <c r="N90" s="446" t="str">
        <f>IFERROR(IF(D90&gt;=Startdatum,"Na startdatum aangekocht", IF(DATEDIF('Begroting P'!$D90,Startdatum,"D")&gt;0,IF((('Begroting P'!$F90-((DATEDIF($D90,Startdatum,"M")/12)))*($E90/$F90))&lt;0,"Dit is afgeschreven!",(('Begroting P'!$F90-((DATEDIF($D90,Startdatum,"M")/12)))*($E90/$F90))),($E90/$F90))),0)</f>
        <v>Na startdatum aangekocht</v>
      </c>
      <c r="O90" s="432"/>
      <c r="P90" s="432"/>
    </row>
    <row r="91" spans="2:16" ht="12.5" x14ac:dyDescent="0.25">
      <c r="B91" s="450"/>
      <c r="C91" s="369"/>
      <c r="D91" s="443"/>
      <c r="E91" s="451"/>
      <c r="F91" s="452"/>
      <c r="G91" s="368"/>
      <c r="H91" s="453">
        <f t="shared" ref="H91:H107" si="4">IFERROR(E91-K91,0)</f>
        <v>0</v>
      </c>
      <c r="I91" s="454"/>
      <c r="J91" s="455"/>
      <c r="K91" s="454">
        <f>IFERROR(($E91/$F91)*(Deelnemersoverzicht!$C$23-(DATEDIF(Startdatum,$D91,"D")/365)),0)</f>
        <v>0</v>
      </c>
      <c r="L91" s="432"/>
      <c r="M91" s="432"/>
      <c r="N91" s="446" t="str">
        <f>IFERROR(IF(D91&gt;=Startdatum,"Na startdatum aangekocht", IF(DATEDIF('Begroting P'!$D91,Startdatum,"D")&gt;0,IF((('Begroting P'!$F91-((DATEDIF($D91,Startdatum,"M")/12)))*($E91/$F91))&lt;0,"Dit is afgeschreven!",(('Begroting P'!$F91-((DATEDIF($D91,Startdatum,"M")/12)))*($E91/$F91))),($E91/$F91))),0)</f>
        <v>Na startdatum aangekocht</v>
      </c>
      <c r="O91" s="432"/>
      <c r="P91" s="432"/>
    </row>
    <row r="92" spans="2:16" ht="12.5" x14ac:dyDescent="0.25">
      <c r="B92" s="450"/>
      <c r="C92" s="369"/>
      <c r="D92" s="443"/>
      <c r="E92" s="451"/>
      <c r="F92" s="452"/>
      <c r="G92" s="368"/>
      <c r="H92" s="453">
        <f t="shared" si="4"/>
        <v>0</v>
      </c>
      <c r="I92" s="454"/>
      <c r="J92" s="455"/>
      <c r="K92" s="454">
        <f>IFERROR(($E92/$F92)*(Deelnemersoverzicht!$C$23-(DATEDIF(Startdatum,$D92,"D")/365)),0)</f>
        <v>0</v>
      </c>
      <c r="L92" s="432"/>
      <c r="M92" s="432"/>
      <c r="N92" s="446" t="str">
        <f>IFERROR(IF(D92&gt;=Startdatum,"Na startdatum aangekocht", IF(DATEDIF('Begroting P'!$D92,Startdatum,"D")&gt;0,IF((('Begroting P'!$F92-((DATEDIF($D92,Startdatum,"M")/12)))*($E92/$F92))&lt;0,"Dit is afgeschreven!",(('Begroting P'!$F92-((DATEDIF($D92,Startdatum,"M")/12)))*($E92/$F92))),($E92/$F92))),0)</f>
        <v>Na startdatum aangekocht</v>
      </c>
      <c r="O92" s="432"/>
      <c r="P92" s="432"/>
    </row>
    <row r="93" spans="2:16" ht="12.5" x14ac:dyDescent="0.25">
      <c r="B93" s="450"/>
      <c r="C93" s="369"/>
      <c r="D93" s="443"/>
      <c r="E93" s="451"/>
      <c r="F93" s="452"/>
      <c r="G93" s="368"/>
      <c r="H93" s="453">
        <f t="shared" si="4"/>
        <v>0</v>
      </c>
      <c r="I93" s="454"/>
      <c r="J93" s="455"/>
      <c r="K93" s="454">
        <f>IFERROR(($E93/$F93)*(Deelnemersoverzicht!$C$23-(DATEDIF(Startdatum,$D93,"D")/365)),0)</f>
        <v>0</v>
      </c>
      <c r="L93" s="432"/>
      <c r="M93" s="432"/>
      <c r="N93" s="446" t="str">
        <f>IFERROR(IF(D93&gt;=Startdatum,"Na startdatum aangekocht", IF(DATEDIF('Begroting P'!$D93,Startdatum,"D")&gt;0,IF((('Begroting P'!$F93-((DATEDIF($D93,Startdatum,"M")/12)))*($E93/$F93))&lt;0,"Dit is afgeschreven!",(('Begroting P'!$F93-((DATEDIF($D93,Startdatum,"M")/12)))*($E93/$F93))),($E93/$F93))),0)</f>
        <v>Na startdatum aangekocht</v>
      </c>
      <c r="O93" s="432"/>
      <c r="P93" s="432"/>
    </row>
    <row r="94" spans="2:16" ht="12.5" x14ac:dyDescent="0.25">
      <c r="B94" s="450"/>
      <c r="C94" s="369"/>
      <c r="D94" s="443"/>
      <c r="E94" s="451"/>
      <c r="F94" s="452"/>
      <c r="G94" s="368"/>
      <c r="H94" s="453">
        <f t="shared" si="4"/>
        <v>0</v>
      </c>
      <c r="I94" s="454"/>
      <c r="J94" s="455"/>
      <c r="K94" s="454">
        <f>IFERROR(($E94/$F94)*(Deelnemersoverzicht!$C$23-(DATEDIF(Startdatum,$D94,"D")/365)),0)</f>
        <v>0</v>
      </c>
      <c r="L94" s="432"/>
      <c r="M94" s="432"/>
      <c r="N94" s="446" t="str">
        <f>IFERROR(IF(D94&gt;=Startdatum,"Na startdatum aangekocht", IF(DATEDIF('Begroting P'!$D94,Startdatum,"D")&gt;0,IF((('Begroting P'!$F94-((DATEDIF($D94,Startdatum,"M")/12)))*($E94/$F94))&lt;0,"Dit is afgeschreven!",(('Begroting P'!$F94-((DATEDIF($D94,Startdatum,"M")/12)))*($E94/$F94))),($E94/$F94))),0)</f>
        <v>Na startdatum aangekocht</v>
      </c>
      <c r="O94" s="432"/>
      <c r="P94" s="432"/>
    </row>
    <row r="95" spans="2:16" ht="12.5" x14ac:dyDescent="0.25">
      <c r="B95" s="450"/>
      <c r="C95" s="369"/>
      <c r="D95" s="443"/>
      <c r="E95" s="451"/>
      <c r="F95" s="452"/>
      <c r="G95" s="368"/>
      <c r="H95" s="453">
        <f t="shared" si="4"/>
        <v>0</v>
      </c>
      <c r="I95" s="454"/>
      <c r="J95" s="455"/>
      <c r="K95" s="454">
        <f>IFERROR(($E95/$F95)*(Deelnemersoverzicht!$C$23-(DATEDIF(Startdatum,$D95,"D")/365)),0)</f>
        <v>0</v>
      </c>
      <c r="L95" s="432"/>
      <c r="M95" s="432"/>
      <c r="N95" s="446" t="str">
        <f>IFERROR(IF(D95&gt;=Startdatum,"Na startdatum aangekocht", IF(DATEDIF('Begroting P'!$D95,Startdatum,"D")&gt;0,IF((('Begroting P'!$F95-((DATEDIF($D95,Startdatum,"M")/12)))*($E95/$F95))&lt;0,"Dit is afgeschreven!",(('Begroting P'!$F95-((DATEDIF($D95,Startdatum,"M")/12)))*($E95/$F95))),($E95/$F95))),0)</f>
        <v>Na startdatum aangekocht</v>
      </c>
      <c r="O95" s="432"/>
      <c r="P95" s="432"/>
    </row>
    <row r="96" spans="2:16" ht="12.5" x14ac:dyDescent="0.25">
      <c r="B96" s="450"/>
      <c r="C96" s="369"/>
      <c r="D96" s="443"/>
      <c r="E96" s="451"/>
      <c r="F96" s="452"/>
      <c r="G96" s="368"/>
      <c r="H96" s="453">
        <f t="shared" si="4"/>
        <v>0</v>
      </c>
      <c r="I96" s="454"/>
      <c r="J96" s="455"/>
      <c r="K96" s="454">
        <f>IFERROR(($E96/$F96)*(Deelnemersoverzicht!$C$23-(DATEDIF(Startdatum,$D96,"D")/365)),0)</f>
        <v>0</v>
      </c>
      <c r="L96" s="432"/>
      <c r="M96" s="432"/>
      <c r="N96" s="446" t="str">
        <f>IFERROR(IF(D96&gt;=Startdatum,"Na startdatum aangekocht", IF(DATEDIF('Begroting P'!$D96,Startdatum,"D")&gt;0,IF((('Begroting P'!$F96-((DATEDIF($D96,Startdatum,"M")/12)))*($E96/$F96))&lt;0,"Dit is afgeschreven!",(('Begroting P'!$F96-((DATEDIF($D96,Startdatum,"M")/12)))*($E96/$F96))),($E96/$F96))),0)</f>
        <v>Na startdatum aangekocht</v>
      </c>
      <c r="O96" s="432"/>
      <c r="P96" s="432"/>
    </row>
    <row r="97" spans="2:15" ht="12.5" x14ac:dyDescent="0.25">
      <c r="B97" s="450"/>
      <c r="C97" s="369"/>
      <c r="D97" s="443"/>
      <c r="E97" s="451"/>
      <c r="F97" s="452"/>
      <c r="G97" s="368"/>
      <c r="H97" s="453">
        <f t="shared" si="4"/>
        <v>0</v>
      </c>
      <c r="I97" s="454"/>
      <c r="J97" s="455"/>
      <c r="K97" s="454">
        <f>IFERROR(($E97/$F97)*(Deelnemersoverzicht!$C$23-(DATEDIF(Startdatum,$D97,"D")/365)),0)</f>
        <v>0</v>
      </c>
      <c r="L97" s="432"/>
      <c r="M97" s="432"/>
      <c r="N97" s="446" t="str">
        <f>IFERROR(IF(D97&gt;=Startdatum,"Na startdatum aangekocht", IF(DATEDIF('Begroting P'!$D97,Startdatum,"D")&gt;0,IF((('Begroting P'!$F97-((DATEDIF($D97,Startdatum,"M")/12)))*($E97/$F97))&lt;0,"Dit is afgeschreven!",(('Begroting P'!$F97-((DATEDIF($D97,Startdatum,"M")/12)))*($E97/$F97))),($E97/$F97))),0)</f>
        <v>Na startdatum aangekocht</v>
      </c>
      <c r="O97" s="432"/>
    </row>
    <row r="98" spans="2:15" ht="12.5" x14ac:dyDescent="0.25">
      <c r="B98" s="450"/>
      <c r="C98" s="369"/>
      <c r="D98" s="443"/>
      <c r="E98" s="451"/>
      <c r="F98" s="452"/>
      <c r="G98" s="368"/>
      <c r="H98" s="453">
        <f t="shared" si="4"/>
        <v>0</v>
      </c>
      <c r="I98" s="454"/>
      <c r="J98" s="455"/>
      <c r="K98" s="454">
        <f>IFERROR(($E98/$F98)*(Deelnemersoverzicht!$C$23-(DATEDIF(Startdatum,$D98,"D")/365)),0)</f>
        <v>0</v>
      </c>
      <c r="L98" s="432"/>
      <c r="M98" s="432"/>
      <c r="N98" s="446" t="str">
        <f>IFERROR(IF(D98&gt;=Startdatum,"Na startdatum aangekocht", IF(DATEDIF('Begroting P'!$D98,Startdatum,"D")&gt;0,IF((('Begroting P'!$F98-((DATEDIF($D98,Startdatum,"M")/12)))*($E98/$F98))&lt;0,"Dit is afgeschreven!",(('Begroting P'!$F98-((DATEDIF($D98,Startdatum,"M")/12)))*($E98/$F98))),($E98/$F98))),0)</f>
        <v>Na startdatum aangekocht</v>
      </c>
      <c r="O98" s="432"/>
    </row>
    <row r="99" spans="2:15" ht="12.5" x14ac:dyDescent="0.25">
      <c r="B99" s="450"/>
      <c r="C99" s="369"/>
      <c r="D99" s="443"/>
      <c r="E99" s="451"/>
      <c r="F99" s="452"/>
      <c r="G99" s="368"/>
      <c r="H99" s="453">
        <f t="shared" si="4"/>
        <v>0</v>
      </c>
      <c r="I99" s="454"/>
      <c r="J99" s="455"/>
      <c r="K99" s="454">
        <f>IFERROR(($E99/$F99)*(Deelnemersoverzicht!$C$23-(DATEDIF(Startdatum,$D99,"D")/365)),0)</f>
        <v>0</v>
      </c>
      <c r="L99" s="432"/>
      <c r="M99" s="432"/>
      <c r="N99" s="446" t="str">
        <f>IFERROR(IF(D99&gt;=Startdatum,"Na startdatum aangekocht", IF(DATEDIF('Begroting P'!$D99,Startdatum,"D")&gt;0,IF((('Begroting P'!$F99-((DATEDIF($D99,Startdatum,"M")/12)))*($E99/$F99))&lt;0,"Dit is afgeschreven!",(('Begroting P'!$F99-((DATEDIF($D99,Startdatum,"M")/12)))*($E99/$F99))),($E99/$F99))),0)</f>
        <v>Na startdatum aangekocht</v>
      </c>
      <c r="O99" s="432"/>
    </row>
    <row r="100" spans="2:15" ht="12.5" x14ac:dyDescent="0.25">
      <c r="B100" s="450"/>
      <c r="C100" s="369"/>
      <c r="D100" s="443"/>
      <c r="E100" s="451"/>
      <c r="F100" s="452"/>
      <c r="G100" s="368"/>
      <c r="H100" s="453">
        <f t="shared" si="4"/>
        <v>0</v>
      </c>
      <c r="I100" s="454"/>
      <c r="J100" s="455"/>
      <c r="K100" s="454">
        <f>IFERROR(($E100/$F100)*(Deelnemersoverzicht!$C$23-(DATEDIF(Startdatum,$D100,"D")/365)),0)</f>
        <v>0</v>
      </c>
      <c r="L100" s="432"/>
      <c r="M100" s="432"/>
      <c r="N100" s="446" t="str">
        <f>IFERROR(IF(D100&gt;=Startdatum,"Na startdatum aangekocht", IF(DATEDIF('Begroting P'!$D100,Startdatum,"D")&gt;0,IF((('Begroting P'!$F100-((DATEDIF($D100,Startdatum,"M")/12)))*($E100/$F100))&lt;0,"Dit is afgeschreven!",(('Begroting P'!$F100-((DATEDIF($D100,Startdatum,"M")/12)))*($E100/$F100))),($E100/$F100))),0)</f>
        <v>Na startdatum aangekocht</v>
      </c>
      <c r="O100" s="432"/>
    </row>
    <row r="101" spans="2:15" ht="12.5" x14ac:dyDescent="0.25">
      <c r="B101" s="450"/>
      <c r="C101" s="369"/>
      <c r="D101" s="443"/>
      <c r="E101" s="451"/>
      <c r="F101" s="452"/>
      <c r="G101" s="368"/>
      <c r="H101" s="453">
        <f t="shared" si="4"/>
        <v>0</v>
      </c>
      <c r="I101" s="454"/>
      <c r="J101" s="455"/>
      <c r="K101" s="454">
        <f>IFERROR(($E101/$F101)*(Deelnemersoverzicht!$C$23-(DATEDIF(Startdatum,$D101,"D")/365)),0)</f>
        <v>0</v>
      </c>
      <c r="L101" s="432"/>
      <c r="M101" s="432"/>
      <c r="N101" s="446" t="str">
        <f>IFERROR(IF(D101&gt;=Startdatum,"Na startdatum aangekocht", IF(DATEDIF('Begroting P'!$D101,Startdatum,"D")&gt;0,IF((('Begroting P'!$F101-((DATEDIF($D101,Startdatum,"M")/12)))*($E101/$F101))&lt;0,"Dit is afgeschreven!",(('Begroting P'!$F101-((DATEDIF($D101,Startdatum,"M")/12)))*($E101/$F101))),($E101/$F101))),0)</f>
        <v>Na startdatum aangekocht</v>
      </c>
      <c r="O101" s="432"/>
    </row>
    <row r="102" spans="2:15" ht="12.5" x14ac:dyDescent="0.25">
      <c r="B102" s="450"/>
      <c r="C102" s="369"/>
      <c r="D102" s="443"/>
      <c r="E102" s="451"/>
      <c r="F102" s="452"/>
      <c r="G102" s="368"/>
      <c r="H102" s="453">
        <f t="shared" si="4"/>
        <v>0</v>
      </c>
      <c r="I102" s="454"/>
      <c r="J102" s="455"/>
      <c r="K102" s="454">
        <f>IFERROR(($E102/$F102)*(Deelnemersoverzicht!$C$23-(DATEDIF(Startdatum,$D102,"D")/365)),0)</f>
        <v>0</v>
      </c>
      <c r="L102" s="432"/>
      <c r="M102" s="432"/>
      <c r="N102" s="446" t="str">
        <f>IFERROR(IF(D102&gt;=Startdatum,"Na startdatum aangekocht", IF(DATEDIF('Begroting P'!$D102,Startdatum,"D")&gt;0,IF((('Begroting P'!$F102-((DATEDIF($D102,Startdatum,"M")/12)))*($E102/$F102))&lt;0,"Dit is afgeschreven!",(('Begroting P'!$F102-((DATEDIF($D102,Startdatum,"M")/12)))*($E102/$F102))),($E102/$F102))),0)</f>
        <v>Na startdatum aangekocht</v>
      </c>
      <c r="O102" s="432"/>
    </row>
    <row r="103" spans="2:15" ht="12.5" x14ac:dyDescent="0.25">
      <c r="B103" s="450"/>
      <c r="C103" s="369"/>
      <c r="D103" s="443"/>
      <c r="E103" s="451"/>
      <c r="F103" s="452"/>
      <c r="G103" s="368"/>
      <c r="H103" s="453">
        <f t="shared" si="4"/>
        <v>0</v>
      </c>
      <c r="I103" s="454"/>
      <c r="J103" s="455"/>
      <c r="K103" s="454">
        <f>IFERROR(($E103/$F103)*(Deelnemersoverzicht!$C$23-(DATEDIF(Startdatum,$D103,"D")/365)),0)</f>
        <v>0</v>
      </c>
      <c r="L103" s="432"/>
      <c r="M103" s="432"/>
      <c r="N103" s="446" t="str">
        <f>IFERROR(IF(D103&gt;=Startdatum,"Na startdatum aangekocht", IF(DATEDIF('Begroting P'!$D103,Startdatum,"D")&gt;0,IF((('Begroting P'!$F103-((DATEDIF($D103,Startdatum,"M")/12)))*($E103/$F103))&lt;0,"Dit is afgeschreven!",(('Begroting P'!$F103-((DATEDIF($D103,Startdatum,"M")/12)))*($E103/$F103))),($E103/$F103))),0)</f>
        <v>Na startdatum aangekocht</v>
      </c>
      <c r="O103" s="432"/>
    </row>
    <row r="104" spans="2:15" ht="12.5" x14ac:dyDescent="0.25">
      <c r="B104" s="450"/>
      <c r="C104" s="369"/>
      <c r="D104" s="443"/>
      <c r="E104" s="451"/>
      <c r="F104" s="452"/>
      <c r="G104" s="368"/>
      <c r="H104" s="453">
        <f t="shared" si="4"/>
        <v>0</v>
      </c>
      <c r="I104" s="454"/>
      <c r="J104" s="455"/>
      <c r="K104" s="454">
        <f>IFERROR(($E104/$F104)*(Deelnemersoverzicht!$C$23-(DATEDIF(Startdatum,$D104,"D")/365)),0)</f>
        <v>0</v>
      </c>
      <c r="L104" s="432"/>
      <c r="M104" s="432"/>
      <c r="N104" s="446" t="str">
        <f>IFERROR(IF(D104&gt;=Startdatum,"Na startdatum aangekocht", IF(DATEDIF('Begroting P'!$D104,Startdatum,"D")&gt;0,IF((('Begroting P'!$F104-((DATEDIF($D104,Startdatum,"M")/12)))*($E104/$F104))&lt;0,"Dit is afgeschreven!",(('Begroting P'!$F104-((DATEDIF($D104,Startdatum,"M")/12)))*($E104/$F104))),($E104/$F104))),0)</f>
        <v>Na startdatum aangekocht</v>
      </c>
      <c r="O104" s="432"/>
    </row>
    <row r="105" spans="2:15" ht="12.5" x14ac:dyDescent="0.25">
      <c r="B105" s="450"/>
      <c r="C105" s="369"/>
      <c r="D105" s="443"/>
      <c r="E105" s="451"/>
      <c r="F105" s="452"/>
      <c r="G105" s="368"/>
      <c r="H105" s="453">
        <f t="shared" si="4"/>
        <v>0</v>
      </c>
      <c r="I105" s="454"/>
      <c r="J105" s="455"/>
      <c r="K105" s="454">
        <f>IFERROR(($E105/$F105)*(Deelnemersoverzicht!$C$23-(DATEDIF(Startdatum,$D105,"D")/365)),0)</f>
        <v>0</v>
      </c>
      <c r="L105" s="432"/>
      <c r="M105" s="432"/>
      <c r="N105" s="446" t="str">
        <f>IFERROR(IF(D105&gt;=Startdatum,"Na startdatum aangekocht", IF(DATEDIF('Begroting P'!$D105,Startdatum,"D")&gt;0,IF((('Begroting P'!$F105-((DATEDIF($D105,Startdatum,"M")/12)))*($E105/$F105))&lt;0,"Dit is afgeschreven!",(('Begroting P'!$F105-((DATEDIF($D105,Startdatum,"M")/12)))*($E105/$F105))),($E105/$F105))),0)</f>
        <v>Na startdatum aangekocht</v>
      </c>
      <c r="O105" s="432"/>
    </row>
    <row r="106" spans="2:15" ht="12.5" x14ac:dyDescent="0.25">
      <c r="B106" s="450"/>
      <c r="C106" s="369"/>
      <c r="D106" s="443"/>
      <c r="E106" s="451"/>
      <c r="F106" s="452"/>
      <c r="G106" s="368"/>
      <c r="H106" s="453">
        <f t="shared" si="4"/>
        <v>0</v>
      </c>
      <c r="I106" s="454"/>
      <c r="J106" s="455"/>
      <c r="K106" s="454">
        <f>IFERROR(($E106/$F106)*(Deelnemersoverzicht!$C$23-(DATEDIF(Startdatum,$D106,"D")/365)),0)</f>
        <v>0</v>
      </c>
      <c r="L106" s="432"/>
      <c r="M106" s="432"/>
      <c r="N106" s="446" t="str">
        <f>IFERROR(IF(D106&gt;=Startdatum,"Na startdatum aangekocht", IF(DATEDIF('Begroting P'!$D106,Startdatum,"D")&gt;0,IF((('Begroting P'!$F106-((DATEDIF($D106,Startdatum,"M")/12)))*($E106/$F106))&lt;0,"Dit is afgeschreven!",(('Begroting P'!$F106-((DATEDIF($D106,Startdatum,"M")/12)))*($E106/$F106))),($E106/$F106))),0)</f>
        <v>Na startdatum aangekocht</v>
      </c>
      <c r="O106" s="432"/>
    </row>
    <row r="107" spans="2:15" ht="12.5" x14ac:dyDescent="0.25">
      <c r="B107" s="450"/>
      <c r="C107" s="369"/>
      <c r="D107" s="443"/>
      <c r="E107" s="451"/>
      <c r="F107" s="452"/>
      <c r="G107" s="368"/>
      <c r="H107" s="453">
        <f t="shared" si="4"/>
        <v>0</v>
      </c>
      <c r="I107" s="454"/>
      <c r="J107" s="455"/>
      <c r="K107" s="454">
        <f>IFERROR(($E107/$F107)*(Deelnemersoverzicht!$C$23-(DATEDIF(Startdatum,$D107,"D")/365)),0)</f>
        <v>0</v>
      </c>
      <c r="L107" s="432"/>
      <c r="M107" s="432"/>
      <c r="N107" s="446" t="str">
        <f>IFERROR(IF(D107&gt;=Startdatum,"Na startdatum aangekocht", IF(DATEDIF('Begroting P'!$D107,Startdatum,"D")&gt;0,IF((('Begroting P'!$F107-((DATEDIF($D107,Startdatum,"M")/12)))*($E107/$F107))&lt;0,"Dit is afgeschreven!",(('Begroting P'!$F107-((DATEDIF($D107,Startdatum,"M")/12)))*($E107/$F107))),($E107/$F107))),0)</f>
        <v>Na startdatum aangekocht</v>
      </c>
      <c r="O107" s="432"/>
    </row>
    <row r="108" spans="2:15" s="117" customFormat="1" ht="13" x14ac:dyDescent="0.3">
      <c r="K108" s="101">
        <f>SUM(K90:K107)</f>
        <v>0</v>
      </c>
    </row>
    <row r="109" spans="2:15" s="117" customFormat="1" ht="13" x14ac:dyDescent="0.3">
      <c r="N109" s="143"/>
    </row>
    <row r="110" spans="2:15" s="117" customFormat="1" ht="13" x14ac:dyDescent="0.3">
      <c r="B110" s="117" t="s">
        <v>248</v>
      </c>
      <c r="C110" s="432"/>
      <c r="J110" s="143"/>
    </row>
    <row r="111" spans="2:15" s="117" customFormat="1" ht="26" x14ac:dyDescent="0.3">
      <c r="B111" s="130" t="s">
        <v>221</v>
      </c>
      <c r="C111" s="594" t="s">
        <v>232</v>
      </c>
      <c r="D111" s="595"/>
      <c r="E111" s="595"/>
      <c r="F111" s="595"/>
      <c r="G111" s="595"/>
      <c r="H111" s="596"/>
      <c r="I111" s="140" t="s">
        <v>249</v>
      </c>
      <c r="J111" s="144" t="s">
        <v>250</v>
      </c>
      <c r="K111" s="130" t="s">
        <v>227</v>
      </c>
      <c r="L111" s="143"/>
    </row>
    <row r="112" spans="2:15" s="117" customFormat="1" ht="13" x14ac:dyDescent="0.3">
      <c r="B112" s="450"/>
      <c r="C112" s="582"/>
      <c r="D112" s="587"/>
      <c r="E112" s="587"/>
      <c r="F112" s="587"/>
      <c r="G112" s="587"/>
      <c r="H112" s="583"/>
      <c r="I112" s="369"/>
      <c r="J112" s="439"/>
      <c r="K112" s="456">
        <f t="shared" ref="K112:K129" si="5">$I112*J112</f>
        <v>0</v>
      </c>
      <c r="L112" s="143"/>
    </row>
    <row r="113" spans="2:12" s="117" customFormat="1" ht="13" x14ac:dyDescent="0.3">
      <c r="B113" s="450"/>
      <c r="C113" s="582"/>
      <c r="D113" s="587"/>
      <c r="E113" s="587"/>
      <c r="F113" s="587"/>
      <c r="G113" s="587"/>
      <c r="H113" s="583"/>
      <c r="I113" s="369"/>
      <c r="J113" s="439"/>
      <c r="K113" s="456">
        <f t="shared" si="5"/>
        <v>0</v>
      </c>
      <c r="L113" s="143"/>
    </row>
    <row r="114" spans="2:12" s="117" customFormat="1" ht="13" x14ac:dyDescent="0.3">
      <c r="B114" s="450"/>
      <c r="C114" s="582"/>
      <c r="D114" s="587"/>
      <c r="E114" s="587"/>
      <c r="F114" s="587"/>
      <c r="G114" s="587"/>
      <c r="H114" s="583"/>
      <c r="I114" s="369"/>
      <c r="J114" s="439"/>
      <c r="K114" s="456">
        <f t="shared" si="5"/>
        <v>0</v>
      </c>
      <c r="L114" s="143"/>
    </row>
    <row r="115" spans="2:12" s="117" customFormat="1" ht="13" x14ac:dyDescent="0.3">
      <c r="B115" s="450"/>
      <c r="C115" s="582"/>
      <c r="D115" s="587"/>
      <c r="E115" s="587"/>
      <c r="F115" s="587"/>
      <c r="G115" s="587"/>
      <c r="H115" s="583"/>
      <c r="I115" s="369"/>
      <c r="J115" s="439"/>
      <c r="K115" s="456">
        <f t="shared" si="5"/>
        <v>0</v>
      </c>
      <c r="L115" s="143"/>
    </row>
    <row r="116" spans="2:12" s="117" customFormat="1" ht="13" x14ac:dyDescent="0.3">
      <c r="B116" s="450"/>
      <c r="C116" s="582"/>
      <c r="D116" s="587"/>
      <c r="E116" s="587"/>
      <c r="F116" s="587"/>
      <c r="G116" s="587"/>
      <c r="H116" s="583"/>
      <c r="I116" s="369"/>
      <c r="J116" s="439"/>
      <c r="K116" s="456">
        <f t="shared" si="5"/>
        <v>0</v>
      </c>
      <c r="L116" s="143"/>
    </row>
    <row r="117" spans="2:12" s="117" customFormat="1" ht="13" x14ac:dyDescent="0.3">
      <c r="B117" s="450"/>
      <c r="C117" s="582"/>
      <c r="D117" s="587"/>
      <c r="E117" s="587"/>
      <c r="F117" s="587"/>
      <c r="G117" s="587"/>
      <c r="H117" s="583"/>
      <c r="I117" s="369"/>
      <c r="J117" s="439"/>
      <c r="K117" s="456">
        <f t="shared" si="5"/>
        <v>0</v>
      </c>
      <c r="L117" s="143"/>
    </row>
    <row r="118" spans="2:12" s="117" customFormat="1" ht="13" x14ac:dyDescent="0.3">
      <c r="B118" s="450"/>
      <c r="C118" s="588"/>
      <c r="D118" s="588"/>
      <c r="E118" s="588"/>
      <c r="F118" s="588"/>
      <c r="G118" s="588"/>
      <c r="H118" s="588"/>
      <c r="I118" s="368"/>
      <c r="J118" s="457"/>
      <c r="K118" s="456">
        <f t="shared" si="5"/>
        <v>0</v>
      </c>
      <c r="L118" s="143"/>
    </row>
    <row r="119" spans="2:12" s="117" customFormat="1" ht="13" x14ac:dyDescent="0.3">
      <c r="B119" s="450"/>
      <c r="C119" s="588"/>
      <c r="D119" s="588"/>
      <c r="E119" s="588"/>
      <c r="F119" s="588"/>
      <c r="G119" s="588"/>
      <c r="H119" s="588"/>
      <c r="I119" s="368"/>
      <c r="J119" s="457"/>
      <c r="K119" s="456">
        <f t="shared" si="5"/>
        <v>0</v>
      </c>
      <c r="L119" s="143"/>
    </row>
    <row r="120" spans="2:12" s="117" customFormat="1" ht="13" x14ac:dyDescent="0.3">
      <c r="B120" s="450"/>
      <c r="C120" s="582"/>
      <c r="D120" s="587"/>
      <c r="E120" s="587"/>
      <c r="F120" s="587"/>
      <c r="G120" s="587"/>
      <c r="H120" s="583"/>
      <c r="I120" s="369"/>
      <c r="J120" s="439"/>
      <c r="K120" s="456">
        <f t="shared" si="5"/>
        <v>0</v>
      </c>
      <c r="L120" s="143"/>
    </row>
    <row r="121" spans="2:12" s="117" customFormat="1" ht="13" x14ac:dyDescent="0.3">
      <c r="B121" s="450"/>
      <c r="C121" s="582"/>
      <c r="D121" s="587"/>
      <c r="E121" s="587"/>
      <c r="F121" s="587"/>
      <c r="G121" s="587"/>
      <c r="H121" s="583"/>
      <c r="I121" s="369"/>
      <c r="J121" s="439"/>
      <c r="K121" s="456">
        <f t="shared" si="5"/>
        <v>0</v>
      </c>
      <c r="L121" s="143"/>
    </row>
    <row r="122" spans="2:12" s="117" customFormat="1" ht="13" x14ac:dyDescent="0.3">
      <c r="B122" s="450"/>
      <c r="C122" s="582"/>
      <c r="D122" s="587"/>
      <c r="E122" s="587"/>
      <c r="F122" s="587"/>
      <c r="G122" s="587"/>
      <c r="H122" s="583"/>
      <c r="I122" s="369"/>
      <c r="J122" s="439"/>
      <c r="K122" s="456">
        <f t="shared" si="5"/>
        <v>0</v>
      </c>
      <c r="L122" s="143"/>
    </row>
    <row r="123" spans="2:12" s="117" customFormat="1" ht="13" x14ac:dyDescent="0.3">
      <c r="B123" s="450"/>
      <c r="C123" s="582"/>
      <c r="D123" s="587"/>
      <c r="E123" s="587"/>
      <c r="F123" s="587"/>
      <c r="G123" s="587"/>
      <c r="H123" s="583"/>
      <c r="I123" s="369"/>
      <c r="J123" s="439"/>
      <c r="K123" s="456">
        <f t="shared" si="5"/>
        <v>0</v>
      </c>
      <c r="L123" s="143"/>
    </row>
    <row r="124" spans="2:12" s="117" customFormat="1" ht="13" x14ac:dyDescent="0.3">
      <c r="B124" s="450"/>
      <c r="C124" s="582"/>
      <c r="D124" s="587"/>
      <c r="E124" s="587"/>
      <c r="F124" s="587"/>
      <c r="G124" s="587"/>
      <c r="H124" s="583"/>
      <c r="I124" s="369"/>
      <c r="J124" s="439"/>
      <c r="K124" s="456">
        <f t="shared" si="5"/>
        <v>0</v>
      </c>
      <c r="L124" s="143"/>
    </row>
    <row r="125" spans="2:12" s="117" customFormat="1" ht="13" x14ac:dyDescent="0.3">
      <c r="B125" s="450"/>
      <c r="C125" s="582"/>
      <c r="D125" s="587"/>
      <c r="E125" s="587"/>
      <c r="F125" s="587"/>
      <c r="G125" s="587"/>
      <c r="H125" s="583"/>
      <c r="I125" s="369"/>
      <c r="J125" s="439"/>
      <c r="K125" s="456">
        <f t="shared" si="5"/>
        <v>0</v>
      </c>
      <c r="L125" s="143"/>
    </row>
    <row r="126" spans="2:12" s="117" customFormat="1" ht="13" x14ac:dyDescent="0.3">
      <c r="B126" s="450"/>
      <c r="C126" s="582"/>
      <c r="D126" s="587"/>
      <c r="E126" s="587"/>
      <c r="F126" s="587"/>
      <c r="G126" s="587"/>
      <c r="H126" s="583"/>
      <c r="I126" s="369"/>
      <c r="J126" s="439"/>
      <c r="K126" s="456">
        <f t="shared" si="5"/>
        <v>0</v>
      </c>
      <c r="L126" s="143"/>
    </row>
    <row r="127" spans="2:12" s="117" customFormat="1" ht="13" x14ac:dyDescent="0.3">
      <c r="B127" s="450"/>
      <c r="C127" s="582"/>
      <c r="D127" s="587"/>
      <c r="E127" s="587"/>
      <c r="F127" s="587"/>
      <c r="G127" s="587"/>
      <c r="H127" s="583"/>
      <c r="I127" s="369"/>
      <c r="J127" s="439"/>
      <c r="K127" s="456">
        <f t="shared" si="5"/>
        <v>0</v>
      </c>
      <c r="L127" s="143"/>
    </row>
    <row r="128" spans="2:12" s="117" customFormat="1" ht="13" x14ac:dyDescent="0.3">
      <c r="B128" s="450"/>
      <c r="C128" s="582"/>
      <c r="D128" s="587"/>
      <c r="E128" s="587"/>
      <c r="F128" s="587"/>
      <c r="G128" s="587"/>
      <c r="H128" s="583"/>
      <c r="I128" s="369"/>
      <c r="J128" s="439"/>
      <c r="K128" s="456">
        <f t="shared" si="5"/>
        <v>0</v>
      </c>
      <c r="L128" s="143"/>
    </row>
    <row r="129" spans="2:13" s="117" customFormat="1" ht="13" x14ac:dyDescent="0.3">
      <c r="B129" s="450"/>
      <c r="C129" s="582"/>
      <c r="D129" s="587"/>
      <c r="E129" s="587"/>
      <c r="F129" s="587"/>
      <c r="G129" s="587"/>
      <c r="H129" s="583"/>
      <c r="I129" s="369"/>
      <c r="J129" s="439"/>
      <c r="K129" s="456">
        <f t="shared" si="5"/>
        <v>0</v>
      </c>
      <c r="L129" s="143"/>
    </row>
    <row r="130" spans="2:13" s="117" customFormat="1" ht="13" x14ac:dyDescent="0.3">
      <c r="K130" s="101">
        <f>SUM(K112:K129)</f>
        <v>0</v>
      </c>
      <c r="L130" s="143"/>
    </row>
    <row r="131" spans="2:13" s="117" customFormat="1" ht="13" x14ac:dyDescent="0.3"/>
    <row r="132" spans="2:13" s="117" customFormat="1" ht="13" x14ac:dyDescent="0.3">
      <c r="B132" s="117" t="s">
        <v>251</v>
      </c>
      <c r="C132" s="432"/>
      <c r="L132" s="143"/>
      <c r="M132" s="143"/>
    </row>
    <row r="133" spans="2:13" s="117" customFormat="1" ht="26" x14ac:dyDescent="0.3">
      <c r="B133" s="130" t="s">
        <v>221</v>
      </c>
      <c r="C133" s="140" t="s">
        <v>252</v>
      </c>
      <c r="D133" s="145"/>
      <c r="E133" s="142" t="s">
        <v>232</v>
      </c>
      <c r="F133" s="150"/>
      <c r="G133" s="150"/>
      <c r="H133" s="150"/>
      <c r="I133" s="150"/>
      <c r="J133" s="150"/>
      <c r="K133" s="144" t="s">
        <v>227</v>
      </c>
      <c r="L133" s="143"/>
    </row>
    <row r="134" spans="2:13" s="117" customFormat="1" ht="13" x14ac:dyDescent="0.3">
      <c r="B134" s="450"/>
      <c r="C134" s="582"/>
      <c r="D134" s="583"/>
      <c r="E134" s="369"/>
      <c r="F134" s="458"/>
      <c r="G134" s="458"/>
      <c r="H134" s="458"/>
      <c r="I134" s="458"/>
      <c r="J134" s="458"/>
      <c r="K134" s="459"/>
      <c r="L134" s="143"/>
    </row>
    <row r="135" spans="2:13" s="117" customFormat="1" ht="13" x14ac:dyDescent="0.3">
      <c r="B135" s="450"/>
      <c r="C135" s="582"/>
      <c r="D135" s="583"/>
      <c r="E135" s="369"/>
      <c r="F135" s="458"/>
      <c r="G135" s="458"/>
      <c r="H135" s="458"/>
      <c r="I135" s="458"/>
      <c r="J135" s="458"/>
      <c r="K135" s="459"/>
      <c r="L135" s="143"/>
    </row>
    <row r="136" spans="2:13" s="117" customFormat="1" ht="13" x14ac:dyDescent="0.3">
      <c r="B136" s="450"/>
      <c r="C136" s="582"/>
      <c r="D136" s="583"/>
      <c r="E136" s="369"/>
      <c r="F136" s="458"/>
      <c r="G136" s="458"/>
      <c r="H136" s="458"/>
      <c r="I136" s="458"/>
      <c r="J136" s="458"/>
      <c r="K136" s="459"/>
      <c r="L136" s="143"/>
    </row>
    <row r="137" spans="2:13" s="117" customFormat="1" ht="13" x14ac:dyDescent="0.3">
      <c r="B137" s="450"/>
      <c r="C137" s="582"/>
      <c r="D137" s="583"/>
      <c r="E137" s="369"/>
      <c r="F137" s="458"/>
      <c r="G137" s="458"/>
      <c r="H137" s="458"/>
      <c r="I137" s="458"/>
      <c r="J137" s="458"/>
      <c r="K137" s="459"/>
      <c r="L137" s="143"/>
    </row>
    <row r="138" spans="2:13" s="117" customFormat="1" ht="13" x14ac:dyDescent="0.3">
      <c r="B138" s="450"/>
      <c r="C138" s="582"/>
      <c r="D138" s="583"/>
      <c r="E138" s="369"/>
      <c r="F138" s="458"/>
      <c r="G138" s="458"/>
      <c r="H138" s="458"/>
      <c r="I138" s="458"/>
      <c r="J138" s="458"/>
      <c r="K138" s="459"/>
      <c r="L138" s="143"/>
    </row>
    <row r="139" spans="2:13" s="117" customFormat="1" ht="13" x14ac:dyDescent="0.3">
      <c r="B139" s="450"/>
      <c r="C139" s="582"/>
      <c r="D139" s="583"/>
      <c r="E139" s="369"/>
      <c r="F139" s="458"/>
      <c r="G139" s="458"/>
      <c r="H139" s="458"/>
      <c r="I139" s="458"/>
      <c r="J139" s="458"/>
      <c r="K139" s="459"/>
      <c r="L139" s="143"/>
    </row>
    <row r="140" spans="2:13" s="117" customFormat="1" ht="13" x14ac:dyDescent="0.3">
      <c r="B140" s="450"/>
      <c r="C140" s="582"/>
      <c r="D140" s="583"/>
      <c r="E140" s="369"/>
      <c r="F140" s="458"/>
      <c r="G140" s="458"/>
      <c r="H140" s="458"/>
      <c r="I140" s="458"/>
      <c r="J140" s="458"/>
      <c r="K140" s="459"/>
      <c r="L140" s="143"/>
    </row>
    <row r="141" spans="2:13" s="117" customFormat="1" ht="13" x14ac:dyDescent="0.3">
      <c r="B141" s="450"/>
      <c r="C141" s="582"/>
      <c r="D141" s="583"/>
      <c r="E141" s="369"/>
      <c r="F141" s="458"/>
      <c r="G141" s="458"/>
      <c r="H141" s="458"/>
      <c r="I141" s="458"/>
      <c r="J141" s="458"/>
      <c r="K141" s="459"/>
      <c r="L141" s="143"/>
    </row>
    <row r="142" spans="2:13" s="117" customFormat="1" ht="13" x14ac:dyDescent="0.3">
      <c r="B142" s="450"/>
      <c r="C142" s="582"/>
      <c r="D142" s="583"/>
      <c r="E142" s="369"/>
      <c r="F142" s="458"/>
      <c r="G142" s="458"/>
      <c r="H142" s="458"/>
      <c r="I142" s="458"/>
      <c r="J142" s="458"/>
      <c r="K142" s="226"/>
      <c r="L142" s="143"/>
    </row>
    <row r="143" spans="2:13" s="117" customFormat="1" ht="13" x14ac:dyDescent="0.3">
      <c r="B143" s="450"/>
      <c r="C143" s="582"/>
      <c r="D143" s="583"/>
      <c r="E143" s="369"/>
      <c r="F143" s="458"/>
      <c r="G143" s="458"/>
      <c r="H143" s="458"/>
      <c r="I143" s="458"/>
      <c r="J143" s="458"/>
      <c r="K143" s="459"/>
      <c r="L143" s="143"/>
    </row>
    <row r="144" spans="2:13" s="117" customFormat="1" ht="13" x14ac:dyDescent="0.3">
      <c r="B144" s="450"/>
      <c r="C144" s="582"/>
      <c r="D144" s="583"/>
      <c r="E144" s="369"/>
      <c r="F144" s="458"/>
      <c r="G144" s="458"/>
      <c r="H144" s="458"/>
      <c r="I144" s="458"/>
      <c r="J144" s="458"/>
      <c r="K144" s="459"/>
      <c r="L144" s="143"/>
    </row>
    <row r="145" spans="1:15" s="117" customFormat="1" ht="13" x14ac:dyDescent="0.3">
      <c r="B145" s="450"/>
      <c r="C145" s="582"/>
      <c r="D145" s="583"/>
      <c r="E145" s="369"/>
      <c r="F145" s="458"/>
      <c r="G145" s="458"/>
      <c r="H145" s="458"/>
      <c r="I145" s="458"/>
      <c r="J145" s="458"/>
      <c r="K145" s="459"/>
      <c r="L145" s="143"/>
    </row>
    <row r="146" spans="1:15" s="117" customFormat="1" ht="13" x14ac:dyDescent="0.3">
      <c r="B146" s="450"/>
      <c r="C146" s="582"/>
      <c r="D146" s="583"/>
      <c r="E146" s="369"/>
      <c r="F146" s="458"/>
      <c r="G146" s="458"/>
      <c r="H146" s="458"/>
      <c r="I146" s="458"/>
      <c r="J146" s="458"/>
      <c r="K146" s="459"/>
      <c r="L146" s="143"/>
    </row>
    <row r="147" spans="1:15" s="117" customFormat="1" ht="13" x14ac:dyDescent="0.3">
      <c r="B147" s="450"/>
      <c r="C147" s="582"/>
      <c r="D147" s="583"/>
      <c r="E147" s="369"/>
      <c r="F147" s="458"/>
      <c r="G147" s="458"/>
      <c r="H147" s="458"/>
      <c r="I147" s="458"/>
      <c r="J147" s="458"/>
      <c r="K147" s="459"/>
      <c r="L147" s="143"/>
    </row>
    <row r="148" spans="1:15" s="117" customFormat="1" ht="13" x14ac:dyDescent="0.3">
      <c r="B148" s="450"/>
      <c r="C148" s="582"/>
      <c r="D148" s="583"/>
      <c r="E148" s="369"/>
      <c r="F148" s="458"/>
      <c r="G148" s="458"/>
      <c r="H148" s="458"/>
      <c r="I148" s="458"/>
      <c r="J148" s="458"/>
      <c r="K148" s="459"/>
      <c r="L148" s="143"/>
    </row>
    <row r="149" spans="1:15" s="117" customFormat="1" ht="13" x14ac:dyDescent="0.3">
      <c r="B149" s="450"/>
      <c r="C149" s="582"/>
      <c r="D149" s="583"/>
      <c r="E149" s="369"/>
      <c r="F149" s="458"/>
      <c r="G149" s="458"/>
      <c r="H149" s="458"/>
      <c r="I149" s="458"/>
      <c r="J149" s="458"/>
      <c r="K149" s="459"/>
      <c r="L149" s="143"/>
    </row>
    <row r="150" spans="1:15" s="117" customFormat="1" ht="13" x14ac:dyDescent="0.3">
      <c r="B150" s="450"/>
      <c r="C150" s="582"/>
      <c r="D150" s="583"/>
      <c r="E150" s="369"/>
      <c r="F150" s="458"/>
      <c r="G150" s="458"/>
      <c r="H150" s="458"/>
      <c r="I150" s="458"/>
      <c r="J150" s="458"/>
      <c r="K150" s="459"/>
      <c r="L150" s="143"/>
    </row>
    <row r="151" spans="1:15" s="117" customFormat="1" ht="13" x14ac:dyDescent="0.3">
      <c r="B151" s="450"/>
      <c r="C151" s="582"/>
      <c r="D151" s="583"/>
      <c r="E151" s="369"/>
      <c r="F151" s="458"/>
      <c r="G151" s="458"/>
      <c r="H151" s="458"/>
      <c r="I151" s="458"/>
      <c r="J151" s="458"/>
      <c r="K151" s="226"/>
      <c r="L151" s="143"/>
    </row>
    <row r="152" spans="1:15" s="117" customFormat="1" ht="13" x14ac:dyDescent="0.3">
      <c r="K152" s="101">
        <f>SUM(K134:K151)</f>
        <v>0</v>
      </c>
    </row>
    <row r="153" spans="1:15" s="117" customFormat="1" ht="13" x14ac:dyDescent="0.3">
      <c r="L153" s="143"/>
      <c r="M153" s="143"/>
    </row>
    <row r="154" spans="1:15" s="117" customFormat="1" ht="13" x14ac:dyDescent="0.3">
      <c r="J154" s="169" t="s">
        <v>253</v>
      </c>
      <c r="K154" s="101">
        <f>K108+K130+K152</f>
        <v>0</v>
      </c>
      <c r="L154" s="143"/>
    </row>
    <row r="155" spans="1:15" s="117" customFormat="1" ht="13" x14ac:dyDescent="0.3">
      <c r="N155" s="132"/>
    </row>
    <row r="156" spans="1:15" ht="13" x14ac:dyDescent="0.3">
      <c r="A156" s="432"/>
      <c r="B156" s="114" t="s">
        <v>254</v>
      </c>
      <c r="C156" s="115"/>
      <c r="D156" s="146"/>
      <c r="E156" s="147"/>
      <c r="F156" s="115"/>
      <c r="G156" s="115"/>
      <c r="H156" s="115"/>
      <c r="I156" s="115"/>
      <c r="J156" s="115"/>
      <c r="K156" s="115"/>
      <c r="L156" s="116"/>
      <c r="M156" s="432"/>
      <c r="N156" s="432"/>
      <c r="O156" s="432"/>
    </row>
    <row r="157" spans="1:15" ht="13" x14ac:dyDescent="0.3">
      <c r="A157" s="432"/>
      <c r="B157" s="114" t="s">
        <v>255</v>
      </c>
      <c r="C157" s="115"/>
      <c r="D157" s="146"/>
      <c r="E157" s="147"/>
      <c r="F157" s="115"/>
      <c r="G157" s="115"/>
      <c r="H157" s="115"/>
      <c r="I157" s="115"/>
      <c r="J157" s="115"/>
      <c r="K157" s="261"/>
      <c r="L157" s="149"/>
      <c r="M157" s="432"/>
      <c r="N157" s="432"/>
      <c r="O157" s="432"/>
    </row>
    <row r="158" spans="1:15" ht="13" x14ac:dyDescent="0.3">
      <c r="A158" s="432"/>
      <c r="B158" s="432"/>
      <c r="C158" s="138"/>
      <c r="D158" s="432"/>
      <c r="E158" s="432"/>
      <c r="F158" s="432"/>
      <c r="G158" s="432"/>
      <c r="H158" s="432"/>
      <c r="I158" s="432"/>
      <c r="J158" s="432"/>
      <c r="K158" s="432"/>
      <c r="L158" s="432"/>
      <c r="M158" s="432"/>
      <c r="N158" s="432"/>
      <c r="O158" s="435"/>
    </row>
    <row r="159" spans="1:15" ht="13" x14ac:dyDescent="0.3">
      <c r="A159" s="403"/>
      <c r="B159" s="142" t="s">
        <v>256</v>
      </c>
      <c r="C159" s="150"/>
      <c r="D159" s="150"/>
      <c r="E159" s="150"/>
      <c r="F159" s="150"/>
      <c r="G159" s="150"/>
      <c r="H159" s="150"/>
      <c r="I159" s="150"/>
      <c r="J159" s="150"/>
      <c r="K159" s="136" t="s">
        <v>136</v>
      </c>
      <c r="L159" s="460"/>
      <c r="M159" s="432"/>
      <c r="N159" s="432"/>
      <c r="O159" s="432"/>
    </row>
    <row r="160" spans="1:15" ht="12.5" x14ac:dyDescent="0.25">
      <c r="A160" s="432"/>
      <c r="B160" s="461" t="s">
        <v>219</v>
      </c>
      <c r="C160" s="462" t="s">
        <v>220</v>
      </c>
      <c r="D160" s="462"/>
      <c r="E160" s="462"/>
      <c r="F160" s="462"/>
      <c r="G160" s="462"/>
      <c r="H160" s="462"/>
      <c r="I160" s="462"/>
      <c r="J160" s="462"/>
      <c r="K160" s="441">
        <f>K56</f>
        <v>0</v>
      </c>
      <c r="L160" s="435"/>
      <c r="M160" s="432"/>
      <c r="N160" s="432"/>
      <c r="O160" s="432"/>
    </row>
    <row r="161" spans="2:15" ht="12.5" x14ac:dyDescent="0.25">
      <c r="B161" s="461" t="s">
        <v>229</v>
      </c>
      <c r="C161" s="462" t="s">
        <v>230</v>
      </c>
      <c r="D161" s="462"/>
      <c r="E161" s="462"/>
      <c r="F161" s="462"/>
      <c r="G161" s="462"/>
      <c r="H161" s="462"/>
      <c r="I161" s="462"/>
      <c r="J161" s="462"/>
      <c r="K161" s="441">
        <f>K84</f>
        <v>0</v>
      </c>
      <c r="L161" s="435"/>
      <c r="M161" s="432"/>
      <c r="N161" s="432"/>
      <c r="O161" s="432"/>
    </row>
    <row r="162" spans="2:15" ht="12.5" x14ac:dyDescent="0.25">
      <c r="B162" s="461" t="s">
        <v>242</v>
      </c>
      <c r="C162" s="462" t="s">
        <v>243</v>
      </c>
      <c r="D162" s="462"/>
      <c r="E162" s="462"/>
      <c r="F162" s="462"/>
      <c r="G162" s="462"/>
      <c r="H162" s="462"/>
      <c r="I162" s="462"/>
      <c r="J162" s="462"/>
      <c r="K162" s="441">
        <f>K154</f>
        <v>0</v>
      </c>
      <c r="L162" s="435"/>
      <c r="M162" s="432"/>
      <c r="N162" s="432"/>
      <c r="O162" s="432"/>
    </row>
    <row r="163" spans="2:15" ht="13" x14ac:dyDescent="0.3">
      <c r="B163" s="117"/>
      <c r="C163" s="117"/>
      <c r="D163" s="432"/>
      <c r="E163" s="432"/>
      <c r="F163" s="432"/>
      <c r="G163" s="432"/>
      <c r="H163" s="432"/>
      <c r="I163" s="432"/>
      <c r="J163" s="432"/>
      <c r="K163" s="432"/>
      <c r="L163" s="432"/>
      <c r="M163" s="463"/>
      <c r="N163" s="435"/>
      <c r="O163" s="432"/>
    </row>
    <row r="164" spans="2:15" ht="13" x14ac:dyDescent="0.3">
      <c r="B164" s="151" t="s">
        <v>257</v>
      </c>
      <c r="C164" s="152" t="s">
        <v>258</v>
      </c>
      <c r="D164" s="152"/>
      <c r="E164" s="152"/>
      <c r="F164" s="152"/>
      <c r="G164" s="152"/>
      <c r="H164" s="152"/>
      <c r="I164" s="152"/>
      <c r="J164" s="152"/>
      <c r="K164" s="153">
        <f>SUM(K160:K162)</f>
        <v>0</v>
      </c>
      <c r="L164" s="435"/>
      <c r="M164" s="432"/>
      <c r="N164" s="432"/>
      <c r="O164" s="432"/>
    </row>
    <row r="165" spans="2:15" ht="12.5" x14ac:dyDescent="0.25">
      <c r="B165" s="154"/>
      <c r="C165" s="154"/>
      <c r="D165" s="432"/>
      <c r="E165" s="432"/>
      <c r="F165" s="432"/>
      <c r="G165" s="432"/>
      <c r="H165" s="432"/>
      <c r="I165" s="432"/>
      <c r="J165" s="432"/>
      <c r="K165" s="432"/>
      <c r="L165" s="432"/>
      <c r="M165" s="432"/>
      <c r="N165" s="435"/>
      <c r="O165" s="432"/>
    </row>
    <row r="166" spans="2:15" ht="12.5" x14ac:dyDescent="0.25">
      <c r="B166" s="461" t="s">
        <v>259</v>
      </c>
      <c r="C166" s="462"/>
      <c r="D166" s="462"/>
      <c r="E166" s="462"/>
      <c r="F166" s="462"/>
      <c r="G166" s="462"/>
      <c r="H166" s="462"/>
      <c r="I166" s="462"/>
      <c r="J166" s="462"/>
      <c r="K166" s="464" t="s">
        <v>86</v>
      </c>
      <c r="L166" s="432"/>
      <c r="M166" s="432"/>
      <c r="N166" s="435"/>
      <c r="O166" s="432"/>
    </row>
    <row r="167" spans="2:15" ht="12.5" x14ac:dyDescent="0.25">
      <c r="B167" s="461" t="s">
        <v>261</v>
      </c>
      <c r="C167" s="462"/>
      <c r="D167" s="462"/>
      <c r="E167" s="462"/>
      <c r="F167" s="462"/>
      <c r="G167" s="462"/>
      <c r="H167" s="462"/>
      <c r="I167" s="462"/>
      <c r="J167" s="462"/>
      <c r="K167" s="465" t="str">
        <f>IF(K166="Middelgrote bedrijven (10%)","60%",IF(K166="Kleine bedrijven (20%)","70%",IF(K166="&lt;maak een keuze&gt;","0%","50%")))</f>
        <v>0%</v>
      </c>
      <c r="L167" s="466"/>
      <c r="M167" s="435"/>
      <c r="N167" s="432"/>
      <c r="O167" s="432"/>
    </row>
    <row r="168" spans="2:15" ht="13" x14ac:dyDescent="0.3">
      <c r="B168" s="461" t="s">
        <v>335</v>
      </c>
      <c r="C168" s="462"/>
      <c r="D168" s="462"/>
      <c r="E168" s="462"/>
      <c r="F168" s="462"/>
      <c r="G168" s="462"/>
      <c r="H168" s="462"/>
      <c r="I168" s="462"/>
      <c r="J168" s="462"/>
      <c r="K168" s="101" t="e">
        <f>MIN(K164*K167,MaxSubsidie)</f>
        <v>#N/A</v>
      </c>
      <c r="L168" s="155"/>
      <c r="M168" s="435"/>
      <c r="N168" s="432"/>
      <c r="O168" s="432"/>
    </row>
    <row r="169" spans="2:15" x14ac:dyDescent="0.35">
      <c r="B169" s="580" t="s">
        <v>144</v>
      </c>
      <c r="C169" s="581"/>
      <c r="D169" s="581"/>
      <c r="E169" s="581"/>
      <c r="F169" s="581"/>
      <c r="G169" s="156"/>
      <c r="H169" s="157"/>
      <c r="J169" s="170" t="str">
        <f>IF(K169&gt;0,"Dit kan gevolgen hebben voor de maximale hoogte van de subsidie!","")</f>
        <v/>
      </c>
      <c r="K169" s="227">
        <v>0</v>
      </c>
      <c r="L169" s="432"/>
      <c r="M169" s="432"/>
      <c r="N169" s="432"/>
      <c r="O169" s="432"/>
    </row>
    <row r="170" spans="2:15" ht="13" x14ac:dyDescent="0.3">
      <c r="B170" s="151" t="s">
        <v>262</v>
      </c>
      <c r="C170" s="152"/>
      <c r="D170" s="152"/>
      <c r="E170" s="152"/>
      <c r="F170" s="152"/>
      <c r="G170" s="152"/>
      <c r="H170" s="152"/>
      <c r="I170" s="152"/>
      <c r="J170" s="152"/>
      <c r="K170" s="101" t="e">
        <f>K168-K169</f>
        <v>#N/A</v>
      </c>
      <c r="L170" s="435"/>
      <c r="M170" s="432"/>
      <c r="N170" s="467"/>
      <c r="O170" s="432"/>
    </row>
    <row r="171" spans="2:15" ht="13" x14ac:dyDescent="0.3">
      <c r="B171" s="580" t="s">
        <v>263</v>
      </c>
      <c r="C171" s="581"/>
      <c r="D171" s="581"/>
      <c r="E171" s="367" t="str">
        <f>IF(L171&lt;1,"Let op: Vergeet niet de door u gevraagde subsidie in te vullen! →",IF(L171&gt;MaxSubsidie,"LET OP: u vraagt meer subsidie aan dat volgens het programma mogelijk is",IF(L171&gt;K170,"LET OP: U vraagt meer dan de maximale berekende subsidie aan!",IF(L171&lt;K170,"LET OP: U vraagt minder dan de maximale berekende subsidie aan!",""))))</f>
        <v>Let op: Vergeet niet de door u gevraagde subsidie in te vullen! →</v>
      </c>
      <c r="F171" s="157"/>
      <c r="G171" s="157"/>
      <c r="H171" s="157"/>
      <c r="I171" s="157"/>
      <c r="J171" s="157"/>
      <c r="K171" s="262" t="e">
        <f>IF(K168&gt;0,L171/(K170+K169)*K168,0)</f>
        <v>#N/A</v>
      </c>
      <c r="L171" s="228">
        <v>0</v>
      </c>
      <c r="M171" s="435"/>
      <c r="N171" s="432"/>
      <c r="O171" s="432"/>
    </row>
    <row r="172" spans="2:15" ht="12.5" x14ac:dyDescent="0.25">
      <c r="B172" s="432"/>
      <c r="C172" s="432"/>
      <c r="D172" s="432"/>
      <c r="E172" s="432"/>
      <c r="F172" s="432"/>
      <c r="G172" s="432"/>
      <c r="H172" s="432"/>
      <c r="I172" s="432"/>
      <c r="J172" s="432"/>
      <c r="K172" s="432"/>
      <c r="L172" s="432"/>
      <c r="M172" s="432"/>
      <c r="N172" s="432"/>
      <c r="O172" s="432"/>
    </row>
    <row r="173" spans="2:15" ht="13" x14ac:dyDescent="0.3">
      <c r="B173" s="114" t="s">
        <v>264</v>
      </c>
      <c r="C173" s="115"/>
      <c r="D173" s="146"/>
      <c r="E173" s="147"/>
      <c r="F173" s="115"/>
      <c r="G173" s="115"/>
      <c r="H173" s="115"/>
      <c r="I173" s="115"/>
      <c r="J173" s="115"/>
      <c r="K173" s="115"/>
      <c r="L173" s="115"/>
      <c r="M173" s="148"/>
      <c r="N173" s="149"/>
      <c r="O173" s="435"/>
    </row>
    <row r="174" spans="2:15" ht="13" x14ac:dyDescent="0.3">
      <c r="B174" s="114" t="s">
        <v>265</v>
      </c>
      <c r="C174" s="115"/>
      <c r="D174" s="146"/>
      <c r="E174" s="147"/>
      <c r="F174" s="115"/>
      <c r="G174" s="115"/>
      <c r="H174" s="115"/>
      <c r="I174" s="115"/>
      <c r="J174" s="115"/>
      <c r="K174" s="115"/>
      <c r="L174" s="115"/>
      <c r="M174" s="148"/>
      <c r="N174" s="149"/>
      <c r="O174" s="435"/>
    </row>
    <row r="175" spans="2:15" ht="13" thickBot="1" x14ac:dyDescent="0.3">
      <c r="B175" s="432"/>
      <c r="C175" s="432"/>
      <c r="D175" s="432"/>
      <c r="E175" s="432"/>
      <c r="F175" s="432"/>
      <c r="G175" s="432"/>
      <c r="H175" s="432"/>
      <c r="I175" s="432"/>
      <c r="J175" s="432"/>
      <c r="K175" s="432"/>
      <c r="L175" s="432"/>
      <c r="M175" s="432"/>
      <c r="N175" s="435"/>
      <c r="O175" s="435"/>
    </row>
    <row r="176" spans="2:15" ht="12.5" x14ac:dyDescent="0.25">
      <c r="B176" s="468" t="s">
        <v>266</v>
      </c>
      <c r="C176" s="469" t="s">
        <v>175</v>
      </c>
      <c r="D176" s="470"/>
      <c r="E176" s="470"/>
      <c r="F176" s="470"/>
      <c r="G176" s="470"/>
      <c r="H176" s="470"/>
      <c r="I176" s="470"/>
      <c r="J176" s="470"/>
      <c r="K176" s="470"/>
      <c r="L176" s="471"/>
      <c r="M176" s="472">
        <f>K164</f>
        <v>0</v>
      </c>
      <c r="N176" s="435"/>
      <c r="O176" s="435"/>
    </row>
    <row r="177" spans="2:16" ht="12.5" x14ac:dyDescent="0.25">
      <c r="B177" s="473" t="s">
        <v>267</v>
      </c>
      <c r="C177" s="474" t="s">
        <v>268</v>
      </c>
      <c r="D177" s="475"/>
      <c r="E177" s="475"/>
      <c r="F177" s="475"/>
      <c r="G177" s="475"/>
      <c r="H177" s="475"/>
      <c r="I177" s="475"/>
      <c r="J177" s="475"/>
      <c r="K177" s="475"/>
      <c r="L177" s="476"/>
      <c r="M177" s="477">
        <f>K169</f>
        <v>0</v>
      </c>
      <c r="N177" s="435"/>
      <c r="O177" s="435"/>
      <c r="P177" s="432"/>
    </row>
    <row r="178" spans="2:16" ht="12.5" x14ac:dyDescent="0.25">
      <c r="B178" s="473" t="s">
        <v>269</v>
      </c>
      <c r="C178" s="474" t="s">
        <v>270</v>
      </c>
      <c r="D178" s="475"/>
      <c r="E178" s="475"/>
      <c r="F178" s="475"/>
      <c r="G178" s="475"/>
      <c r="H178" s="475"/>
      <c r="I178" s="475"/>
      <c r="J178" s="475"/>
      <c r="K178" s="475"/>
      <c r="L178" s="476"/>
      <c r="M178" s="477">
        <f>L171</f>
        <v>0</v>
      </c>
      <c r="N178" s="435"/>
      <c r="O178" s="435"/>
      <c r="P178" s="432"/>
    </row>
    <row r="179" spans="2:16" ht="13.5" thickBot="1" x14ac:dyDescent="0.35">
      <c r="B179" s="158" t="s">
        <v>271</v>
      </c>
      <c r="C179" s="159" t="s">
        <v>272</v>
      </c>
      <c r="D179" s="160"/>
      <c r="E179" s="160"/>
      <c r="F179" s="160"/>
      <c r="G179" s="160"/>
      <c r="H179" s="160"/>
      <c r="I179" s="160" t="s">
        <v>273</v>
      </c>
      <c r="J179" s="160"/>
      <c r="K179" s="160"/>
      <c r="L179" s="161"/>
      <c r="M179" s="102">
        <f>M176-M177-M178</f>
        <v>0</v>
      </c>
      <c r="N179" s="435"/>
      <c r="O179" s="435"/>
      <c r="P179" s="432"/>
    </row>
    <row r="180" spans="2:16" ht="12.5" x14ac:dyDescent="0.25">
      <c r="B180" s="432"/>
      <c r="C180" s="432"/>
      <c r="D180" s="432"/>
      <c r="E180" s="432"/>
      <c r="F180" s="432"/>
      <c r="G180" s="432"/>
      <c r="H180" s="432"/>
      <c r="I180" s="432"/>
      <c r="J180" s="432"/>
      <c r="K180" s="432"/>
      <c r="L180" s="432"/>
      <c r="M180" s="432"/>
      <c r="N180" s="432"/>
      <c r="O180" s="435"/>
      <c r="P180" s="435"/>
    </row>
    <row r="181" spans="2:16" ht="13" x14ac:dyDescent="0.3">
      <c r="B181" s="114" t="s">
        <v>274</v>
      </c>
      <c r="C181" s="115"/>
      <c r="D181" s="146"/>
      <c r="E181" s="147"/>
      <c r="F181" s="115"/>
      <c r="G181" s="115"/>
      <c r="H181" s="115"/>
      <c r="I181" s="115"/>
      <c r="J181" s="115"/>
      <c r="K181" s="115"/>
      <c r="L181" s="115"/>
      <c r="M181" s="115"/>
      <c r="N181" s="437"/>
      <c r="O181" s="432"/>
      <c r="P181" s="432"/>
    </row>
    <row r="182" spans="2:16" ht="12.5" x14ac:dyDescent="0.25">
      <c r="B182" s="584"/>
      <c r="C182" s="585"/>
      <c r="D182" s="585"/>
      <c r="E182" s="585"/>
      <c r="F182" s="585"/>
      <c r="G182" s="585"/>
      <c r="H182" s="585"/>
      <c r="I182" s="585"/>
      <c r="J182" s="585"/>
      <c r="K182" s="585"/>
      <c r="L182" s="585"/>
      <c r="M182" s="586"/>
      <c r="N182" s="435"/>
      <c r="O182" s="432"/>
      <c r="P182" s="432"/>
    </row>
    <row r="183" spans="2:16" ht="12.5" x14ac:dyDescent="0.25">
      <c r="B183" s="574"/>
      <c r="C183" s="575"/>
      <c r="D183" s="575"/>
      <c r="E183" s="575"/>
      <c r="F183" s="575"/>
      <c r="G183" s="575"/>
      <c r="H183" s="575"/>
      <c r="I183" s="575"/>
      <c r="J183" s="575"/>
      <c r="K183" s="575"/>
      <c r="L183" s="575"/>
      <c r="M183" s="576"/>
      <c r="N183" s="435"/>
      <c r="O183" s="432"/>
      <c r="P183" s="432"/>
    </row>
    <row r="184" spans="2:16" ht="12.5" x14ac:dyDescent="0.25">
      <c r="B184" s="574"/>
      <c r="C184" s="575"/>
      <c r="D184" s="575"/>
      <c r="E184" s="575"/>
      <c r="F184" s="575"/>
      <c r="G184" s="575"/>
      <c r="H184" s="575"/>
      <c r="I184" s="575"/>
      <c r="J184" s="575"/>
      <c r="K184" s="575"/>
      <c r="L184" s="575"/>
      <c r="M184" s="576"/>
      <c r="N184" s="435"/>
      <c r="O184" s="432"/>
      <c r="P184" s="432"/>
    </row>
    <row r="185" spans="2:16" ht="12.5" x14ac:dyDescent="0.25">
      <c r="B185" s="574"/>
      <c r="C185" s="575"/>
      <c r="D185" s="575"/>
      <c r="E185" s="575"/>
      <c r="F185" s="575"/>
      <c r="G185" s="575"/>
      <c r="H185" s="575"/>
      <c r="I185" s="575"/>
      <c r="J185" s="575"/>
      <c r="K185" s="575"/>
      <c r="L185" s="575"/>
      <c r="M185" s="576"/>
      <c r="N185" s="435"/>
      <c r="O185" s="432"/>
      <c r="P185" s="432"/>
    </row>
    <row r="186" spans="2:16" ht="12.5" x14ac:dyDescent="0.25">
      <c r="B186" s="574"/>
      <c r="C186" s="575"/>
      <c r="D186" s="575"/>
      <c r="E186" s="575"/>
      <c r="F186" s="575"/>
      <c r="G186" s="575"/>
      <c r="H186" s="575"/>
      <c r="I186" s="575"/>
      <c r="J186" s="575"/>
      <c r="K186" s="575"/>
      <c r="L186" s="575"/>
      <c r="M186" s="576"/>
      <c r="N186" s="435"/>
      <c r="O186" s="432"/>
      <c r="P186" s="432"/>
    </row>
    <row r="187" spans="2:16" ht="12.5" x14ac:dyDescent="0.25">
      <c r="B187" s="574"/>
      <c r="C187" s="575"/>
      <c r="D187" s="575"/>
      <c r="E187" s="575"/>
      <c r="F187" s="575"/>
      <c r="G187" s="575"/>
      <c r="H187" s="575"/>
      <c r="I187" s="575"/>
      <c r="J187" s="575"/>
      <c r="K187" s="575"/>
      <c r="L187" s="575"/>
      <c r="M187" s="576"/>
      <c r="N187" s="435"/>
      <c r="O187" s="432"/>
      <c r="P187" s="432"/>
    </row>
    <row r="188" spans="2:16" ht="12.5" x14ac:dyDescent="0.25">
      <c r="B188" s="574"/>
      <c r="C188" s="575"/>
      <c r="D188" s="575"/>
      <c r="E188" s="575"/>
      <c r="F188" s="575"/>
      <c r="G188" s="575"/>
      <c r="H188" s="575"/>
      <c r="I188" s="575"/>
      <c r="J188" s="575"/>
      <c r="K188" s="575"/>
      <c r="L188" s="575"/>
      <c r="M188" s="576"/>
      <c r="N188" s="435"/>
      <c r="O188" s="432"/>
      <c r="P188" s="432"/>
    </row>
    <row r="189" spans="2:16" ht="12.5" x14ac:dyDescent="0.25">
      <c r="B189" s="574"/>
      <c r="C189" s="575"/>
      <c r="D189" s="575"/>
      <c r="E189" s="575"/>
      <c r="F189" s="575"/>
      <c r="G189" s="575"/>
      <c r="H189" s="575"/>
      <c r="I189" s="575"/>
      <c r="J189" s="575"/>
      <c r="K189" s="575"/>
      <c r="L189" s="575"/>
      <c r="M189" s="576"/>
      <c r="N189" s="435"/>
      <c r="O189" s="432"/>
      <c r="P189" s="432"/>
    </row>
    <row r="190" spans="2:16" ht="12.5" x14ac:dyDescent="0.25">
      <c r="B190" s="574"/>
      <c r="C190" s="575"/>
      <c r="D190" s="575"/>
      <c r="E190" s="575"/>
      <c r="F190" s="575"/>
      <c r="G190" s="575"/>
      <c r="H190" s="575"/>
      <c r="I190" s="575"/>
      <c r="J190" s="575"/>
      <c r="K190" s="575"/>
      <c r="L190" s="575"/>
      <c r="M190" s="576"/>
      <c r="N190" s="435"/>
      <c r="O190" s="432"/>
      <c r="P190" s="432"/>
    </row>
    <row r="191" spans="2:16" ht="12.5" x14ac:dyDescent="0.25">
      <c r="B191" s="574"/>
      <c r="C191" s="575"/>
      <c r="D191" s="575"/>
      <c r="E191" s="575"/>
      <c r="F191" s="575"/>
      <c r="G191" s="575"/>
      <c r="H191" s="575"/>
      <c r="I191" s="575"/>
      <c r="J191" s="575"/>
      <c r="K191" s="575"/>
      <c r="L191" s="575"/>
      <c r="M191" s="576"/>
      <c r="N191" s="435"/>
      <c r="O191" s="432"/>
      <c r="P191" s="432"/>
    </row>
    <row r="192" spans="2:16" ht="12.5" x14ac:dyDescent="0.25">
      <c r="B192" s="574"/>
      <c r="C192" s="575"/>
      <c r="D192" s="575"/>
      <c r="E192" s="575"/>
      <c r="F192" s="575"/>
      <c r="G192" s="575"/>
      <c r="H192" s="575"/>
      <c r="I192" s="575"/>
      <c r="J192" s="575"/>
      <c r="K192" s="575"/>
      <c r="L192" s="575"/>
      <c r="M192" s="576"/>
      <c r="N192" s="435"/>
      <c r="O192" s="432"/>
      <c r="P192" s="432"/>
    </row>
    <row r="193" spans="2:15" ht="12.5" x14ac:dyDescent="0.25">
      <c r="B193" s="574"/>
      <c r="C193" s="575"/>
      <c r="D193" s="575"/>
      <c r="E193" s="575"/>
      <c r="F193" s="575"/>
      <c r="G193" s="575"/>
      <c r="H193" s="575"/>
      <c r="I193" s="575"/>
      <c r="J193" s="575"/>
      <c r="K193" s="575"/>
      <c r="L193" s="575"/>
      <c r="M193" s="576"/>
      <c r="N193" s="435"/>
      <c r="O193" s="432"/>
    </row>
    <row r="194" spans="2:15" ht="12.5" x14ac:dyDescent="0.25">
      <c r="B194" s="574"/>
      <c r="C194" s="575"/>
      <c r="D194" s="575"/>
      <c r="E194" s="575"/>
      <c r="F194" s="575"/>
      <c r="G194" s="575"/>
      <c r="H194" s="575"/>
      <c r="I194" s="575"/>
      <c r="J194" s="575"/>
      <c r="K194" s="575"/>
      <c r="L194" s="575"/>
      <c r="M194" s="576"/>
      <c r="N194" s="435"/>
      <c r="O194" s="432"/>
    </row>
    <row r="195" spans="2:15" ht="12.5" x14ac:dyDescent="0.25">
      <c r="B195" s="574"/>
      <c r="C195" s="575"/>
      <c r="D195" s="575"/>
      <c r="E195" s="575"/>
      <c r="F195" s="575"/>
      <c r="G195" s="575"/>
      <c r="H195" s="575"/>
      <c r="I195" s="575"/>
      <c r="J195" s="575"/>
      <c r="K195" s="575"/>
      <c r="L195" s="575"/>
      <c r="M195" s="576"/>
      <c r="N195" s="435"/>
      <c r="O195" s="432"/>
    </row>
    <row r="196" spans="2:15" ht="12.5" x14ac:dyDescent="0.25">
      <c r="B196" s="574"/>
      <c r="C196" s="575"/>
      <c r="D196" s="575"/>
      <c r="E196" s="575"/>
      <c r="F196" s="575"/>
      <c r="G196" s="575"/>
      <c r="H196" s="575"/>
      <c r="I196" s="575"/>
      <c r="J196" s="575"/>
      <c r="K196" s="575"/>
      <c r="L196" s="575"/>
      <c r="M196" s="576"/>
      <c r="N196" s="435"/>
      <c r="O196" s="432"/>
    </row>
    <row r="197" spans="2:15" ht="12.5" x14ac:dyDescent="0.25">
      <c r="B197" s="574"/>
      <c r="C197" s="575"/>
      <c r="D197" s="575"/>
      <c r="E197" s="575"/>
      <c r="F197" s="575"/>
      <c r="G197" s="575"/>
      <c r="H197" s="575"/>
      <c r="I197" s="575"/>
      <c r="J197" s="575"/>
      <c r="K197" s="575"/>
      <c r="L197" s="575"/>
      <c r="M197" s="576"/>
      <c r="N197" s="435"/>
      <c r="O197" s="432"/>
    </row>
    <row r="198" spans="2:15" ht="12.5" x14ac:dyDescent="0.25">
      <c r="B198" s="574"/>
      <c r="C198" s="575"/>
      <c r="D198" s="575"/>
      <c r="E198" s="575"/>
      <c r="F198" s="575"/>
      <c r="G198" s="575"/>
      <c r="H198" s="575"/>
      <c r="I198" s="575"/>
      <c r="J198" s="575"/>
      <c r="K198" s="575"/>
      <c r="L198" s="575"/>
      <c r="M198" s="576"/>
      <c r="N198" s="435"/>
      <c r="O198" s="432"/>
    </row>
    <row r="199" spans="2:15" ht="12.5" x14ac:dyDescent="0.25">
      <c r="B199" s="574"/>
      <c r="C199" s="575"/>
      <c r="D199" s="575"/>
      <c r="E199" s="575"/>
      <c r="F199" s="575"/>
      <c r="G199" s="575"/>
      <c r="H199" s="575"/>
      <c r="I199" s="575"/>
      <c r="J199" s="575"/>
      <c r="K199" s="575"/>
      <c r="L199" s="575"/>
      <c r="M199" s="576"/>
      <c r="N199" s="435"/>
      <c r="O199" s="432"/>
    </row>
    <row r="200" spans="2:15" ht="12.5" x14ac:dyDescent="0.25">
      <c r="B200" s="574"/>
      <c r="C200" s="575"/>
      <c r="D200" s="575"/>
      <c r="E200" s="575"/>
      <c r="F200" s="575"/>
      <c r="G200" s="575"/>
      <c r="H200" s="575"/>
      <c r="I200" s="575"/>
      <c r="J200" s="575"/>
      <c r="K200" s="575"/>
      <c r="L200" s="575"/>
      <c r="M200" s="576"/>
      <c r="N200" s="435"/>
      <c r="O200" s="432"/>
    </row>
    <row r="201" spans="2:15" ht="12.5" x14ac:dyDescent="0.25">
      <c r="B201" s="574"/>
      <c r="C201" s="575"/>
      <c r="D201" s="575"/>
      <c r="E201" s="575"/>
      <c r="F201" s="575"/>
      <c r="G201" s="575"/>
      <c r="H201" s="575"/>
      <c r="I201" s="575"/>
      <c r="J201" s="575"/>
      <c r="K201" s="575"/>
      <c r="L201" s="575"/>
      <c r="M201" s="576"/>
      <c r="N201" s="435"/>
      <c r="O201" s="432"/>
    </row>
    <row r="202" spans="2:15" ht="12.5" x14ac:dyDescent="0.25">
      <c r="B202" s="574"/>
      <c r="C202" s="575"/>
      <c r="D202" s="575"/>
      <c r="E202" s="575"/>
      <c r="F202" s="575"/>
      <c r="G202" s="575"/>
      <c r="H202" s="575"/>
      <c r="I202" s="575"/>
      <c r="J202" s="575"/>
      <c r="K202" s="575"/>
      <c r="L202" s="575"/>
      <c r="M202" s="576"/>
      <c r="N202" s="435"/>
      <c r="O202" s="432"/>
    </row>
    <row r="203" spans="2:15" ht="12.5" x14ac:dyDescent="0.25">
      <c r="B203" s="574"/>
      <c r="C203" s="575"/>
      <c r="D203" s="575"/>
      <c r="E203" s="575"/>
      <c r="F203" s="575"/>
      <c r="G203" s="575"/>
      <c r="H203" s="575"/>
      <c r="I203" s="575"/>
      <c r="J203" s="575"/>
      <c r="K203" s="575"/>
      <c r="L203" s="575"/>
      <c r="M203" s="576"/>
      <c r="N203" s="435"/>
      <c r="O203" s="432"/>
    </row>
    <row r="204" spans="2:15" ht="12.5" x14ac:dyDescent="0.25">
      <c r="B204" s="574"/>
      <c r="C204" s="575"/>
      <c r="D204" s="575"/>
      <c r="E204" s="575"/>
      <c r="F204" s="575"/>
      <c r="G204" s="575"/>
      <c r="H204" s="575"/>
      <c r="I204" s="575"/>
      <c r="J204" s="575"/>
      <c r="K204" s="575"/>
      <c r="L204" s="575"/>
      <c r="M204" s="576"/>
      <c r="N204" s="435"/>
      <c r="O204" s="432"/>
    </row>
    <row r="205" spans="2:15" ht="12.5" x14ac:dyDescent="0.25">
      <c r="B205" s="574"/>
      <c r="C205" s="575"/>
      <c r="D205" s="575"/>
      <c r="E205" s="575"/>
      <c r="F205" s="575"/>
      <c r="G205" s="575"/>
      <c r="H205" s="575"/>
      <c r="I205" s="575"/>
      <c r="J205" s="575"/>
      <c r="K205" s="575"/>
      <c r="L205" s="575"/>
      <c r="M205" s="576"/>
      <c r="N205" s="435"/>
      <c r="O205" s="432"/>
    </row>
    <row r="206" spans="2:15" ht="12.5" x14ac:dyDescent="0.25">
      <c r="B206" s="574"/>
      <c r="C206" s="575"/>
      <c r="D206" s="575"/>
      <c r="E206" s="575"/>
      <c r="F206" s="575"/>
      <c r="G206" s="575"/>
      <c r="H206" s="575"/>
      <c r="I206" s="575"/>
      <c r="J206" s="575"/>
      <c r="K206" s="575"/>
      <c r="L206" s="575"/>
      <c r="M206" s="576"/>
      <c r="N206" s="435"/>
      <c r="O206" s="432"/>
    </row>
    <row r="207" spans="2:15" ht="12.5" x14ac:dyDescent="0.25">
      <c r="B207" s="574"/>
      <c r="C207" s="575"/>
      <c r="D207" s="575"/>
      <c r="E207" s="575"/>
      <c r="F207" s="575"/>
      <c r="G207" s="575"/>
      <c r="H207" s="575"/>
      <c r="I207" s="575"/>
      <c r="J207" s="575"/>
      <c r="K207" s="575"/>
      <c r="L207" s="575"/>
      <c r="M207" s="576"/>
      <c r="N207" s="435"/>
      <c r="O207" s="432"/>
    </row>
    <row r="208" spans="2:15" ht="12.5" x14ac:dyDescent="0.25">
      <c r="B208" s="574"/>
      <c r="C208" s="575"/>
      <c r="D208" s="575"/>
      <c r="E208" s="575"/>
      <c r="F208" s="575"/>
      <c r="G208" s="575"/>
      <c r="H208" s="575"/>
      <c r="I208" s="575"/>
      <c r="J208" s="575"/>
      <c r="K208" s="575"/>
      <c r="L208" s="575"/>
      <c r="M208" s="576"/>
      <c r="N208" s="435"/>
      <c r="O208" s="432"/>
    </row>
    <row r="209" spans="2:15" ht="12.5" x14ac:dyDescent="0.25">
      <c r="B209" s="574"/>
      <c r="C209" s="575"/>
      <c r="D209" s="575"/>
      <c r="E209" s="575"/>
      <c r="F209" s="575"/>
      <c r="G209" s="575"/>
      <c r="H209" s="575"/>
      <c r="I209" s="575"/>
      <c r="J209" s="575"/>
      <c r="K209" s="575"/>
      <c r="L209" s="575"/>
      <c r="M209" s="576"/>
      <c r="N209" s="435"/>
      <c r="O209" s="432"/>
    </row>
    <row r="210" spans="2:15" ht="12.5" x14ac:dyDescent="0.25">
      <c r="B210" s="574"/>
      <c r="C210" s="575"/>
      <c r="D210" s="575"/>
      <c r="E210" s="575"/>
      <c r="F210" s="575"/>
      <c r="G210" s="575"/>
      <c r="H210" s="575"/>
      <c r="I210" s="575"/>
      <c r="J210" s="575"/>
      <c r="K210" s="575"/>
      <c r="L210" s="575"/>
      <c r="M210" s="576"/>
      <c r="N210" s="435"/>
      <c r="O210" s="432"/>
    </row>
    <row r="211" spans="2:15" ht="15" customHeight="1" x14ac:dyDescent="0.25">
      <c r="B211" s="574"/>
      <c r="C211" s="575"/>
      <c r="D211" s="575"/>
      <c r="E211" s="575"/>
      <c r="F211" s="575"/>
      <c r="G211" s="575"/>
      <c r="H211" s="575"/>
      <c r="I211" s="575"/>
      <c r="J211" s="575"/>
      <c r="K211" s="575"/>
      <c r="L211" s="575"/>
      <c r="M211" s="576"/>
      <c r="N211" s="435"/>
      <c r="O211" s="432"/>
    </row>
    <row r="212" spans="2:15" ht="12.5" x14ac:dyDescent="0.25">
      <c r="B212" s="574"/>
      <c r="C212" s="575"/>
      <c r="D212" s="575"/>
      <c r="E212" s="575"/>
      <c r="F212" s="575"/>
      <c r="G212" s="575"/>
      <c r="H212" s="575"/>
      <c r="I212" s="575"/>
      <c r="J212" s="575"/>
      <c r="K212" s="575"/>
      <c r="L212" s="575"/>
      <c r="M212" s="576"/>
      <c r="N212" s="435"/>
      <c r="O212" s="432"/>
    </row>
    <row r="213" spans="2:15" ht="12.5" x14ac:dyDescent="0.25">
      <c r="B213" s="574"/>
      <c r="C213" s="575"/>
      <c r="D213" s="575"/>
      <c r="E213" s="575"/>
      <c r="F213" s="575"/>
      <c r="G213" s="575"/>
      <c r="H213" s="575"/>
      <c r="I213" s="575"/>
      <c r="J213" s="575"/>
      <c r="K213" s="575"/>
      <c r="L213" s="575"/>
      <c r="M213" s="576"/>
      <c r="N213" s="435"/>
      <c r="O213" s="432"/>
    </row>
    <row r="214" spans="2:15" ht="12.5" x14ac:dyDescent="0.25">
      <c r="B214" s="577"/>
      <c r="C214" s="578"/>
      <c r="D214" s="578"/>
      <c r="E214" s="578"/>
      <c r="F214" s="578"/>
      <c r="G214" s="578"/>
      <c r="H214" s="578"/>
      <c r="I214" s="578"/>
      <c r="J214" s="578"/>
      <c r="K214" s="578"/>
      <c r="L214" s="578"/>
      <c r="M214" s="579"/>
      <c r="N214" s="435"/>
      <c r="O214" s="432"/>
    </row>
    <row r="215" spans="2:15" ht="12.5" x14ac:dyDescent="0.25">
      <c r="B215" s="432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2"/>
      <c r="N215" s="432"/>
      <c r="O215" s="435"/>
    </row>
  </sheetData>
  <sheetProtection algorithmName="SHA-512" hashValue="pdqP5fQvEXiH+I+qmgvQPiX5/qng32PxNf56judiMdNKLAi5IxkYO8Cli4F3L2X7EDiEo8HSLIGDnKFHwqcClA==" saltValue="0bXzuXz8eVZ+XFh532xidQ==" spinCount="100000" sheet="1" objects="1" scenarios="1"/>
  <mergeCells count="188">
    <mergeCell ref="N58:N60"/>
    <mergeCell ref="C116:H116"/>
    <mergeCell ref="C117:H117"/>
    <mergeCell ref="C118:H118"/>
    <mergeCell ref="H88:I88"/>
    <mergeCell ref="C111:H111"/>
    <mergeCell ref="C112:H112"/>
    <mergeCell ref="C113:H113"/>
    <mergeCell ref="C114:H114"/>
    <mergeCell ref="C115:H115"/>
    <mergeCell ref="C29:D29"/>
    <mergeCell ref="C30:D30"/>
    <mergeCell ref="C31:D31"/>
    <mergeCell ref="C32:D32"/>
    <mergeCell ref="C33:D33"/>
    <mergeCell ref="C34:D34"/>
    <mergeCell ref="C25:D25"/>
    <mergeCell ref="E24:F24"/>
    <mergeCell ref="C26:D26"/>
    <mergeCell ref="C27:D27"/>
    <mergeCell ref="C28:D28"/>
    <mergeCell ref="E28:F28"/>
    <mergeCell ref="E25:F25"/>
    <mergeCell ref="E31:F31"/>
    <mergeCell ref="C20:D20"/>
    <mergeCell ref="C21:D21"/>
    <mergeCell ref="C22:D22"/>
    <mergeCell ref="E20:F20"/>
    <mergeCell ref="C23:D23"/>
    <mergeCell ref="C24:D24"/>
    <mergeCell ref="F8:K8"/>
    <mergeCell ref="F9:K9"/>
    <mergeCell ref="F10:K12"/>
    <mergeCell ref="C19:D19"/>
    <mergeCell ref="E19:F19"/>
    <mergeCell ref="H19:I19"/>
    <mergeCell ref="H20:I20"/>
    <mergeCell ref="E21:F21"/>
    <mergeCell ref="H21:I21"/>
    <mergeCell ref="E22:F22"/>
    <mergeCell ref="H22:I22"/>
    <mergeCell ref="E23:F23"/>
    <mergeCell ref="H23:I23"/>
    <mergeCell ref="H24:I24"/>
    <mergeCell ref="H25:I25"/>
    <mergeCell ref="E26:F26"/>
    <mergeCell ref="H26:I26"/>
    <mergeCell ref="E27:F27"/>
    <mergeCell ref="H27:I27"/>
    <mergeCell ref="H28:I28"/>
    <mergeCell ref="E29:F29"/>
    <mergeCell ref="H29:I29"/>
    <mergeCell ref="E30:F30"/>
    <mergeCell ref="H30:I30"/>
    <mergeCell ref="H31:I31"/>
    <mergeCell ref="H32:I32"/>
    <mergeCell ref="E33:F33"/>
    <mergeCell ref="H33:I33"/>
    <mergeCell ref="E34:F34"/>
    <mergeCell ref="H34:I34"/>
    <mergeCell ref="C35:D35"/>
    <mergeCell ref="E35:F35"/>
    <mergeCell ref="H35:I35"/>
    <mergeCell ref="E32:F32"/>
    <mergeCell ref="C36:D36"/>
    <mergeCell ref="E36:F36"/>
    <mergeCell ref="H36:I36"/>
    <mergeCell ref="C37:D37"/>
    <mergeCell ref="E37:F37"/>
    <mergeCell ref="H37:I37"/>
    <mergeCell ref="C38:D38"/>
    <mergeCell ref="E38:F38"/>
    <mergeCell ref="H38:I38"/>
    <mergeCell ref="C39:D39"/>
    <mergeCell ref="E39:F39"/>
    <mergeCell ref="H39:I39"/>
    <mergeCell ref="C40:D40"/>
    <mergeCell ref="E40:F40"/>
    <mergeCell ref="H40:I40"/>
    <mergeCell ref="C41:D41"/>
    <mergeCell ref="E41:F41"/>
    <mergeCell ref="H41:I41"/>
    <mergeCell ref="C42:D42"/>
    <mergeCell ref="E42:F42"/>
    <mergeCell ref="H42:I42"/>
    <mergeCell ref="C43:D43"/>
    <mergeCell ref="E43:F43"/>
    <mergeCell ref="H43:I43"/>
    <mergeCell ref="C44:D44"/>
    <mergeCell ref="E44:F44"/>
    <mergeCell ref="H44:I44"/>
    <mergeCell ref="C45:D45"/>
    <mergeCell ref="E45:F45"/>
    <mergeCell ref="H45:I45"/>
    <mergeCell ref="C46:D46"/>
    <mergeCell ref="E46:F46"/>
    <mergeCell ref="H46:I46"/>
    <mergeCell ref="C47:D47"/>
    <mergeCell ref="E47:F47"/>
    <mergeCell ref="H47:I47"/>
    <mergeCell ref="C48:D48"/>
    <mergeCell ref="E48:F48"/>
    <mergeCell ref="H48:I48"/>
    <mergeCell ref="C49:D49"/>
    <mergeCell ref="E49:F49"/>
    <mergeCell ref="H49:I49"/>
    <mergeCell ref="C50:D50"/>
    <mergeCell ref="E50:F50"/>
    <mergeCell ref="H50:I50"/>
    <mergeCell ref="C51:D51"/>
    <mergeCell ref="E51:F51"/>
    <mergeCell ref="H51:I51"/>
    <mergeCell ref="C52:D52"/>
    <mergeCell ref="E52:F52"/>
    <mergeCell ref="H52:I52"/>
    <mergeCell ref="C53:D53"/>
    <mergeCell ref="E53:F53"/>
    <mergeCell ref="H53:I53"/>
    <mergeCell ref="C54:D54"/>
    <mergeCell ref="E54:F54"/>
    <mergeCell ref="H54:I54"/>
    <mergeCell ref="C55:D55"/>
    <mergeCell ref="E55:F55"/>
    <mergeCell ref="H55:I55"/>
    <mergeCell ref="C119:H119"/>
    <mergeCell ref="C120:H120"/>
    <mergeCell ref="C121:H121"/>
    <mergeCell ref="C122:H122"/>
    <mergeCell ref="C123:H123"/>
    <mergeCell ref="C124:H124"/>
    <mergeCell ref="C125:H125"/>
    <mergeCell ref="C126:H126"/>
    <mergeCell ref="C127:H127"/>
    <mergeCell ref="C128:H128"/>
    <mergeCell ref="C129:H129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44:D144"/>
    <mergeCell ref="C145:D145"/>
    <mergeCell ref="C146:D146"/>
    <mergeCell ref="B171:D171"/>
    <mergeCell ref="C147:D147"/>
    <mergeCell ref="C148:D148"/>
    <mergeCell ref="C149:D149"/>
    <mergeCell ref="C150:D150"/>
    <mergeCell ref="C151:D151"/>
    <mergeCell ref="B169:F169"/>
    <mergeCell ref="B182:M182"/>
    <mergeCell ref="B183:M183"/>
    <mergeCell ref="B184:M184"/>
    <mergeCell ref="B185:M185"/>
    <mergeCell ref="B186:M186"/>
    <mergeCell ref="B187:M187"/>
    <mergeCell ref="B188:M188"/>
    <mergeCell ref="B189:M189"/>
    <mergeCell ref="B190:M190"/>
    <mergeCell ref="B191:M191"/>
    <mergeCell ref="B192:M192"/>
    <mergeCell ref="B193:M193"/>
    <mergeCell ref="B194:M194"/>
    <mergeCell ref="B195:M195"/>
    <mergeCell ref="B196:M196"/>
    <mergeCell ref="B197:M197"/>
    <mergeCell ref="B198:M198"/>
    <mergeCell ref="B199:M199"/>
    <mergeCell ref="B200:M200"/>
    <mergeCell ref="B201:M201"/>
    <mergeCell ref="B202:M202"/>
    <mergeCell ref="B203:M203"/>
    <mergeCell ref="B204:M204"/>
    <mergeCell ref="B205:M205"/>
    <mergeCell ref="B212:M212"/>
    <mergeCell ref="B213:M213"/>
    <mergeCell ref="B214:M214"/>
    <mergeCell ref="B206:M206"/>
    <mergeCell ref="B207:M207"/>
    <mergeCell ref="B208:M208"/>
    <mergeCell ref="B209:M209"/>
    <mergeCell ref="B210:M210"/>
    <mergeCell ref="B211:M211"/>
  </mergeCells>
  <conditionalFormatting sqref="D62:D83">
    <cfRule type="expression" dxfId="15" priority="1" stopIfTrue="1">
      <formula>AND(D62="",C62&gt;0)</formula>
    </cfRule>
  </conditionalFormatting>
  <conditionalFormatting sqref="D90:D107">
    <cfRule type="expression" dxfId="14" priority="3" stopIfTrue="1">
      <formula>AND(D90="",C90&gt;0)</formula>
    </cfRule>
  </conditionalFormatting>
  <conditionalFormatting sqref="G20:G55">
    <cfRule type="expression" dxfId="13" priority="5" stopIfTrue="1">
      <formula>$F$9="Integrale kostensystematiek"</formula>
    </cfRule>
  </conditionalFormatting>
  <conditionalFormatting sqref="L171">
    <cfRule type="cellIs" dxfId="12" priority="7" stopIfTrue="1" operator="lessThan">
      <formula>1</formula>
    </cfRule>
  </conditionalFormatting>
  <dataValidations count="7">
    <dataValidation type="decimal" operator="greaterThanOrEqual" allowBlank="1" showInputMessage="1" showErrorMessage="1" error="De afschrijvingsperiode moet minimaal 5 jaar bedragen." sqref="F62:F83" xr:uid="{00000000-0002-0000-0A00-000000000000}">
      <formula1>5</formula1>
    </dataValidation>
    <dataValidation type="decimal" operator="greaterThanOrEqual" allowBlank="1" showInputMessage="1" showErrorMessage="1" sqref="F90:F107" xr:uid="{00000000-0002-0000-0A00-000001000000}">
      <formula1>5</formula1>
    </dataValidation>
    <dataValidation type="list" allowBlank="1" showInputMessage="1" showErrorMessage="1" prompt="Stelt u zich goed op de hoogte van wat integrale Kostensystematiek (IKS) inhoudt, of kies voor één van de andere methoden." sqref="F9" xr:uid="{00000000-0002-0000-0A00-000002000000}">
      <formula1>Loonsystematiek</formula1>
    </dataValidation>
    <dataValidation type="list" allowBlank="1" showInputMessage="1" showErrorMessage="1" prompt="Geef hier aan of de kosten inclusief of exclusief BTW zijn opgevoerd. _x000a_(Voor meer informatie, zie het tabblad &quot;Uitleg begroting&quot;)" sqref="F8:K8" xr:uid="{00000000-0002-0000-0A00-000003000000}">
      <formula1>BTW</formula1>
    </dataValidation>
    <dataValidation type="date" allowBlank="1" showInputMessage="1" showErrorMessage="1" errorTitle="Let op!" error="De aanschafdatum moet tussen de start- en einddatum van het project vallen!" sqref="D90:D107" xr:uid="{00000000-0002-0000-0A00-000004000000}">
      <formula1>Startdatum</formula1>
      <formula2>Einddatum</formula2>
    </dataValidation>
    <dataValidation type="date" allowBlank="1" showInputMessage="1" showErrorMessage="1" errorTitle="Let op!" error="Hier moet een datum worden ingevuld" sqref="D62:D83" xr:uid="{00000000-0002-0000-0A00-000005000000}">
      <formula1>1</formula1>
      <formula2>73051</formula2>
    </dataValidation>
    <dataValidation type="list" allowBlank="1" showInputMessage="1" showErrorMessage="1" sqref="K166" xr:uid="{00000000-0002-0000-0A00-000006000000}">
      <formula1>MKBtoeslag</formula1>
    </dataValidation>
  </dataValidations>
  <hyperlinks>
    <hyperlink ref="C8" location="'Uitleg begroting'!Afdrukbereik" display="BTW (voor informatie zie tabblad “Uitleg begroting”) maak een keuze" xr:uid="{00000000-0004-0000-0A00-000000000000}"/>
  </hyperlinks>
  <pageMargins left="3.937007874015748E-2" right="3.937007874015748E-2" top="0.55118110236220474" bottom="0.55118110236220474" header="0.31496062992125984" footer="0.31496062992125984"/>
  <pageSetup paperSize="9" scale="62" orientation="landscape" r:id="rId1"/>
  <headerFooter alignWithMargins="0">
    <oddFooter>&amp;L_x000D_&amp;1#&amp;"Calibri"&amp;10&amp;K000000 Intern gebruik</oddFooter>
  </headerFooter>
  <rowBreaks count="2" manualBreakCount="2">
    <brk id="72" max="16383" man="1"/>
    <brk id="130" max="10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Blad22">
    <tabColor rgb="FFFFFF00"/>
  </sheetPr>
  <dimension ref="A1:P215"/>
  <sheetViews>
    <sheetView showGridLines="0" zoomScaleNormal="100" zoomScaleSheetLayoutView="100" workbookViewId="0">
      <selection activeCell="C1" sqref="C1"/>
    </sheetView>
  </sheetViews>
  <sheetFormatPr defaultColWidth="9.1796875" defaultRowHeight="15.5" x14ac:dyDescent="0.35"/>
  <cols>
    <col min="1" max="1" width="1.7265625" style="110" customWidth="1"/>
    <col min="2" max="2" width="5.81640625" style="162" customWidth="1"/>
    <col min="3" max="3" width="32.1796875" style="162" customWidth="1"/>
    <col min="4" max="5" width="15.54296875" style="162" customWidth="1"/>
    <col min="6" max="7" width="20.1796875" style="162" customWidth="1"/>
    <col min="8" max="8" width="19.453125" style="162" customWidth="1"/>
    <col min="9" max="9" width="14" style="162" customWidth="1"/>
    <col min="10" max="10" width="14.26953125" style="162" customWidth="1"/>
    <col min="11" max="11" width="17.26953125" style="162" bestFit="1" customWidth="1"/>
    <col min="12" max="12" width="14.26953125" style="162" customWidth="1"/>
    <col min="13" max="13" width="24.453125" style="162" customWidth="1"/>
    <col min="14" max="14" width="24.453125" style="162" hidden="1" customWidth="1"/>
    <col min="15" max="15" width="9.1796875" style="113"/>
    <col min="16" max="16" width="24.81640625" style="110" customWidth="1"/>
    <col min="17" max="16384" width="9.1796875" style="110"/>
  </cols>
  <sheetData>
    <row r="1" spans="1:15" x14ac:dyDescent="0.35">
      <c r="A1" s="2"/>
      <c r="B1" s="2"/>
      <c r="C1" s="2" t="s">
        <v>363</v>
      </c>
      <c r="D1" s="2"/>
      <c r="E1" s="2"/>
      <c r="F1" s="2"/>
      <c r="G1" s="2"/>
      <c r="H1" s="2" t="str">
        <f>IF(Deelnemersoverzicht!C15="","",IF(Deelnemersoverzicht!C15="(Dit veld wordt ingevuld door RVO)","",Deelnemersoverzicht!C15))</f>
        <v>Dit wordt ingevuld door RVO</v>
      </c>
      <c r="I1" s="2"/>
      <c r="J1" s="2"/>
      <c r="K1" s="2"/>
      <c r="L1" s="2"/>
      <c r="M1" s="2"/>
      <c r="N1" s="111" t="s">
        <v>210</v>
      </c>
      <c r="O1" s="432"/>
    </row>
    <row r="2" spans="1:15" ht="18" x14ac:dyDescent="0.4">
      <c r="A2" s="112"/>
      <c r="B2" s="112"/>
      <c r="C2" s="58" t="s">
        <v>211</v>
      </c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432"/>
      <c r="O2" s="432"/>
    </row>
    <row r="3" spans="1:15" ht="12.5" x14ac:dyDescent="0.25">
      <c r="A3" s="432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</row>
    <row r="4" spans="1:15" ht="13" x14ac:dyDescent="0.3">
      <c r="A4" s="432"/>
      <c r="B4" s="114"/>
      <c r="C4" s="114" t="s">
        <v>212</v>
      </c>
      <c r="D4" s="114"/>
      <c r="E4" s="115"/>
      <c r="F4" s="115"/>
      <c r="G4" s="115"/>
      <c r="H4" s="115"/>
      <c r="I4" s="115"/>
      <c r="J4" s="115"/>
      <c r="K4" s="115"/>
      <c r="L4" s="165"/>
      <c r="M4" s="165"/>
      <c r="N4" s="432"/>
      <c r="O4" s="432"/>
    </row>
    <row r="5" spans="1:15" ht="13" x14ac:dyDescent="0.3">
      <c r="A5" s="432"/>
      <c r="B5" s="117"/>
      <c r="C5" s="433"/>
      <c r="D5" s="433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</row>
    <row r="6" spans="1:15" ht="15" customHeight="1" x14ac:dyDescent="0.3">
      <c r="A6" s="432"/>
      <c r="B6" s="117"/>
      <c r="C6" s="434" t="s">
        <v>91</v>
      </c>
      <c r="D6" s="434"/>
      <c r="E6" s="432"/>
      <c r="F6" s="118">
        <f ca="1">IF(_xlfn.XLOOKUP(C6,Deelnemersoverzicht!B26:B35,deelnemers)="",IF(INDIRECT(CONCATENATE("'Begroting D"&amp;(MID($C$6,11,1)-1)&amp;"'!$F$6"))=_xlfn.XLOOKUP((CONCATENATE("Deelnemer "&amp;(MID($C$6,11,1)-1))),Deelnemersoverzicht!B26:B35,deelnemers),Deelnemersoverzicht!C50,_xlfn.XLOOKUP((_xlfn.XLOOKUP(INDIRECT(CONCATENATE("'Begroting D"&amp;(MID($C$6,11,1)-1)&amp;"'!$F$6")),inkind,Deelnemersoverzicht!A50:A57)+1),Deelnemersoverzicht!A50:A57,inkind)),_xlfn.XLOOKUP(C6,Deelnemersoverzicht!B26:B35,deelnemers))</f>
        <v>0</v>
      </c>
      <c r="G6" s="119"/>
      <c r="H6" s="120"/>
      <c r="I6" s="120"/>
      <c r="J6" s="120"/>
      <c r="K6" s="121"/>
      <c r="L6" s="435"/>
      <c r="M6" s="435"/>
      <c r="N6" s="432"/>
      <c r="O6" s="432"/>
    </row>
    <row r="7" spans="1:15" ht="15" customHeight="1" x14ac:dyDescent="0.3">
      <c r="A7" s="432"/>
      <c r="B7" s="117"/>
      <c r="C7" s="434" t="s">
        <v>214</v>
      </c>
      <c r="D7" s="434"/>
      <c r="E7" s="432"/>
      <c r="F7" s="118">
        <f>Deelnemersoverzicht!C19</f>
        <v>0</v>
      </c>
      <c r="G7" s="119"/>
      <c r="H7" s="119"/>
      <c r="I7" s="119"/>
      <c r="J7" s="119"/>
      <c r="K7" s="122"/>
      <c r="L7" s="435"/>
      <c r="M7" s="435"/>
      <c r="N7" s="432"/>
      <c r="O7" s="432"/>
    </row>
    <row r="8" spans="1:15" ht="15" customHeight="1" x14ac:dyDescent="0.3">
      <c r="A8" s="432"/>
      <c r="B8" s="117"/>
      <c r="C8" s="399" t="s">
        <v>15</v>
      </c>
      <c r="D8" s="434"/>
      <c r="E8" s="432"/>
      <c r="F8" s="599" t="s">
        <v>86</v>
      </c>
      <c r="G8" s="600"/>
      <c r="H8" s="600"/>
      <c r="I8" s="600"/>
      <c r="J8" s="600"/>
      <c r="K8" s="601"/>
      <c r="L8" s="435"/>
      <c r="M8" s="435"/>
      <c r="N8" s="432"/>
      <c r="O8" s="432"/>
    </row>
    <row r="9" spans="1:15" ht="15" customHeight="1" x14ac:dyDescent="0.3">
      <c r="A9" s="432"/>
      <c r="B9" s="117"/>
      <c r="C9" s="124" t="s">
        <v>216</v>
      </c>
      <c r="D9" s="432"/>
      <c r="E9" s="432"/>
      <c r="F9" s="599" t="s">
        <v>86</v>
      </c>
      <c r="G9" s="600"/>
      <c r="H9" s="600"/>
      <c r="I9" s="600"/>
      <c r="J9" s="600"/>
      <c r="K9" s="601"/>
      <c r="L9" s="435"/>
      <c r="M9" s="435"/>
      <c r="N9" s="432"/>
      <c r="O9" s="432"/>
    </row>
    <row r="10" spans="1:15" ht="15.75" customHeight="1" x14ac:dyDescent="0.3">
      <c r="A10" s="432"/>
      <c r="B10" s="117"/>
      <c r="C10" s="432"/>
      <c r="D10" s="432"/>
      <c r="E10" s="432"/>
      <c r="F10" s="602" t="str">
        <f>IF(F9="Integrale kostensystematiek","IKS Let op! U dient in de begroting de IKS-tarieven zo te specificeren dat deze te controleren zijn op basis van de door u aangeleverde IKS tarieven aan RVO. Bijvoorbeeld: divisie R&amp;D, loonschaal 10. Vul dit in bij toelichting IKS","")</f>
        <v/>
      </c>
      <c r="G10" s="602"/>
      <c r="H10" s="602"/>
      <c r="I10" s="602"/>
      <c r="J10" s="602"/>
      <c r="K10" s="602"/>
      <c r="L10" s="167"/>
      <c r="M10" s="167"/>
      <c r="N10" s="432"/>
      <c r="O10" s="432"/>
    </row>
    <row r="11" spans="1:15" ht="15.75" customHeight="1" x14ac:dyDescent="0.3">
      <c r="A11" s="432"/>
      <c r="B11" s="117"/>
      <c r="C11" s="432"/>
      <c r="D11" s="432"/>
      <c r="E11" s="432"/>
      <c r="F11" s="603"/>
      <c r="G11" s="603"/>
      <c r="H11" s="603"/>
      <c r="I11" s="603"/>
      <c r="J11" s="603"/>
      <c r="K11" s="603"/>
      <c r="L11" s="167"/>
      <c r="M11" s="167"/>
      <c r="N11" s="432"/>
      <c r="O11" s="432"/>
    </row>
    <row r="12" spans="1:15" ht="15.75" customHeight="1" x14ac:dyDescent="0.3">
      <c r="A12" s="432"/>
      <c r="B12" s="117"/>
      <c r="C12" s="432"/>
      <c r="D12" s="432"/>
      <c r="E12" s="432"/>
      <c r="F12" s="603"/>
      <c r="G12" s="603"/>
      <c r="H12" s="603"/>
      <c r="I12" s="603"/>
      <c r="J12" s="603"/>
      <c r="K12" s="603"/>
      <c r="L12" s="167"/>
      <c r="M12" s="167"/>
      <c r="N12" s="432"/>
      <c r="O12" s="432"/>
    </row>
    <row r="13" spans="1:15" ht="15.75" customHeight="1" x14ac:dyDescent="0.3">
      <c r="A13" s="432"/>
      <c r="B13" s="114" t="s">
        <v>217</v>
      </c>
      <c r="C13" s="436"/>
      <c r="D13" s="125"/>
      <c r="E13" s="126"/>
      <c r="F13" s="436"/>
      <c r="G13" s="436"/>
      <c r="H13" s="436"/>
      <c r="I13" s="436"/>
      <c r="J13" s="436"/>
      <c r="K13" s="436"/>
      <c r="L13" s="437"/>
      <c r="M13" s="435"/>
      <c r="N13" s="432"/>
      <c r="O13" s="432"/>
    </row>
    <row r="14" spans="1:15" ht="13" x14ac:dyDescent="0.3">
      <c r="A14" s="432"/>
      <c r="B14" s="114" t="s">
        <v>218</v>
      </c>
      <c r="C14" s="436"/>
      <c r="D14" s="125"/>
      <c r="E14" s="126"/>
      <c r="F14" s="436"/>
      <c r="G14" s="436"/>
      <c r="H14" s="436"/>
      <c r="I14" s="436"/>
      <c r="J14" s="436"/>
      <c r="K14" s="436"/>
      <c r="L14" s="437"/>
      <c r="M14" s="435"/>
      <c r="N14" s="432"/>
      <c r="O14" s="432"/>
    </row>
    <row r="15" spans="1:15" ht="13" x14ac:dyDescent="0.3">
      <c r="A15" s="432"/>
      <c r="B15" s="117"/>
      <c r="C15" s="432"/>
      <c r="D15" s="432"/>
      <c r="E15" s="432"/>
      <c r="F15" s="432"/>
      <c r="G15" s="432"/>
      <c r="H15" s="432"/>
      <c r="I15" s="432"/>
      <c r="J15" s="432"/>
      <c r="K15" s="432"/>
      <c r="L15" s="435"/>
      <c r="M15" s="435"/>
      <c r="N15" s="432"/>
      <c r="O15" s="432"/>
    </row>
    <row r="16" spans="1:15" ht="13" x14ac:dyDescent="0.3">
      <c r="A16" s="432"/>
      <c r="B16" s="114" t="s">
        <v>219</v>
      </c>
      <c r="C16" s="114" t="s">
        <v>220</v>
      </c>
      <c r="D16" s="127"/>
      <c r="E16" s="115"/>
      <c r="F16" s="115"/>
      <c r="G16" s="115"/>
      <c r="H16" s="115"/>
      <c r="I16" s="115"/>
      <c r="J16" s="115"/>
      <c r="K16" s="115"/>
      <c r="L16" s="116"/>
      <c r="M16" s="149"/>
      <c r="N16" s="432"/>
      <c r="O16" s="432"/>
    </row>
    <row r="17" spans="2:15" ht="13" x14ac:dyDescent="0.3">
      <c r="B17" s="117"/>
      <c r="C17" s="432"/>
      <c r="D17" s="433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2"/>
    </row>
    <row r="18" spans="2:15" ht="13" x14ac:dyDescent="0.3">
      <c r="B18" s="117"/>
      <c r="C18" s="432"/>
      <c r="D18" s="433"/>
      <c r="E18" s="432"/>
      <c r="F18" s="403"/>
      <c r="G18" s="178" t="str">
        <f>IF(AND($F$9="Integrale kostensystematiek",COUNTA(C20:D55)&gt;COUNTA(G20:G55)),"Let op! U dient de Toelichting IKS in te vullen","")</f>
        <v/>
      </c>
      <c r="H18" s="403"/>
      <c r="I18" s="403"/>
      <c r="J18" s="164"/>
      <c r="K18" s="164"/>
      <c r="L18" s="435"/>
      <c r="M18" s="435"/>
      <c r="N18" s="432"/>
      <c r="O18" s="432"/>
    </row>
    <row r="19" spans="2:15" ht="39" x14ac:dyDescent="0.3">
      <c r="B19" s="130" t="s">
        <v>221</v>
      </c>
      <c r="C19" s="597" t="s">
        <v>222</v>
      </c>
      <c r="D19" s="598"/>
      <c r="E19" s="604" t="s">
        <v>223</v>
      </c>
      <c r="F19" s="604"/>
      <c r="G19" s="130" t="s">
        <v>224</v>
      </c>
      <c r="H19" s="604" t="s">
        <v>225</v>
      </c>
      <c r="I19" s="604"/>
      <c r="J19" s="163" t="s">
        <v>226</v>
      </c>
      <c r="K19" s="130" t="s">
        <v>227</v>
      </c>
      <c r="L19" s="131"/>
      <c r="M19" s="131"/>
      <c r="N19" s="432"/>
      <c r="O19" s="432"/>
    </row>
    <row r="20" spans="2:15" ht="12.5" x14ac:dyDescent="0.25">
      <c r="B20" s="368"/>
      <c r="C20" s="589"/>
      <c r="D20" s="590"/>
      <c r="E20" s="589"/>
      <c r="F20" s="590"/>
      <c r="G20" s="438"/>
      <c r="H20" s="591"/>
      <c r="I20" s="592"/>
      <c r="J20" s="440"/>
      <c r="K20" s="441">
        <f t="shared" ref="K20:K55" si="0">H20*J20</f>
        <v>0</v>
      </c>
      <c r="L20" s="435"/>
      <c r="M20" s="435"/>
      <c r="N20" s="432"/>
      <c r="O20" s="432"/>
    </row>
    <row r="21" spans="2:15" ht="12.5" x14ac:dyDescent="0.25">
      <c r="B21" s="368"/>
      <c r="C21" s="589"/>
      <c r="D21" s="590"/>
      <c r="E21" s="589"/>
      <c r="F21" s="590"/>
      <c r="G21" s="438"/>
      <c r="H21" s="591"/>
      <c r="I21" s="592"/>
      <c r="J21" s="440"/>
      <c r="K21" s="441">
        <f t="shared" si="0"/>
        <v>0</v>
      </c>
      <c r="L21" s="435"/>
      <c r="M21" s="435"/>
      <c r="N21" s="432"/>
      <c r="O21" s="432"/>
    </row>
    <row r="22" spans="2:15" ht="12.5" x14ac:dyDescent="0.25">
      <c r="B22" s="368"/>
      <c r="C22" s="589"/>
      <c r="D22" s="590"/>
      <c r="E22" s="589"/>
      <c r="F22" s="590"/>
      <c r="G22" s="438"/>
      <c r="H22" s="591"/>
      <c r="I22" s="592"/>
      <c r="J22" s="440"/>
      <c r="K22" s="441">
        <f t="shared" si="0"/>
        <v>0</v>
      </c>
      <c r="L22" s="435"/>
      <c r="M22" s="435"/>
      <c r="N22" s="432"/>
      <c r="O22" s="432"/>
    </row>
    <row r="23" spans="2:15" ht="12.5" x14ac:dyDescent="0.25">
      <c r="B23" s="368"/>
      <c r="C23" s="589"/>
      <c r="D23" s="590"/>
      <c r="E23" s="589"/>
      <c r="F23" s="590"/>
      <c r="G23" s="438"/>
      <c r="H23" s="591"/>
      <c r="I23" s="592"/>
      <c r="J23" s="440"/>
      <c r="K23" s="441">
        <f t="shared" si="0"/>
        <v>0</v>
      </c>
      <c r="L23" s="435"/>
      <c r="M23" s="435"/>
      <c r="N23" s="432"/>
      <c r="O23" s="432"/>
    </row>
    <row r="24" spans="2:15" ht="12.5" x14ac:dyDescent="0.25">
      <c r="B24" s="368"/>
      <c r="C24" s="589"/>
      <c r="D24" s="590"/>
      <c r="E24" s="589"/>
      <c r="F24" s="590"/>
      <c r="G24" s="438"/>
      <c r="H24" s="591"/>
      <c r="I24" s="592"/>
      <c r="J24" s="440"/>
      <c r="K24" s="441">
        <f t="shared" si="0"/>
        <v>0</v>
      </c>
      <c r="L24" s="435"/>
      <c r="M24" s="435"/>
      <c r="N24" s="432"/>
      <c r="O24" s="432"/>
    </row>
    <row r="25" spans="2:15" ht="12.5" x14ac:dyDescent="0.25">
      <c r="B25" s="368"/>
      <c r="C25" s="589"/>
      <c r="D25" s="590"/>
      <c r="E25" s="589"/>
      <c r="F25" s="590"/>
      <c r="G25" s="438"/>
      <c r="H25" s="591"/>
      <c r="I25" s="592"/>
      <c r="J25" s="440"/>
      <c r="K25" s="441">
        <f t="shared" si="0"/>
        <v>0</v>
      </c>
      <c r="L25" s="435"/>
      <c r="M25" s="435"/>
      <c r="N25" s="432"/>
      <c r="O25" s="432"/>
    </row>
    <row r="26" spans="2:15" ht="12.5" x14ac:dyDescent="0.25">
      <c r="B26" s="368"/>
      <c r="C26" s="589"/>
      <c r="D26" s="590"/>
      <c r="E26" s="589"/>
      <c r="F26" s="590"/>
      <c r="G26" s="438"/>
      <c r="H26" s="591"/>
      <c r="I26" s="592"/>
      <c r="J26" s="440"/>
      <c r="K26" s="441">
        <f t="shared" si="0"/>
        <v>0</v>
      </c>
      <c r="L26" s="435"/>
      <c r="M26" s="435"/>
      <c r="N26" s="432"/>
      <c r="O26" s="432"/>
    </row>
    <row r="27" spans="2:15" ht="12.5" x14ac:dyDescent="0.25">
      <c r="B27" s="368"/>
      <c r="C27" s="589"/>
      <c r="D27" s="590"/>
      <c r="E27" s="589"/>
      <c r="F27" s="590"/>
      <c r="G27" s="438"/>
      <c r="H27" s="591"/>
      <c r="I27" s="592"/>
      <c r="J27" s="440"/>
      <c r="K27" s="441">
        <f t="shared" si="0"/>
        <v>0</v>
      </c>
      <c r="L27" s="435"/>
      <c r="M27" s="435"/>
      <c r="N27" s="432"/>
      <c r="O27" s="432"/>
    </row>
    <row r="28" spans="2:15" ht="12.5" x14ac:dyDescent="0.25">
      <c r="B28" s="368"/>
      <c r="C28" s="589"/>
      <c r="D28" s="590"/>
      <c r="E28" s="589"/>
      <c r="F28" s="590"/>
      <c r="G28" s="438"/>
      <c r="H28" s="591"/>
      <c r="I28" s="592"/>
      <c r="J28" s="440"/>
      <c r="K28" s="441">
        <f t="shared" si="0"/>
        <v>0</v>
      </c>
      <c r="L28" s="435"/>
      <c r="M28" s="435"/>
      <c r="N28" s="432"/>
      <c r="O28" s="432"/>
    </row>
    <row r="29" spans="2:15" ht="12.5" x14ac:dyDescent="0.25">
      <c r="B29" s="368"/>
      <c r="C29" s="589"/>
      <c r="D29" s="590"/>
      <c r="E29" s="589"/>
      <c r="F29" s="590"/>
      <c r="G29" s="438"/>
      <c r="H29" s="591"/>
      <c r="I29" s="592"/>
      <c r="J29" s="440"/>
      <c r="K29" s="441">
        <f t="shared" si="0"/>
        <v>0</v>
      </c>
      <c r="L29" s="435"/>
      <c r="M29" s="435"/>
      <c r="N29" s="432"/>
      <c r="O29" s="432"/>
    </row>
    <row r="30" spans="2:15" ht="12.5" x14ac:dyDescent="0.25">
      <c r="B30" s="368"/>
      <c r="C30" s="589"/>
      <c r="D30" s="590"/>
      <c r="E30" s="589"/>
      <c r="F30" s="590"/>
      <c r="G30" s="438"/>
      <c r="H30" s="591"/>
      <c r="I30" s="592"/>
      <c r="J30" s="440"/>
      <c r="K30" s="441">
        <f t="shared" si="0"/>
        <v>0</v>
      </c>
      <c r="L30" s="435"/>
      <c r="M30" s="435"/>
      <c r="N30" s="432"/>
      <c r="O30" s="432"/>
    </row>
    <row r="31" spans="2:15" ht="12.5" x14ac:dyDescent="0.25">
      <c r="B31" s="368"/>
      <c r="C31" s="589"/>
      <c r="D31" s="590"/>
      <c r="E31" s="589"/>
      <c r="F31" s="590"/>
      <c r="G31" s="438"/>
      <c r="H31" s="591"/>
      <c r="I31" s="592"/>
      <c r="J31" s="440"/>
      <c r="K31" s="441">
        <f t="shared" si="0"/>
        <v>0</v>
      </c>
      <c r="L31" s="435"/>
      <c r="M31" s="435"/>
      <c r="N31" s="432"/>
      <c r="O31" s="432"/>
    </row>
    <row r="32" spans="2:15" ht="12.5" x14ac:dyDescent="0.25">
      <c r="B32" s="368"/>
      <c r="C32" s="589"/>
      <c r="D32" s="590"/>
      <c r="E32" s="589"/>
      <c r="F32" s="590"/>
      <c r="G32" s="438"/>
      <c r="H32" s="591"/>
      <c r="I32" s="592"/>
      <c r="J32" s="440"/>
      <c r="K32" s="441">
        <f t="shared" si="0"/>
        <v>0</v>
      </c>
      <c r="L32" s="435"/>
      <c r="M32" s="435"/>
      <c r="N32" s="432"/>
      <c r="O32" s="432"/>
    </row>
    <row r="33" spans="2:15" ht="12.5" x14ac:dyDescent="0.25">
      <c r="B33" s="368"/>
      <c r="C33" s="589"/>
      <c r="D33" s="590"/>
      <c r="E33" s="589"/>
      <c r="F33" s="590"/>
      <c r="G33" s="438"/>
      <c r="H33" s="591"/>
      <c r="I33" s="592"/>
      <c r="J33" s="440"/>
      <c r="K33" s="441">
        <f t="shared" si="0"/>
        <v>0</v>
      </c>
      <c r="L33" s="435"/>
      <c r="M33" s="435"/>
      <c r="N33" s="432"/>
      <c r="O33" s="432"/>
    </row>
    <row r="34" spans="2:15" ht="12.5" x14ac:dyDescent="0.25">
      <c r="B34" s="368"/>
      <c r="C34" s="589"/>
      <c r="D34" s="590"/>
      <c r="E34" s="589"/>
      <c r="F34" s="590"/>
      <c r="G34" s="438"/>
      <c r="H34" s="591"/>
      <c r="I34" s="592"/>
      <c r="J34" s="440"/>
      <c r="K34" s="441">
        <f t="shared" si="0"/>
        <v>0</v>
      </c>
      <c r="L34" s="435"/>
      <c r="M34" s="435"/>
      <c r="N34" s="432"/>
      <c r="O34" s="432"/>
    </row>
    <row r="35" spans="2:15" ht="12.5" x14ac:dyDescent="0.25">
      <c r="B35" s="368"/>
      <c r="C35" s="589"/>
      <c r="D35" s="590"/>
      <c r="E35" s="589"/>
      <c r="F35" s="590"/>
      <c r="G35" s="438"/>
      <c r="H35" s="591"/>
      <c r="I35" s="592"/>
      <c r="J35" s="440"/>
      <c r="K35" s="441">
        <f t="shared" si="0"/>
        <v>0</v>
      </c>
      <c r="L35" s="435"/>
      <c r="M35" s="435"/>
      <c r="N35" s="432"/>
      <c r="O35" s="432"/>
    </row>
    <row r="36" spans="2:15" ht="12.5" x14ac:dyDescent="0.25">
      <c r="B36" s="368"/>
      <c r="C36" s="589"/>
      <c r="D36" s="590"/>
      <c r="E36" s="589"/>
      <c r="F36" s="590"/>
      <c r="G36" s="438"/>
      <c r="H36" s="591"/>
      <c r="I36" s="592"/>
      <c r="J36" s="440"/>
      <c r="K36" s="441">
        <f t="shared" si="0"/>
        <v>0</v>
      </c>
      <c r="L36" s="435"/>
      <c r="M36" s="435"/>
      <c r="N36" s="432"/>
      <c r="O36" s="432"/>
    </row>
    <row r="37" spans="2:15" ht="12.5" x14ac:dyDescent="0.25">
      <c r="B37" s="368"/>
      <c r="C37" s="589"/>
      <c r="D37" s="590"/>
      <c r="E37" s="589"/>
      <c r="F37" s="590"/>
      <c r="G37" s="438"/>
      <c r="H37" s="591"/>
      <c r="I37" s="592"/>
      <c r="J37" s="440"/>
      <c r="K37" s="441">
        <f t="shared" si="0"/>
        <v>0</v>
      </c>
      <c r="L37" s="435"/>
      <c r="M37" s="435"/>
      <c r="N37" s="432"/>
      <c r="O37" s="432"/>
    </row>
    <row r="38" spans="2:15" ht="12.5" x14ac:dyDescent="0.25">
      <c r="B38" s="368"/>
      <c r="C38" s="589"/>
      <c r="D38" s="590"/>
      <c r="E38" s="589"/>
      <c r="F38" s="590"/>
      <c r="G38" s="438"/>
      <c r="H38" s="591"/>
      <c r="I38" s="592"/>
      <c r="J38" s="440"/>
      <c r="K38" s="441">
        <f t="shared" si="0"/>
        <v>0</v>
      </c>
      <c r="L38" s="435"/>
      <c r="M38" s="435"/>
      <c r="N38" s="432"/>
      <c r="O38" s="432"/>
    </row>
    <row r="39" spans="2:15" ht="12.5" x14ac:dyDescent="0.25">
      <c r="B39" s="368"/>
      <c r="C39" s="589"/>
      <c r="D39" s="590"/>
      <c r="E39" s="589"/>
      <c r="F39" s="590"/>
      <c r="G39" s="438"/>
      <c r="H39" s="591"/>
      <c r="I39" s="592"/>
      <c r="J39" s="440"/>
      <c r="K39" s="441">
        <f t="shared" si="0"/>
        <v>0</v>
      </c>
      <c r="L39" s="435"/>
      <c r="M39" s="435"/>
      <c r="N39" s="432"/>
      <c r="O39" s="432"/>
    </row>
    <row r="40" spans="2:15" ht="12.5" x14ac:dyDescent="0.25">
      <c r="B40" s="368"/>
      <c r="C40" s="589"/>
      <c r="D40" s="590"/>
      <c r="E40" s="589"/>
      <c r="F40" s="590"/>
      <c r="G40" s="438"/>
      <c r="H40" s="591"/>
      <c r="I40" s="592"/>
      <c r="J40" s="440"/>
      <c r="K40" s="441">
        <f t="shared" si="0"/>
        <v>0</v>
      </c>
      <c r="L40" s="435"/>
      <c r="M40" s="435"/>
      <c r="N40" s="432"/>
      <c r="O40" s="432"/>
    </row>
    <row r="41" spans="2:15" ht="12.5" x14ac:dyDescent="0.25">
      <c r="B41" s="368"/>
      <c r="C41" s="589"/>
      <c r="D41" s="590"/>
      <c r="E41" s="589"/>
      <c r="F41" s="590"/>
      <c r="G41" s="438"/>
      <c r="H41" s="591"/>
      <c r="I41" s="592"/>
      <c r="J41" s="440"/>
      <c r="K41" s="441">
        <f t="shared" si="0"/>
        <v>0</v>
      </c>
      <c r="L41" s="435"/>
      <c r="M41" s="435"/>
      <c r="N41" s="432"/>
      <c r="O41" s="432"/>
    </row>
    <row r="42" spans="2:15" ht="12.5" x14ac:dyDescent="0.25">
      <c r="B42" s="368"/>
      <c r="C42" s="589"/>
      <c r="D42" s="590"/>
      <c r="E42" s="589"/>
      <c r="F42" s="590"/>
      <c r="G42" s="438"/>
      <c r="H42" s="591"/>
      <c r="I42" s="592"/>
      <c r="J42" s="440"/>
      <c r="K42" s="441">
        <f t="shared" si="0"/>
        <v>0</v>
      </c>
      <c r="L42" s="435"/>
      <c r="M42" s="435"/>
      <c r="N42" s="432"/>
      <c r="O42" s="432"/>
    </row>
    <row r="43" spans="2:15" ht="12.5" x14ac:dyDescent="0.25">
      <c r="B43" s="368"/>
      <c r="C43" s="589"/>
      <c r="D43" s="590"/>
      <c r="E43" s="589"/>
      <c r="F43" s="590"/>
      <c r="G43" s="438"/>
      <c r="H43" s="591"/>
      <c r="I43" s="592"/>
      <c r="J43" s="440"/>
      <c r="K43" s="441">
        <f t="shared" si="0"/>
        <v>0</v>
      </c>
      <c r="L43" s="435"/>
      <c r="M43" s="435"/>
      <c r="N43" s="432"/>
      <c r="O43" s="432"/>
    </row>
    <row r="44" spans="2:15" ht="12.5" x14ac:dyDescent="0.25">
      <c r="B44" s="368"/>
      <c r="C44" s="589"/>
      <c r="D44" s="590"/>
      <c r="E44" s="589"/>
      <c r="F44" s="590"/>
      <c r="G44" s="438"/>
      <c r="H44" s="591"/>
      <c r="I44" s="592"/>
      <c r="J44" s="440"/>
      <c r="K44" s="441">
        <f t="shared" si="0"/>
        <v>0</v>
      </c>
      <c r="L44" s="435"/>
      <c r="M44" s="435"/>
      <c r="N44" s="432"/>
      <c r="O44" s="432"/>
    </row>
    <row r="45" spans="2:15" ht="12.5" x14ac:dyDescent="0.25">
      <c r="B45" s="368"/>
      <c r="C45" s="589"/>
      <c r="D45" s="590"/>
      <c r="E45" s="589"/>
      <c r="F45" s="590"/>
      <c r="G45" s="438"/>
      <c r="H45" s="591"/>
      <c r="I45" s="592"/>
      <c r="J45" s="440"/>
      <c r="K45" s="441">
        <f t="shared" si="0"/>
        <v>0</v>
      </c>
      <c r="L45" s="435"/>
      <c r="M45" s="435"/>
      <c r="N45" s="432"/>
      <c r="O45" s="432"/>
    </row>
    <row r="46" spans="2:15" ht="12.5" x14ac:dyDescent="0.25">
      <c r="B46" s="368"/>
      <c r="C46" s="589"/>
      <c r="D46" s="590"/>
      <c r="E46" s="589"/>
      <c r="F46" s="590"/>
      <c r="G46" s="438"/>
      <c r="H46" s="591"/>
      <c r="I46" s="592"/>
      <c r="J46" s="440"/>
      <c r="K46" s="441">
        <f t="shared" si="0"/>
        <v>0</v>
      </c>
      <c r="L46" s="435"/>
      <c r="M46" s="435"/>
      <c r="N46" s="432"/>
      <c r="O46" s="432"/>
    </row>
    <row r="47" spans="2:15" ht="12.5" x14ac:dyDescent="0.25">
      <c r="B47" s="368"/>
      <c r="C47" s="589"/>
      <c r="D47" s="590"/>
      <c r="E47" s="589"/>
      <c r="F47" s="590"/>
      <c r="G47" s="438"/>
      <c r="H47" s="591"/>
      <c r="I47" s="592"/>
      <c r="J47" s="440"/>
      <c r="K47" s="441">
        <f t="shared" si="0"/>
        <v>0</v>
      </c>
      <c r="L47" s="435"/>
      <c r="M47" s="435"/>
      <c r="N47" s="432"/>
      <c r="O47" s="432"/>
    </row>
    <row r="48" spans="2:15" ht="12.5" x14ac:dyDescent="0.25">
      <c r="B48" s="368"/>
      <c r="C48" s="589"/>
      <c r="D48" s="590"/>
      <c r="E48" s="589"/>
      <c r="F48" s="590"/>
      <c r="G48" s="438"/>
      <c r="H48" s="591"/>
      <c r="I48" s="592"/>
      <c r="J48" s="440"/>
      <c r="K48" s="441">
        <f t="shared" si="0"/>
        <v>0</v>
      </c>
      <c r="L48" s="435"/>
      <c r="M48" s="435"/>
      <c r="N48" s="432"/>
      <c r="O48" s="432"/>
    </row>
    <row r="49" spans="2:15" ht="12.5" x14ac:dyDescent="0.25">
      <c r="B49" s="368"/>
      <c r="C49" s="589"/>
      <c r="D49" s="590"/>
      <c r="E49" s="589"/>
      <c r="F49" s="590"/>
      <c r="G49" s="438"/>
      <c r="H49" s="591"/>
      <c r="I49" s="592"/>
      <c r="J49" s="440"/>
      <c r="K49" s="441">
        <f t="shared" si="0"/>
        <v>0</v>
      </c>
      <c r="L49" s="435"/>
      <c r="M49" s="435"/>
      <c r="N49" s="432"/>
      <c r="O49" s="432"/>
    </row>
    <row r="50" spans="2:15" ht="12.5" x14ac:dyDescent="0.25">
      <c r="B50" s="368"/>
      <c r="C50" s="589"/>
      <c r="D50" s="590"/>
      <c r="E50" s="589"/>
      <c r="F50" s="590"/>
      <c r="G50" s="438"/>
      <c r="H50" s="591"/>
      <c r="I50" s="592"/>
      <c r="J50" s="440"/>
      <c r="K50" s="441">
        <f t="shared" si="0"/>
        <v>0</v>
      </c>
      <c r="L50" s="435"/>
      <c r="M50" s="435"/>
      <c r="N50" s="432"/>
      <c r="O50" s="432"/>
    </row>
    <row r="51" spans="2:15" ht="12.5" x14ac:dyDescent="0.25">
      <c r="B51" s="368"/>
      <c r="C51" s="589"/>
      <c r="D51" s="590"/>
      <c r="E51" s="589"/>
      <c r="F51" s="590"/>
      <c r="G51" s="438"/>
      <c r="H51" s="591"/>
      <c r="I51" s="592"/>
      <c r="J51" s="440"/>
      <c r="K51" s="441">
        <f t="shared" si="0"/>
        <v>0</v>
      </c>
      <c r="L51" s="435"/>
      <c r="M51" s="435"/>
      <c r="N51" s="432"/>
      <c r="O51" s="432"/>
    </row>
    <row r="52" spans="2:15" ht="12.5" x14ac:dyDescent="0.25">
      <c r="B52" s="368"/>
      <c r="C52" s="589"/>
      <c r="D52" s="590"/>
      <c r="E52" s="589"/>
      <c r="F52" s="590"/>
      <c r="G52" s="438"/>
      <c r="H52" s="591"/>
      <c r="I52" s="592"/>
      <c r="J52" s="440"/>
      <c r="K52" s="441">
        <f t="shared" si="0"/>
        <v>0</v>
      </c>
      <c r="L52" s="435"/>
      <c r="M52" s="435"/>
      <c r="N52" s="432"/>
      <c r="O52" s="432"/>
    </row>
    <row r="53" spans="2:15" ht="12.5" x14ac:dyDescent="0.25">
      <c r="B53" s="368"/>
      <c r="C53" s="589"/>
      <c r="D53" s="590"/>
      <c r="E53" s="589"/>
      <c r="F53" s="590"/>
      <c r="G53" s="438"/>
      <c r="H53" s="591"/>
      <c r="I53" s="592"/>
      <c r="J53" s="440"/>
      <c r="K53" s="441">
        <f t="shared" si="0"/>
        <v>0</v>
      </c>
      <c r="L53" s="435"/>
      <c r="M53" s="435"/>
      <c r="N53" s="432"/>
      <c r="O53" s="432"/>
    </row>
    <row r="54" spans="2:15" ht="12.5" x14ac:dyDescent="0.25">
      <c r="B54" s="368"/>
      <c r="C54" s="589"/>
      <c r="D54" s="590"/>
      <c r="E54" s="589"/>
      <c r="F54" s="590"/>
      <c r="G54" s="438"/>
      <c r="H54" s="591"/>
      <c r="I54" s="592"/>
      <c r="J54" s="440"/>
      <c r="K54" s="441">
        <f t="shared" si="0"/>
        <v>0</v>
      </c>
      <c r="L54" s="435"/>
      <c r="M54" s="435"/>
      <c r="N54" s="432"/>
      <c r="O54" s="432"/>
    </row>
    <row r="55" spans="2:15" ht="12.5" x14ac:dyDescent="0.25">
      <c r="B55" s="368"/>
      <c r="C55" s="589"/>
      <c r="D55" s="590"/>
      <c r="E55" s="589"/>
      <c r="F55" s="590"/>
      <c r="G55" s="438"/>
      <c r="H55" s="591"/>
      <c r="I55" s="592"/>
      <c r="J55" s="440"/>
      <c r="K55" s="441">
        <f t="shared" si="0"/>
        <v>0</v>
      </c>
      <c r="L55" s="435"/>
      <c r="M55" s="435"/>
      <c r="N55" s="432"/>
      <c r="O55" s="432"/>
    </row>
    <row r="56" spans="2:15" ht="13" x14ac:dyDescent="0.3">
      <c r="B56" s="432"/>
      <c r="C56" s="432"/>
      <c r="D56" s="117"/>
      <c r="E56" s="117"/>
      <c r="F56" s="117"/>
      <c r="G56" s="117"/>
      <c r="H56" s="117"/>
      <c r="I56" s="117" t="s">
        <v>228</v>
      </c>
      <c r="J56" s="432"/>
      <c r="K56" s="101">
        <f>SUM(K20:K55)</f>
        <v>0</v>
      </c>
      <c r="L56" s="435"/>
      <c r="M56" s="435"/>
      <c r="N56" s="432"/>
      <c r="O56" s="432"/>
    </row>
    <row r="57" spans="2:15" ht="13" x14ac:dyDescent="0.3">
      <c r="B57" s="124"/>
      <c r="C57" s="117"/>
      <c r="D57" s="117"/>
      <c r="E57" s="432"/>
      <c r="F57" s="432"/>
      <c r="G57" s="432"/>
      <c r="H57" s="432"/>
      <c r="I57" s="432"/>
      <c r="J57" s="117"/>
      <c r="K57" s="117"/>
      <c r="L57" s="132"/>
      <c r="M57" s="132"/>
      <c r="N57" s="432"/>
      <c r="O57" s="432"/>
    </row>
    <row r="58" spans="2:15" ht="13" x14ac:dyDescent="0.3">
      <c r="B58" s="114" t="s">
        <v>229</v>
      </c>
      <c r="C58" s="114" t="s">
        <v>230</v>
      </c>
      <c r="D58" s="114"/>
      <c r="E58" s="115"/>
      <c r="F58" s="115"/>
      <c r="G58" s="115"/>
      <c r="H58" s="115"/>
      <c r="I58" s="115"/>
      <c r="J58" s="115"/>
      <c r="K58" s="115"/>
      <c r="L58" s="165"/>
      <c r="M58" s="165"/>
      <c r="N58" s="605" t="s">
        <v>231</v>
      </c>
      <c r="O58" s="432"/>
    </row>
    <row r="59" spans="2:15" ht="13" x14ac:dyDescent="0.3">
      <c r="B59" s="117"/>
      <c r="C59" s="117"/>
      <c r="D59" s="117"/>
      <c r="E59" s="432"/>
      <c r="F59" s="432"/>
      <c r="G59" s="432"/>
      <c r="H59" s="432"/>
      <c r="I59" s="432"/>
      <c r="J59" s="432"/>
      <c r="K59" s="432"/>
      <c r="L59" s="432"/>
      <c r="M59" s="432"/>
      <c r="N59" s="605"/>
      <c r="O59" s="432"/>
    </row>
    <row r="60" spans="2:15" ht="25.5" customHeight="1" x14ac:dyDescent="0.3">
      <c r="B60" s="432"/>
      <c r="C60" s="133"/>
      <c r="D60" s="172" t="str">
        <f>IF(COUNTA(D62:D83)&lt;COUNTA(E62:E83),"Let op! Vul ook de aanschafdatum in!","")</f>
        <v/>
      </c>
      <c r="E60" s="432"/>
      <c r="F60" s="134"/>
      <c r="G60" s="135"/>
      <c r="H60" s="135"/>
      <c r="I60" s="134"/>
      <c r="J60" s="131"/>
      <c r="K60" s="435"/>
      <c r="L60" s="442"/>
      <c r="M60" s="442"/>
      <c r="N60" s="606"/>
      <c r="O60" s="432"/>
    </row>
    <row r="61" spans="2:15" ht="39" x14ac:dyDescent="0.3">
      <c r="B61" s="130" t="s">
        <v>221</v>
      </c>
      <c r="C61" s="130" t="s">
        <v>232</v>
      </c>
      <c r="D61" s="128" t="s">
        <v>276</v>
      </c>
      <c r="E61" s="129" t="s">
        <v>234</v>
      </c>
      <c r="F61" s="136" t="s">
        <v>235</v>
      </c>
      <c r="G61" s="136" t="s">
        <v>236</v>
      </c>
      <c r="H61" s="136" t="s">
        <v>237</v>
      </c>
      <c r="I61" s="166" t="s">
        <v>238</v>
      </c>
      <c r="J61" s="130" t="s">
        <v>239</v>
      </c>
      <c r="K61" s="130" t="s">
        <v>227</v>
      </c>
      <c r="L61" s="435"/>
      <c r="M61" s="435"/>
      <c r="N61" s="137" t="s">
        <v>240</v>
      </c>
      <c r="O61" s="432"/>
    </row>
    <row r="62" spans="2:15" ht="12.5" x14ac:dyDescent="0.25">
      <c r="B62" s="368"/>
      <c r="C62" s="368"/>
      <c r="D62" s="443"/>
      <c r="E62" s="444"/>
      <c r="F62" s="445"/>
      <c r="G62" s="446">
        <f t="shared" ref="G62:G82" si="1">IFERROR(E62/F62,0)</f>
        <v>0</v>
      </c>
      <c r="H62" s="444"/>
      <c r="I62" s="447">
        <f>IFERROR(G62/H62,0)</f>
        <v>0</v>
      </c>
      <c r="J62" s="444"/>
      <c r="K62" s="441">
        <f t="shared" ref="K62:K83" si="2">I62*J62</f>
        <v>0</v>
      </c>
      <c r="L62" s="435"/>
      <c r="M62" s="435"/>
      <c r="N62" s="446" t="str">
        <f>IFERROR(IF(D62&gt;=Startdatum,"Na startdatum aangekocht", IF(DATEDIF('Begroting P'!$D62,Startdatum,"D")&gt;0,IF((('Begroting P'!$F62-((DATEDIF($D62,Startdatum,"M")/12)))*($E62/$F62))&lt;0,"Dit is afgeschreven!",(('Begroting P'!$F62-((DATEDIF($D62,Startdatum,"M")/12)))*($E62/$F62))),($E62/$F62))),0)</f>
        <v>Na startdatum aangekocht</v>
      </c>
      <c r="O62" s="123"/>
    </row>
    <row r="63" spans="2:15" ht="12.5" x14ac:dyDescent="0.25">
      <c r="B63" s="368"/>
      <c r="C63" s="368"/>
      <c r="D63" s="443"/>
      <c r="E63" s="444"/>
      <c r="F63" s="445"/>
      <c r="G63" s="446">
        <f t="shared" si="1"/>
        <v>0</v>
      </c>
      <c r="H63" s="444"/>
      <c r="I63" s="447">
        <f t="shared" ref="I63:I83" si="3">IFERROR(G63/H63,0)</f>
        <v>0</v>
      </c>
      <c r="J63" s="444"/>
      <c r="K63" s="441">
        <f t="shared" si="2"/>
        <v>0</v>
      </c>
      <c r="L63" s="435"/>
      <c r="M63" s="435"/>
      <c r="N63" s="446" t="str">
        <f>IFERROR(IF(D63&gt;=Startdatum,"Na startdatum aangekocht", IF(DATEDIF('Begroting P'!$D63,Startdatum,"D")&gt;0,IF((('Begroting P'!$F63-((DATEDIF($D63,Startdatum,"M")/12)))*($E63/$F63))&lt;0,"Dit is afgeschreven!",(('Begroting P'!$F63-((DATEDIF($D63,Startdatum,"M")/12)))*($E63/$F63))),($E63/$F63))),0)</f>
        <v>Na startdatum aangekocht</v>
      </c>
      <c r="O63" s="432"/>
    </row>
    <row r="64" spans="2:15" ht="12.5" x14ac:dyDescent="0.25">
      <c r="B64" s="368"/>
      <c r="C64" s="368"/>
      <c r="D64" s="443"/>
      <c r="E64" s="444"/>
      <c r="F64" s="445"/>
      <c r="G64" s="446">
        <f t="shared" si="1"/>
        <v>0</v>
      </c>
      <c r="H64" s="444"/>
      <c r="I64" s="447">
        <f t="shared" si="3"/>
        <v>0</v>
      </c>
      <c r="J64" s="444"/>
      <c r="K64" s="441">
        <f t="shared" si="2"/>
        <v>0</v>
      </c>
      <c r="L64" s="435"/>
      <c r="M64" s="435"/>
      <c r="N64" s="446" t="str">
        <f>IFERROR(IF(D64&gt;=Startdatum,"Na startdatum aangekocht", IF(DATEDIF('Begroting P'!$D64,Startdatum,"D")&gt;0,IF((('Begroting P'!$F64-((DATEDIF($D64,Startdatum,"M")/12)))*($E64/$F64))&lt;0,"Dit is afgeschreven!",(('Begroting P'!$F64-((DATEDIF($D64,Startdatum,"M")/12)))*($E64/$F64))),($E64/$F64))),0)</f>
        <v>Na startdatum aangekocht</v>
      </c>
      <c r="O64" s="432"/>
    </row>
    <row r="65" spans="2:15" ht="12.5" x14ac:dyDescent="0.25">
      <c r="B65" s="368"/>
      <c r="C65" s="368"/>
      <c r="D65" s="443"/>
      <c r="E65" s="444"/>
      <c r="F65" s="445"/>
      <c r="G65" s="446">
        <f t="shared" si="1"/>
        <v>0</v>
      </c>
      <c r="H65" s="444"/>
      <c r="I65" s="447">
        <f t="shared" si="3"/>
        <v>0</v>
      </c>
      <c r="J65" s="444"/>
      <c r="K65" s="441">
        <f t="shared" si="2"/>
        <v>0</v>
      </c>
      <c r="L65" s="435"/>
      <c r="M65" s="435"/>
      <c r="N65" s="446" t="str">
        <f>IFERROR(IF(D65&gt;=Startdatum,"Na startdatum aangekocht", IF(DATEDIF('Begroting P'!$D65,Startdatum,"D")&gt;0,IF((('Begroting P'!$F65-((DATEDIF($D65,Startdatum,"M")/12)))*($E65/$F65))&lt;0,"Dit is afgeschreven!",(('Begroting P'!$F65-((DATEDIF($D65,Startdatum,"M")/12)))*($E65/$F65))),($E65/$F65))),0)</f>
        <v>Na startdatum aangekocht</v>
      </c>
      <c r="O65" s="432"/>
    </row>
    <row r="66" spans="2:15" ht="12.5" x14ac:dyDescent="0.25">
      <c r="B66" s="368"/>
      <c r="C66" s="368"/>
      <c r="D66" s="443"/>
      <c r="E66" s="444"/>
      <c r="F66" s="445"/>
      <c r="G66" s="446">
        <f t="shared" si="1"/>
        <v>0</v>
      </c>
      <c r="H66" s="444"/>
      <c r="I66" s="447">
        <f t="shared" si="3"/>
        <v>0</v>
      </c>
      <c r="J66" s="444"/>
      <c r="K66" s="441">
        <f t="shared" si="2"/>
        <v>0</v>
      </c>
      <c r="L66" s="435"/>
      <c r="M66" s="435"/>
      <c r="N66" s="446" t="str">
        <f>IFERROR(IF(D66&gt;=Startdatum,"Na startdatum aangekocht", IF(DATEDIF('Begroting P'!$D66,Startdatum,"D")&gt;0,IF((('Begroting P'!$F66-((DATEDIF($D66,Startdatum,"M")/12)))*($E66/$F66))&lt;0,"Dit is afgeschreven!",(('Begroting P'!$F66-((DATEDIF($D66,Startdatum,"M")/12)))*($E66/$F66))),($E66/$F66))),0)</f>
        <v>Na startdatum aangekocht</v>
      </c>
      <c r="O66" s="432"/>
    </row>
    <row r="67" spans="2:15" ht="12.5" x14ac:dyDescent="0.25">
      <c r="B67" s="368"/>
      <c r="C67" s="368"/>
      <c r="D67" s="443"/>
      <c r="E67" s="444"/>
      <c r="F67" s="445"/>
      <c r="G67" s="446">
        <f t="shared" si="1"/>
        <v>0</v>
      </c>
      <c r="H67" s="444"/>
      <c r="I67" s="447">
        <f t="shared" si="3"/>
        <v>0</v>
      </c>
      <c r="J67" s="444"/>
      <c r="K67" s="441">
        <f t="shared" si="2"/>
        <v>0</v>
      </c>
      <c r="L67" s="435"/>
      <c r="M67" s="435"/>
      <c r="N67" s="446" t="str">
        <f>IFERROR(IF(D67&gt;=Startdatum,"Na startdatum aangekocht", IF(DATEDIF('Begroting P'!$D67,Startdatum,"D")&gt;0,IF((('Begroting P'!$F67-((DATEDIF($D67,Startdatum,"M")/12)))*($E67/$F67))&lt;0,"Dit is afgeschreven!",(('Begroting P'!$F67-((DATEDIF($D67,Startdatum,"M")/12)))*($E67/$F67))),($E67/$F67))),0)</f>
        <v>Na startdatum aangekocht</v>
      </c>
      <c r="O67" s="432"/>
    </row>
    <row r="68" spans="2:15" ht="12.5" x14ac:dyDescent="0.25">
      <c r="B68" s="368"/>
      <c r="C68" s="368"/>
      <c r="D68" s="443"/>
      <c r="E68" s="444"/>
      <c r="F68" s="445"/>
      <c r="G68" s="446">
        <f t="shared" si="1"/>
        <v>0</v>
      </c>
      <c r="H68" s="444"/>
      <c r="I68" s="447">
        <f t="shared" si="3"/>
        <v>0</v>
      </c>
      <c r="J68" s="444"/>
      <c r="K68" s="441">
        <f t="shared" si="2"/>
        <v>0</v>
      </c>
      <c r="L68" s="435"/>
      <c r="M68" s="435"/>
      <c r="N68" s="446" t="str">
        <f>IFERROR(IF(D68&gt;=Startdatum,"Na startdatum aangekocht", IF(DATEDIF('Begroting P'!$D68,Startdatum,"D")&gt;0,IF((('Begroting P'!$F68-((DATEDIF($D68,Startdatum,"M")/12)))*($E68/$F68))&lt;0,"Dit is afgeschreven!",(('Begroting P'!$F68-((DATEDIF($D68,Startdatum,"M")/12)))*($E68/$F68))),($E68/$F68))),0)</f>
        <v>Na startdatum aangekocht</v>
      </c>
      <c r="O68" s="432"/>
    </row>
    <row r="69" spans="2:15" ht="12.5" x14ac:dyDescent="0.25">
      <c r="B69" s="368"/>
      <c r="C69" s="368"/>
      <c r="D69" s="443"/>
      <c r="E69" s="444"/>
      <c r="F69" s="445"/>
      <c r="G69" s="446">
        <f t="shared" si="1"/>
        <v>0</v>
      </c>
      <c r="H69" s="444"/>
      <c r="I69" s="447">
        <f t="shared" si="3"/>
        <v>0</v>
      </c>
      <c r="J69" s="444"/>
      <c r="K69" s="441">
        <f t="shared" si="2"/>
        <v>0</v>
      </c>
      <c r="L69" s="435"/>
      <c r="M69" s="435"/>
      <c r="N69" s="446" t="str">
        <f>IFERROR(IF(D69&gt;=Startdatum,"Na startdatum aangekocht", IF(DATEDIF('Begroting P'!$D69,Startdatum,"D")&gt;0,IF((('Begroting P'!$F69-((DATEDIF($D69,Startdatum,"M")/12)))*($E69/$F69))&lt;0,"Dit is afgeschreven!",(('Begroting P'!$F69-((DATEDIF($D69,Startdatum,"M")/12)))*($E69/$F69))),($E69/$F69))),0)</f>
        <v>Na startdatum aangekocht</v>
      </c>
      <c r="O69" s="432"/>
    </row>
    <row r="70" spans="2:15" ht="12.5" x14ac:dyDescent="0.25">
      <c r="B70" s="368"/>
      <c r="C70" s="368"/>
      <c r="D70" s="443"/>
      <c r="E70" s="444"/>
      <c r="F70" s="445"/>
      <c r="G70" s="446">
        <f t="shared" si="1"/>
        <v>0</v>
      </c>
      <c r="H70" s="444"/>
      <c r="I70" s="447">
        <f t="shared" si="3"/>
        <v>0</v>
      </c>
      <c r="J70" s="444"/>
      <c r="K70" s="441">
        <f t="shared" si="2"/>
        <v>0</v>
      </c>
      <c r="L70" s="435"/>
      <c r="M70" s="435"/>
      <c r="N70" s="446" t="str">
        <f>IFERROR(IF(D70&gt;=Startdatum,"Na startdatum aangekocht", IF(DATEDIF('Begroting P'!$D70,Startdatum,"D")&gt;0,IF((('Begroting P'!$F70-((DATEDIF($D70,Startdatum,"M")/12)))*($E70/$F70))&lt;0,"Dit is afgeschreven!",(('Begroting P'!$F70-((DATEDIF($D70,Startdatum,"M")/12)))*($E70/$F70))),($E70/$F70))),0)</f>
        <v>Na startdatum aangekocht</v>
      </c>
      <c r="O70" s="432"/>
    </row>
    <row r="71" spans="2:15" ht="12.5" x14ac:dyDescent="0.25">
      <c r="B71" s="368"/>
      <c r="C71" s="368"/>
      <c r="D71" s="443"/>
      <c r="E71" s="444"/>
      <c r="F71" s="445"/>
      <c r="G71" s="446">
        <f t="shared" si="1"/>
        <v>0</v>
      </c>
      <c r="H71" s="444"/>
      <c r="I71" s="447">
        <f t="shared" si="3"/>
        <v>0</v>
      </c>
      <c r="J71" s="444"/>
      <c r="K71" s="441">
        <f t="shared" si="2"/>
        <v>0</v>
      </c>
      <c r="L71" s="435"/>
      <c r="M71" s="435"/>
      <c r="N71" s="446" t="str">
        <f>IFERROR(IF(D71&gt;=Startdatum,"Na startdatum aangekocht", IF(DATEDIF('Begroting P'!$D71,Startdatum,"D")&gt;0,IF((('Begroting P'!$F71-((DATEDIF($D71,Startdatum,"M")/12)))*($E71/$F71))&lt;0,"Dit is afgeschreven!",(('Begroting P'!$F71-((DATEDIF($D71,Startdatum,"M")/12)))*($E71/$F71))),($E71/$F71))),0)</f>
        <v>Na startdatum aangekocht</v>
      </c>
      <c r="O71" s="432"/>
    </row>
    <row r="72" spans="2:15" ht="12.5" x14ac:dyDescent="0.25">
      <c r="B72" s="368"/>
      <c r="C72" s="368"/>
      <c r="D72" s="443"/>
      <c r="E72" s="444"/>
      <c r="F72" s="445"/>
      <c r="G72" s="446">
        <f t="shared" si="1"/>
        <v>0</v>
      </c>
      <c r="H72" s="444"/>
      <c r="I72" s="447">
        <f t="shared" si="3"/>
        <v>0</v>
      </c>
      <c r="J72" s="444"/>
      <c r="K72" s="441">
        <f t="shared" si="2"/>
        <v>0</v>
      </c>
      <c r="L72" s="435"/>
      <c r="M72" s="435"/>
      <c r="N72" s="446" t="str">
        <f>IFERROR(IF(D72&gt;=Startdatum,"Na startdatum aangekocht", IF(DATEDIF('Begroting P'!$D72,Startdatum,"D")&gt;0,IF((('Begroting P'!$F72-((DATEDIF($D72,Startdatum,"M")/12)))*($E72/$F72))&lt;0,"Dit is afgeschreven!",(('Begroting P'!$F72-((DATEDIF($D72,Startdatum,"M")/12)))*($E72/$F72))),($E72/$F72))),0)</f>
        <v>Na startdatum aangekocht</v>
      </c>
      <c r="O72" s="432"/>
    </row>
    <row r="73" spans="2:15" ht="12.5" x14ac:dyDescent="0.25">
      <c r="B73" s="368"/>
      <c r="C73" s="368"/>
      <c r="D73" s="443"/>
      <c r="E73" s="444"/>
      <c r="F73" s="445"/>
      <c r="G73" s="446">
        <f t="shared" si="1"/>
        <v>0</v>
      </c>
      <c r="H73" s="444"/>
      <c r="I73" s="447">
        <f t="shared" si="3"/>
        <v>0</v>
      </c>
      <c r="J73" s="444"/>
      <c r="K73" s="441">
        <f t="shared" si="2"/>
        <v>0</v>
      </c>
      <c r="L73" s="435"/>
      <c r="M73" s="435"/>
      <c r="N73" s="446" t="str">
        <f>IFERROR(IF(D73&gt;=Startdatum,"Na startdatum aangekocht", IF(DATEDIF('Begroting P'!$D73,Startdatum,"D")&gt;0,IF((('Begroting P'!$F73-((DATEDIF($D73,Startdatum,"M")/12)))*($E73/$F73))&lt;0,"Dit is afgeschreven!",(('Begroting P'!$F73-((DATEDIF($D73,Startdatum,"M")/12)))*($E73/$F73))),($E73/$F73))),0)</f>
        <v>Na startdatum aangekocht</v>
      </c>
      <c r="O73" s="432"/>
    </row>
    <row r="74" spans="2:15" ht="12.5" x14ac:dyDescent="0.25">
      <c r="B74" s="368"/>
      <c r="C74" s="368"/>
      <c r="D74" s="443"/>
      <c r="E74" s="444"/>
      <c r="F74" s="445"/>
      <c r="G74" s="446">
        <f t="shared" si="1"/>
        <v>0</v>
      </c>
      <c r="H74" s="444"/>
      <c r="I74" s="447">
        <f t="shared" si="3"/>
        <v>0</v>
      </c>
      <c r="J74" s="444"/>
      <c r="K74" s="441">
        <f t="shared" si="2"/>
        <v>0</v>
      </c>
      <c r="L74" s="435"/>
      <c r="M74" s="435"/>
      <c r="N74" s="446" t="str">
        <f>IFERROR(IF(D74&gt;=Startdatum,"Na startdatum aangekocht", IF(DATEDIF('Begroting P'!$D74,Startdatum,"D")&gt;0,IF((('Begroting P'!$F74-((DATEDIF($D74,Startdatum,"M")/12)))*($E74/$F74))&lt;0,"Dit is afgeschreven!",(('Begroting P'!$F74-((DATEDIF($D74,Startdatum,"M")/12)))*($E74/$F74))),($E74/$F74))),0)</f>
        <v>Na startdatum aangekocht</v>
      </c>
      <c r="O74" s="432"/>
    </row>
    <row r="75" spans="2:15" ht="12.5" x14ac:dyDescent="0.25">
      <c r="B75" s="368"/>
      <c r="C75" s="368"/>
      <c r="D75" s="443"/>
      <c r="E75" s="444"/>
      <c r="F75" s="445"/>
      <c r="G75" s="446">
        <f t="shared" si="1"/>
        <v>0</v>
      </c>
      <c r="H75" s="444"/>
      <c r="I75" s="447">
        <f t="shared" si="3"/>
        <v>0</v>
      </c>
      <c r="J75" s="444"/>
      <c r="K75" s="441">
        <f t="shared" si="2"/>
        <v>0</v>
      </c>
      <c r="L75" s="435"/>
      <c r="M75" s="435"/>
      <c r="N75" s="446" t="str">
        <f>IFERROR(IF(D75&gt;=Startdatum,"Na startdatum aangekocht", IF(DATEDIF('Begroting P'!$D75,Startdatum,"D")&gt;0,IF((('Begroting P'!$F75-((DATEDIF($D75,Startdatum,"M")/12)))*($E75/$F75))&lt;0,"Dit is afgeschreven!",(('Begroting P'!$F75-((DATEDIF($D75,Startdatum,"M")/12)))*($E75/$F75))),($E75/$F75))),0)</f>
        <v>Na startdatum aangekocht</v>
      </c>
      <c r="O75" s="432"/>
    </row>
    <row r="76" spans="2:15" ht="12.5" x14ac:dyDescent="0.25">
      <c r="B76" s="368"/>
      <c r="C76" s="368"/>
      <c r="D76" s="443"/>
      <c r="E76" s="444"/>
      <c r="F76" s="445"/>
      <c r="G76" s="446">
        <f t="shared" si="1"/>
        <v>0</v>
      </c>
      <c r="H76" s="444"/>
      <c r="I76" s="447">
        <f t="shared" si="3"/>
        <v>0</v>
      </c>
      <c r="J76" s="444"/>
      <c r="K76" s="441">
        <f t="shared" si="2"/>
        <v>0</v>
      </c>
      <c r="L76" s="435"/>
      <c r="M76" s="435"/>
      <c r="N76" s="446" t="str">
        <f>IFERROR(IF(D76&gt;=Startdatum,"Na startdatum aangekocht", IF(DATEDIF('Begroting P'!$D76,Startdatum,"D")&gt;0,IF((('Begroting P'!$F76-((DATEDIF($D76,Startdatum,"M")/12)))*($E76/$F76))&lt;0,"Dit is afgeschreven!",(('Begroting P'!$F76-((DATEDIF($D76,Startdatum,"M")/12)))*($E76/$F76))),($E76/$F76))),0)</f>
        <v>Na startdatum aangekocht</v>
      </c>
      <c r="O76" s="432"/>
    </row>
    <row r="77" spans="2:15" ht="12.5" x14ac:dyDescent="0.25">
      <c r="B77" s="368"/>
      <c r="C77" s="368"/>
      <c r="D77" s="443"/>
      <c r="E77" s="444"/>
      <c r="F77" s="445"/>
      <c r="G77" s="446">
        <f t="shared" si="1"/>
        <v>0</v>
      </c>
      <c r="H77" s="444"/>
      <c r="I77" s="447">
        <f t="shared" si="3"/>
        <v>0</v>
      </c>
      <c r="J77" s="444"/>
      <c r="K77" s="441">
        <f t="shared" si="2"/>
        <v>0</v>
      </c>
      <c r="L77" s="435"/>
      <c r="M77" s="435"/>
      <c r="N77" s="446" t="str">
        <f>IFERROR(IF(D77&gt;=Startdatum,"Na startdatum aangekocht", IF(DATEDIF('Begroting P'!$D77,Startdatum,"D")&gt;0,IF((('Begroting P'!$F77-((DATEDIF($D77,Startdatum,"M")/12)))*($E77/$F77))&lt;0,"Dit is afgeschreven!",(('Begroting P'!$F77-((DATEDIF($D77,Startdatum,"M")/12)))*($E77/$F77))),($E77/$F77))),0)</f>
        <v>Na startdatum aangekocht</v>
      </c>
      <c r="O77" s="432"/>
    </row>
    <row r="78" spans="2:15" ht="12.5" x14ac:dyDescent="0.25">
      <c r="B78" s="368"/>
      <c r="C78" s="368"/>
      <c r="D78" s="443"/>
      <c r="E78" s="444"/>
      <c r="F78" s="445"/>
      <c r="G78" s="446">
        <f t="shared" si="1"/>
        <v>0</v>
      </c>
      <c r="H78" s="444"/>
      <c r="I78" s="447">
        <f t="shared" si="3"/>
        <v>0</v>
      </c>
      <c r="J78" s="444"/>
      <c r="K78" s="441">
        <f t="shared" si="2"/>
        <v>0</v>
      </c>
      <c r="L78" s="435"/>
      <c r="M78" s="435"/>
      <c r="N78" s="446" t="str">
        <f>IFERROR(IF(D78&gt;=Startdatum,"Na startdatum aangekocht", IF(DATEDIF('Begroting P'!$D78,Startdatum,"D")&gt;0,IF((('Begroting P'!$F78-((DATEDIF($D78,Startdatum,"M")/12)))*($E78/$F78))&lt;0,"Dit is afgeschreven!",(('Begroting P'!$F78-((DATEDIF($D78,Startdatum,"M")/12)))*($E78/$F78))),($E78/$F78))),0)</f>
        <v>Na startdatum aangekocht</v>
      </c>
      <c r="O78" s="432"/>
    </row>
    <row r="79" spans="2:15" ht="12.5" x14ac:dyDescent="0.25">
      <c r="B79" s="368"/>
      <c r="C79" s="368"/>
      <c r="D79" s="443"/>
      <c r="E79" s="444"/>
      <c r="F79" s="445"/>
      <c r="G79" s="446">
        <f t="shared" si="1"/>
        <v>0</v>
      </c>
      <c r="H79" s="444"/>
      <c r="I79" s="447">
        <f t="shared" si="3"/>
        <v>0</v>
      </c>
      <c r="J79" s="444"/>
      <c r="K79" s="441">
        <f t="shared" si="2"/>
        <v>0</v>
      </c>
      <c r="L79" s="435"/>
      <c r="M79" s="435"/>
      <c r="N79" s="446" t="str">
        <f>IFERROR(IF(D79&gt;=Startdatum,"Na startdatum aangekocht", IF(DATEDIF('Begroting P'!$D79,Startdatum,"D")&gt;0,IF((('Begroting P'!$F79-((DATEDIF($D79,Startdatum,"M")/12)))*($E79/$F79))&lt;0,"Dit is afgeschreven!",(('Begroting P'!$F79-((DATEDIF($D79,Startdatum,"M")/12)))*($E79/$F79))),($E79/$F79))),0)</f>
        <v>Na startdatum aangekocht</v>
      </c>
      <c r="O79" s="432"/>
    </row>
    <row r="80" spans="2:15" ht="12.5" x14ac:dyDescent="0.25">
      <c r="B80" s="368"/>
      <c r="C80" s="368"/>
      <c r="D80" s="443"/>
      <c r="E80" s="444"/>
      <c r="F80" s="445"/>
      <c r="G80" s="446">
        <f t="shared" si="1"/>
        <v>0</v>
      </c>
      <c r="H80" s="444"/>
      <c r="I80" s="447">
        <f t="shared" si="3"/>
        <v>0</v>
      </c>
      <c r="J80" s="444"/>
      <c r="K80" s="441">
        <f t="shared" si="2"/>
        <v>0</v>
      </c>
      <c r="L80" s="435"/>
      <c r="M80" s="435"/>
      <c r="N80" s="446" t="str">
        <f>IFERROR(IF(D80&gt;=Startdatum,"Na startdatum aangekocht", IF(DATEDIF('Begroting P'!$D80,Startdatum,"D")&gt;0,IF((('Begroting P'!$F80-((DATEDIF($D80,Startdatum,"M")/12)))*($E80/$F80))&lt;0,"Dit is afgeschreven!",(('Begroting P'!$F80-((DATEDIF($D80,Startdatum,"M")/12)))*($E80/$F80))),($E80/$F80))),0)</f>
        <v>Na startdatum aangekocht</v>
      </c>
      <c r="O80" s="432"/>
    </row>
    <row r="81" spans="2:16" ht="12.5" x14ac:dyDescent="0.25">
      <c r="B81" s="368"/>
      <c r="C81" s="368"/>
      <c r="D81" s="443"/>
      <c r="E81" s="444"/>
      <c r="F81" s="445"/>
      <c r="G81" s="446">
        <f t="shared" si="1"/>
        <v>0</v>
      </c>
      <c r="H81" s="444"/>
      <c r="I81" s="447">
        <f t="shared" si="3"/>
        <v>0</v>
      </c>
      <c r="J81" s="444"/>
      <c r="K81" s="441">
        <f t="shared" si="2"/>
        <v>0</v>
      </c>
      <c r="L81" s="435"/>
      <c r="M81" s="435"/>
      <c r="N81" s="446" t="str">
        <f>IFERROR(IF(D81&gt;=Startdatum,"Na startdatum aangekocht", IF(DATEDIF('Begroting P'!$D81,Startdatum,"D")&gt;0,IF((('Begroting P'!$F81-((DATEDIF($D81,Startdatum,"M")/12)))*($E81/$F81))&lt;0,"Dit is afgeschreven!",(('Begroting P'!$F81-((DATEDIF($D81,Startdatum,"M")/12)))*($E81/$F81))),($E81/$F81))),0)</f>
        <v>Na startdatum aangekocht</v>
      </c>
      <c r="O81" s="432"/>
      <c r="P81" s="432"/>
    </row>
    <row r="82" spans="2:16" ht="12.5" x14ac:dyDescent="0.25">
      <c r="B82" s="368"/>
      <c r="C82" s="368"/>
      <c r="D82" s="443"/>
      <c r="E82" s="444"/>
      <c r="F82" s="445"/>
      <c r="G82" s="446">
        <f t="shared" si="1"/>
        <v>0</v>
      </c>
      <c r="H82" s="444"/>
      <c r="I82" s="447">
        <f t="shared" si="3"/>
        <v>0</v>
      </c>
      <c r="J82" s="444"/>
      <c r="K82" s="441">
        <f t="shared" si="2"/>
        <v>0</v>
      </c>
      <c r="L82" s="435"/>
      <c r="M82" s="435"/>
      <c r="N82" s="446" t="str">
        <f>IFERROR(IF(D82&gt;=Startdatum,"Na startdatum aangekocht", IF(DATEDIF('Begroting P'!$D82,Startdatum,"D")&gt;0,IF((('Begroting P'!$F82-((DATEDIF($D82,Startdatum,"M")/12)))*($E82/$F82))&lt;0,"Dit is afgeschreven!",(('Begroting P'!$F82-((DATEDIF($D82,Startdatum,"M")/12)))*($E82/$F82))),($E82/$F82))),0)</f>
        <v>Na startdatum aangekocht</v>
      </c>
      <c r="O82" s="432"/>
      <c r="P82" s="432"/>
    </row>
    <row r="83" spans="2:16" ht="12.5" x14ac:dyDescent="0.25">
      <c r="B83" s="368"/>
      <c r="C83" s="368"/>
      <c r="D83" s="443"/>
      <c r="E83" s="444"/>
      <c r="F83" s="445"/>
      <c r="G83" s="446">
        <f>IFERROR(E83/F83,0)</f>
        <v>0</v>
      </c>
      <c r="H83" s="444"/>
      <c r="I83" s="447">
        <f t="shared" si="3"/>
        <v>0</v>
      </c>
      <c r="J83" s="444"/>
      <c r="K83" s="441">
        <f t="shared" si="2"/>
        <v>0</v>
      </c>
      <c r="L83" s="435"/>
      <c r="M83" s="435"/>
      <c r="N83" s="446" t="str">
        <f>IFERROR(IF(D83&gt;=Startdatum,"Na startdatum aangekocht", IF(DATEDIF('Begroting P'!$D83,Startdatum,"D")&gt;0,IF((('Begroting P'!$F83-((DATEDIF($D83,Startdatum,"M")/12)))*($E83/$F83))&lt;0,"Dit is afgeschreven!",(('Begroting P'!$F83-((DATEDIF($D83,Startdatum,"M")/12)))*($E83/$F83))),($E83/$F83))),0)</f>
        <v>Na startdatum aangekocht</v>
      </c>
      <c r="O83" s="432"/>
      <c r="P83" s="432"/>
    </row>
    <row r="84" spans="2:16" ht="13" x14ac:dyDescent="0.3">
      <c r="B84" s="117"/>
      <c r="C84" s="117"/>
      <c r="D84" s="117"/>
      <c r="E84" s="117"/>
      <c r="F84" s="117"/>
      <c r="G84" s="432"/>
      <c r="H84" s="432"/>
      <c r="I84" s="117"/>
      <c r="J84" s="169" t="s">
        <v>241</v>
      </c>
      <c r="K84" s="101">
        <f>SUM(K62:K83)</f>
        <v>0</v>
      </c>
      <c r="L84" s="435"/>
      <c r="M84" s="435"/>
      <c r="N84" s="432"/>
      <c r="O84" s="432"/>
      <c r="P84" s="432"/>
    </row>
    <row r="85" spans="2:16" ht="13" x14ac:dyDescent="0.3">
      <c r="B85" s="432"/>
      <c r="C85" s="138"/>
      <c r="D85" s="432"/>
      <c r="E85" s="432"/>
      <c r="F85" s="432"/>
      <c r="G85" s="432"/>
      <c r="H85" s="432"/>
      <c r="I85" s="432"/>
      <c r="J85" s="432"/>
      <c r="K85" s="432"/>
      <c r="L85" s="432"/>
      <c r="M85" s="432"/>
      <c r="N85" s="432"/>
      <c r="O85" s="435"/>
      <c r="P85" s="435"/>
    </row>
    <row r="86" spans="2:16" ht="13" x14ac:dyDescent="0.3">
      <c r="B86" s="114" t="s">
        <v>242</v>
      </c>
      <c r="C86" s="114" t="s">
        <v>243</v>
      </c>
      <c r="D86" s="115"/>
      <c r="E86" s="115"/>
      <c r="F86" s="115"/>
      <c r="G86" s="115"/>
      <c r="H86" s="115"/>
      <c r="I86" s="115"/>
      <c r="J86" s="115"/>
      <c r="K86" s="115"/>
      <c r="L86" s="116"/>
      <c r="M86" s="149"/>
      <c r="N86" s="432"/>
      <c r="O86" s="432"/>
      <c r="P86" s="432"/>
    </row>
    <row r="87" spans="2:16" ht="13" x14ac:dyDescent="0.3">
      <c r="B87" s="117" t="s">
        <v>277</v>
      </c>
      <c r="C87" s="432"/>
      <c r="D87" s="432"/>
      <c r="E87" s="432"/>
      <c r="F87" s="432"/>
      <c r="G87" s="432"/>
      <c r="H87" s="432"/>
      <c r="I87" s="432"/>
      <c r="J87" s="432"/>
      <c r="K87" s="432"/>
      <c r="L87" s="432"/>
      <c r="M87" s="432"/>
      <c r="N87" s="432"/>
      <c r="O87" s="435"/>
      <c r="P87" s="432"/>
    </row>
    <row r="88" spans="2:16" ht="25.5" customHeight="1" x14ac:dyDescent="0.35">
      <c r="C88" s="432"/>
      <c r="D88" s="176" t="str">
        <f>IF(COUNTA(D90:D107)&lt;COUNTA(E90:E107),"Let op! Vul ook de aanschafdatum in!","")</f>
        <v/>
      </c>
      <c r="E88" s="139"/>
      <c r="F88" s="139"/>
      <c r="G88" s="432"/>
      <c r="H88" s="593"/>
      <c r="I88" s="593"/>
      <c r="J88" s="448"/>
      <c r="K88" s="432"/>
      <c r="L88" s="432"/>
      <c r="M88" s="432"/>
      <c r="N88" s="432"/>
      <c r="O88" s="432"/>
      <c r="P88" s="432"/>
    </row>
    <row r="89" spans="2:16" ht="65" x14ac:dyDescent="0.3">
      <c r="B89" s="130" t="s">
        <v>221</v>
      </c>
      <c r="C89" s="140" t="s">
        <v>232</v>
      </c>
      <c r="D89" s="141" t="s">
        <v>245</v>
      </c>
      <c r="E89" s="142" t="s">
        <v>234</v>
      </c>
      <c r="F89" s="140" t="s">
        <v>235</v>
      </c>
      <c r="G89" s="142"/>
      <c r="H89" s="449" t="s">
        <v>246</v>
      </c>
      <c r="I89" s="136"/>
      <c r="J89" s="166"/>
      <c r="K89" s="136" t="s">
        <v>247</v>
      </c>
      <c r="L89" s="432"/>
      <c r="M89" s="432"/>
      <c r="N89" s="137" t="s">
        <v>240</v>
      </c>
      <c r="O89" s="432"/>
      <c r="P89" s="432"/>
    </row>
    <row r="90" spans="2:16" ht="12.5" x14ac:dyDescent="0.25">
      <c r="B90" s="450"/>
      <c r="C90" s="369"/>
      <c r="D90" s="443"/>
      <c r="E90" s="451"/>
      <c r="F90" s="452"/>
      <c r="G90" s="368"/>
      <c r="H90" s="453">
        <f>IFERROR(E90-K90,0)</f>
        <v>0</v>
      </c>
      <c r="I90" s="454"/>
      <c r="J90" s="455"/>
      <c r="K90" s="454">
        <f>IFERROR(($E90/$F90)*(Deelnemersoverzicht!$C$23-(DATEDIF(Startdatum,$D90,"D")/365)),0)</f>
        <v>0</v>
      </c>
      <c r="L90" s="432"/>
      <c r="M90" s="432"/>
      <c r="N90" s="446" t="str">
        <f>IFERROR(IF(D90&gt;=Startdatum,"Na startdatum aangekocht", IF(DATEDIF('Begroting P'!$D90,Startdatum,"D")&gt;0,IF((('Begroting P'!$F90-((DATEDIF($D90,Startdatum,"M")/12)))*($E90/$F90))&lt;0,"Dit is afgeschreven!",(('Begroting P'!$F90-((DATEDIF($D90,Startdatum,"M")/12)))*($E90/$F90))),($E90/$F90))),0)</f>
        <v>Na startdatum aangekocht</v>
      </c>
      <c r="O90" s="432"/>
      <c r="P90" s="432"/>
    </row>
    <row r="91" spans="2:16" ht="12.5" x14ac:dyDescent="0.25">
      <c r="B91" s="450"/>
      <c r="C91" s="369"/>
      <c r="D91" s="443"/>
      <c r="E91" s="451"/>
      <c r="F91" s="452"/>
      <c r="G91" s="368"/>
      <c r="H91" s="453">
        <f t="shared" ref="H91:H107" si="4">IFERROR(E91-K91,0)</f>
        <v>0</v>
      </c>
      <c r="I91" s="454"/>
      <c r="J91" s="455"/>
      <c r="K91" s="454">
        <f>IFERROR(($E91/$F91)*(Deelnemersoverzicht!$C$23-(DATEDIF(Startdatum,$D91,"D")/365)),0)</f>
        <v>0</v>
      </c>
      <c r="L91" s="432"/>
      <c r="M91" s="432"/>
      <c r="N91" s="446" t="str">
        <f>IFERROR(IF(D91&gt;=Startdatum,"Na startdatum aangekocht", IF(DATEDIF('Begroting P'!$D91,Startdatum,"D")&gt;0,IF((('Begroting P'!$F91-((DATEDIF($D91,Startdatum,"M")/12)))*($E91/$F91))&lt;0,"Dit is afgeschreven!",(('Begroting P'!$F91-((DATEDIF($D91,Startdatum,"M")/12)))*($E91/$F91))),($E91/$F91))),0)</f>
        <v>Na startdatum aangekocht</v>
      </c>
      <c r="O91" s="432"/>
      <c r="P91" s="432"/>
    </row>
    <row r="92" spans="2:16" ht="12.5" x14ac:dyDescent="0.25">
      <c r="B92" s="450"/>
      <c r="C92" s="369"/>
      <c r="D92" s="443"/>
      <c r="E92" s="451"/>
      <c r="F92" s="452"/>
      <c r="G92" s="368"/>
      <c r="H92" s="453">
        <f t="shared" si="4"/>
        <v>0</v>
      </c>
      <c r="I92" s="454"/>
      <c r="J92" s="455"/>
      <c r="K92" s="454">
        <f>IFERROR(($E92/$F92)*(Deelnemersoverzicht!$C$23-(DATEDIF(Startdatum,$D92,"D")/365)),0)</f>
        <v>0</v>
      </c>
      <c r="L92" s="432"/>
      <c r="M92" s="432"/>
      <c r="N92" s="446" t="str">
        <f>IFERROR(IF(D92&gt;=Startdatum,"Na startdatum aangekocht", IF(DATEDIF('Begroting P'!$D92,Startdatum,"D")&gt;0,IF((('Begroting P'!$F92-((DATEDIF($D92,Startdatum,"M")/12)))*($E92/$F92))&lt;0,"Dit is afgeschreven!",(('Begroting P'!$F92-((DATEDIF($D92,Startdatum,"M")/12)))*($E92/$F92))),($E92/$F92))),0)</f>
        <v>Na startdatum aangekocht</v>
      </c>
      <c r="O92" s="432"/>
      <c r="P92" s="432"/>
    </row>
    <row r="93" spans="2:16" ht="12.5" x14ac:dyDescent="0.25">
      <c r="B93" s="450"/>
      <c r="C93" s="369"/>
      <c r="D93" s="443"/>
      <c r="E93" s="451"/>
      <c r="F93" s="452"/>
      <c r="G93" s="368"/>
      <c r="H93" s="453">
        <f t="shared" si="4"/>
        <v>0</v>
      </c>
      <c r="I93" s="454"/>
      <c r="J93" s="455"/>
      <c r="K93" s="454">
        <f>IFERROR(($E93/$F93)*(Deelnemersoverzicht!$C$23-(DATEDIF(Startdatum,$D93,"D")/365)),0)</f>
        <v>0</v>
      </c>
      <c r="L93" s="432"/>
      <c r="M93" s="432"/>
      <c r="N93" s="446" t="str">
        <f>IFERROR(IF(D93&gt;=Startdatum,"Na startdatum aangekocht", IF(DATEDIF('Begroting P'!$D93,Startdatum,"D")&gt;0,IF((('Begroting P'!$F93-((DATEDIF($D93,Startdatum,"M")/12)))*($E93/$F93))&lt;0,"Dit is afgeschreven!",(('Begroting P'!$F93-((DATEDIF($D93,Startdatum,"M")/12)))*($E93/$F93))),($E93/$F93))),0)</f>
        <v>Na startdatum aangekocht</v>
      </c>
      <c r="O93" s="432"/>
      <c r="P93" s="432"/>
    </row>
    <row r="94" spans="2:16" ht="12.5" x14ac:dyDescent="0.25">
      <c r="B94" s="450"/>
      <c r="C94" s="369"/>
      <c r="D94" s="443"/>
      <c r="E94" s="451"/>
      <c r="F94" s="452"/>
      <c r="G94" s="368"/>
      <c r="H94" s="453">
        <f t="shared" si="4"/>
        <v>0</v>
      </c>
      <c r="I94" s="454"/>
      <c r="J94" s="455"/>
      <c r="K94" s="454">
        <f>IFERROR(($E94/$F94)*(Deelnemersoverzicht!$C$23-(DATEDIF(Startdatum,$D94,"D")/365)),0)</f>
        <v>0</v>
      </c>
      <c r="L94" s="432"/>
      <c r="M94" s="432"/>
      <c r="N94" s="446" t="str">
        <f>IFERROR(IF(D94&gt;=Startdatum,"Na startdatum aangekocht", IF(DATEDIF('Begroting P'!$D94,Startdatum,"D")&gt;0,IF((('Begroting P'!$F94-((DATEDIF($D94,Startdatum,"M")/12)))*($E94/$F94))&lt;0,"Dit is afgeschreven!",(('Begroting P'!$F94-((DATEDIF($D94,Startdatum,"M")/12)))*($E94/$F94))),($E94/$F94))),0)</f>
        <v>Na startdatum aangekocht</v>
      </c>
      <c r="O94" s="432"/>
      <c r="P94" s="432"/>
    </row>
    <row r="95" spans="2:16" ht="12.5" x14ac:dyDescent="0.25">
      <c r="B95" s="450"/>
      <c r="C95" s="369"/>
      <c r="D95" s="443"/>
      <c r="E95" s="451"/>
      <c r="F95" s="452"/>
      <c r="G95" s="368"/>
      <c r="H95" s="453">
        <f t="shared" si="4"/>
        <v>0</v>
      </c>
      <c r="I95" s="454"/>
      <c r="J95" s="455"/>
      <c r="K95" s="454">
        <f>IFERROR(($E95/$F95)*(Deelnemersoverzicht!$C$23-(DATEDIF(Startdatum,$D95,"D")/365)),0)</f>
        <v>0</v>
      </c>
      <c r="L95" s="432"/>
      <c r="M95" s="432"/>
      <c r="N95" s="446" t="str">
        <f>IFERROR(IF(D95&gt;=Startdatum,"Na startdatum aangekocht", IF(DATEDIF('Begroting P'!$D95,Startdatum,"D")&gt;0,IF((('Begroting P'!$F95-((DATEDIF($D95,Startdatum,"M")/12)))*($E95/$F95))&lt;0,"Dit is afgeschreven!",(('Begroting P'!$F95-((DATEDIF($D95,Startdatum,"M")/12)))*($E95/$F95))),($E95/$F95))),0)</f>
        <v>Na startdatum aangekocht</v>
      </c>
      <c r="O95" s="432"/>
      <c r="P95" s="432"/>
    </row>
    <row r="96" spans="2:16" ht="12.5" x14ac:dyDescent="0.25">
      <c r="B96" s="450"/>
      <c r="C96" s="369"/>
      <c r="D96" s="443"/>
      <c r="E96" s="451"/>
      <c r="F96" s="452"/>
      <c r="G96" s="368"/>
      <c r="H96" s="453">
        <f t="shared" si="4"/>
        <v>0</v>
      </c>
      <c r="I96" s="454"/>
      <c r="J96" s="455"/>
      <c r="K96" s="454">
        <f>IFERROR(($E96/$F96)*(Deelnemersoverzicht!$C$23-(DATEDIF(Startdatum,$D96,"D")/365)),0)</f>
        <v>0</v>
      </c>
      <c r="L96" s="432"/>
      <c r="M96" s="432"/>
      <c r="N96" s="446" t="str">
        <f>IFERROR(IF(D96&gt;=Startdatum,"Na startdatum aangekocht", IF(DATEDIF('Begroting P'!$D96,Startdatum,"D")&gt;0,IF((('Begroting P'!$F96-((DATEDIF($D96,Startdatum,"M")/12)))*($E96/$F96))&lt;0,"Dit is afgeschreven!",(('Begroting P'!$F96-((DATEDIF($D96,Startdatum,"M")/12)))*($E96/$F96))),($E96/$F96))),0)</f>
        <v>Na startdatum aangekocht</v>
      </c>
      <c r="O96" s="432"/>
      <c r="P96" s="432"/>
    </row>
    <row r="97" spans="2:15" ht="12.5" x14ac:dyDescent="0.25">
      <c r="B97" s="450"/>
      <c r="C97" s="369"/>
      <c r="D97" s="443"/>
      <c r="E97" s="451"/>
      <c r="F97" s="452"/>
      <c r="G97" s="368"/>
      <c r="H97" s="453">
        <f t="shared" si="4"/>
        <v>0</v>
      </c>
      <c r="I97" s="454"/>
      <c r="J97" s="455"/>
      <c r="K97" s="454">
        <f>IFERROR(($E97/$F97)*(Deelnemersoverzicht!$C$23-(DATEDIF(Startdatum,$D97,"D")/365)),0)</f>
        <v>0</v>
      </c>
      <c r="L97" s="432"/>
      <c r="M97" s="432"/>
      <c r="N97" s="446" t="str">
        <f>IFERROR(IF(D97&gt;=Startdatum,"Na startdatum aangekocht", IF(DATEDIF('Begroting P'!$D97,Startdatum,"D")&gt;0,IF((('Begroting P'!$F97-((DATEDIF($D97,Startdatum,"M")/12)))*($E97/$F97))&lt;0,"Dit is afgeschreven!",(('Begroting P'!$F97-((DATEDIF($D97,Startdatum,"M")/12)))*($E97/$F97))),($E97/$F97))),0)</f>
        <v>Na startdatum aangekocht</v>
      </c>
      <c r="O97" s="432"/>
    </row>
    <row r="98" spans="2:15" ht="12.5" x14ac:dyDescent="0.25">
      <c r="B98" s="450"/>
      <c r="C98" s="369"/>
      <c r="D98" s="443"/>
      <c r="E98" s="451"/>
      <c r="F98" s="452"/>
      <c r="G98" s="368"/>
      <c r="H98" s="453">
        <f t="shared" si="4"/>
        <v>0</v>
      </c>
      <c r="I98" s="454"/>
      <c r="J98" s="455"/>
      <c r="K98" s="454">
        <f>IFERROR(($E98/$F98)*(Deelnemersoverzicht!$C$23-(DATEDIF(Startdatum,$D98,"D")/365)),0)</f>
        <v>0</v>
      </c>
      <c r="L98" s="432"/>
      <c r="M98" s="432"/>
      <c r="N98" s="446" t="str">
        <f>IFERROR(IF(D98&gt;=Startdatum,"Na startdatum aangekocht", IF(DATEDIF('Begroting P'!$D98,Startdatum,"D")&gt;0,IF((('Begroting P'!$F98-((DATEDIF($D98,Startdatum,"M")/12)))*($E98/$F98))&lt;0,"Dit is afgeschreven!",(('Begroting P'!$F98-((DATEDIF($D98,Startdatum,"M")/12)))*($E98/$F98))),($E98/$F98))),0)</f>
        <v>Na startdatum aangekocht</v>
      </c>
      <c r="O98" s="432"/>
    </row>
    <row r="99" spans="2:15" ht="12.5" x14ac:dyDescent="0.25">
      <c r="B99" s="450"/>
      <c r="C99" s="369"/>
      <c r="D99" s="443"/>
      <c r="E99" s="451"/>
      <c r="F99" s="452"/>
      <c r="G99" s="368"/>
      <c r="H99" s="453">
        <f t="shared" si="4"/>
        <v>0</v>
      </c>
      <c r="I99" s="454"/>
      <c r="J99" s="455"/>
      <c r="K99" s="454">
        <f>IFERROR(($E99/$F99)*(Deelnemersoverzicht!$C$23-(DATEDIF(Startdatum,$D99,"D")/365)),0)</f>
        <v>0</v>
      </c>
      <c r="L99" s="432"/>
      <c r="M99" s="432"/>
      <c r="N99" s="446" t="str">
        <f>IFERROR(IF(D99&gt;=Startdatum,"Na startdatum aangekocht", IF(DATEDIF('Begroting P'!$D99,Startdatum,"D")&gt;0,IF((('Begroting P'!$F99-((DATEDIF($D99,Startdatum,"M")/12)))*($E99/$F99))&lt;0,"Dit is afgeschreven!",(('Begroting P'!$F99-((DATEDIF($D99,Startdatum,"M")/12)))*($E99/$F99))),($E99/$F99))),0)</f>
        <v>Na startdatum aangekocht</v>
      </c>
      <c r="O99" s="432"/>
    </row>
    <row r="100" spans="2:15" ht="12.5" x14ac:dyDescent="0.25">
      <c r="B100" s="450"/>
      <c r="C100" s="369"/>
      <c r="D100" s="443"/>
      <c r="E100" s="451"/>
      <c r="F100" s="452"/>
      <c r="G100" s="368"/>
      <c r="H100" s="453">
        <f t="shared" si="4"/>
        <v>0</v>
      </c>
      <c r="I100" s="454"/>
      <c r="J100" s="455"/>
      <c r="K100" s="454">
        <f>IFERROR(($E100/$F100)*(Deelnemersoverzicht!$C$23-(DATEDIF(Startdatum,$D100,"D")/365)),0)</f>
        <v>0</v>
      </c>
      <c r="L100" s="432"/>
      <c r="M100" s="432"/>
      <c r="N100" s="446" t="str">
        <f>IFERROR(IF(D100&gt;=Startdatum,"Na startdatum aangekocht", IF(DATEDIF('Begroting P'!$D100,Startdatum,"D")&gt;0,IF((('Begroting P'!$F100-((DATEDIF($D100,Startdatum,"M")/12)))*($E100/$F100))&lt;0,"Dit is afgeschreven!",(('Begroting P'!$F100-((DATEDIF($D100,Startdatum,"M")/12)))*($E100/$F100))),($E100/$F100))),0)</f>
        <v>Na startdatum aangekocht</v>
      </c>
      <c r="O100" s="432"/>
    </row>
    <row r="101" spans="2:15" ht="12.5" x14ac:dyDescent="0.25">
      <c r="B101" s="450"/>
      <c r="C101" s="369"/>
      <c r="D101" s="443"/>
      <c r="E101" s="451"/>
      <c r="F101" s="452"/>
      <c r="G101" s="368"/>
      <c r="H101" s="453">
        <f t="shared" si="4"/>
        <v>0</v>
      </c>
      <c r="I101" s="454"/>
      <c r="J101" s="455"/>
      <c r="K101" s="454">
        <f>IFERROR(($E101/$F101)*(Deelnemersoverzicht!$C$23-(DATEDIF(Startdatum,$D101,"D")/365)),0)</f>
        <v>0</v>
      </c>
      <c r="L101" s="432"/>
      <c r="M101" s="432"/>
      <c r="N101" s="446" t="str">
        <f>IFERROR(IF(D101&gt;=Startdatum,"Na startdatum aangekocht", IF(DATEDIF('Begroting P'!$D101,Startdatum,"D")&gt;0,IF((('Begroting P'!$F101-((DATEDIF($D101,Startdatum,"M")/12)))*($E101/$F101))&lt;0,"Dit is afgeschreven!",(('Begroting P'!$F101-((DATEDIF($D101,Startdatum,"M")/12)))*($E101/$F101))),($E101/$F101))),0)</f>
        <v>Na startdatum aangekocht</v>
      </c>
      <c r="O101" s="432"/>
    </row>
    <row r="102" spans="2:15" ht="12.5" x14ac:dyDescent="0.25">
      <c r="B102" s="450"/>
      <c r="C102" s="369"/>
      <c r="D102" s="443"/>
      <c r="E102" s="451"/>
      <c r="F102" s="452"/>
      <c r="G102" s="368"/>
      <c r="H102" s="453">
        <f t="shared" si="4"/>
        <v>0</v>
      </c>
      <c r="I102" s="454"/>
      <c r="J102" s="455"/>
      <c r="K102" s="454">
        <f>IFERROR(($E102/$F102)*(Deelnemersoverzicht!$C$23-(DATEDIF(Startdatum,$D102,"D")/365)),0)</f>
        <v>0</v>
      </c>
      <c r="L102" s="432"/>
      <c r="M102" s="432"/>
      <c r="N102" s="446" t="str">
        <f>IFERROR(IF(D102&gt;=Startdatum,"Na startdatum aangekocht", IF(DATEDIF('Begroting P'!$D102,Startdatum,"D")&gt;0,IF((('Begroting P'!$F102-((DATEDIF($D102,Startdatum,"M")/12)))*($E102/$F102))&lt;0,"Dit is afgeschreven!",(('Begroting P'!$F102-((DATEDIF($D102,Startdatum,"M")/12)))*($E102/$F102))),($E102/$F102))),0)</f>
        <v>Na startdatum aangekocht</v>
      </c>
      <c r="O102" s="432"/>
    </row>
    <row r="103" spans="2:15" ht="12.5" x14ac:dyDescent="0.25">
      <c r="B103" s="450"/>
      <c r="C103" s="369"/>
      <c r="D103" s="443"/>
      <c r="E103" s="451"/>
      <c r="F103" s="452"/>
      <c r="G103" s="368"/>
      <c r="H103" s="453">
        <f t="shared" si="4"/>
        <v>0</v>
      </c>
      <c r="I103" s="454"/>
      <c r="J103" s="455"/>
      <c r="K103" s="454">
        <f>IFERROR(($E103/$F103)*(Deelnemersoverzicht!$C$23-(DATEDIF(Startdatum,$D103,"D")/365)),0)</f>
        <v>0</v>
      </c>
      <c r="L103" s="432"/>
      <c r="M103" s="432"/>
      <c r="N103" s="446" t="str">
        <f>IFERROR(IF(D103&gt;=Startdatum,"Na startdatum aangekocht", IF(DATEDIF('Begroting P'!$D103,Startdatum,"D")&gt;0,IF((('Begroting P'!$F103-((DATEDIF($D103,Startdatum,"M")/12)))*($E103/$F103))&lt;0,"Dit is afgeschreven!",(('Begroting P'!$F103-((DATEDIF($D103,Startdatum,"M")/12)))*($E103/$F103))),($E103/$F103))),0)</f>
        <v>Na startdatum aangekocht</v>
      </c>
      <c r="O103" s="432"/>
    </row>
    <row r="104" spans="2:15" ht="12.5" x14ac:dyDescent="0.25">
      <c r="B104" s="450"/>
      <c r="C104" s="369"/>
      <c r="D104" s="443"/>
      <c r="E104" s="451"/>
      <c r="F104" s="452"/>
      <c r="G104" s="368"/>
      <c r="H104" s="453">
        <f t="shared" si="4"/>
        <v>0</v>
      </c>
      <c r="I104" s="454"/>
      <c r="J104" s="455"/>
      <c r="K104" s="454">
        <f>IFERROR(($E104/$F104)*(Deelnemersoverzicht!$C$23-(DATEDIF(Startdatum,$D104,"D")/365)),0)</f>
        <v>0</v>
      </c>
      <c r="L104" s="432"/>
      <c r="M104" s="432"/>
      <c r="N104" s="446" t="str">
        <f>IFERROR(IF(D104&gt;=Startdatum,"Na startdatum aangekocht", IF(DATEDIF('Begroting P'!$D104,Startdatum,"D")&gt;0,IF((('Begroting P'!$F104-((DATEDIF($D104,Startdatum,"M")/12)))*($E104/$F104))&lt;0,"Dit is afgeschreven!",(('Begroting P'!$F104-((DATEDIF($D104,Startdatum,"M")/12)))*($E104/$F104))),($E104/$F104))),0)</f>
        <v>Na startdatum aangekocht</v>
      </c>
      <c r="O104" s="432"/>
    </row>
    <row r="105" spans="2:15" ht="12.5" x14ac:dyDescent="0.25">
      <c r="B105" s="450"/>
      <c r="C105" s="369"/>
      <c r="D105" s="443"/>
      <c r="E105" s="451"/>
      <c r="F105" s="452"/>
      <c r="G105" s="368"/>
      <c r="H105" s="453">
        <f t="shared" si="4"/>
        <v>0</v>
      </c>
      <c r="I105" s="454"/>
      <c r="J105" s="455"/>
      <c r="K105" s="454">
        <f>IFERROR(($E105/$F105)*(Deelnemersoverzicht!$C$23-(DATEDIF(Startdatum,$D105,"D")/365)),0)</f>
        <v>0</v>
      </c>
      <c r="L105" s="432"/>
      <c r="M105" s="432"/>
      <c r="N105" s="446" t="str">
        <f>IFERROR(IF(D105&gt;=Startdatum,"Na startdatum aangekocht", IF(DATEDIF('Begroting P'!$D105,Startdatum,"D")&gt;0,IF((('Begroting P'!$F105-((DATEDIF($D105,Startdatum,"M")/12)))*($E105/$F105))&lt;0,"Dit is afgeschreven!",(('Begroting P'!$F105-((DATEDIF($D105,Startdatum,"M")/12)))*($E105/$F105))),($E105/$F105))),0)</f>
        <v>Na startdatum aangekocht</v>
      </c>
      <c r="O105" s="432"/>
    </row>
    <row r="106" spans="2:15" ht="12.5" x14ac:dyDescent="0.25">
      <c r="B106" s="450"/>
      <c r="C106" s="369"/>
      <c r="D106" s="443"/>
      <c r="E106" s="451"/>
      <c r="F106" s="452"/>
      <c r="G106" s="368"/>
      <c r="H106" s="453">
        <f t="shared" si="4"/>
        <v>0</v>
      </c>
      <c r="I106" s="454"/>
      <c r="J106" s="455"/>
      <c r="K106" s="454">
        <f>IFERROR(($E106/$F106)*(Deelnemersoverzicht!$C$23-(DATEDIF(Startdatum,$D106,"D")/365)),0)</f>
        <v>0</v>
      </c>
      <c r="L106" s="432"/>
      <c r="M106" s="432"/>
      <c r="N106" s="446" t="str">
        <f>IFERROR(IF(D106&gt;=Startdatum,"Na startdatum aangekocht", IF(DATEDIF('Begroting P'!$D106,Startdatum,"D")&gt;0,IF((('Begroting P'!$F106-((DATEDIF($D106,Startdatum,"M")/12)))*($E106/$F106))&lt;0,"Dit is afgeschreven!",(('Begroting P'!$F106-((DATEDIF($D106,Startdatum,"M")/12)))*($E106/$F106))),($E106/$F106))),0)</f>
        <v>Na startdatum aangekocht</v>
      </c>
      <c r="O106" s="432"/>
    </row>
    <row r="107" spans="2:15" ht="12.5" x14ac:dyDescent="0.25">
      <c r="B107" s="450"/>
      <c r="C107" s="369"/>
      <c r="D107" s="443"/>
      <c r="E107" s="451"/>
      <c r="F107" s="452"/>
      <c r="G107" s="368"/>
      <c r="H107" s="453">
        <f t="shared" si="4"/>
        <v>0</v>
      </c>
      <c r="I107" s="454"/>
      <c r="J107" s="455"/>
      <c r="K107" s="454">
        <f>IFERROR(($E107/$F107)*(Deelnemersoverzicht!$C$23-(DATEDIF(Startdatum,$D107,"D")/365)),0)</f>
        <v>0</v>
      </c>
      <c r="L107" s="432"/>
      <c r="M107" s="432"/>
      <c r="N107" s="446" t="str">
        <f>IFERROR(IF(D107&gt;=Startdatum,"Na startdatum aangekocht", IF(DATEDIF('Begroting P'!$D107,Startdatum,"D")&gt;0,IF((('Begroting P'!$F107-((DATEDIF($D107,Startdatum,"M")/12)))*($E107/$F107))&lt;0,"Dit is afgeschreven!",(('Begroting P'!$F107-((DATEDIF($D107,Startdatum,"M")/12)))*($E107/$F107))),($E107/$F107))),0)</f>
        <v>Na startdatum aangekocht</v>
      </c>
      <c r="O107" s="432"/>
    </row>
    <row r="108" spans="2:15" s="117" customFormat="1" ht="13" x14ac:dyDescent="0.3">
      <c r="K108" s="101">
        <f>SUM(K90:K107)</f>
        <v>0</v>
      </c>
    </row>
    <row r="109" spans="2:15" s="117" customFormat="1" ht="13" x14ac:dyDescent="0.3">
      <c r="N109" s="143"/>
    </row>
    <row r="110" spans="2:15" s="117" customFormat="1" ht="13" x14ac:dyDescent="0.3">
      <c r="B110" s="117" t="s">
        <v>248</v>
      </c>
      <c r="C110" s="432"/>
      <c r="J110" s="143"/>
    </row>
    <row r="111" spans="2:15" s="117" customFormat="1" ht="26" x14ac:dyDescent="0.3">
      <c r="B111" s="130" t="s">
        <v>221</v>
      </c>
      <c r="C111" s="594" t="s">
        <v>232</v>
      </c>
      <c r="D111" s="595"/>
      <c r="E111" s="595"/>
      <c r="F111" s="595"/>
      <c r="G111" s="595"/>
      <c r="H111" s="596"/>
      <c r="I111" s="140" t="s">
        <v>249</v>
      </c>
      <c r="J111" s="144" t="s">
        <v>250</v>
      </c>
      <c r="K111" s="130" t="s">
        <v>227</v>
      </c>
      <c r="L111" s="143"/>
    </row>
    <row r="112" spans="2:15" s="117" customFormat="1" ht="13" x14ac:dyDescent="0.3">
      <c r="B112" s="450"/>
      <c r="C112" s="582"/>
      <c r="D112" s="587"/>
      <c r="E112" s="587"/>
      <c r="F112" s="587"/>
      <c r="G112" s="587"/>
      <c r="H112" s="583"/>
      <c r="I112" s="369"/>
      <c r="J112" s="439"/>
      <c r="K112" s="456">
        <f t="shared" ref="K112:K129" si="5">$I112*J112</f>
        <v>0</v>
      </c>
      <c r="L112" s="143"/>
    </row>
    <row r="113" spans="2:12" s="117" customFormat="1" ht="13" x14ac:dyDescent="0.3">
      <c r="B113" s="450"/>
      <c r="C113" s="582"/>
      <c r="D113" s="587"/>
      <c r="E113" s="587"/>
      <c r="F113" s="587"/>
      <c r="G113" s="587"/>
      <c r="H113" s="583"/>
      <c r="I113" s="369"/>
      <c r="J113" s="439"/>
      <c r="K113" s="456">
        <f t="shared" si="5"/>
        <v>0</v>
      </c>
      <c r="L113" s="143"/>
    </row>
    <row r="114" spans="2:12" s="117" customFormat="1" ht="13" x14ac:dyDescent="0.3">
      <c r="B114" s="450"/>
      <c r="C114" s="582"/>
      <c r="D114" s="587"/>
      <c r="E114" s="587"/>
      <c r="F114" s="587"/>
      <c r="G114" s="587"/>
      <c r="H114" s="583"/>
      <c r="I114" s="369"/>
      <c r="J114" s="439"/>
      <c r="K114" s="456">
        <f t="shared" si="5"/>
        <v>0</v>
      </c>
      <c r="L114" s="143"/>
    </row>
    <row r="115" spans="2:12" s="117" customFormat="1" ht="13" x14ac:dyDescent="0.3">
      <c r="B115" s="450"/>
      <c r="C115" s="582"/>
      <c r="D115" s="587"/>
      <c r="E115" s="587"/>
      <c r="F115" s="587"/>
      <c r="G115" s="587"/>
      <c r="H115" s="583"/>
      <c r="I115" s="369"/>
      <c r="J115" s="439"/>
      <c r="K115" s="456">
        <f t="shared" si="5"/>
        <v>0</v>
      </c>
      <c r="L115" s="143"/>
    </row>
    <row r="116" spans="2:12" s="117" customFormat="1" ht="13" x14ac:dyDescent="0.3">
      <c r="B116" s="450"/>
      <c r="C116" s="582"/>
      <c r="D116" s="587"/>
      <c r="E116" s="587"/>
      <c r="F116" s="587"/>
      <c r="G116" s="587"/>
      <c r="H116" s="583"/>
      <c r="I116" s="369"/>
      <c r="J116" s="439"/>
      <c r="K116" s="456">
        <f t="shared" si="5"/>
        <v>0</v>
      </c>
      <c r="L116" s="143"/>
    </row>
    <row r="117" spans="2:12" s="117" customFormat="1" ht="13" x14ac:dyDescent="0.3">
      <c r="B117" s="450"/>
      <c r="C117" s="582"/>
      <c r="D117" s="587"/>
      <c r="E117" s="587"/>
      <c r="F117" s="587"/>
      <c r="G117" s="587"/>
      <c r="H117" s="583"/>
      <c r="I117" s="369"/>
      <c r="J117" s="439"/>
      <c r="K117" s="456">
        <f t="shared" si="5"/>
        <v>0</v>
      </c>
      <c r="L117" s="143"/>
    </row>
    <row r="118" spans="2:12" s="117" customFormat="1" ht="13" x14ac:dyDescent="0.3">
      <c r="B118" s="450"/>
      <c r="C118" s="588"/>
      <c r="D118" s="588"/>
      <c r="E118" s="588"/>
      <c r="F118" s="588"/>
      <c r="G118" s="588"/>
      <c r="H118" s="588"/>
      <c r="I118" s="368"/>
      <c r="J118" s="457"/>
      <c r="K118" s="456">
        <f t="shared" si="5"/>
        <v>0</v>
      </c>
      <c r="L118" s="143"/>
    </row>
    <row r="119" spans="2:12" s="117" customFormat="1" ht="13" x14ac:dyDescent="0.3">
      <c r="B119" s="450"/>
      <c r="C119" s="588"/>
      <c r="D119" s="588"/>
      <c r="E119" s="588"/>
      <c r="F119" s="588"/>
      <c r="G119" s="588"/>
      <c r="H119" s="588"/>
      <c r="I119" s="368"/>
      <c r="J119" s="457"/>
      <c r="K119" s="456">
        <f t="shared" si="5"/>
        <v>0</v>
      </c>
      <c r="L119" s="143"/>
    </row>
    <row r="120" spans="2:12" s="117" customFormat="1" ht="13" x14ac:dyDescent="0.3">
      <c r="B120" s="450"/>
      <c r="C120" s="582"/>
      <c r="D120" s="587"/>
      <c r="E120" s="587"/>
      <c r="F120" s="587"/>
      <c r="G120" s="587"/>
      <c r="H120" s="583"/>
      <c r="I120" s="369"/>
      <c r="J120" s="439"/>
      <c r="K120" s="456">
        <f t="shared" si="5"/>
        <v>0</v>
      </c>
      <c r="L120" s="143"/>
    </row>
    <row r="121" spans="2:12" s="117" customFormat="1" ht="13" x14ac:dyDescent="0.3">
      <c r="B121" s="450"/>
      <c r="C121" s="582"/>
      <c r="D121" s="587"/>
      <c r="E121" s="587"/>
      <c r="F121" s="587"/>
      <c r="G121" s="587"/>
      <c r="H121" s="583"/>
      <c r="I121" s="369"/>
      <c r="J121" s="439"/>
      <c r="K121" s="456">
        <f t="shared" si="5"/>
        <v>0</v>
      </c>
      <c r="L121" s="143"/>
    </row>
    <row r="122" spans="2:12" s="117" customFormat="1" ht="13" x14ac:dyDescent="0.3">
      <c r="B122" s="450"/>
      <c r="C122" s="582"/>
      <c r="D122" s="587"/>
      <c r="E122" s="587"/>
      <c r="F122" s="587"/>
      <c r="G122" s="587"/>
      <c r="H122" s="583"/>
      <c r="I122" s="369"/>
      <c r="J122" s="439"/>
      <c r="K122" s="456">
        <f t="shared" si="5"/>
        <v>0</v>
      </c>
      <c r="L122" s="143"/>
    </row>
    <row r="123" spans="2:12" s="117" customFormat="1" ht="13" x14ac:dyDescent="0.3">
      <c r="B123" s="450"/>
      <c r="C123" s="582"/>
      <c r="D123" s="587"/>
      <c r="E123" s="587"/>
      <c r="F123" s="587"/>
      <c r="G123" s="587"/>
      <c r="H123" s="583"/>
      <c r="I123" s="369"/>
      <c r="J123" s="439"/>
      <c r="K123" s="456">
        <f t="shared" si="5"/>
        <v>0</v>
      </c>
      <c r="L123" s="143"/>
    </row>
    <row r="124" spans="2:12" s="117" customFormat="1" ht="13" x14ac:dyDescent="0.3">
      <c r="B124" s="450"/>
      <c r="C124" s="582"/>
      <c r="D124" s="587"/>
      <c r="E124" s="587"/>
      <c r="F124" s="587"/>
      <c r="G124" s="587"/>
      <c r="H124" s="583"/>
      <c r="I124" s="369"/>
      <c r="J124" s="439"/>
      <c r="K124" s="456">
        <f t="shared" si="5"/>
        <v>0</v>
      </c>
      <c r="L124" s="143"/>
    </row>
    <row r="125" spans="2:12" s="117" customFormat="1" ht="13" x14ac:dyDescent="0.3">
      <c r="B125" s="450"/>
      <c r="C125" s="582"/>
      <c r="D125" s="587"/>
      <c r="E125" s="587"/>
      <c r="F125" s="587"/>
      <c r="G125" s="587"/>
      <c r="H125" s="583"/>
      <c r="I125" s="369"/>
      <c r="J125" s="439"/>
      <c r="K125" s="456">
        <f t="shared" si="5"/>
        <v>0</v>
      </c>
      <c r="L125" s="143"/>
    </row>
    <row r="126" spans="2:12" s="117" customFormat="1" ht="13" x14ac:dyDescent="0.3">
      <c r="B126" s="450"/>
      <c r="C126" s="582"/>
      <c r="D126" s="587"/>
      <c r="E126" s="587"/>
      <c r="F126" s="587"/>
      <c r="G126" s="587"/>
      <c r="H126" s="583"/>
      <c r="I126" s="369"/>
      <c r="J126" s="439"/>
      <c r="K126" s="456">
        <f t="shared" si="5"/>
        <v>0</v>
      </c>
      <c r="L126" s="143"/>
    </row>
    <row r="127" spans="2:12" s="117" customFormat="1" ht="13" x14ac:dyDescent="0.3">
      <c r="B127" s="450"/>
      <c r="C127" s="582"/>
      <c r="D127" s="587"/>
      <c r="E127" s="587"/>
      <c r="F127" s="587"/>
      <c r="G127" s="587"/>
      <c r="H127" s="583"/>
      <c r="I127" s="369"/>
      <c r="J127" s="439"/>
      <c r="K127" s="456">
        <f t="shared" si="5"/>
        <v>0</v>
      </c>
      <c r="L127" s="143"/>
    </row>
    <row r="128" spans="2:12" s="117" customFormat="1" ht="13" x14ac:dyDescent="0.3">
      <c r="B128" s="450"/>
      <c r="C128" s="582"/>
      <c r="D128" s="587"/>
      <c r="E128" s="587"/>
      <c r="F128" s="587"/>
      <c r="G128" s="587"/>
      <c r="H128" s="583"/>
      <c r="I128" s="369"/>
      <c r="J128" s="439"/>
      <c r="K128" s="456">
        <f t="shared" si="5"/>
        <v>0</v>
      </c>
      <c r="L128" s="143"/>
    </row>
    <row r="129" spans="2:13" s="117" customFormat="1" ht="13" x14ac:dyDescent="0.3">
      <c r="B129" s="450"/>
      <c r="C129" s="582"/>
      <c r="D129" s="587"/>
      <c r="E129" s="587"/>
      <c r="F129" s="587"/>
      <c r="G129" s="587"/>
      <c r="H129" s="583"/>
      <c r="I129" s="369"/>
      <c r="J129" s="439"/>
      <c r="K129" s="456">
        <f t="shared" si="5"/>
        <v>0</v>
      </c>
      <c r="L129" s="143"/>
    </row>
    <row r="130" spans="2:13" s="117" customFormat="1" ht="13" x14ac:dyDescent="0.3">
      <c r="K130" s="101">
        <f>SUM(K112:K129)</f>
        <v>0</v>
      </c>
      <c r="L130" s="143"/>
    </row>
    <row r="131" spans="2:13" s="117" customFormat="1" ht="13" x14ac:dyDescent="0.3"/>
    <row r="132" spans="2:13" s="117" customFormat="1" ht="13" x14ac:dyDescent="0.3">
      <c r="B132" s="117" t="s">
        <v>251</v>
      </c>
      <c r="C132" s="432"/>
      <c r="L132" s="143"/>
      <c r="M132" s="143"/>
    </row>
    <row r="133" spans="2:13" s="117" customFormat="1" ht="26" x14ac:dyDescent="0.3">
      <c r="B133" s="130" t="s">
        <v>221</v>
      </c>
      <c r="C133" s="140" t="s">
        <v>252</v>
      </c>
      <c r="D133" s="145"/>
      <c r="E133" s="142" t="s">
        <v>232</v>
      </c>
      <c r="F133" s="150"/>
      <c r="G133" s="150"/>
      <c r="H133" s="150"/>
      <c r="I133" s="150"/>
      <c r="J133" s="150"/>
      <c r="K133" s="144" t="s">
        <v>227</v>
      </c>
      <c r="L133" s="143"/>
    </row>
    <row r="134" spans="2:13" s="117" customFormat="1" ht="13" x14ac:dyDescent="0.3">
      <c r="B134" s="450"/>
      <c r="C134" s="582"/>
      <c r="D134" s="583"/>
      <c r="E134" s="369"/>
      <c r="F134" s="458"/>
      <c r="G134" s="458"/>
      <c r="H134" s="458"/>
      <c r="I134" s="458"/>
      <c r="J134" s="458"/>
      <c r="K134" s="459"/>
      <c r="L134" s="143"/>
    </row>
    <row r="135" spans="2:13" s="117" customFormat="1" ht="13" x14ac:dyDescent="0.3">
      <c r="B135" s="450"/>
      <c r="C135" s="582"/>
      <c r="D135" s="583"/>
      <c r="E135" s="369"/>
      <c r="F135" s="458"/>
      <c r="G135" s="458"/>
      <c r="H135" s="458"/>
      <c r="I135" s="458"/>
      <c r="J135" s="458"/>
      <c r="K135" s="459"/>
      <c r="L135" s="143"/>
    </row>
    <row r="136" spans="2:13" s="117" customFormat="1" ht="13" x14ac:dyDescent="0.3">
      <c r="B136" s="450"/>
      <c r="C136" s="582"/>
      <c r="D136" s="583"/>
      <c r="E136" s="369"/>
      <c r="F136" s="458"/>
      <c r="G136" s="458"/>
      <c r="H136" s="458"/>
      <c r="I136" s="458"/>
      <c r="J136" s="458"/>
      <c r="K136" s="459"/>
      <c r="L136" s="143"/>
    </row>
    <row r="137" spans="2:13" s="117" customFormat="1" ht="13" x14ac:dyDescent="0.3">
      <c r="B137" s="450"/>
      <c r="C137" s="582"/>
      <c r="D137" s="583"/>
      <c r="E137" s="369"/>
      <c r="F137" s="458"/>
      <c r="G137" s="458"/>
      <c r="H137" s="458"/>
      <c r="I137" s="458"/>
      <c r="J137" s="458"/>
      <c r="K137" s="459"/>
      <c r="L137" s="143"/>
    </row>
    <row r="138" spans="2:13" s="117" customFormat="1" ht="13" x14ac:dyDescent="0.3">
      <c r="B138" s="450"/>
      <c r="C138" s="582"/>
      <c r="D138" s="583"/>
      <c r="E138" s="369"/>
      <c r="F138" s="458"/>
      <c r="G138" s="458"/>
      <c r="H138" s="458"/>
      <c r="I138" s="458"/>
      <c r="J138" s="458"/>
      <c r="K138" s="459"/>
      <c r="L138" s="143"/>
    </row>
    <row r="139" spans="2:13" s="117" customFormat="1" ht="13" x14ac:dyDescent="0.3">
      <c r="B139" s="450"/>
      <c r="C139" s="582"/>
      <c r="D139" s="583"/>
      <c r="E139" s="369"/>
      <c r="F139" s="458"/>
      <c r="G139" s="458"/>
      <c r="H139" s="458"/>
      <c r="I139" s="458"/>
      <c r="J139" s="458"/>
      <c r="K139" s="459"/>
      <c r="L139" s="143"/>
    </row>
    <row r="140" spans="2:13" s="117" customFormat="1" ht="13" x14ac:dyDescent="0.3">
      <c r="B140" s="450"/>
      <c r="C140" s="582"/>
      <c r="D140" s="583"/>
      <c r="E140" s="369"/>
      <c r="F140" s="458"/>
      <c r="G140" s="458"/>
      <c r="H140" s="458"/>
      <c r="I140" s="458"/>
      <c r="J140" s="458"/>
      <c r="K140" s="459"/>
      <c r="L140" s="143"/>
    </row>
    <row r="141" spans="2:13" s="117" customFormat="1" ht="13" x14ac:dyDescent="0.3">
      <c r="B141" s="450"/>
      <c r="C141" s="582"/>
      <c r="D141" s="583"/>
      <c r="E141" s="369"/>
      <c r="F141" s="458"/>
      <c r="G141" s="458"/>
      <c r="H141" s="458"/>
      <c r="I141" s="458"/>
      <c r="J141" s="458"/>
      <c r="K141" s="459"/>
      <c r="L141" s="143"/>
    </row>
    <row r="142" spans="2:13" s="117" customFormat="1" ht="13" x14ac:dyDescent="0.3">
      <c r="B142" s="450"/>
      <c r="C142" s="582"/>
      <c r="D142" s="583"/>
      <c r="E142" s="369"/>
      <c r="F142" s="458"/>
      <c r="G142" s="458"/>
      <c r="H142" s="458"/>
      <c r="I142" s="458"/>
      <c r="J142" s="458"/>
      <c r="K142" s="226"/>
      <c r="L142" s="143"/>
    </row>
    <row r="143" spans="2:13" s="117" customFormat="1" ht="13" x14ac:dyDescent="0.3">
      <c r="B143" s="450"/>
      <c r="C143" s="582"/>
      <c r="D143" s="583"/>
      <c r="E143" s="369"/>
      <c r="F143" s="458"/>
      <c r="G143" s="458"/>
      <c r="H143" s="458"/>
      <c r="I143" s="458"/>
      <c r="J143" s="458"/>
      <c r="K143" s="459"/>
      <c r="L143" s="143"/>
    </row>
    <row r="144" spans="2:13" s="117" customFormat="1" ht="13" x14ac:dyDescent="0.3">
      <c r="B144" s="450"/>
      <c r="C144" s="582"/>
      <c r="D144" s="583"/>
      <c r="E144" s="369"/>
      <c r="F144" s="458"/>
      <c r="G144" s="458"/>
      <c r="H144" s="458"/>
      <c r="I144" s="458"/>
      <c r="J144" s="458"/>
      <c r="K144" s="459"/>
      <c r="L144" s="143"/>
    </row>
    <row r="145" spans="1:15" s="117" customFormat="1" ht="13" x14ac:dyDescent="0.3">
      <c r="B145" s="450"/>
      <c r="C145" s="582"/>
      <c r="D145" s="583"/>
      <c r="E145" s="369"/>
      <c r="F145" s="458"/>
      <c r="G145" s="458"/>
      <c r="H145" s="458"/>
      <c r="I145" s="458"/>
      <c r="J145" s="458"/>
      <c r="K145" s="459"/>
      <c r="L145" s="143"/>
    </row>
    <row r="146" spans="1:15" s="117" customFormat="1" ht="13" x14ac:dyDescent="0.3">
      <c r="B146" s="450"/>
      <c r="C146" s="582"/>
      <c r="D146" s="583"/>
      <c r="E146" s="369"/>
      <c r="F146" s="458"/>
      <c r="G146" s="458"/>
      <c r="H146" s="458"/>
      <c r="I146" s="458"/>
      <c r="J146" s="458"/>
      <c r="K146" s="459"/>
      <c r="L146" s="143"/>
    </row>
    <row r="147" spans="1:15" s="117" customFormat="1" ht="13" x14ac:dyDescent="0.3">
      <c r="B147" s="450"/>
      <c r="C147" s="582"/>
      <c r="D147" s="583"/>
      <c r="E147" s="369"/>
      <c r="F147" s="458"/>
      <c r="G147" s="458"/>
      <c r="H147" s="458"/>
      <c r="I147" s="458"/>
      <c r="J147" s="458"/>
      <c r="K147" s="459"/>
      <c r="L147" s="143"/>
    </row>
    <row r="148" spans="1:15" s="117" customFormat="1" ht="13" x14ac:dyDescent="0.3">
      <c r="B148" s="450"/>
      <c r="C148" s="582"/>
      <c r="D148" s="583"/>
      <c r="E148" s="369"/>
      <c r="F148" s="458"/>
      <c r="G148" s="458"/>
      <c r="H148" s="458"/>
      <c r="I148" s="458"/>
      <c r="J148" s="458"/>
      <c r="K148" s="459"/>
      <c r="L148" s="143"/>
    </row>
    <row r="149" spans="1:15" s="117" customFormat="1" ht="13" x14ac:dyDescent="0.3">
      <c r="B149" s="450"/>
      <c r="C149" s="582"/>
      <c r="D149" s="583"/>
      <c r="E149" s="369"/>
      <c r="F149" s="458"/>
      <c r="G149" s="458"/>
      <c r="H149" s="458"/>
      <c r="I149" s="458"/>
      <c r="J149" s="458"/>
      <c r="K149" s="459"/>
      <c r="L149" s="143"/>
    </row>
    <row r="150" spans="1:15" s="117" customFormat="1" ht="13" x14ac:dyDescent="0.3">
      <c r="B150" s="450"/>
      <c r="C150" s="582"/>
      <c r="D150" s="583"/>
      <c r="E150" s="369"/>
      <c r="F150" s="458"/>
      <c r="G150" s="458"/>
      <c r="H150" s="458"/>
      <c r="I150" s="458"/>
      <c r="J150" s="458"/>
      <c r="K150" s="459"/>
      <c r="L150" s="143"/>
    </row>
    <row r="151" spans="1:15" s="117" customFormat="1" ht="13" x14ac:dyDescent="0.3">
      <c r="B151" s="450"/>
      <c r="C151" s="582"/>
      <c r="D151" s="583"/>
      <c r="E151" s="369"/>
      <c r="F151" s="458"/>
      <c r="G151" s="458"/>
      <c r="H151" s="458"/>
      <c r="I151" s="458"/>
      <c r="J151" s="458"/>
      <c r="K151" s="226"/>
      <c r="L151" s="143"/>
    </row>
    <row r="152" spans="1:15" s="117" customFormat="1" ht="13" x14ac:dyDescent="0.3">
      <c r="K152" s="101">
        <f>SUM(K134:K151)</f>
        <v>0</v>
      </c>
    </row>
    <row r="153" spans="1:15" s="117" customFormat="1" ht="13" x14ac:dyDescent="0.3">
      <c r="L153" s="143"/>
      <c r="M153" s="143"/>
    </row>
    <row r="154" spans="1:15" s="117" customFormat="1" ht="13" x14ac:dyDescent="0.3">
      <c r="J154" s="169" t="s">
        <v>253</v>
      </c>
      <c r="K154" s="101">
        <f>K108+K130+K152</f>
        <v>0</v>
      </c>
      <c r="L154" s="143"/>
    </row>
    <row r="155" spans="1:15" s="117" customFormat="1" ht="13" x14ac:dyDescent="0.3">
      <c r="N155" s="132"/>
    </row>
    <row r="156" spans="1:15" ht="13" x14ac:dyDescent="0.3">
      <c r="A156" s="432"/>
      <c r="B156" s="114" t="s">
        <v>254</v>
      </c>
      <c r="C156" s="115"/>
      <c r="D156" s="146"/>
      <c r="E156" s="147"/>
      <c r="F156" s="115"/>
      <c r="G156" s="115"/>
      <c r="H156" s="115"/>
      <c r="I156" s="115"/>
      <c r="J156" s="115"/>
      <c r="K156" s="115"/>
      <c r="L156" s="116"/>
      <c r="M156" s="432"/>
      <c r="N156" s="432"/>
      <c r="O156" s="432"/>
    </row>
    <row r="157" spans="1:15" ht="13" x14ac:dyDescent="0.3">
      <c r="A157" s="432"/>
      <c r="B157" s="114" t="s">
        <v>255</v>
      </c>
      <c r="C157" s="115"/>
      <c r="D157" s="146"/>
      <c r="E157" s="147"/>
      <c r="F157" s="115"/>
      <c r="G157" s="115"/>
      <c r="H157" s="115"/>
      <c r="I157" s="115"/>
      <c r="J157" s="115"/>
      <c r="K157" s="261"/>
      <c r="L157" s="149"/>
      <c r="M157" s="432"/>
      <c r="N157" s="432"/>
      <c r="O157" s="432"/>
    </row>
    <row r="158" spans="1:15" ht="13" x14ac:dyDescent="0.3">
      <c r="A158" s="432"/>
      <c r="B158" s="432"/>
      <c r="C158" s="138"/>
      <c r="D158" s="432"/>
      <c r="E158" s="432"/>
      <c r="F158" s="432"/>
      <c r="G158" s="432"/>
      <c r="H158" s="432"/>
      <c r="I158" s="432"/>
      <c r="J158" s="432"/>
      <c r="K158" s="432"/>
      <c r="L158" s="432"/>
      <c r="M158" s="432"/>
      <c r="N158" s="432"/>
      <c r="O158" s="435"/>
    </row>
    <row r="159" spans="1:15" ht="13" x14ac:dyDescent="0.3">
      <c r="A159" s="403"/>
      <c r="B159" s="142" t="s">
        <v>256</v>
      </c>
      <c r="C159" s="150"/>
      <c r="D159" s="150"/>
      <c r="E159" s="150"/>
      <c r="F159" s="150"/>
      <c r="G159" s="150"/>
      <c r="H159" s="150"/>
      <c r="I159" s="150"/>
      <c r="J159" s="150"/>
      <c r="K159" s="136" t="s">
        <v>136</v>
      </c>
      <c r="L159" s="460"/>
      <c r="M159" s="432"/>
      <c r="N159" s="432"/>
      <c r="O159" s="432"/>
    </row>
    <row r="160" spans="1:15" ht="12.5" x14ac:dyDescent="0.25">
      <c r="A160" s="432"/>
      <c r="B160" s="461" t="s">
        <v>219</v>
      </c>
      <c r="C160" s="462" t="s">
        <v>220</v>
      </c>
      <c r="D160" s="462"/>
      <c r="E160" s="462"/>
      <c r="F160" s="462"/>
      <c r="G160" s="462"/>
      <c r="H160" s="462"/>
      <c r="I160" s="462"/>
      <c r="J160" s="462"/>
      <c r="K160" s="441">
        <f>K56</f>
        <v>0</v>
      </c>
      <c r="L160" s="435"/>
      <c r="M160" s="432"/>
      <c r="N160" s="432"/>
      <c r="O160" s="432"/>
    </row>
    <row r="161" spans="2:15" ht="12.5" x14ac:dyDescent="0.25">
      <c r="B161" s="461" t="s">
        <v>229</v>
      </c>
      <c r="C161" s="462" t="s">
        <v>230</v>
      </c>
      <c r="D161" s="462"/>
      <c r="E161" s="462"/>
      <c r="F161" s="462"/>
      <c r="G161" s="462"/>
      <c r="H161" s="462"/>
      <c r="I161" s="462"/>
      <c r="J161" s="462"/>
      <c r="K161" s="441">
        <f>K84</f>
        <v>0</v>
      </c>
      <c r="L161" s="435"/>
      <c r="M161" s="432"/>
      <c r="N161" s="432"/>
      <c r="O161" s="432"/>
    </row>
    <row r="162" spans="2:15" ht="12.5" x14ac:dyDescent="0.25">
      <c r="B162" s="461" t="s">
        <v>242</v>
      </c>
      <c r="C162" s="462" t="s">
        <v>243</v>
      </c>
      <c r="D162" s="462"/>
      <c r="E162" s="462"/>
      <c r="F162" s="462"/>
      <c r="G162" s="462"/>
      <c r="H162" s="462"/>
      <c r="I162" s="462"/>
      <c r="J162" s="462"/>
      <c r="K162" s="441">
        <f>K154</f>
        <v>0</v>
      </c>
      <c r="L162" s="435"/>
      <c r="M162" s="432"/>
      <c r="N162" s="432"/>
      <c r="O162" s="432"/>
    </row>
    <row r="163" spans="2:15" ht="13" x14ac:dyDescent="0.3">
      <c r="B163" s="117"/>
      <c r="C163" s="117"/>
      <c r="D163" s="432"/>
      <c r="E163" s="432"/>
      <c r="F163" s="432"/>
      <c r="G163" s="432"/>
      <c r="H163" s="432"/>
      <c r="I163" s="432"/>
      <c r="J163" s="432"/>
      <c r="K163" s="432"/>
      <c r="L163" s="432"/>
      <c r="M163" s="463"/>
      <c r="N163" s="435"/>
      <c r="O163" s="432"/>
    </row>
    <row r="164" spans="2:15" ht="13" x14ac:dyDescent="0.3">
      <c r="B164" s="151" t="s">
        <v>257</v>
      </c>
      <c r="C164" s="152" t="s">
        <v>258</v>
      </c>
      <c r="D164" s="152"/>
      <c r="E164" s="152"/>
      <c r="F164" s="152"/>
      <c r="G164" s="152"/>
      <c r="H164" s="152"/>
      <c r="I164" s="152"/>
      <c r="J164" s="152"/>
      <c r="K164" s="153">
        <f>SUM(K160:K162)</f>
        <v>0</v>
      </c>
      <c r="L164" s="435"/>
      <c r="M164" s="432"/>
      <c r="N164" s="432"/>
      <c r="O164" s="432"/>
    </row>
    <row r="165" spans="2:15" ht="12.5" x14ac:dyDescent="0.25">
      <c r="B165" s="154"/>
      <c r="C165" s="154"/>
      <c r="D165" s="432"/>
      <c r="E165" s="432"/>
      <c r="F165" s="432"/>
      <c r="G165" s="432"/>
      <c r="H165" s="432"/>
      <c r="I165" s="432"/>
      <c r="J165" s="432"/>
      <c r="K165" s="432"/>
      <c r="L165" s="432"/>
      <c r="M165" s="432"/>
      <c r="N165" s="435"/>
      <c r="O165" s="432"/>
    </row>
    <row r="166" spans="2:15" ht="12.5" x14ac:dyDescent="0.25">
      <c r="B166" s="461" t="s">
        <v>259</v>
      </c>
      <c r="C166" s="462"/>
      <c r="D166" s="462"/>
      <c r="E166" s="462"/>
      <c r="F166" s="462"/>
      <c r="G166" s="462"/>
      <c r="H166" s="462"/>
      <c r="I166" s="462"/>
      <c r="J166" s="462"/>
      <c r="K166" s="464" t="s">
        <v>86</v>
      </c>
      <c r="L166" s="432"/>
      <c r="M166" s="432"/>
      <c r="N166" s="435"/>
      <c r="O166" s="432"/>
    </row>
    <row r="167" spans="2:15" ht="12.5" x14ac:dyDescent="0.25">
      <c r="B167" s="461" t="s">
        <v>261</v>
      </c>
      <c r="C167" s="462"/>
      <c r="D167" s="462"/>
      <c r="E167" s="462"/>
      <c r="F167" s="462"/>
      <c r="G167" s="462"/>
      <c r="H167" s="462"/>
      <c r="I167" s="462"/>
      <c r="J167" s="462"/>
      <c r="K167" s="465" t="str">
        <f>IF(K166="Middelgrote bedrijven (10%)","60%",IF(K166="Kleine bedrijven (20%)","70%",IF(K166="&lt;maak een keuze&gt;","0%","50%")))</f>
        <v>0%</v>
      </c>
      <c r="L167" s="466"/>
      <c r="M167" s="435"/>
      <c r="N167" s="432"/>
      <c r="O167" s="432"/>
    </row>
    <row r="168" spans="2:15" ht="13" x14ac:dyDescent="0.3">
      <c r="B168" s="461" t="s">
        <v>335</v>
      </c>
      <c r="C168" s="462"/>
      <c r="D168" s="462"/>
      <c r="E168" s="462"/>
      <c r="F168" s="462"/>
      <c r="G168" s="462"/>
      <c r="H168" s="462"/>
      <c r="I168" s="462"/>
      <c r="J168" s="462"/>
      <c r="K168" s="101" t="e">
        <f>MIN(K164*K167,MaxSubsidie)</f>
        <v>#N/A</v>
      </c>
      <c r="L168" s="155"/>
      <c r="M168" s="435"/>
      <c r="N168" s="432"/>
      <c r="O168" s="432"/>
    </row>
    <row r="169" spans="2:15" x14ac:dyDescent="0.35">
      <c r="B169" s="580" t="s">
        <v>144</v>
      </c>
      <c r="C169" s="581"/>
      <c r="D169" s="581"/>
      <c r="E169" s="581"/>
      <c r="F169" s="581"/>
      <c r="G169" s="156"/>
      <c r="H169" s="157"/>
      <c r="J169" s="170" t="str">
        <f>IF(K169&gt;0,"Dit kan gevolgen hebben voor de maximale hoogte van de subsidie!","")</f>
        <v/>
      </c>
      <c r="K169" s="227">
        <v>0</v>
      </c>
      <c r="L169" s="432"/>
      <c r="M169" s="432"/>
      <c r="N169" s="432"/>
      <c r="O169" s="432"/>
    </row>
    <row r="170" spans="2:15" ht="13" x14ac:dyDescent="0.3">
      <c r="B170" s="151" t="s">
        <v>262</v>
      </c>
      <c r="C170" s="152"/>
      <c r="D170" s="152"/>
      <c r="E170" s="152"/>
      <c r="F170" s="152"/>
      <c r="G170" s="152"/>
      <c r="H170" s="152"/>
      <c r="I170" s="152"/>
      <c r="J170" s="152"/>
      <c r="K170" s="101" t="e">
        <f>K168-K169</f>
        <v>#N/A</v>
      </c>
      <c r="L170" s="435"/>
      <c r="M170" s="432"/>
      <c r="N170" s="467"/>
      <c r="O170" s="432"/>
    </row>
    <row r="171" spans="2:15" ht="13" x14ac:dyDescent="0.3">
      <c r="B171" s="580" t="s">
        <v>263</v>
      </c>
      <c r="C171" s="581"/>
      <c r="D171" s="581"/>
      <c r="E171" s="367" t="str">
        <f>IF(L171&lt;1,"Let op: Vergeet niet de door u gevraagde subsidie in te vullen! →",IF(L171&gt;MaxSubsidie,"LET OP: u vraagt meer subsidie aan dat volgens het programma mogelijk is",IF(L171&gt;K170,"LET OP: U vraagt meer dan de maximale berekende subsidie aan!",IF(L171&lt;K170,"LET OP: U vraagt minder dan de maximale berekende subsidie aan!",""))))</f>
        <v>Let op: Vergeet niet de door u gevraagde subsidie in te vullen! →</v>
      </c>
      <c r="F171" s="157"/>
      <c r="G171" s="157"/>
      <c r="H171" s="157"/>
      <c r="I171" s="157"/>
      <c r="J171" s="157"/>
      <c r="K171" s="262" t="e">
        <f>IF(K168&gt;0,L171/(K170+K169)*K168,0)</f>
        <v>#N/A</v>
      </c>
      <c r="L171" s="228">
        <v>0</v>
      </c>
      <c r="M171" s="435"/>
      <c r="N171" s="432"/>
      <c r="O171" s="432"/>
    </row>
    <row r="172" spans="2:15" ht="12.5" x14ac:dyDescent="0.25">
      <c r="B172" s="432"/>
      <c r="C172" s="432"/>
      <c r="D172" s="432"/>
      <c r="E172" s="432"/>
      <c r="F172" s="432"/>
      <c r="G172" s="432"/>
      <c r="H172" s="432"/>
      <c r="I172" s="432"/>
      <c r="J172" s="432"/>
      <c r="K172" s="432"/>
      <c r="L172" s="432"/>
      <c r="M172" s="432"/>
      <c r="N172" s="432"/>
      <c r="O172" s="432"/>
    </row>
    <row r="173" spans="2:15" ht="13" x14ac:dyDescent="0.3">
      <c r="B173" s="114" t="s">
        <v>264</v>
      </c>
      <c r="C173" s="115"/>
      <c r="D173" s="146"/>
      <c r="E173" s="147"/>
      <c r="F173" s="115"/>
      <c r="G173" s="115"/>
      <c r="H173" s="115"/>
      <c r="I173" s="115"/>
      <c r="J173" s="115"/>
      <c r="K173" s="115"/>
      <c r="L173" s="115"/>
      <c r="M173" s="148"/>
      <c r="N173" s="149"/>
      <c r="O173" s="435"/>
    </row>
    <row r="174" spans="2:15" ht="13" x14ac:dyDescent="0.3">
      <c r="B174" s="114" t="s">
        <v>265</v>
      </c>
      <c r="C174" s="115"/>
      <c r="D174" s="146"/>
      <c r="E174" s="147"/>
      <c r="F174" s="115"/>
      <c r="G174" s="115"/>
      <c r="H174" s="115"/>
      <c r="I174" s="115"/>
      <c r="J174" s="115"/>
      <c r="K174" s="115"/>
      <c r="L174" s="115"/>
      <c r="M174" s="148"/>
      <c r="N174" s="149"/>
      <c r="O174" s="435"/>
    </row>
    <row r="175" spans="2:15" ht="13" thickBot="1" x14ac:dyDescent="0.3">
      <c r="B175" s="432"/>
      <c r="C175" s="432"/>
      <c r="D175" s="432"/>
      <c r="E175" s="432"/>
      <c r="F175" s="432"/>
      <c r="G175" s="432"/>
      <c r="H175" s="432"/>
      <c r="I175" s="432"/>
      <c r="J175" s="432"/>
      <c r="K175" s="432"/>
      <c r="L175" s="432"/>
      <c r="M175" s="432"/>
      <c r="N175" s="435"/>
      <c r="O175" s="435"/>
    </row>
    <row r="176" spans="2:15" ht="12.5" x14ac:dyDescent="0.25">
      <c r="B176" s="468" t="s">
        <v>266</v>
      </c>
      <c r="C176" s="469" t="s">
        <v>175</v>
      </c>
      <c r="D176" s="470"/>
      <c r="E176" s="470"/>
      <c r="F176" s="470"/>
      <c r="G176" s="470"/>
      <c r="H176" s="470"/>
      <c r="I176" s="470"/>
      <c r="J176" s="470"/>
      <c r="K176" s="470"/>
      <c r="L176" s="471"/>
      <c r="M176" s="472">
        <f>K164</f>
        <v>0</v>
      </c>
      <c r="N176" s="435"/>
      <c r="O176" s="435"/>
    </row>
    <row r="177" spans="2:16" ht="12.5" x14ac:dyDescent="0.25">
      <c r="B177" s="473" t="s">
        <v>267</v>
      </c>
      <c r="C177" s="474" t="s">
        <v>268</v>
      </c>
      <c r="D177" s="475"/>
      <c r="E177" s="475"/>
      <c r="F177" s="475"/>
      <c r="G177" s="475"/>
      <c r="H177" s="475"/>
      <c r="I177" s="475"/>
      <c r="J177" s="475"/>
      <c r="K177" s="475"/>
      <c r="L177" s="476"/>
      <c r="M177" s="477">
        <f>K169</f>
        <v>0</v>
      </c>
      <c r="N177" s="435"/>
      <c r="O177" s="435"/>
      <c r="P177" s="432"/>
    </row>
    <row r="178" spans="2:16" ht="12.5" x14ac:dyDescent="0.25">
      <c r="B178" s="473" t="s">
        <v>269</v>
      </c>
      <c r="C178" s="474" t="s">
        <v>270</v>
      </c>
      <c r="D178" s="475"/>
      <c r="E178" s="475"/>
      <c r="F178" s="475"/>
      <c r="G178" s="475"/>
      <c r="H178" s="475"/>
      <c r="I178" s="475"/>
      <c r="J178" s="475"/>
      <c r="K178" s="475"/>
      <c r="L178" s="476"/>
      <c r="M178" s="477">
        <f>L171</f>
        <v>0</v>
      </c>
      <c r="N178" s="435"/>
      <c r="O178" s="435"/>
      <c r="P178" s="432"/>
    </row>
    <row r="179" spans="2:16" ht="13.5" thickBot="1" x14ac:dyDescent="0.35">
      <c r="B179" s="158" t="s">
        <v>271</v>
      </c>
      <c r="C179" s="159" t="s">
        <v>272</v>
      </c>
      <c r="D179" s="160"/>
      <c r="E179" s="160"/>
      <c r="F179" s="160"/>
      <c r="G179" s="160"/>
      <c r="H179" s="160"/>
      <c r="I179" s="160" t="s">
        <v>273</v>
      </c>
      <c r="J179" s="160"/>
      <c r="K179" s="160"/>
      <c r="L179" s="161"/>
      <c r="M179" s="102">
        <f>M176-M177-M178</f>
        <v>0</v>
      </c>
      <c r="N179" s="435"/>
      <c r="O179" s="435"/>
      <c r="P179" s="432"/>
    </row>
    <row r="180" spans="2:16" ht="12.5" x14ac:dyDescent="0.25">
      <c r="B180" s="432"/>
      <c r="C180" s="432"/>
      <c r="D180" s="432"/>
      <c r="E180" s="432"/>
      <c r="F180" s="432"/>
      <c r="G180" s="432"/>
      <c r="H180" s="432"/>
      <c r="I180" s="432"/>
      <c r="J180" s="432"/>
      <c r="K180" s="432"/>
      <c r="L180" s="432"/>
      <c r="M180" s="432"/>
      <c r="N180" s="432"/>
      <c r="O180" s="435"/>
      <c r="P180" s="435"/>
    </row>
    <row r="181" spans="2:16" ht="13" x14ac:dyDescent="0.3">
      <c r="B181" s="114" t="s">
        <v>274</v>
      </c>
      <c r="C181" s="115"/>
      <c r="D181" s="146"/>
      <c r="E181" s="147"/>
      <c r="F181" s="115"/>
      <c r="G181" s="115"/>
      <c r="H181" s="115"/>
      <c r="I181" s="115"/>
      <c r="J181" s="115"/>
      <c r="K181" s="115"/>
      <c r="L181" s="115"/>
      <c r="M181" s="115"/>
      <c r="N181" s="437"/>
      <c r="O181" s="432"/>
      <c r="P181" s="432"/>
    </row>
    <row r="182" spans="2:16" ht="12.5" x14ac:dyDescent="0.25">
      <c r="B182" s="584"/>
      <c r="C182" s="585"/>
      <c r="D182" s="585"/>
      <c r="E182" s="585"/>
      <c r="F182" s="585"/>
      <c r="G182" s="585"/>
      <c r="H182" s="585"/>
      <c r="I182" s="585"/>
      <c r="J182" s="585"/>
      <c r="K182" s="585"/>
      <c r="L182" s="585"/>
      <c r="M182" s="586"/>
      <c r="N182" s="435"/>
      <c r="O182" s="432"/>
      <c r="P182" s="432"/>
    </row>
    <row r="183" spans="2:16" ht="12.5" x14ac:dyDescent="0.25">
      <c r="B183" s="574"/>
      <c r="C183" s="575"/>
      <c r="D183" s="575"/>
      <c r="E183" s="575"/>
      <c r="F183" s="575"/>
      <c r="G183" s="575"/>
      <c r="H183" s="575"/>
      <c r="I183" s="575"/>
      <c r="J183" s="575"/>
      <c r="K183" s="575"/>
      <c r="L183" s="575"/>
      <c r="M183" s="576"/>
      <c r="N183" s="435"/>
      <c r="O183" s="432"/>
      <c r="P183" s="432"/>
    </row>
    <row r="184" spans="2:16" ht="12.5" x14ac:dyDescent="0.25">
      <c r="B184" s="574"/>
      <c r="C184" s="575"/>
      <c r="D184" s="575"/>
      <c r="E184" s="575"/>
      <c r="F184" s="575"/>
      <c r="G184" s="575"/>
      <c r="H184" s="575"/>
      <c r="I184" s="575"/>
      <c r="J184" s="575"/>
      <c r="K184" s="575"/>
      <c r="L184" s="575"/>
      <c r="M184" s="576"/>
      <c r="N184" s="435"/>
      <c r="O184" s="432"/>
      <c r="P184" s="432"/>
    </row>
    <row r="185" spans="2:16" ht="12.5" x14ac:dyDescent="0.25">
      <c r="B185" s="574"/>
      <c r="C185" s="575"/>
      <c r="D185" s="575"/>
      <c r="E185" s="575"/>
      <c r="F185" s="575"/>
      <c r="G185" s="575"/>
      <c r="H185" s="575"/>
      <c r="I185" s="575"/>
      <c r="J185" s="575"/>
      <c r="K185" s="575"/>
      <c r="L185" s="575"/>
      <c r="M185" s="576"/>
      <c r="N185" s="435"/>
      <c r="O185" s="432"/>
      <c r="P185" s="432"/>
    </row>
    <row r="186" spans="2:16" ht="12.5" x14ac:dyDescent="0.25">
      <c r="B186" s="574"/>
      <c r="C186" s="575"/>
      <c r="D186" s="575"/>
      <c r="E186" s="575"/>
      <c r="F186" s="575"/>
      <c r="G186" s="575"/>
      <c r="H186" s="575"/>
      <c r="I186" s="575"/>
      <c r="J186" s="575"/>
      <c r="K186" s="575"/>
      <c r="L186" s="575"/>
      <c r="M186" s="576"/>
      <c r="N186" s="435"/>
      <c r="O186" s="432"/>
      <c r="P186" s="432"/>
    </row>
    <row r="187" spans="2:16" ht="12.5" x14ac:dyDescent="0.25">
      <c r="B187" s="574"/>
      <c r="C187" s="575"/>
      <c r="D187" s="575"/>
      <c r="E187" s="575"/>
      <c r="F187" s="575"/>
      <c r="G187" s="575"/>
      <c r="H187" s="575"/>
      <c r="I187" s="575"/>
      <c r="J187" s="575"/>
      <c r="K187" s="575"/>
      <c r="L187" s="575"/>
      <c r="M187" s="576"/>
      <c r="N187" s="435"/>
      <c r="O187" s="432"/>
      <c r="P187" s="432"/>
    </row>
    <row r="188" spans="2:16" ht="12.5" x14ac:dyDescent="0.25">
      <c r="B188" s="574"/>
      <c r="C188" s="575"/>
      <c r="D188" s="575"/>
      <c r="E188" s="575"/>
      <c r="F188" s="575"/>
      <c r="G188" s="575"/>
      <c r="H188" s="575"/>
      <c r="I188" s="575"/>
      <c r="J188" s="575"/>
      <c r="K188" s="575"/>
      <c r="L188" s="575"/>
      <c r="M188" s="576"/>
      <c r="N188" s="435"/>
      <c r="O188" s="432"/>
      <c r="P188" s="432"/>
    </row>
    <row r="189" spans="2:16" ht="12.5" x14ac:dyDescent="0.25">
      <c r="B189" s="574"/>
      <c r="C189" s="575"/>
      <c r="D189" s="575"/>
      <c r="E189" s="575"/>
      <c r="F189" s="575"/>
      <c r="G189" s="575"/>
      <c r="H189" s="575"/>
      <c r="I189" s="575"/>
      <c r="J189" s="575"/>
      <c r="K189" s="575"/>
      <c r="L189" s="575"/>
      <c r="M189" s="576"/>
      <c r="N189" s="435"/>
      <c r="O189" s="432"/>
      <c r="P189" s="432"/>
    </row>
    <row r="190" spans="2:16" ht="12.5" x14ac:dyDescent="0.25">
      <c r="B190" s="574"/>
      <c r="C190" s="575"/>
      <c r="D190" s="575"/>
      <c r="E190" s="575"/>
      <c r="F190" s="575"/>
      <c r="G190" s="575"/>
      <c r="H190" s="575"/>
      <c r="I190" s="575"/>
      <c r="J190" s="575"/>
      <c r="K190" s="575"/>
      <c r="L190" s="575"/>
      <c r="M190" s="576"/>
      <c r="N190" s="435"/>
      <c r="O190" s="432"/>
      <c r="P190" s="432"/>
    </row>
    <row r="191" spans="2:16" ht="12.5" x14ac:dyDescent="0.25">
      <c r="B191" s="574"/>
      <c r="C191" s="575"/>
      <c r="D191" s="575"/>
      <c r="E191" s="575"/>
      <c r="F191" s="575"/>
      <c r="G191" s="575"/>
      <c r="H191" s="575"/>
      <c r="I191" s="575"/>
      <c r="J191" s="575"/>
      <c r="K191" s="575"/>
      <c r="L191" s="575"/>
      <c r="M191" s="576"/>
      <c r="N191" s="435"/>
      <c r="O191" s="432"/>
      <c r="P191" s="432"/>
    </row>
    <row r="192" spans="2:16" ht="12.5" x14ac:dyDescent="0.25">
      <c r="B192" s="574"/>
      <c r="C192" s="575"/>
      <c r="D192" s="575"/>
      <c r="E192" s="575"/>
      <c r="F192" s="575"/>
      <c r="G192" s="575"/>
      <c r="H192" s="575"/>
      <c r="I192" s="575"/>
      <c r="J192" s="575"/>
      <c r="K192" s="575"/>
      <c r="L192" s="575"/>
      <c r="M192" s="576"/>
      <c r="N192" s="435"/>
      <c r="O192" s="432"/>
      <c r="P192" s="432"/>
    </row>
    <row r="193" spans="2:15" ht="12.5" x14ac:dyDescent="0.25">
      <c r="B193" s="574"/>
      <c r="C193" s="575"/>
      <c r="D193" s="575"/>
      <c r="E193" s="575"/>
      <c r="F193" s="575"/>
      <c r="G193" s="575"/>
      <c r="H193" s="575"/>
      <c r="I193" s="575"/>
      <c r="J193" s="575"/>
      <c r="K193" s="575"/>
      <c r="L193" s="575"/>
      <c r="M193" s="576"/>
      <c r="N193" s="435"/>
      <c r="O193" s="432"/>
    </row>
    <row r="194" spans="2:15" ht="12.5" x14ac:dyDescent="0.25">
      <c r="B194" s="574"/>
      <c r="C194" s="575"/>
      <c r="D194" s="575"/>
      <c r="E194" s="575"/>
      <c r="F194" s="575"/>
      <c r="G194" s="575"/>
      <c r="H194" s="575"/>
      <c r="I194" s="575"/>
      <c r="J194" s="575"/>
      <c r="K194" s="575"/>
      <c r="L194" s="575"/>
      <c r="M194" s="576"/>
      <c r="N194" s="435"/>
      <c r="O194" s="432"/>
    </row>
    <row r="195" spans="2:15" ht="12.5" x14ac:dyDescent="0.25">
      <c r="B195" s="574"/>
      <c r="C195" s="575"/>
      <c r="D195" s="575"/>
      <c r="E195" s="575"/>
      <c r="F195" s="575"/>
      <c r="G195" s="575"/>
      <c r="H195" s="575"/>
      <c r="I195" s="575"/>
      <c r="J195" s="575"/>
      <c r="K195" s="575"/>
      <c r="L195" s="575"/>
      <c r="M195" s="576"/>
      <c r="N195" s="435"/>
      <c r="O195" s="432"/>
    </row>
    <row r="196" spans="2:15" ht="12.5" x14ac:dyDescent="0.25">
      <c r="B196" s="574"/>
      <c r="C196" s="575"/>
      <c r="D196" s="575"/>
      <c r="E196" s="575"/>
      <c r="F196" s="575"/>
      <c r="G196" s="575"/>
      <c r="H196" s="575"/>
      <c r="I196" s="575"/>
      <c r="J196" s="575"/>
      <c r="K196" s="575"/>
      <c r="L196" s="575"/>
      <c r="M196" s="576"/>
      <c r="N196" s="435"/>
      <c r="O196" s="432"/>
    </row>
    <row r="197" spans="2:15" ht="12.5" x14ac:dyDescent="0.25">
      <c r="B197" s="574"/>
      <c r="C197" s="575"/>
      <c r="D197" s="575"/>
      <c r="E197" s="575"/>
      <c r="F197" s="575"/>
      <c r="G197" s="575"/>
      <c r="H197" s="575"/>
      <c r="I197" s="575"/>
      <c r="J197" s="575"/>
      <c r="K197" s="575"/>
      <c r="L197" s="575"/>
      <c r="M197" s="576"/>
      <c r="N197" s="435"/>
      <c r="O197" s="432"/>
    </row>
    <row r="198" spans="2:15" ht="12.5" x14ac:dyDescent="0.25">
      <c r="B198" s="574"/>
      <c r="C198" s="575"/>
      <c r="D198" s="575"/>
      <c r="E198" s="575"/>
      <c r="F198" s="575"/>
      <c r="G198" s="575"/>
      <c r="H198" s="575"/>
      <c r="I198" s="575"/>
      <c r="J198" s="575"/>
      <c r="K198" s="575"/>
      <c r="L198" s="575"/>
      <c r="M198" s="576"/>
      <c r="N198" s="435"/>
      <c r="O198" s="432"/>
    </row>
    <row r="199" spans="2:15" ht="12.5" x14ac:dyDescent="0.25">
      <c r="B199" s="574"/>
      <c r="C199" s="575"/>
      <c r="D199" s="575"/>
      <c r="E199" s="575"/>
      <c r="F199" s="575"/>
      <c r="G199" s="575"/>
      <c r="H199" s="575"/>
      <c r="I199" s="575"/>
      <c r="J199" s="575"/>
      <c r="K199" s="575"/>
      <c r="L199" s="575"/>
      <c r="M199" s="576"/>
      <c r="N199" s="435"/>
      <c r="O199" s="432"/>
    </row>
    <row r="200" spans="2:15" ht="12.5" x14ac:dyDescent="0.25">
      <c r="B200" s="574"/>
      <c r="C200" s="575"/>
      <c r="D200" s="575"/>
      <c r="E200" s="575"/>
      <c r="F200" s="575"/>
      <c r="G200" s="575"/>
      <c r="H200" s="575"/>
      <c r="I200" s="575"/>
      <c r="J200" s="575"/>
      <c r="K200" s="575"/>
      <c r="L200" s="575"/>
      <c r="M200" s="576"/>
      <c r="N200" s="435"/>
      <c r="O200" s="432"/>
    </row>
    <row r="201" spans="2:15" ht="12.5" x14ac:dyDescent="0.25">
      <c r="B201" s="574"/>
      <c r="C201" s="575"/>
      <c r="D201" s="575"/>
      <c r="E201" s="575"/>
      <c r="F201" s="575"/>
      <c r="G201" s="575"/>
      <c r="H201" s="575"/>
      <c r="I201" s="575"/>
      <c r="J201" s="575"/>
      <c r="K201" s="575"/>
      <c r="L201" s="575"/>
      <c r="M201" s="576"/>
      <c r="N201" s="435"/>
      <c r="O201" s="432"/>
    </row>
    <row r="202" spans="2:15" ht="12.5" x14ac:dyDescent="0.25">
      <c r="B202" s="574"/>
      <c r="C202" s="575"/>
      <c r="D202" s="575"/>
      <c r="E202" s="575"/>
      <c r="F202" s="575"/>
      <c r="G202" s="575"/>
      <c r="H202" s="575"/>
      <c r="I202" s="575"/>
      <c r="J202" s="575"/>
      <c r="K202" s="575"/>
      <c r="L202" s="575"/>
      <c r="M202" s="576"/>
      <c r="N202" s="435"/>
      <c r="O202" s="432"/>
    </row>
    <row r="203" spans="2:15" ht="12.5" x14ac:dyDescent="0.25">
      <c r="B203" s="574"/>
      <c r="C203" s="575"/>
      <c r="D203" s="575"/>
      <c r="E203" s="575"/>
      <c r="F203" s="575"/>
      <c r="G203" s="575"/>
      <c r="H203" s="575"/>
      <c r="I203" s="575"/>
      <c r="J203" s="575"/>
      <c r="K203" s="575"/>
      <c r="L203" s="575"/>
      <c r="M203" s="576"/>
      <c r="N203" s="435"/>
      <c r="O203" s="432"/>
    </row>
    <row r="204" spans="2:15" ht="12.5" x14ac:dyDescent="0.25">
      <c r="B204" s="574"/>
      <c r="C204" s="575"/>
      <c r="D204" s="575"/>
      <c r="E204" s="575"/>
      <c r="F204" s="575"/>
      <c r="G204" s="575"/>
      <c r="H204" s="575"/>
      <c r="I204" s="575"/>
      <c r="J204" s="575"/>
      <c r="K204" s="575"/>
      <c r="L204" s="575"/>
      <c r="M204" s="576"/>
      <c r="N204" s="435"/>
      <c r="O204" s="432"/>
    </row>
    <row r="205" spans="2:15" ht="12.5" x14ac:dyDescent="0.25">
      <c r="B205" s="574"/>
      <c r="C205" s="575"/>
      <c r="D205" s="575"/>
      <c r="E205" s="575"/>
      <c r="F205" s="575"/>
      <c r="G205" s="575"/>
      <c r="H205" s="575"/>
      <c r="I205" s="575"/>
      <c r="J205" s="575"/>
      <c r="K205" s="575"/>
      <c r="L205" s="575"/>
      <c r="M205" s="576"/>
      <c r="N205" s="435"/>
      <c r="O205" s="432"/>
    </row>
    <row r="206" spans="2:15" ht="12.5" x14ac:dyDescent="0.25">
      <c r="B206" s="574"/>
      <c r="C206" s="575"/>
      <c r="D206" s="575"/>
      <c r="E206" s="575"/>
      <c r="F206" s="575"/>
      <c r="G206" s="575"/>
      <c r="H206" s="575"/>
      <c r="I206" s="575"/>
      <c r="J206" s="575"/>
      <c r="K206" s="575"/>
      <c r="L206" s="575"/>
      <c r="M206" s="576"/>
      <c r="N206" s="435"/>
      <c r="O206" s="432"/>
    </row>
    <row r="207" spans="2:15" ht="12.5" x14ac:dyDescent="0.25">
      <c r="B207" s="574"/>
      <c r="C207" s="575"/>
      <c r="D207" s="575"/>
      <c r="E207" s="575"/>
      <c r="F207" s="575"/>
      <c r="G207" s="575"/>
      <c r="H207" s="575"/>
      <c r="I207" s="575"/>
      <c r="J207" s="575"/>
      <c r="K207" s="575"/>
      <c r="L207" s="575"/>
      <c r="M207" s="576"/>
      <c r="N207" s="435"/>
      <c r="O207" s="432"/>
    </row>
    <row r="208" spans="2:15" ht="12.5" x14ac:dyDescent="0.25">
      <c r="B208" s="574"/>
      <c r="C208" s="575"/>
      <c r="D208" s="575"/>
      <c r="E208" s="575"/>
      <c r="F208" s="575"/>
      <c r="G208" s="575"/>
      <c r="H208" s="575"/>
      <c r="I208" s="575"/>
      <c r="J208" s="575"/>
      <c r="K208" s="575"/>
      <c r="L208" s="575"/>
      <c r="M208" s="576"/>
      <c r="N208" s="435"/>
      <c r="O208" s="432"/>
    </row>
    <row r="209" spans="2:15" ht="12.5" x14ac:dyDescent="0.25">
      <c r="B209" s="574"/>
      <c r="C209" s="575"/>
      <c r="D209" s="575"/>
      <c r="E209" s="575"/>
      <c r="F209" s="575"/>
      <c r="G209" s="575"/>
      <c r="H209" s="575"/>
      <c r="I209" s="575"/>
      <c r="J209" s="575"/>
      <c r="K209" s="575"/>
      <c r="L209" s="575"/>
      <c r="M209" s="576"/>
      <c r="N209" s="435"/>
      <c r="O209" s="432"/>
    </row>
    <row r="210" spans="2:15" ht="12.5" x14ac:dyDescent="0.25">
      <c r="B210" s="574"/>
      <c r="C210" s="575"/>
      <c r="D210" s="575"/>
      <c r="E210" s="575"/>
      <c r="F210" s="575"/>
      <c r="G210" s="575"/>
      <c r="H210" s="575"/>
      <c r="I210" s="575"/>
      <c r="J210" s="575"/>
      <c r="K210" s="575"/>
      <c r="L210" s="575"/>
      <c r="M210" s="576"/>
      <c r="N210" s="435"/>
      <c r="O210" s="432"/>
    </row>
    <row r="211" spans="2:15" ht="15" customHeight="1" x14ac:dyDescent="0.25">
      <c r="B211" s="574"/>
      <c r="C211" s="575"/>
      <c r="D211" s="575"/>
      <c r="E211" s="575"/>
      <c r="F211" s="575"/>
      <c r="G211" s="575"/>
      <c r="H211" s="575"/>
      <c r="I211" s="575"/>
      <c r="J211" s="575"/>
      <c r="K211" s="575"/>
      <c r="L211" s="575"/>
      <c r="M211" s="576"/>
      <c r="N211" s="435"/>
      <c r="O211" s="432"/>
    </row>
    <row r="212" spans="2:15" ht="12.5" x14ac:dyDescent="0.25">
      <c r="B212" s="574"/>
      <c r="C212" s="575"/>
      <c r="D212" s="575"/>
      <c r="E212" s="575"/>
      <c r="F212" s="575"/>
      <c r="G212" s="575"/>
      <c r="H212" s="575"/>
      <c r="I212" s="575"/>
      <c r="J212" s="575"/>
      <c r="K212" s="575"/>
      <c r="L212" s="575"/>
      <c r="M212" s="576"/>
      <c r="N212" s="435"/>
      <c r="O212" s="432"/>
    </row>
    <row r="213" spans="2:15" ht="12.5" x14ac:dyDescent="0.25">
      <c r="B213" s="574"/>
      <c r="C213" s="575"/>
      <c r="D213" s="575"/>
      <c r="E213" s="575"/>
      <c r="F213" s="575"/>
      <c r="G213" s="575"/>
      <c r="H213" s="575"/>
      <c r="I213" s="575"/>
      <c r="J213" s="575"/>
      <c r="K213" s="575"/>
      <c r="L213" s="575"/>
      <c r="M213" s="576"/>
      <c r="N213" s="435"/>
      <c r="O213" s="432"/>
    </row>
    <row r="214" spans="2:15" ht="12.5" x14ac:dyDescent="0.25">
      <c r="B214" s="577"/>
      <c r="C214" s="578"/>
      <c r="D214" s="578"/>
      <c r="E214" s="578"/>
      <c r="F214" s="578"/>
      <c r="G214" s="578"/>
      <c r="H214" s="578"/>
      <c r="I214" s="578"/>
      <c r="J214" s="578"/>
      <c r="K214" s="578"/>
      <c r="L214" s="578"/>
      <c r="M214" s="579"/>
      <c r="N214" s="435"/>
      <c r="O214" s="432"/>
    </row>
    <row r="215" spans="2:15" ht="12.5" x14ac:dyDescent="0.25">
      <c r="B215" s="432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2"/>
      <c r="N215" s="432"/>
      <c r="O215" s="435"/>
    </row>
  </sheetData>
  <sheetProtection algorithmName="SHA-512" hashValue="P1kVixYmumekCrVRKiGq/Ct1RexhyTJiSkIfnk77vRRFB6mU7ySepWG7bi/LkEknCAh3JeTM2pNQ+y0dAwM+pA==" saltValue="epsvxMPVj7vGs2c/koBUHA==" spinCount="100000" sheet="1" objects="1" scenarios="1"/>
  <mergeCells count="188">
    <mergeCell ref="N58:N60"/>
    <mergeCell ref="C116:H116"/>
    <mergeCell ref="C117:H117"/>
    <mergeCell ref="C118:H118"/>
    <mergeCell ref="H88:I88"/>
    <mergeCell ref="C111:H111"/>
    <mergeCell ref="C112:H112"/>
    <mergeCell ref="C113:H113"/>
    <mergeCell ref="C114:H114"/>
    <mergeCell ref="C115:H115"/>
    <mergeCell ref="C29:D29"/>
    <mergeCell ref="C30:D30"/>
    <mergeCell ref="C31:D31"/>
    <mergeCell ref="C32:D32"/>
    <mergeCell ref="C33:D33"/>
    <mergeCell ref="C34:D34"/>
    <mergeCell ref="C25:D25"/>
    <mergeCell ref="E24:F24"/>
    <mergeCell ref="C26:D26"/>
    <mergeCell ref="C27:D27"/>
    <mergeCell ref="C28:D28"/>
    <mergeCell ref="E28:F28"/>
    <mergeCell ref="E25:F25"/>
    <mergeCell ref="E31:F31"/>
    <mergeCell ref="C20:D20"/>
    <mergeCell ref="C21:D21"/>
    <mergeCell ref="C22:D22"/>
    <mergeCell ref="E20:F20"/>
    <mergeCell ref="C23:D23"/>
    <mergeCell ref="C24:D24"/>
    <mergeCell ref="F8:K8"/>
    <mergeCell ref="F9:K9"/>
    <mergeCell ref="F10:K12"/>
    <mergeCell ref="C19:D19"/>
    <mergeCell ref="E19:F19"/>
    <mergeCell ref="H19:I19"/>
    <mergeCell ref="H20:I20"/>
    <mergeCell ref="E21:F21"/>
    <mergeCell ref="H21:I21"/>
    <mergeCell ref="E22:F22"/>
    <mergeCell ref="H22:I22"/>
    <mergeCell ref="E23:F23"/>
    <mergeCell ref="H23:I23"/>
    <mergeCell ref="H24:I24"/>
    <mergeCell ref="H25:I25"/>
    <mergeCell ref="E26:F26"/>
    <mergeCell ref="H26:I26"/>
    <mergeCell ref="E27:F27"/>
    <mergeCell ref="H27:I27"/>
    <mergeCell ref="H28:I28"/>
    <mergeCell ref="E29:F29"/>
    <mergeCell ref="H29:I29"/>
    <mergeCell ref="E30:F30"/>
    <mergeCell ref="H30:I30"/>
    <mergeCell ref="H31:I31"/>
    <mergeCell ref="H32:I32"/>
    <mergeCell ref="E33:F33"/>
    <mergeCell ref="H33:I33"/>
    <mergeCell ref="E34:F34"/>
    <mergeCell ref="H34:I34"/>
    <mergeCell ref="C35:D35"/>
    <mergeCell ref="E35:F35"/>
    <mergeCell ref="H35:I35"/>
    <mergeCell ref="E32:F32"/>
    <mergeCell ref="C36:D36"/>
    <mergeCell ref="E36:F36"/>
    <mergeCell ref="H36:I36"/>
    <mergeCell ref="C37:D37"/>
    <mergeCell ref="E37:F37"/>
    <mergeCell ref="H37:I37"/>
    <mergeCell ref="C38:D38"/>
    <mergeCell ref="E38:F38"/>
    <mergeCell ref="H38:I38"/>
    <mergeCell ref="C39:D39"/>
    <mergeCell ref="E39:F39"/>
    <mergeCell ref="H39:I39"/>
    <mergeCell ref="C40:D40"/>
    <mergeCell ref="E40:F40"/>
    <mergeCell ref="H40:I40"/>
    <mergeCell ref="C41:D41"/>
    <mergeCell ref="E41:F41"/>
    <mergeCell ref="H41:I41"/>
    <mergeCell ref="C42:D42"/>
    <mergeCell ref="E42:F42"/>
    <mergeCell ref="H42:I42"/>
    <mergeCell ref="C43:D43"/>
    <mergeCell ref="E43:F43"/>
    <mergeCell ref="H43:I43"/>
    <mergeCell ref="C44:D44"/>
    <mergeCell ref="E44:F44"/>
    <mergeCell ref="H44:I44"/>
    <mergeCell ref="C45:D45"/>
    <mergeCell ref="E45:F45"/>
    <mergeCell ref="H45:I45"/>
    <mergeCell ref="C46:D46"/>
    <mergeCell ref="E46:F46"/>
    <mergeCell ref="H46:I46"/>
    <mergeCell ref="C47:D47"/>
    <mergeCell ref="E47:F47"/>
    <mergeCell ref="H47:I47"/>
    <mergeCell ref="C48:D48"/>
    <mergeCell ref="E48:F48"/>
    <mergeCell ref="H48:I48"/>
    <mergeCell ref="C49:D49"/>
    <mergeCell ref="E49:F49"/>
    <mergeCell ref="H49:I49"/>
    <mergeCell ref="C50:D50"/>
    <mergeCell ref="E50:F50"/>
    <mergeCell ref="H50:I50"/>
    <mergeCell ref="C51:D51"/>
    <mergeCell ref="E51:F51"/>
    <mergeCell ref="H51:I51"/>
    <mergeCell ref="C52:D52"/>
    <mergeCell ref="E52:F52"/>
    <mergeCell ref="H52:I52"/>
    <mergeCell ref="C53:D53"/>
    <mergeCell ref="E53:F53"/>
    <mergeCell ref="H53:I53"/>
    <mergeCell ref="C54:D54"/>
    <mergeCell ref="E54:F54"/>
    <mergeCell ref="H54:I54"/>
    <mergeCell ref="C55:D55"/>
    <mergeCell ref="E55:F55"/>
    <mergeCell ref="H55:I55"/>
    <mergeCell ref="C119:H119"/>
    <mergeCell ref="C120:H120"/>
    <mergeCell ref="C121:H121"/>
    <mergeCell ref="C122:H122"/>
    <mergeCell ref="C123:H123"/>
    <mergeCell ref="C124:H124"/>
    <mergeCell ref="C125:H125"/>
    <mergeCell ref="C126:H126"/>
    <mergeCell ref="C127:H127"/>
    <mergeCell ref="C128:H128"/>
    <mergeCell ref="C129:H129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44:D144"/>
    <mergeCell ref="C145:D145"/>
    <mergeCell ref="C146:D146"/>
    <mergeCell ref="B171:D171"/>
    <mergeCell ref="C147:D147"/>
    <mergeCell ref="C148:D148"/>
    <mergeCell ref="C149:D149"/>
    <mergeCell ref="C150:D150"/>
    <mergeCell ref="C151:D151"/>
    <mergeCell ref="B169:F169"/>
    <mergeCell ref="B182:M182"/>
    <mergeCell ref="B183:M183"/>
    <mergeCell ref="B184:M184"/>
    <mergeCell ref="B185:M185"/>
    <mergeCell ref="B186:M186"/>
    <mergeCell ref="B187:M187"/>
    <mergeCell ref="B188:M188"/>
    <mergeCell ref="B189:M189"/>
    <mergeCell ref="B190:M190"/>
    <mergeCell ref="B191:M191"/>
    <mergeCell ref="B192:M192"/>
    <mergeCell ref="B193:M193"/>
    <mergeCell ref="B194:M194"/>
    <mergeCell ref="B195:M195"/>
    <mergeCell ref="B196:M196"/>
    <mergeCell ref="B197:M197"/>
    <mergeCell ref="B198:M198"/>
    <mergeCell ref="B199:M199"/>
    <mergeCell ref="B200:M200"/>
    <mergeCell ref="B201:M201"/>
    <mergeCell ref="B202:M202"/>
    <mergeCell ref="B203:M203"/>
    <mergeCell ref="B204:M204"/>
    <mergeCell ref="B205:M205"/>
    <mergeCell ref="B212:M212"/>
    <mergeCell ref="B213:M213"/>
    <mergeCell ref="B214:M214"/>
    <mergeCell ref="B206:M206"/>
    <mergeCell ref="B207:M207"/>
    <mergeCell ref="B208:M208"/>
    <mergeCell ref="B209:M209"/>
    <mergeCell ref="B210:M210"/>
    <mergeCell ref="B211:M211"/>
  </mergeCells>
  <conditionalFormatting sqref="D62:D83">
    <cfRule type="expression" dxfId="11" priority="1" stopIfTrue="1">
      <formula>AND(D62="",C62&gt;0)</formula>
    </cfRule>
  </conditionalFormatting>
  <conditionalFormatting sqref="D90:D107">
    <cfRule type="expression" dxfId="10" priority="2" stopIfTrue="1">
      <formula>AND(D90="",C90&gt;0)</formula>
    </cfRule>
  </conditionalFormatting>
  <conditionalFormatting sqref="G20:G55">
    <cfRule type="expression" dxfId="9" priority="4" stopIfTrue="1">
      <formula>$F$9="Integrale kostensystematiek"</formula>
    </cfRule>
  </conditionalFormatting>
  <conditionalFormatting sqref="L171">
    <cfRule type="cellIs" dxfId="8" priority="6" stopIfTrue="1" operator="lessThan">
      <formula>1</formula>
    </cfRule>
  </conditionalFormatting>
  <dataValidations count="7">
    <dataValidation type="list" allowBlank="1" showInputMessage="1" showErrorMessage="1" prompt="Stelt u zich goed op de hoogte van wat integrale Kostensystematiek (IKS) inhoudt, of kies voor één van de andere methoden." sqref="F9" xr:uid="{00000000-0002-0000-0B00-000000000000}">
      <formula1>Loonsystematiek</formula1>
    </dataValidation>
    <dataValidation type="decimal" operator="greaterThanOrEqual" allowBlank="1" showInputMessage="1" showErrorMessage="1" sqref="F90:F107" xr:uid="{00000000-0002-0000-0B00-000001000000}">
      <formula1>5</formula1>
    </dataValidation>
    <dataValidation type="decimal" operator="greaterThanOrEqual" allowBlank="1" showInputMessage="1" showErrorMessage="1" error="De afschrijvingsperiode moet minimaal 5 jaar bedragen." sqref="F62:F83" xr:uid="{00000000-0002-0000-0B00-000002000000}">
      <formula1>5</formula1>
    </dataValidation>
    <dataValidation type="list" allowBlank="1" showInputMessage="1" showErrorMessage="1" prompt="Geef hier aan of de kosten inclusief of exclusief BTW zijn opgevoerd. _x000a_(Voor meer informatie, zie het tabblad &quot;Uitleg begroting&quot;)" sqref="F8:K8" xr:uid="{00000000-0002-0000-0B00-000003000000}">
      <formula1>BTW</formula1>
    </dataValidation>
    <dataValidation type="date" allowBlank="1" showInputMessage="1" showErrorMessage="1" errorTitle="Let op!" error="De aanschafdatum moet tussen de start- en einddatum van het project vallen!" sqref="D90:D107" xr:uid="{00000000-0002-0000-0B00-000004000000}">
      <formula1>Startdatum</formula1>
      <formula2>Einddatum</formula2>
    </dataValidation>
    <dataValidation type="date" allowBlank="1" showInputMessage="1" showErrorMessage="1" errorTitle="Let op!" error="Hier moet een datum worden ingevuld" sqref="D62:D83" xr:uid="{00000000-0002-0000-0B00-000005000000}">
      <formula1>1</formula1>
      <formula2>73051</formula2>
    </dataValidation>
    <dataValidation type="list" allowBlank="1" showInputMessage="1" showErrorMessage="1" sqref="K166" xr:uid="{00000000-0002-0000-0B00-000006000000}">
      <formula1>MKBtoeslag</formula1>
    </dataValidation>
  </dataValidations>
  <hyperlinks>
    <hyperlink ref="C8" location="'Uitleg begroting'!Afdrukbereik" display="BTW (voor informatie zie tabblad “Uitleg begroting”) maak een keuze" xr:uid="{00000000-0004-0000-0B00-000000000000}"/>
  </hyperlinks>
  <pageMargins left="3.937007874015748E-2" right="3.937007874015748E-2" top="0.55118110236220474" bottom="0.55118110236220474" header="0.31496062992125984" footer="0.31496062992125984"/>
  <pageSetup paperSize="9" scale="62" orientation="landscape" r:id="rId1"/>
  <headerFooter alignWithMargins="0">
    <oddFooter>&amp;L_x000D_&amp;1#&amp;"Calibri"&amp;10&amp;K000000 Intern gebruik</oddFooter>
  </headerFooter>
  <rowBreaks count="2" manualBreakCount="2">
    <brk id="72" max="16383" man="1"/>
    <brk id="130" max="10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Blad23">
    <tabColor rgb="FFFFFF00"/>
  </sheetPr>
  <dimension ref="A1:P215"/>
  <sheetViews>
    <sheetView showGridLines="0" zoomScaleNormal="100" zoomScaleSheetLayoutView="100" workbookViewId="0">
      <selection activeCell="C1" sqref="C1"/>
    </sheetView>
  </sheetViews>
  <sheetFormatPr defaultColWidth="9.1796875" defaultRowHeight="15.5" x14ac:dyDescent="0.35"/>
  <cols>
    <col min="1" max="1" width="1.7265625" style="110" customWidth="1"/>
    <col min="2" max="2" width="5.81640625" style="162" customWidth="1"/>
    <col min="3" max="3" width="32.1796875" style="162" customWidth="1"/>
    <col min="4" max="5" width="15.54296875" style="162" customWidth="1"/>
    <col min="6" max="7" width="20.1796875" style="162" customWidth="1"/>
    <col min="8" max="8" width="19.453125" style="162" customWidth="1"/>
    <col min="9" max="9" width="14" style="162" customWidth="1"/>
    <col min="10" max="10" width="14.26953125" style="162" customWidth="1"/>
    <col min="11" max="11" width="17.26953125" style="162" bestFit="1" customWidth="1"/>
    <col min="12" max="12" width="14.26953125" style="162" customWidth="1"/>
    <col min="13" max="13" width="24.453125" style="162" customWidth="1"/>
    <col min="14" max="14" width="24.453125" style="162" hidden="1" customWidth="1"/>
    <col min="15" max="15" width="9.1796875" style="113"/>
    <col min="16" max="16" width="24.81640625" style="110" customWidth="1"/>
    <col min="17" max="16384" width="9.1796875" style="110"/>
  </cols>
  <sheetData>
    <row r="1" spans="1:15" x14ac:dyDescent="0.35">
      <c r="A1" s="2"/>
      <c r="B1" s="2"/>
      <c r="C1" s="2" t="s">
        <v>363</v>
      </c>
      <c r="D1" s="2"/>
      <c r="E1" s="2"/>
      <c r="F1" s="2"/>
      <c r="G1" s="2"/>
      <c r="H1" s="2" t="str">
        <f>IF(Deelnemersoverzicht!C15="","",IF(Deelnemersoverzicht!C15="(Dit veld wordt ingevuld door RVO)","",Deelnemersoverzicht!C15))</f>
        <v>Dit wordt ingevuld door RVO</v>
      </c>
      <c r="I1" s="2"/>
      <c r="J1" s="2"/>
      <c r="K1" s="2"/>
      <c r="L1" s="2"/>
      <c r="M1" s="2"/>
      <c r="N1" s="111" t="s">
        <v>210</v>
      </c>
      <c r="O1" s="432"/>
    </row>
    <row r="2" spans="1:15" ht="18" x14ac:dyDescent="0.4">
      <c r="A2" s="112"/>
      <c r="B2" s="112"/>
      <c r="C2" s="58" t="s">
        <v>211</v>
      </c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432"/>
      <c r="O2" s="432"/>
    </row>
    <row r="3" spans="1:15" ht="12.5" x14ac:dyDescent="0.25">
      <c r="A3" s="432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</row>
    <row r="4" spans="1:15" ht="13" x14ac:dyDescent="0.3">
      <c r="A4" s="432"/>
      <c r="B4" s="114"/>
      <c r="C4" s="114" t="s">
        <v>212</v>
      </c>
      <c r="D4" s="114"/>
      <c r="E4" s="115"/>
      <c r="F4" s="115"/>
      <c r="G4" s="115"/>
      <c r="H4" s="115"/>
      <c r="I4" s="115"/>
      <c r="J4" s="115"/>
      <c r="K4" s="115"/>
      <c r="L4" s="165"/>
      <c r="M4" s="165"/>
      <c r="N4" s="432"/>
      <c r="O4" s="432"/>
    </row>
    <row r="5" spans="1:15" ht="13" x14ac:dyDescent="0.3">
      <c r="A5" s="432"/>
      <c r="B5" s="117"/>
      <c r="C5" s="433"/>
      <c r="D5" s="433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</row>
    <row r="6" spans="1:15" ht="15" customHeight="1" x14ac:dyDescent="0.3">
      <c r="A6" s="432"/>
      <c r="B6" s="117"/>
      <c r="C6" s="434" t="s">
        <v>92</v>
      </c>
      <c r="D6" s="434"/>
      <c r="E6" s="432"/>
      <c r="F6" s="118">
        <f ca="1">IF(_xlfn.XLOOKUP(C6,Deelnemersoverzicht!B26:B35,deelnemers)="",IF(INDIRECT(CONCATENATE("'Begroting D"&amp;(MID($C$6,11,1)-1)&amp;"'!$F$6"))=_xlfn.XLOOKUP((CONCATENATE("Deelnemer "&amp;(MID($C$6,11,1)-1))),Deelnemersoverzicht!B26:B35,deelnemers),Deelnemersoverzicht!C50,_xlfn.XLOOKUP((_xlfn.XLOOKUP(INDIRECT(CONCATENATE("'Begroting D"&amp;(MID($C$6,11,1)-1)&amp;"'!$F$6")),inkind,Deelnemersoverzicht!A50:A57)+1),Deelnemersoverzicht!A50:A57,inkind)),_xlfn.XLOOKUP(C6,Deelnemersoverzicht!B26:B35,deelnemers))</f>
        <v>0</v>
      </c>
      <c r="G6" s="119"/>
      <c r="H6" s="120"/>
      <c r="I6" s="120"/>
      <c r="J6" s="120"/>
      <c r="K6" s="121"/>
      <c r="L6" s="435"/>
      <c r="M6" s="435"/>
      <c r="N6" s="432"/>
      <c r="O6" s="432"/>
    </row>
    <row r="7" spans="1:15" ht="15" customHeight="1" x14ac:dyDescent="0.3">
      <c r="A7" s="432"/>
      <c r="B7" s="117"/>
      <c r="C7" s="434" t="s">
        <v>214</v>
      </c>
      <c r="D7" s="434"/>
      <c r="E7" s="432"/>
      <c r="F7" s="118">
        <f>Deelnemersoverzicht!C19</f>
        <v>0</v>
      </c>
      <c r="G7" s="119"/>
      <c r="H7" s="119"/>
      <c r="I7" s="119"/>
      <c r="J7" s="119"/>
      <c r="K7" s="122"/>
      <c r="L7" s="435"/>
      <c r="M7" s="435"/>
      <c r="N7" s="432"/>
      <c r="O7" s="432"/>
    </row>
    <row r="8" spans="1:15" ht="15" customHeight="1" x14ac:dyDescent="0.3">
      <c r="A8" s="432"/>
      <c r="B8" s="117"/>
      <c r="C8" s="399" t="s">
        <v>15</v>
      </c>
      <c r="D8" s="434"/>
      <c r="E8" s="432"/>
      <c r="F8" s="599" t="s">
        <v>86</v>
      </c>
      <c r="G8" s="600"/>
      <c r="H8" s="600"/>
      <c r="I8" s="600"/>
      <c r="J8" s="600"/>
      <c r="K8" s="601"/>
      <c r="L8" s="435"/>
      <c r="M8" s="435"/>
      <c r="N8" s="432"/>
      <c r="O8" s="432"/>
    </row>
    <row r="9" spans="1:15" ht="15" customHeight="1" x14ac:dyDescent="0.3">
      <c r="A9" s="432"/>
      <c r="B9" s="117"/>
      <c r="C9" s="124" t="s">
        <v>216</v>
      </c>
      <c r="D9" s="432"/>
      <c r="E9" s="432"/>
      <c r="F9" s="599" t="s">
        <v>86</v>
      </c>
      <c r="G9" s="600"/>
      <c r="H9" s="600"/>
      <c r="I9" s="600"/>
      <c r="J9" s="600"/>
      <c r="K9" s="601"/>
      <c r="L9" s="435"/>
      <c r="M9" s="435"/>
      <c r="N9" s="432"/>
      <c r="O9" s="432"/>
    </row>
    <row r="10" spans="1:15" ht="15.75" customHeight="1" x14ac:dyDescent="0.3">
      <c r="A10" s="432"/>
      <c r="B10" s="117"/>
      <c r="C10" s="432"/>
      <c r="D10" s="432"/>
      <c r="E10" s="432"/>
      <c r="F10" s="602" t="str">
        <f>IF(F9="Integrale kostensystematiek","IKS Let op! U dient in de begroting de IKS-tarieven zo te specificeren dat deze te controleren zijn op basis van de door u aangeleverde IKS tarieven aan RVO. Bijvoorbeeld: divisie R&amp;D, loonschaal 10. Vul dit in bij toelichting IKS","")</f>
        <v/>
      </c>
      <c r="G10" s="602"/>
      <c r="H10" s="602"/>
      <c r="I10" s="602"/>
      <c r="J10" s="602"/>
      <c r="K10" s="602"/>
      <c r="L10" s="167"/>
      <c r="M10" s="167"/>
      <c r="N10" s="432"/>
      <c r="O10" s="432"/>
    </row>
    <row r="11" spans="1:15" ht="15.75" customHeight="1" x14ac:dyDescent="0.3">
      <c r="A11" s="432"/>
      <c r="B11" s="117"/>
      <c r="C11" s="432"/>
      <c r="D11" s="432"/>
      <c r="E11" s="432"/>
      <c r="F11" s="603"/>
      <c r="G11" s="603"/>
      <c r="H11" s="603"/>
      <c r="I11" s="603"/>
      <c r="J11" s="603"/>
      <c r="K11" s="603"/>
      <c r="L11" s="167"/>
      <c r="M11" s="167"/>
      <c r="N11" s="432"/>
      <c r="O11" s="432"/>
    </row>
    <row r="12" spans="1:15" ht="15.75" customHeight="1" x14ac:dyDescent="0.3">
      <c r="A12" s="432"/>
      <c r="B12" s="117"/>
      <c r="C12" s="432"/>
      <c r="D12" s="432"/>
      <c r="E12" s="432"/>
      <c r="F12" s="603"/>
      <c r="G12" s="603"/>
      <c r="H12" s="603"/>
      <c r="I12" s="603"/>
      <c r="J12" s="603"/>
      <c r="K12" s="603"/>
      <c r="L12" s="167"/>
      <c r="M12" s="167"/>
      <c r="N12" s="432"/>
      <c r="O12" s="432"/>
    </row>
    <row r="13" spans="1:15" ht="15.75" customHeight="1" x14ac:dyDescent="0.3">
      <c r="A13" s="432"/>
      <c r="B13" s="114" t="s">
        <v>217</v>
      </c>
      <c r="C13" s="436"/>
      <c r="D13" s="125"/>
      <c r="E13" s="126"/>
      <c r="F13" s="436"/>
      <c r="G13" s="436"/>
      <c r="H13" s="436"/>
      <c r="I13" s="436"/>
      <c r="J13" s="436"/>
      <c r="K13" s="436"/>
      <c r="L13" s="437"/>
      <c r="M13" s="435"/>
      <c r="N13" s="432"/>
      <c r="O13" s="432"/>
    </row>
    <row r="14" spans="1:15" ht="13" x14ac:dyDescent="0.3">
      <c r="A14" s="432"/>
      <c r="B14" s="114" t="s">
        <v>218</v>
      </c>
      <c r="C14" s="436"/>
      <c r="D14" s="125"/>
      <c r="E14" s="126"/>
      <c r="F14" s="436"/>
      <c r="G14" s="436"/>
      <c r="H14" s="436"/>
      <c r="I14" s="436"/>
      <c r="J14" s="436"/>
      <c r="K14" s="436"/>
      <c r="L14" s="437"/>
      <c r="M14" s="435"/>
      <c r="N14" s="432"/>
      <c r="O14" s="432"/>
    </row>
    <row r="15" spans="1:15" ht="13" x14ac:dyDescent="0.3">
      <c r="A15" s="432"/>
      <c r="B15" s="117"/>
      <c r="C15" s="432"/>
      <c r="D15" s="432"/>
      <c r="E15" s="432"/>
      <c r="F15" s="432"/>
      <c r="G15" s="432"/>
      <c r="H15" s="432"/>
      <c r="I15" s="432"/>
      <c r="J15" s="432"/>
      <c r="K15" s="432"/>
      <c r="L15" s="435"/>
      <c r="M15" s="435"/>
      <c r="N15" s="432"/>
      <c r="O15" s="432"/>
    </row>
    <row r="16" spans="1:15" ht="13" x14ac:dyDescent="0.3">
      <c r="A16" s="432"/>
      <c r="B16" s="114" t="s">
        <v>219</v>
      </c>
      <c r="C16" s="114" t="s">
        <v>220</v>
      </c>
      <c r="D16" s="127"/>
      <c r="E16" s="115"/>
      <c r="F16" s="115"/>
      <c r="G16" s="115"/>
      <c r="H16" s="115"/>
      <c r="I16" s="115"/>
      <c r="J16" s="115"/>
      <c r="K16" s="115"/>
      <c r="L16" s="116"/>
      <c r="M16" s="149"/>
      <c r="N16" s="432"/>
      <c r="O16" s="432"/>
    </row>
    <row r="17" spans="2:15" ht="13" x14ac:dyDescent="0.3">
      <c r="B17" s="117"/>
      <c r="C17" s="432"/>
      <c r="D17" s="433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2"/>
    </row>
    <row r="18" spans="2:15" ht="13" x14ac:dyDescent="0.3">
      <c r="B18" s="117"/>
      <c r="C18" s="432"/>
      <c r="D18" s="433"/>
      <c r="E18" s="432"/>
      <c r="F18" s="403"/>
      <c r="G18" s="178" t="str">
        <f>IF(AND($F$9="Integrale kostensystematiek",COUNTA(C20:D55)&gt;COUNTA(G20:G55)),"Let op! U dient de Toelichting IKS in te vullen","")</f>
        <v/>
      </c>
      <c r="H18" s="403"/>
      <c r="I18" s="403"/>
      <c r="J18" s="164"/>
      <c r="K18" s="164"/>
      <c r="L18" s="435"/>
      <c r="M18" s="435"/>
      <c r="N18" s="432"/>
      <c r="O18" s="432"/>
    </row>
    <row r="19" spans="2:15" ht="39" x14ac:dyDescent="0.3">
      <c r="B19" s="130" t="s">
        <v>221</v>
      </c>
      <c r="C19" s="597" t="s">
        <v>222</v>
      </c>
      <c r="D19" s="598"/>
      <c r="E19" s="604" t="s">
        <v>223</v>
      </c>
      <c r="F19" s="604"/>
      <c r="G19" s="130" t="s">
        <v>224</v>
      </c>
      <c r="H19" s="604" t="s">
        <v>225</v>
      </c>
      <c r="I19" s="604"/>
      <c r="J19" s="163" t="s">
        <v>226</v>
      </c>
      <c r="K19" s="130" t="s">
        <v>227</v>
      </c>
      <c r="L19" s="131"/>
      <c r="M19" s="131"/>
      <c r="N19" s="432"/>
      <c r="O19" s="432"/>
    </row>
    <row r="20" spans="2:15" ht="12.5" x14ac:dyDescent="0.25">
      <c r="B20" s="368"/>
      <c r="C20" s="589"/>
      <c r="D20" s="590"/>
      <c r="E20" s="589"/>
      <c r="F20" s="590"/>
      <c r="G20" s="438"/>
      <c r="H20" s="591"/>
      <c r="I20" s="592"/>
      <c r="J20" s="440"/>
      <c r="K20" s="441">
        <f t="shared" ref="K20:K55" si="0">H20*J20</f>
        <v>0</v>
      </c>
      <c r="L20" s="435"/>
      <c r="M20" s="435"/>
      <c r="N20" s="432"/>
      <c r="O20" s="432"/>
    </row>
    <row r="21" spans="2:15" ht="12.5" x14ac:dyDescent="0.25">
      <c r="B21" s="368"/>
      <c r="C21" s="589"/>
      <c r="D21" s="590"/>
      <c r="E21" s="589"/>
      <c r="F21" s="590"/>
      <c r="G21" s="438"/>
      <c r="H21" s="591"/>
      <c r="I21" s="592"/>
      <c r="J21" s="440"/>
      <c r="K21" s="441">
        <f t="shared" si="0"/>
        <v>0</v>
      </c>
      <c r="L21" s="435"/>
      <c r="M21" s="435"/>
      <c r="N21" s="432"/>
      <c r="O21" s="432"/>
    </row>
    <row r="22" spans="2:15" ht="12.5" x14ac:dyDescent="0.25">
      <c r="B22" s="368"/>
      <c r="C22" s="589"/>
      <c r="D22" s="590"/>
      <c r="E22" s="589"/>
      <c r="F22" s="590"/>
      <c r="G22" s="438"/>
      <c r="H22" s="591"/>
      <c r="I22" s="592"/>
      <c r="J22" s="440"/>
      <c r="K22" s="441">
        <f t="shared" si="0"/>
        <v>0</v>
      </c>
      <c r="L22" s="435"/>
      <c r="M22" s="435"/>
      <c r="N22" s="432"/>
      <c r="O22" s="432"/>
    </row>
    <row r="23" spans="2:15" ht="12.5" x14ac:dyDescent="0.25">
      <c r="B23" s="368"/>
      <c r="C23" s="589"/>
      <c r="D23" s="590"/>
      <c r="E23" s="589"/>
      <c r="F23" s="590"/>
      <c r="G23" s="438"/>
      <c r="H23" s="591"/>
      <c r="I23" s="592"/>
      <c r="J23" s="440"/>
      <c r="K23" s="441">
        <f t="shared" si="0"/>
        <v>0</v>
      </c>
      <c r="L23" s="435"/>
      <c r="M23" s="435"/>
      <c r="N23" s="432"/>
      <c r="O23" s="432"/>
    </row>
    <row r="24" spans="2:15" ht="12.5" x14ac:dyDescent="0.25">
      <c r="B24" s="368"/>
      <c r="C24" s="589"/>
      <c r="D24" s="590"/>
      <c r="E24" s="589"/>
      <c r="F24" s="590"/>
      <c r="G24" s="438"/>
      <c r="H24" s="591"/>
      <c r="I24" s="592"/>
      <c r="J24" s="440"/>
      <c r="K24" s="441">
        <f t="shared" si="0"/>
        <v>0</v>
      </c>
      <c r="L24" s="435"/>
      <c r="M24" s="435"/>
      <c r="N24" s="432"/>
      <c r="O24" s="432"/>
    </row>
    <row r="25" spans="2:15" ht="12.5" x14ac:dyDescent="0.25">
      <c r="B25" s="368"/>
      <c r="C25" s="589"/>
      <c r="D25" s="590"/>
      <c r="E25" s="589"/>
      <c r="F25" s="590"/>
      <c r="G25" s="438"/>
      <c r="H25" s="591"/>
      <c r="I25" s="592"/>
      <c r="J25" s="440"/>
      <c r="K25" s="441">
        <f t="shared" si="0"/>
        <v>0</v>
      </c>
      <c r="L25" s="435"/>
      <c r="M25" s="435"/>
      <c r="N25" s="432"/>
      <c r="O25" s="432"/>
    </row>
    <row r="26" spans="2:15" ht="12.5" x14ac:dyDescent="0.25">
      <c r="B26" s="368"/>
      <c r="C26" s="589"/>
      <c r="D26" s="590"/>
      <c r="E26" s="589"/>
      <c r="F26" s="590"/>
      <c r="G26" s="438"/>
      <c r="H26" s="591"/>
      <c r="I26" s="592"/>
      <c r="J26" s="440"/>
      <c r="K26" s="441">
        <f t="shared" si="0"/>
        <v>0</v>
      </c>
      <c r="L26" s="435"/>
      <c r="M26" s="435"/>
      <c r="N26" s="432"/>
      <c r="O26" s="432"/>
    </row>
    <row r="27" spans="2:15" ht="12.5" x14ac:dyDescent="0.25">
      <c r="B27" s="368"/>
      <c r="C27" s="589"/>
      <c r="D27" s="590"/>
      <c r="E27" s="589"/>
      <c r="F27" s="590"/>
      <c r="G27" s="438"/>
      <c r="H27" s="591"/>
      <c r="I27" s="592"/>
      <c r="J27" s="440"/>
      <c r="K27" s="441">
        <f t="shared" si="0"/>
        <v>0</v>
      </c>
      <c r="L27" s="435"/>
      <c r="M27" s="435"/>
      <c r="N27" s="432"/>
      <c r="O27" s="432"/>
    </row>
    <row r="28" spans="2:15" ht="12.5" x14ac:dyDescent="0.25">
      <c r="B28" s="368"/>
      <c r="C28" s="589"/>
      <c r="D28" s="590"/>
      <c r="E28" s="589"/>
      <c r="F28" s="590"/>
      <c r="G28" s="438"/>
      <c r="H28" s="591"/>
      <c r="I28" s="592"/>
      <c r="J28" s="440"/>
      <c r="K28" s="441">
        <f t="shared" si="0"/>
        <v>0</v>
      </c>
      <c r="L28" s="435"/>
      <c r="M28" s="435"/>
      <c r="N28" s="432"/>
      <c r="O28" s="432"/>
    </row>
    <row r="29" spans="2:15" ht="12.5" x14ac:dyDescent="0.25">
      <c r="B29" s="368"/>
      <c r="C29" s="589"/>
      <c r="D29" s="590"/>
      <c r="E29" s="589"/>
      <c r="F29" s="590"/>
      <c r="G29" s="438"/>
      <c r="H29" s="591"/>
      <c r="I29" s="592"/>
      <c r="J29" s="440"/>
      <c r="K29" s="441">
        <f t="shared" si="0"/>
        <v>0</v>
      </c>
      <c r="L29" s="435"/>
      <c r="M29" s="435"/>
      <c r="N29" s="432"/>
      <c r="O29" s="432"/>
    </row>
    <row r="30" spans="2:15" ht="12.5" x14ac:dyDescent="0.25">
      <c r="B30" s="368"/>
      <c r="C30" s="589"/>
      <c r="D30" s="590"/>
      <c r="E30" s="589"/>
      <c r="F30" s="590"/>
      <c r="G30" s="438"/>
      <c r="H30" s="591"/>
      <c r="I30" s="592"/>
      <c r="J30" s="440"/>
      <c r="K30" s="441">
        <f t="shared" si="0"/>
        <v>0</v>
      </c>
      <c r="L30" s="435"/>
      <c r="M30" s="435"/>
      <c r="N30" s="432"/>
      <c r="O30" s="432"/>
    </row>
    <row r="31" spans="2:15" ht="12.5" x14ac:dyDescent="0.25">
      <c r="B31" s="368"/>
      <c r="C31" s="589"/>
      <c r="D31" s="590"/>
      <c r="E31" s="589"/>
      <c r="F31" s="590"/>
      <c r="G31" s="438"/>
      <c r="H31" s="591"/>
      <c r="I31" s="592"/>
      <c r="J31" s="440"/>
      <c r="K31" s="441">
        <f t="shared" si="0"/>
        <v>0</v>
      </c>
      <c r="L31" s="435"/>
      <c r="M31" s="435"/>
      <c r="N31" s="432"/>
      <c r="O31" s="432"/>
    </row>
    <row r="32" spans="2:15" ht="12.5" x14ac:dyDescent="0.25">
      <c r="B32" s="368"/>
      <c r="C32" s="589"/>
      <c r="D32" s="590"/>
      <c r="E32" s="589"/>
      <c r="F32" s="590"/>
      <c r="G32" s="438"/>
      <c r="H32" s="591"/>
      <c r="I32" s="592"/>
      <c r="J32" s="440"/>
      <c r="K32" s="441">
        <f t="shared" si="0"/>
        <v>0</v>
      </c>
      <c r="L32" s="435"/>
      <c r="M32" s="435"/>
      <c r="N32" s="432"/>
      <c r="O32" s="432"/>
    </row>
    <row r="33" spans="2:15" ht="12.5" x14ac:dyDescent="0.25">
      <c r="B33" s="368"/>
      <c r="C33" s="589"/>
      <c r="D33" s="590"/>
      <c r="E33" s="589"/>
      <c r="F33" s="590"/>
      <c r="G33" s="438"/>
      <c r="H33" s="591"/>
      <c r="I33" s="592"/>
      <c r="J33" s="440"/>
      <c r="K33" s="441">
        <f t="shared" si="0"/>
        <v>0</v>
      </c>
      <c r="L33" s="435"/>
      <c r="M33" s="435"/>
      <c r="N33" s="432"/>
      <c r="O33" s="432"/>
    </row>
    <row r="34" spans="2:15" ht="12.5" x14ac:dyDescent="0.25">
      <c r="B34" s="368"/>
      <c r="C34" s="589"/>
      <c r="D34" s="590"/>
      <c r="E34" s="589"/>
      <c r="F34" s="590"/>
      <c r="G34" s="438"/>
      <c r="H34" s="591"/>
      <c r="I34" s="592"/>
      <c r="J34" s="440"/>
      <c r="K34" s="441">
        <f t="shared" si="0"/>
        <v>0</v>
      </c>
      <c r="L34" s="435"/>
      <c r="M34" s="435"/>
      <c r="N34" s="432"/>
      <c r="O34" s="432"/>
    </row>
    <row r="35" spans="2:15" ht="12.5" x14ac:dyDescent="0.25">
      <c r="B35" s="368"/>
      <c r="C35" s="589"/>
      <c r="D35" s="590"/>
      <c r="E35" s="589"/>
      <c r="F35" s="590"/>
      <c r="G35" s="438"/>
      <c r="H35" s="591"/>
      <c r="I35" s="592"/>
      <c r="J35" s="440"/>
      <c r="K35" s="441">
        <f t="shared" si="0"/>
        <v>0</v>
      </c>
      <c r="L35" s="435"/>
      <c r="M35" s="435"/>
      <c r="N35" s="432"/>
      <c r="O35" s="432"/>
    </row>
    <row r="36" spans="2:15" ht="12.5" x14ac:dyDescent="0.25">
      <c r="B36" s="368"/>
      <c r="C36" s="589"/>
      <c r="D36" s="590"/>
      <c r="E36" s="589"/>
      <c r="F36" s="590"/>
      <c r="G36" s="438"/>
      <c r="H36" s="591"/>
      <c r="I36" s="592"/>
      <c r="J36" s="440"/>
      <c r="K36" s="441">
        <f t="shared" si="0"/>
        <v>0</v>
      </c>
      <c r="L36" s="435"/>
      <c r="M36" s="435"/>
      <c r="N36" s="432"/>
      <c r="O36" s="432"/>
    </row>
    <row r="37" spans="2:15" ht="12.5" x14ac:dyDescent="0.25">
      <c r="B37" s="368"/>
      <c r="C37" s="589"/>
      <c r="D37" s="590"/>
      <c r="E37" s="589"/>
      <c r="F37" s="590"/>
      <c r="G37" s="438"/>
      <c r="H37" s="591"/>
      <c r="I37" s="592"/>
      <c r="J37" s="440"/>
      <c r="K37" s="441">
        <f t="shared" si="0"/>
        <v>0</v>
      </c>
      <c r="L37" s="435"/>
      <c r="M37" s="435"/>
      <c r="N37" s="432"/>
      <c r="O37" s="432"/>
    </row>
    <row r="38" spans="2:15" ht="12.5" x14ac:dyDescent="0.25">
      <c r="B38" s="368"/>
      <c r="C38" s="589"/>
      <c r="D38" s="590"/>
      <c r="E38" s="589"/>
      <c r="F38" s="590"/>
      <c r="G38" s="438"/>
      <c r="H38" s="591"/>
      <c r="I38" s="592"/>
      <c r="J38" s="440"/>
      <c r="K38" s="441">
        <f t="shared" si="0"/>
        <v>0</v>
      </c>
      <c r="L38" s="435"/>
      <c r="M38" s="435"/>
      <c r="N38" s="432"/>
      <c r="O38" s="432"/>
    </row>
    <row r="39" spans="2:15" ht="12.5" x14ac:dyDescent="0.25">
      <c r="B39" s="368"/>
      <c r="C39" s="589"/>
      <c r="D39" s="590"/>
      <c r="E39" s="589"/>
      <c r="F39" s="590"/>
      <c r="G39" s="438"/>
      <c r="H39" s="591"/>
      <c r="I39" s="592"/>
      <c r="J39" s="440"/>
      <c r="K39" s="441">
        <f t="shared" si="0"/>
        <v>0</v>
      </c>
      <c r="L39" s="435"/>
      <c r="M39" s="435"/>
      <c r="N39" s="432"/>
      <c r="O39" s="432"/>
    </row>
    <row r="40" spans="2:15" ht="12.5" x14ac:dyDescent="0.25">
      <c r="B40" s="368"/>
      <c r="C40" s="589"/>
      <c r="D40" s="590"/>
      <c r="E40" s="589"/>
      <c r="F40" s="590"/>
      <c r="G40" s="438"/>
      <c r="H40" s="591"/>
      <c r="I40" s="592"/>
      <c r="J40" s="440"/>
      <c r="K40" s="441">
        <f t="shared" si="0"/>
        <v>0</v>
      </c>
      <c r="L40" s="435"/>
      <c r="M40" s="435"/>
      <c r="N40" s="432"/>
      <c r="O40" s="432"/>
    </row>
    <row r="41" spans="2:15" ht="12.5" x14ac:dyDescent="0.25">
      <c r="B41" s="368"/>
      <c r="C41" s="589"/>
      <c r="D41" s="590"/>
      <c r="E41" s="589"/>
      <c r="F41" s="590"/>
      <c r="G41" s="438"/>
      <c r="H41" s="591"/>
      <c r="I41" s="592"/>
      <c r="J41" s="440"/>
      <c r="K41" s="441">
        <f t="shared" si="0"/>
        <v>0</v>
      </c>
      <c r="L41" s="435"/>
      <c r="M41" s="435"/>
      <c r="N41" s="432"/>
      <c r="O41" s="432"/>
    </row>
    <row r="42" spans="2:15" ht="12.5" x14ac:dyDescent="0.25">
      <c r="B42" s="368"/>
      <c r="C42" s="589"/>
      <c r="D42" s="590"/>
      <c r="E42" s="589"/>
      <c r="F42" s="590"/>
      <c r="G42" s="438"/>
      <c r="H42" s="591"/>
      <c r="I42" s="592"/>
      <c r="J42" s="440"/>
      <c r="K42" s="441">
        <f t="shared" si="0"/>
        <v>0</v>
      </c>
      <c r="L42" s="435"/>
      <c r="M42" s="435"/>
      <c r="N42" s="432"/>
      <c r="O42" s="432"/>
    </row>
    <row r="43" spans="2:15" ht="12.5" x14ac:dyDescent="0.25">
      <c r="B43" s="368"/>
      <c r="C43" s="589"/>
      <c r="D43" s="590"/>
      <c r="E43" s="589"/>
      <c r="F43" s="590"/>
      <c r="G43" s="438"/>
      <c r="H43" s="591"/>
      <c r="I43" s="592"/>
      <c r="J43" s="440"/>
      <c r="K43" s="441">
        <f t="shared" si="0"/>
        <v>0</v>
      </c>
      <c r="L43" s="435"/>
      <c r="M43" s="435"/>
      <c r="N43" s="432"/>
      <c r="O43" s="432"/>
    </row>
    <row r="44" spans="2:15" ht="12.5" x14ac:dyDescent="0.25">
      <c r="B44" s="368"/>
      <c r="C44" s="589"/>
      <c r="D44" s="590"/>
      <c r="E44" s="589"/>
      <c r="F44" s="590"/>
      <c r="G44" s="438"/>
      <c r="H44" s="591"/>
      <c r="I44" s="592"/>
      <c r="J44" s="440"/>
      <c r="K44" s="441">
        <f t="shared" si="0"/>
        <v>0</v>
      </c>
      <c r="L44" s="435"/>
      <c r="M44" s="435"/>
      <c r="N44" s="432"/>
      <c r="O44" s="432"/>
    </row>
    <row r="45" spans="2:15" ht="12.5" x14ac:dyDescent="0.25">
      <c r="B45" s="368"/>
      <c r="C45" s="589"/>
      <c r="D45" s="590"/>
      <c r="E45" s="589"/>
      <c r="F45" s="590"/>
      <c r="G45" s="438"/>
      <c r="H45" s="591"/>
      <c r="I45" s="592"/>
      <c r="J45" s="440"/>
      <c r="K45" s="441">
        <f t="shared" si="0"/>
        <v>0</v>
      </c>
      <c r="L45" s="435"/>
      <c r="M45" s="435"/>
      <c r="N45" s="432"/>
      <c r="O45" s="432"/>
    </row>
    <row r="46" spans="2:15" ht="12.5" x14ac:dyDescent="0.25">
      <c r="B46" s="368"/>
      <c r="C46" s="589"/>
      <c r="D46" s="590"/>
      <c r="E46" s="589"/>
      <c r="F46" s="590"/>
      <c r="G46" s="438"/>
      <c r="H46" s="591"/>
      <c r="I46" s="592"/>
      <c r="J46" s="440"/>
      <c r="K46" s="441">
        <f t="shared" si="0"/>
        <v>0</v>
      </c>
      <c r="L46" s="435"/>
      <c r="M46" s="435"/>
      <c r="N46" s="432"/>
      <c r="O46" s="432"/>
    </row>
    <row r="47" spans="2:15" ht="12.5" x14ac:dyDescent="0.25">
      <c r="B47" s="368"/>
      <c r="C47" s="589"/>
      <c r="D47" s="590"/>
      <c r="E47" s="589"/>
      <c r="F47" s="590"/>
      <c r="G47" s="438"/>
      <c r="H47" s="591"/>
      <c r="I47" s="592"/>
      <c r="J47" s="440"/>
      <c r="K47" s="441">
        <f t="shared" si="0"/>
        <v>0</v>
      </c>
      <c r="L47" s="435"/>
      <c r="M47" s="435"/>
      <c r="N47" s="432"/>
      <c r="O47" s="432"/>
    </row>
    <row r="48" spans="2:15" ht="12.5" x14ac:dyDescent="0.25">
      <c r="B48" s="368"/>
      <c r="C48" s="589"/>
      <c r="D48" s="590"/>
      <c r="E48" s="589"/>
      <c r="F48" s="590"/>
      <c r="G48" s="438"/>
      <c r="H48" s="591"/>
      <c r="I48" s="592"/>
      <c r="J48" s="440"/>
      <c r="K48" s="441">
        <f t="shared" si="0"/>
        <v>0</v>
      </c>
      <c r="L48" s="435"/>
      <c r="M48" s="435"/>
      <c r="N48" s="432"/>
      <c r="O48" s="432"/>
    </row>
    <row r="49" spans="2:15" ht="12.5" x14ac:dyDescent="0.25">
      <c r="B49" s="368"/>
      <c r="C49" s="589"/>
      <c r="D49" s="590"/>
      <c r="E49" s="589"/>
      <c r="F49" s="590"/>
      <c r="G49" s="438"/>
      <c r="H49" s="591"/>
      <c r="I49" s="592"/>
      <c r="J49" s="440"/>
      <c r="K49" s="441">
        <f t="shared" si="0"/>
        <v>0</v>
      </c>
      <c r="L49" s="435"/>
      <c r="M49" s="435"/>
      <c r="N49" s="432"/>
      <c r="O49" s="432"/>
    </row>
    <row r="50" spans="2:15" ht="12.5" x14ac:dyDescent="0.25">
      <c r="B50" s="368"/>
      <c r="C50" s="589"/>
      <c r="D50" s="590"/>
      <c r="E50" s="589"/>
      <c r="F50" s="590"/>
      <c r="G50" s="438"/>
      <c r="H50" s="591"/>
      <c r="I50" s="592"/>
      <c r="J50" s="440"/>
      <c r="K50" s="441">
        <f t="shared" si="0"/>
        <v>0</v>
      </c>
      <c r="L50" s="435"/>
      <c r="M50" s="435"/>
      <c r="N50" s="432"/>
      <c r="O50" s="432"/>
    </row>
    <row r="51" spans="2:15" ht="12.5" x14ac:dyDescent="0.25">
      <c r="B51" s="368"/>
      <c r="C51" s="589"/>
      <c r="D51" s="590"/>
      <c r="E51" s="589"/>
      <c r="F51" s="590"/>
      <c r="G51" s="438"/>
      <c r="H51" s="591"/>
      <c r="I51" s="592"/>
      <c r="J51" s="440"/>
      <c r="K51" s="441">
        <f t="shared" si="0"/>
        <v>0</v>
      </c>
      <c r="L51" s="435"/>
      <c r="M51" s="435"/>
      <c r="N51" s="432"/>
      <c r="O51" s="432"/>
    </row>
    <row r="52" spans="2:15" ht="12.5" x14ac:dyDescent="0.25">
      <c r="B52" s="368"/>
      <c r="C52" s="589"/>
      <c r="D52" s="590"/>
      <c r="E52" s="589"/>
      <c r="F52" s="590"/>
      <c r="G52" s="438"/>
      <c r="H52" s="591"/>
      <c r="I52" s="592"/>
      <c r="J52" s="440"/>
      <c r="K52" s="441">
        <f t="shared" si="0"/>
        <v>0</v>
      </c>
      <c r="L52" s="435"/>
      <c r="M52" s="435"/>
      <c r="N52" s="432"/>
      <c r="O52" s="432"/>
    </row>
    <row r="53" spans="2:15" ht="12.5" x14ac:dyDescent="0.25">
      <c r="B53" s="368"/>
      <c r="C53" s="589"/>
      <c r="D53" s="590"/>
      <c r="E53" s="589"/>
      <c r="F53" s="590"/>
      <c r="G53" s="438"/>
      <c r="H53" s="591"/>
      <c r="I53" s="592"/>
      <c r="J53" s="440"/>
      <c r="K53" s="441">
        <f t="shared" si="0"/>
        <v>0</v>
      </c>
      <c r="L53" s="435"/>
      <c r="M53" s="435"/>
      <c r="N53" s="432"/>
      <c r="O53" s="432"/>
    </row>
    <row r="54" spans="2:15" ht="12.5" x14ac:dyDescent="0.25">
      <c r="B54" s="368"/>
      <c r="C54" s="589"/>
      <c r="D54" s="590"/>
      <c r="E54" s="589"/>
      <c r="F54" s="590"/>
      <c r="G54" s="438"/>
      <c r="H54" s="591"/>
      <c r="I54" s="592"/>
      <c r="J54" s="440"/>
      <c r="K54" s="441">
        <f t="shared" si="0"/>
        <v>0</v>
      </c>
      <c r="L54" s="435"/>
      <c r="M54" s="435"/>
      <c r="N54" s="432"/>
      <c r="O54" s="432"/>
    </row>
    <row r="55" spans="2:15" ht="12.5" x14ac:dyDescent="0.25">
      <c r="B55" s="368"/>
      <c r="C55" s="589"/>
      <c r="D55" s="590"/>
      <c r="E55" s="589"/>
      <c r="F55" s="590"/>
      <c r="G55" s="438"/>
      <c r="H55" s="591"/>
      <c r="I55" s="592"/>
      <c r="J55" s="440"/>
      <c r="K55" s="441">
        <f t="shared" si="0"/>
        <v>0</v>
      </c>
      <c r="L55" s="435"/>
      <c r="M55" s="435"/>
      <c r="N55" s="432"/>
      <c r="O55" s="432"/>
    </row>
    <row r="56" spans="2:15" ht="13" x14ac:dyDescent="0.3">
      <c r="B56" s="432"/>
      <c r="C56" s="432"/>
      <c r="D56" s="117"/>
      <c r="E56" s="117"/>
      <c r="F56" s="117"/>
      <c r="G56" s="117"/>
      <c r="H56" s="117"/>
      <c r="I56" s="117" t="s">
        <v>228</v>
      </c>
      <c r="J56" s="432"/>
      <c r="K56" s="101">
        <f>SUM(K20:K55)</f>
        <v>0</v>
      </c>
      <c r="L56" s="435"/>
      <c r="M56" s="435"/>
      <c r="N56" s="432"/>
      <c r="O56" s="432"/>
    </row>
    <row r="57" spans="2:15" ht="13" x14ac:dyDescent="0.3">
      <c r="B57" s="124"/>
      <c r="C57" s="117"/>
      <c r="D57" s="117"/>
      <c r="E57" s="432"/>
      <c r="F57" s="432"/>
      <c r="G57" s="432"/>
      <c r="H57" s="432"/>
      <c r="I57" s="432"/>
      <c r="J57" s="117"/>
      <c r="K57" s="117"/>
      <c r="L57" s="132"/>
      <c r="M57" s="132"/>
      <c r="N57" s="432"/>
      <c r="O57" s="432"/>
    </row>
    <row r="58" spans="2:15" ht="13" x14ac:dyDescent="0.3">
      <c r="B58" s="114" t="s">
        <v>229</v>
      </c>
      <c r="C58" s="114" t="s">
        <v>230</v>
      </c>
      <c r="D58" s="114"/>
      <c r="E58" s="115"/>
      <c r="F58" s="115"/>
      <c r="G58" s="115"/>
      <c r="H58" s="115"/>
      <c r="I58" s="115"/>
      <c r="J58" s="115"/>
      <c r="K58" s="115"/>
      <c r="L58" s="165"/>
      <c r="M58" s="165"/>
      <c r="N58" s="605" t="s">
        <v>231</v>
      </c>
      <c r="O58" s="432"/>
    </row>
    <row r="59" spans="2:15" ht="13" x14ac:dyDescent="0.3">
      <c r="B59" s="117"/>
      <c r="C59" s="117"/>
      <c r="D59" s="117"/>
      <c r="E59" s="432"/>
      <c r="F59" s="432"/>
      <c r="G59" s="432"/>
      <c r="H59" s="432"/>
      <c r="I59" s="432"/>
      <c r="J59" s="432"/>
      <c r="K59" s="432"/>
      <c r="L59" s="432"/>
      <c r="M59" s="432"/>
      <c r="N59" s="605"/>
      <c r="O59" s="432"/>
    </row>
    <row r="60" spans="2:15" ht="25.5" customHeight="1" x14ac:dyDescent="0.3">
      <c r="B60" s="432"/>
      <c r="C60" s="133"/>
      <c r="D60" s="172" t="str">
        <f>IF(COUNTA(D62:D83)&lt;COUNTA(E62:E83),"Let op! Vul ook de aanschafdatum in!","")</f>
        <v/>
      </c>
      <c r="E60" s="432"/>
      <c r="F60" s="134"/>
      <c r="G60" s="135"/>
      <c r="H60" s="135"/>
      <c r="I60" s="134"/>
      <c r="J60" s="131"/>
      <c r="K60" s="435"/>
      <c r="L60" s="442"/>
      <c r="M60" s="442"/>
      <c r="N60" s="606"/>
      <c r="O60" s="432"/>
    </row>
    <row r="61" spans="2:15" ht="39" x14ac:dyDescent="0.3">
      <c r="B61" s="130" t="s">
        <v>221</v>
      </c>
      <c r="C61" s="130" t="s">
        <v>232</v>
      </c>
      <c r="D61" s="128" t="s">
        <v>276</v>
      </c>
      <c r="E61" s="129" t="s">
        <v>234</v>
      </c>
      <c r="F61" s="136" t="s">
        <v>235</v>
      </c>
      <c r="G61" s="136" t="s">
        <v>236</v>
      </c>
      <c r="H61" s="136" t="s">
        <v>237</v>
      </c>
      <c r="I61" s="166" t="s">
        <v>238</v>
      </c>
      <c r="J61" s="130" t="s">
        <v>239</v>
      </c>
      <c r="K61" s="130" t="s">
        <v>227</v>
      </c>
      <c r="L61" s="435"/>
      <c r="M61" s="435"/>
      <c r="N61" s="137" t="s">
        <v>240</v>
      </c>
      <c r="O61" s="432"/>
    </row>
    <row r="62" spans="2:15" ht="12.5" x14ac:dyDescent="0.25">
      <c r="B62" s="368"/>
      <c r="C62" s="368"/>
      <c r="D62" s="443"/>
      <c r="E62" s="444"/>
      <c r="F62" s="445"/>
      <c r="G62" s="446">
        <f t="shared" ref="G62:G82" si="1">IFERROR(E62/F62,0)</f>
        <v>0</v>
      </c>
      <c r="H62" s="444"/>
      <c r="I62" s="447">
        <f>IFERROR(G62/H62,0)</f>
        <v>0</v>
      </c>
      <c r="J62" s="444"/>
      <c r="K62" s="441">
        <f t="shared" ref="K62:K83" si="2">I62*J62</f>
        <v>0</v>
      </c>
      <c r="L62" s="435"/>
      <c r="M62" s="435"/>
      <c r="N62" s="446" t="str">
        <f>IFERROR(IF(D62&gt;=Startdatum,"Na startdatum aangekocht", IF(DATEDIF('Begroting P'!$D62,Startdatum,"D")&gt;0,IF((('Begroting P'!$F62-((DATEDIF($D62,Startdatum,"M")/12)))*($E62/$F62))&lt;0,"Dit is afgeschreven!",(('Begroting P'!$F62-((DATEDIF($D62,Startdatum,"M")/12)))*($E62/$F62))),($E62/$F62))),0)</f>
        <v>Na startdatum aangekocht</v>
      </c>
      <c r="O62" s="123"/>
    </row>
    <row r="63" spans="2:15" ht="12.5" x14ac:dyDescent="0.25">
      <c r="B63" s="368"/>
      <c r="C63" s="368"/>
      <c r="D63" s="443"/>
      <c r="E63" s="444"/>
      <c r="F63" s="445"/>
      <c r="G63" s="446">
        <f t="shared" si="1"/>
        <v>0</v>
      </c>
      <c r="H63" s="444"/>
      <c r="I63" s="447">
        <f t="shared" ref="I63:I83" si="3">IFERROR(G63/H63,0)</f>
        <v>0</v>
      </c>
      <c r="J63" s="444"/>
      <c r="K63" s="441">
        <f t="shared" si="2"/>
        <v>0</v>
      </c>
      <c r="L63" s="435"/>
      <c r="M63" s="435"/>
      <c r="N63" s="446" t="str">
        <f>IFERROR(IF(D63&gt;=Startdatum,"Na startdatum aangekocht", IF(DATEDIF('Begroting P'!$D63,Startdatum,"D")&gt;0,IF((('Begroting P'!$F63-((DATEDIF($D63,Startdatum,"M")/12)))*($E63/$F63))&lt;0,"Dit is afgeschreven!",(('Begroting P'!$F63-((DATEDIF($D63,Startdatum,"M")/12)))*($E63/$F63))),($E63/$F63))),0)</f>
        <v>Na startdatum aangekocht</v>
      </c>
      <c r="O63" s="432"/>
    </row>
    <row r="64" spans="2:15" ht="12.5" x14ac:dyDescent="0.25">
      <c r="B64" s="368"/>
      <c r="C64" s="368"/>
      <c r="D64" s="443"/>
      <c r="E64" s="444"/>
      <c r="F64" s="445"/>
      <c r="G64" s="446">
        <f t="shared" si="1"/>
        <v>0</v>
      </c>
      <c r="H64" s="444"/>
      <c r="I64" s="447">
        <f t="shared" si="3"/>
        <v>0</v>
      </c>
      <c r="J64" s="444"/>
      <c r="K64" s="441">
        <f t="shared" si="2"/>
        <v>0</v>
      </c>
      <c r="L64" s="435"/>
      <c r="M64" s="435"/>
      <c r="N64" s="446" t="str">
        <f>IFERROR(IF(D64&gt;=Startdatum,"Na startdatum aangekocht", IF(DATEDIF('Begroting P'!$D64,Startdatum,"D")&gt;0,IF((('Begroting P'!$F64-((DATEDIF($D64,Startdatum,"M")/12)))*($E64/$F64))&lt;0,"Dit is afgeschreven!",(('Begroting P'!$F64-((DATEDIF($D64,Startdatum,"M")/12)))*($E64/$F64))),($E64/$F64))),0)</f>
        <v>Na startdatum aangekocht</v>
      </c>
      <c r="O64" s="432"/>
    </row>
    <row r="65" spans="2:15" ht="12.5" x14ac:dyDescent="0.25">
      <c r="B65" s="368"/>
      <c r="C65" s="368"/>
      <c r="D65" s="443"/>
      <c r="E65" s="444"/>
      <c r="F65" s="445"/>
      <c r="G65" s="446">
        <f t="shared" si="1"/>
        <v>0</v>
      </c>
      <c r="H65" s="444"/>
      <c r="I65" s="447">
        <f t="shared" si="3"/>
        <v>0</v>
      </c>
      <c r="J65" s="444"/>
      <c r="K65" s="441">
        <f t="shared" si="2"/>
        <v>0</v>
      </c>
      <c r="L65" s="435"/>
      <c r="M65" s="435"/>
      <c r="N65" s="446" t="str">
        <f>IFERROR(IF(D65&gt;=Startdatum,"Na startdatum aangekocht", IF(DATEDIF('Begroting P'!$D65,Startdatum,"D")&gt;0,IF((('Begroting P'!$F65-((DATEDIF($D65,Startdatum,"M")/12)))*($E65/$F65))&lt;0,"Dit is afgeschreven!",(('Begroting P'!$F65-((DATEDIF($D65,Startdatum,"M")/12)))*($E65/$F65))),($E65/$F65))),0)</f>
        <v>Na startdatum aangekocht</v>
      </c>
      <c r="O65" s="432"/>
    </row>
    <row r="66" spans="2:15" ht="12.5" x14ac:dyDescent="0.25">
      <c r="B66" s="368"/>
      <c r="C66" s="368"/>
      <c r="D66" s="443"/>
      <c r="E66" s="444"/>
      <c r="F66" s="445"/>
      <c r="G66" s="446">
        <f t="shared" si="1"/>
        <v>0</v>
      </c>
      <c r="H66" s="444"/>
      <c r="I66" s="447">
        <f t="shared" si="3"/>
        <v>0</v>
      </c>
      <c r="J66" s="444"/>
      <c r="K66" s="441">
        <f t="shared" si="2"/>
        <v>0</v>
      </c>
      <c r="L66" s="435"/>
      <c r="M66" s="435"/>
      <c r="N66" s="446" t="str">
        <f>IFERROR(IF(D66&gt;=Startdatum,"Na startdatum aangekocht", IF(DATEDIF('Begroting P'!$D66,Startdatum,"D")&gt;0,IF((('Begroting P'!$F66-((DATEDIF($D66,Startdatum,"M")/12)))*($E66/$F66))&lt;0,"Dit is afgeschreven!",(('Begroting P'!$F66-((DATEDIF($D66,Startdatum,"M")/12)))*($E66/$F66))),($E66/$F66))),0)</f>
        <v>Na startdatum aangekocht</v>
      </c>
      <c r="O66" s="432"/>
    </row>
    <row r="67" spans="2:15" ht="12.5" x14ac:dyDescent="0.25">
      <c r="B67" s="368"/>
      <c r="C67" s="368"/>
      <c r="D67" s="443"/>
      <c r="E67" s="444"/>
      <c r="F67" s="445"/>
      <c r="G67" s="446">
        <f t="shared" si="1"/>
        <v>0</v>
      </c>
      <c r="H67" s="444"/>
      <c r="I67" s="447">
        <f t="shared" si="3"/>
        <v>0</v>
      </c>
      <c r="J67" s="444"/>
      <c r="K67" s="441">
        <f t="shared" si="2"/>
        <v>0</v>
      </c>
      <c r="L67" s="435"/>
      <c r="M67" s="435"/>
      <c r="N67" s="446" t="str">
        <f>IFERROR(IF(D67&gt;=Startdatum,"Na startdatum aangekocht", IF(DATEDIF('Begroting P'!$D67,Startdatum,"D")&gt;0,IF((('Begroting P'!$F67-((DATEDIF($D67,Startdatum,"M")/12)))*($E67/$F67))&lt;0,"Dit is afgeschreven!",(('Begroting P'!$F67-((DATEDIF($D67,Startdatum,"M")/12)))*($E67/$F67))),($E67/$F67))),0)</f>
        <v>Na startdatum aangekocht</v>
      </c>
      <c r="O67" s="432"/>
    </row>
    <row r="68" spans="2:15" ht="12.5" x14ac:dyDescent="0.25">
      <c r="B68" s="368"/>
      <c r="C68" s="368"/>
      <c r="D68" s="443"/>
      <c r="E68" s="444"/>
      <c r="F68" s="445"/>
      <c r="G68" s="446">
        <f t="shared" si="1"/>
        <v>0</v>
      </c>
      <c r="H68" s="444"/>
      <c r="I68" s="447">
        <f t="shared" si="3"/>
        <v>0</v>
      </c>
      <c r="J68" s="444"/>
      <c r="K68" s="441">
        <f t="shared" si="2"/>
        <v>0</v>
      </c>
      <c r="L68" s="435"/>
      <c r="M68" s="435"/>
      <c r="N68" s="446" t="str">
        <f>IFERROR(IF(D68&gt;=Startdatum,"Na startdatum aangekocht", IF(DATEDIF('Begroting P'!$D68,Startdatum,"D")&gt;0,IF((('Begroting P'!$F68-((DATEDIF($D68,Startdatum,"M")/12)))*($E68/$F68))&lt;0,"Dit is afgeschreven!",(('Begroting P'!$F68-((DATEDIF($D68,Startdatum,"M")/12)))*($E68/$F68))),($E68/$F68))),0)</f>
        <v>Na startdatum aangekocht</v>
      </c>
      <c r="O68" s="432"/>
    </row>
    <row r="69" spans="2:15" ht="12.5" x14ac:dyDescent="0.25">
      <c r="B69" s="368"/>
      <c r="C69" s="368"/>
      <c r="D69" s="443"/>
      <c r="E69" s="444"/>
      <c r="F69" s="445"/>
      <c r="G69" s="446">
        <f t="shared" si="1"/>
        <v>0</v>
      </c>
      <c r="H69" s="444"/>
      <c r="I69" s="447">
        <f t="shared" si="3"/>
        <v>0</v>
      </c>
      <c r="J69" s="444"/>
      <c r="K69" s="441">
        <f t="shared" si="2"/>
        <v>0</v>
      </c>
      <c r="L69" s="435"/>
      <c r="M69" s="435"/>
      <c r="N69" s="446" t="str">
        <f>IFERROR(IF(D69&gt;=Startdatum,"Na startdatum aangekocht", IF(DATEDIF('Begroting P'!$D69,Startdatum,"D")&gt;0,IF((('Begroting P'!$F69-((DATEDIF($D69,Startdatum,"M")/12)))*($E69/$F69))&lt;0,"Dit is afgeschreven!",(('Begroting P'!$F69-((DATEDIF($D69,Startdatum,"M")/12)))*($E69/$F69))),($E69/$F69))),0)</f>
        <v>Na startdatum aangekocht</v>
      </c>
      <c r="O69" s="432"/>
    </row>
    <row r="70" spans="2:15" ht="12.5" x14ac:dyDescent="0.25">
      <c r="B70" s="368"/>
      <c r="C70" s="368"/>
      <c r="D70" s="443"/>
      <c r="E70" s="444"/>
      <c r="F70" s="445"/>
      <c r="G70" s="446">
        <f t="shared" si="1"/>
        <v>0</v>
      </c>
      <c r="H70" s="444"/>
      <c r="I70" s="447">
        <f t="shared" si="3"/>
        <v>0</v>
      </c>
      <c r="J70" s="444"/>
      <c r="K70" s="441">
        <f t="shared" si="2"/>
        <v>0</v>
      </c>
      <c r="L70" s="435"/>
      <c r="M70" s="435"/>
      <c r="N70" s="446" t="str">
        <f>IFERROR(IF(D70&gt;=Startdatum,"Na startdatum aangekocht", IF(DATEDIF('Begroting P'!$D70,Startdatum,"D")&gt;0,IF((('Begroting P'!$F70-((DATEDIF($D70,Startdatum,"M")/12)))*($E70/$F70))&lt;0,"Dit is afgeschreven!",(('Begroting P'!$F70-((DATEDIF($D70,Startdatum,"M")/12)))*($E70/$F70))),($E70/$F70))),0)</f>
        <v>Na startdatum aangekocht</v>
      </c>
      <c r="O70" s="432"/>
    </row>
    <row r="71" spans="2:15" ht="12.5" x14ac:dyDescent="0.25">
      <c r="B71" s="368"/>
      <c r="C71" s="368"/>
      <c r="D71" s="443"/>
      <c r="E71" s="444"/>
      <c r="F71" s="445"/>
      <c r="G71" s="446">
        <f t="shared" si="1"/>
        <v>0</v>
      </c>
      <c r="H71" s="444"/>
      <c r="I71" s="447">
        <f t="shared" si="3"/>
        <v>0</v>
      </c>
      <c r="J71" s="444"/>
      <c r="K71" s="441">
        <f t="shared" si="2"/>
        <v>0</v>
      </c>
      <c r="L71" s="435"/>
      <c r="M71" s="435"/>
      <c r="N71" s="446" t="str">
        <f>IFERROR(IF(D71&gt;=Startdatum,"Na startdatum aangekocht", IF(DATEDIF('Begroting P'!$D71,Startdatum,"D")&gt;0,IF((('Begroting P'!$F71-((DATEDIF($D71,Startdatum,"M")/12)))*($E71/$F71))&lt;0,"Dit is afgeschreven!",(('Begroting P'!$F71-((DATEDIF($D71,Startdatum,"M")/12)))*($E71/$F71))),($E71/$F71))),0)</f>
        <v>Na startdatum aangekocht</v>
      </c>
      <c r="O71" s="432"/>
    </row>
    <row r="72" spans="2:15" ht="12.5" x14ac:dyDescent="0.25">
      <c r="B72" s="368"/>
      <c r="C72" s="368"/>
      <c r="D72" s="443"/>
      <c r="E72" s="444"/>
      <c r="F72" s="445"/>
      <c r="G72" s="446">
        <f t="shared" si="1"/>
        <v>0</v>
      </c>
      <c r="H72" s="444"/>
      <c r="I72" s="447">
        <f t="shared" si="3"/>
        <v>0</v>
      </c>
      <c r="J72" s="444"/>
      <c r="K72" s="441">
        <f t="shared" si="2"/>
        <v>0</v>
      </c>
      <c r="L72" s="435"/>
      <c r="M72" s="435"/>
      <c r="N72" s="446" t="str">
        <f>IFERROR(IF(D72&gt;=Startdatum,"Na startdatum aangekocht", IF(DATEDIF('Begroting P'!$D72,Startdatum,"D")&gt;0,IF((('Begroting P'!$F72-((DATEDIF($D72,Startdatum,"M")/12)))*($E72/$F72))&lt;0,"Dit is afgeschreven!",(('Begroting P'!$F72-((DATEDIF($D72,Startdatum,"M")/12)))*($E72/$F72))),($E72/$F72))),0)</f>
        <v>Na startdatum aangekocht</v>
      </c>
      <c r="O72" s="432"/>
    </row>
    <row r="73" spans="2:15" ht="12.5" x14ac:dyDescent="0.25">
      <c r="B73" s="368"/>
      <c r="C73" s="368"/>
      <c r="D73" s="443"/>
      <c r="E73" s="444"/>
      <c r="F73" s="445"/>
      <c r="G73" s="446">
        <f t="shared" si="1"/>
        <v>0</v>
      </c>
      <c r="H73" s="444"/>
      <c r="I73" s="447">
        <f t="shared" si="3"/>
        <v>0</v>
      </c>
      <c r="J73" s="444"/>
      <c r="K73" s="441">
        <f t="shared" si="2"/>
        <v>0</v>
      </c>
      <c r="L73" s="435"/>
      <c r="M73" s="435"/>
      <c r="N73" s="446" t="str">
        <f>IFERROR(IF(D73&gt;=Startdatum,"Na startdatum aangekocht", IF(DATEDIF('Begroting P'!$D73,Startdatum,"D")&gt;0,IF((('Begroting P'!$F73-((DATEDIF($D73,Startdatum,"M")/12)))*($E73/$F73))&lt;0,"Dit is afgeschreven!",(('Begroting P'!$F73-((DATEDIF($D73,Startdatum,"M")/12)))*($E73/$F73))),($E73/$F73))),0)</f>
        <v>Na startdatum aangekocht</v>
      </c>
      <c r="O73" s="432"/>
    </row>
    <row r="74" spans="2:15" ht="12.5" x14ac:dyDescent="0.25">
      <c r="B74" s="368"/>
      <c r="C74" s="368"/>
      <c r="D74" s="443"/>
      <c r="E74" s="444"/>
      <c r="F74" s="445"/>
      <c r="G74" s="446">
        <f t="shared" si="1"/>
        <v>0</v>
      </c>
      <c r="H74" s="444"/>
      <c r="I74" s="447">
        <f t="shared" si="3"/>
        <v>0</v>
      </c>
      <c r="J74" s="444"/>
      <c r="K74" s="441">
        <f t="shared" si="2"/>
        <v>0</v>
      </c>
      <c r="L74" s="435"/>
      <c r="M74" s="435"/>
      <c r="N74" s="446" t="str">
        <f>IFERROR(IF(D74&gt;=Startdatum,"Na startdatum aangekocht", IF(DATEDIF('Begroting P'!$D74,Startdatum,"D")&gt;0,IF((('Begroting P'!$F74-((DATEDIF($D74,Startdatum,"M")/12)))*($E74/$F74))&lt;0,"Dit is afgeschreven!",(('Begroting P'!$F74-((DATEDIF($D74,Startdatum,"M")/12)))*($E74/$F74))),($E74/$F74))),0)</f>
        <v>Na startdatum aangekocht</v>
      </c>
      <c r="O74" s="432"/>
    </row>
    <row r="75" spans="2:15" ht="12.5" x14ac:dyDescent="0.25">
      <c r="B75" s="368"/>
      <c r="C75" s="368"/>
      <c r="D75" s="443"/>
      <c r="E75" s="444"/>
      <c r="F75" s="445"/>
      <c r="G75" s="446">
        <f t="shared" si="1"/>
        <v>0</v>
      </c>
      <c r="H75" s="444"/>
      <c r="I75" s="447">
        <f t="shared" si="3"/>
        <v>0</v>
      </c>
      <c r="J75" s="444"/>
      <c r="K75" s="441">
        <f t="shared" si="2"/>
        <v>0</v>
      </c>
      <c r="L75" s="435"/>
      <c r="M75" s="435"/>
      <c r="N75" s="446" t="str">
        <f>IFERROR(IF(D75&gt;=Startdatum,"Na startdatum aangekocht", IF(DATEDIF('Begroting P'!$D75,Startdatum,"D")&gt;0,IF((('Begroting P'!$F75-((DATEDIF($D75,Startdatum,"M")/12)))*($E75/$F75))&lt;0,"Dit is afgeschreven!",(('Begroting P'!$F75-((DATEDIF($D75,Startdatum,"M")/12)))*($E75/$F75))),($E75/$F75))),0)</f>
        <v>Na startdatum aangekocht</v>
      </c>
      <c r="O75" s="432"/>
    </row>
    <row r="76" spans="2:15" ht="12.5" x14ac:dyDescent="0.25">
      <c r="B76" s="368"/>
      <c r="C76" s="368"/>
      <c r="D76" s="443"/>
      <c r="E76" s="444"/>
      <c r="F76" s="445"/>
      <c r="G76" s="446">
        <f t="shared" si="1"/>
        <v>0</v>
      </c>
      <c r="H76" s="444"/>
      <c r="I76" s="447">
        <f t="shared" si="3"/>
        <v>0</v>
      </c>
      <c r="J76" s="444"/>
      <c r="K76" s="441">
        <f t="shared" si="2"/>
        <v>0</v>
      </c>
      <c r="L76" s="435"/>
      <c r="M76" s="435"/>
      <c r="N76" s="446" t="str">
        <f>IFERROR(IF(D76&gt;=Startdatum,"Na startdatum aangekocht", IF(DATEDIF('Begroting P'!$D76,Startdatum,"D")&gt;0,IF((('Begroting P'!$F76-((DATEDIF($D76,Startdatum,"M")/12)))*($E76/$F76))&lt;0,"Dit is afgeschreven!",(('Begroting P'!$F76-((DATEDIF($D76,Startdatum,"M")/12)))*($E76/$F76))),($E76/$F76))),0)</f>
        <v>Na startdatum aangekocht</v>
      </c>
      <c r="O76" s="432"/>
    </row>
    <row r="77" spans="2:15" ht="12.5" x14ac:dyDescent="0.25">
      <c r="B77" s="368"/>
      <c r="C77" s="368"/>
      <c r="D77" s="443"/>
      <c r="E77" s="444"/>
      <c r="F77" s="445"/>
      <c r="G77" s="446">
        <f t="shared" si="1"/>
        <v>0</v>
      </c>
      <c r="H77" s="444"/>
      <c r="I77" s="447">
        <f t="shared" si="3"/>
        <v>0</v>
      </c>
      <c r="J77" s="444"/>
      <c r="K77" s="441">
        <f t="shared" si="2"/>
        <v>0</v>
      </c>
      <c r="L77" s="435"/>
      <c r="M77" s="435"/>
      <c r="N77" s="446" t="str">
        <f>IFERROR(IF(D77&gt;=Startdatum,"Na startdatum aangekocht", IF(DATEDIF('Begroting P'!$D77,Startdatum,"D")&gt;0,IF((('Begroting P'!$F77-((DATEDIF($D77,Startdatum,"M")/12)))*($E77/$F77))&lt;0,"Dit is afgeschreven!",(('Begroting P'!$F77-((DATEDIF($D77,Startdatum,"M")/12)))*($E77/$F77))),($E77/$F77))),0)</f>
        <v>Na startdatum aangekocht</v>
      </c>
      <c r="O77" s="432"/>
    </row>
    <row r="78" spans="2:15" ht="12.5" x14ac:dyDescent="0.25">
      <c r="B78" s="368"/>
      <c r="C78" s="368"/>
      <c r="D78" s="443"/>
      <c r="E78" s="444"/>
      <c r="F78" s="445"/>
      <c r="G78" s="446">
        <f t="shared" si="1"/>
        <v>0</v>
      </c>
      <c r="H78" s="444"/>
      <c r="I78" s="447">
        <f t="shared" si="3"/>
        <v>0</v>
      </c>
      <c r="J78" s="444"/>
      <c r="K78" s="441">
        <f t="shared" si="2"/>
        <v>0</v>
      </c>
      <c r="L78" s="435"/>
      <c r="M78" s="435"/>
      <c r="N78" s="446" t="str">
        <f>IFERROR(IF(D78&gt;=Startdatum,"Na startdatum aangekocht", IF(DATEDIF('Begroting P'!$D78,Startdatum,"D")&gt;0,IF((('Begroting P'!$F78-((DATEDIF($D78,Startdatum,"M")/12)))*($E78/$F78))&lt;0,"Dit is afgeschreven!",(('Begroting P'!$F78-((DATEDIF($D78,Startdatum,"M")/12)))*($E78/$F78))),($E78/$F78))),0)</f>
        <v>Na startdatum aangekocht</v>
      </c>
      <c r="O78" s="432"/>
    </row>
    <row r="79" spans="2:15" ht="12.5" x14ac:dyDescent="0.25">
      <c r="B79" s="368"/>
      <c r="C79" s="368"/>
      <c r="D79" s="443"/>
      <c r="E79" s="444"/>
      <c r="F79" s="445"/>
      <c r="G79" s="446">
        <f t="shared" si="1"/>
        <v>0</v>
      </c>
      <c r="H79" s="444"/>
      <c r="I79" s="447">
        <f t="shared" si="3"/>
        <v>0</v>
      </c>
      <c r="J79" s="444"/>
      <c r="K79" s="441">
        <f t="shared" si="2"/>
        <v>0</v>
      </c>
      <c r="L79" s="435"/>
      <c r="M79" s="435"/>
      <c r="N79" s="446" t="str">
        <f>IFERROR(IF(D79&gt;=Startdatum,"Na startdatum aangekocht", IF(DATEDIF('Begroting P'!$D79,Startdatum,"D")&gt;0,IF((('Begroting P'!$F79-((DATEDIF($D79,Startdatum,"M")/12)))*($E79/$F79))&lt;0,"Dit is afgeschreven!",(('Begroting P'!$F79-((DATEDIF($D79,Startdatum,"M")/12)))*($E79/$F79))),($E79/$F79))),0)</f>
        <v>Na startdatum aangekocht</v>
      </c>
      <c r="O79" s="432"/>
    </row>
    <row r="80" spans="2:15" ht="12.5" x14ac:dyDescent="0.25">
      <c r="B80" s="368"/>
      <c r="C80" s="368"/>
      <c r="D80" s="443"/>
      <c r="E80" s="444"/>
      <c r="F80" s="445"/>
      <c r="G80" s="446">
        <f t="shared" si="1"/>
        <v>0</v>
      </c>
      <c r="H80" s="444"/>
      <c r="I80" s="447">
        <f t="shared" si="3"/>
        <v>0</v>
      </c>
      <c r="J80" s="444"/>
      <c r="K80" s="441">
        <f t="shared" si="2"/>
        <v>0</v>
      </c>
      <c r="L80" s="435"/>
      <c r="M80" s="435"/>
      <c r="N80" s="446" t="str">
        <f>IFERROR(IF(D80&gt;=Startdatum,"Na startdatum aangekocht", IF(DATEDIF('Begroting P'!$D80,Startdatum,"D")&gt;0,IF((('Begroting P'!$F80-((DATEDIF($D80,Startdatum,"M")/12)))*($E80/$F80))&lt;0,"Dit is afgeschreven!",(('Begroting P'!$F80-((DATEDIF($D80,Startdatum,"M")/12)))*($E80/$F80))),($E80/$F80))),0)</f>
        <v>Na startdatum aangekocht</v>
      </c>
      <c r="O80" s="432"/>
    </row>
    <row r="81" spans="2:16" ht="12.5" x14ac:dyDescent="0.25">
      <c r="B81" s="368"/>
      <c r="C81" s="368"/>
      <c r="D81" s="443"/>
      <c r="E81" s="444"/>
      <c r="F81" s="445"/>
      <c r="G81" s="446">
        <f t="shared" si="1"/>
        <v>0</v>
      </c>
      <c r="H81" s="444"/>
      <c r="I81" s="447">
        <f t="shared" si="3"/>
        <v>0</v>
      </c>
      <c r="J81" s="444"/>
      <c r="K81" s="441">
        <f t="shared" si="2"/>
        <v>0</v>
      </c>
      <c r="L81" s="435"/>
      <c r="M81" s="435"/>
      <c r="N81" s="446" t="str">
        <f>IFERROR(IF(D81&gt;=Startdatum,"Na startdatum aangekocht", IF(DATEDIF('Begroting P'!$D81,Startdatum,"D")&gt;0,IF((('Begroting P'!$F81-((DATEDIF($D81,Startdatum,"M")/12)))*($E81/$F81))&lt;0,"Dit is afgeschreven!",(('Begroting P'!$F81-((DATEDIF($D81,Startdatum,"M")/12)))*($E81/$F81))),($E81/$F81))),0)</f>
        <v>Na startdatum aangekocht</v>
      </c>
      <c r="O81" s="432"/>
      <c r="P81" s="432"/>
    </row>
    <row r="82" spans="2:16" ht="12.5" x14ac:dyDescent="0.25">
      <c r="B82" s="368"/>
      <c r="C82" s="368"/>
      <c r="D82" s="443"/>
      <c r="E82" s="444"/>
      <c r="F82" s="445"/>
      <c r="G82" s="446">
        <f t="shared" si="1"/>
        <v>0</v>
      </c>
      <c r="H82" s="444"/>
      <c r="I82" s="447">
        <f t="shared" si="3"/>
        <v>0</v>
      </c>
      <c r="J82" s="444"/>
      <c r="K82" s="441">
        <f t="shared" si="2"/>
        <v>0</v>
      </c>
      <c r="L82" s="435"/>
      <c r="M82" s="435"/>
      <c r="N82" s="446" t="str">
        <f>IFERROR(IF(D82&gt;=Startdatum,"Na startdatum aangekocht", IF(DATEDIF('Begroting P'!$D82,Startdatum,"D")&gt;0,IF((('Begroting P'!$F82-((DATEDIF($D82,Startdatum,"M")/12)))*($E82/$F82))&lt;0,"Dit is afgeschreven!",(('Begroting P'!$F82-((DATEDIF($D82,Startdatum,"M")/12)))*($E82/$F82))),($E82/$F82))),0)</f>
        <v>Na startdatum aangekocht</v>
      </c>
      <c r="O82" s="432"/>
      <c r="P82" s="432"/>
    </row>
    <row r="83" spans="2:16" ht="12.5" x14ac:dyDescent="0.25">
      <c r="B83" s="368"/>
      <c r="C83" s="368"/>
      <c r="D83" s="443"/>
      <c r="E83" s="444"/>
      <c r="F83" s="445"/>
      <c r="G83" s="446">
        <f>IFERROR(E83/F83,0)</f>
        <v>0</v>
      </c>
      <c r="H83" s="444"/>
      <c r="I83" s="447">
        <f t="shared" si="3"/>
        <v>0</v>
      </c>
      <c r="J83" s="444"/>
      <c r="K83" s="441">
        <f t="shared" si="2"/>
        <v>0</v>
      </c>
      <c r="L83" s="435"/>
      <c r="M83" s="435"/>
      <c r="N83" s="446" t="str">
        <f>IFERROR(IF(D83&gt;=Startdatum,"Na startdatum aangekocht", IF(DATEDIF('Begroting P'!$D83,Startdatum,"D")&gt;0,IF((('Begroting P'!$F83-((DATEDIF($D83,Startdatum,"M")/12)))*($E83/$F83))&lt;0,"Dit is afgeschreven!",(('Begroting P'!$F83-((DATEDIF($D83,Startdatum,"M")/12)))*($E83/$F83))),($E83/$F83))),0)</f>
        <v>Na startdatum aangekocht</v>
      </c>
      <c r="O83" s="432"/>
      <c r="P83" s="432"/>
    </row>
    <row r="84" spans="2:16" ht="13" x14ac:dyDescent="0.3">
      <c r="B84" s="117"/>
      <c r="C84" s="117"/>
      <c r="D84" s="117"/>
      <c r="E84" s="117"/>
      <c r="F84" s="117"/>
      <c r="G84" s="432"/>
      <c r="H84" s="432"/>
      <c r="I84" s="117"/>
      <c r="J84" s="169" t="s">
        <v>241</v>
      </c>
      <c r="K84" s="101">
        <f>SUM(K62:K83)</f>
        <v>0</v>
      </c>
      <c r="L84" s="435"/>
      <c r="M84" s="435"/>
      <c r="N84" s="432"/>
      <c r="O84" s="432"/>
      <c r="P84" s="432"/>
    </row>
    <row r="85" spans="2:16" ht="13" x14ac:dyDescent="0.3">
      <c r="B85" s="432"/>
      <c r="C85" s="138"/>
      <c r="D85" s="432"/>
      <c r="E85" s="432"/>
      <c r="F85" s="432"/>
      <c r="G85" s="432"/>
      <c r="H85" s="432"/>
      <c r="I85" s="432"/>
      <c r="J85" s="432"/>
      <c r="K85" s="432"/>
      <c r="L85" s="432"/>
      <c r="M85" s="432"/>
      <c r="N85" s="432"/>
      <c r="O85" s="435"/>
      <c r="P85" s="435"/>
    </row>
    <row r="86" spans="2:16" ht="13" x14ac:dyDescent="0.3">
      <c r="B86" s="114" t="s">
        <v>242</v>
      </c>
      <c r="C86" s="114" t="s">
        <v>243</v>
      </c>
      <c r="D86" s="115"/>
      <c r="E86" s="115"/>
      <c r="F86" s="115"/>
      <c r="G86" s="115"/>
      <c r="H86" s="115"/>
      <c r="I86" s="115"/>
      <c r="J86" s="115"/>
      <c r="K86" s="115"/>
      <c r="L86" s="116"/>
      <c r="M86" s="149"/>
      <c r="N86" s="432"/>
      <c r="O86" s="432"/>
      <c r="P86" s="432"/>
    </row>
    <row r="87" spans="2:16" ht="13" x14ac:dyDescent="0.3">
      <c r="B87" s="117" t="s">
        <v>277</v>
      </c>
      <c r="C87" s="432"/>
      <c r="D87" s="432"/>
      <c r="E87" s="432"/>
      <c r="F87" s="432"/>
      <c r="G87" s="432"/>
      <c r="H87" s="432"/>
      <c r="I87" s="432"/>
      <c r="J87" s="432"/>
      <c r="K87" s="432"/>
      <c r="L87" s="432"/>
      <c r="M87" s="432"/>
      <c r="N87" s="432"/>
      <c r="O87" s="435"/>
      <c r="P87" s="432"/>
    </row>
    <row r="88" spans="2:16" ht="25.5" customHeight="1" x14ac:dyDescent="0.35">
      <c r="C88" s="432"/>
      <c r="D88" s="176" t="str">
        <f>IF(COUNTA(D90:D107)&lt;COUNTA(E90:E107),"Let op! Vul ook de aanschafdatum in!","")</f>
        <v/>
      </c>
      <c r="E88" s="139"/>
      <c r="F88" s="139"/>
      <c r="G88" s="432"/>
      <c r="H88" s="593"/>
      <c r="I88" s="593"/>
      <c r="J88" s="448"/>
      <c r="K88" s="432"/>
      <c r="L88" s="432"/>
      <c r="M88" s="432"/>
      <c r="N88" s="432"/>
      <c r="O88" s="432"/>
      <c r="P88" s="432"/>
    </row>
    <row r="89" spans="2:16" ht="65" x14ac:dyDescent="0.3">
      <c r="B89" s="130" t="s">
        <v>221</v>
      </c>
      <c r="C89" s="140" t="s">
        <v>232</v>
      </c>
      <c r="D89" s="141" t="s">
        <v>245</v>
      </c>
      <c r="E89" s="142" t="s">
        <v>234</v>
      </c>
      <c r="F89" s="140" t="s">
        <v>235</v>
      </c>
      <c r="G89" s="142"/>
      <c r="H89" s="449" t="s">
        <v>246</v>
      </c>
      <c r="I89" s="136"/>
      <c r="J89" s="166"/>
      <c r="K89" s="136" t="s">
        <v>247</v>
      </c>
      <c r="L89" s="432"/>
      <c r="M89" s="432"/>
      <c r="N89" s="137" t="s">
        <v>240</v>
      </c>
      <c r="O89" s="432"/>
      <c r="P89" s="432"/>
    </row>
    <row r="90" spans="2:16" ht="12.5" x14ac:dyDescent="0.25">
      <c r="B90" s="450"/>
      <c r="C90" s="369"/>
      <c r="D90" s="443"/>
      <c r="E90" s="451"/>
      <c r="F90" s="452"/>
      <c r="G90" s="368"/>
      <c r="H90" s="453">
        <f>IFERROR(E90-K90,0)</f>
        <v>0</v>
      </c>
      <c r="I90" s="454"/>
      <c r="J90" s="455"/>
      <c r="K90" s="454">
        <f>IFERROR(($E90/$F90)*(Deelnemersoverzicht!$C$23-(DATEDIF(Startdatum,$D90,"D")/365)),0)</f>
        <v>0</v>
      </c>
      <c r="L90" s="432"/>
      <c r="M90" s="432"/>
      <c r="N90" s="446" t="str">
        <f>IFERROR(IF(D90&gt;=Startdatum,"Na startdatum aangekocht", IF(DATEDIF('Begroting P'!$D90,Startdatum,"D")&gt;0,IF((('Begroting P'!$F90-((DATEDIF($D90,Startdatum,"M")/12)))*($E90/$F90))&lt;0,"Dit is afgeschreven!",(('Begroting P'!$F90-((DATEDIF($D90,Startdatum,"M")/12)))*($E90/$F90))),($E90/$F90))),0)</f>
        <v>Na startdatum aangekocht</v>
      </c>
      <c r="O90" s="432"/>
      <c r="P90" s="432"/>
    </row>
    <row r="91" spans="2:16" ht="12.5" x14ac:dyDescent="0.25">
      <c r="B91" s="450"/>
      <c r="C91" s="369"/>
      <c r="D91" s="443"/>
      <c r="E91" s="451"/>
      <c r="F91" s="452"/>
      <c r="G91" s="368"/>
      <c r="H91" s="453">
        <f t="shared" ref="H91:H107" si="4">IFERROR(E91-K91,0)</f>
        <v>0</v>
      </c>
      <c r="I91" s="454"/>
      <c r="J91" s="455"/>
      <c r="K91" s="454">
        <f>IFERROR(($E91/$F91)*(Deelnemersoverzicht!$C$23-(DATEDIF(Startdatum,$D91,"D")/365)),0)</f>
        <v>0</v>
      </c>
      <c r="L91" s="432"/>
      <c r="M91" s="432"/>
      <c r="N91" s="446" t="str">
        <f>IFERROR(IF(D91&gt;=Startdatum,"Na startdatum aangekocht", IF(DATEDIF('Begroting P'!$D91,Startdatum,"D")&gt;0,IF((('Begroting P'!$F91-((DATEDIF($D91,Startdatum,"M")/12)))*($E91/$F91))&lt;0,"Dit is afgeschreven!",(('Begroting P'!$F91-((DATEDIF($D91,Startdatum,"M")/12)))*($E91/$F91))),($E91/$F91))),0)</f>
        <v>Na startdatum aangekocht</v>
      </c>
      <c r="O91" s="432"/>
      <c r="P91" s="432"/>
    </row>
    <row r="92" spans="2:16" ht="12.5" x14ac:dyDescent="0.25">
      <c r="B92" s="450"/>
      <c r="C92" s="369"/>
      <c r="D92" s="443"/>
      <c r="E92" s="451"/>
      <c r="F92" s="452"/>
      <c r="G92" s="368"/>
      <c r="H92" s="453">
        <f t="shared" si="4"/>
        <v>0</v>
      </c>
      <c r="I92" s="454"/>
      <c r="J92" s="455"/>
      <c r="K92" s="454">
        <f>IFERROR(($E92/$F92)*(Deelnemersoverzicht!$C$23-(DATEDIF(Startdatum,$D92,"D")/365)),0)</f>
        <v>0</v>
      </c>
      <c r="L92" s="432"/>
      <c r="M92" s="432"/>
      <c r="N92" s="446" t="str">
        <f>IFERROR(IF(D92&gt;=Startdatum,"Na startdatum aangekocht", IF(DATEDIF('Begroting P'!$D92,Startdatum,"D")&gt;0,IF((('Begroting P'!$F92-((DATEDIF($D92,Startdatum,"M")/12)))*($E92/$F92))&lt;0,"Dit is afgeschreven!",(('Begroting P'!$F92-((DATEDIF($D92,Startdatum,"M")/12)))*($E92/$F92))),($E92/$F92))),0)</f>
        <v>Na startdatum aangekocht</v>
      </c>
      <c r="O92" s="432"/>
      <c r="P92" s="432"/>
    </row>
    <row r="93" spans="2:16" ht="12.5" x14ac:dyDescent="0.25">
      <c r="B93" s="450"/>
      <c r="C93" s="369"/>
      <c r="D93" s="443"/>
      <c r="E93" s="451"/>
      <c r="F93" s="452"/>
      <c r="G93" s="368"/>
      <c r="H93" s="453">
        <f t="shared" si="4"/>
        <v>0</v>
      </c>
      <c r="I93" s="454"/>
      <c r="J93" s="455"/>
      <c r="K93" s="454">
        <f>IFERROR(($E93/$F93)*(Deelnemersoverzicht!$C$23-(DATEDIF(Startdatum,$D93,"D")/365)),0)</f>
        <v>0</v>
      </c>
      <c r="L93" s="432"/>
      <c r="M93" s="432"/>
      <c r="N93" s="446" t="str">
        <f>IFERROR(IF(D93&gt;=Startdatum,"Na startdatum aangekocht", IF(DATEDIF('Begroting P'!$D93,Startdatum,"D")&gt;0,IF((('Begroting P'!$F93-((DATEDIF($D93,Startdatum,"M")/12)))*($E93/$F93))&lt;0,"Dit is afgeschreven!",(('Begroting P'!$F93-((DATEDIF($D93,Startdatum,"M")/12)))*($E93/$F93))),($E93/$F93))),0)</f>
        <v>Na startdatum aangekocht</v>
      </c>
      <c r="O93" s="432"/>
      <c r="P93" s="432"/>
    </row>
    <row r="94" spans="2:16" ht="12.5" x14ac:dyDescent="0.25">
      <c r="B94" s="450"/>
      <c r="C94" s="369"/>
      <c r="D94" s="443"/>
      <c r="E94" s="451"/>
      <c r="F94" s="452"/>
      <c r="G94" s="368"/>
      <c r="H94" s="453">
        <f t="shared" si="4"/>
        <v>0</v>
      </c>
      <c r="I94" s="454"/>
      <c r="J94" s="455"/>
      <c r="K94" s="454">
        <f>IFERROR(($E94/$F94)*(Deelnemersoverzicht!$C$23-(DATEDIF(Startdatum,$D94,"D")/365)),0)</f>
        <v>0</v>
      </c>
      <c r="L94" s="432"/>
      <c r="M94" s="432"/>
      <c r="N94" s="446" t="str">
        <f>IFERROR(IF(D94&gt;=Startdatum,"Na startdatum aangekocht", IF(DATEDIF('Begroting P'!$D94,Startdatum,"D")&gt;0,IF((('Begroting P'!$F94-((DATEDIF($D94,Startdatum,"M")/12)))*($E94/$F94))&lt;0,"Dit is afgeschreven!",(('Begroting P'!$F94-((DATEDIF($D94,Startdatum,"M")/12)))*($E94/$F94))),($E94/$F94))),0)</f>
        <v>Na startdatum aangekocht</v>
      </c>
      <c r="O94" s="432"/>
      <c r="P94" s="432"/>
    </row>
    <row r="95" spans="2:16" ht="12.5" x14ac:dyDescent="0.25">
      <c r="B95" s="450"/>
      <c r="C95" s="369"/>
      <c r="D95" s="443"/>
      <c r="E95" s="451"/>
      <c r="F95" s="452"/>
      <c r="G95" s="368"/>
      <c r="H95" s="453">
        <f t="shared" si="4"/>
        <v>0</v>
      </c>
      <c r="I95" s="454"/>
      <c r="J95" s="455"/>
      <c r="K95" s="454">
        <f>IFERROR(($E95/$F95)*(Deelnemersoverzicht!$C$23-(DATEDIF(Startdatum,$D95,"D")/365)),0)</f>
        <v>0</v>
      </c>
      <c r="L95" s="432"/>
      <c r="M95" s="432"/>
      <c r="N95" s="446" t="str">
        <f>IFERROR(IF(D95&gt;=Startdatum,"Na startdatum aangekocht", IF(DATEDIF('Begroting P'!$D95,Startdatum,"D")&gt;0,IF((('Begroting P'!$F95-((DATEDIF($D95,Startdatum,"M")/12)))*($E95/$F95))&lt;0,"Dit is afgeschreven!",(('Begroting P'!$F95-((DATEDIF($D95,Startdatum,"M")/12)))*($E95/$F95))),($E95/$F95))),0)</f>
        <v>Na startdatum aangekocht</v>
      </c>
      <c r="O95" s="432"/>
      <c r="P95" s="432"/>
    </row>
    <row r="96" spans="2:16" ht="12.5" x14ac:dyDescent="0.25">
      <c r="B96" s="450"/>
      <c r="C96" s="369"/>
      <c r="D96" s="443"/>
      <c r="E96" s="451"/>
      <c r="F96" s="452"/>
      <c r="G96" s="368"/>
      <c r="H96" s="453">
        <f t="shared" si="4"/>
        <v>0</v>
      </c>
      <c r="I96" s="454"/>
      <c r="J96" s="455"/>
      <c r="K96" s="454">
        <f>IFERROR(($E96/$F96)*(Deelnemersoverzicht!$C$23-(DATEDIF(Startdatum,$D96,"D")/365)),0)</f>
        <v>0</v>
      </c>
      <c r="L96" s="432"/>
      <c r="M96" s="432"/>
      <c r="N96" s="446" t="str">
        <f>IFERROR(IF(D96&gt;=Startdatum,"Na startdatum aangekocht", IF(DATEDIF('Begroting P'!$D96,Startdatum,"D")&gt;0,IF((('Begroting P'!$F96-((DATEDIF($D96,Startdatum,"M")/12)))*($E96/$F96))&lt;0,"Dit is afgeschreven!",(('Begroting P'!$F96-((DATEDIF($D96,Startdatum,"M")/12)))*($E96/$F96))),($E96/$F96))),0)</f>
        <v>Na startdatum aangekocht</v>
      </c>
      <c r="O96" s="432"/>
      <c r="P96" s="432"/>
    </row>
    <row r="97" spans="2:15" ht="12.5" x14ac:dyDescent="0.25">
      <c r="B97" s="450"/>
      <c r="C97" s="369"/>
      <c r="D97" s="443"/>
      <c r="E97" s="451"/>
      <c r="F97" s="452"/>
      <c r="G97" s="368"/>
      <c r="H97" s="453">
        <f t="shared" si="4"/>
        <v>0</v>
      </c>
      <c r="I97" s="454"/>
      <c r="J97" s="455"/>
      <c r="K97" s="454">
        <f>IFERROR(($E97/$F97)*(Deelnemersoverzicht!$C$23-(DATEDIF(Startdatum,$D97,"D")/365)),0)</f>
        <v>0</v>
      </c>
      <c r="L97" s="432"/>
      <c r="M97" s="432"/>
      <c r="N97" s="446" t="str">
        <f>IFERROR(IF(D97&gt;=Startdatum,"Na startdatum aangekocht", IF(DATEDIF('Begroting P'!$D97,Startdatum,"D")&gt;0,IF((('Begroting P'!$F97-((DATEDIF($D97,Startdatum,"M")/12)))*($E97/$F97))&lt;0,"Dit is afgeschreven!",(('Begroting P'!$F97-((DATEDIF($D97,Startdatum,"M")/12)))*($E97/$F97))),($E97/$F97))),0)</f>
        <v>Na startdatum aangekocht</v>
      </c>
      <c r="O97" s="432"/>
    </row>
    <row r="98" spans="2:15" ht="12.5" x14ac:dyDescent="0.25">
      <c r="B98" s="450"/>
      <c r="C98" s="369"/>
      <c r="D98" s="443"/>
      <c r="E98" s="451"/>
      <c r="F98" s="452"/>
      <c r="G98" s="368"/>
      <c r="H98" s="453">
        <f t="shared" si="4"/>
        <v>0</v>
      </c>
      <c r="I98" s="454"/>
      <c r="J98" s="455"/>
      <c r="K98" s="454">
        <f>IFERROR(($E98/$F98)*(Deelnemersoverzicht!$C$23-(DATEDIF(Startdatum,$D98,"D")/365)),0)</f>
        <v>0</v>
      </c>
      <c r="L98" s="432"/>
      <c r="M98" s="432"/>
      <c r="N98" s="446" t="str">
        <f>IFERROR(IF(D98&gt;=Startdatum,"Na startdatum aangekocht", IF(DATEDIF('Begroting P'!$D98,Startdatum,"D")&gt;0,IF((('Begroting P'!$F98-((DATEDIF($D98,Startdatum,"M")/12)))*($E98/$F98))&lt;0,"Dit is afgeschreven!",(('Begroting P'!$F98-((DATEDIF($D98,Startdatum,"M")/12)))*($E98/$F98))),($E98/$F98))),0)</f>
        <v>Na startdatum aangekocht</v>
      </c>
      <c r="O98" s="432"/>
    </row>
    <row r="99" spans="2:15" ht="12.5" x14ac:dyDescent="0.25">
      <c r="B99" s="450"/>
      <c r="C99" s="369"/>
      <c r="D99" s="443"/>
      <c r="E99" s="451"/>
      <c r="F99" s="452"/>
      <c r="G99" s="368"/>
      <c r="H99" s="453">
        <f t="shared" si="4"/>
        <v>0</v>
      </c>
      <c r="I99" s="454"/>
      <c r="J99" s="455"/>
      <c r="K99" s="454">
        <f>IFERROR(($E99/$F99)*(Deelnemersoverzicht!$C$23-(DATEDIF(Startdatum,$D99,"D")/365)),0)</f>
        <v>0</v>
      </c>
      <c r="L99" s="432"/>
      <c r="M99" s="432"/>
      <c r="N99" s="446" t="str">
        <f>IFERROR(IF(D99&gt;=Startdatum,"Na startdatum aangekocht", IF(DATEDIF('Begroting P'!$D99,Startdatum,"D")&gt;0,IF((('Begroting P'!$F99-((DATEDIF($D99,Startdatum,"M")/12)))*($E99/$F99))&lt;0,"Dit is afgeschreven!",(('Begroting P'!$F99-((DATEDIF($D99,Startdatum,"M")/12)))*($E99/$F99))),($E99/$F99))),0)</f>
        <v>Na startdatum aangekocht</v>
      </c>
      <c r="O99" s="432"/>
    </row>
    <row r="100" spans="2:15" ht="12.5" x14ac:dyDescent="0.25">
      <c r="B100" s="450"/>
      <c r="C100" s="369"/>
      <c r="D100" s="443"/>
      <c r="E100" s="451"/>
      <c r="F100" s="452"/>
      <c r="G100" s="368"/>
      <c r="H100" s="453">
        <f t="shared" si="4"/>
        <v>0</v>
      </c>
      <c r="I100" s="454"/>
      <c r="J100" s="455"/>
      <c r="K100" s="454">
        <f>IFERROR(($E100/$F100)*(Deelnemersoverzicht!$C$23-(DATEDIF(Startdatum,$D100,"D")/365)),0)</f>
        <v>0</v>
      </c>
      <c r="L100" s="432"/>
      <c r="M100" s="432"/>
      <c r="N100" s="446" t="str">
        <f>IFERROR(IF(D100&gt;=Startdatum,"Na startdatum aangekocht", IF(DATEDIF('Begroting P'!$D100,Startdatum,"D")&gt;0,IF((('Begroting P'!$F100-((DATEDIF($D100,Startdatum,"M")/12)))*($E100/$F100))&lt;0,"Dit is afgeschreven!",(('Begroting P'!$F100-((DATEDIF($D100,Startdatum,"M")/12)))*($E100/$F100))),($E100/$F100))),0)</f>
        <v>Na startdatum aangekocht</v>
      </c>
      <c r="O100" s="432"/>
    </row>
    <row r="101" spans="2:15" ht="12.5" x14ac:dyDescent="0.25">
      <c r="B101" s="450"/>
      <c r="C101" s="369"/>
      <c r="D101" s="443"/>
      <c r="E101" s="451"/>
      <c r="F101" s="452"/>
      <c r="G101" s="368"/>
      <c r="H101" s="453">
        <f t="shared" si="4"/>
        <v>0</v>
      </c>
      <c r="I101" s="454"/>
      <c r="J101" s="455"/>
      <c r="K101" s="454">
        <f>IFERROR(($E101/$F101)*(Deelnemersoverzicht!$C$23-(DATEDIF(Startdatum,$D101,"D")/365)),0)</f>
        <v>0</v>
      </c>
      <c r="L101" s="432"/>
      <c r="M101" s="432"/>
      <c r="N101" s="446" t="str">
        <f>IFERROR(IF(D101&gt;=Startdatum,"Na startdatum aangekocht", IF(DATEDIF('Begroting P'!$D101,Startdatum,"D")&gt;0,IF((('Begroting P'!$F101-((DATEDIF($D101,Startdatum,"M")/12)))*($E101/$F101))&lt;0,"Dit is afgeschreven!",(('Begroting P'!$F101-((DATEDIF($D101,Startdatum,"M")/12)))*($E101/$F101))),($E101/$F101))),0)</f>
        <v>Na startdatum aangekocht</v>
      </c>
      <c r="O101" s="432"/>
    </row>
    <row r="102" spans="2:15" ht="12.5" x14ac:dyDescent="0.25">
      <c r="B102" s="450"/>
      <c r="C102" s="369"/>
      <c r="D102" s="443"/>
      <c r="E102" s="451"/>
      <c r="F102" s="452"/>
      <c r="G102" s="368"/>
      <c r="H102" s="453">
        <f t="shared" si="4"/>
        <v>0</v>
      </c>
      <c r="I102" s="454"/>
      <c r="J102" s="455"/>
      <c r="K102" s="454">
        <f>IFERROR(($E102/$F102)*(Deelnemersoverzicht!$C$23-(DATEDIF(Startdatum,$D102,"D")/365)),0)</f>
        <v>0</v>
      </c>
      <c r="L102" s="432"/>
      <c r="M102" s="432"/>
      <c r="N102" s="446" t="str">
        <f>IFERROR(IF(D102&gt;=Startdatum,"Na startdatum aangekocht", IF(DATEDIF('Begroting P'!$D102,Startdatum,"D")&gt;0,IF((('Begroting P'!$F102-((DATEDIF($D102,Startdatum,"M")/12)))*($E102/$F102))&lt;0,"Dit is afgeschreven!",(('Begroting P'!$F102-((DATEDIF($D102,Startdatum,"M")/12)))*($E102/$F102))),($E102/$F102))),0)</f>
        <v>Na startdatum aangekocht</v>
      </c>
      <c r="O102" s="432"/>
    </row>
    <row r="103" spans="2:15" ht="12.5" x14ac:dyDescent="0.25">
      <c r="B103" s="450"/>
      <c r="C103" s="369"/>
      <c r="D103" s="443"/>
      <c r="E103" s="451"/>
      <c r="F103" s="452"/>
      <c r="G103" s="368"/>
      <c r="H103" s="453">
        <f t="shared" si="4"/>
        <v>0</v>
      </c>
      <c r="I103" s="454"/>
      <c r="J103" s="455"/>
      <c r="K103" s="454">
        <f>IFERROR(($E103/$F103)*(Deelnemersoverzicht!$C$23-(DATEDIF(Startdatum,$D103,"D")/365)),0)</f>
        <v>0</v>
      </c>
      <c r="L103" s="432"/>
      <c r="M103" s="432"/>
      <c r="N103" s="446" t="str">
        <f>IFERROR(IF(D103&gt;=Startdatum,"Na startdatum aangekocht", IF(DATEDIF('Begroting P'!$D103,Startdatum,"D")&gt;0,IF((('Begroting P'!$F103-((DATEDIF($D103,Startdatum,"M")/12)))*($E103/$F103))&lt;0,"Dit is afgeschreven!",(('Begroting P'!$F103-((DATEDIF($D103,Startdatum,"M")/12)))*($E103/$F103))),($E103/$F103))),0)</f>
        <v>Na startdatum aangekocht</v>
      </c>
      <c r="O103" s="432"/>
    </row>
    <row r="104" spans="2:15" ht="12.5" x14ac:dyDescent="0.25">
      <c r="B104" s="450"/>
      <c r="C104" s="369"/>
      <c r="D104" s="443"/>
      <c r="E104" s="451"/>
      <c r="F104" s="452"/>
      <c r="G104" s="368"/>
      <c r="H104" s="453">
        <f t="shared" si="4"/>
        <v>0</v>
      </c>
      <c r="I104" s="454"/>
      <c r="J104" s="455"/>
      <c r="K104" s="454">
        <f>IFERROR(($E104/$F104)*(Deelnemersoverzicht!$C$23-(DATEDIF(Startdatum,$D104,"D")/365)),0)</f>
        <v>0</v>
      </c>
      <c r="L104" s="432"/>
      <c r="M104" s="432"/>
      <c r="N104" s="446" t="str">
        <f>IFERROR(IF(D104&gt;=Startdatum,"Na startdatum aangekocht", IF(DATEDIF('Begroting P'!$D104,Startdatum,"D")&gt;0,IF((('Begroting P'!$F104-((DATEDIF($D104,Startdatum,"M")/12)))*($E104/$F104))&lt;0,"Dit is afgeschreven!",(('Begroting P'!$F104-((DATEDIF($D104,Startdatum,"M")/12)))*($E104/$F104))),($E104/$F104))),0)</f>
        <v>Na startdatum aangekocht</v>
      </c>
      <c r="O104" s="432"/>
    </row>
    <row r="105" spans="2:15" ht="12.5" x14ac:dyDescent="0.25">
      <c r="B105" s="450"/>
      <c r="C105" s="369"/>
      <c r="D105" s="443"/>
      <c r="E105" s="451"/>
      <c r="F105" s="452"/>
      <c r="G105" s="368"/>
      <c r="H105" s="453">
        <f t="shared" si="4"/>
        <v>0</v>
      </c>
      <c r="I105" s="454"/>
      <c r="J105" s="455"/>
      <c r="K105" s="454">
        <f>IFERROR(($E105/$F105)*(Deelnemersoverzicht!$C$23-(DATEDIF(Startdatum,$D105,"D")/365)),0)</f>
        <v>0</v>
      </c>
      <c r="L105" s="432"/>
      <c r="M105" s="432"/>
      <c r="N105" s="446" t="str">
        <f>IFERROR(IF(D105&gt;=Startdatum,"Na startdatum aangekocht", IF(DATEDIF('Begroting P'!$D105,Startdatum,"D")&gt;0,IF((('Begroting P'!$F105-((DATEDIF($D105,Startdatum,"M")/12)))*($E105/$F105))&lt;0,"Dit is afgeschreven!",(('Begroting P'!$F105-((DATEDIF($D105,Startdatum,"M")/12)))*($E105/$F105))),($E105/$F105))),0)</f>
        <v>Na startdatum aangekocht</v>
      </c>
      <c r="O105" s="432"/>
    </row>
    <row r="106" spans="2:15" ht="12.5" x14ac:dyDescent="0.25">
      <c r="B106" s="450"/>
      <c r="C106" s="369"/>
      <c r="D106" s="443"/>
      <c r="E106" s="451"/>
      <c r="F106" s="452"/>
      <c r="G106" s="368"/>
      <c r="H106" s="453">
        <f t="shared" si="4"/>
        <v>0</v>
      </c>
      <c r="I106" s="454"/>
      <c r="J106" s="455"/>
      <c r="K106" s="454">
        <f>IFERROR(($E106/$F106)*(Deelnemersoverzicht!$C$23-(DATEDIF(Startdatum,$D106,"D")/365)),0)</f>
        <v>0</v>
      </c>
      <c r="L106" s="432"/>
      <c r="M106" s="432"/>
      <c r="N106" s="446" t="str">
        <f>IFERROR(IF(D106&gt;=Startdatum,"Na startdatum aangekocht", IF(DATEDIF('Begroting P'!$D106,Startdatum,"D")&gt;0,IF((('Begroting P'!$F106-((DATEDIF($D106,Startdatum,"M")/12)))*($E106/$F106))&lt;0,"Dit is afgeschreven!",(('Begroting P'!$F106-((DATEDIF($D106,Startdatum,"M")/12)))*($E106/$F106))),($E106/$F106))),0)</f>
        <v>Na startdatum aangekocht</v>
      </c>
      <c r="O106" s="432"/>
    </row>
    <row r="107" spans="2:15" ht="12.5" x14ac:dyDescent="0.25">
      <c r="B107" s="450"/>
      <c r="C107" s="369"/>
      <c r="D107" s="443"/>
      <c r="E107" s="451"/>
      <c r="F107" s="452"/>
      <c r="G107" s="368"/>
      <c r="H107" s="453">
        <f t="shared" si="4"/>
        <v>0</v>
      </c>
      <c r="I107" s="454"/>
      <c r="J107" s="455"/>
      <c r="K107" s="454">
        <f>IFERROR(($E107/$F107)*(Deelnemersoverzicht!$C$23-(DATEDIF(Startdatum,$D107,"D")/365)),0)</f>
        <v>0</v>
      </c>
      <c r="L107" s="432"/>
      <c r="M107" s="432"/>
      <c r="N107" s="446" t="str">
        <f>IFERROR(IF(D107&gt;=Startdatum,"Na startdatum aangekocht", IF(DATEDIF('Begroting P'!$D107,Startdatum,"D")&gt;0,IF((('Begroting P'!$F107-((DATEDIF($D107,Startdatum,"M")/12)))*($E107/$F107))&lt;0,"Dit is afgeschreven!",(('Begroting P'!$F107-((DATEDIF($D107,Startdatum,"M")/12)))*($E107/$F107))),($E107/$F107))),0)</f>
        <v>Na startdatum aangekocht</v>
      </c>
      <c r="O107" s="432"/>
    </row>
    <row r="108" spans="2:15" s="117" customFormat="1" ht="13" x14ac:dyDescent="0.3">
      <c r="K108" s="101">
        <f>SUM(K90:K107)</f>
        <v>0</v>
      </c>
    </row>
    <row r="109" spans="2:15" s="117" customFormat="1" ht="13" x14ac:dyDescent="0.3">
      <c r="N109" s="143"/>
    </row>
    <row r="110" spans="2:15" s="117" customFormat="1" ht="13" x14ac:dyDescent="0.3">
      <c r="B110" s="117" t="s">
        <v>248</v>
      </c>
      <c r="C110" s="432"/>
      <c r="J110" s="143"/>
    </row>
    <row r="111" spans="2:15" s="117" customFormat="1" ht="26" x14ac:dyDescent="0.3">
      <c r="B111" s="128" t="s">
        <v>279</v>
      </c>
      <c r="C111" s="594" t="s">
        <v>232</v>
      </c>
      <c r="D111" s="595"/>
      <c r="E111" s="595"/>
      <c r="F111" s="595"/>
      <c r="G111" s="595"/>
      <c r="H111" s="596"/>
      <c r="I111" s="140" t="s">
        <v>249</v>
      </c>
      <c r="J111" s="144" t="s">
        <v>250</v>
      </c>
      <c r="K111" s="130" t="s">
        <v>227</v>
      </c>
      <c r="L111" s="143"/>
    </row>
    <row r="112" spans="2:15" s="117" customFormat="1" ht="13" x14ac:dyDescent="0.3">
      <c r="B112" s="450"/>
      <c r="C112" s="582"/>
      <c r="D112" s="587"/>
      <c r="E112" s="587"/>
      <c r="F112" s="587"/>
      <c r="G112" s="587"/>
      <c r="H112" s="583"/>
      <c r="I112" s="369"/>
      <c r="J112" s="439"/>
      <c r="K112" s="456">
        <f t="shared" ref="K112:K129" si="5">$I112*J112</f>
        <v>0</v>
      </c>
      <c r="L112" s="143"/>
    </row>
    <row r="113" spans="2:12" s="117" customFormat="1" ht="13" x14ac:dyDescent="0.3">
      <c r="B113" s="450"/>
      <c r="C113" s="582"/>
      <c r="D113" s="587"/>
      <c r="E113" s="587"/>
      <c r="F113" s="587"/>
      <c r="G113" s="587"/>
      <c r="H113" s="583"/>
      <c r="I113" s="369"/>
      <c r="J113" s="439"/>
      <c r="K113" s="456">
        <f t="shared" si="5"/>
        <v>0</v>
      </c>
      <c r="L113" s="143"/>
    </row>
    <row r="114" spans="2:12" s="117" customFormat="1" ht="13" x14ac:dyDescent="0.3">
      <c r="B114" s="450"/>
      <c r="C114" s="582"/>
      <c r="D114" s="587"/>
      <c r="E114" s="587"/>
      <c r="F114" s="587"/>
      <c r="G114" s="587"/>
      <c r="H114" s="583"/>
      <c r="I114" s="369"/>
      <c r="J114" s="439"/>
      <c r="K114" s="456">
        <f t="shared" si="5"/>
        <v>0</v>
      </c>
      <c r="L114" s="143"/>
    </row>
    <row r="115" spans="2:12" s="117" customFormat="1" ht="13" x14ac:dyDescent="0.3">
      <c r="B115" s="450"/>
      <c r="C115" s="582"/>
      <c r="D115" s="587"/>
      <c r="E115" s="587"/>
      <c r="F115" s="587"/>
      <c r="G115" s="587"/>
      <c r="H115" s="583"/>
      <c r="I115" s="369"/>
      <c r="J115" s="439"/>
      <c r="K115" s="456">
        <f t="shared" si="5"/>
        <v>0</v>
      </c>
      <c r="L115" s="143"/>
    </row>
    <row r="116" spans="2:12" s="117" customFormat="1" ht="13" x14ac:dyDescent="0.3">
      <c r="B116" s="450"/>
      <c r="C116" s="582"/>
      <c r="D116" s="587"/>
      <c r="E116" s="587"/>
      <c r="F116" s="587"/>
      <c r="G116" s="587"/>
      <c r="H116" s="583"/>
      <c r="I116" s="369"/>
      <c r="J116" s="439"/>
      <c r="K116" s="456">
        <f t="shared" si="5"/>
        <v>0</v>
      </c>
      <c r="L116" s="143"/>
    </row>
    <row r="117" spans="2:12" s="117" customFormat="1" ht="13" x14ac:dyDescent="0.3">
      <c r="B117" s="450"/>
      <c r="C117" s="582"/>
      <c r="D117" s="587"/>
      <c r="E117" s="587"/>
      <c r="F117" s="587"/>
      <c r="G117" s="587"/>
      <c r="H117" s="583"/>
      <c r="I117" s="369"/>
      <c r="J117" s="439"/>
      <c r="K117" s="456">
        <f t="shared" si="5"/>
        <v>0</v>
      </c>
      <c r="L117" s="143"/>
    </row>
    <row r="118" spans="2:12" s="117" customFormat="1" ht="13" x14ac:dyDescent="0.3">
      <c r="B118" s="450"/>
      <c r="C118" s="588"/>
      <c r="D118" s="588"/>
      <c r="E118" s="588"/>
      <c r="F118" s="588"/>
      <c r="G118" s="588"/>
      <c r="H118" s="588"/>
      <c r="I118" s="368"/>
      <c r="J118" s="457"/>
      <c r="K118" s="456">
        <f t="shared" si="5"/>
        <v>0</v>
      </c>
      <c r="L118" s="143"/>
    </row>
    <row r="119" spans="2:12" s="117" customFormat="1" ht="13" x14ac:dyDescent="0.3">
      <c r="B119" s="450"/>
      <c r="C119" s="588"/>
      <c r="D119" s="588"/>
      <c r="E119" s="588"/>
      <c r="F119" s="588"/>
      <c r="G119" s="588"/>
      <c r="H119" s="588"/>
      <c r="I119" s="368"/>
      <c r="J119" s="457"/>
      <c r="K119" s="456">
        <f t="shared" si="5"/>
        <v>0</v>
      </c>
      <c r="L119" s="143"/>
    </row>
    <row r="120" spans="2:12" s="117" customFormat="1" ht="13" x14ac:dyDescent="0.3">
      <c r="B120" s="450"/>
      <c r="C120" s="582"/>
      <c r="D120" s="587"/>
      <c r="E120" s="587"/>
      <c r="F120" s="587"/>
      <c r="G120" s="587"/>
      <c r="H120" s="583"/>
      <c r="I120" s="369"/>
      <c r="J120" s="439"/>
      <c r="K120" s="456">
        <f t="shared" si="5"/>
        <v>0</v>
      </c>
      <c r="L120" s="143"/>
    </row>
    <row r="121" spans="2:12" s="117" customFormat="1" ht="13" x14ac:dyDescent="0.3">
      <c r="B121" s="450"/>
      <c r="C121" s="582"/>
      <c r="D121" s="587"/>
      <c r="E121" s="587"/>
      <c r="F121" s="587"/>
      <c r="G121" s="587"/>
      <c r="H121" s="583"/>
      <c r="I121" s="369"/>
      <c r="J121" s="439"/>
      <c r="K121" s="456">
        <f t="shared" si="5"/>
        <v>0</v>
      </c>
      <c r="L121" s="143"/>
    </row>
    <row r="122" spans="2:12" s="117" customFormat="1" ht="13" x14ac:dyDescent="0.3">
      <c r="B122" s="450"/>
      <c r="C122" s="582"/>
      <c r="D122" s="587"/>
      <c r="E122" s="587"/>
      <c r="F122" s="587"/>
      <c r="G122" s="587"/>
      <c r="H122" s="583"/>
      <c r="I122" s="369"/>
      <c r="J122" s="439"/>
      <c r="K122" s="456">
        <f t="shared" si="5"/>
        <v>0</v>
      </c>
      <c r="L122" s="143"/>
    </row>
    <row r="123" spans="2:12" s="117" customFormat="1" ht="13" x14ac:dyDescent="0.3">
      <c r="B123" s="450"/>
      <c r="C123" s="582"/>
      <c r="D123" s="587"/>
      <c r="E123" s="587"/>
      <c r="F123" s="587"/>
      <c r="G123" s="587"/>
      <c r="H123" s="583"/>
      <c r="I123" s="369"/>
      <c r="J123" s="439"/>
      <c r="K123" s="456">
        <f t="shared" si="5"/>
        <v>0</v>
      </c>
      <c r="L123" s="143"/>
    </row>
    <row r="124" spans="2:12" s="117" customFormat="1" ht="13" x14ac:dyDescent="0.3">
      <c r="B124" s="450"/>
      <c r="C124" s="582"/>
      <c r="D124" s="587"/>
      <c r="E124" s="587"/>
      <c r="F124" s="587"/>
      <c r="G124" s="587"/>
      <c r="H124" s="583"/>
      <c r="I124" s="369"/>
      <c r="J124" s="439"/>
      <c r="K124" s="456">
        <f t="shared" si="5"/>
        <v>0</v>
      </c>
      <c r="L124" s="143"/>
    </row>
    <row r="125" spans="2:12" s="117" customFormat="1" ht="13" x14ac:dyDescent="0.3">
      <c r="B125" s="450"/>
      <c r="C125" s="582"/>
      <c r="D125" s="587"/>
      <c r="E125" s="587"/>
      <c r="F125" s="587"/>
      <c r="G125" s="587"/>
      <c r="H125" s="583"/>
      <c r="I125" s="369"/>
      <c r="J125" s="439"/>
      <c r="K125" s="456">
        <f t="shared" si="5"/>
        <v>0</v>
      </c>
      <c r="L125" s="143"/>
    </row>
    <row r="126" spans="2:12" s="117" customFormat="1" ht="13" x14ac:dyDescent="0.3">
      <c r="B126" s="450"/>
      <c r="C126" s="582"/>
      <c r="D126" s="587"/>
      <c r="E126" s="587"/>
      <c r="F126" s="587"/>
      <c r="G126" s="587"/>
      <c r="H126" s="583"/>
      <c r="I126" s="369"/>
      <c r="J126" s="439"/>
      <c r="K126" s="456">
        <f t="shared" si="5"/>
        <v>0</v>
      </c>
      <c r="L126" s="143"/>
    </row>
    <row r="127" spans="2:12" s="117" customFormat="1" ht="13" x14ac:dyDescent="0.3">
      <c r="B127" s="450"/>
      <c r="C127" s="582"/>
      <c r="D127" s="587"/>
      <c r="E127" s="587"/>
      <c r="F127" s="587"/>
      <c r="G127" s="587"/>
      <c r="H127" s="583"/>
      <c r="I127" s="369"/>
      <c r="J127" s="439"/>
      <c r="K127" s="456">
        <f t="shared" si="5"/>
        <v>0</v>
      </c>
      <c r="L127" s="143"/>
    </row>
    <row r="128" spans="2:12" s="117" customFormat="1" ht="13" x14ac:dyDescent="0.3">
      <c r="B128" s="450"/>
      <c r="C128" s="582"/>
      <c r="D128" s="587"/>
      <c r="E128" s="587"/>
      <c r="F128" s="587"/>
      <c r="G128" s="587"/>
      <c r="H128" s="583"/>
      <c r="I128" s="369"/>
      <c r="J128" s="439"/>
      <c r="K128" s="456">
        <f t="shared" si="5"/>
        <v>0</v>
      </c>
      <c r="L128" s="143"/>
    </row>
    <row r="129" spans="2:13" s="117" customFormat="1" ht="13" x14ac:dyDescent="0.3">
      <c r="B129" s="450"/>
      <c r="C129" s="582"/>
      <c r="D129" s="587"/>
      <c r="E129" s="587"/>
      <c r="F129" s="587"/>
      <c r="G129" s="587"/>
      <c r="H129" s="583"/>
      <c r="I129" s="369"/>
      <c r="J129" s="439"/>
      <c r="K129" s="456">
        <f t="shared" si="5"/>
        <v>0</v>
      </c>
      <c r="L129" s="143"/>
    </row>
    <row r="130" spans="2:13" s="117" customFormat="1" ht="13" x14ac:dyDescent="0.3">
      <c r="K130" s="101">
        <f>SUM(K112:K129)</f>
        <v>0</v>
      </c>
      <c r="L130" s="143"/>
    </row>
    <row r="131" spans="2:13" s="117" customFormat="1" ht="13" x14ac:dyDescent="0.3"/>
    <row r="132" spans="2:13" s="117" customFormat="1" ht="13" x14ac:dyDescent="0.3">
      <c r="B132" s="117" t="s">
        <v>251</v>
      </c>
      <c r="C132" s="432"/>
      <c r="L132" s="143"/>
      <c r="M132" s="143"/>
    </row>
    <row r="133" spans="2:13" s="117" customFormat="1" ht="26" x14ac:dyDescent="0.3">
      <c r="B133" s="130" t="s">
        <v>221</v>
      </c>
      <c r="C133" s="140" t="s">
        <v>252</v>
      </c>
      <c r="D133" s="145"/>
      <c r="E133" s="142" t="s">
        <v>232</v>
      </c>
      <c r="F133" s="150"/>
      <c r="G133" s="150"/>
      <c r="H133" s="150"/>
      <c r="I133" s="150"/>
      <c r="J133" s="150"/>
      <c r="K133" s="144" t="s">
        <v>227</v>
      </c>
      <c r="L133" s="143"/>
    </row>
    <row r="134" spans="2:13" s="117" customFormat="1" ht="13" x14ac:dyDescent="0.3">
      <c r="B134" s="450"/>
      <c r="C134" s="582"/>
      <c r="D134" s="583"/>
      <c r="E134" s="369"/>
      <c r="F134" s="458"/>
      <c r="G134" s="458"/>
      <c r="H134" s="458"/>
      <c r="I134" s="458"/>
      <c r="J134" s="458"/>
      <c r="K134" s="459"/>
      <c r="L134" s="143"/>
    </row>
    <row r="135" spans="2:13" s="117" customFormat="1" ht="13" x14ac:dyDescent="0.3">
      <c r="B135" s="450"/>
      <c r="C135" s="582"/>
      <c r="D135" s="583"/>
      <c r="E135" s="369"/>
      <c r="F135" s="458"/>
      <c r="G135" s="458"/>
      <c r="H135" s="458"/>
      <c r="I135" s="458"/>
      <c r="J135" s="458"/>
      <c r="K135" s="459"/>
      <c r="L135" s="143"/>
    </row>
    <row r="136" spans="2:13" s="117" customFormat="1" ht="13" x14ac:dyDescent="0.3">
      <c r="B136" s="450"/>
      <c r="C136" s="582"/>
      <c r="D136" s="583"/>
      <c r="E136" s="369"/>
      <c r="F136" s="458"/>
      <c r="G136" s="458"/>
      <c r="H136" s="458"/>
      <c r="I136" s="458"/>
      <c r="J136" s="458"/>
      <c r="K136" s="459"/>
      <c r="L136" s="143"/>
    </row>
    <row r="137" spans="2:13" s="117" customFormat="1" ht="13" x14ac:dyDescent="0.3">
      <c r="B137" s="450"/>
      <c r="C137" s="582"/>
      <c r="D137" s="583"/>
      <c r="E137" s="369"/>
      <c r="F137" s="458"/>
      <c r="G137" s="458"/>
      <c r="H137" s="458"/>
      <c r="I137" s="458"/>
      <c r="J137" s="458"/>
      <c r="K137" s="459"/>
      <c r="L137" s="143"/>
    </row>
    <row r="138" spans="2:13" s="117" customFormat="1" ht="13" x14ac:dyDescent="0.3">
      <c r="B138" s="450"/>
      <c r="C138" s="582"/>
      <c r="D138" s="583"/>
      <c r="E138" s="369"/>
      <c r="F138" s="458"/>
      <c r="G138" s="458"/>
      <c r="H138" s="458"/>
      <c r="I138" s="458"/>
      <c r="J138" s="458"/>
      <c r="K138" s="459"/>
      <c r="L138" s="143"/>
    </row>
    <row r="139" spans="2:13" s="117" customFormat="1" ht="13" x14ac:dyDescent="0.3">
      <c r="B139" s="450"/>
      <c r="C139" s="582"/>
      <c r="D139" s="583"/>
      <c r="E139" s="369"/>
      <c r="F139" s="458"/>
      <c r="G139" s="458"/>
      <c r="H139" s="458"/>
      <c r="I139" s="458"/>
      <c r="J139" s="458"/>
      <c r="K139" s="459"/>
      <c r="L139" s="143"/>
    </row>
    <row r="140" spans="2:13" s="117" customFormat="1" ht="13" x14ac:dyDescent="0.3">
      <c r="B140" s="450"/>
      <c r="C140" s="582"/>
      <c r="D140" s="583"/>
      <c r="E140" s="369"/>
      <c r="F140" s="458"/>
      <c r="G140" s="458"/>
      <c r="H140" s="458"/>
      <c r="I140" s="458"/>
      <c r="J140" s="458"/>
      <c r="K140" s="459"/>
      <c r="L140" s="143"/>
    </row>
    <row r="141" spans="2:13" s="117" customFormat="1" ht="13" x14ac:dyDescent="0.3">
      <c r="B141" s="450"/>
      <c r="C141" s="582"/>
      <c r="D141" s="583"/>
      <c r="E141" s="369"/>
      <c r="F141" s="458"/>
      <c r="G141" s="458"/>
      <c r="H141" s="458"/>
      <c r="I141" s="458"/>
      <c r="J141" s="458"/>
      <c r="K141" s="459"/>
      <c r="L141" s="143"/>
    </row>
    <row r="142" spans="2:13" s="117" customFormat="1" ht="13" x14ac:dyDescent="0.3">
      <c r="B142" s="450"/>
      <c r="C142" s="582"/>
      <c r="D142" s="583"/>
      <c r="E142" s="369"/>
      <c r="F142" s="458"/>
      <c r="G142" s="458"/>
      <c r="H142" s="458"/>
      <c r="I142" s="458"/>
      <c r="J142" s="458"/>
      <c r="K142" s="226"/>
      <c r="L142" s="143"/>
    </row>
    <row r="143" spans="2:13" s="117" customFormat="1" ht="13" x14ac:dyDescent="0.3">
      <c r="B143" s="450"/>
      <c r="C143" s="582"/>
      <c r="D143" s="583"/>
      <c r="E143" s="369"/>
      <c r="F143" s="458"/>
      <c r="G143" s="458"/>
      <c r="H143" s="458"/>
      <c r="I143" s="458"/>
      <c r="J143" s="458"/>
      <c r="K143" s="459"/>
      <c r="L143" s="143"/>
    </row>
    <row r="144" spans="2:13" s="117" customFormat="1" ht="13" x14ac:dyDescent="0.3">
      <c r="B144" s="450"/>
      <c r="C144" s="582"/>
      <c r="D144" s="583"/>
      <c r="E144" s="369"/>
      <c r="F144" s="458"/>
      <c r="G144" s="458"/>
      <c r="H144" s="458"/>
      <c r="I144" s="458"/>
      <c r="J144" s="458"/>
      <c r="K144" s="459"/>
      <c r="L144" s="143"/>
    </row>
    <row r="145" spans="1:15" s="117" customFormat="1" ht="13" x14ac:dyDescent="0.3">
      <c r="B145" s="450"/>
      <c r="C145" s="582"/>
      <c r="D145" s="583"/>
      <c r="E145" s="369"/>
      <c r="F145" s="458"/>
      <c r="G145" s="458"/>
      <c r="H145" s="458"/>
      <c r="I145" s="458"/>
      <c r="J145" s="458"/>
      <c r="K145" s="459"/>
      <c r="L145" s="143"/>
    </row>
    <row r="146" spans="1:15" s="117" customFormat="1" ht="13" x14ac:dyDescent="0.3">
      <c r="B146" s="450"/>
      <c r="C146" s="582"/>
      <c r="D146" s="583"/>
      <c r="E146" s="369"/>
      <c r="F146" s="458"/>
      <c r="G146" s="458"/>
      <c r="H146" s="458"/>
      <c r="I146" s="458"/>
      <c r="J146" s="458"/>
      <c r="K146" s="459"/>
      <c r="L146" s="143"/>
    </row>
    <row r="147" spans="1:15" s="117" customFormat="1" ht="13" x14ac:dyDescent="0.3">
      <c r="B147" s="450"/>
      <c r="C147" s="582"/>
      <c r="D147" s="583"/>
      <c r="E147" s="369"/>
      <c r="F147" s="458"/>
      <c r="G147" s="458"/>
      <c r="H147" s="458"/>
      <c r="I147" s="458"/>
      <c r="J147" s="458"/>
      <c r="K147" s="459"/>
      <c r="L147" s="143"/>
    </row>
    <row r="148" spans="1:15" s="117" customFormat="1" ht="13" x14ac:dyDescent="0.3">
      <c r="B148" s="450"/>
      <c r="C148" s="582"/>
      <c r="D148" s="583"/>
      <c r="E148" s="369"/>
      <c r="F148" s="458"/>
      <c r="G148" s="458"/>
      <c r="H148" s="458"/>
      <c r="I148" s="458"/>
      <c r="J148" s="458"/>
      <c r="K148" s="459"/>
      <c r="L148" s="143"/>
    </row>
    <row r="149" spans="1:15" s="117" customFormat="1" ht="13" x14ac:dyDescent="0.3">
      <c r="B149" s="450"/>
      <c r="C149" s="582"/>
      <c r="D149" s="583"/>
      <c r="E149" s="369"/>
      <c r="F149" s="458"/>
      <c r="G149" s="458"/>
      <c r="H149" s="458"/>
      <c r="I149" s="458"/>
      <c r="J149" s="458"/>
      <c r="K149" s="459"/>
      <c r="L149" s="143"/>
    </row>
    <row r="150" spans="1:15" s="117" customFormat="1" ht="13" x14ac:dyDescent="0.3">
      <c r="B150" s="450"/>
      <c r="C150" s="582"/>
      <c r="D150" s="583"/>
      <c r="E150" s="369"/>
      <c r="F150" s="458"/>
      <c r="G150" s="458"/>
      <c r="H150" s="458"/>
      <c r="I150" s="458"/>
      <c r="J150" s="458"/>
      <c r="K150" s="459"/>
      <c r="L150" s="143"/>
    </row>
    <row r="151" spans="1:15" s="117" customFormat="1" ht="13" x14ac:dyDescent="0.3">
      <c r="B151" s="450"/>
      <c r="C151" s="582"/>
      <c r="D151" s="583"/>
      <c r="E151" s="369"/>
      <c r="F151" s="458"/>
      <c r="G151" s="458"/>
      <c r="H151" s="458"/>
      <c r="I151" s="458"/>
      <c r="J151" s="458"/>
      <c r="K151" s="226"/>
      <c r="L151" s="143"/>
    </row>
    <row r="152" spans="1:15" s="117" customFormat="1" ht="13" x14ac:dyDescent="0.3">
      <c r="K152" s="101">
        <f>SUM(K134:K151)</f>
        <v>0</v>
      </c>
    </row>
    <row r="153" spans="1:15" s="117" customFormat="1" ht="13" x14ac:dyDescent="0.3">
      <c r="L153" s="143"/>
      <c r="M153" s="143"/>
    </row>
    <row r="154" spans="1:15" s="117" customFormat="1" ht="13" x14ac:dyDescent="0.3">
      <c r="J154" s="169" t="s">
        <v>253</v>
      </c>
      <c r="K154" s="101">
        <f>K108+K130+K152</f>
        <v>0</v>
      </c>
      <c r="L154" s="143"/>
    </row>
    <row r="155" spans="1:15" s="117" customFormat="1" ht="13" x14ac:dyDescent="0.3">
      <c r="N155" s="132"/>
    </row>
    <row r="156" spans="1:15" ht="13" x14ac:dyDescent="0.3">
      <c r="A156" s="432"/>
      <c r="B156" s="114" t="s">
        <v>254</v>
      </c>
      <c r="C156" s="115"/>
      <c r="D156" s="146"/>
      <c r="E156" s="147"/>
      <c r="F156" s="115"/>
      <c r="G156" s="115"/>
      <c r="H156" s="115"/>
      <c r="I156" s="115"/>
      <c r="J156" s="115"/>
      <c r="K156" s="115"/>
      <c r="L156" s="116"/>
      <c r="M156" s="432"/>
      <c r="N156" s="432"/>
      <c r="O156" s="432"/>
    </row>
    <row r="157" spans="1:15" ht="13" x14ac:dyDescent="0.3">
      <c r="A157" s="432"/>
      <c r="B157" s="114" t="s">
        <v>255</v>
      </c>
      <c r="C157" s="115"/>
      <c r="D157" s="146"/>
      <c r="E157" s="147"/>
      <c r="F157" s="115"/>
      <c r="G157" s="115"/>
      <c r="H157" s="115"/>
      <c r="I157" s="115"/>
      <c r="J157" s="115"/>
      <c r="K157" s="261"/>
      <c r="L157" s="149"/>
      <c r="M157" s="432"/>
      <c r="N157" s="432"/>
      <c r="O157" s="432"/>
    </row>
    <row r="158" spans="1:15" ht="13" x14ac:dyDescent="0.3">
      <c r="A158" s="432"/>
      <c r="B158" s="432"/>
      <c r="C158" s="138"/>
      <c r="D158" s="432"/>
      <c r="E158" s="432"/>
      <c r="F158" s="432"/>
      <c r="G158" s="432"/>
      <c r="H158" s="432"/>
      <c r="I158" s="432"/>
      <c r="J158" s="432"/>
      <c r="K158" s="432"/>
      <c r="L158" s="432"/>
      <c r="M158" s="432"/>
      <c r="N158" s="432"/>
      <c r="O158" s="435"/>
    </row>
    <row r="159" spans="1:15" ht="13" x14ac:dyDescent="0.3">
      <c r="A159" s="403"/>
      <c r="B159" s="142" t="s">
        <v>256</v>
      </c>
      <c r="C159" s="150"/>
      <c r="D159" s="150"/>
      <c r="E159" s="150"/>
      <c r="F159" s="150"/>
      <c r="G159" s="150"/>
      <c r="H159" s="150"/>
      <c r="I159" s="150"/>
      <c r="J159" s="150"/>
      <c r="K159" s="136" t="s">
        <v>136</v>
      </c>
      <c r="L159" s="460"/>
      <c r="M159" s="432"/>
      <c r="N159" s="432"/>
      <c r="O159" s="432"/>
    </row>
    <row r="160" spans="1:15" ht="12.5" x14ac:dyDescent="0.25">
      <c r="A160" s="432"/>
      <c r="B160" s="461" t="s">
        <v>219</v>
      </c>
      <c r="C160" s="462" t="s">
        <v>220</v>
      </c>
      <c r="D160" s="462"/>
      <c r="E160" s="462"/>
      <c r="F160" s="462"/>
      <c r="G160" s="462"/>
      <c r="H160" s="462"/>
      <c r="I160" s="462"/>
      <c r="J160" s="462"/>
      <c r="K160" s="441">
        <f>K56</f>
        <v>0</v>
      </c>
      <c r="L160" s="435"/>
      <c r="M160" s="432"/>
      <c r="N160" s="432"/>
      <c r="O160" s="432"/>
    </row>
    <row r="161" spans="2:15" ht="12.5" x14ac:dyDescent="0.25">
      <c r="B161" s="461" t="s">
        <v>229</v>
      </c>
      <c r="C161" s="462" t="s">
        <v>230</v>
      </c>
      <c r="D161" s="462"/>
      <c r="E161" s="462"/>
      <c r="F161" s="462"/>
      <c r="G161" s="462"/>
      <c r="H161" s="462"/>
      <c r="I161" s="462"/>
      <c r="J161" s="462"/>
      <c r="K161" s="441">
        <f>K84</f>
        <v>0</v>
      </c>
      <c r="L161" s="435"/>
      <c r="M161" s="432"/>
      <c r="N161" s="432"/>
      <c r="O161" s="432"/>
    </row>
    <row r="162" spans="2:15" ht="12.5" x14ac:dyDescent="0.25">
      <c r="B162" s="461" t="s">
        <v>242</v>
      </c>
      <c r="C162" s="462" t="s">
        <v>243</v>
      </c>
      <c r="D162" s="462"/>
      <c r="E162" s="462"/>
      <c r="F162" s="462"/>
      <c r="G162" s="462"/>
      <c r="H162" s="462"/>
      <c r="I162" s="462"/>
      <c r="J162" s="462"/>
      <c r="K162" s="441">
        <f>K154</f>
        <v>0</v>
      </c>
      <c r="L162" s="435"/>
      <c r="M162" s="432"/>
      <c r="N162" s="432"/>
      <c r="O162" s="432"/>
    </row>
    <row r="163" spans="2:15" ht="13" x14ac:dyDescent="0.3">
      <c r="B163" s="117"/>
      <c r="C163" s="117"/>
      <c r="D163" s="432"/>
      <c r="E163" s="432"/>
      <c r="F163" s="432"/>
      <c r="G163" s="432"/>
      <c r="H163" s="432"/>
      <c r="I163" s="432"/>
      <c r="J163" s="432"/>
      <c r="K163" s="432"/>
      <c r="L163" s="432"/>
      <c r="M163" s="463"/>
      <c r="N163" s="435"/>
      <c r="O163" s="432"/>
    </row>
    <row r="164" spans="2:15" ht="13" x14ac:dyDescent="0.3">
      <c r="B164" s="151" t="s">
        <v>257</v>
      </c>
      <c r="C164" s="152" t="s">
        <v>258</v>
      </c>
      <c r="D164" s="152"/>
      <c r="E164" s="152"/>
      <c r="F164" s="152"/>
      <c r="G164" s="152"/>
      <c r="H164" s="152"/>
      <c r="I164" s="152"/>
      <c r="J164" s="152"/>
      <c r="K164" s="153">
        <f>SUM(K160:K162)</f>
        <v>0</v>
      </c>
      <c r="L164" s="435"/>
      <c r="M164" s="432"/>
      <c r="N164" s="432"/>
      <c r="O164" s="432"/>
    </row>
    <row r="165" spans="2:15" ht="12.5" x14ac:dyDescent="0.25">
      <c r="B165" s="154"/>
      <c r="C165" s="154"/>
      <c r="D165" s="432"/>
      <c r="E165" s="432"/>
      <c r="F165" s="432"/>
      <c r="G165" s="432"/>
      <c r="H165" s="432"/>
      <c r="I165" s="432"/>
      <c r="J165" s="432"/>
      <c r="K165" s="432"/>
      <c r="L165" s="432"/>
      <c r="M165" s="432"/>
      <c r="N165" s="435"/>
      <c r="O165" s="432"/>
    </row>
    <row r="166" spans="2:15" ht="12.5" x14ac:dyDescent="0.25">
      <c r="B166" s="461" t="s">
        <v>259</v>
      </c>
      <c r="C166" s="462"/>
      <c r="D166" s="462"/>
      <c r="E166" s="462"/>
      <c r="F166" s="462"/>
      <c r="G166" s="462"/>
      <c r="H166" s="462"/>
      <c r="I166" s="462"/>
      <c r="J166" s="462"/>
      <c r="K166" s="464" t="s">
        <v>86</v>
      </c>
      <c r="L166" s="432"/>
      <c r="M166" s="432"/>
      <c r="N166" s="435"/>
      <c r="O166" s="432"/>
    </row>
    <row r="167" spans="2:15" ht="12.5" x14ac:dyDescent="0.25">
      <c r="B167" s="461" t="s">
        <v>261</v>
      </c>
      <c r="C167" s="462"/>
      <c r="D167" s="462"/>
      <c r="E167" s="462"/>
      <c r="F167" s="462"/>
      <c r="G167" s="462"/>
      <c r="H167" s="462"/>
      <c r="I167" s="462"/>
      <c r="J167" s="462"/>
      <c r="K167" s="465" t="str">
        <f>IF(K166="Middelgrote bedrijven (10%)","60%",IF(K166="Kleine bedrijven (20%)","70%",IF(K166="&lt;maak een keuze&gt;","0%","50%")))</f>
        <v>0%</v>
      </c>
      <c r="L167" s="466"/>
      <c r="M167" s="435"/>
      <c r="N167" s="432"/>
      <c r="O167" s="432"/>
    </row>
    <row r="168" spans="2:15" ht="13" x14ac:dyDescent="0.3">
      <c r="B168" s="461" t="s">
        <v>335</v>
      </c>
      <c r="C168" s="462"/>
      <c r="D168" s="462"/>
      <c r="E168" s="462"/>
      <c r="F168" s="462"/>
      <c r="G168" s="462"/>
      <c r="H168" s="462"/>
      <c r="I168" s="462"/>
      <c r="J168" s="462"/>
      <c r="K168" s="101" t="e">
        <f>MIN(K164*K167,MaxSubsidie)</f>
        <v>#N/A</v>
      </c>
      <c r="L168" s="155"/>
      <c r="M168" s="435"/>
      <c r="N168" s="432"/>
      <c r="O168" s="432"/>
    </row>
    <row r="169" spans="2:15" x14ac:dyDescent="0.35">
      <c r="B169" s="580" t="s">
        <v>144</v>
      </c>
      <c r="C169" s="581"/>
      <c r="D169" s="581"/>
      <c r="E169" s="581"/>
      <c r="F169" s="581"/>
      <c r="G169" s="156"/>
      <c r="H169" s="157"/>
      <c r="J169" s="170" t="str">
        <f>IF(K169&gt;0,"Dit kan gevolgen hebben voor de maximale hoogte van de subsidie!","")</f>
        <v/>
      </c>
      <c r="K169" s="227">
        <v>0</v>
      </c>
      <c r="L169" s="432"/>
      <c r="M169" s="432"/>
      <c r="N169" s="432"/>
      <c r="O169" s="432"/>
    </row>
    <row r="170" spans="2:15" ht="13" x14ac:dyDescent="0.3">
      <c r="B170" s="151" t="s">
        <v>262</v>
      </c>
      <c r="C170" s="152"/>
      <c r="D170" s="152"/>
      <c r="E170" s="152"/>
      <c r="F170" s="152"/>
      <c r="G170" s="152"/>
      <c r="H170" s="152"/>
      <c r="I170" s="152"/>
      <c r="J170" s="152"/>
      <c r="K170" s="101" t="e">
        <f>K168-K169</f>
        <v>#N/A</v>
      </c>
      <c r="L170" s="435"/>
      <c r="M170" s="432"/>
      <c r="N170" s="467"/>
      <c r="O170" s="432"/>
    </row>
    <row r="171" spans="2:15" ht="13" x14ac:dyDescent="0.3">
      <c r="B171" s="580" t="s">
        <v>263</v>
      </c>
      <c r="C171" s="581"/>
      <c r="D171" s="581"/>
      <c r="E171" s="367" t="str">
        <f>IF(L171&lt;1,"Let op: Vergeet niet de door u gevraagde subsidie in te vullen! →",IF(L171&gt;MaxSubsidie,"LET OP: u vraagt meer subsidie aan dat volgens het programma mogelijk is",IF(L171&gt;K170,"LET OP: U vraagt meer dan de maximale berekende subsidie aan!",IF(L171&lt;K170,"LET OP: U vraagt minder dan de maximale berekende subsidie aan!",""))))</f>
        <v>Let op: Vergeet niet de door u gevraagde subsidie in te vullen! →</v>
      </c>
      <c r="F171" s="157"/>
      <c r="G171" s="157"/>
      <c r="H171" s="157"/>
      <c r="I171" s="157"/>
      <c r="J171" s="157"/>
      <c r="K171" s="262" t="e">
        <f>IF(K168&gt;0,L171/(K170+K169)*K168,0)</f>
        <v>#N/A</v>
      </c>
      <c r="L171" s="228">
        <v>0</v>
      </c>
      <c r="M171" s="435"/>
      <c r="N171" s="432"/>
      <c r="O171" s="432"/>
    </row>
    <row r="172" spans="2:15" ht="12.5" x14ac:dyDescent="0.25">
      <c r="B172" s="432"/>
      <c r="C172" s="432"/>
      <c r="D172" s="432"/>
      <c r="E172" s="432"/>
      <c r="F172" s="432"/>
      <c r="G172" s="432"/>
      <c r="H172" s="432"/>
      <c r="I172" s="432"/>
      <c r="J172" s="432"/>
      <c r="K172" s="432"/>
      <c r="L172" s="432"/>
      <c r="M172" s="432"/>
      <c r="N172" s="432"/>
      <c r="O172" s="432"/>
    </row>
    <row r="173" spans="2:15" ht="13" x14ac:dyDescent="0.3">
      <c r="B173" s="114" t="s">
        <v>264</v>
      </c>
      <c r="C173" s="115"/>
      <c r="D173" s="146"/>
      <c r="E173" s="147"/>
      <c r="F173" s="115"/>
      <c r="G173" s="115"/>
      <c r="H173" s="115"/>
      <c r="I173" s="115"/>
      <c r="J173" s="115"/>
      <c r="K173" s="115"/>
      <c r="L173" s="115"/>
      <c r="M173" s="148"/>
      <c r="N173" s="149"/>
      <c r="O173" s="435"/>
    </row>
    <row r="174" spans="2:15" ht="13" x14ac:dyDescent="0.3">
      <c r="B174" s="114" t="s">
        <v>265</v>
      </c>
      <c r="C174" s="115"/>
      <c r="D174" s="146"/>
      <c r="E174" s="147"/>
      <c r="F174" s="115"/>
      <c r="G174" s="115"/>
      <c r="H174" s="115"/>
      <c r="I174" s="115"/>
      <c r="J174" s="115"/>
      <c r="K174" s="115"/>
      <c r="L174" s="115"/>
      <c r="M174" s="148"/>
      <c r="N174" s="149"/>
      <c r="O174" s="435"/>
    </row>
    <row r="175" spans="2:15" ht="13" thickBot="1" x14ac:dyDescent="0.3">
      <c r="B175" s="432"/>
      <c r="C175" s="432"/>
      <c r="D175" s="432"/>
      <c r="E175" s="432"/>
      <c r="F175" s="432"/>
      <c r="G175" s="432"/>
      <c r="H175" s="432"/>
      <c r="I175" s="432"/>
      <c r="J175" s="432"/>
      <c r="K175" s="432"/>
      <c r="L175" s="432"/>
      <c r="M175" s="432"/>
      <c r="N175" s="435"/>
      <c r="O175" s="435"/>
    </row>
    <row r="176" spans="2:15" ht="12.5" x14ac:dyDescent="0.25">
      <c r="B176" s="468" t="s">
        <v>266</v>
      </c>
      <c r="C176" s="469" t="s">
        <v>175</v>
      </c>
      <c r="D176" s="470"/>
      <c r="E176" s="470"/>
      <c r="F176" s="470"/>
      <c r="G176" s="470"/>
      <c r="H176" s="470"/>
      <c r="I176" s="470"/>
      <c r="J176" s="470"/>
      <c r="K176" s="470"/>
      <c r="L176" s="471"/>
      <c r="M176" s="472">
        <f>K164</f>
        <v>0</v>
      </c>
      <c r="N176" s="435"/>
      <c r="O176" s="435"/>
    </row>
    <row r="177" spans="2:16" ht="12.5" x14ac:dyDescent="0.25">
      <c r="B177" s="473" t="s">
        <v>267</v>
      </c>
      <c r="C177" s="474" t="s">
        <v>268</v>
      </c>
      <c r="D177" s="475"/>
      <c r="E177" s="475"/>
      <c r="F177" s="475"/>
      <c r="G177" s="475"/>
      <c r="H177" s="475"/>
      <c r="I177" s="475"/>
      <c r="J177" s="475"/>
      <c r="K177" s="475"/>
      <c r="L177" s="476"/>
      <c r="M177" s="477">
        <f>K169</f>
        <v>0</v>
      </c>
      <c r="N177" s="435"/>
      <c r="O177" s="435"/>
      <c r="P177" s="432"/>
    </row>
    <row r="178" spans="2:16" ht="12.5" x14ac:dyDescent="0.25">
      <c r="B178" s="473" t="s">
        <v>269</v>
      </c>
      <c r="C178" s="474" t="s">
        <v>270</v>
      </c>
      <c r="D178" s="475"/>
      <c r="E178" s="475"/>
      <c r="F178" s="475"/>
      <c r="G178" s="475"/>
      <c r="H178" s="475"/>
      <c r="I178" s="475"/>
      <c r="J178" s="475"/>
      <c r="K178" s="475"/>
      <c r="L178" s="476"/>
      <c r="M178" s="477">
        <f>L171</f>
        <v>0</v>
      </c>
      <c r="N178" s="435"/>
      <c r="O178" s="435"/>
      <c r="P178" s="432"/>
    </row>
    <row r="179" spans="2:16" ht="13.5" thickBot="1" x14ac:dyDescent="0.35">
      <c r="B179" s="158" t="s">
        <v>271</v>
      </c>
      <c r="C179" s="159" t="s">
        <v>272</v>
      </c>
      <c r="D179" s="160"/>
      <c r="E179" s="160"/>
      <c r="F179" s="160"/>
      <c r="G179" s="160"/>
      <c r="H179" s="160"/>
      <c r="I179" s="160" t="s">
        <v>273</v>
      </c>
      <c r="J179" s="160"/>
      <c r="K179" s="160"/>
      <c r="L179" s="161"/>
      <c r="M179" s="102">
        <f>M176-M177-M178</f>
        <v>0</v>
      </c>
      <c r="N179" s="435"/>
      <c r="O179" s="435"/>
      <c r="P179" s="432"/>
    </row>
    <row r="180" spans="2:16" ht="12.5" x14ac:dyDescent="0.25">
      <c r="B180" s="432"/>
      <c r="C180" s="432"/>
      <c r="D180" s="432"/>
      <c r="E180" s="432"/>
      <c r="F180" s="432"/>
      <c r="G180" s="432"/>
      <c r="H180" s="432"/>
      <c r="I180" s="432"/>
      <c r="J180" s="432"/>
      <c r="K180" s="432"/>
      <c r="L180" s="432"/>
      <c r="M180" s="432"/>
      <c r="N180" s="432"/>
      <c r="O180" s="435"/>
      <c r="P180" s="435"/>
    </row>
    <row r="181" spans="2:16" ht="13" x14ac:dyDescent="0.3">
      <c r="B181" s="114" t="s">
        <v>274</v>
      </c>
      <c r="C181" s="115"/>
      <c r="D181" s="146"/>
      <c r="E181" s="147"/>
      <c r="F181" s="115"/>
      <c r="G181" s="115"/>
      <c r="H181" s="115"/>
      <c r="I181" s="115"/>
      <c r="J181" s="115"/>
      <c r="K181" s="115"/>
      <c r="L181" s="115"/>
      <c r="M181" s="115"/>
      <c r="N181" s="437"/>
      <c r="O181" s="432"/>
      <c r="P181" s="432"/>
    </row>
    <row r="182" spans="2:16" ht="12.5" x14ac:dyDescent="0.25">
      <c r="B182" s="584"/>
      <c r="C182" s="585"/>
      <c r="D182" s="585"/>
      <c r="E182" s="585"/>
      <c r="F182" s="585"/>
      <c r="G182" s="585"/>
      <c r="H182" s="585"/>
      <c r="I182" s="585"/>
      <c r="J182" s="585"/>
      <c r="K182" s="585"/>
      <c r="L182" s="585"/>
      <c r="M182" s="586"/>
      <c r="N182" s="435"/>
      <c r="O182" s="432"/>
      <c r="P182" s="432"/>
    </row>
    <row r="183" spans="2:16" ht="12.5" x14ac:dyDescent="0.25">
      <c r="B183" s="574"/>
      <c r="C183" s="575"/>
      <c r="D183" s="575"/>
      <c r="E183" s="575"/>
      <c r="F183" s="575"/>
      <c r="G183" s="575"/>
      <c r="H183" s="575"/>
      <c r="I183" s="575"/>
      <c r="J183" s="575"/>
      <c r="K183" s="575"/>
      <c r="L183" s="575"/>
      <c r="M183" s="576"/>
      <c r="N183" s="435"/>
      <c r="O183" s="432"/>
      <c r="P183" s="432"/>
    </row>
    <row r="184" spans="2:16" ht="12.5" x14ac:dyDescent="0.25">
      <c r="B184" s="574"/>
      <c r="C184" s="575"/>
      <c r="D184" s="575"/>
      <c r="E184" s="575"/>
      <c r="F184" s="575"/>
      <c r="G184" s="575"/>
      <c r="H184" s="575"/>
      <c r="I184" s="575"/>
      <c r="J184" s="575"/>
      <c r="K184" s="575"/>
      <c r="L184" s="575"/>
      <c r="M184" s="576"/>
      <c r="N184" s="435"/>
      <c r="O184" s="432"/>
      <c r="P184" s="432"/>
    </row>
    <row r="185" spans="2:16" ht="12.5" x14ac:dyDescent="0.25">
      <c r="B185" s="574"/>
      <c r="C185" s="575"/>
      <c r="D185" s="575"/>
      <c r="E185" s="575"/>
      <c r="F185" s="575"/>
      <c r="G185" s="575"/>
      <c r="H185" s="575"/>
      <c r="I185" s="575"/>
      <c r="J185" s="575"/>
      <c r="K185" s="575"/>
      <c r="L185" s="575"/>
      <c r="M185" s="576"/>
      <c r="N185" s="435"/>
      <c r="O185" s="432"/>
      <c r="P185" s="432"/>
    </row>
    <row r="186" spans="2:16" ht="12.5" x14ac:dyDescent="0.25">
      <c r="B186" s="574"/>
      <c r="C186" s="575"/>
      <c r="D186" s="575"/>
      <c r="E186" s="575"/>
      <c r="F186" s="575"/>
      <c r="G186" s="575"/>
      <c r="H186" s="575"/>
      <c r="I186" s="575"/>
      <c r="J186" s="575"/>
      <c r="K186" s="575"/>
      <c r="L186" s="575"/>
      <c r="M186" s="576"/>
      <c r="N186" s="435"/>
      <c r="O186" s="432"/>
      <c r="P186" s="432"/>
    </row>
    <row r="187" spans="2:16" ht="12.5" x14ac:dyDescent="0.25">
      <c r="B187" s="574"/>
      <c r="C187" s="575"/>
      <c r="D187" s="575"/>
      <c r="E187" s="575"/>
      <c r="F187" s="575"/>
      <c r="G187" s="575"/>
      <c r="H187" s="575"/>
      <c r="I187" s="575"/>
      <c r="J187" s="575"/>
      <c r="K187" s="575"/>
      <c r="L187" s="575"/>
      <c r="M187" s="576"/>
      <c r="N187" s="435"/>
      <c r="O187" s="432"/>
      <c r="P187" s="432"/>
    </row>
    <row r="188" spans="2:16" ht="12.5" x14ac:dyDescent="0.25">
      <c r="B188" s="574"/>
      <c r="C188" s="575"/>
      <c r="D188" s="575"/>
      <c r="E188" s="575"/>
      <c r="F188" s="575"/>
      <c r="G188" s="575"/>
      <c r="H188" s="575"/>
      <c r="I188" s="575"/>
      <c r="J188" s="575"/>
      <c r="K188" s="575"/>
      <c r="L188" s="575"/>
      <c r="M188" s="576"/>
      <c r="N188" s="435"/>
      <c r="O188" s="432"/>
      <c r="P188" s="432"/>
    </row>
    <row r="189" spans="2:16" ht="12.5" x14ac:dyDescent="0.25">
      <c r="B189" s="574"/>
      <c r="C189" s="575"/>
      <c r="D189" s="575"/>
      <c r="E189" s="575"/>
      <c r="F189" s="575"/>
      <c r="G189" s="575"/>
      <c r="H189" s="575"/>
      <c r="I189" s="575"/>
      <c r="J189" s="575"/>
      <c r="K189" s="575"/>
      <c r="L189" s="575"/>
      <c r="M189" s="576"/>
      <c r="N189" s="435"/>
      <c r="O189" s="432"/>
      <c r="P189" s="432"/>
    </row>
    <row r="190" spans="2:16" ht="12.5" x14ac:dyDescent="0.25">
      <c r="B190" s="574"/>
      <c r="C190" s="575"/>
      <c r="D190" s="575"/>
      <c r="E190" s="575"/>
      <c r="F190" s="575"/>
      <c r="G190" s="575"/>
      <c r="H190" s="575"/>
      <c r="I190" s="575"/>
      <c r="J190" s="575"/>
      <c r="K190" s="575"/>
      <c r="L190" s="575"/>
      <c r="M190" s="576"/>
      <c r="N190" s="435"/>
      <c r="O190" s="432"/>
      <c r="P190" s="432"/>
    </row>
    <row r="191" spans="2:16" ht="12.5" x14ac:dyDescent="0.25">
      <c r="B191" s="574"/>
      <c r="C191" s="575"/>
      <c r="D191" s="575"/>
      <c r="E191" s="575"/>
      <c r="F191" s="575"/>
      <c r="G191" s="575"/>
      <c r="H191" s="575"/>
      <c r="I191" s="575"/>
      <c r="J191" s="575"/>
      <c r="K191" s="575"/>
      <c r="L191" s="575"/>
      <c r="M191" s="576"/>
      <c r="N191" s="435"/>
      <c r="O191" s="432"/>
      <c r="P191" s="432"/>
    </row>
    <row r="192" spans="2:16" ht="12.5" x14ac:dyDescent="0.25">
      <c r="B192" s="574"/>
      <c r="C192" s="575"/>
      <c r="D192" s="575"/>
      <c r="E192" s="575"/>
      <c r="F192" s="575"/>
      <c r="G192" s="575"/>
      <c r="H192" s="575"/>
      <c r="I192" s="575"/>
      <c r="J192" s="575"/>
      <c r="K192" s="575"/>
      <c r="L192" s="575"/>
      <c r="M192" s="576"/>
      <c r="N192" s="435"/>
      <c r="O192" s="432"/>
      <c r="P192" s="432"/>
    </row>
    <row r="193" spans="2:15" ht="12.5" x14ac:dyDescent="0.25">
      <c r="B193" s="574"/>
      <c r="C193" s="575"/>
      <c r="D193" s="575"/>
      <c r="E193" s="575"/>
      <c r="F193" s="575"/>
      <c r="G193" s="575"/>
      <c r="H193" s="575"/>
      <c r="I193" s="575"/>
      <c r="J193" s="575"/>
      <c r="K193" s="575"/>
      <c r="L193" s="575"/>
      <c r="M193" s="576"/>
      <c r="N193" s="435"/>
      <c r="O193" s="432"/>
    </row>
    <row r="194" spans="2:15" ht="12.5" x14ac:dyDescent="0.25">
      <c r="B194" s="574"/>
      <c r="C194" s="575"/>
      <c r="D194" s="575"/>
      <c r="E194" s="575"/>
      <c r="F194" s="575"/>
      <c r="G194" s="575"/>
      <c r="H194" s="575"/>
      <c r="I194" s="575"/>
      <c r="J194" s="575"/>
      <c r="K194" s="575"/>
      <c r="L194" s="575"/>
      <c r="M194" s="576"/>
      <c r="N194" s="435"/>
      <c r="O194" s="432"/>
    </row>
    <row r="195" spans="2:15" ht="12.5" x14ac:dyDescent="0.25">
      <c r="B195" s="574"/>
      <c r="C195" s="575"/>
      <c r="D195" s="575"/>
      <c r="E195" s="575"/>
      <c r="F195" s="575"/>
      <c r="G195" s="575"/>
      <c r="H195" s="575"/>
      <c r="I195" s="575"/>
      <c r="J195" s="575"/>
      <c r="K195" s="575"/>
      <c r="L195" s="575"/>
      <c r="M195" s="576"/>
      <c r="N195" s="435"/>
      <c r="O195" s="432"/>
    </row>
    <row r="196" spans="2:15" ht="12.5" x14ac:dyDescent="0.25">
      <c r="B196" s="574"/>
      <c r="C196" s="575"/>
      <c r="D196" s="575"/>
      <c r="E196" s="575"/>
      <c r="F196" s="575"/>
      <c r="G196" s="575"/>
      <c r="H196" s="575"/>
      <c r="I196" s="575"/>
      <c r="J196" s="575"/>
      <c r="K196" s="575"/>
      <c r="L196" s="575"/>
      <c r="M196" s="576"/>
      <c r="N196" s="435"/>
      <c r="O196" s="432"/>
    </row>
    <row r="197" spans="2:15" ht="12.5" x14ac:dyDescent="0.25">
      <c r="B197" s="574"/>
      <c r="C197" s="575"/>
      <c r="D197" s="575"/>
      <c r="E197" s="575"/>
      <c r="F197" s="575"/>
      <c r="G197" s="575"/>
      <c r="H197" s="575"/>
      <c r="I197" s="575"/>
      <c r="J197" s="575"/>
      <c r="K197" s="575"/>
      <c r="L197" s="575"/>
      <c r="M197" s="576"/>
      <c r="N197" s="435"/>
      <c r="O197" s="432"/>
    </row>
    <row r="198" spans="2:15" ht="12.5" x14ac:dyDescent="0.25">
      <c r="B198" s="574"/>
      <c r="C198" s="575"/>
      <c r="D198" s="575"/>
      <c r="E198" s="575"/>
      <c r="F198" s="575"/>
      <c r="G198" s="575"/>
      <c r="H198" s="575"/>
      <c r="I198" s="575"/>
      <c r="J198" s="575"/>
      <c r="K198" s="575"/>
      <c r="L198" s="575"/>
      <c r="M198" s="576"/>
      <c r="N198" s="435"/>
      <c r="O198" s="432"/>
    </row>
    <row r="199" spans="2:15" ht="12.5" x14ac:dyDescent="0.25">
      <c r="B199" s="574"/>
      <c r="C199" s="575"/>
      <c r="D199" s="575"/>
      <c r="E199" s="575"/>
      <c r="F199" s="575"/>
      <c r="G199" s="575"/>
      <c r="H199" s="575"/>
      <c r="I199" s="575"/>
      <c r="J199" s="575"/>
      <c r="K199" s="575"/>
      <c r="L199" s="575"/>
      <c r="M199" s="576"/>
      <c r="N199" s="435"/>
      <c r="O199" s="432"/>
    </row>
    <row r="200" spans="2:15" ht="12.5" x14ac:dyDescent="0.25">
      <c r="B200" s="574"/>
      <c r="C200" s="575"/>
      <c r="D200" s="575"/>
      <c r="E200" s="575"/>
      <c r="F200" s="575"/>
      <c r="G200" s="575"/>
      <c r="H200" s="575"/>
      <c r="I200" s="575"/>
      <c r="J200" s="575"/>
      <c r="K200" s="575"/>
      <c r="L200" s="575"/>
      <c r="M200" s="576"/>
      <c r="N200" s="435"/>
      <c r="O200" s="432"/>
    </row>
    <row r="201" spans="2:15" ht="12.5" x14ac:dyDescent="0.25">
      <c r="B201" s="574"/>
      <c r="C201" s="575"/>
      <c r="D201" s="575"/>
      <c r="E201" s="575"/>
      <c r="F201" s="575"/>
      <c r="G201" s="575"/>
      <c r="H201" s="575"/>
      <c r="I201" s="575"/>
      <c r="J201" s="575"/>
      <c r="K201" s="575"/>
      <c r="L201" s="575"/>
      <c r="M201" s="576"/>
      <c r="N201" s="435"/>
      <c r="O201" s="432"/>
    </row>
    <row r="202" spans="2:15" ht="12.5" x14ac:dyDescent="0.25">
      <c r="B202" s="574"/>
      <c r="C202" s="575"/>
      <c r="D202" s="575"/>
      <c r="E202" s="575"/>
      <c r="F202" s="575"/>
      <c r="G202" s="575"/>
      <c r="H202" s="575"/>
      <c r="I202" s="575"/>
      <c r="J202" s="575"/>
      <c r="K202" s="575"/>
      <c r="L202" s="575"/>
      <c r="M202" s="576"/>
      <c r="N202" s="435"/>
      <c r="O202" s="432"/>
    </row>
    <row r="203" spans="2:15" ht="12.5" x14ac:dyDescent="0.25">
      <c r="B203" s="574"/>
      <c r="C203" s="575"/>
      <c r="D203" s="575"/>
      <c r="E203" s="575"/>
      <c r="F203" s="575"/>
      <c r="G203" s="575"/>
      <c r="H203" s="575"/>
      <c r="I203" s="575"/>
      <c r="J203" s="575"/>
      <c r="K203" s="575"/>
      <c r="L203" s="575"/>
      <c r="M203" s="576"/>
      <c r="N203" s="435"/>
      <c r="O203" s="432"/>
    </row>
    <row r="204" spans="2:15" ht="12.5" x14ac:dyDescent="0.25">
      <c r="B204" s="574"/>
      <c r="C204" s="575"/>
      <c r="D204" s="575"/>
      <c r="E204" s="575"/>
      <c r="F204" s="575"/>
      <c r="G204" s="575"/>
      <c r="H204" s="575"/>
      <c r="I204" s="575"/>
      <c r="J204" s="575"/>
      <c r="K204" s="575"/>
      <c r="L204" s="575"/>
      <c r="M204" s="576"/>
      <c r="N204" s="435"/>
      <c r="O204" s="432"/>
    </row>
    <row r="205" spans="2:15" ht="12.5" x14ac:dyDescent="0.25">
      <c r="B205" s="574"/>
      <c r="C205" s="575"/>
      <c r="D205" s="575"/>
      <c r="E205" s="575"/>
      <c r="F205" s="575"/>
      <c r="G205" s="575"/>
      <c r="H205" s="575"/>
      <c r="I205" s="575"/>
      <c r="J205" s="575"/>
      <c r="K205" s="575"/>
      <c r="L205" s="575"/>
      <c r="M205" s="576"/>
      <c r="N205" s="435"/>
      <c r="O205" s="432"/>
    </row>
    <row r="206" spans="2:15" ht="12.5" x14ac:dyDescent="0.25">
      <c r="B206" s="574"/>
      <c r="C206" s="575"/>
      <c r="D206" s="575"/>
      <c r="E206" s="575"/>
      <c r="F206" s="575"/>
      <c r="G206" s="575"/>
      <c r="H206" s="575"/>
      <c r="I206" s="575"/>
      <c r="J206" s="575"/>
      <c r="K206" s="575"/>
      <c r="L206" s="575"/>
      <c r="M206" s="576"/>
      <c r="N206" s="435"/>
      <c r="O206" s="432"/>
    </row>
    <row r="207" spans="2:15" ht="12.5" x14ac:dyDescent="0.25">
      <c r="B207" s="574"/>
      <c r="C207" s="575"/>
      <c r="D207" s="575"/>
      <c r="E207" s="575"/>
      <c r="F207" s="575"/>
      <c r="G207" s="575"/>
      <c r="H207" s="575"/>
      <c r="I207" s="575"/>
      <c r="J207" s="575"/>
      <c r="K207" s="575"/>
      <c r="L207" s="575"/>
      <c r="M207" s="576"/>
      <c r="N207" s="435"/>
      <c r="O207" s="432"/>
    </row>
    <row r="208" spans="2:15" ht="12.5" x14ac:dyDescent="0.25">
      <c r="B208" s="574"/>
      <c r="C208" s="575"/>
      <c r="D208" s="575"/>
      <c r="E208" s="575"/>
      <c r="F208" s="575"/>
      <c r="G208" s="575"/>
      <c r="H208" s="575"/>
      <c r="I208" s="575"/>
      <c r="J208" s="575"/>
      <c r="K208" s="575"/>
      <c r="L208" s="575"/>
      <c r="M208" s="576"/>
      <c r="N208" s="435"/>
      <c r="O208" s="432"/>
    </row>
    <row r="209" spans="2:15" ht="12.5" x14ac:dyDescent="0.25">
      <c r="B209" s="574"/>
      <c r="C209" s="575"/>
      <c r="D209" s="575"/>
      <c r="E209" s="575"/>
      <c r="F209" s="575"/>
      <c r="G209" s="575"/>
      <c r="H209" s="575"/>
      <c r="I209" s="575"/>
      <c r="J209" s="575"/>
      <c r="K209" s="575"/>
      <c r="L209" s="575"/>
      <c r="M209" s="576"/>
      <c r="N209" s="435"/>
      <c r="O209" s="432"/>
    </row>
    <row r="210" spans="2:15" ht="12.5" x14ac:dyDescent="0.25">
      <c r="B210" s="574"/>
      <c r="C210" s="575"/>
      <c r="D210" s="575"/>
      <c r="E210" s="575"/>
      <c r="F210" s="575"/>
      <c r="G210" s="575"/>
      <c r="H210" s="575"/>
      <c r="I210" s="575"/>
      <c r="J210" s="575"/>
      <c r="K210" s="575"/>
      <c r="L210" s="575"/>
      <c r="M210" s="576"/>
      <c r="N210" s="435"/>
      <c r="O210" s="432"/>
    </row>
    <row r="211" spans="2:15" ht="15" customHeight="1" x14ac:dyDescent="0.25">
      <c r="B211" s="574"/>
      <c r="C211" s="575"/>
      <c r="D211" s="575"/>
      <c r="E211" s="575"/>
      <c r="F211" s="575"/>
      <c r="G211" s="575"/>
      <c r="H211" s="575"/>
      <c r="I211" s="575"/>
      <c r="J211" s="575"/>
      <c r="K211" s="575"/>
      <c r="L211" s="575"/>
      <c r="M211" s="576"/>
      <c r="N211" s="435"/>
      <c r="O211" s="432"/>
    </row>
    <row r="212" spans="2:15" ht="12.5" x14ac:dyDescent="0.25">
      <c r="B212" s="574"/>
      <c r="C212" s="575"/>
      <c r="D212" s="575"/>
      <c r="E212" s="575"/>
      <c r="F212" s="575"/>
      <c r="G212" s="575"/>
      <c r="H212" s="575"/>
      <c r="I212" s="575"/>
      <c r="J212" s="575"/>
      <c r="K212" s="575"/>
      <c r="L212" s="575"/>
      <c r="M212" s="576"/>
      <c r="N212" s="435"/>
      <c r="O212" s="432"/>
    </row>
    <row r="213" spans="2:15" ht="12.5" x14ac:dyDescent="0.25">
      <c r="B213" s="574"/>
      <c r="C213" s="575"/>
      <c r="D213" s="575"/>
      <c r="E213" s="575"/>
      <c r="F213" s="575"/>
      <c r="G213" s="575"/>
      <c r="H213" s="575"/>
      <c r="I213" s="575"/>
      <c r="J213" s="575"/>
      <c r="K213" s="575"/>
      <c r="L213" s="575"/>
      <c r="M213" s="576"/>
      <c r="N213" s="435"/>
      <c r="O213" s="432"/>
    </row>
    <row r="214" spans="2:15" ht="12.5" x14ac:dyDescent="0.25">
      <c r="B214" s="577"/>
      <c r="C214" s="578"/>
      <c r="D214" s="578"/>
      <c r="E214" s="578"/>
      <c r="F214" s="578"/>
      <c r="G214" s="578"/>
      <c r="H214" s="578"/>
      <c r="I214" s="578"/>
      <c r="J214" s="578"/>
      <c r="K214" s="578"/>
      <c r="L214" s="578"/>
      <c r="M214" s="579"/>
      <c r="N214" s="435"/>
      <c r="O214" s="432"/>
    </row>
    <row r="215" spans="2:15" ht="12.5" x14ac:dyDescent="0.25">
      <c r="B215" s="432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2"/>
      <c r="N215" s="432"/>
      <c r="O215" s="435"/>
    </row>
  </sheetData>
  <sheetProtection algorithmName="SHA-512" hashValue="zwtX8Gam495zKChJQYAgrVgoR5F9CSZWdsg6jvDoWoVOnbojYW+kvMfxEKo/AH62OoUpB++MCSsc1O+HFE8WQw==" saltValue="IW5esHN7zXqVo3u8Sf982Q==" spinCount="100000" sheet="1" objects="1" scenarios="1"/>
  <mergeCells count="188">
    <mergeCell ref="N58:N60"/>
    <mergeCell ref="C116:H116"/>
    <mergeCell ref="C117:H117"/>
    <mergeCell ref="C118:H118"/>
    <mergeCell ref="H88:I88"/>
    <mergeCell ref="C111:H111"/>
    <mergeCell ref="C112:H112"/>
    <mergeCell ref="C113:H113"/>
    <mergeCell ref="C114:H114"/>
    <mergeCell ref="C115:H115"/>
    <mergeCell ref="C29:D29"/>
    <mergeCell ref="C30:D30"/>
    <mergeCell ref="C31:D31"/>
    <mergeCell ref="C32:D32"/>
    <mergeCell ref="C33:D33"/>
    <mergeCell ref="C34:D34"/>
    <mergeCell ref="C25:D25"/>
    <mergeCell ref="E24:F24"/>
    <mergeCell ref="C26:D26"/>
    <mergeCell ref="C27:D27"/>
    <mergeCell ref="C28:D28"/>
    <mergeCell ref="E28:F28"/>
    <mergeCell ref="E25:F25"/>
    <mergeCell ref="E31:F31"/>
    <mergeCell ref="C20:D20"/>
    <mergeCell ref="C21:D21"/>
    <mergeCell ref="C22:D22"/>
    <mergeCell ref="E20:F20"/>
    <mergeCell ref="C23:D23"/>
    <mergeCell ref="C24:D24"/>
    <mergeCell ref="F8:K8"/>
    <mergeCell ref="F9:K9"/>
    <mergeCell ref="F10:K12"/>
    <mergeCell ref="C19:D19"/>
    <mergeCell ref="E19:F19"/>
    <mergeCell ref="H19:I19"/>
    <mergeCell ref="H20:I20"/>
    <mergeCell ref="E21:F21"/>
    <mergeCell ref="H21:I21"/>
    <mergeCell ref="E22:F22"/>
    <mergeCell ref="H22:I22"/>
    <mergeCell ref="E23:F23"/>
    <mergeCell ref="H23:I23"/>
    <mergeCell ref="H24:I24"/>
    <mergeCell ref="H25:I25"/>
    <mergeCell ref="E26:F26"/>
    <mergeCell ref="H26:I26"/>
    <mergeCell ref="E27:F27"/>
    <mergeCell ref="H27:I27"/>
    <mergeCell ref="H28:I28"/>
    <mergeCell ref="E29:F29"/>
    <mergeCell ref="H29:I29"/>
    <mergeCell ref="E30:F30"/>
    <mergeCell ref="H30:I30"/>
    <mergeCell ref="H31:I31"/>
    <mergeCell ref="H32:I32"/>
    <mergeCell ref="E33:F33"/>
    <mergeCell ref="H33:I33"/>
    <mergeCell ref="E34:F34"/>
    <mergeCell ref="H34:I34"/>
    <mergeCell ref="C35:D35"/>
    <mergeCell ref="E35:F35"/>
    <mergeCell ref="H35:I35"/>
    <mergeCell ref="E32:F32"/>
    <mergeCell ref="C36:D36"/>
    <mergeCell ref="E36:F36"/>
    <mergeCell ref="H36:I36"/>
    <mergeCell ref="C37:D37"/>
    <mergeCell ref="E37:F37"/>
    <mergeCell ref="H37:I37"/>
    <mergeCell ref="C38:D38"/>
    <mergeCell ref="E38:F38"/>
    <mergeCell ref="H38:I38"/>
    <mergeCell ref="C39:D39"/>
    <mergeCell ref="E39:F39"/>
    <mergeCell ref="H39:I39"/>
    <mergeCell ref="C40:D40"/>
    <mergeCell ref="E40:F40"/>
    <mergeCell ref="H40:I40"/>
    <mergeCell ref="C41:D41"/>
    <mergeCell ref="E41:F41"/>
    <mergeCell ref="H41:I41"/>
    <mergeCell ref="C42:D42"/>
    <mergeCell ref="E42:F42"/>
    <mergeCell ref="H42:I42"/>
    <mergeCell ref="C43:D43"/>
    <mergeCell ref="E43:F43"/>
    <mergeCell ref="H43:I43"/>
    <mergeCell ref="C44:D44"/>
    <mergeCell ref="E44:F44"/>
    <mergeCell ref="H44:I44"/>
    <mergeCell ref="C45:D45"/>
    <mergeCell ref="E45:F45"/>
    <mergeCell ref="H45:I45"/>
    <mergeCell ref="C46:D46"/>
    <mergeCell ref="E46:F46"/>
    <mergeCell ref="H46:I46"/>
    <mergeCell ref="C47:D47"/>
    <mergeCell ref="E47:F47"/>
    <mergeCell ref="H47:I47"/>
    <mergeCell ref="C48:D48"/>
    <mergeCell ref="E48:F48"/>
    <mergeCell ref="H48:I48"/>
    <mergeCell ref="C49:D49"/>
    <mergeCell ref="E49:F49"/>
    <mergeCell ref="H49:I49"/>
    <mergeCell ref="C50:D50"/>
    <mergeCell ref="E50:F50"/>
    <mergeCell ref="H50:I50"/>
    <mergeCell ref="C51:D51"/>
    <mergeCell ref="E51:F51"/>
    <mergeCell ref="H51:I51"/>
    <mergeCell ref="C52:D52"/>
    <mergeCell ref="E52:F52"/>
    <mergeCell ref="H52:I52"/>
    <mergeCell ref="C53:D53"/>
    <mergeCell ref="E53:F53"/>
    <mergeCell ref="H53:I53"/>
    <mergeCell ref="C54:D54"/>
    <mergeCell ref="E54:F54"/>
    <mergeCell ref="H54:I54"/>
    <mergeCell ref="C55:D55"/>
    <mergeCell ref="E55:F55"/>
    <mergeCell ref="H55:I55"/>
    <mergeCell ref="C119:H119"/>
    <mergeCell ref="C120:H120"/>
    <mergeCell ref="C121:H121"/>
    <mergeCell ref="C122:H122"/>
    <mergeCell ref="C123:H123"/>
    <mergeCell ref="C124:H124"/>
    <mergeCell ref="C125:H125"/>
    <mergeCell ref="C126:H126"/>
    <mergeCell ref="C127:H127"/>
    <mergeCell ref="C128:H128"/>
    <mergeCell ref="C129:H129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44:D144"/>
    <mergeCell ref="C145:D145"/>
    <mergeCell ref="C146:D146"/>
    <mergeCell ref="B171:D171"/>
    <mergeCell ref="C147:D147"/>
    <mergeCell ref="C148:D148"/>
    <mergeCell ref="C149:D149"/>
    <mergeCell ref="C150:D150"/>
    <mergeCell ref="C151:D151"/>
    <mergeCell ref="B169:F169"/>
    <mergeCell ref="B182:M182"/>
    <mergeCell ref="B183:M183"/>
    <mergeCell ref="B184:M184"/>
    <mergeCell ref="B185:M185"/>
    <mergeCell ref="B186:M186"/>
    <mergeCell ref="B187:M187"/>
    <mergeCell ref="B188:M188"/>
    <mergeCell ref="B189:M189"/>
    <mergeCell ref="B190:M190"/>
    <mergeCell ref="B191:M191"/>
    <mergeCell ref="B192:M192"/>
    <mergeCell ref="B193:M193"/>
    <mergeCell ref="B194:M194"/>
    <mergeCell ref="B195:M195"/>
    <mergeCell ref="B196:M196"/>
    <mergeCell ref="B197:M197"/>
    <mergeCell ref="B198:M198"/>
    <mergeCell ref="B199:M199"/>
    <mergeCell ref="B200:M200"/>
    <mergeCell ref="B201:M201"/>
    <mergeCell ref="B202:M202"/>
    <mergeCell ref="B203:M203"/>
    <mergeCell ref="B204:M204"/>
    <mergeCell ref="B205:M205"/>
    <mergeCell ref="B212:M212"/>
    <mergeCell ref="B213:M213"/>
    <mergeCell ref="B214:M214"/>
    <mergeCell ref="B206:M206"/>
    <mergeCell ref="B207:M207"/>
    <mergeCell ref="B208:M208"/>
    <mergeCell ref="B209:M209"/>
    <mergeCell ref="B210:M210"/>
    <mergeCell ref="B211:M211"/>
  </mergeCells>
  <conditionalFormatting sqref="D62:D83">
    <cfRule type="expression" dxfId="7" priority="1" stopIfTrue="1">
      <formula>AND(D62="",C62&gt;0)</formula>
    </cfRule>
  </conditionalFormatting>
  <conditionalFormatting sqref="D90:D107">
    <cfRule type="expression" dxfId="6" priority="2" stopIfTrue="1">
      <formula>AND(D90="",C90&gt;0)</formula>
    </cfRule>
  </conditionalFormatting>
  <conditionalFormatting sqref="G20:G55">
    <cfRule type="expression" dxfId="5" priority="4" stopIfTrue="1">
      <formula>$F$9="Integrale kostensystematiek"</formula>
    </cfRule>
  </conditionalFormatting>
  <conditionalFormatting sqref="L171">
    <cfRule type="cellIs" dxfId="4" priority="6" stopIfTrue="1" operator="lessThan">
      <formula>1</formula>
    </cfRule>
  </conditionalFormatting>
  <dataValidations count="7">
    <dataValidation type="decimal" operator="greaterThanOrEqual" allowBlank="1" showInputMessage="1" showErrorMessage="1" error="De afschrijvingsperiode moet minimaal 5 jaar bedragen." sqref="F62:F83" xr:uid="{00000000-0002-0000-0C00-000000000000}">
      <formula1>5</formula1>
    </dataValidation>
    <dataValidation type="decimal" operator="greaterThanOrEqual" allowBlank="1" showInputMessage="1" showErrorMessage="1" sqref="F90:F107" xr:uid="{00000000-0002-0000-0C00-000001000000}">
      <formula1>5</formula1>
    </dataValidation>
    <dataValidation type="list" allowBlank="1" showInputMessage="1" showErrorMessage="1" prompt="Stelt u zich goed op de hoogte van wat integrale Kostensystematiek (IKS) inhoudt, of kies voor één van de andere methoden." sqref="F9" xr:uid="{00000000-0002-0000-0C00-000002000000}">
      <formula1>Loonsystematiek</formula1>
    </dataValidation>
    <dataValidation type="list" allowBlank="1" showInputMessage="1" showErrorMessage="1" prompt="Geef hier aan of de kosten inclusief of exclusief BTW zijn opgevoerd. _x000a_(Voor meer informatie, zie het tabblad &quot;Uitleg begroting&quot;)" sqref="F8:K8" xr:uid="{00000000-0002-0000-0C00-000003000000}">
      <formula1>BTW</formula1>
    </dataValidation>
    <dataValidation type="date" allowBlank="1" showInputMessage="1" showErrorMessage="1" errorTitle="Let op!" error="De aanschafdatum moet tussen de start- en einddatum van het project vallen!" sqref="D90:D107" xr:uid="{00000000-0002-0000-0C00-000004000000}">
      <formula1>Startdatum</formula1>
      <formula2>Einddatum</formula2>
    </dataValidation>
    <dataValidation type="date" allowBlank="1" showInputMessage="1" showErrorMessage="1" errorTitle="Let op!" error="Hier moet een datum worden ingevuld" sqref="D62:D83" xr:uid="{00000000-0002-0000-0C00-000005000000}">
      <formula1>1</formula1>
      <formula2>73051</formula2>
    </dataValidation>
    <dataValidation type="list" allowBlank="1" showInputMessage="1" showErrorMessage="1" sqref="K166" xr:uid="{00000000-0002-0000-0C00-000006000000}">
      <formula1>MKBtoeslag</formula1>
    </dataValidation>
  </dataValidations>
  <hyperlinks>
    <hyperlink ref="C8" location="'Uitleg begroting'!Afdrukbereik" display="BTW (voor informatie zie tabblad “Uitleg begroting”) maak een keuze" xr:uid="{00000000-0004-0000-0C00-000000000000}"/>
  </hyperlinks>
  <pageMargins left="3.937007874015748E-2" right="3.937007874015748E-2" top="0.55118110236220474" bottom="0.55118110236220474" header="0.31496062992125984" footer="0.31496062992125984"/>
  <pageSetup paperSize="9" scale="62" orientation="landscape" r:id="rId1"/>
  <headerFooter alignWithMargins="0">
    <oddFooter>&amp;L_x000D_&amp;1#&amp;"Calibri"&amp;10&amp;K000000 Intern gebruik</oddFooter>
  </headerFooter>
  <rowBreaks count="2" manualBreakCount="2">
    <brk id="72" max="16383" man="1"/>
    <brk id="130" max="10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Blad24">
    <tabColor rgb="FFFFFF00"/>
  </sheetPr>
  <dimension ref="A1:P215"/>
  <sheetViews>
    <sheetView showGridLines="0" zoomScaleNormal="100" zoomScaleSheetLayoutView="100" workbookViewId="0">
      <selection activeCell="H28" sqref="H28:I28"/>
    </sheetView>
  </sheetViews>
  <sheetFormatPr defaultColWidth="9.1796875" defaultRowHeight="15.5" x14ac:dyDescent="0.35"/>
  <cols>
    <col min="1" max="1" width="1.7265625" style="110" customWidth="1"/>
    <col min="2" max="2" width="5.81640625" style="162" customWidth="1"/>
    <col min="3" max="3" width="32.1796875" style="162" customWidth="1"/>
    <col min="4" max="5" width="15.54296875" style="162" customWidth="1"/>
    <col min="6" max="7" width="20.1796875" style="162" customWidth="1"/>
    <col min="8" max="8" width="19.453125" style="162" customWidth="1"/>
    <col min="9" max="9" width="14" style="162" customWidth="1"/>
    <col min="10" max="10" width="14.26953125" style="162" customWidth="1"/>
    <col min="11" max="11" width="17.26953125" style="162" bestFit="1" customWidth="1"/>
    <col min="12" max="12" width="14.26953125" style="162" customWidth="1"/>
    <col min="13" max="13" width="24.453125" style="162" customWidth="1"/>
    <col min="14" max="14" width="24.453125" style="162" hidden="1" customWidth="1"/>
    <col min="15" max="15" width="9.1796875" style="113"/>
    <col min="16" max="16" width="24.81640625" style="110" customWidth="1"/>
    <col min="17" max="16384" width="9.1796875" style="110"/>
  </cols>
  <sheetData>
    <row r="1" spans="1:15" s="432" customFormat="1" x14ac:dyDescent="0.35">
      <c r="A1" s="2"/>
      <c r="B1" s="2"/>
      <c r="C1" s="2" t="s">
        <v>363</v>
      </c>
      <c r="D1" s="2"/>
      <c r="E1" s="2"/>
      <c r="F1" s="2"/>
      <c r="G1" s="2"/>
      <c r="H1" s="2" t="str">
        <f>IF(Deelnemersoverzicht!C15="","",IF(Deelnemersoverzicht!C15="(Dit veld wordt ingevuld door RVO)","",Deelnemersoverzicht!C15))</f>
        <v>Dit wordt ingevuld door RVO</v>
      </c>
      <c r="I1" s="2"/>
      <c r="J1" s="2"/>
      <c r="K1" s="2"/>
      <c r="L1" s="2"/>
      <c r="M1" s="2"/>
      <c r="N1" s="111" t="s">
        <v>210</v>
      </c>
    </row>
    <row r="2" spans="1:15" ht="18" x14ac:dyDescent="0.4">
      <c r="A2" s="112"/>
      <c r="B2" s="112"/>
      <c r="C2" s="58" t="s">
        <v>211</v>
      </c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432"/>
      <c r="O2" s="432"/>
    </row>
    <row r="3" spans="1:15" ht="12.5" x14ac:dyDescent="0.25">
      <c r="A3" s="432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</row>
    <row r="4" spans="1:15" ht="13" x14ac:dyDescent="0.3">
      <c r="A4" s="432"/>
      <c r="B4" s="114"/>
      <c r="C4" s="114" t="s">
        <v>212</v>
      </c>
      <c r="D4" s="114"/>
      <c r="E4" s="115"/>
      <c r="F4" s="115"/>
      <c r="G4" s="115"/>
      <c r="H4" s="115"/>
      <c r="I4" s="115"/>
      <c r="J4" s="115"/>
      <c r="K4" s="115"/>
      <c r="L4" s="165"/>
      <c r="M4" s="165"/>
      <c r="N4" s="432"/>
      <c r="O4" s="432"/>
    </row>
    <row r="5" spans="1:15" ht="13" x14ac:dyDescent="0.3">
      <c r="A5" s="432"/>
      <c r="B5" s="117"/>
      <c r="C5" s="433"/>
      <c r="D5" s="433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</row>
    <row r="6" spans="1:15" ht="15" customHeight="1" x14ac:dyDescent="0.3">
      <c r="A6" s="432"/>
      <c r="B6" s="117"/>
      <c r="C6" s="434" t="s">
        <v>93</v>
      </c>
      <c r="D6" s="434"/>
      <c r="E6" s="432"/>
      <c r="F6" s="118">
        <f ca="1">IF(_xlfn.XLOOKUP(C6,Deelnemersoverzicht!B26:B35,deelnemers)="",IF(INDIRECT(CONCATENATE("'Begroting D"&amp;(MID($C$6,11,1)-1)&amp;"'!$F$6"))=_xlfn.XLOOKUP((CONCATENATE("Deelnemer "&amp;(MID($C$6,11,1)-1))),Deelnemersoverzicht!B26:B35,deelnemers),Deelnemersoverzicht!C50,_xlfn.XLOOKUP((_xlfn.XLOOKUP(INDIRECT(CONCATENATE("'Begroting D"&amp;(MID($C$6,11,1)-1)&amp;"'!$F$6")),inkind,Deelnemersoverzicht!A50:A57)+1),Deelnemersoverzicht!A50:A57,inkind)),_xlfn.XLOOKUP(C6,Deelnemersoverzicht!B26:B35,deelnemers))</f>
        <v>0</v>
      </c>
      <c r="G6" s="119"/>
      <c r="H6" s="120"/>
      <c r="I6" s="120"/>
      <c r="J6" s="120"/>
      <c r="K6" s="121"/>
      <c r="L6" s="435"/>
      <c r="M6" s="435"/>
      <c r="N6" s="432"/>
      <c r="O6" s="432"/>
    </row>
    <row r="7" spans="1:15" ht="15" customHeight="1" x14ac:dyDescent="0.3">
      <c r="A7" s="432"/>
      <c r="B7" s="117"/>
      <c r="C7" s="434" t="s">
        <v>214</v>
      </c>
      <c r="D7" s="434"/>
      <c r="E7" s="432"/>
      <c r="F7" s="118">
        <f>Deelnemersoverzicht!C19</f>
        <v>0</v>
      </c>
      <c r="G7" s="119"/>
      <c r="H7" s="119"/>
      <c r="I7" s="119"/>
      <c r="J7" s="119"/>
      <c r="K7" s="122"/>
      <c r="L7" s="435"/>
      <c r="M7" s="435"/>
      <c r="N7" s="432"/>
      <c r="O7" s="432"/>
    </row>
    <row r="8" spans="1:15" ht="15" customHeight="1" x14ac:dyDescent="0.3">
      <c r="A8" s="432"/>
      <c r="B8" s="117"/>
      <c r="C8" s="399" t="s">
        <v>15</v>
      </c>
      <c r="D8" s="434"/>
      <c r="E8" s="432"/>
      <c r="F8" s="599" t="s">
        <v>86</v>
      </c>
      <c r="G8" s="600"/>
      <c r="H8" s="600"/>
      <c r="I8" s="600"/>
      <c r="J8" s="600"/>
      <c r="K8" s="601"/>
      <c r="L8" s="435"/>
      <c r="M8" s="435"/>
      <c r="N8" s="432"/>
      <c r="O8" s="432"/>
    </row>
    <row r="9" spans="1:15" ht="15" customHeight="1" x14ac:dyDescent="0.3">
      <c r="A9" s="432"/>
      <c r="B9" s="117"/>
      <c r="C9" s="124" t="s">
        <v>216</v>
      </c>
      <c r="D9" s="432"/>
      <c r="E9" s="432"/>
      <c r="F9" s="599" t="s">
        <v>86</v>
      </c>
      <c r="G9" s="600"/>
      <c r="H9" s="600"/>
      <c r="I9" s="600"/>
      <c r="J9" s="600"/>
      <c r="K9" s="601"/>
      <c r="L9" s="435"/>
      <c r="M9" s="435"/>
      <c r="N9" s="432"/>
      <c r="O9" s="432"/>
    </row>
    <row r="10" spans="1:15" ht="15.75" customHeight="1" x14ac:dyDescent="0.3">
      <c r="A10" s="432"/>
      <c r="B10" s="117"/>
      <c r="C10" s="432"/>
      <c r="D10" s="432"/>
      <c r="E10" s="432"/>
      <c r="F10" s="602" t="str">
        <f>IF(F9="Integrale kostensystematiek","IKS Let op! U dient in de begroting de IKS-tarieven zo te specificeren dat deze te controleren zijn op basis van de door u aangeleverde IKS tarieven aan RVO. Bijvoorbeeld: divisie R&amp;D, loonschaal 10. Vul dit in bij toelichting IKS","")</f>
        <v/>
      </c>
      <c r="G10" s="602"/>
      <c r="H10" s="602"/>
      <c r="I10" s="602"/>
      <c r="J10" s="602"/>
      <c r="K10" s="602"/>
      <c r="L10" s="167"/>
      <c r="M10" s="167"/>
      <c r="N10" s="432"/>
      <c r="O10" s="432"/>
    </row>
    <row r="11" spans="1:15" ht="15.75" customHeight="1" x14ac:dyDescent="0.3">
      <c r="A11" s="432"/>
      <c r="B11" s="117"/>
      <c r="C11" s="432"/>
      <c r="D11" s="432"/>
      <c r="E11" s="432"/>
      <c r="F11" s="603"/>
      <c r="G11" s="603"/>
      <c r="H11" s="603"/>
      <c r="I11" s="603"/>
      <c r="J11" s="603"/>
      <c r="K11" s="603"/>
      <c r="L11" s="167"/>
      <c r="M11" s="167"/>
      <c r="N11" s="432"/>
      <c r="O11" s="432"/>
    </row>
    <row r="12" spans="1:15" ht="15.75" customHeight="1" x14ac:dyDescent="0.3">
      <c r="A12" s="432"/>
      <c r="B12" s="117"/>
      <c r="C12" s="432"/>
      <c r="D12" s="432"/>
      <c r="E12" s="432"/>
      <c r="F12" s="603"/>
      <c r="G12" s="603"/>
      <c r="H12" s="603"/>
      <c r="I12" s="603"/>
      <c r="J12" s="603"/>
      <c r="K12" s="603"/>
      <c r="L12" s="167"/>
      <c r="M12" s="167"/>
      <c r="N12" s="432"/>
      <c r="O12" s="432"/>
    </row>
    <row r="13" spans="1:15" ht="15.75" customHeight="1" x14ac:dyDescent="0.3">
      <c r="A13" s="432"/>
      <c r="B13" s="114" t="s">
        <v>217</v>
      </c>
      <c r="C13" s="436"/>
      <c r="D13" s="125"/>
      <c r="E13" s="126"/>
      <c r="F13" s="436"/>
      <c r="G13" s="436"/>
      <c r="H13" s="436"/>
      <c r="I13" s="436"/>
      <c r="J13" s="436"/>
      <c r="K13" s="436"/>
      <c r="L13" s="437"/>
      <c r="M13" s="435"/>
      <c r="N13" s="432"/>
      <c r="O13" s="432"/>
    </row>
    <row r="14" spans="1:15" ht="13" x14ac:dyDescent="0.3">
      <c r="A14" s="432"/>
      <c r="B14" s="114" t="s">
        <v>218</v>
      </c>
      <c r="C14" s="436"/>
      <c r="D14" s="125"/>
      <c r="E14" s="126"/>
      <c r="F14" s="436"/>
      <c r="G14" s="436"/>
      <c r="H14" s="436"/>
      <c r="I14" s="436"/>
      <c r="J14" s="436"/>
      <c r="K14" s="436"/>
      <c r="L14" s="437"/>
      <c r="M14" s="435"/>
      <c r="N14" s="432"/>
      <c r="O14" s="432"/>
    </row>
    <row r="15" spans="1:15" ht="13" x14ac:dyDescent="0.3">
      <c r="A15" s="432"/>
      <c r="B15" s="117"/>
      <c r="C15" s="432"/>
      <c r="D15" s="432"/>
      <c r="E15" s="432"/>
      <c r="F15" s="432"/>
      <c r="G15" s="432"/>
      <c r="H15" s="432"/>
      <c r="I15" s="432"/>
      <c r="J15" s="432"/>
      <c r="K15" s="432"/>
      <c r="L15" s="435"/>
      <c r="M15" s="435"/>
      <c r="N15" s="432"/>
      <c r="O15" s="432"/>
    </row>
    <row r="16" spans="1:15" ht="13" x14ac:dyDescent="0.3">
      <c r="A16" s="432"/>
      <c r="B16" s="114" t="s">
        <v>219</v>
      </c>
      <c r="C16" s="114" t="s">
        <v>220</v>
      </c>
      <c r="D16" s="127"/>
      <c r="E16" s="115"/>
      <c r="F16" s="115"/>
      <c r="G16" s="115"/>
      <c r="H16" s="115"/>
      <c r="I16" s="115"/>
      <c r="J16" s="115"/>
      <c r="K16" s="115"/>
      <c r="L16" s="116"/>
      <c r="M16" s="149"/>
      <c r="N16" s="432"/>
      <c r="O16" s="432"/>
    </row>
    <row r="17" spans="2:15" ht="13" x14ac:dyDescent="0.3">
      <c r="B17" s="117"/>
      <c r="C17" s="432"/>
      <c r="D17" s="433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2"/>
    </row>
    <row r="18" spans="2:15" ht="13" x14ac:dyDescent="0.3">
      <c r="B18" s="117"/>
      <c r="C18" s="432"/>
      <c r="D18" s="433"/>
      <c r="E18" s="432"/>
      <c r="F18" s="403"/>
      <c r="G18" s="178" t="str">
        <f>IF(AND($F$9="Integrale kostensystematiek",COUNTA(C20:D55)&gt;COUNTA(G20:G55)),"Let op! U dient de Toelichting IKS in te vullen","")</f>
        <v/>
      </c>
      <c r="H18" s="403"/>
      <c r="I18" s="403"/>
      <c r="J18" s="164"/>
      <c r="K18" s="164"/>
      <c r="L18" s="435"/>
      <c r="M18" s="435"/>
      <c r="N18" s="432"/>
      <c r="O18" s="432"/>
    </row>
    <row r="19" spans="2:15" ht="39" x14ac:dyDescent="0.3">
      <c r="B19" s="130" t="s">
        <v>221</v>
      </c>
      <c r="C19" s="597" t="s">
        <v>222</v>
      </c>
      <c r="D19" s="598"/>
      <c r="E19" s="604" t="s">
        <v>223</v>
      </c>
      <c r="F19" s="604"/>
      <c r="G19" s="130" t="s">
        <v>224</v>
      </c>
      <c r="H19" s="604" t="s">
        <v>225</v>
      </c>
      <c r="I19" s="604"/>
      <c r="J19" s="163" t="s">
        <v>226</v>
      </c>
      <c r="K19" s="130" t="s">
        <v>227</v>
      </c>
      <c r="L19" s="131"/>
      <c r="M19" s="131"/>
      <c r="N19" s="432"/>
      <c r="O19" s="432"/>
    </row>
    <row r="20" spans="2:15" ht="12.5" x14ac:dyDescent="0.25">
      <c r="B20" s="368"/>
      <c r="C20" s="589"/>
      <c r="D20" s="590"/>
      <c r="E20" s="589"/>
      <c r="F20" s="590"/>
      <c r="G20" s="438"/>
      <c r="H20" s="591"/>
      <c r="I20" s="592"/>
      <c r="J20" s="440"/>
      <c r="K20" s="441">
        <f t="shared" ref="K20:K55" si="0">H20*J20</f>
        <v>0</v>
      </c>
      <c r="L20" s="435"/>
      <c r="M20" s="435"/>
      <c r="N20" s="432"/>
      <c r="O20" s="432"/>
    </row>
    <row r="21" spans="2:15" ht="12.5" x14ac:dyDescent="0.25">
      <c r="B21" s="368"/>
      <c r="C21" s="589"/>
      <c r="D21" s="590"/>
      <c r="E21" s="589"/>
      <c r="F21" s="590"/>
      <c r="G21" s="438"/>
      <c r="H21" s="591"/>
      <c r="I21" s="592"/>
      <c r="J21" s="440"/>
      <c r="K21" s="441">
        <f t="shared" si="0"/>
        <v>0</v>
      </c>
      <c r="L21" s="435"/>
      <c r="M21" s="435"/>
      <c r="N21" s="432"/>
      <c r="O21" s="432"/>
    </row>
    <row r="22" spans="2:15" ht="12.5" x14ac:dyDescent="0.25">
      <c r="B22" s="368"/>
      <c r="C22" s="589"/>
      <c r="D22" s="590"/>
      <c r="E22" s="589"/>
      <c r="F22" s="590"/>
      <c r="G22" s="438"/>
      <c r="H22" s="591"/>
      <c r="I22" s="592"/>
      <c r="J22" s="440"/>
      <c r="K22" s="441">
        <f t="shared" si="0"/>
        <v>0</v>
      </c>
      <c r="L22" s="435"/>
      <c r="M22" s="435"/>
      <c r="N22" s="432"/>
      <c r="O22" s="432"/>
    </row>
    <row r="23" spans="2:15" ht="12.5" x14ac:dyDescent="0.25">
      <c r="B23" s="368"/>
      <c r="C23" s="589"/>
      <c r="D23" s="590"/>
      <c r="E23" s="589"/>
      <c r="F23" s="590"/>
      <c r="G23" s="438"/>
      <c r="H23" s="591"/>
      <c r="I23" s="592"/>
      <c r="J23" s="440"/>
      <c r="K23" s="441">
        <f t="shared" si="0"/>
        <v>0</v>
      </c>
      <c r="L23" s="435"/>
      <c r="M23" s="435"/>
      <c r="N23" s="432"/>
      <c r="O23" s="432"/>
    </row>
    <row r="24" spans="2:15" ht="12.5" x14ac:dyDescent="0.25">
      <c r="B24" s="368"/>
      <c r="C24" s="589"/>
      <c r="D24" s="590"/>
      <c r="E24" s="589"/>
      <c r="F24" s="590"/>
      <c r="G24" s="438"/>
      <c r="H24" s="591"/>
      <c r="I24" s="592"/>
      <c r="J24" s="440"/>
      <c r="K24" s="441">
        <f t="shared" si="0"/>
        <v>0</v>
      </c>
      <c r="L24" s="435"/>
      <c r="M24" s="435"/>
      <c r="N24" s="432"/>
      <c r="O24" s="432"/>
    </row>
    <row r="25" spans="2:15" ht="12.5" x14ac:dyDescent="0.25">
      <c r="B25" s="368"/>
      <c r="C25" s="589"/>
      <c r="D25" s="590"/>
      <c r="E25" s="589"/>
      <c r="F25" s="590"/>
      <c r="G25" s="438"/>
      <c r="H25" s="591"/>
      <c r="I25" s="592"/>
      <c r="J25" s="440"/>
      <c r="K25" s="441">
        <f t="shared" si="0"/>
        <v>0</v>
      </c>
      <c r="L25" s="435"/>
      <c r="M25" s="435"/>
      <c r="N25" s="432"/>
      <c r="O25" s="432"/>
    </row>
    <row r="26" spans="2:15" ht="12.5" x14ac:dyDescent="0.25">
      <c r="B26" s="368"/>
      <c r="C26" s="589"/>
      <c r="D26" s="590"/>
      <c r="E26" s="589"/>
      <c r="F26" s="590"/>
      <c r="G26" s="438"/>
      <c r="H26" s="591"/>
      <c r="I26" s="592"/>
      <c r="J26" s="440"/>
      <c r="K26" s="441">
        <f t="shared" si="0"/>
        <v>0</v>
      </c>
      <c r="L26" s="435"/>
      <c r="M26" s="435"/>
      <c r="N26" s="432"/>
      <c r="O26" s="432"/>
    </row>
    <row r="27" spans="2:15" ht="12.5" x14ac:dyDescent="0.25">
      <c r="B27" s="368"/>
      <c r="C27" s="589"/>
      <c r="D27" s="590"/>
      <c r="E27" s="589"/>
      <c r="F27" s="590"/>
      <c r="G27" s="438"/>
      <c r="H27" s="591"/>
      <c r="I27" s="592"/>
      <c r="J27" s="440"/>
      <c r="K27" s="441">
        <f t="shared" si="0"/>
        <v>0</v>
      </c>
      <c r="L27" s="435"/>
      <c r="M27" s="435"/>
      <c r="N27" s="432"/>
      <c r="O27" s="432"/>
    </row>
    <row r="28" spans="2:15" ht="12.5" x14ac:dyDescent="0.25">
      <c r="B28" s="368"/>
      <c r="C28" s="589"/>
      <c r="D28" s="590"/>
      <c r="E28" s="589"/>
      <c r="F28" s="590"/>
      <c r="G28" s="438"/>
      <c r="H28" s="591"/>
      <c r="I28" s="592"/>
      <c r="J28" s="440"/>
      <c r="K28" s="441">
        <f t="shared" si="0"/>
        <v>0</v>
      </c>
      <c r="L28" s="435"/>
      <c r="M28" s="435"/>
      <c r="N28" s="432"/>
      <c r="O28" s="432"/>
    </row>
    <row r="29" spans="2:15" ht="12.5" x14ac:dyDescent="0.25">
      <c r="B29" s="368"/>
      <c r="C29" s="589"/>
      <c r="D29" s="590"/>
      <c r="E29" s="589"/>
      <c r="F29" s="590"/>
      <c r="G29" s="438"/>
      <c r="H29" s="591"/>
      <c r="I29" s="592"/>
      <c r="J29" s="440"/>
      <c r="K29" s="441">
        <f t="shared" si="0"/>
        <v>0</v>
      </c>
      <c r="L29" s="435"/>
      <c r="M29" s="435"/>
      <c r="N29" s="432"/>
      <c r="O29" s="432"/>
    </row>
    <row r="30" spans="2:15" ht="12.5" x14ac:dyDescent="0.25">
      <c r="B30" s="368"/>
      <c r="C30" s="589"/>
      <c r="D30" s="590"/>
      <c r="E30" s="589"/>
      <c r="F30" s="590"/>
      <c r="G30" s="438"/>
      <c r="H30" s="591"/>
      <c r="I30" s="592"/>
      <c r="J30" s="440"/>
      <c r="K30" s="441">
        <f t="shared" si="0"/>
        <v>0</v>
      </c>
      <c r="L30" s="435"/>
      <c r="M30" s="435"/>
      <c r="N30" s="432"/>
      <c r="O30" s="432"/>
    </row>
    <row r="31" spans="2:15" ht="12.5" x14ac:dyDescent="0.25">
      <c r="B31" s="368"/>
      <c r="C31" s="589"/>
      <c r="D31" s="590"/>
      <c r="E31" s="589"/>
      <c r="F31" s="590"/>
      <c r="G31" s="438"/>
      <c r="H31" s="591"/>
      <c r="I31" s="592"/>
      <c r="J31" s="440"/>
      <c r="K31" s="441">
        <f t="shared" si="0"/>
        <v>0</v>
      </c>
      <c r="L31" s="435"/>
      <c r="M31" s="435"/>
      <c r="N31" s="432"/>
      <c r="O31" s="432"/>
    </row>
    <row r="32" spans="2:15" ht="12.5" x14ac:dyDescent="0.25">
      <c r="B32" s="368"/>
      <c r="C32" s="589"/>
      <c r="D32" s="590"/>
      <c r="E32" s="589"/>
      <c r="F32" s="590"/>
      <c r="G32" s="438"/>
      <c r="H32" s="591"/>
      <c r="I32" s="592"/>
      <c r="J32" s="440"/>
      <c r="K32" s="441">
        <f t="shared" si="0"/>
        <v>0</v>
      </c>
      <c r="L32" s="435"/>
      <c r="M32" s="435"/>
      <c r="N32" s="432"/>
      <c r="O32" s="432"/>
    </row>
    <row r="33" spans="2:15" ht="12.5" x14ac:dyDescent="0.25">
      <c r="B33" s="368"/>
      <c r="C33" s="589"/>
      <c r="D33" s="590"/>
      <c r="E33" s="589"/>
      <c r="F33" s="590"/>
      <c r="G33" s="438"/>
      <c r="H33" s="591"/>
      <c r="I33" s="592"/>
      <c r="J33" s="440"/>
      <c r="K33" s="441">
        <f t="shared" si="0"/>
        <v>0</v>
      </c>
      <c r="L33" s="435"/>
      <c r="M33" s="435"/>
      <c r="N33" s="432"/>
      <c r="O33" s="432"/>
    </row>
    <row r="34" spans="2:15" ht="12.5" x14ac:dyDescent="0.25">
      <c r="B34" s="368"/>
      <c r="C34" s="589"/>
      <c r="D34" s="590"/>
      <c r="E34" s="589"/>
      <c r="F34" s="590"/>
      <c r="G34" s="438"/>
      <c r="H34" s="591"/>
      <c r="I34" s="592"/>
      <c r="J34" s="440"/>
      <c r="K34" s="441">
        <f t="shared" si="0"/>
        <v>0</v>
      </c>
      <c r="L34" s="435"/>
      <c r="M34" s="435"/>
      <c r="N34" s="432"/>
      <c r="O34" s="432"/>
    </row>
    <row r="35" spans="2:15" ht="12.5" x14ac:dyDescent="0.25">
      <c r="B35" s="368"/>
      <c r="C35" s="589"/>
      <c r="D35" s="590"/>
      <c r="E35" s="589"/>
      <c r="F35" s="590"/>
      <c r="G35" s="438"/>
      <c r="H35" s="591"/>
      <c r="I35" s="592"/>
      <c r="J35" s="440"/>
      <c r="K35" s="441">
        <f t="shared" si="0"/>
        <v>0</v>
      </c>
      <c r="L35" s="435"/>
      <c r="M35" s="435"/>
      <c r="N35" s="432"/>
      <c r="O35" s="432"/>
    </row>
    <row r="36" spans="2:15" ht="12.5" x14ac:dyDescent="0.25">
      <c r="B36" s="368"/>
      <c r="C36" s="589"/>
      <c r="D36" s="590"/>
      <c r="E36" s="589"/>
      <c r="F36" s="590"/>
      <c r="G36" s="438"/>
      <c r="H36" s="591"/>
      <c r="I36" s="592"/>
      <c r="J36" s="440"/>
      <c r="K36" s="441">
        <f t="shared" si="0"/>
        <v>0</v>
      </c>
      <c r="L36" s="435"/>
      <c r="M36" s="435"/>
      <c r="N36" s="432"/>
      <c r="O36" s="432"/>
    </row>
    <row r="37" spans="2:15" ht="12.5" x14ac:dyDescent="0.25">
      <c r="B37" s="368"/>
      <c r="C37" s="589"/>
      <c r="D37" s="590"/>
      <c r="E37" s="589"/>
      <c r="F37" s="590"/>
      <c r="G37" s="438"/>
      <c r="H37" s="591"/>
      <c r="I37" s="592"/>
      <c r="J37" s="440"/>
      <c r="K37" s="441">
        <f t="shared" si="0"/>
        <v>0</v>
      </c>
      <c r="L37" s="435"/>
      <c r="M37" s="435"/>
      <c r="N37" s="432"/>
      <c r="O37" s="432"/>
    </row>
    <row r="38" spans="2:15" ht="12.5" x14ac:dyDescent="0.25">
      <c r="B38" s="368"/>
      <c r="C38" s="589"/>
      <c r="D38" s="590"/>
      <c r="E38" s="589"/>
      <c r="F38" s="590"/>
      <c r="G38" s="438"/>
      <c r="H38" s="591"/>
      <c r="I38" s="592"/>
      <c r="J38" s="440"/>
      <c r="K38" s="441">
        <f t="shared" si="0"/>
        <v>0</v>
      </c>
      <c r="L38" s="435"/>
      <c r="M38" s="435"/>
      <c r="N38" s="432"/>
      <c r="O38" s="432"/>
    </row>
    <row r="39" spans="2:15" ht="12.5" x14ac:dyDescent="0.25">
      <c r="B39" s="368"/>
      <c r="C39" s="589"/>
      <c r="D39" s="590"/>
      <c r="E39" s="589"/>
      <c r="F39" s="590"/>
      <c r="G39" s="438"/>
      <c r="H39" s="591"/>
      <c r="I39" s="592"/>
      <c r="J39" s="440"/>
      <c r="K39" s="441">
        <f t="shared" si="0"/>
        <v>0</v>
      </c>
      <c r="L39" s="435"/>
      <c r="M39" s="435"/>
      <c r="N39" s="432"/>
      <c r="O39" s="432"/>
    </row>
    <row r="40" spans="2:15" ht="12.5" x14ac:dyDescent="0.25">
      <c r="B40" s="368"/>
      <c r="C40" s="589"/>
      <c r="D40" s="590"/>
      <c r="E40" s="589"/>
      <c r="F40" s="590"/>
      <c r="G40" s="438"/>
      <c r="H40" s="591"/>
      <c r="I40" s="592"/>
      <c r="J40" s="440"/>
      <c r="K40" s="441">
        <f t="shared" si="0"/>
        <v>0</v>
      </c>
      <c r="L40" s="435"/>
      <c r="M40" s="435"/>
      <c r="N40" s="432"/>
      <c r="O40" s="432"/>
    </row>
    <row r="41" spans="2:15" ht="12.5" x14ac:dyDescent="0.25">
      <c r="B41" s="368"/>
      <c r="C41" s="589"/>
      <c r="D41" s="590"/>
      <c r="E41" s="589"/>
      <c r="F41" s="590"/>
      <c r="G41" s="438"/>
      <c r="H41" s="591"/>
      <c r="I41" s="592"/>
      <c r="J41" s="440"/>
      <c r="K41" s="441">
        <f t="shared" si="0"/>
        <v>0</v>
      </c>
      <c r="L41" s="435"/>
      <c r="M41" s="435"/>
      <c r="N41" s="432"/>
      <c r="O41" s="432"/>
    </row>
    <row r="42" spans="2:15" ht="12.5" x14ac:dyDescent="0.25">
      <c r="B42" s="368"/>
      <c r="C42" s="589"/>
      <c r="D42" s="590"/>
      <c r="E42" s="589"/>
      <c r="F42" s="590"/>
      <c r="G42" s="438"/>
      <c r="H42" s="591"/>
      <c r="I42" s="592"/>
      <c r="J42" s="440"/>
      <c r="K42" s="441">
        <f t="shared" si="0"/>
        <v>0</v>
      </c>
      <c r="L42" s="435"/>
      <c r="M42" s="435"/>
      <c r="N42" s="432"/>
      <c r="O42" s="432"/>
    </row>
    <row r="43" spans="2:15" ht="12.5" x14ac:dyDescent="0.25">
      <c r="B43" s="368"/>
      <c r="C43" s="589"/>
      <c r="D43" s="590"/>
      <c r="E43" s="589"/>
      <c r="F43" s="590"/>
      <c r="G43" s="438"/>
      <c r="H43" s="591"/>
      <c r="I43" s="592"/>
      <c r="J43" s="440"/>
      <c r="K43" s="441">
        <f t="shared" si="0"/>
        <v>0</v>
      </c>
      <c r="L43" s="435"/>
      <c r="M43" s="435"/>
      <c r="N43" s="432"/>
      <c r="O43" s="432"/>
    </row>
    <row r="44" spans="2:15" ht="12.5" x14ac:dyDescent="0.25">
      <c r="B44" s="368"/>
      <c r="C44" s="589"/>
      <c r="D44" s="590"/>
      <c r="E44" s="589"/>
      <c r="F44" s="590"/>
      <c r="G44" s="438"/>
      <c r="H44" s="591"/>
      <c r="I44" s="592"/>
      <c r="J44" s="440"/>
      <c r="K44" s="441">
        <f t="shared" si="0"/>
        <v>0</v>
      </c>
      <c r="L44" s="435"/>
      <c r="M44" s="435"/>
      <c r="N44" s="432"/>
      <c r="O44" s="432"/>
    </row>
    <row r="45" spans="2:15" ht="12.5" x14ac:dyDescent="0.25">
      <c r="B45" s="368"/>
      <c r="C45" s="589"/>
      <c r="D45" s="590"/>
      <c r="E45" s="589"/>
      <c r="F45" s="590"/>
      <c r="G45" s="438"/>
      <c r="H45" s="591"/>
      <c r="I45" s="592"/>
      <c r="J45" s="440"/>
      <c r="K45" s="441">
        <f t="shared" si="0"/>
        <v>0</v>
      </c>
      <c r="L45" s="435"/>
      <c r="M45" s="435"/>
      <c r="N45" s="432"/>
      <c r="O45" s="432"/>
    </row>
    <row r="46" spans="2:15" ht="12.5" x14ac:dyDescent="0.25">
      <c r="B46" s="368"/>
      <c r="C46" s="589"/>
      <c r="D46" s="590"/>
      <c r="E46" s="589"/>
      <c r="F46" s="590"/>
      <c r="G46" s="438"/>
      <c r="H46" s="591"/>
      <c r="I46" s="592"/>
      <c r="J46" s="440"/>
      <c r="K46" s="441">
        <f t="shared" si="0"/>
        <v>0</v>
      </c>
      <c r="L46" s="435"/>
      <c r="M46" s="435"/>
      <c r="N46" s="432"/>
      <c r="O46" s="432"/>
    </row>
    <row r="47" spans="2:15" ht="12.5" x14ac:dyDescent="0.25">
      <c r="B47" s="368"/>
      <c r="C47" s="589"/>
      <c r="D47" s="590"/>
      <c r="E47" s="589"/>
      <c r="F47" s="590"/>
      <c r="G47" s="438"/>
      <c r="H47" s="591"/>
      <c r="I47" s="592"/>
      <c r="J47" s="440"/>
      <c r="K47" s="441">
        <f t="shared" si="0"/>
        <v>0</v>
      </c>
      <c r="L47" s="435"/>
      <c r="M47" s="435"/>
      <c r="N47" s="432"/>
      <c r="O47" s="432"/>
    </row>
    <row r="48" spans="2:15" ht="12.5" x14ac:dyDescent="0.25">
      <c r="B48" s="368"/>
      <c r="C48" s="589"/>
      <c r="D48" s="590"/>
      <c r="E48" s="589"/>
      <c r="F48" s="590"/>
      <c r="G48" s="438"/>
      <c r="H48" s="591"/>
      <c r="I48" s="592"/>
      <c r="J48" s="440"/>
      <c r="K48" s="441">
        <f t="shared" si="0"/>
        <v>0</v>
      </c>
      <c r="L48" s="435"/>
      <c r="M48" s="435"/>
      <c r="N48" s="432"/>
      <c r="O48" s="432"/>
    </row>
    <row r="49" spans="2:15" ht="12.5" x14ac:dyDescent="0.25">
      <c r="B49" s="368"/>
      <c r="C49" s="589"/>
      <c r="D49" s="590"/>
      <c r="E49" s="589"/>
      <c r="F49" s="590"/>
      <c r="G49" s="438"/>
      <c r="H49" s="591"/>
      <c r="I49" s="592"/>
      <c r="J49" s="440"/>
      <c r="K49" s="441">
        <f t="shared" si="0"/>
        <v>0</v>
      </c>
      <c r="L49" s="435"/>
      <c r="M49" s="435"/>
      <c r="N49" s="432"/>
      <c r="O49" s="432"/>
    </row>
    <row r="50" spans="2:15" ht="12.5" x14ac:dyDescent="0.25">
      <c r="B50" s="368"/>
      <c r="C50" s="589"/>
      <c r="D50" s="590"/>
      <c r="E50" s="589"/>
      <c r="F50" s="590"/>
      <c r="G50" s="438"/>
      <c r="H50" s="591"/>
      <c r="I50" s="592"/>
      <c r="J50" s="440"/>
      <c r="K50" s="441">
        <f t="shared" si="0"/>
        <v>0</v>
      </c>
      <c r="L50" s="435"/>
      <c r="M50" s="435"/>
      <c r="N50" s="432"/>
      <c r="O50" s="432"/>
    </row>
    <row r="51" spans="2:15" ht="12.5" x14ac:dyDescent="0.25">
      <c r="B51" s="368"/>
      <c r="C51" s="589"/>
      <c r="D51" s="590"/>
      <c r="E51" s="589"/>
      <c r="F51" s="590"/>
      <c r="G51" s="438"/>
      <c r="H51" s="591"/>
      <c r="I51" s="592"/>
      <c r="J51" s="440"/>
      <c r="K51" s="441">
        <f t="shared" si="0"/>
        <v>0</v>
      </c>
      <c r="L51" s="435"/>
      <c r="M51" s="435"/>
      <c r="N51" s="432"/>
      <c r="O51" s="432"/>
    </row>
    <row r="52" spans="2:15" ht="12.5" x14ac:dyDescent="0.25">
      <c r="B52" s="368"/>
      <c r="C52" s="589"/>
      <c r="D52" s="590"/>
      <c r="E52" s="589"/>
      <c r="F52" s="590"/>
      <c r="G52" s="438"/>
      <c r="H52" s="591"/>
      <c r="I52" s="592"/>
      <c r="J52" s="440"/>
      <c r="K52" s="441">
        <f t="shared" si="0"/>
        <v>0</v>
      </c>
      <c r="L52" s="435"/>
      <c r="M52" s="435"/>
      <c r="N52" s="432"/>
      <c r="O52" s="432"/>
    </row>
    <row r="53" spans="2:15" ht="12.5" x14ac:dyDescent="0.25">
      <c r="B53" s="368"/>
      <c r="C53" s="589"/>
      <c r="D53" s="590"/>
      <c r="E53" s="589"/>
      <c r="F53" s="590"/>
      <c r="G53" s="438"/>
      <c r="H53" s="591"/>
      <c r="I53" s="592"/>
      <c r="J53" s="440"/>
      <c r="K53" s="441">
        <f t="shared" si="0"/>
        <v>0</v>
      </c>
      <c r="L53" s="435"/>
      <c r="M53" s="435"/>
      <c r="N53" s="432"/>
      <c r="O53" s="432"/>
    </row>
    <row r="54" spans="2:15" ht="12.5" x14ac:dyDescent="0.25">
      <c r="B54" s="368"/>
      <c r="C54" s="589"/>
      <c r="D54" s="590"/>
      <c r="E54" s="589"/>
      <c r="F54" s="590"/>
      <c r="G54" s="438"/>
      <c r="H54" s="591"/>
      <c r="I54" s="592"/>
      <c r="J54" s="440"/>
      <c r="K54" s="441">
        <f t="shared" si="0"/>
        <v>0</v>
      </c>
      <c r="L54" s="435"/>
      <c r="M54" s="435"/>
      <c r="N54" s="432"/>
      <c r="O54" s="432"/>
    </row>
    <row r="55" spans="2:15" ht="12.5" x14ac:dyDescent="0.25">
      <c r="B55" s="368"/>
      <c r="C55" s="589"/>
      <c r="D55" s="590"/>
      <c r="E55" s="589"/>
      <c r="F55" s="590"/>
      <c r="G55" s="438"/>
      <c r="H55" s="591"/>
      <c r="I55" s="592"/>
      <c r="J55" s="440"/>
      <c r="K55" s="441">
        <f t="shared" si="0"/>
        <v>0</v>
      </c>
      <c r="L55" s="435"/>
      <c r="M55" s="435"/>
      <c r="N55" s="432"/>
      <c r="O55" s="432"/>
    </row>
    <row r="56" spans="2:15" ht="13" x14ac:dyDescent="0.3">
      <c r="B56" s="432"/>
      <c r="C56" s="432"/>
      <c r="D56" s="117"/>
      <c r="E56" s="117"/>
      <c r="F56" s="117"/>
      <c r="G56" s="117"/>
      <c r="H56" s="117"/>
      <c r="I56" s="117" t="s">
        <v>228</v>
      </c>
      <c r="J56" s="432"/>
      <c r="K56" s="101">
        <f>SUM(K20:K55)</f>
        <v>0</v>
      </c>
      <c r="L56" s="435"/>
      <c r="M56" s="435"/>
      <c r="N56" s="432"/>
      <c r="O56" s="432"/>
    </row>
    <row r="57" spans="2:15" ht="13" x14ac:dyDescent="0.3">
      <c r="B57" s="124"/>
      <c r="C57" s="117"/>
      <c r="D57" s="117"/>
      <c r="E57" s="432"/>
      <c r="F57" s="432"/>
      <c r="G57" s="432"/>
      <c r="H57" s="432"/>
      <c r="I57" s="432"/>
      <c r="J57" s="117"/>
      <c r="K57" s="117"/>
      <c r="L57" s="132"/>
      <c r="M57" s="132"/>
      <c r="N57" s="432"/>
      <c r="O57" s="432"/>
    </row>
    <row r="58" spans="2:15" ht="13" x14ac:dyDescent="0.3">
      <c r="B58" s="114" t="s">
        <v>229</v>
      </c>
      <c r="C58" s="114" t="s">
        <v>230</v>
      </c>
      <c r="D58" s="114"/>
      <c r="E58" s="115"/>
      <c r="F58" s="115"/>
      <c r="G58" s="115"/>
      <c r="H58" s="115"/>
      <c r="I58" s="115"/>
      <c r="J58" s="115"/>
      <c r="K58" s="115"/>
      <c r="L58" s="165"/>
      <c r="M58" s="165"/>
      <c r="N58" s="605" t="s">
        <v>231</v>
      </c>
      <c r="O58" s="432"/>
    </row>
    <row r="59" spans="2:15" ht="13" x14ac:dyDescent="0.3">
      <c r="B59" s="117"/>
      <c r="C59" s="117"/>
      <c r="D59" s="117"/>
      <c r="E59" s="432"/>
      <c r="F59" s="432"/>
      <c r="G59" s="432"/>
      <c r="H59" s="432"/>
      <c r="I59" s="432"/>
      <c r="J59" s="432"/>
      <c r="K59" s="432"/>
      <c r="L59" s="432"/>
      <c r="M59" s="432"/>
      <c r="N59" s="605"/>
      <c r="O59" s="432"/>
    </row>
    <row r="60" spans="2:15" ht="25.5" customHeight="1" x14ac:dyDescent="0.3">
      <c r="B60" s="432"/>
      <c r="C60" s="133"/>
      <c r="D60" s="172" t="str">
        <f>IF(COUNTA(D62:D83)&lt;COUNTA(E62:E83),"Let op! Vul ook de aanschafdatum in!","")</f>
        <v/>
      </c>
      <c r="E60" s="432"/>
      <c r="F60" s="134"/>
      <c r="G60" s="135"/>
      <c r="H60" s="135"/>
      <c r="I60" s="134"/>
      <c r="J60" s="131"/>
      <c r="K60" s="435"/>
      <c r="L60" s="442"/>
      <c r="M60" s="442"/>
      <c r="N60" s="606"/>
      <c r="O60" s="432"/>
    </row>
    <row r="61" spans="2:15" ht="39" x14ac:dyDescent="0.3">
      <c r="B61" s="130" t="s">
        <v>221</v>
      </c>
      <c r="C61" s="130" t="s">
        <v>232</v>
      </c>
      <c r="D61" s="128" t="s">
        <v>276</v>
      </c>
      <c r="E61" s="129" t="s">
        <v>234</v>
      </c>
      <c r="F61" s="136" t="s">
        <v>235</v>
      </c>
      <c r="G61" s="136" t="s">
        <v>236</v>
      </c>
      <c r="H61" s="136" t="s">
        <v>237</v>
      </c>
      <c r="I61" s="166" t="s">
        <v>238</v>
      </c>
      <c r="J61" s="130" t="s">
        <v>239</v>
      </c>
      <c r="K61" s="130" t="s">
        <v>227</v>
      </c>
      <c r="L61" s="435"/>
      <c r="M61" s="435"/>
      <c r="N61" s="137" t="s">
        <v>240</v>
      </c>
      <c r="O61" s="432"/>
    </row>
    <row r="62" spans="2:15" ht="12.5" x14ac:dyDescent="0.25">
      <c r="B62" s="368"/>
      <c r="C62" s="368"/>
      <c r="D62" s="443"/>
      <c r="E62" s="444"/>
      <c r="F62" s="445"/>
      <c r="G62" s="446">
        <f t="shared" ref="G62:G82" si="1">IFERROR(E62/F62,0)</f>
        <v>0</v>
      </c>
      <c r="H62" s="444"/>
      <c r="I62" s="447">
        <f>IFERROR(G62/H62,0)</f>
        <v>0</v>
      </c>
      <c r="J62" s="444"/>
      <c r="K62" s="441">
        <f t="shared" ref="K62:K83" si="2">I62*J62</f>
        <v>0</v>
      </c>
      <c r="L62" s="435"/>
      <c r="M62" s="435"/>
      <c r="N62" s="446" t="str">
        <f>IFERROR(IF(D62&gt;=Startdatum,"Na startdatum aangekocht", IF(DATEDIF('Begroting P'!$D62,Startdatum,"D")&gt;0,IF((('Begroting P'!$F62-((DATEDIF($D62,Startdatum,"M")/12)))*($E62/$F62))&lt;0,"Dit is afgeschreven!",(('Begroting P'!$F62-((DATEDIF($D62,Startdatum,"M")/12)))*($E62/$F62))),($E62/$F62))),0)</f>
        <v>Na startdatum aangekocht</v>
      </c>
      <c r="O62" s="123"/>
    </row>
    <row r="63" spans="2:15" ht="12.5" x14ac:dyDescent="0.25">
      <c r="B63" s="368"/>
      <c r="C63" s="368"/>
      <c r="D63" s="443"/>
      <c r="E63" s="444"/>
      <c r="F63" s="445"/>
      <c r="G63" s="446">
        <f t="shared" si="1"/>
        <v>0</v>
      </c>
      <c r="H63" s="444"/>
      <c r="I63" s="447">
        <f t="shared" ref="I63:I83" si="3">IFERROR(G63/H63,0)</f>
        <v>0</v>
      </c>
      <c r="J63" s="444"/>
      <c r="K63" s="441">
        <f t="shared" si="2"/>
        <v>0</v>
      </c>
      <c r="L63" s="435"/>
      <c r="M63" s="435"/>
      <c r="N63" s="446" t="str">
        <f>IFERROR(IF(D63&gt;=Startdatum,"Na startdatum aangekocht", IF(DATEDIF('Begroting P'!$D63,Startdatum,"D")&gt;0,IF((('Begroting P'!$F63-((DATEDIF($D63,Startdatum,"M")/12)))*($E63/$F63))&lt;0,"Dit is afgeschreven!",(('Begroting P'!$F63-((DATEDIF($D63,Startdatum,"M")/12)))*($E63/$F63))),($E63/$F63))),0)</f>
        <v>Na startdatum aangekocht</v>
      </c>
      <c r="O63" s="432"/>
    </row>
    <row r="64" spans="2:15" ht="12.5" x14ac:dyDescent="0.25">
      <c r="B64" s="368"/>
      <c r="C64" s="368"/>
      <c r="D64" s="443"/>
      <c r="E64" s="444"/>
      <c r="F64" s="445"/>
      <c r="G64" s="446">
        <f t="shared" si="1"/>
        <v>0</v>
      </c>
      <c r="H64" s="444"/>
      <c r="I64" s="447">
        <f t="shared" si="3"/>
        <v>0</v>
      </c>
      <c r="J64" s="444"/>
      <c r="K64" s="441">
        <f t="shared" si="2"/>
        <v>0</v>
      </c>
      <c r="L64" s="435"/>
      <c r="M64" s="435"/>
      <c r="N64" s="446" t="str">
        <f>IFERROR(IF(D64&gt;=Startdatum,"Na startdatum aangekocht", IF(DATEDIF('Begroting P'!$D64,Startdatum,"D")&gt;0,IF((('Begroting P'!$F64-((DATEDIF($D64,Startdatum,"M")/12)))*($E64/$F64))&lt;0,"Dit is afgeschreven!",(('Begroting P'!$F64-((DATEDIF($D64,Startdatum,"M")/12)))*($E64/$F64))),($E64/$F64))),0)</f>
        <v>Na startdatum aangekocht</v>
      </c>
      <c r="O64" s="432"/>
    </row>
    <row r="65" spans="2:15" ht="12.5" x14ac:dyDescent="0.25">
      <c r="B65" s="368"/>
      <c r="C65" s="368"/>
      <c r="D65" s="443"/>
      <c r="E65" s="444"/>
      <c r="F65" s="445"/>
      <c r="G65" s="446">
        <f t="shared" si="1"/>
        <v>0</v>
      </c>
      <c r="H65" s="444"/>
      <c r="I65" s="447">
        <f t="shared" si="3"/>
        <v>0</v>
      </c>
      <c r="J65" s="444"/>
      <c r="K65" s="441">
        <f t="shared" si="2"/>
        <v>0</v>
      </c>
      <c r="L65" s="435"/>
      <c r="M65" s="435"/>
      <c r="N65" s="446" t="str">
        <f>IFERROR(IF(D65&gt;=Startdatum,"Na startdatum aangekocht", IF(DATEDIF('Begroting P'!$D65,Startdatum,"D")&gt;0,IF((('Begroting P'!$F65-((DATEDIF($D65,Startdatum,"M")/12)))*($E65/$F65))&lt;0,"Dit is afgeschreven!",(('Begroting P'!$F65-((DATEDIF($D65,Startdatum,"M")/12)))*($E65/$F65))),($E65/$F65))),0)</f>
        <v>Na startdatum aangekocht</v>
      </c>
      <c r="O65" s="432"/>
    </row>
    <row r="66" spans="2:15" ht="12.5" x14ac:dyDescent="0.25">
      <c r="B66" s="368"/>
      <c r="C66" s="368"/>
      <c r="D66" s="443"/>
      <c r="E66" s="444"/>
      <c r="F66" s="445"/>
      <c r="G66" s="446">
        <f t="shared" si="1"/>
        <v>0</v>
      </c>
      <c r="H66" s="444"/>
      <c r="I66" s="447">
        <f t="shared" si="3"/>
        <v>0</v>
      </c>
      <c r="J66" s="444"/>
      <c r="K66" s="441">
        <f t="shared" si="2"/>
        <v>0</v>
      </c>
      <c r="L66" s="435"/>
      <c r="M66" s="435"/>
      <c r="N66" s="446" t="str">
        <f>IFERROR(IF(D66&gt;=Startdatum,"Na startdatum aangekocht", IF(DATEDIF('Begroting P'!$D66,Startdatum,"D")&gt;0,IF((('Begroting P'!$F66-((DATEDIF($D66,Startdatum,"M")/12)))*($E66/$F66))&lt;0,"Dit is afgeschreven!",(('Begroting P'!$F66-((DATEDIF($D66,Startdatum,"M")/12)))*($E66/$F66))),($E66/$F66))),0)</f>
        <v>Na startdatum aangekocht</v>
      </c>
      <c r="O66" s="432"/>
    </row>
    <row r="67" spans="2:15" ht="12.5" x14ac:dyDescent="0.25">
      <c r="B67" s="368"/>
      <c r="C67" s="368"/>
      <c r="D67" s="443"/>
      <c r="E67" s="444"/>
      <c r="F67" s="445"/>
      <c r="G67" s="446">
        <f t="shared" si="1"/>
        <v>0</v>
      </c>
      <c r="H67" s="444"/>
      <c r="I67" s="447">
        <f t="shared" si="3"/>
        <v>0</v>
      </c>
      <c r="J67" s="444"/>
      <c r="K67" s="441">
        <f t="shared" si="2"/>
        <v>0</v>
      </c>
      <c r="L67" s="435"/>
      <c r="M67" s="435"/>
      <c r="N67" s="446" t="str">
        <f>IFERROR(IF(D67&gt;=Startdatum,"Na startdatum aangekocht", IF(DATEDIF('Begroting P'!$D67,Startdatum,"D")&gt;0,IF((('Begroting P'!$F67-((DATEDIF($D67,Startdatum,"M")/12)))*($E67/$F67))&lt;0,"Dit is afgeschreven!",(('Begroting P'!$F67-((DATEDIF($D67,Startdatum,"M")/12)))*($E67/$F67))),($E67/$F67))),0)</f>
        <v>Na startdatum aangekocht</v>
      </c>
      <c r="O67" s="432"/>
    </row>
    <row r="68" spans="2:15" ht="12.5" x14ac:dyDescent="0.25">
      <c r="B68" s="368"/>
      <c r="C68" s="368"/>
      <c r="D68" s="443"/>
      <c r="E68" s="444"/>
      <c r="F68" s="445"/>
      <c r="G68" s="446">
        <f t="shared" si="1"/>
        <v>0</v>
      </c>
      <c r="H68" s="444"/>
      <c r="I68" s="447">
        <f t="shared" si="3"/>
        <v>0</v>
      </c>
      <c r="J68" s="444"/>
      <c r="K68" s="441">
        <f t="shared" si="2"/>
        <v>0</v>
      </c>
      <c r="L68" s="435"/>
      <c r="M68" s="435"/>
      <c r="N68" s="446" t="str">
        <f>IFERROR(IF(D68&gt;=Startdatum,"Na startdatum aangekocht", IF(DATEDIF('Begroting P'!$D68,Startdatum,"D")&gt;0,IF((('Begroting P'!$F68-((DATEDIF($D68,Startdatum,"M")/12)))*($E68/$F68))&lt;0,"Dit is afgeschreven!",(('Begroting P'!$F68-((DATEDIF($D68,Startdatum,"M")/12)))*($E68/$F68))),($E68/$F68))),0)</f>
        <v>Na startdatum aangekocht</v>
      </c>
      <c r="O68" s="432"/>
    </row>
    <row r="69" spans="2:15" ht="12.5" x14ac:dyDescent="0.25">
      <c r="B69" s="368"/>
      <c r="C69" s="368"/>
      <c r="D69" s="443"/>
      <c r="E69" s="444"/>
      <c r="F69" s="445"/>
      <c r="G69" s="446">
        <f t="shared" si="1"/>
        <v>0</v>
      </c>
      <c r="H69" s="444"/>
      <c r="I69" s="447">
        <f t="shared" si="3"/>
        <v>0</v>
      </c>
      <c r="J69" s="444"/>
      <c r="K69" s="441">
        <f t="shared" si="2"/>
        <v>0</v>
      </c>
      <c r="L69" s="435"/>
      <c r="M69" s="435"/>
      <c r="N69" s="446" t="str">
        <f>IFERROR(IF(D69&gt;=Startdatum,"Na startdatum aangekocht", IF(DATEDIF('Begroting P'!$D69,Startdatum,"D")&gt;0,IF((('Begroting P'!$F69-((DATEDIF($D69,Startdatum,"M")/12)))*($E69/$F69))&lt;0,"Dit is afgeschreven!",(('Begroting P'!$F69-((DATEDIF($D69,Startdatum,"M")/12)))*($E69/$F69))),($E69/$F69))),0)</f>
        <v>Na startdatum aangekocht</v>
      </c>
      <c r="O69" s="432"/>
    </row>
    <row r="70" spans="2:15" ht="12.5" x14ac:dyDescent="0.25">
      <c r="B70" s="368"/>
      <c r="C70" s="368"/>
      <c r="D70" s="443"/>
      <c r="E70" s="444"/>
      <c r="F70" s="445"/>
      <c r="G70" s="446">
        <f t="shared" si="1"/>
        <v>0</v>
      </c>
      <c r="H70" s="444"/>
      <c r="I70" s="447">
        <f t="shared" si="3"/>
        <v>0</v>
      </c>
      <c r="J70" s="444"/>
      <c r="K70" s="441">
        <f t="shared" si="2"/>
        <v>0</v>
      </c>
      <c r="L70" s="435"/>
      <c r="M70" s="435"/>
      <c r="N70" s="446" t="str">
        <f>IFERROR(IF(D70&gt;=Startdatum,"Na startdatum aangekocht", IF(DATEDIF('Begroting P'!$D70,Startdatum,"D")&gt;0,IF((('Begroting P'!$F70-((DATEDIF($D70,Startdatum,"M")/12)))*($E70/$F70))&lt;0,"Dit is afgeschreven!",(('Begroting P'!$F70-((DATEDIF($D70,Startdatum,"M")/12)))*($E70/$F70))),($E70/$F70))),0)</f>
        <v>Na startdatum aangekocht</v>
      </c>
      <c r="O70" s="432"/>
    </row>
    <row r="71" spans="2:15" ht="12.5" x14ac:dyDescent="0.25">
      <c r="B71" s="368"/>
      <c r="C71" s="368"/>
      <c r="D71" s="443"/>
      <c r="E71" s="444"/>
      <c r="F71" s="445"/>
      <c r="G71" s="446">
        <f t="shared" si="1"/>
        <v>0</v>
      </c>
      <c r="H71" s="444"/>
      <c r="I71" s="447">
        <f t="shared" si="3"/>
        <v>0</v>
      </c>
      <c r="J71" s="444"/>
      <c r="K71" s="441">
        <f t="shared" si="2"/>
        <v>0</v>
      </c>
      <c r="L71" s="435"/>
      <c r="M71" s="435"/>
      <c r="N71" s="446" t="str">
        <f>IFERROR(IF(D71&gt;=Startdatum,"Na startdatum aangekocht", IF(DATEDIF('Begroting P'!$D71,Startdatum,"D")&gt;0,IF((('Begroting P'!$F71-((DATEDIF($D71,Startdatum,"M")/12)))*($E71/$F71))&lt;0,"Dit is afgeschreven!",(('Begroting P'!$F71-((DATEDIF($D71,Startdatum,"M")/12)))*($E71/$F71))),($E71/$F71))),0)</f>
        <v>Na startdatum aangekocht</v>
      </c>
      <c r="O71" s="432"/>
    </row>
    <row r="72" spans="2:15" ht="12.5" x14ac:dyDescent="0.25">
      <c r="B72" s="368"/>
      <c r="C72" s="368"/>
      <c r="D72" s="443"/>
      <c r="E72" s="444"/>
      <c r="F72" s="445"/>
      <c r="G72" s="446">
        <f t="shared" si="1"/>
        <v>0</v>
      </c>
      <c r="H72" s="444"/>
      <c r="I72" s="447">
        <f t="shared" si="3"/>
        <v>0</v>
      </c>
      <c r="J72" s="444"/>
      <c r="K72" s="441">
        <f t="shared" si="2"/>
        <v>0</v>
      </c>
      <c r="L72" s="435"/>
      <c r="M72" s="435"/>
      <c r="N72" s="446" t="str">
        <f>IFERROR(IF(D72&gt;=Startdatum,"Na startdatum aangekocht", IF(DATEDIF('Begroting P'!$D72,Startdatum,"D")&gt;0,IF((('Begroting P'!$F72-((DATEDIF($D72,Startdatum,"M")/12)))*($E72/$F72))&lt;0,"Dit is afgeschreven!",(('Begroting P'!$F72-((DATEDIF($D72,Startdatum,"M")/12)))*($E72/$F72))),($E72/$F72))),0)</f>
        <v>Na startdatum aangekocht</v>
      </c>
      <c r="O72" s="432"/>
    </row>
    <row r="73" spans="2:15" ht="12.5" x14ac:dyDescent="0.25">
      <c r="B73" s="368"/>
      <c r="C73" s="368"/>
      <c r="D73" s="443"/>
      <c r="E73" s="444"/>
      <c r="F73" s="445"/>
      <c r="G73" s="446">
        <f t="shared" si="1"/>
        <v>0</v>
      </c>
      <c r="H73" s="444"/>
      <c r="I73" s="447">
        <f t="shared" si="3"/>
        <v>0</v>
      </c>
      <c r="J73" s="444"/>
      <c r="K73" s="441">
        <f t="shared" si="2"/>
        <v>0</v>
      </c>
      <c r="L73" s="435"/>
      <c r="M73" s="435"/>
      <c r="N73" s="446" t="str">
        <f>IFERROR(IF(D73&gt;=Startdatum,"Na startdatum aangekocht", IF(DATEDIF('Begroting P'!$D73,Startdatum,"D")&gt;0,IF((('Begroting P'!$F73-((DATEDIF($D73,Startdatum,"M")/12)))*($E73/$F73))&lt;0,"Dit is afgeschreven!",(('Begroting P'!$F73-((DATEDIF($D73,Startdatum,"M")/12)))*($E73/$F73))),($E73/$F73))),0)</f>
        <v>Na startdatum aangekocht</v>
      </c>
      <c r="O73" s="432"/>
    </row>
    <row r="74" spans="2:15" ht="12.5" x14ac:dyDescent="0.25">
      <c r="B74" s="368"/>
      <c r="C74" s="368"/>
      <c r="D74" s="443"/>
      <c r="E74" s="444"/>
      <c r="F74" s="445"/>
      <c r="G74" s="446">
        <f t="shared" si="1"/>
        <v>0</v>
      </c>
      <c r="H74" s="444"/>
      <c r="I74" s="447">
        <f t="shared" si="3"/>
        <v>0</v>
      </c>
      <c r="J74" s="444"/>
      <c r="K74" s="441">
        <f t="shared" si="2"/>
        <v>0</v>
      </c>
      <c r="L74" s="435"/>
      <c r="M74" s="435"/>
      <c r="N74" s="446" t="str">
        <f>IFERROR(IF(D74&gt;=Startdatum,"Na startdatum aangekocht", IF(DATEDIF('Begroting P'!$D74,Startdatum,"D")&gt;0,IF((('Begroting P'!$F74-((DATEDIF($D74,Startdatum,"M")/12)))*($E74/$F74))&lt;0,"Dit is afgeschreven!",(('Begroting P'!$F74-((DATEDIF($D74,Startdatum,"M")/12)))*($E74/$F74))),($E74/$F74))),0)</f>
        <v>Na startdatum aangekocht</v>
      </c>
      <c r="O74" s="432"/>
    </row>
    <row r="75" spans="2:15" ht="12.5" x14ac:dyDescent="0.25">
      <c r="B75" s="368"/>
      <c r="C75" s="368"/>
      <c r="D75" s="443"/>
      <c r="E75" s="444"/>
      <c r="F75" s="445"/>
      <c r="G75" s="446">
        <f t="shared" si="1"/>
        <v>0</v>
      </c>
      <c r="H75" s="444"/>
      <c r="I75" s="447">
        <f t="shared" si="3"/>
        <v>0</v>
      </c>
      <c r="J75" s="444"/>
      <c r="K75" s="441">
        <f t="shared" si="2"/>
        <v>0</v>
      </c>
      <c r="L75" s="435"/>
      <c r="M75" s="435"/>
      <c r="N75" s="446" t="str">
        <f>IFERROR(IF(D75&gt;=Startdatum,"Na startdatum aangekocht", IF(DATEDIF('Begroting P'!$D75,Startdatum,"D")&gt;0,IF((('Begroting P'!$F75-((DATEDIF($D75,Startdatum,"M")/12)))*($E75/$F75))&lt;0,"Dit is afgeschreven!",(('Begroting P'!$F75-((DATEDIF($D75,Startdatum,"M")/12)))*($E75/$F75))),($E75/$F75))),0)</f>
        <v>Na startdatum aangekocht</v>
      </c>
      <c r="O75" s="432"/>
    </row>
    <row r="76" spans="2:15" ht="12.5" x14ac:dyDescent="0.25">
      <c r="B76" s="368"/>
      <c r="C76" s="368"/>
      <c r="D76" s="443"/>
      <c r="E76" s="444"/>
      <c r="F76" s="445"/>
      <c r="G76" s="446">
        <f t="shared" si="1"/>
        <v>0</v>
      </c>
      <c r="H76" s="444"/>
      <c r="I76" s="447">
        <f t="shared" si="3"/>
        <v>0</v>
      </c>
      <c r="J76" s="444"/>
      <c r="K76" s="441">
        <f t="shared" si="2"/>
        <v>0</v>
      </c>
      <c r="L76" s="435"/>
      <c r="M76" s="435"/>
      <c r="N76" s="446" t="str">
        <f>IFERROR(IF(D76&gt;=Startdatum,"Na startdatum aangekocht", IF(DATEDIF('Begroting P'!$D76,Startdatum,"D")&gt;0,IF((('Begroting P'!$F76-((DATEDIF($D76,Startdatum,"M")/12)))*($E76/$F76))&lt;0,"Dit is afgeschreven!",(('Begroting P'!$F76-((DATEDIF($D76,Startdatum,"M")/12)))*($E76/$F76))),($E76/$F76))),0)</f>
        <v>Na startdatum aangekocht</v>
      </c>
      <c r="O76" s="432"/>
    </row>
    <row r="77" spans="2:15" ht="12.5" x14ac:dyDescent="0.25">
      <c r="B77" s="368"/>
      <c r="C77" s="368"/>
      <c r="D77" s="443"/>
      <c r="E77" s="444"/>
      <c r="F77" s="445"/>
      <c r="G77" s="446">
        <f t="shared" si="1"/>
        <v>0</v>
      </c>
      <c r="H77" s="444"/>
      <c r="I77" s="447">
        <f t="shared" si="3"/>
        <v>0</v>
      </c>
      <c r="J77" s="444"/>
      <c r="K77" s="441">
        <f t="shared" si="2"/>
        <v>0</v>
      </c>
      <c r="L77" s="435"/>
      <c r="M77" s="435"/>
      <c r="N77" s="446" t="str">
        <f>IFERROR(IF(D77&gt;=Startdatum,"Na startdatum aangekocht", IF(DATEDIF('Begroting P'!$D77,Startdatum,"D")&gt;0,IF((('Begroting P'!$F77-((DATEDIF($D77,Startdatum,"M")/12)))*($E77/$F77))&lt;0,"Dit is afgeschreven!",(('Begroting P'!$F77-((DATEDIF($D77,Startdatum,"M")/12)))*($E77/$F77))),($E77/$F77))),0)</f>
        <v>Na startdatum aangekocht</v>
      </c>
      <c r="O77" s="432"/>
    </row>
    <row r="78" spans="2:15" ht="12.5" x14ac:dyDescent="0.25">
      <c r="B78" s="368"/>
      <c r="C78" s="368"/>
      <c r="D78" s="443"/>
      <c r="E78" s="444"/>
      <c r="F78" s="445"/>
      <c r="G78" s="446">
        <f t="shared" si="1"/>
        <v>0</v>
      </c>
      <c r="H78" s="444"/>
      <c r="I78" s="447">
        <f t="shared" si="3"/>
        <v>0</v>
      </c>
      <c r="J78" s="444"/>
      <c r="K78" s="441">
        <f t="shared" si="2"/>
        <v>0</v>
      </c>
      <c r="L78" s="435"/>
      <c r="M78" s="435"/>
      <c r="N78" s="446" t="str">
        <f>IFERROR(IF(D78&gt;=Startdatum,"Na startdatum aangekocht", IF(DATEDIF('Begroting P'!$D78,Startdatum,"D")&gt;0,IF((('Begroting P'!$F78-((DATEDIF($D78,Startdatum,"M")/12)))*($E78/$F78))&lt;0,"Dit is afgeschreven!",(('Begroting P'!$F78-((DATEDIF($D78,Startdatum,"M")/12)))*($E78/$F78))),($E78/$F78))),0)</f>
        <v>Na startdatum aangekocht</v>
      </c>
      <c r="O78" s="432"/>
    </row>
    <row r="79" spans="2:15" ht="12.5" x14ac:dyDescent="0.25">
      <c r="B79" s="368"/>
      <c r="C79" s="368"/>
      <c r="D79" s="443"/>
      <c r="E79" s="444"/>
      <c r="F79" s="445"/>
      <c r="G79" s="446">
        <f t="shared" si="1"/>
        <v>0</v>
      </c>
      <c r="H79" s="444"/>
      <c r="I79" s="447">
        <f t="shared" si="3"/>
        <v>0</v>
      </c>
      <c r="J79" s="444"/>
      <c r="K79" s="441">
        <f t="shared" si="2"/>
        <v>0</v>
      </c>
      <c r="L79" s="435"/>
      <c r="M79" s="435"/>
      <c r="N79" s="446" t="str">
        <f>IFERROR(IF(D79&gt;=Startdatum,"Na startdatum aangekocht", IF(DATEDIF('Begroting P'!$D79,Startdatum,"D")&gt;0,IF((('Begroting P'!$F79-((DATEDIF($D79,Startdatum,"M")/12)))*($E79/$F79))&lt;0,"Dit is afgeschreven!",(('Begroting P'!$F79-((DATEDIF($D79,Startdatum,"M")/12)))*($E79/$F79))),($E79/$F79))),0)</f>
        <v>Na startdatum aangekocht</v>
      </c>
      <c r="O79" s="432"/>
    </row>
    <row r="80" spans="2:15" ht="12.5" x14ac:dyDescent="0.25">
      <c r="B80" s="368"/>
      <c r="C80" s="368"/>
      <c r="D80" s="443"/>
      <c r="E80" s="444"/>
      <c r="F80" s="445"/>
      <c r="G80" s="446">
        <f t="shared" si="1"/>
        <v>0</v>
      </c>
      <c r="H80" s="444"/>
      <c r="I80" s="447">
        <f t="shared" si="3"/>
        <v>0</v>
      </c>
      <c r="J80" s="444"/>
      <c r="K80" s="441">
        <f t="shared" si="2"/>
        <v>0</v>
      </c>
      <c r="L80" s="435"/>
      <c r="M80" s="435"/>
      <c r="N80" s="446" t="str">
        <f>IFERROR(IF(D80&gt;=Startdatum,"Na startdatum aangekocht", IF(DATEDIF('Begroting P'!$D80,Startdatum,"D")&gt;0,IF((('Begroting P'!$F80-((DATEDIF($D80,Startdatum,"M")/12)))*($E80/$F80))&lt;0,"Dit is afgeschreven!",(('Begroting P'!$F80-((DATEDIF($D80,Startdatum,"M")/12)))*($E80/$F80))),($E80/$F80))),0)</f>
        <v>Na startdatum aangekocht</v>
      </c>
      <c r="O80" s="432"/>
    </row>
    <row r="81" spans="2:16" ht="12.5" x14ac:dyDescent="0.25">
      <c r="B81" s="368"/>
      <c r="C81" s="368"/>
      <c r="D81" s="443"/>
      <c r="E81" s="444"/>
      <c r="F81" s="445"/>
      <c r="G81" s="446">
        <f t="shared" si="1"/>
        <v>0</v>
      </c>
      <c r="H81" s="444"/>
      <c r="I81" s="447">
        <f t="shared" si="3"/>
        <v>0</v>
      </c>
      <c r="J81" s="444"/>
      <c r="K81" s="441">
        <f t="shared" si="2"/>
        <v>0</v>
      </c>
      <c r="L81" s="435"/>
      <c r="M81" s="435"/>
      <c r="N81" s="446" t="str">
        <f>IFERROR(IF(D81&gt;=Startdatum,"Na startdatum aangekocht", IF(DATEDIF('Begroting P'!$D81,Startdatum,"D")&gt;0,IF((('Begroting P'!$F81-((DATEDIF($D81,Startdatum,"M")/12)))*($E81/$F81))&lt;0,"Dit is afgeschreven!",(('Begroting P'!$F81-((DATEDIF($D81,Startdatum,"M")/12)))*($E81/$F81))),($E81/$F81))),0)</f>
        <v>Na startdatum aangekocht</v>
      </c>
      <c r="O81" s="432"/>
      <c r="P81" s="432"/>
    </row>
    <row r="82" spans="2:16" ht="12.5" x14ac:dyDescent="0.25">
      <c r="B82" s="368"/>
      <c r="C82" s="368"/>
      <c r="D82" s="443"/>
      <c r="E82" s="444"/>
      <c r="F82" s="445"/>
      <c r="G82" s="446">
        <f t="shared" si="1"/>
        <v>0</v>
      </c>
      <c r="H82" s="444"/>
      <c r="I82" s="447">
        <f t="shared" si="3"/>
        <v>0</v>
      </c>
      <c r="J82" s="444"/>
      <c r="K82" s="441">
        <f t="shared" si="2"/>
        <v>0</v>
      </c>
      <c r="L82" s="435"/>
      <c r="M82" s="435"/>
      <c r="N82" s="446" t="str">
        <f>IFERROR(IF(D82&gt;=Startdatum,"Na startdatum aangekocht", IF(DATEDIF('Begroting P'!$D82,Startdatum,"D")&gt;0,IF((('Begroting P'!$F82-((DATEDIF($D82,Startdatum,"M")/12)))*($E82/$F82))&lt;0,"Dit is afgeschreven!",(('Begroting P'!$F82-((DATEDIF($D82,Startdatum,"M")/12)))*($E82/$F82))),($E82/$F82))),0)</f>
        <v>Na startdatum aangekocht</v>
      </c>
      <c r="O82" s="432"/>
      <c r="P82" s="432"/>
    </row>
    <row r="83" spans="2:16" ht="12.5" x14ac:dyDescent="0.25">
      <c r="B83" s="368"/>
      <c r="C83" s="368"/>
      <c r="D83" s="443"/>
      <c r="E83" s="444"/>
      <c r="F83" s="445"/>
      <c r="G83" s="446">
        <f>IFERROR(E83/F83,0)</f>
        <v>0</v>
      </c>
      <c r="H83" s="444"/>
      <c r="I83" s="447">
        <f t="shared" si="3"/>
        <v>0</v>
      </c>
      <c r="J83" s="444"/>
      <c r="K83" s="441">
        <f t="shared" si="2"/>
        <v>0</v>
      </c>
      <c r="L83" s="435"/>
      <c r="M83" s="435"/>
      <c r="N83" s="446" t="str">
        <f>IFERROR(IF(D83&gt;=Startdatum,"Na startdatum aangekocht", IF(DATEDIF('Begroting P'!$D83,Startdatum,"D")&gt;0,IF((('Begroting P'!$F83-((DATEDIF($D83,Startdatum,"M")/12)))*($E83/$F83))&lt;0,"Dit is afgeschreven!",(('Begroting P'!$F83-((DATEDIF($D83,Startdatum,"M")/12)))*($E83/$F83))),($E83/$F83))),0)</f>
        <v>Na startdatum aangekocht</v>
      </c>
      <c r="O83" s="432"/>
      <c r="P83" s="432"/>
    </row>
    <row r="84" spans="2:16" ht="13" x14ac:dyDescent="0.3">
      <c r="B84" s="117"/>
      <c r="C84" s="117"/>
      <c r="D84" s="117"/>
      <c r="E84" s="117"/>
      <c r="F84" s="117"/>
      <c r="G84" s="432"/>
      <c r="H84" s="432"/>
      <c r="I84" s="117"/>
      <c r="J84" s="169" t="s">
        <v>241</v>
      </c>
      <c r="K84" s="101">
        <f>SUM(K62:K83)</f>
        <v>0</v>
      </c>
      <c r="L84" s="435"/>
      <c r="M84" s="435"/>
      <c r="N84" s="432"/>
      <c r="O84" s="432"/>
      <c r="P84" s="432"/>
    </row>
    <row r="85" spans="2:16" ht="13" x14ac:dyDescent="0.3">
      <c r="B85" s="432"/>
      <c r="C85" s="138"/>
      <c r="D85" s="432"/>
      <c r="E85" s="432"/>
      <c r="F85" s="432"/>
      <c r="G85" s="432"/>
      <c r="H85" s="432"/>
      <c r="I85" s="432"/>
      <c r="J85" s="432"/>
      <c r="K85" s="432"/>
      <c r="L85" s="432"/>
      <c r="M85" s="432"/>
      <c r="N85" s="432"/>
      <c r="O85" s="435"/>
      <c r="P85" s="435"/>
    </row>
    <row r="86" spans="2:16" ht="13" x14ac:dyDescent="0.3">
      <c r="B86" s="114" t="s">
        <v>242</v>
      </c>
      <c r="C86" s="114" t="s">
        <v>243</v>
      </c>
      <c r="D86" s="115"/>
      <c r="E86" s="115"/>
      <c r="F86" s="115"/>
      <c r="G86" s="115"/>
      <c r="H86" s="115"/>
      <c r="I86" s="115"/>
      <c r="J86" s="115"/>
      <c r="K86" s="115"/>
      <c r="L86" s="116"/>
      <c r="M86" s="149"/>
      <c r="N86" s="432"/>
      <c r="O86" s="432"/>
      <c r="P86" s="432"/>
    </row>
    <row r="87" spans="2:16" ht="13" x14ac:dyDescent="0.3">
      <c r="B87" s="117" t="s">
        <v>277</v>
      </c>
      <c r="C87" s="432"/>
      <c r="D87" s="432"/>
      <c r="E87" s="432"/>
      <c r="F87" s="432"/>
      <c r="G87" s="432"/>
      <c r="H87" s="432"/>
      <c r="I87" s="432"/>
      <c r="J87" s="432"/>
      <c r="K87" s="432"/>
      <c r="L87" s="432"/>
      <c r="M87" s="432"/>
      <c r="N87" s="432"/>
      <c r="O87" s="435"/>
      <c r="P87" s="432"/>
    </row>
    <row r="88" spans="2:16" ht="25.5" customHeight="1" x14ac:dyDescent="0.35">
      <c r="C88" s="432"/>
      <c r="D88" s="176" t="str">
        <f>IF(COUNTA(D90:D107)&lt;COUNTA(E90:E107),"Let op! Vul ook de aanschafdatum in!","")</f>
        <v/>
      </c>
      <c r="E88" s="139"/>
      <c r="F88" s="139"/>
      <c r="G88" s="432"/>
      <c r="H88" s="593"/>
      <c r="I88" s="593"/>
      <c r="J88" s="448"/>
      <c r="K88" s="432"/>
      <c r="L88" s="432"/>
      <c r="M88" s="432"/>
      <c r="N88" s="432"/>
      <c r="O88" s="432"/>
      <c r="P88" s="432"/>
    </row>
    <row r="89" spans="2:16" ht="65" x14ac:dyDescent="0.3">
      <c r="B89" s="130" t="s">
        <v>221</v>
      </c>
      <c r="C89" s="140" t="s">
        <v>232</v>
      </c>
      <c r="D89" s="141" t="s">
        <v>245</v>
      </c>
      <c r="E89" s="142" t="s">
        <v>234</v>
      </c>
      <c r="F89" s="140" t="s">
        <v>235</v>
      </c>
      <c r="G89" s="142"/>
      <c r="H89" s="449" t="s">
        <v>246</v>
      </c>
      <c r="I89" s="136"/>
      <c r="J89" s="166"/>
      <c r="K89" s="136" t="s">
        <v>247</v>
      </c>
      <c r="L89" s="432"/>
      <c r="M89" s="432"/>
      <c r="N89" s="137" t="s">
        <v>240</v>
      </c>
      <c r="O89" s="432"/>
      <c r="P89" s="432"/>
    </row>
    <row r="90" spans="2:16" ht="12.5" x14ac:dyDescent="0.25">
      <c r="B90" s="450"/>
      <c r="C90" s="369"/>
      <c r="D90" s="443"/>
      <c r="E90" s="451"/>
      <c r="F90" s="452"/>
      <c r="G90" s="368"/>
      <c r="H90" s="453">
        <f>IFERROR(E90-K90,0)</f>
        <v>0</v>
      </c>
      <c r="I90" s="454"/>
      <c r="J90" s="455"/>
      <c r="K90" s="454">
        <f>IFERROR(($E90/$F90)*(Deelnemersoverzicht!$C$23-(DATEDIF(Startdatum,$D90,"D")/365)),0)</f>
        <v>0</v>
      </c>
      <c r="L90" s="432"/>
      <c r="M90" s="432"/>
      <c r="N90" s="446" t="str">
        <f>IFERROR(IF(D90&gt;=Startdatum,"Na startdatum aangekocht", IF(DATEDIF('Begroting P'!$D90,Startdatum,"D")&gt;0,IF((('Begroting P'!$F90-((DATEDIF($D90,Startdatum,"M")/12)))*($E90/$F90))&lt;0,"Dit is afgeschreven!",(('Begroting P'!$F90-((DATEDIF($D90,Startdatum,"M")/12)))*($E90/$F90))),($E90/$F90))),0)</f>
        <v>Na startdatum aangekocht</v>
      </c>
      <c r="O90" s="432"/>
      <c r="P90" s="432"/>
    </row>
    <row r="91" spans="2:16" ht="12.5" x14ac:dyDescent="0.25">
      <c r="B91" s="450"/>
      <c r="C91" s="369"/>
      <c r="D91" s="443"/>
      <c r="E91" s="451"/>
      <c r="F91" s="452"/>
      <c r="G91" s="368"/>
      <c r="H91" s="453">
        <f t="shared" ref="H91:H107" si="4">IFERROR(E91-K91,0)</f>
        <v>0</v>
      </c>
      <c r="I91" s="454"/>
      <c r="J91" s="455"/>
      <c r="K91" s="454">
        <f>IFERROR(($E91/$F91)*(Deelnemersoverzicht!$C$23-(DATEDIF(Startdatum,$D91,"D")/365)),0)</f>
        <v>0</v>
      </c>
      <c r="L91" s="432"/>
      <c r="M91" s="432"/>
      <c r="N91" s="446" t="str">
        <f>IFERROR(IF(D91&gt;=Startdatum,"Na startdatum aangekocht", IF(DATEDIF('Begroting P'!$D91,Startdatum,"D")&gt;0,IF((('Begroting P'!$F91-((DATEDIF($D91,Startdatum,"M")/12)))*($E91/$F91))&lt;0,"Dit is afgeschreven!",(('Begroting P'!$F91-((DATEDIF($D91,Startdatum,"M")/12)))*($E91/$F91))),($E91/$F91))),0)</f>
        <v>Na startdatum aangekocht</v>
      </c>
      <c r="O91" s="432"/>
      <c r="P91" s="432"/>
    </row>
    <row r="92" spans="2:16" ht="12.5" x14ac:dyDescent="0.25">
      <c r="B92" s="450"/>
      <c r="C92" s="369"/>
      <c r="D92" s="443"/>
      <c r="E92" s="451"/>
      <c r="F92" s="452"/>
      <c r="G92" s="368"/>
      <c r="H92" s="453">
        <f t="shared" si="4"/>
        <v>0</v>
      </c>
      <c r="I92" s="454"/>
      <c r="J92" s="455"/>
      <c r="K92" s="454">
        <f>IFERROR(($E92/$F92)*(Deelnemersoverzicht!$C$23-(DATEDIF(Startdatum,$D92,"D")/365)),0)</f>
        <v>0</v>
      </c>
      <c r="L92" s="432"/>
      <c r="M92" s="432"/>
      <c r="N92" s="446" t="str">
        <f>IFERROR(IF(D92&gt;=Startdatum,"Na startdatum aangekocht", IF(DATEDIF('Begroting P'!$D92,Startdatum,"D")&gt;0,IF((('Begroting P'!$F92-((DATEDIF($D92,Startdatum,"M")/12)))*($E92/$F92))&lt;0,"Dit is afgeschreven!",(('Begroting P'!$F92-((DATEDIF($D92,Startdatum,"M")/12)))*($E92/$F92))),($E92/$F92))),0)</f>
        <v>Na startdatum aangekocht</v>
      </c>
      <c r="O92" s="432"/>
      <c r="P92" s="432"/>
    </row>
    <row r="93" spans="2:16" ht="12.5" x14ac:dyDescent="0.25">
      <c r="B93" s="450"/>
      <c r="C93" s="369"/>
      <c r="D93" s="443"/>
      <c r="E93" s="451"/>
      <c r="F93" s="452"/>
      <c r="G93" s="368"/>
      <c r="H93" s="453">
        <f t="shared" si="4"/>
        <v>0</v>
      </c>
      <c r="I93" s="454"/>
      <c r="J93" s="455"/>
      <c r="K93" s="454">
        <f>IFERROR(($E93/$F93)*(Deelnemersoverzicht!$C$23-(DATEDIF(Startdatum,$D93,"D")/365)),0)</f>
        <v>0</v>
      </c>
      <c r="L93" s="432"/>
      <c r="M93" s="432"/>
      <c r="N93" s="446" t="str">
        <f>IFERROR(IF(D93&gt;=Startdatum,"Na startdatum aangekocht", IF(DATEDIF('Begroting P'!$D93,Startdatum,"D")&gt;0,IF((('Begroting P'!$F93-((DATEDIF($D93,Startdatum,"M")/12)))*($E93/$F93))&lt;0,"Dit is afgeschreven!",(('Begroting P'!$F93-((DATEDIF($D93,Startdatum,"M")/12)))*($E93/$F93))),($E93/$F93))),0)</f>
        <v>Na startdatum aangekocht</v>
      </c>
      <c r="O93" s="432"/>
      <c r="P93" s="432"/>
    </row>
    <row r="94" spans="2:16" ht="12.5" x14ac:dyDescent="0.25">
      <c r="B94" s="450"/>
      <c r="C94" s="369"/>
      <c r="D94" s="443"/>
      <c r="E94" s="451"/>
      <c r="F94" s="452"/>
      <c r="G94" s="368"/>
      <c r="H94" s="453">
        <f t="shared" si="4"/>
        <v>0</v>
      </c>
      <c r="I94" s="454"/>
      <c r="J94" s="455"/>
      <c r="K94" s="454">
        <f>IFERROR(($E94/$F94)*(Deelnemersoverzicht!$C$23-(DATEDIF(Startdatum,$D94,"D")/365)),0)</f>
        <v>0</v>
      </c>
      <c r="L94" s="432"/>
      <c r="M94" s="432"/>
      <c r="N94" s="446" t="str">
        <f>IFERROR(IF(D94&gt;=Startdatum,"Na startdatum aangekocht", IF(DATEDIF('Begroting P'!$D94,Startdatum,"D")&gt;0,IF((('Begroting P'!$F94-((DATEDIF($D94,Startdatum,"M")/12)))*($E94/$F94))&lt;0,"Dit is afgeschreven!",(('Begroting P'!$F94-((DATEDIF($D94,Startdatum,"M")/12)))*($E94/$F94))),($E94/$F94))),0)</f>
        <v>Na startdatum aangekocht</v>
      </c>
      <c r="O94" s="432"/>
      <c r="P94" s="432"/>
    </row>
    <row r="95" spans="2:16" ht="12.5" x14ac:dyDescent="0.25">
      <c r="B95" s="450"/>
      <c r="C95" s="369"/>
      <c r="D95" s="443"/>
      <c r="E95" s="451"/>
      <c r="F95" s="452"/>
      <c r="G95" s="368"/>
      <c r="H95" s="453">
        <f t="shared" si="4"/>
        <v>0</v>
      </c>
      <c r="I95" s="454"/>
      <c r="J95" s="455"/>
      <c r="K95" s="454">
        <f>IFERROR(($E95/$F95)*(Deelnemersoverzicht!$C$23-(DATEDIF(Startdatum,$D95,"D")/365)),0)</f>
        <v>0</v>
      </c>
      <c r="L95" s="432"/>
      <c r="M95" s="432"/>
      <c r="N95" s="446" t="str">
        <f>IFERROR(IF(D95&gt;=Startdatum,"Na startdatum aangekocht", IF(DATEDIF('Begroting P'!$D95,Startdatum,"D")&gt;0,IF((('Begroting P'!$F95-((DATEDIF($D95,Startdatum,"M")/12)))*($E95/$F95))&lt;0,"Dit is afgeschreven!",(('Begroting P'!$F95-((DATEDIF($D95,Startdatum,"M")/12)))*($E95/$F95))),($E95/$F95))),0)</f>
        <v>Na startdatum aangekocht</v>
      </c>
      <c r="O95" s="432"/>
      <c r="P95" s="432"/>
    </row>
    <row r="96" spans="2:16" ht="12.5" x14ac:dyDescent="0.25">
      <c r="B96" s="450"/>
      <c r="C96" s="369"/>
      <c r="D96" s="443"/>
      <c r="E96" s="451"/>
      <c r="F96" s="452"/>
      <c r="G96" s="368"/>
      <c r="H96" s="453">
        <f t="shared" si="4"/>
        <v>0</v>
      </c>
      <c r="I96" s="454"/>
      <c r="J96" s="455"/>
      <c r="K96" s="454">
        <f>IFERROR(($E96/$F96)*(Deelnemersoverzicht!$C$23-(DATEDIF(Startdatum,$D96,"D")/365)),0)</f>
        <v>0</v>
      </c>
      <c r="L96" s="432"/>
      <c r="M96" s="432"/>
      <c r="N96" s="446" t="str">
        <f>IFERROR(IF(D96&gt;=Startdatum,"Na startdatum aangekocht", IF(DATEDIF('Begroting P'!$D96,Startdatum,"D")&gt;0,IF((('Begroting P'!$F96-((DATEDIF($D96,Startdatum,"M")/12)))*($E96/$F96))&lt;0,"Dit is afgeschreven!",(('Begroting P'!$F96-((DATEDIF($D96,Startdatum,"M")/12)))*($E96/$F96))),($E96/$F96))),0)</f>
        <v>Na startdatum aangekocht</v>
      </c>
      <c r="O96" s="432"/>
      <c r="P96" s="432"/>
    </row>
    <row r="97" spans="2:15" ht="12.5" x14ac:dyDescent="0.25">
      <c r="B97" s="450"/>
      <c r="C97" s="369"/>
      <c r="D97" s="443"/>
      <c r="E97" s="451"/>
      <c r="F97" s="452"/>
      <c r="G97" s="368"/>
      <c r="H97" s="453">
        <f t="shared" si="4"/>
        <v>0</v>
      </c>
      <c r="I97" s="454"/>
      <c r="J97" s="455"/>
      <c r="K97" s="454">
        <f>IFERROR(($E97/$F97)*(Deelnemersoverzicht!$C$23-(DATEDIF(Startdatum,$D97,"D")/365)),0)</f>
        <v>0</v>
      </c>
      <c r="L97" s="432"/>
      <c r="M97" s="432"/>
      <c r="N97" s="446" t="str">
        <f>IFERROR(IF(D97&gt;=Startdatum,"Na startdatum aangekocht", IF(DATEDIF('Begroting P'!$D97,Startdatum,"D")&gt;0,IF((('Begroting P'!$F97-((DATEDIF($D97,Startdatum,"M")/12)))*($E97/$F97))&lt;0,"Dit is afgeschreven!",(('Begroting P'!$F97-((DATEDIF($D97,Startdatum,"M")/12)))*($E97/$F97))),($E97/$F97))),0)</f>
        <v>Na startdatum aangekocht</v>
      </c>
      <c r="O97" s="432"/>
    </row>
    <row r="98" spans="2:15" ht="12.5" x14ac:dyDescent="0.25">
      <c r="B98" s="450"/>
      <c r="C98" s="369"/>
      <c r="D98" s="443"/>
      <c r="E98" s="451"/>
      <c r="F98" s="452"/>
      <c r="G98" s="368"/>
      <c r="H98" s="453">
        <f t="shared" si="4"/>
        <v>0</v>
      </c>
      <c r="I98" s="454"/>
      <c r="J98" s="455"/>
      <c r="K98" s="454">
        <f>IFERROR(($E98/$F98)*(Deelnemersoverzicht!$C$23-(DATEDIF(Startdatum,$D98,"D")/365)),0)</f>
        <v>0</v>
      </c>
      <c r="L98" s="432"/>
      <c r="M98" s="432"/>
      <c r="N98" s="446" t="str">
        <f>IFERROR(IF(D98&gt;=Startdatum,"Na startdatum aangekocht", IF(DATEDIF('Begroting P'!$D98,Startdatum,"D")&gt;0,IF((('Begroting P'!$F98-((DATEDIF($D98,Startdatum,"M")/12)))*($E98/$F98))&lt;0,"Dit is afgeschreven!",(('Begroting P'!$F98-((DATEDIF($D98,Startdatum,"M")/12)))*($E98/$F98))),($E98/$F98))),0)</f>
        <v>Na startdatum aangekocht</v>
      </c>
      <c r="O98" s="432"/>
    </row>
    <row r="99" spans="2:15" ht="12.5" x14ac:dyDescent="0.25">
      <c r="B99" s="450"/>
      <c r="C99" s="369"/>
      <c r="D99" s="443"/>
      <c r="E99" s="451"/>
      <c r="F99" s="452"/>
      <c r="G99" s="368"/>
      <c r="H99" s="453">
        <f t="shared" si="4"/>
        <v>0</v>
      </c>
      <c r="I99" s="454"/>
      <c r="J99" s="455"/>
      <c r="K99" s="454">
        <f>IFERROR(($E99/$F99)*(Deelnemersoverzicht!$C$23-(DATEDIF(Startdatum,$D99,"D")/365)),0)</f>
        <v>0</v>
      </c>
      <c r="L99" s="432"/>
      <c r="M99" s="432"/>
      <c r="N99" s="446" t="str">
        <f>IFERROR(IF(D99&gt;=Startdatum,"Na startdatum aangekocht", IF(DATEDIF('Begroting P'!$D99,Startdatum,"D")&gt;0,IF((('Begroting P'!$F99-((DATEDIF($D99,Startdatum,"M")/12)))*($E99/$F99))&lt;0,"Dit is afgeschreven!",(('Begroting P'!$F99-((DATEDIF($D99,Startdatum,"M")/12)))*($E99/$F99))),($E99/$F99))),0)</f>
        <v>Na startdatum aangekocht</v>
      </c>
      <c r="O99" s="432"/>
    </row>
    <row r="100" spans="2:15" ht="12.5" x14ac:dyDescent="0.25">
      <c r="B100" s="450"/>
      <c r="C100" s="369"/>
      <c r="D100" s="443"/>
      <c r="E100" s="451"/>
      <c r="F100" s="452"/>
      <c r="G100" s="368"/>
      <c r="H100" s="453">
        <f t="shared" si="4"/>
        <v>0</v>
      </c>
      <c r="I100" s="454"/>
      <c r="J100" s="455"/>
      <c r="K100" s="454">
        <f>IFERROR(($E100/$F100)*(Deelnemersoverzicht!$C$23-(DATEDIF(Startdatum,$D100,"D")/365)),0)</f>
        <v>0</v>
      </c>
      <c r="L100" s="432"/>
      <c r="M100" s="432"/>
      <c r="N100" s="446" t="str">
        <f>IFERROR(IF(D100&gt;=Startdatum,"Na startdatum aangekocht", IF(DATEDIF('Begroting P'!$D100,Startdatum,"D")&gt;0,IF((('Begroting P'!$F100-((DATEDIF($D100,Startdatum,"M")/12)))*($E100/$F100))&lt;0,"Dit is afgeschreven!",(('Begroting P'!$F100-((DATEDIF($D100,Startdatum,"M")/12)))*($E100/$F100))),($E100/$F100))),0)</f>
        <v>Na startdatum aangekocht</v>
      </c>
      <c r="O100" s="432"/>
    </row>
    <row r="101" spans="2:15" ht="12.5" x14ac:dyDescent="0.25">
      <c r="B101" s="450"/>
      <c r="C101" s="369"/>
      <c r="D101" s="443"/>
      <c r="E101" s="451"/>
      <c r="F101" s="452"/>
      <c r="G101" s="368"/>
      <c r="H101" s="453">
        <f t="shared" si="4"/>
        <v>0</v>
      </c>
      <c r="I101" s="454"/>
      <c r="J101" s="455"/>
      <c r="K101" s="454">
        <f>IFERROR(($E101/$F101)*(Deelnemersoverzicht!$C$23-(DATEDIF(Startdatum,$D101,"D")/365)),0)</f>
        <v>0</v>
      </c>
      <c r="L101" s="432"/>
      <c r="M101" s="432"/>
      <c r="N101" s="446" t="str">
        <f>IFERROR(IF(D101&gt;=Startdatum,"Na startdatum aangekocht", IF(DATEDIF('Begroting P'!$D101,Startdatum,"D")&gt;0,IF((('Begroting P'!$F101-((DATEDIF($D101,Startdatum,"M")/12)))*($E101/$F101))&lt;0,"Dit is afgeschreven!",(('Begroting P'!$F101-((DATEDIF($D101,Startdatum,"M")/12)))*($E101/$F101))),($E101/$F101))),0)</f>
        <v>Na startdatum aangekocht</v>
      </c>
      <c r="O101" s="432"/>
    </row>
    <row r="102" spans="2:15" ht="12.5" x14ac:dyDescent="0.25">
      <c r="B102" s="450"/>
      <c r="C102" s="369"/>
      <c r="D102" s="443"/>
      <c r="E102" s="451"/>
      <c r="F102" s="452"/>
      <c r="G102" s="368"/>
      <c r="H102" s="453">
        <f t="shared" si="4"/>
        <v>0</v>
      </c>
      <c r="I102" s="454"/>
      <c r="J102" s="455"/>
      <c r="K102" s="454">
        <f>IFERROR(($E102/$F102)*(Deelnemersoverzicht!$C$23-(DATEDIF(Startdatum,$D102,"D")/365)),0)</f>
        <v>0</v>
      </c>
      <c r="L102" s="432"/>
      <c r="M102" s="432"/>
      <c r="N102" s="446" t="str">
        <f>IFERROR(IF(D102&gt;=Startdatum,"Na startdatum aangekocht", IF(DATEDIF('Begroting P'!$D102,Startdatum,"D")&gt;0,IF((('Begroting P'!$F102-((DATEDIF($D102,Startdatum,"M")/12)))*($E102/$F102))&lt;0,"Dit is afgeschreven!",(('Begroting P'!$F102-((DATEDIF($D102,Startdatum,"M")/12)))*($E102/$F102))),($E102/$F102))),0)</f>
        <v>Na startdatum aangekocht</v>
      </c>
      <c r="O102" s="432"/>
    </row>
    <row r="103" spans="2:15" ht="12.5" x14ac:dyDescent="0.25">
      <c r="B103" s="450"/>
      <c r="C103" s="369"/>
      <c r="D103" s="443"/>
      <c r="E103" s="451"/>
      <c r="F103" s="452"/>
      <c r="G103" s="368"/>
      <c r="H103" s="453">
        <f t="shared" si="4"/>
        <v>0</v>
      </c>
      <c r="I103" s="454"/>
      <c r="J103" s="455"/>
      <c r="K103" s="454">
        <f>IFERROR(($E103/$F103)*(Deelnemersoverzicht!$C$23-(DATEDIF(Startdatum,$D103,"D")/365)),0)</f>
        <v>0</v>
      </c>
      <c r="L103" s="432"/>
      <c r="M103" s="432"/>
      <c r="N103" s="446" t="str">
        <f>IFERROR(IF(D103&gt;=Startdatum,"Na startdatum aangekocht", IF(DATEDIF('Begroting P'!$D103,Startdatum,"D")&gt;0,IF((('Begroting P'!$F103-((DATEDIF($D103,Startdatum,"M")/12)))*($E103/$F103))&lt;0,"Dit is afgeschreven!",(('Begroting P'!$F103-((DATEDIF($D103,Startdatum,"M")/12)))*($E103/$F103))),($E103/$F103))),0)</f>
        <v>Na startdatum aangekocht</v>
      </c>
      <c r="O103" s="432"/>
    </row>
    <row r="104" spans="2:15" ht="12.5" x14ac:dyDescent="0.25">
      <c r="B104" s="450"/>
      <c r="C104" s="369"/>
      <c r="D104" s="443"/>
      <c r="E104" s="451"/>
      <c r="F104" s="452"/>
      <c r="G104" s="368"/>
      <c r="H104" s="453">
        <f t="shared" si="4"/>
        <v>0</v>
      </c>
      <c r="I104" s="454"/>
      <c r="J104" s="455"/>
      <c r="K104" s="454">
        <f>IFERROR(($E104/$F104)*(Deelnemersoverzicht!$C$23-(DATEDIF(Startdatum,$D104,"D")/365)),0)</f>
        <v>0</v>
      </c>
      <c r="L104" s="432"/>
      <c r="M104" s="432"/>
      <c r="N104" s="446" t="str">
        <f>IFERROR(IF(D104&gt;=Startdatum,"Na startdatum aangekocht", IF(DATEDIF('Begroting P'!$D104,Startdatum,"D")&gt;0,IF((('Begroting P'!$F104-((DATEDIF($D104,Startdatum,"M")/12)))*($E104/$F104))&lt;0,"Dit is afgeschreven!",(('Begroting P'!$F104-((DATEDIF($D104,Startdatum,"M")/12)))*($E104/$F104))),($E104/$F104))),0)</f>
        <v>Na startdatum aangekocht</v>
      </c>
      <c r="O104" s="432"/>
    </row>
    <row r="105" spans="2:15" ht="12.5" x14ac:dyDescent="0.25">
      <c r="B105" s="450"/>
      <c r="C105" s="369"/>
      <c r="D105" s="443"/>
      <c r="E105" s="451"/>
      <c r="F105" s="452"/>
      <c r="G105" s="368"/>
      <c r="H105" s="453">
        <f t="shared" si="4"/>
        <v>0</v>
      </c>
      <c r="I105" s="454"/>
      <c r="J105" s="455"/>
      <c r="K105" s="454">
        <f>IFERROR(($E105/$F105)*(Deelnemersoverzicht!$C$23-(DATEDIF(Startdatum,$D105,"D")/365)),0)</f>
        <v>0</v>
      </c>
      <c r="L105" s="432"/>
      <c r="M105" s="432"/>
      <c r="N105" s="446" t="str">
        <f>IFERROR(IF(D105&gt;=Startdatum,"Na startdatum aangekocht", IF(DATEDIF('Begroting P'!$D105,Startdatum,"D")&gt;0,IF((('Begroting P'!$F105-((DATEDIF($D105,Startdatum,"M")/12)))*($E105/$F105))&lt;0,"Dit is afgeschreven!",(('Begroting P'!$F105-((DATEDIF($D105,Startdatum,"M")/12)))*($E105/$F105))),($E105/$F105))),0)</f>
        <v>Na startdatum aangekocht</v>
      </c>
      <c r="O105" s="432"/>
    </row>
    <row r="106" spans="2:15" ht="12.5" x14ac:dyDescent="0.25">
      <c r="B106" s="450"/>
      <c r="C106" s="369"/>
      <c r="D106" s="443"/>
      <c r="E106" s="451"/>
      <c r="F106" s="452"/>
      <c r="G106" s="368"/>
      <c r="H106" s="453">
        <f t="shared" si="4"/>
        <v>0</v>
      </c>
      <c r="I106" s="454"/>
      <c r="J106" s="455"/>
      <c r="K106" s="454">
        <f>IFERROR(($E106/$F106)*(Deelnemersoverzicht!$C$23-(DATEDIF(Startdatum,$D106,"D")/365)),0)</f>
        <v>0</v>
      </c>
      <c r="L106" s="432"/>
      <c r="M106" s="432"/>
      <c r="N106" s="446" t="str">
        <f>IFERROR(IF(D106&gt;=Startdatum,"Na startdatum aangekocht", IF(DATEDIF('Begroting P'!$D106,Startdatum,"D")&gt;0,IF((('Begroting P'!$F106-((DATEDIF($D106,Startdatum,"M")/12)))*($E106/$F106))&lt;0,"Dit is afgeschreven!",(('Begroting P'!$F106-((DATEDIF($D106,Startdatum,"M")/12)))*($E106/$F106))),($E106/$F106))),0)</f>
        <v>Na startdatum aangekocht</v>
      </c>
      <c r="O106" s="432"/>
    </row>
    <row r="107" spans="2:15" ht="12.5" x14ac:dyDescent="0.25">
      <c r="B107" s="450"/>
      <c r="C107" s="369"/>
      <c r="D107" s="443"/>
      <c r="E107" s="451"/>
      <c r="F107" s="452"/>
      <c r="G107" s="368"/>
      <c r="H107" s="453">
        <f t="shared" si="4"/>
        <v>0</v>
      </c>
      <c r="I107" s="454"/>
      <c r="J107" s="455"/>
      <c r="K107" s="454">
        <f>IFERROR(($E107/$F107)*(Deelnemersoverzicht!$C$23-(DATEDIF(Startdatum,$D107,"D")/365)),0)</f>
        <v>0</v>
      </c>
      <c r="L107" s="432"/>
      <c r="M107" s="432"/>
      <c r="N107" s="446" t="str">
        <f>IFERROR(IF(D107&gt;=Startdatum,"Na startdatum aangekocht", IF(DATEDIF('Begroting P'!$D107,Startdatum,"D")&gt;0,IF((('Begroting P'!$F107-((DATEDIF($D107,Startdatum,"M")/12)))*($E107/$F107))&lt;0,"Dit is afgeschreven!",(('Begroting P'!$F107-((DATEDIF($D107,Startdatum,"M")/12)))*($E107/$F107))),($E107/$F107))),0)</f>
        <v>Na startdatum aangekocht</v>
      </c>
      <c r="O107" s="432"/>
    </row>
    <row r="108" spans="2:15" s="117" customFormat="1" ht="13" x14ac:dyDescent="0.3">
      <c r="K108" s="101">
        <f>SUM(K90:K107)</f>
        <v>0</v>
      </c>
    </row>
    <row r="109" spans="2:15" s="117" customFormat="1" ht="13" x14ac:dyDescent="0.3">
      <c r="N109" s="143"/>
    </row>
    <row r="110" spans="2:15" s="117" customFormat="1" ht="13" x14ac:dyDescent="0.3">
      <c r="B110" s="117" t="s">
        <v>248</v>
      </c>
      <c r="C110" s="432"/>
      <c r="J110" s="143"/>
    </row>
    <row r="111" spans="2:15" s="117" customFormat="1" ht="26" x14ac:dyDescent="0.3">
      <c r="B111" s="130" t="s">
        <v>221</v>
      </c>
      <c r="C111" s="594" t="s">
        <v>232</v>
      </c>
      <c r="D111" s="595"/>
      <c r="E111" s="595"/>
      <c r="F111" s="595"/>
      <c r="G111" s="595"/>
      <c r="H111" s="596"/>
      <c r="I111" s="140" t="s">
        <v>249</v>
      </c>
      <c r="J111" s="144" t="s">
        <v>250</v>
      </c>
      <c r="K111" s="130" t="s">
        <v>227</v>
      </c>
      <c r="L111" s="143"/>
    </row>
    <row r="112" spans="2:15" s="117" customFormat="1" ht="13" x14ac:dyDescent="0.3">
      <c r="B112" s="450"/>
      <c r="C112" s="582"/>
      <c r="D112" s="587"/>
      <c r="E112" s="587"/>
      <c r="F112" s="587"/>
      <c r="G112" s="587"/>
      <c r="H112" s="583"/>
      <c r="I112" s="369"/>
      <c r="J112" s="439"/>
      <c r="K112" s="456">
        <f t="shared" ref="K112:K129" si="5">$I112*J112</f>
        <v>0</v>
      </c>
      <c r="L112" s="143"/>
    </row>
    <row r="113" spans="2:12" s="117" customFormat="1" ht="13" x14ac:dyDescent="0.3">
      <c r="B113" s="450"/>
      <c r="C113" s="582"/>
      <c r="D113" s="587"/>
      <c r="E113" s="587"/>
      <c r="F113" s="587"/>
      <c r="G113" s="587"/>
      <c r="H113" s="583"/>
      <c r="I113" s="369"/>
      <c r="J113" s="439"/>
      <c r="K113" s="456">
        <f t="shared" si="5"/>
        <v>0</v>
      </c>
      <c r="L113" s="143"/>
    </row>
    <row r="114" spans="2:12" s="117" customFormat="1" ht="13" x14ac:dyDescent="0.3">
      <c r="B114" s="450"/>
      <c r="C114" s="582"/>
      <c r="D114" s="587"/>
      <c r="E114" s="587"/>
      <c r="F114" s="587"/>
      <c r="G114" s="587"/>
      <c r="H114" s="583"/>
      <c r="I114" s="369"/>
      <c r="J114" s="439"/>
      <c r="K114" s="456">
        <f t="shared" si="5"/>
        <v>0</v>
      </c>
      <c r="L114" s="143"/>
    </row>
    <row r="115" spans="2:12" s="117" customFormat="1" ht="13" x14ac:dyDescent="0.3">
      <c r="B115" s="450"/>
      <c r="C115" s="582"/>
      <c r="D115" s="587"/>
      <c r="E115" s="587"/>
      <c r="F115" s="587"/>
      <c r="G115" s="587"/>
      <c r="H115" s="583"/>
      <c r="I115" s="369"/>
      <c r="J115" s="439"/>
      <c r="K115" s="456">
        <f t="shared" si="5"/>
        <v>0</v>
      </c>
      <c r="L115" s="143"/>
    </row>
    <row r="116" spans="2:12" s="117" customFormat="1" ht="13" x14ac:dyDescent="0.3">
      <c r="B116" s="450"/>
      <c r="C116" s="582"/>
      <c r="D116" s="587"/>
      <c r="E116" s="587"/>
      <c r="F116" s="587"/>
      <c r="G116" s="587"/>
      <c r="H116" s="583"/>
      <c r="I116" s="369"/>
      <c r="J116" s="439"/>
      <c r="K116" s="456">
        <f t="shared" si="5"/>
        <v>0</v>
      </c>
      <c r="L116" s="143"/>
    </row>
    <row r="117" spans="2:12" s="117" customFormat="1" ht="13" x14ac:dyDescent="0.3">
      <c r="B117" s="450"/>
      <c r="C117" s="582"/>
      <c r="D117" s="587"/>
      <c r="E117" s="587"/>
      <c r="F117" s="587"/>
      <c r="G117" s="587"/>
      <c r="H117" s="583"/>
      <c r="I117" s="369"/>
      <c r="J117" s="439"/>
      <c r="K117" s="456">
        <f t="shared" si="5"/>
        <v>0</v>
      </c>
      <c r="L117" s="143"/>
    </row>
    <row r="118" spans="2:12" s="117" customFormat="1" ht="13" x14ac:dyDescent="0.3">
      <c r="B118" s="450"/>
      <c r="C118" s="588"/>
      <c r="D118" s="588"/>
      <c r="E118" s="588"/>
      <c r="F118" s="588"/>
      <c r="G118" s="588"/>
      <c r="H118" s="588"/>
      <c r="I118" s="368"/>
      <c r="J118" s="457"/>
      <c r="K118" s="456">
        <f t="shared" si="5"/>
        <v>0</v>
      </c>
      <c r="L118" s="143"/>
    </row>
    <row r="119" spans="2:12" s="117" customFormat="1" ht="13" x14ac:dyDescent="0.3">
      <c r="B119" s="450"/>
      <c r="C119" s="588"/>
      <c r="D119" s="588"/>
      <c r="E119" s="588"/>
      <c r="F119" s="588"/>
      <c r="G119" s="588"/>
      <c r="H119" s="588"/>
      <c r="I119" s="368"/>
      <c r="J119" s="457"/>
      <c r="K119" s="456">
        <f t="shared" si="5"/>
        <v>0</v>
      </c>
      <c r="L119" s="143"/>
    </row>
    <row r="120" spans="2:12" s="117" customFormat="1" ht="13" x14ac:dyDescent="0.3">
      <c r="B120" s="450"/>
      <c r="C120" s="582"/>
      <c r="D120" s="587"/>
      <c r="E120" s="587"/>
      <c r="F120" s="587"/>
      <c r="G120" s="587"/>
      <c r="H120" s="583"/>
      <c r="I120" s="369"/>
      <c r="J120" s="439"/>
      <c r="K120" s="456">
        <f t="shared" si="5"/>
        <v>0</v>
      </c>
      <c r="L120" s="143"/>
    </row>
    <row r="121" spans="2:12" s="117" customFormat="1" ht="13" x14ac:dyDescent="0.3">
      <c r="B121" s="450"/>
      <c r="C121" s="582"/>
      <c r="D121" s="587"/>
      <c r="E121" s="587"/>
      <c r="F121" s="587"/>
      <c r="G121" s="587"/>
      <c r="H121" s="583"/>
      <c r="I121" s="369"/>
      <c r="J121" s="439"/>
      <c r="K121" s="456">
        <f t="shared" si="5"/>
        <v>0</v>
      </c>
      <c r="L121" s="143"/>
    </row>
    <row r="122" spans="2:12" s="117" customFormat="1" ht="13" x14ac:dyDescent="0.3">
      <c r="B122" s="450"/>
      <c r="C122" s="582"/>
      <c r="D122" s="587"/>
      <c r="E122" s="587"/>
      <c r="F122" s="587"/>
      <c r="G122" s="587"/>
      <c r="H122" s="583"/>
      <c r="I122" s="369"/>
      <c r="J122" s="439"/>
      <c r="K122" s="456">
        <f t="shared" si="5"/>
        <v>0</v>
      </c>
      <c r="L122" s="143"/>
    </row>
    <row r="123" spans="2:12" s="117" customFormat="1" ht="13" x14ac:dyDescent="0.3">
      <c r="B123" s="450"/>
      <c r="C123" s="582"/>
      <c r="D123" s="587"/>
      <c r="E123" s="587"/>
      <c r="F123" s="587"/>
      <c r="G123" s="587"/>
      <c r="H123" s="583"/>
      <c r="I123" s="369"/>
      <c r="J123" s="439"/>
      <c r="K123" s="456">
        <f t="shared" si="5"/>
        <v>0</v>
      </c>
      <c r="L123" s="143"/>
    </row>
    <row r="124" spans="2:12" s="117" customFormat="1" ht="13" x14ac:dyDescent="0.3">
      <c r="B124" s="450"/>
      <c r="C124" s="582"/>
      <c r="D124" s="587"/>
      <c r="E124" s="587"/>
      <c r="F124" s="587"/>
      <c r="G124" s="587"/>
      <c r="H124" s="583"/>
      <c r="I124" s="369"/>
      <c r="J124" s="439"/>
      <c r="K124" s="456">
        <f t="shared" si="5"/>
        <v>0</v>
      </c>
      <c r="L124" s="143"/>
    </row>
    <row r="125" spans="2:12" s="117" customFormat="1" ht="13" x14ac:dyDescent="0.3">
      <c r="B125" s="450"/>
      <c r="C125" s="582"/>
      <c r="D125" s="587"/>
      <c r="E125" s="587"/>
      <c r="F125" s="587"/>
      <c r="G125" s="587"/>
      <c r="H125" s="583"/>
      <c r="I125" s="369"/>
      <c r="J125" s="439"/>
      <c r="K125" s="456">
        <f t="shared" si="5"/>
        <v>0</v>
      </c>
      <c r="L125" s="143"/>
    </row>
    <row r="126" spans="2:12" s="117" customFormat="1" ht="13" x14ac:dyDescent="0.3">
      <c r="B126" s="450"/>
      <c r="C126" s="582"/>
      <c r="D126" s="587"/>
      <c r="E126" s="587"/>
      <c r="F126" s="587"/>
      <c r="G126" s="587"/>
      <c r="H126" s="583"/>
      <c r="I126" s="369"/>
      <c r="J126" s="439"/>
      <c r="K126" s="456">
        <f t="shared" si="5"/>
        <v>0</v>
      </c>
      <c r="L126" s="143"/>
    </row>
    <row r="127" spans="2:12" s="117" customFormat="1" ht="13" x14ac:dyDescent="0.3">
      <c r="B127" s="450"/>
      <c r="C127" s="582"/>
      <c r="D127" s="587"/>
      <c r="E127" s="587"/>
      <c r="F127" s="587"/>
      <c r="G127" s="587"/>
      <c r="H127" s="583"/>
      <c r="I127" s="369"/>
      <c r="J127" s="439"/>
      <c r="K127" s="456">
        <f t="shared" si="5"/>
        <v>0</v>
      </c>
      <c r="L127" s="143"/>
    </row>
    <row r="128" spans="2:12" s="117" customFormat="1" ht="13" x14ac:dyDescent="0.3">
      <c r="B128" s="450"/>
      <c r="C128" s="582"/>
      <c r="D128" s="587"/>
      <c r="E128" s="587"/>
      <c r="F128" s="587"/>
      <c r="G128" s="587"/>
      <c r="H128" s="583"/>
      <c r="I128" s="369"/>
      <c r="J128" s="439"/>
      <c r="K128" s="456">
        <f t="shared" si="5"/>
        <v>0</v>
      </c>
      <c r="L128" s="143"/>
    </row>
    <row r="129" spans="2:13" s="117" customFormat="1" ht="13" x14ac:dyDescent="0.3">
      <c r="B129" s="450"/>
      <c r="C129" s="582"/>
      <c r="D129" s="587"/>
      <c r="E129" s="587"/>
      <c r="F129" s="587"/>
      <c r="G129" s="587"/>
      <c r="H129" s="583"/>
      <c r="I129" s="369"/>
      <c r="J129" s="439"/>
      <c r="K129" s="456">
        <f t="shared" si="5"/>
        <v>0</v>
      </c>
      <c r="L129" s="143"/>
    </row>
    <row r="130" spans="2:13" s="117" customFormat="1" ht="13" x14ac:dyDescent="0.3">
      <c r="K130" s="101">
        <f>SUM(K112:K129)</f>
        <v>0</v>
      </c>
      <c r="L130" s="143"/>
    </row>
    <row r="131" spans="2:13" s="117" customFormat="1" ht="13" x14ac:dyDescent="0.3"/>
    <row r="132" spans="2:13" s="117" customFormat="1" ht="13" x14ac:dyDescent="0.3">
      <c r="B132" s="117" t="s">
        <v>251</v>
      </c>
      <c r="C132" s="432"/>
      <c r="L132" s="143"/>
      <c r="M132" s="143"/>
    </row>
    <row r="133" spans="2:13" s="117" customFormat="1" ht="26" x14ac:dyDescent="0.3">
      <c r="B133" s="130" t="s">
        <v>221</v>
      </c>
      <c r="C133" s="140" t="s">
        <v>252</v>
      </c>
      <c r="D133" s="145"/>
      <c r="E133" s="142" t="s">
        <v>232</v>
      </c>
      <c r="F133" s="150"/>
      <c r="G133" s="150"/>
      <c r="H133" s="150"/>
      <c r="I133" s="150"/>
      <c r="J133" s="150"/>
      <c r="K133" s="144" t="s">
        <v>227</v>
      </c>
      <c r="L133" s="143"/>
    </row>
    <row r="134" spans="2:13" s="117" customFormat="1" ht="13" x14ac:dyDescent="0.3">
      <c r="B134" s="450"/>
      <c r="C134" s="582"/>
      <c r="D134" s="583"/>
      <c r="E134" s="369"/>
      <c r="F134" s="458"/>
      <c r="G134" s="458"/>
      <c r="H134" s="458"/>
      <c r="I134" s="458"/>
      <c r="J134" s="458"/>
      <c r="K134" s="459"/>
      <c r="L134" s="143"/>
    </row>
    <row r="135" spans="2:13" s="117" customFormat="1" ht="13" x14ac:dyDescent="0.3">
      <c r="B135" s="450"/>
      <c r="C135" s="582"/>
      <c r="D135" s="583"/>
      <c r="E135" s="369"/>
      <c r="F135" s="458"/>
      <c r="G135" s="458"/>
      <c r="H135" s="458"/>
      <c r="I135" s="458"/>
      <c r="J135" s="458"/>
      <c r="K135" s="459"/>
      <c r="L135" s="143"/>
    </row>
    <row r="136" spans="2:13" s="117" customFormat="1" ht="13" x14ac:dyDescent="0.3">
      <c r="B136" s="450"/>
      <c r="C136" s="582"/>
      <c r="D136" s="583"/>
      <c r="E136" s="369"/>
      <c r="F136" s="458"/>
      <c r="G136" s="458"/>
      <c r="H136" s="458"/>
      <c r="I136" s="458"/>
      <c r="J136" s="458"/>
      <c r="K136" s="459"/>
      <c r="L136" s="143"/>
    </row>
    <row r="137" spans="2:13" s="117" customFormat="1" ht="13" x14ac:dyDescent="0.3">
      <c r="B137" s="450"/>
      <c r="C137" s="582"/>
      <c r="D137" s="583"/>
      <c r="E137" s="369"/>
      <c r="F137" s="458"/>
      <c r="G137" s="458"/>
      <c r="H137" s="458"/>
      <c r="I137" s="458"/>
      <c r="J137" s="458"/>
      <c r="K137" s="459"/>
      <c r="L137" s="143"/>
    </row>
    <row r="138" spans="2:13" s="117" customFormat="1" ht="13" x14ac:dyDescent="0.3">
      <c r="B138" s="450"/>
      <c r="C138" s="582"/>
      <c r="D138" s="583"/>
      <c r="E138" s="369"/>
      <c r="F138" s="458"/>
      <c r="G138" s="458"/>
      <c r="H138" s="458"/>
      <c r="I138" s="458"/>
      <c r="J138" s="458"/>
      <c r="K138" s="459"/>
      <c r="L138" s="143"/>
    </row>
    <row r="139" spans="2:13" s="117" customFormat="1" ht="13" x14ac:dyDescent="0.3">
      <c r="B139" s="450"/>
      <c r="C139" s="582"/>
      <c r="D139" s="583"/>
      <c r="E139" s="369"/>
      <c r="F139" s="458"/>
      <c r="G139" s="458"/>
      <c r="H139" s="458"/>
      <c r="I139" s="458"/>
      <c r="J139" s="458"/>
      <c r="K139" s="459"/>
      <c r="L139" s="143"/>
    </row>
    <row r="140" spans="2:13" s="117" customFormat="1" ht="13" x14ac:dyDescent="0.3">
      <c r="B140" s="450"/>
      <c r="C140" s="582"/>
      <c r="D140" s="583"/>
      <c r="E140" s="369"/>
      <c r="F140" s="458"/>
      <c r="G140" s="458"/>
      <c r="H140" s="458"/>
      <c r="I140" s="458"/>
      <c r="J140" s="458"/>
      <c r="K140" s="459"/>
      <c r="L140" s="143"/>
    </row>
    <row r="141" spans="2:13" s="117" customFormat="1" ht="13" x14ac:dyDescent="0.3">
      <c r="B141" s="450"/>
      <c r="C141" s="582"/>
      <c r="D141" s="583"/>
      <c r="E141" s="369"/>
      <c r="F141" s="458"/>
      <c r="G141" s="458"/>
      <c r="H141" s="458"/>
      <c r="I141" s="458"/>
      <c r="J141" s="458"/>
      <c r="K141" s="459"/>
      <c r="L141" s="143"/>
    </row>
    <row r="142" spans="2:13" s="117" customFormat="1" ht="13" x14ac:dyDescent="0.3">
      <c r="B142" s="450"/>
      <c r="C142" s="582"/>
      <c r="D142" s="583"/>
      <c r="E142" s="369"/>
      <c r="F142" s="458"/>
      <c r="G142" s="458"/>
      <c r="H142" s="458"/>
      <c r="I142" s="458"/>
      <c r="J142" s="458"/>
      <c r="K142" s="226"/>
      <c r="L142" s="143"/>
    </row>
    <row r="143" spans="2:13" s="117" customFormat="1" ht="13" x14ac:dyDescent="0.3">
      <c r="B143" s="450"/>
      <c r="C143" s="582"/>
      <c r="D143" s="583"/>
      <c r="E143" s="369"/>
      <c r="F143" s="458"/>
      <c r="G143" s="458"/>
      <c r="H143" s="458"/>
      <c r="I143" s="458"/>
      <c r="J143" s="458"/>
      <c r="K143" s="459"/>
      <c r="L143" s="143"/>
    </row>
    <row r="144" spans="2:13" s="117" customFormat="1" ht="13" x14ac:dyDescent="0.3">
      <c r="B144" s="450"/>
      <c r="C144" s="582"/>
      <c r="D144" s="583"/>
      <c r="E144" s="369"/>
      <c r="F144" s="458"/>
      <c r="G144" s="458"/>
      <c r="H144" s="458"/>
      <c r="I144" s="458"/>
      <c r="J144" s="458"/>
      <c r="K144" s="459"/>
      <c r="L144" s="143"/>
    </row>
    <row r="145" spans="1:15" s="117" customFormat="1" ht="13" x14ac:dyDescent="0.3">
      <c r="B145" s="450"/>
      <c r="C145" s="582"/>
      <c r="D145" s="583"/>
      <c r="E145" s="369"/>
      <c r="F145" s="458"/>
      <c r="G145" s="458"/>
      <c r="H145" s="458"/>
      <c r="I145" s="458"/>
      <c r="J145" s="458"/>
      <c r="K145" s="459"/>
      <c r="L145" s="143"/>
    </row>
    <row r="146" spans="1:15" s="117" customFormat="1" ht="13" x14ac:dyDescent="0.3">
      <c r="B146" s="450"/>
      <c r="C146" s="582"/>
      <c r="D146" s="583"/>
      <c r="E146" s="369"/>
      <c r="F146" s="458"/>
      <c r="G146" s="458"/>
      <c r="H146" s="458"/>
      <c r="I146" s="458"/>
      <c r="J146" s="458"/>
      <c r="K146" s="459"/>
      <c r="L146" s="143"/>
    </row>
    <row r="147" spans="1:15" s="117" customFormat="1" ht="13" x14ac:dyDescent="0.3">
      <c r="B147" s="450"/>
      <c r="C147" s="582"/>
      <c r="D147" s="583"/>
      <c r="E147" s="369"/>
      <c r="F147" s="458"/>
      <c r="G147" s="458"/>
      <c r="H147" s="458"/>
      <c r="I147" s="458"/>
      <c r="J147" s="458"/>
      <c r="K147" s="459"/>
      <c r="L147" s="143"/>
    </row>
    <row r="148" spans="1:15" s="117" customFormat="1" ht="13" x14ac:dyDescent="0.3">
      <c r="B148" s="450"/>
      <c r="C148" s="582"/>
      <c r="D148" s="583"/>
      <c r="E148" s="369"/>
      <c r="F148" s="458"/>
      <c r="G148" s="458"/>
      <c r="H148" s="458"/>
      <c r="I148" s="458"/>
      <c r="J148" s="458"/>
      <c r="K148" s="459"/>
      <c r="L148" s="143"/>
    </row>
    <row r="149" spans="1:15" s="117" customFormat="1" ht="13" x14ac:dyDescent="0.3">
      <c r="B149" s="450"/>
      <c r="C149" s="582"/>
      <c r="D149" s="583"/>
      <c r="E149" s="369"/>
      <c r="F149" s="458"/>
      <c r="G149" s="458"/>
      <c r="H149" s="458"/>
      <c r="I149" s="458"/>
      <c r="J149" s="458"/>
      <c r="K149" s="459"/>
      <c r="L149" s="143"/>
    </row>
    <row r="150" spans="1:15" s="117" customFormat="1" ht="13" x14ac:dyDescent="0.3">
      <c r="B150" s="450"/>
      <c r="C150" s="582"/>
      <c r="D150" s="583"/>
      <c r="E150" s="369"/>
      <c r="F150" s="458"/>
      <c r="G150" s="458"/>
      <c r="H150" s="458"/>
      <c r="I150" s="458"/>
      <c r="J150" s="458"/>
      <c r="K150" s="459"/>
      <c r="L150" s="143"/>
    </row>
    <row r="151" spans="1:15" s="117" customFormat="1" ht="13" x14ac:dyDescent="0.3">
      <c r="B151" s="450"/>
      <c r="C151" s="582"/>
      <c r="D151" s="583"/>
      <c r="E151" s="369"/>
      <c r="F151" s="458"/>
      <c r="G151" s="458"/>
      <c r="H151" s="458"/>
      <c r="I151" s="458"/>
      <c r="J151" s="458"/>
      <c r="K151" s="226"/>
      <c r="L151" s="143"/>
    </row>
    <row r="152" spans="1:15" s="117" customFormat="1" ht="13" x14ac:dyDescent="0.3">
      <c r="K152" s="101">
        <f>SUM(K134:K151)</f>
        <v>0</v>
      </c>
    </row>
    <row r="153" spans="1:15" s="117" customFormat="1" ht="13" x14ac:dyDescent="0.3">
      <c r="L153" s="143"/>
      <c r="M153" s="143"/>
    </row>
    <row r="154" spans="1:15" s="117" customFormat="1" ht="13" x14ac:dyDescent="0.3">
      <c r="J154" s="169" t="s">
        <v>253</v>
      </c>
      <c r="K154" s="101">
        <f>K108+K130+K152</f>
        <v>0</v>
      </c>
      <c r="L154" s="143"/>
    </row>
    <row r="155" spans="1:15" s="117" customFormat="1" ht="13" x14ac:dyDescent="0.3">
      <c r="N155" s="132"/>
    </row>
    <row r="156" spans="1:15" ht="13" x14ac:dyDescent="0.3">
      <c r="A156" s="432"/>
      <c r="B156" s="114" t="s">
        <v>254</v>
      </c>
      <c r="C156" s="115"/>
      <c r="D156" s="146"/>
      <c r="E156" s="147"/>
      <c r="F156" s="115"/>
      <c r="G156" s="115"/>
      <c r="H156" s="115"/>
      <c r="I156" s="115"/>
      <c r="J156" s="115"/>
      <c r="K156" s="180"/>
      <c r="L156" s="149"/>
      <c r="M156" s="432"/>
      <c r="N156" s="432"/>
      <c r="O156" s="432"/>
    </row>
    <row r="157" spans="1:15" ht="13" x14ac:dyDescent="0.3">
      <c r="A157" s="432"/>
      <c r="B157" s="114" t="s">
        <v>255</v>
      </c>
      <c r="C157" s="115"/>
      <c r="D157" s="146"/>
      <c r="E157" s="147"/>
      <c r="F157" s="115"/>
      <c r="G157" s="115"/>
      <c r="H157" s="115"/>
      <c r="I157" s="115"/>
      <c r="J157" s="115"/>
      <c r="K157" s="181"/>
      <c r="L157" s="149"/>
      <c r="M157" s="432"/>
      <c r="N157" s="432"/>
      <c r="O157" s="432"/>
    </row>
    <row r="158" spans="1:15" ht="13" x14ac:dyDescent="0.3">
      <c r="A158" s="432"/>
      <c r="B158" s="432"/>
      <c r="C158" s="138"/>
      <c r="D158" s="432"/>
      <c r="E158" s="432"/>
      <c r="F158" s="432"/>
      <c r="G158" s="432"/>
      <c r="H158" s="432"/>
      <c r="I158" s="432"/>
      <c r="J158" s="432"/>
      <c r="K158" s="432"/>
      <c r="L158" s="432"/>
      <c r="M158" s="432"/>
      <c r="N158" s="432"/>
      <c r="O158" s="435"/>
    </row>
    <row r="159" spans="1:15" ht="13" x14ac:dyDescent="0.3">
      <c r="A159" s="403"/>
      <c r="B159" s="142" t="s">
        <v>256</v>
      </c>
      <c r="C159" s="150"/>
      <c r="D159" s="150"/>
      <c r="E159" s="150"/>
      <c r="F159" s="150"/>
      <c r="G159" s="150"/>
      <c r="H159" s="150"/>
      <c r="I159" s="150"/>
      <c r="J159" s="150"/>
      <c r="K159" s="136" t="s">
        <v>136</v>
      </c>
      <c r="L159" s="460"/>
      <c r="M159" s="432"/>
      <c r="N159" s="432"/>
      <c r="O159" s="432"/>
    </row>
    <row r="160" spans="1:15" ht="12.5" x14ac:dyDescent="0.25">
      <c r="A160" s="432"/>
      <c r="B160" s="461" t="s">
        <v>219</v>
      </c>
      <c r="C160" s="462" t="s">
        <v>220</v>
      </c>
      <c r="D160" s="462"/>
      <c r="E160" s="462"/>
      <c r="F160" s="462"/>
      <c r="G160" s="462"/>
      <c r="H160" s="462"/>
      <c r="I160" s="462"/>
      <c r="J160" s="462"/>
      <c r="K160" s="441">
        <f>K56</f>
        <v>0</v>
      </c>
      <c r="L160" s="435"/>
      <c r="M160" s="432"/>
      <c r="N160" s="432"/>
      <c r="O160" s="432"/>
    </row>
    <row r="161" spans="2:15" ht="12.5" x14ac:dyDescent="0.25">
      <c r="B161" s="461" t="s">
        <v>229</v>
      </c>
      <c r="C161" s="462" t="s">
        <v>230</v>
      </c>
      <c r="D161" s="462"/>
      <c r="E161" s="462"/>
      <c r="F161" s="462"/>
      <c r="G161" s="462"/>
      <c r="H161" s="462"/>
      <c r="I161" s="462"/>
      <c r="J161" s="462"/>
      <c r="K161" s="441">
        <f>K84</f>
        <v>0</v>
      </c>
      <c r="L161" s="435"/>
      <c r="M161" s="432"/>
      <c r="N161" s="432"/>
      <c r="O161" s="432"/>
    </row>
    <row r="162" spans="2:15" ht="12.5" x14ac:dyDescent="0.25">
      <c r="B162" s="461" t="s">
        <v>242</v>
      </c>
      <c r="C162" s="462" t="s">
        <v>243</v>
      </c>
      <c r="D162" s="462"/>
      <c r="E162" s="462"/>
      <c r="F162" s="462"/>
      <c r="G162" s="462"/>
      <c r="H162" s="462"/>
      <c r="I162" s="462"/>
      <c r="J162" s="462"/>
      <c r="K162" s="441">
        <f>K154</f>
        <v>0</v>
      </c>
      <c r="L162" s="435"/>
      <c r="M162" s="432"/>
      <c r="N162" s="432"/>
      <c r="O162" s="432"/>
    </row>
    <row r="163" spans="2:15" ht="13" x14ac:dyDescent="0.3">
      <c r="B163" s="117"/>
      <c r="C163" s="117"/>
      <c r="D163" s="432"/>
      <c r="E163" s="432"/>
      <c r="F163" s="432"/>
      <c r="G163" s="432"/>
      <c r="H163" s="432"/>
      <c r="I163" s="432"/>
      <c r="J163" s="432"/>
      <c r="K163" s="432"/>
      <c r="L163" s="432"/>
      <c r="M163" s="463"/>
      <c r="N163" s="435"/>
      <c r="O163" s="432"/>
    </row>
    <row r="164" spans="2:15" ht="13" x14ac:dyDescent="0.3">
      <c r="B164" s="151" t="s">
        <v>257</v>
      </c>
      <c r="C164" s="152" t="s">
        <v>258</v>
      </c>
      <c r="D164" s="152"/>
      <c r="E164" s="152"/>
      <c r="F164" s="152"/>
      <c r="G164" s="152"/>
      <c r="H164" s="152"/>
      <c r="I164" s="152"/>
      <c r="J164" s="152"/>
      <c r="K164" s="153">
        <f>SUM(K160:K162)</f>
        <v>0</v>
      </c>
      <c r="L164" s="435"/>
      <c r="M164" s="432"/>
      <c r="N164" s="432"/>
      <c r="O164" s="432"/>
    </row>
    <row r="165" spans="2:15" ht="12.5" x14ac:dyDescent="0.25">
      <c r="B165" s="154"/>
      <c r="C165" s="154"/>
      <c r="D165" s="432"/>
      <c r="E165" s="432"/>
      <c r="F165" s="432"/>
      <c r="G165" s="432"/>
      <c r="H165" s="432"/>
      <c r="I165" s="432"/>
      <c r="J165" s="432"/>
      <c r="K165" s="432"/>
      <c r="L165" s="432"/>
      <c r="M165" s="432"/>
      <c r="N165" s="435"/>
      <c r="O165" s="432"/>
    </row>
    <row r="166" spans="2:15" ht="12.5" x14ac:dyDescent="0.25">
      <c r="B166" s="461" t="s">
        <v>259</v>
      </c>
      <c r="C166" s="462"/>
      <c r="D166" s="462"/>
      <c r="E166" s="462"/>
      <c r="F166" s="462"/>
      <c r="G166" s="462"/>
      <c r="H166" s="462"/>
      <c r="I166" s="462"/>
      <c r="J166" s="462"/>
      <c r="K166" s="464" t="s">
        <v>86</v>
      </c>
      <c r="L166" s="432"/>
      <c r="M166" s="432"/>
      <c r="N166" s="435"/>
      <c r="O166" s="432"/>
    </row>
    <row r="167" spans="2:15" ht="12.5" x14ac:dyDescent="0.25">
      <c r="B167" s="461" t="s">
        <v>261</v>
      </c>
      <c r="C167" s="462"/>
      <c r="D167" s="462"/>
      <c r="E167" s="462"/>
      <c r="F167" s="462"/>
      <c r="G167" s="462"/>
      <c r="H167" s="462"/>
      <c r="I167" s="462"/>
      <c r="J167" s="462"/>
      <c r="K167" s="465" t="str">
        <f>IF(K166="Middelgrote bedrijven (10%)","60%",IF(K166="Kleine bedrijven (20%)","70%",IF(K166="&lt;maak een keuze&gt;","0%","50%")))</f>
        <v>0%</v>
      </c>
      <c r="L167" s="466"/>
      <c r="M167" s="435"/>
      <c r="N167" s="432"/>
      <c r="O167" s="432"/>
    </row>
    <row r="168" spans="2:15" ht="13" x14ac:dyDescent="0.3">
      <c r="B168" s="461" t="s">
        <v>335</v>
      </c>
      <c r="C168" s="462"/>
      <c r="D168" s="462"/>
      <c r="E168" s="462"/>
      <c r="F168" s="462"/>
      <c r="G168" s="462"/>
      <c r="H168" s="462"/>
      <c r="I168" s="462"/>
      <c r="J168" s="462"/>
      <c r="K168" s="101" t="e">
        <f>MIN(K164*K167,MaxSubsidie)</f>
        <v>#N/A</v>
      </c>
      <c r="L168" s="155"/>
      <c r="M168" s="435"/>
      <c r="N168" s="432"/>
      <c r="O168" s="432"/>
    </row>
    <row r="169" spans="2:15" x14ac:dyDescent="0.35">
      <c r="B169" s="580" t="s">
        <v>144</v>
      </c>
      <c r="C169" s="581"/>
      <c r="D169" s="581"/>
      <c r="E169" s="581"/>
      <c r="F169" s="581"/>
      <c r="G169" s="156"/>
      <c r="H169" s="157"/>
      <c r="J169" s="170" t="str">
        <f>IF(K169&gt;0,"Dit kan gevolgen hebben voor de maximale hoogte van de subsidie!","")</f>
        <v/>
      </c>
      <c r="K169" s="227">
        <v>0</v>
      </c>
      <c r="L169" s="432"/>
      <c r="M169" s="432"/>
      <c r="N169" s="432"/>
      <c r="O169" s="432"/>
    </row>
    <row r="170" spans="2:15" ht="13" x14ac:dyDescent="0.3">
      <c r="B170" s="151" t="s">
        <v>262</v>
      </c>
      <c r="C170" s="152"/>
      <c r="D170" s="152"/>
      <c r="E170" s="152"/>
      <c r="F170" s="152"/>
      <c r="G170" s="152"/>
      <c r="H170" s="152"/>
      <c r="I170" s="152"/>
      <c r="J170" s="152"/>
      <c r="K170" s="101" t="e">
        <f>K168-K169</f>
        <v>#N/A</v>
      </c>
      <c r="L170" s="435"/>
      <c r="M170" s="432"/>
      <c r="N170" s="467"/>
      <c r="O170" s="432"/>
    </row>
    <row r="171" spans="2:15" ht="13" x14ac:dyDescent="0.3">
      <c r="B171" s="580" t="s">
        <v>263</v>
      </c>
      <c r="C171" s="581"/>
      <c r="D171" s="581"/>
      <c r="E171" s="367" t="str">
        <f>IF(L171&lt;1,"Let op: Vergeet niet de door u gevraagde subsidie in te vullen! →",IF(L171&gt;MaxSubsidie,"LET OP: u vraagt meer subsidie aan dat volgens het programma mogelijk is",IF(L171&gt;K170,"LET OP: U vraagt meer dan de maximale berekende subsidie aan!",IF(L171&lt;K170,"LET OP: U vraagt minder dan de maximale berekende subsidie aan!",""))))</f>
        <v>Let op: Vergeet niet de door u gevraagde subsidie in te vullen! →</v>
      </c>
      <c r="F171" s="157"/>
      <c r="G171" s="157"/>
      <c r="H171" s="157"/>
      <c r="I171" s="157"/>
      <c r="J171" s="157"/>
      <c r="K171" s="262" t="e">
        <f>IF(K168&gt;0,L171/(K170+K169)*K168,0)</f>
        <v>#N/A</v>
      </c>
      <c r="L171" s="228"/>
      <c r="M171" s="435"/>
      <c r="N171" s="432"/>
      <c r="O171" s="432"/>
    </row>
    <row r="172" spans="2:15" ht="12.5" x14ac:dyDescent="0.25">
      <c r="B172" s="432"/>
      <c r="C172" s="432"/>
      <c r="D172" s="432"/>
      <c r="E172" s="432"/>
      <c r="F172" s="432"/>
      <c r="G172" s="432"/>
      <c r="H172" s="432"/>
      <c r="I172" s="432"/>
      <c r="J172" s="432"/>
      <c r="K172" s="432"/>
      <c r="L172" s="432"/>
      <c r="M172" s="432"/>
      <c r="N172" s="432"/>
      <c r="O172" s="432"/>
    </row>
    <row r="173" spans="2:15" ht="13" x14ac:dyDescent="0.3">
      <c r="B173" s="114" t="s">
        <v>264</v>
      </c>
      <c r="C173" s="115"/>
      <c r="D173" s="146"/>
      <c r="E173" s="147"/>
      <c r="F173" s="115"/>
      <c r="G173" s="115"/>
      <c r="H173" s="115"/>
      <c r="I173" s="115"/>
      <c r="J173" s="115"/>
      <c r="K173" s="115"/>
      <c r="L173" s="115"/>
      <c r="M173" s="148"/>
      <c r="N173" s="149"/>
      <c r="O173" s="435"/>
    </row>
    <row r="174" spans="2:15" ht="13" x14ac:dyDescent="0.3">
      <c r="B174" s="114" t="s">
        <v>265</v>
      </c>
      <c r="C174" s="115"/>
      <c r="D174" s="146"/>
      <c r="E174" s="147"/>
      <c r="F174" s="115"/>
      <c r="G174" s="115"/>
      <c r="H174" s="115"/>
      <c r="I174" s="115"/>
      <c r="J174" s="115"/>
      <c r="K174" s="115"/>
      <c r="L174" s="115"/>
      <c r="M174" s="148"/>
      <c r="N174" s="149"/>
      <c r="O174" s="435"/>
    </row>
    <row r="175" spans="2:15" ht="13" thickBot="1" x14ac:dyDescent="0.3">
      <c r="B175" s="432"/>
      <c r="C175" s="432"/>
      <c r="D175" s="432"/>
      <c r="E175" s="432"/>
      <c r="F175" s="432"/>
      <c r="G175" s="432"/>
      <c r="H175" s="432"/>
      <c r="I175" s="432"/>
      <c r="J175" s="432"/>
      <c r="K175" s="432"/>
      <c r="L175" s="432"/>
      <c r="M175" s="432"/>
      <c r="N175" s="435"/>
      <c r="O175" s="435"/>
    </row>
    <row r="176" spans="2:15" ht="12.5" x14ac:dyDescent="0.25">
      <c r="B176" s="468" t="s">
        <v>266</v>
      </c>
      <c r="C176" s="469" t="s">
        <v>175</v>
      </c>
      <c r="D176" s="470"/>
      <c r="E176" s="470"/>
      <c r="F176" s="470"/>
      <c r="G176" s="470"/>
      <c r="H176" s="470"/>
      <c r="I176" s="470"/>
      <c r="J176" s="470"/>
      <c r="K176" s="470"/>
      <c r="L176" s="471"/>
      <c r="M176" s="472">
        <f>K164</f>
        <v>0</v>
      </c>
      <c r="N176" s="435"/>
      <c r="O176" s="435"/>
    </row>
    <row r="177" spans="2:16" ht="12.5" x14ac:dyDescent="0.25">
      <c r="B177" s="473" t="s">
        <v>267</v>
      </c>
      <c r="C177" s="474" t="s">
        <v>268</v>
      </c>
      <c r="D177" s="475"/>
      <c r="E177" s="475"/>
      <c r="F177" s="475"/>
      <c r="G177" s="475"/>
      <c r="H177" s="475"/>
      <c r="I177" s="475"/>
      <c r="J177" s="475"/>
      <c r="K177" s="475"/>
      <c r="L177" s="476"/>
      <c r="M177" s="477">
        <f>K169</f>
        <v>0</v>
      </c>
      <c r="N177" s="435"/>
      <c r="O177" s="435"/>
      <c r="P177" s="432"/>
    </row>
    <row r="178" spans="2:16" ht="12.5" x14ac:dyDescent="0.25">
      <c r="B178" s="473" t="s">
        <v>269</v>
      </c>
      <c r="C178" s="474" t="s">
        <v>270</v>
      </c>
      <c r="D178" s="475"/>
      <c r="E178" s="475"/>
      <c r="F178" s="475"/>
      <c r="G178" s="475"/>
      <c r="H178" s="475"/>
      <c r="I178" s="475"/>
      <c r="J178" s="475"/>
      <c r="K178" s="475"/>
      <c r="L178" s="476"/>
      <c r="M178" s="477">
        <f>L171</f>
        <v>0</v>
      </c>
      <c r="N178" s="435"/>
      <c r="O178" s="435"/>
      <c r="P178" s="432"/>
    </row>
    <row r="179" spans="2:16" ht="13.5" thickBot="1" x14ac:dyDescent="0.35">
      <c r="B179" s="158" t="s">
        <v>271</v>
      </c>
      <c r="C179" s="159" t="s">
        <v>272</v>
      </c>
      <c r="D179" s="160"/>
      <c r="E179" s="160"/>
      <c r="F179" s="160"/>
      <c r="G179" s="160"/>
      <c r="H179" s="160"/>
      <c r="I179" s="160" t="s">
        <v>273</v>
      </c>
      <c r="J179" s="160"/>
      <c r="K179" s="160"/>
      <c r="L179" s="161"/>
      <c r="M179" s="102">
        <f>M176-M177-M178</f>
        <v>0</v>
      </c>
      <c r="N179" s="435"/>
      <c r="O179" s="435"/>
      <c r="P179" s="432"/>
    </row>
    <row r="180" spans="2:16" ht="12.5" x14ac:dyDescent="0.25">
      <c r="B180" s="432"/>
      <c r="C180" s="432"/>
      <c r="D180" s="432"/>
      <c r="E180" s="432"/>
      <c r="F180" s="432"/>
      <c r="G180" s="432"/>
      <c r="H180" s="432"/>
      <c r="I180" s="432"/>
      <c r="J180" s="432"/>
      <c r="K180" s="432"/>
      <c r="L180" s="432"/>
      <c r="M180" s="432"/>
      <c r="N180" s="432"/>
      <c r="O180" s="435"/>
      <c r="P180" s="435"/>
    </row>
    <row r="181" spans="2:16" ht="13" x14ac:dyDescent="0.3">
      <c r="B181" s="114" t="s">
        <v>274</v>
      </c>
      <c r="C181" s="115"/>
      <c r="D181" s="146"/>
      <c r="E181" s="147"/>
      <c r="F181" s="115"/>
      <c r="G181" s="115"/>
      <c r="H181" s="115"/>
      <c r="I181" s="115"/>
      <c r="J181" s="115"/>
      <c r="K181" s="115"/>
      <c r="L181" s="115"/>
      <c r="M181" s="115"/>
      <c r="N181" s="437"/>
      <c r="O181" s="432"/>
      <c r="P181" s="432"/>
    </row>
    <row r="182" spans="2:16" ht="12.5" x14ac:dyDescent="0.25">
      <c r="B182" s="584"/>
      <c r="C182" s="585"/>
      <c r="D182" s="585"/>
      <c r="E182" s="585"/>
      <c r="F182" s="585"/>
      <c r="G182" s="585"/>
      <c r="H182" s="585"/>
      <c r="I182" s="585"/>
      <c r="J182" s="585"/>
      <c r="K182" s="585"/>
      <c r="L182" s="585"/>
      <c r="M182" s="586"/>
      <c r="N182" s="435"/>
      <c r="O182" s="432"/>
      <c r="P182" s="432"/>
    </row>
    <row r="183" spans="2:16" ht="12.5" x14ac:dyDescent="0.25">
      <c r="B183" s="574"/>
      <c r="C183" s="575"/>
      <c r="D183" s="575"/>
      <c r="E183" s="575"/>
      <c r="F183" s="575"/>
      <c r="G183" s="575"/>
      <c r="H183" s="575"/>
      <c r="I183" s="575"/>
      <c r="J183" s="575"/>
      <c r="K183" s="575"/>
      <c r="L183" s="575"/>
      <c r="M183" s="576"/>
      <c r="N183" s="435"/>
      <c r="O183" s="432"/>
      <c r="P183" s="432"/>
    </row>
    <row r="184" spans="2:16" ht="12.5" x14ac:dyDescent="0.25">
      <c r="B184" s="574"/>
      <c r="C184" s="575"/>
      <c r="D184" s="575"/>
      <c r="E184" s="575"/>
      <c r="F184" s="575"/>
      <c r="G184" s="575"/>
      <c r="H184" s="575"/>
      <c r="I184" s="575"/>
      <c r="J184" s="575"/>
      <c r="K184" s="575"/>
      <c r="L184" s="575"/>
      <c r="M184" s="576"/>
      <c r="N184" s="435"/>
      <c r="O184" s="432"/>
      <c r="P184" s="432"/>
    </row>
    <row r="185" spans="2:16" ht="12.5" x14ac:dyDescent="0.25">
      <c r="B185" s="574"/>
      <c r="C185" s="575"/>
      <c r="D185" s="575"/>
      <c r="E185" s="575"/>
      <c r="F185" s="575"/>
      <c r="G185" s="575"/>
      <c r="H185" s="575"/>
      <c r="I185" s="575"/>
      <c r="J185" s="575"/>
      <c r="K185" s="575"/>
      <c r="L185" s="575"/>
      <c r="M185" s="576"/>
      <c r="N185" s="435"/>
      <c r="O185" s="432"/>
      <c r="P185" s="432"/>
    </row>
    <row r="186" spans="2:16" ht="12.5" x14ac:dyDescent="0.25">
      <c r="B186" s="574"/>
      <c r="C186" s="575"/>
      <c r="D186" s="575"/>
      <c r="E186" s="575"/>
      <c r="F186" s="575"/>
      <c r="G186" s="575"/>
      <c r="H186" s="575"/>
      <c r="I186" s="575"/>
      <c r="J186" s="575"/>
      <c r="K186" s="575"/>
      <c r="L186" s="575"/>
      <c r="M186" s="576"/>
      <c r="N186" s="435"/>
      <c r="O186" s="432"/>
      <c r="P186" s="432"/>
    </row>
    <row r="187" spans="2:16" ht="12.5" x14ac:dyDescent="0.25">
      <c r="B187" s="574"/>
      <c r="C187" s="575"/>
      <c r="D187" s="575"/>
      <c r="E187" s="575"/>
      <c r="F187" s="575"/>
      <c r="G187" s="575"/>
      <c r="H187" s="575"/>
      <c r="I187" s="575"/>
      <c r="J187" s="575"/>
      <c r="K187" s="575"/>
      <c r="L187" s="575"/>
      <c r="M187" s="576"/>
      <c r="N187" s="435"/>
      <c r="O187" s="432"/>
      <c r="P187" s="432"/>
    </row>
    <row r="188" spans="2:16" ht="12.5" x14ac:dyDescent="0.25">
      <c r="B188" s="574"/>
      <c r="C188" s="575"/>
      <c r="D188" s="575"/>
      <c r="E188" s="575"/>
      <c r="F188" s="575"/>
      <c r="G188" s="575"/>
      <c r="H188" s="575"/>
      <c r="I188" s="575"/>
      <c r="J188" s="575"/>
      <c r="K188" s="575"/>
      <c r="L188" s="575"/>
      <c r="M188" s="576"/>
      <c r="N188" s="435"/>
      <c r="O188" s="432"/>
      <c r="P188" s="432"/>
    </row>
    <row r="189" spans="2:16" ht="12.5" x14ac:dyDescent="0.25">
      <c r="B189" s="574"/>
      <c r="C189" s="575"/>
      <c r="D189" s="575"/>
      <c r="E189" s="575"/>
      <c r="F189" s="575"/>
      <c r="G189" s="575"/>
      <c r="H189" s="575"/>
      <c r="I189" s="575"/>
      <c r="J189" s="575"/>
      <c r="K189" s="575"/>
      <c r="L189" s="575"/>
      <c r="M189" s="576"/>
      <c r="N189" s="435"/>
      <c r="O189" s="432"/>
      <c r="P189" s="432"/>
    </row>
    <row r="190" spans="2:16" ht="12.5" x14ac:dyDescent="0.25">
      <c r="B190" s="574"/>
      <c r="C190" s="575"/>
      <c r="D190" s="575"/>
      <c r="E190" s="575"/>
      <c r="F190" s="575"/>
      <c r="G190" s="575"/>
      <c r="H190" s="575"/>
      <c r="I190" s="575"/>
      <c r="J190" s="575"/>
      <c r="K190" s="575"/>
      <c r="L190" s="575"/>
      <c r="M190" s="576"/>
      <c r="N190" s="435"/>
      <c r="O190" s="432"/>
      <c r="P190" s="432"/>
    </row>
    <row r="191" spans="2:16" ht="12.5" x14ac:dyDescent="0.25">
      <c r="B191" s="574"/>
      <c r="C191" s="575"/>
      <c r="D191" s="575"/>
      <c r="E191" s="575"/>
      <c r="F191" s="575"/>
      <c r="G191" s="575"/>
      <c r="H191" s="575"/>
      <c r="I191" s="575"/>
      <c r="J191" s="575"/>
      <c r="K191" s="575"/>
      <c r="L191" s="575"/>
      <c r="M191" s="576"/>
      <c r="N191" s="435"/>
      <c r="O191" s="432"/>
      <c r="P191" s="432"/>
    </row>
    <row r="192" spans="2:16" ht="12.5" x14ac:dyDescent="0.25">
      <c r="B192" s="574"/>
      <c r="C192" s="575"/>
      <c r="D192" s="575"/>
      <c r="E192" s="575"/>
      <c r="F192" s="575"/>
      <c r="G192" s="575"/>
      <c r="H192" s="575"/>
      <c r="I192" s="575"/>
      <c r="J192" s="575"/>
      <c r="K192" s="575"/>
      <c r="L192" s="575"/>
      <c r="M192" s="576"/>
      <c r="N192" s="435"/>
      <c r="O192" s="432"/>
      <c r="P192" s="432"/>
    </row>
    <row r="193" spans="2:15" ht="12.5" x14ac:dyDescent="0.25">
      <c r="B193" s="574"/>
      <c r="C193" s="575"/>
      <c r="D193" s="575"/>
      <c r="E193" s="575"/>
      <c r="F193" s="575"/>
      <c r="G193" s="575"/>
      <c r="H193" s="575"/>
      <c r="I193" s="575"/>
      <c r="J193" s="575"/>
      <c r="K193" s="575"/>
      <c r="L193" s="575"/>
      <c r="M193" s="576"/>
      <c r="N193" s="435"/>
      <c r="O193" s="432"/>
    </row>
    <row r="194" spans="2:15" ht="12.5" x14ac:dyDescent="0.25">
      <c r="B194" s="574"/>
      <c r="C194" s="575"/>
      <c r="D194" s="575"/>
      <c r="E194" s="575"/>
      <c r="F194" s="575"/>
      <c r="G194" s="575"/>
      <c r="H194" s="575"/>
      <c r="I194" s="575"/>
      <c r="J194" s="575"/>
      <c r="K194" s="575"/>
      <c r="L194" s="575"/>
      <c r="M194" s="576"/>
      <c r="N194" s="435"/>
      <c r="O194" s="432"/>
    </row>
    <row r="195" spans="2:15" ht="12.5" x14ac:dyDescent="0.25">
      <c r="B195" s="574"/>
      <c r="C195" s="575"/>
      <c r="D195" s="575"/>
      <c r="E195" s="575"/>
      <c r="F195" s="575"/>
      <c r="G195" s="575"/>
      <c r="H195" s="575"/>
      <c r="I195" s="575"/>
      <c r="J195" s="575"/>
      <c r="K195" s="575"/>
      <c r="L195" s="575"/>
      <c r="M195" s="576"/>
      <c r="N195" s="435"/>
      <c r="O195" s="432"/>
    </row>
    <row r="196" spans="2:15" ht="12.5" x14ac:dyDescent="0.25">
      <c r="B196" s="574"/>
      <c r="C196" s="575"/>
      <c r="D196" s="575"/>
      <c r="E196" s="575"/>
      <c r="F196" s="575"/>
      <c r="G196" s="575"/>
      <c r="H196" s="575"/>
      <c r="I196" s="575"/>
      <c r="J196" s="575"/>
      <c r="K196" s="575"/>
      <c r="L196" s="575"/>
      <c r="M196" s="576"/>
      <c r="N196" s="435"/>
      <c r="O196" s="432"/>
    </row>
    <row r="197" spans="2:15" ht="12.5" x14ac:dyDescent="0.25">
      <c r="B197" s="574"/>
      <c r="C197" s="575"/>
      <c r="D197" s="575"/>
      <c r="E197" s="575"/>
      <c r="F197" s="575"/>
      <c r="G197" s="575"/>
      <c r="H197" s="575"/>
      <c r="I197" s="575"/>
      <c r="J197" s="575"/>
      <c r="K197" s="575"/>
      <c r="L197" s="575"/>
      <c r="M197" s="576"/>
      <c r="N197" s="435"/>
      <c r="O197" s="432"/>
    </row>
    <row r="198" spans="2:15" ht="12.5" x14ac:dyDescent="0.25">
      <c r="B198" s="574"/>
      <c r="C198" s="575"/>
      <c r="D198" s="575"/>
      <c r="E198" s="575"/>
      <c r="F198" s="575"/>
      <c r="G198" s="575"/>
      <c r="H198" s="575"/>
      <c r="I198" s="575"/>
      <c r="J198" s="575"/>
      <c r="K198" s="575"/>
      <c r="L198" s="575"/>
      <c r="M198" s="576"/>
      <c r="N198" s="435"/>
      <c r="O198" s="432"/>
    </row>
    <row r="199" spans="2:15" ht="12.5" x14ac:dyDescent="0.25">
      <c r="B199" s="574"/>
      <c r="C199" s="575"/>
      <c r="D199" s="575"/>
      <c r="E199" s="575"/>
      <c r="F199" s="575"/>
      <c r="G199" s="575"/>
      <c r="H199" s="575"/>
      <c r="I199" s="575"/>
      <c r="J199" s="575"/>
      <c r="K199" s="575"/>
      <c r="L199" s="575"/>
      <c r="M199" s="576"/>
      <c r="N199" s="435"/>
      <c r="O199" s="432"/>
    </row>
    <row r="200" spans="2:15" ht="12.5" x14ac:dyDescent="0.25">
      <c r="B200" s="574"/>
      <c r="C200" s="575"/>
      <c r="D200" s="575"/>
      <c r="E200" s="575"/>
      <c r="F200" s="575"/>
      <c r="G200" s="575"/>
      <c r="H200" s="575"/>
      <c r="I200" s="575"/>
      <c r="J200" s="575"/>
      <c r="K200" s="575"/>
      <c r="L200" s="575"/>
      <c r="M200" s="576"/>
      <c r="N200" s="435"/>
      <c r="O200" s="432"/>
    </row>
    <row r="201" spans="2:15" ht="12.5" x14ac:dyDescent="0.25">
      <c r="B201" s="574"/>
      <c r="C201" s="575"/>
      <c r="D201" s="575"/>
      <c r="E201" s="575"/>
      <c r="F201" s="575"/>
      <c r="G201" s="575"/>
      <c r="H201" s="575"/>
      <c r="I201" s="575"/>
      <c r="J201" s="575"/>
      <c r="K201" s="575"/>
      <c r="L201" s="575"/>
      <c r="M201" s="576"/>
      <c r="N201" s="435"/>
      <c r="O201" s="432"/>
    </row>
    <row r="202" spans="2:15" ht="12.5" x14ac:dyDescent="0.25">
      <c r="B202" s="574"/>
      <c r="C202" s="575"/>
      <c r="D202" s="575"/>
      <c r="E202" s="575"/>
      <c r="F202" s="575"/>
      <c r="G202" s="575"/>
      <c r="H202" s="575"/>
      <c r="I202" s="575"/>
      <c r="J202" s="575"/>
      <c r="K202" s="575"/>
      <c r="L202" s="575"/>
      <c r="M202" s="576"/>
      <c r="N202" s="435"/>
      <c r="O202" s="432"/>
    </row>
    <row r="203" spans="2:15" ht="12.5" x14ac:dyDescent="0.25">
      <c r="B203" s="574"/>
      <c r="C203" s="575"/>
      <c r="D203" s="575"/>
      <c r="E203" s="575"/>
      <c r="F203" s="575"/>
      <c r="G203" s="575"/>
      <c r="H203" s="575"/>
      <c r="I203" s="575"/>
      <c r="J203" s="575"/>
      <c r="K203" s="575"/>
      <c r="L203" s="575"/>
      <c r="M203" s="576"/>
      <c r="N203" s="435"/>
      <c r="O203" s="432"/>
    </row>
    <row r="204" spans="2:15" ht="12.5" x14ac:dyDescent="0.25">
      <c r="B204" s="574"/>
      <c r="C204" s="575"/>
      <c r="D204" s="575"/>
      <c r="E204" s="575"/>
      <c r="F204" s="575"/>
      <c r="G204" s="575"/>
      <c r="H204" s="575"/>
      <c r="I204" s="575"/>
      <c r="J204" s="575"/>
      <c r="K204" s="575"/>
      <c r="L204" s="575"/>
      <c r="M204" s="576"/>
      <c r="N204" s="435"/>
      <c r="O204" s="432"/>
    </row>
    <row r="205" spans="2:15" ht="12.5" x14ac:dyDescent="0.25">
      <c r="B205" s="574"/>
      <c r="C205" s="575"/>
      <c r="D205" s="575"/>
      <c r="E205" s="575"/>
      <c r="F205" s="575"/>
      <c r="G205" s="575"/>
      <c r="H205" s="575"/>
      <c r="I205" s="575"/>
      <c r="J205" s="575"/>
      <c r="K205" s="575"/>
      <c r="L205" s="575"/>
      <c r="M205" s="576"/>
      <c r="N205" s="435"/>
      <c r="O205" s="432"/>
    </row>
    <row r="206" spans="2:15" ht="12.5" x14ac:dyDescent="0.25">
      <c r="B206" s="574"/>
      <c r="C206" s="575"/>
      <c r="D206" s="575"/>
      <c r="E206" s="575"/>
      <c r="F206" s="575"/>
      <c r="G206" s="575"/>
      <c r="H206" s="575"/>
      <c r="I206" s="575"/>
      <c r="J206" s="575"/>
      <c r="K206" s="575"/>
      <c r="L206" s="575"/>
      <c r="M206" s="576"/>
      <c r="N206" s="435"/>
      <c r="O206" s="432"/>
    </row>
    <row r="207" spans="2:15" ht="12.5" x14ac:dyDescent="0.25">
      <c r="B207" s="574"/>
      <c r="C207" s="575"/>
      <c r="D207" s="575"/>
      <c r="E207" s="575"/>
      <c r="F207" s="575"/>
      <c r="G207" s="575"/>
      <c r="H207" s="575"/>
      <c r="I207" s="575"/>
      <c r="J207" s="575"/>
      <c r="K207" s="575"/>
      <c r="L207" s="575"/>
      <c r="M207" s="576"/>
      <c r="N207" s="435"/>
      <c r="O207" s="432"/>
    </row>
    <row r="208" spans="2:15" ht="12.5" x14ac:dyDescent="0.25">
      <c r="B208" s="574"/>
      <c r="C208" s="575"/>
      <c r="D208" s="575"/>
      <c r="E208" s="575"/>
      <c r="F208" s="575"/>
      <c r="G208" s="575"/>
      <c r="H208" s="575"/>
      <c r="I208" s="575"/>
      <c r="J208" s="575"/>
      <c r="K208" s="575"/>
      <c r="L208" s="575"/>
      <c r="M208" s="576"/>
      <c r="N208" s="435"/>
      <c r="O208" s="432"/>
    </row>
    <row r="209" spans="2:15" ht="12.5" x14ac:dyDescent="0.25">
      <c r="B209" s="574"/>
      <c r="C209" s="575"/>
      <c r="D209" s="575"/>
      <c r="E209" s="575"/>
      <c r="F209" s="575"/>
      <c r="G209" s="575"/>
      <c r="H209" s="575"/>
      <c r="I209" s="575"/>
      <c r="J209" s="575"/>
      <c r="K209" s="575"/>
      <c r="L209" s="575"/>
      <c r="M209" s="576"/>
      <c r="N209" s="435"/>
      <c r="O209" s="432"/>
    </row>
    <row r="210" spans="2:15" ht="12.5" x14ac:dyDescent="0.25">
      <c r="B210" s="574"/>
      <c r="C210" s="575"/>
      <c r="D210" s="575"/>
      <c r="E210" s="575"/>
      <c r="F210" s="575"/>
      <c r="G210" s="575"/>
      <c r="H210" s="575"/>
      <c r="I210" s="575"/>
      <c r="J210" s="575"/>
      <c r="K210" s="575"/>
      <c r="L210" s="575"/>
      <c r="M210" s="576"/>
      <c r="N210" s="435"/>
      <c r="O210" s="432"/>
    </row>
    <row r="211" spans="2:15" ht="15" customHeight="1" x14ac:dyDescent="0.25">
      <c r="B211" s="574"/>
      <c r="C211" s="575"/>
      <c r="D211" s="575"/>
      <c r="E211" s="575"/>
      <c r="F211" s="575"/>
      <c r="G211" s="575"/>
      <c r="H211" s="575"/>
      <c r="I211" s="575"/>
      <c r="J211" s="575"/>
      <c r="K211" s="575"/>
      <c r="L211" s="575"/>
      <c r="M211" s="576"/>
      <c r="N211" s="435"/>
      <c r="O211" s="432"/>
    </row>
    <row r="212" spans="2:15" ht="12.5" x14ac:dyDescent="0.25">
      <c r="B212" s="574"/>
      <c r="C212" s="575"/>
      <c r="D212" s="575"/>
      <c r="E212" s="575"/>
      <c r="F212" s="575"/>
      <c r="G212" s="575"/>
      <c r="H212" s="575"/>
      <c r="I212" s="575"/>
      <c r="J212" s="575"/>
      <c r="K212" s="575"/>
      <c r="L212" s="575"/>
      <c r="M212" s="576"/>
      <c r="N212" s="435"/>
      <c r="O212" s="432"/>
    </row>
    <row r="213" spans="2:15" ht="12.5" x14ac:dyDescent="0.25">
      <c r="B213" s="574"/>
      <c r="C213" s="575"/>
      <c r="D213" s="575"/>
      <c r="E213" s="575"/>
      <c r="F213" s="575"/>
      <c r="G213" s="575"/>
      <c r="H213" s="575"/>
      <c r="I213" s="575"/>
      <c r="J213" s="575"/>
      <c r="K213" s="575"/>
      <c r="L213" s="575"/>
      <c r="M213" s="576"/>
      <c r="N213" s="435"/>
      <c r="O213" s="432"/>
    </row>
    <row r="214" spans="2:15" ht="12.5" x14ac:dyDescent="0.25">
      <c r="B214" s="577"/>
      <c r="C214" s="578"/>
      <c r="D214" s="578"/>
      <c r="E214" s="578"/>
      <c r="F214" s="578"/>
      <c r="G214" s="578"/>
      <c r="H214" s="578"/>
      <c r="I214" s="578"/>
      <c r="J214" s="578"/>
      <c r="K214" s="578"/>
      <c r="L214" s="578"/>
      <c r="M214" s="579"/>
      <c r="N214" s="435"/>
      <c r="O214" s="432"/>
    </row>
    <row r="215" spans="2:15" ht="12.5" x14ac:dyDescent="0.25">
      <c r="B215" s="432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2"/>
      <c r="N215" s="432"/>
      <c r="O215" s="435"/>
    </row>
  </sheetData>
  <sheetProtection algorithmName="SHA-512" hashValue="sgAx1NgNZLpTSQzy4GRVrsTE+hbfQZgoMAfa+HFP5ZMP3ujmkF0gshtbBvYtAAr0ngMvTFX7HoEU16O2YsvqPA==" saltValue="6TmyEMBX9q6nhXCgbpwnHg==" spinCount="100000" sheet="1" objects="1" scenarios="1"/>
  <mergeCells count="188">
    <mergeCell ref="N58:N60"/>
    <mergeCell ref="C116:H116"/>
    <mergeCell ref="C117:H117"/>
    <mergeCell ref="C118:H118"/>
    <mergeCell ref="H88:I88"/>
    <mergeCell ref="C111:H111"/>
    <mergeCell ref="C112:H112"/>
    <mergeCell ref="C113:H113"/>
    <mergeCell ref="C114:H114"/>
    <mergeCell ref="C115:H115"/>
    <mergeCell ref="C29:D29"/>
    <mergeCell ref="C30:D30"/>
    <mergeCell ref="C31:D31"/>
    <mergeCell ref="C32:D32"/>
    <mergeCell ref="C33:D33"/>
    <mergeCell ref="C34:D34"/>
    <mergeCell ref="C25:D25"/>
    <mergeCell ref="E24:F24"/>
    <mergeCell ref="C26:D26"/>
    <mergeCell ref="C27:D27"/>
    <mergeCell ref="C28:D28"/>
    <mergeCell ref="E28:F28"/>
    <mergeCell ref="E25:F25"/>
    <mergeCell ref="E31:F31"/>
    <mergeCell ref="C20:D20"/>
    <mergeCell ref="C21:D21"/>
    <mergeCell ref="C22:D22"/>
    <mergeCell ref="E20:F20"/>
    <mergeCell ref="C23:D23"/>
    <mergeCell ref="C24:D24"/>
    <mergeCell ref="F8:K8"/>
    <mergeCell ref="F9:K9"/>
    <mergeCell ref="F10:K12"/>
    <mergeCell ref="C19:D19"/>
    <mergeCell ref="E19:F19"/>
    <mergeCell ref="H19:I19"/>
    <mergeCell ref="H20:I20"/>
    <mergeCell ref="E21:F21"/>
    <mergeCell ref="H21:I21"/>
    <mergeCell ref="E22:F22"/>
    <mergeCell ref="H22:I22"/>
    <mergeCell ref="E23:F23"/>
    <mergeCell ref="H23:I23"/>
    <mergeCell ref="H24:I24"/>
    <mergeCell ref="H25:I25"/>
    <mergeCell ref="E26:F26"/>
    <mergeCell ref="H26:I26"/>
    <mergeCell ref="E27:F27"/>
    <mergeCell ref="H27:I27"/>
    <mergeCell ref="H28:I28"/>
    <mergeCell ref="E29:F29"/>
    <mergeCell ref="H29:I29"/>
    <mergeCell ref="E30:F30"/>
    <mergeCell ref="H30:I30"/>
    <mergeCell ref="H31:I31"/>
    <mergeCell ref="H32:I32"/>
    <mergeCell ref="E33:F33"/>
    <mergeCell ref="H33:I33"/>
    <mergeCell ref="E34:F34"/>
    <mergeCell ref="H34:I34"/>
    <mergeCell ref="C35:D35"/>
    <mergeCell ref="E35:F35"/>
    <mergeCell ref="H35:I35"/>
    <mergeCell ref="E32:F32"/>
    <mergeCell ref="C36:D36"/>
    <mergeCell ref="E36:F36"/>
    <mergeCell ref="H36:I36"/>
    <mergeCell ref="C37:D37"/>
    <mergeCell ref="E37:F37"/>
    <mergeCell ref="H37:I37"/>
    <mergeCell ref="C38:D38"/>
    <mergeCell ref="E38:F38"/>
    <mergeCell ref="H38:I38"/>
    <mergeCell ref="C39:D39"/>
    <mergeCell ref="E39:F39"/>
    <mergeCell ref="H39:I39"/>
    <mergeCell ref="C40:D40"/>
    <mergeCell ref="E40:F40"/>
    <mergeCell ref="H40:I40"/>
    <mergeCell ref="C41:D41"/>
    <mergeCell ref="E41:F41"/>
    <mergeCell ref="H41:I41"/>
    <mergeCell ref="C42:D42"/>
    <mergeCell ref="E42:F42"/>
    <mergeCell ref="H42:I42"/>
    <mergeCell ref="C43:D43"/>
    <mergeCell ref="E43:F43"/>
    <mergeCell ref="H43:I43"/>
    <mergeCell ref="C44:D44"/>
    <mergeCell ref="E44:F44"/>
    <mergeCell ref="H44:I44"/>
    <mergeCell ref="C45:D45"/>
    <mergeCell ref="E45:F45"/>
    <mergeCell ref="H45:I45"/>
    <mergeCell ref="C46:D46"/>
    <mergeCell ref="E46:F46"/>
    <mergeCell ref="H46:I46"/>
    <mergeCell ref="C47:D47"/>
    <mergeCell ref="E47:F47"/>
    <mergeCell ref="H47:I47"/>
    <mergeCell ref="C48:D48"/>
    <mergeCell ref="E48:F48"/>
    <mergeCell ref="H48:I48"/>
    <mergeCell ref="C49:D49"/>
    <mergeCell ref="E49:F49"/>
    <mergeCell ref="H49:I49"/>
    <mergeCell ref="C50:D50"/>
    <mergeCell ref="E50:F50"/>
    <mergeCell ref="H50:I50"/>
    <mergeCell ref="C51:D51"/>
    <mergeCell ref="E51:F51"/>
    <mergeCell ref="H51:I51"/>
    <mergeCell ref="C52:D52"/>
    <mergeCell ref="E52:F52"/>
    <mergeCell ref="H52:I52"/>
    <mergeCell ref="C53:D53"/>
    <mergeCell ref="E53:F53"/>
    <mergeCell ref="H53:I53"/>
    <mergeCell ref="C54:D54"/>
    <mergeCell ref="E54:F54"/>
    <mergeCell ref="H54:I54"/>
    <mergeCell ref="C55:D55"/>
    <mergeCell ref="E55:F55"/>
    <mergeCell ref="H55:I55"/>
    <mergeCell ref="C119:H119"/>
    <mergeCell ref="C120:H120"/>
    <mergeCell ref="C121:H121"/>
    <mergeCell ref="C122:H122"/>
    <mergeCell ref="C123:H123"/>
    <mergeCell ref="C124:H124"/>
    <mergeCell ref="C125:H125"/>
    <mergeCell ref="C126:H126"/>
    <mergeCell ref="C127:H127"/>
    <mergeCell ref="C128:H128"/>
    <mergeCell ref="C129:H129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44:D144"/>
    <mergeCell ref="C145:D145"/>
    <mergeCell ref="C146:D146"/>
    <mergeCell ref="B171:D171"/>
    <mergeCell ref="C147:D147"/>
    <mergeCell ref="C148:D148"/>
    <mergeCell ref="C149:D149"/>
    <mergeCell ref="C150:D150"/>
    <mergeCell ref="C151:D151"/>
    <mergeCell ref="B169:F169"/>
    <mergeCell ref="B182:M182"/>
    <mergeCell ref="B183:M183"/>
    <mergeCell ref="B184:M184"/>
    <mergeCell ref="B185:M185"/>
    <mergeCell ref="B186:M186"/>
    <mergeCell ref="B187:M187"/>
    <mergeCell ref="B188:M188"/>
    <mergeCell ref="B189:M189"/>
    <mergeCell ref="B190:M190"/>
    <mergeCell ref="B191:M191"/>
    <mergeCell ref="B192:M192"/>
    <mergeCell ref="B193:M193"/>
    <mergeCell ref="B194:M194"/>
    <mergeCell ref="B195:M195"/>
    <mergeCell ref="B196:M196"/>
    <mergeCell ref="B197:M197"/>
    <mergeCell ref="B198:M198"/>
    <mergeCell ref="B199:M199"/>
    <mergeCell ref="B200:M200"/>
    <mergeCell ref="B201:M201"/>
    <mergeCell ref="B202:M202"/>
    <mergeCell ref="B203:M203"/>
    <mergeCell ref="B204:M204"/>
    <mergeCell ref="B205:M205"/>
    <mergeCell ref="B212:M212"/>
    <mergeCell ref="B213:M213"/>
    <mergeCell ref="B214:M214"/>
    <mergeCell ref="B206:M206"/>
    <mergeCell ref="B207:M207"/>
    <mergeCell ref="B208:M208"/>
    <mergeCell ref="B209:M209"/>
    <mergeCell ref="B210:M210"/>
    <mergeCell ref="B211:M211"/>
  </mergeCells>
  <conditionalFormatting sqref="D62:D83">
    <cfRule type="expression" dxfId="3" priority="1" stopIfTrue="1">
      <formula>AND(D62="",C62&gt;0)</formula>
    </cfRule>
  </conditionalFormatting>
  <conditionalFormatting sqref="D90:D107">
    <cfRule type="expression" dxfId="2" priority="2" stopIfTrue="1">
      <formula>AND(D90="",C90&gt;0)</formula>
    </cfRule>
  </conditionalFormatting>
  <conditionalFormatting sqref="G20:G55">
    <cfRule type="expression" dxfId="1" priority="4" stopIfTrue="1">
      <formula>$F$9="Integrale kostensystematiek"</formula>
    </cfRule>
  </conditionalFormatting>
  <conditionalFormatting sqref="L171">
    <cfRule type="cellIs" dxfId="0" priority="6" stopIfTrue="1" operator="lessThan">
      <formula>1</formula>
    </cfRule>
  </conditionalFormatting>
  <dataValidations count="7">
    <dataValidation type="list" allowBlank="1" showInputMessage="1" showErrorMessage="1" prompt="Stelt u zich goed op de hoogte van wat integrale Kostensystematiek (IKS) inhoudt, of kies voor één van de andere methoden." sqref="F9" xr:uid="{00000000-0002-0000-0D00-000000000000}">
      <formula1>Loonsystematiek</formula1>
    </dataValidation>
    <dataValidation type="decimal" operator="greaterThanOrEqual" allowBlank="1" showInputMessage="1" showErrorMessage="1" sqref="F90:F107" xr:uid="{00000000-0002-0000-0D00-000001000000}">
      <formula1>5</formula1>
    </dataValidation>
    <dataValidation type="decimal" operator="greaterThanOrEqual" allowBlank="1" showInputMessage="1" showErrorMessage="1" error="De afschrijvingsperiode moet minimaal 5 jaar bedragen." sqref="F62:F83" xr:uid="{00000000-0002-0000-0D00-000002000000}">
      <formula1>5</formula1>
    </dataValidation>
    <dataValidation type="list" allowBlank="1" showInputMessage="1" showErrorMessage="1" prompt="Geef hier aan of de kosten inclusief of exclusief BTW zijn opgevoerd. _x000a_(Voor meer informatie, zie het tabblad &quot;Uitleg begroting&quot;)" sqref="F8:K8" xr:uid="{00000000-0002-0000-0D00-000003000000}">
      <formula1>BTW</formula1>
    </dataValidation>
    <dataValidation type="date" allowBlank="1" showInputMessage="1" showErrorMessage="1" errorTitle="Let op!" error="De aanschafdatum moet tussen de start- en einddatum van het project vallen!" sqref="D90:D107" xr:uid="{00000000-0002-0000-0D00-000004000000}">
      <formula1>Startdatum</formula1>
      <formula2>Einddatum</formula2>
    </dataValidation>
    <dataValidation type="date" allowBlank="1" showInputMessage="1" showErrorMessage="1" errorTitle="Let op!" error="Hier moet een datum worden ingevuld" sqref="D62:D83" xr:uid="{00000000-0002-0000-0D00-000005000000}">
      <formula1>1</formula1>
      <formula2>73051</formula2>
    </dataValidation>
    <dataValidation type="list" allowBlank="1" showInputMessage="1" showErrorMessage="1" sqref="K166" xr:uid="{00000000-0002-0000-0D00-000006000000}">
      <formula1>MKBtoeslag</formula1>
    </dataValidation>
  </dataValidations>
  <hyperlinks>
    <hyperlink ref="C8" location="'Uitleg begroting'!Afdrukbereik" display="BTW (voor informatie zie tabblad “Uitleg begroting”) maak een keuze" xr:uid="{00000000-0004-0000-0D00-000000000000}"/>
  </hyperlinks>
  <pageMargins left="3.937007874015748E-2" right="3.937007874015748E-2" top="0.55118110236220474" bottom="0.55118110236220474" header="0.31496062992125984" footer="0.31496062992125984"/>
  <pageSetup paperSize="9" scale="62" orientation="landscape" r:id="rId1"/>
  <headerFooter alignWithMargins="0">
    <oddFooter>&amp;L_x000D_&amp;1#&amp;"Calibri"&amp;10&amp;K000000 Intern gebruik</oddFooter>
  </headerFooter>
  <rowBreaks count="2" manualBreakCount="2">
    <brk id="72" max="16383" man="1"/>
    <brk id="130" max="10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Blad12">
    <tabColor rgb="FF7030A0"/>
  </sheetPr>
  <dimension ref="A1:I34"/>
  <sheetViews>
    <sheetView workbookViewId="0">
      <selection activeCell="R30" sqref="R30"/>
    </sheetView>
  </sheetViews>
  <sheetFormatPr defaultRowHeight="12.5" x14ac:dyDescent="0.25"/>
  <cols>
    <col min="1" max="1" width="61" bestFit="1" customWidth="1"/>
    <col min="2" max="2" width="18.26953125" bestFit="1" customWidth="1"/>
    <col min="4" max="5" width="15" bestFit="1" customWidth="1"/>
  </cols>
  <sheetData>
    <row r="1" spans="1:9" ht="13.5" x14ac:dyDescent="0.3">
      <c r="A1" s="80" t="s">
        <v>364</v>
      </c>
      <c r="B1" s="173"/>
      <c r="C1" s="174"/>
      <c r="D1" s="174"/>
      <c r="E1" s="174"/>
      <c r="F1" s="174"/>
      <c r="G1" s="174"/>
      <c r="H1" s="174"/>
      <c r="I1" s="174"/>
    </row>
    <row r="2" spans="1:9" ht="13.5" x14ac:dyDescent="0.3">
      <c r="A2" s="4" t="s">
        <v>280</v>
      </c>
      <c r="B2" s="3"/>
      <c r="D2" s="4" t="s">
        <v>281</v>
      </c>
    </row>
    <row r="3" spans="1:9" ht="13.5" x14ac:dyDescent="0.3">
      <c r="A3" s="1" t="s">
        <v>282</v>
      </c>
      <c r="B3" s="57"/>
      <c r="D3" s="1" t="s">
        <v>86</v>
      </c>
    </row>
    <row r="4" spans="1:9" ht="13.5" x14ac:dyDescent="0.3">
      <c r="A4" s="1" t="s">
        <v>283</v>
      </c>
      <c r="B4" s="3"/>
      <c r="D4" s="1" t="s">
        <v>215</v>
      </c>
      <c r="E4" s="1"/>
    </row>
    <row r="5" spans="1:9" ht="13.5" x14ac:dyDescent="0.3">
      <c r="A5" s="1"/>
      <c r="B5" s="3"/>
      <c r="D5" s="1" t="s">
        <v>284</v>
      </c>
      <c r="E5" s="1"/>
    </row>
    <row r="6" spans="1:9" ht="13.5" x14ac:dyDescent="0.3">
      <c r="A6" s="4" t="s">
        <v>285</v>
      </c>
      <c r="B6" s="3"/>
      <c r="E6" s="1"/>
    </row>
    <row r="7" spans="1:9" ht="13.5" x14ac:dyDescent="0.3">
      <c r="A7" s="1" t="s">
        <v>286</v>
      </c>
      <c r="B7" s="3"/>
      <c r="D7" s="4" t="s">
        <v>287</v>
      </c>
      <c r="E7" s="1"/>
    </row>
    <row r="8" spans="1:9" ht="13.5" x14ac:dyDescent="0.3">
      <c r="A8" s="1" t="s">
        <v>288</v>
      </c>
      <c r="B8" s="3"/>
      <c r="D8" s="1" t="s">
        <v>86</v>
      </c>
      <c r="E8" s="1"/>
    </row>
    <row r="9" spans="1:9" ht="13.5" x14ac:dyDescent="0.3">
      <c r="A9" s="1"/>
      <c r="B9" s="3"/>
      <c r="D9" s="1" t="s">
        <v>289</v>
      </c>
    </row>
    <row r="10" spans="1:9" ht="13.5" x14ac:dyDescent="0.3">
      <c r="A10" s="4" t="s">
        <v>290</v>
      </c>
      <c r="B10" s="54" t="s">
        <v>291</v>
      </c>
      <c r="D10" s="1" t="s">
        <v>292</v>
      </c>
    </row>
    <row r="11" spans="1:9" ht="13.5" x14ac:dyDescent="0.3">
      <c r="A11" s="1" t="s">
        <v>86</v>
      </c>
      <c r="B11" s="1" t="s">
        <v>293</v>
      </c>
      <c r="D11" s="1" t="s">
        <v>275</v>
      </c>
    </row>
    <row r="12" spans="1:9" ht="13.5" x14ac:dyDescent="0.3">
      <c r="A12" s="1" t="s">
        <v>294</v>
      </c>
      <c r="B12" s="1" t="s">
        <v>293</v>
      </c>
    </row>
    <row r="13" spans="1:9" ht="13.5" x14ac:dyDescent="0.3">
      <c r="A13" s="1" t="s">
        <v>295</v>
      </c>
      <c r="B13" s="1" t="s">
        <v>296</v>
      </c>
      <c r="D13" s="4" t="s">
        <v>72</v>
      </c>
    </row>
    <row r="14" spans="1:9" ht="13.5" x14ac:dyDescent="0.3">
      <c r="A14" s="1" t="s">
        <v>82</v>
      </c>
      <c r="B14" s="1" t="s">
        <v>296</v>
      </c>
      <c r="D14" s="1" t="s">
        <v>86</v>
      </c>
    </row>
    <row r="15" spans="1:9" ht="13.5" x14ac:dyDescent="0.3">
      <c r="A15" s="1" t="s">
        <v>297</v>
      </c>
      <c r="B15" s="1" t="s">
        <v>296</v>
      </c>
      <c r="D15" t="s">
        <v>298</v>
      </c>
    </row>
    <row r="16" spans="1:9" ht="13.5" x14ac:dyDescent="0.3">
      <c r="A16" s="1" t="s">
        <v>84</v>
      </c>
      <c r="B16" s="1" t="s">
        <v>293</v>
      </c>
      <c r="D16" t="s">
        <v>299</v>
      </c>
    </row>
    <row r="17" spans="1:5" ht="13.5" x14ac:dyDescent="0.3">
      <c r="A17" s="1" t="s">
        <v>300</v>
      </c>
      <c r="B17" s="1" t="s">
        <v>296</v>
      </c>
      <c r="D17" t="s">
        <v>73</v>
      </c>
    </row>
    <row r="18" spans="1:5" ht="13.5" x14ac:dyDescent="0.3">
      <c r="A18" s="1" t="s">
        <v>301</v>
      </c>
      <c r="B18" s="1" t="s">
        <v>296</v>
      </c>
      <c r="D18" t="s">
        <v>302</v>
      </c>
    </row>
    <row r="19" spans="1:5" ht="13.5" x14ac:dyDescent="0.3">
      <c r="A19" s="1" t="s">
        <v>303</v>
      </c>
      <c r="D19" t="s">
        <v>304</v>
      </c>
    </row>
    <row r="23" spans="1:5" ht="13" x14ac:dyDescent="0.3">
      <c r="A23" s="179" t="s">
        <v>305</v>
      </c>
    </row>
    <row r="24" spans="1:5" x14ac:dyDescent="0.25">
      <c r="A24" s="403" t="s">
        <v>86</v>
      </c>
    </row>
    <row r="25" spans="1:5" x14ac:dyDescent="0.25">
      <c r="A25" s="403" t="s">
        <v>260</v>
      </c>
    </row>
    <row r="26" spans="1:5" x14ac:dyDescent="0.25">
      <c r="A26" s="403" t="s">
        <v>307</v>
      </c>
    </row>
    <row r="27" spans="1:5" x14ac:dyDescent="0.25">
      <c r="A27" s="403" t="s">
        <v>278</v>
      </c>
    </row>
    <row r="30" spans="1:5" ht="13" x14ac:dyDescent="0.3">
      <c r="A30" s="483" t="s">
        <v>320</v>
      </c>
      <c r="B30" s="484"/>
      <c r="C30" s="484"/>
      <c r="D30" s="486" t="s">
        <v>306</v>
      </c>
      <c r="E30" s="485" t="e">
        <f>_xlfn.XLOOKUP(Deelnemersoverzicht!C18,$A$32:$A$34,$D$32:$D$34)</f>
        <v>#N/A</v>
      </c>
    </row>
    <row r="31" spans="1:5" x14ac:dyDescent="0.25">
      <c r="A31" s="482" t="s">
        <v>313</v>
      </c>
    </row>
    <row r="32" spans="1:5" x14ac:dyDescent="0.25">
      <c r="A32" s="482" t="s">
        <v>322</v>
      </c>
      <c r="D32" s="479">
        <v>4000000</v>
      </c>
    </row>
    <row r="33" spans="1:4" x14ac:dyDescent="0.25">
      <c r="A33" s="482" t="s">
        <v>323</v>
      </c>
      <c r="D33" s="479">
        <v>4000000</v>
      </c>
    </row>
    <row r="34" spans="1:4" x14ac:dyDescent="0.25">
      <c r="A34" s="482" t="s">
        <v>321</v>
      </c>
      <c r="D34" s="479">
        <v>3000000</v>
      </c>
    </row>
  </sheetData>
  <sheetProtection algorithmName="SHA-512" hashValue="XZ8JFyQEGBCRLVmxsnPE/fpShVe2e0zHhbNo98ko1t5jpNpxgjRMG5pvwgaVrV32+D+n87FtL4a9leX7v8poeA==" saltValue="A/ie+NTX4kvLnWZGZWwGbQ==" spinCount="100000" sheet="1" objects="1" scenarios="1"/>
  <pageMargins left="0.7" right="0.7" top="0.75" bottom="0.75" header="0.3" footer="0.3"/>
  <pageSetup paperSize="9" orientation="portrait" r:id="rId1"/>
  <headerFooter>
    <oddFooter>&amp;L_x000D_&amp;1#&amp;"Calibri"&amp;10&amp;K000000 Intern gebruik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11">
    <tabColor rgb="FFFFFF00"/>
    <pageSetUpPr fitToPage="1"/>
  </sheetPr>
  <dimension ref="A1:P58"/>
  <sheetViews>
    <sheetView showGridLines="0" topLeftCell="B28" zoomScale="80" zoomScaleNormal="80" workbookViewId="0">
      <selection activeCell="C26" sqref="C26:C30"/>
    </sheetView>
  </sheetViews>
  <sheetFormatPr defaultColWidth="8" defaultRowHeight="13.5" x14ac:dyDescent="0.3"/>
  <cols>
    <col min="1" max="1" width="0" style="1" hidden="1" customWidth="1"/>
    <col min="2" max="2" width="30.26953125" style="1" customWidth="1"/>
    <col min="3" max="3" width="45.453125" style="1" customWidth="1"/>
    <col min="4" max="4" width="53.26953125" style="1" customWidth="1"/>
    <col min="5" max="5" width="14.7265625" style="1" customWidth="1"/>
    <col min="6" max="16384" width="8" style="1"/>
  </cols>
  <sheetData>
    <row r="1" spans="2:6" ht="14.5" thickBot="1" x14ac:dyDescent="0.35">
      <c r="B1" s="13"/>
      <c r="C1" s="9"/>
      <c r="D1" s="15"/>
    </row>
    <row r="2" spans="2:6" ht="15.75" customHeight="1" x14ac:dyDescent="0.3">
      <c r="B2" s="495" t="s">
        <v>66</v>
      </c>
      <c r="C2" s="496"/>
      <c r="D2" s="497"/>
      <c r="E2" s="14"/>
      <c r="F2" s="168"/>
    </row>
    <row r="3" spans="2:6" x14ac:dyDescent="0.3">
      <c r="B3" s="501" t="s">
        <v>67</v>
      </c>
      <c r="C3" s="502"/>
      <c r="D3" s="503"/>
      <c r="E3" s="14"/>
    </row>
    <row r="4" spans="2:6" ht="15" hidden="1" x14ac:dyDescent="0.3">
      <c r="B4" s="498" t="s">
        <v>68</v>
      </c>
      <c r="C4" s="499"/>
      <c r="D4" s="500"/>
    </row>
    <row r="5" spans="2:6" ht="12.75" customHeight="1" x14ac:dyDescent="0.3">
      <c r="B5" s="48"/>
      <c r="C5" s="49"/>
      <c r="D5" s="50"/>
    </row>
    <row r="6" spans="2:6" x14ac:dyDescent="0.3">
      <c r="B6" s="53" t="s">
        <v>353</v>
      </c>
      <c r="D6" s="10"/>
    </row>
    <row r="7" spans="2:6" x14ac:dyDescent="0.3">
      <c r="B7" s="53" t="s">
        <v>354</v>
      </c>
      <c r="D7" s="10"/>
    </row>
    <row r="8" spans="2:6" x14ac:dyDescent="0.3">
      <c r="B8" s="53"/>
      <c r="D8" s="10"/>
    </row>
    <row r="9" spans="2:6" x14ac:dyDescent="0.3">
      <c r="B9" s="53" t="s">
        <v>355</v>
      </c>
      <c r="D9" s="10"/>
    </row>
    <row r="10" spans="2:6" x14ac:dyDescent="0.3">
      <c r="B10" s="53" t="s">
        <v>356</v>
      </c>
      <c r="D10" s="10"/>
    </row>
    <row r="11" spans="2:6" x14ac:dyDescent="0.3">
      <c r="B11" s="53" t="s">
        <v>69</v>
      </c>
      <c r="D11" s="10"/>
    </row>
    <row r="12" spans="2:6" x14ac:dyDescent="0.3">
      <c r="B12" s="292" t="s">
        <v>357</v>
      </c>
      <c r="D12" s="10"/>
    </row>
    <row r="13" spans="2:6" ht="14" thickBot="1" x14ac:dyDescent="0.35">
      <c r="B13" s="197"/>
      <c r="C13" s="11"/>
      <c r="D13" s="12"/>
    </row>
    <row r="15" spans="2:6" ht="15" x14ac:dyDescent="0.3">
      <c r="B15" s="4" t="s">
        <v>70</v>
      </c>
      <c r="C15" s="371" t="s">
        <v>71</v>
      </c>
      <c r="D15" s="5"/>
    </row>
    <row r="16" spans="2:6" ht="15" x14ac:dyDescent="0.3">
      <c r="B16" s="4"/>
      <c r="C16" s="8"/>
      <c r="D16" s="5"/>
      <c r="E16" s="5"/>
    </row>
    <row r="17" spans="2:16" x14ac:dyDescent="0.3">
      <c r="B17" s="4" t="s">
        <v>72</v>
      </c>
      <c r="C17" s="493" t="s">
        <v>86</v>
      </c>
      <c r="D17" s="494"/>
      <c r="E17" s="229"/>
      <c r="F17" s="230"/>
      <c r="G17"/>
      <c r="H17"/>
      <c r="I17"/>
      <c r="J17"/>
      <c r="K17"/>
      <c r="L17"/>
      <c r="M17"/>
      <c r="N17"/>
      <c r="O17"/>
      <c r="P17"/>
    </row>
    <row r="18" spans="2:16" x14ac:dyDescent="0.3">
      <c r="B18" s="4" t="s">
        <v>308</v>
      </c>
      <c r="C18" s="493" t="s">
        <v>313</v>
      </c>
      <c r="D18" s="494"/>
      <c r="E18" s="480" t="s">
        <v>309</v>
      </c>
      <c r="F18" s="230"/>
      <c r="G18"/>
      <c r="H18"/>
      <c r="I18"/>
      <c r="J18"/>
      <c r="K18"/>
      <c r="L18"/>
      <c r="M18"/>
      <c r="N18"/>
      <c r="O18"/>
      <c r="P18"/>
    </row>
    <row r="19" spans="2:16" ht="15" x14ac:dyDescent="0.3">
      <c r="B19" s="4" t="s">
        <v>74</v>
      </c>
      <c r="C19" s="493"/>
      <c r="D19" s="494"/>
      <c r="E19" s="5"/>
      <c r="F19" s="229"/>
      <c r="G19"/>
      <c r="H19"/>
      <c r="I19"/>
      <c r="J19"/>
      <c r="K19"/>
      <c r="L19"/>
      <c r="M19"/>
      <c r="N19"/>
      <c r="O19"/>
      <c r="P19"/>
    </row>
    <row r="20" spans="2:16" ht="15" customHeight="1" x14ac:dyDescent="0.3">
      <c r="B20" s="4"/>
      <c r="F20" s="229"/>
      <c r="G20"/>
      <c r="H20"/>
      <c r="I20"/>
      <c r="J20"/>
      <c r="K20"/>
      <c r="L20"/>
      <c r="M20"/>
      <c r="N20"/>
      <c r="O20"/>
      <c r="P20"/>
    </row>
    <row r="21" spans="2:16" x14ac:dyDescent="0.3">
      <c r="B21" s="4"/>
      <c r="C21" s="7" t="s">
        <v>75</v>
      </c>
      <c r="D21" s="7" t="s">
        <v>76</v>
      </c>
      <c r="E21" s="6"/>
      <c r="F21" s="231"/>
      <c r="G21"/>
      <c r="H21"/>
      <c r="I21"/>
      <c r="J21"/>
      <c r="K21"/>
      <c r="L21"/>
      <c r="M21"/>
      <c r="N21"/>
      <c r="O21"/>
      <c r="P21"/>
    </row>
    <row r="22" spans="2:16" x14ac:dyDescent="0.3">
      <c r="B22" s="4"/>
      <c r="C22" s="215"/>
      <c r="D22" s="215"/>
      <c r="E22" s="171" t="s">
        <v>352</v>
      </c>
      <c r="F22" s="232"/>
      <c r="G22"/>
      <c r="H22"/>
      <c r="I22"/>
      <c r="J22"/>
      <c r="K22"/>
      <c r="L22"/>
      <c r="M22"/>
      <c r="N22"/>
      <c r="O22"/>
      <c r="P22"/>
    </row>
    <row r="23" spans="2:16" ht="15" customHeight="1" x14ac:dyDescent="0.3">
      <c r="B23" s="4" t="s">
        <v>77</v>
      </c>
      <c r="C23" s="233">
        <f>IFERROR(DATEDIF(Startdatum,Einddatum,"Y")+ (DATEDIF(Startdatum,Einddatum,"YD")/365),"")</f>
        <v>0</v>
      </c>
      <c r="D23" s="234" t="s">
        <v>78</v>
      </c>
      <c r="E23" s="489" t="str">
        <f>IF(C23&gt;1,"De looptijd van uw studie is maximaal één jaar als de subsidie maximaal € 1.000.000 bedraagt en twee jaar als de subsidie meer dan € 1.000.000 bedraagt.","")</f>
        <v/>
      </c>
      <c r="F23" s="489"/>
      <c r="G23" s="489"/>
      <c r="H23" s="489"/>
      <c r="I23" s="489"/>
      <c r="J23" s="489"/>
      <c r="K23" s="489"/>
      <c r="L23" s="489"/>
      <c r="M23" s="489"/>
      <c r="N23" s="243"/>
      <c r="O23"/>
      <c r="P23"/>
    </row>
    <row r="24" spans="2:16" x14ac:dyDescent="0.3">
      <c r="C24" s="504"/>
      <c r="D24" s="504"/>
      <c r="E24" s="489"/>
      <c r="F24" s="489"/>
      <c r="G24" s="489"/>
      <c r="H24" s="489"/>
      <c r="I24" s="489"/>
      <c r="J24" s="489"/>
      <c r="K24" s="489"/>
      <c r="L24" s="489"/>
      <c r="M24" s="489"/>
      <c r="N24" s="243"/>
      <c r="O24"/>
      <c r="P24"/>
    </row>
    <row r="25" spans="2:16" x14ac:dyDescent="0.3">
      <c r="C25" s="303" t="s">
        <v>79</v>
      </c>
      <c r="D25" s="304" t="s">
        <v>80</v>
      </c>
      <c r="E25" s="489"/>
      <c r="F25" s="489"/>
      <c r="G25" s="489"/>
      <c r="H25" s="489"/>
      <c r="I25" s="489"/>
      <c r="J25" s="489"/>
      <c r="K25" s="489"/>
      <c r="L25" s="489"/>
      <c r="M25" s="489"/>
      <c r="N25"/>
      <c r="O25"/>
      <c r="P25"/>
    </row>
    <row r="26" spans="2:16" ht="12.75" customHeight="1" x14ac:dyDescent="0.3">
      <c r="B26" s="295" t="s">
        <v>81</v>
      </c>
      <c r="C26" s="216"/>
      <c r="D26" s="217" t="s">
        <v>86</v>
      </c>
      <c r="E26" s="4" t="str">
        <f t="shared" ref="E26:E35" si="0">IF(AND(C26&gt;0,D26&lt;1),"← Selecteer het type organisatie uit de lijst","")</f>
        <v/>
      </c>
      <c r="G26"/>
      <c r="H26"/>
      <c r="I26"/>
      <c r="J26"/>
      <c r="K26"/>
      <c r="L26"/>
      <c r="M26"/>
      <c r="N26"/>
      <c r="O26"/>
      <c r="P26"/>
    </row>
    <row r="27" spans="2:16" ht="12.75" customHeight="1" x14ac:dyDescent="0.3">
      <c r="B27" s="295" t="s">
        <v>83</v>
      </c>
      <c r="C27" s="216"/>
      <c r="D27" s="217" t="s">
        <v>86</v>
      </c>
      <c r="E27" s="4" t="str">
        <f t="shared" si="0"/>
        <v/>
      </c>
    </row>
    <row r="28" spans="2:16" ht="12.75" customHeight="1" x14ac:dyDescent="0.3">
      <c r="B28" s="295" t="s">
        <v>85</v>
      </c>
      <c r="C28" s="216"/>
      <c r="D28" s="217" t="s">
        <v>86</v>
      </c>
      <c r="E28" s="4" t="str">
        <f t="shared" si="0"/>
        <v/>
      </c>
    </row>
    <row r="29" spans="2:16" ht="12.75" customHeight="1" x14ac:dyDescent="0.3">
      <c r="B29" s="295" t="s">
        <v>87</v>
      </c>
      <c r="C29" s="216"/>
      <c r="D29" s="217" t="s">
        <v>86</v>
      </c>
      <c r="E29" s="4" t="str">
        <f t="shared" si="0"/>
        <v/>
      </c>
    </row>
    <row r="30" spans="2:16" ht="12.75" customHeight="1" x14ac:dyDescent="0.3">
      <c r="B30" s="295" t="s">
        <v>88</v>
      </c>
      <c r="C30" s="216"/>
      <c r="D30" s="217" t="s">
        <v>86</v>
      </c>
      <c r="E30" s="4" t="str">
        <f t="shared" si="0"/>
        <v/>
      </c>
      <c r="F30" s="168"/>
      <c r="G30" s="168"/>
      <c r="H30" s="168"/>
      <c r="I30" s="168"/>
      <c r="J30" s="168"/>
    </row>
    <row r="31" spans="2:16" ht="12.75" customHeight="1" x14ac:dyDescent="0.3">
      <c r="B31" s="295" t="s">
        <v>89</v>
      </c>
      <c r="C31" s="216"/>
      <c r="D31" s="217" t="s">
        <v>86</v>
      </c>
      <c r="E31" s="4" t="str">
        <f t="shared" si="0"/>
        <v/>
      </c>
    </row>
    <row r="32" spans="2:16" ht="12.75" customHeight="1" x14ac:dyDescent="0.3">
      <c r="B32" s="295" t="s">
        <v>90</v>
      </c>
      <c r="C32" s="216"/>
      <c r="D32" s="217" t="s">
        <v>86</v>
      </c>
      <c r="E32" s="4" t="str">
        <f t="shared" si="0"/>
        <v/>
      </c>
    </row>
    <row r="33" spans="2:5" ht="12.75" customHeight="1" x14ac:dyDescent="0.3">
      <c r="B33" s="295" t="s">
        <v>91</v>
      </c>
      <c r="C33" s="216"/>
      <c r="D33" s="217" t="s">
        <v>86</v>
      </c>
      <c r="E33" s="4" t="str">
        <f t="shared" si="0"/>
        <v/>
      </c>
    </row>
    <row r="34" spans="2:5" ht="12.75" customHeight="1" x14ac:dyDescent="0.3">
      <c r="B34" s="295" t="s">
        <v>92</v>
      </c>
      <c r="C34" s="216"/>
      <c r="D34" s="217" t="s">
        <v>86</v>
      </c>
      <c r="E34" s="4" t="str">
        <f t="shared" si="0"/>
        <v/>
      </c>
    </row>
    <row r="35" spans="2:5" ht="12.75" customHeight="1" x14ac:dyDescent="0.3">
      <c r="B35" s="295" t="s">
        <v>93</v>
      </c>
      <c r="C35" s="216"/>
      <c r="D35" s="217" t="s">
        <v>86</v>
      </c>
      <c r="E35" s="4" t="str">
        <f t="shared" si="0"/>
        <v/>
      </c>
    </row>
    <row r="36" spans="2:5" ht="12.75" customHeight="1" x14ac:dyDescent="0.3">
      <c r="B36" s="198"/>
      <c r="C36" s="235"/>
      <c r="D36" s="236"/>
      <c r="E36" s="4"/>
    </row>
    <row r="37" spans="2:5" ht="12.75" customHeight="1" x14ac:dyDescent="0.3">
      <c r="B37" s="294" t="s">
        <v>94</v>
      </c>
      <c r="C37" s="297"/>
      <c r="D37" s="298"/>
      <c r="E37" s="4"/>
    </row>
    <row r="38" spans="2:5" ht="12.75" customHeight="1" x14ac:dyDescent="0.3">
      <c r="B38" s="370" t="s">
        <v>95</v>
      </c>
      <c r="C38" s="299"/>
      <c r="D38" s="300"/>
    </row>
    <row r="39" spans="2:5" ht="12.75" customHeight="1" x14ac:dyDescent="0.3">
      <c r="B39" s="295" t="s">
        <v>96</v>
      </c>
      <c r="C39" s="216"/>
      <c r="D39" s="217" t="s">
        <v>86</v>
      </c>
      <c r="E39" s="14"/>
    </row>
    <row r="40" spans="2:5" ht="12.75" customHeight="1" x14ac:dyDescent="0.3">
      <c r="B40" s="295" t="s">
        <v>97</v>
      </c>
      <c r="C40" s="216"/>
      <c r="D40" s="217" t="s">
        <v>86</v>
      </c>
      <c r="E40" s="4"/>
    </row>
    <row r="41" spans="2:5" ht="12.75" customHeight="1" x14ac:dyDescent="0.3">
      <c r="B41" s="295" t="s">
        <v>98</v>
      </c>
      <c r="C41" s="216"/>
      <c r="D41" s="217" t="s">
        <v>86</v>
      </c>
      <c r="E41" s="4" t="str">
        <f t="shared" ref="E41:E46" si="1">IF(AND(C41&gt;0,D41&lt;1),"← Selecteer het type organisatie uit de lijst","")</f>
        <v/>
      </c>
    </row>
    <row r="42" spans="2:5" ht="12.75" customHeight="1" x14ac:dyDescent="0.3">
      <c r="B42" s="295" t="s">
        <v>99</v>
      </c>
      <c r="C42" s="216"/>
      <c r="D42" s="217" t="s">
        <v>86</v>
      </c>
      <c r="E42" s="4" t="str">
        <f t="shared" si="1"/>
        <v/>
      </c>
    </row>
    <row r="43" spans="2:5" ht="12.75" customHeight="1" x14ac:dyDescent="0.3">
      <c r="B43" s="295" t="s">
        <v>100</v>
      </c>
      <c r="C43" s="216"/>
      <c r="D43" s="217" t="s">
        <v>86</v>
      </c>
      <c r="E43" s="4" t="str">
        <f t="shared" si="1"/>
        <v/>
      </c>
    </row>
    <row r="44" spans="2:5" ht="12.75" customHeight="1" x14ac:dyDescent="0.3">
      <c r="B44" s="295" t="s">
        <v>101</v>
      </c>
      <c r="C44" s="216"/>
      <c r="D44" s="217" t="s">
        <v>86</v>
      </c>
      <c r="E44" s="4" t="str">
        <f t="shared" si="1"/>
        <v/>
      </c>
    </row>
    <row r="45" spans="2:5" ht="12.75" customHeight="1" x14ac:dyDescent="0.3">
      <c r="B45" s="295" t="s">
        <v>102</v>
      </c>
      <c r="C45" s="216"/>
      <c r="D45" s="217" t="s">
        <v>86</v>
      </c>
      <c r="E45" s="4" t="str">
        <f t="shared" si="1"/>
        <v/>
      </c>
    </row>
    <row r="46" spans="2:5" ht="12.75" customHeight="1" x14ac:dyDescent="0.3">
      <c r="B46" s="296" t="s">
        <v>103</v>
      </c>
      <c r="C46" s="216"/>
      <c r="D46" s="217" t="s">
        <v>86</v>
      </c>
      <c r="E46" s="4" t="str">
        <f t="shared" si="1"/>
        <v/>
      </c>
    </row>
    <row r="47" spans="2:5" ht="12.75" customHeight="1" x14ac:dyDescent="0.3">
      <c r="B47" s="199"/>
      <c r="C47" s="237"/>
      <c r="D47" s="236"/>
      <c r="E47" s="4"/>
    </row>
    <row r="48" spans="2:5" ht="12.75" customHeight="1" x14ac:dyDescent="0.3">
      <c r="B48" s="301" t="s">
        <v>104</v>
      </c>
      <c r="C48" s="302"/>
      <c r="D48" s="298"/>
      <c r="E48" s="4"/>
    </row>
    <row r="49" spans="1:5" ht="14.25" customHeight="1" x14ac:dyDescent="0.3">
      <c r="B49" s="490" t="s">
        <v>105</v>
      </c>
      <c r="C49" s="491"/>
      <c r="D49" s="492"/>
    </row>
    <row r="50" spans="1:5" ht="12.75" customHeight="1" x14ac:dyDescent="0.3">
      <c r="A50" s="1">
        <v>1</v>
      </c>
      <c r="B50" s="296" t="s">
        <v>106</v>
      </c>
      <c r="C50" s="216"/>
      <c r="D50" s="217" t="s">
        <v>86</v>
      </c>
      <c r="E50" s="168"/>
    </row>
    <row r="51" spans="1:5" ht="12.75" customHeight="1" x14ac:dyDescent="0.3">
      <c r="A51" s="1">
        <v>2</v>
      </c>
      <c r="B51" s="295" t="s">
        <v>107</v>
      </c>
      <c r="C51" s="216"/>
      <c r="D51" s="217" t="s">
        <v>86</v>
      </c>
      <c r="E51" s="14"/>
    </row>
    <row r="52" spans="1:5" ht="12.75" customHeight="1" x14ac:dyDescent="0.3">
      <c r="A52" s="1">
        <v>3</v>
      </c>
      <c r="B52" s="295" t="s">
        <v>108</v>
      </c>
      <c r="C52" s="216"/>
      <c r="D52" s="217" t="s">
        <v>86</v>
      </c>
    </row>
    <row r="53" spans="1:5" ht="12.75" customHeight="1" x14ac:dyDescent="0.3">
      <c r="A53" s="1">
        <v>4</v>
      </c>
      <c r="B53" s="295" t="s">
        <v>109</v>
      </c>
      <c r="C53" s="216"/>
      <c r="D53" s="217" t="s">
        <v>86</v>
      </c>
    </row>
    <row r="54" spans="1:5" ht="12.75" customHeight="1" x14ac:dyDescent="0.3">
      <c r="A54" s="1">
        <v>5</v>
      </c>
      <c r="B54" s="295" t="s">
        <v>110</v>
      </c>
      <c r="C54" s="216"/>
      <c r="D54" s="217" t="s">
        <v>86</v>
      </c>
    </row>
    <row r="55" spans="1:5" ht="12.75" customHeight="1" x14ac:dyDescent="0.3">
      <c r="A55" s="1">
        <v>6</v>
      </c>
      <c r="B55" s="295" t="s">
        <v>111</v>
      </c>
      <c r="C55" s="216"/>
      <c r="D55" s="217" t="s">
        <v>86</v>
      </c>
    </row>
    <row r="56" spans="1:5" ht="12.75" customHeight="1" x14ac:dyDescent="0.3">
      <c r="A56" s="1">
        <v>7</v>
      </c>
      <c r="B56" s="295" t="s">
        <v>112</v>
      </c>
      <c r="C56" s="216"/>
      <c r="D56" s="217" t="s">
        <v>86</v>
      </c>
    </row>
    <row r="57" spans="1:5" ht="12.75" customHeight="1" x14ac:dyDescent="0.3">
      <c r="A57" s="1">
        <v>8</v>
      </c>
      <c r="B57" s="295" t="s">
        <v>113</v>
      </c>
      <c r="C57" s="216"/>
      <c r="D57" s="217" t="s">
        <v>86</v>
      </c>
    </row>
    <row r="58" spans="1:5" ht="12.75" customHeight="1" x14ac:dyDescent="0.3"/>
  </sheetData>
  <sheetProtection algorithmName="SHA-512" hashValue="BQRenMHb4PIWXVDGI0uO2zs3nZIcOpsDb0ZOyFKkqU5Bi1vpLp6MntycXV2X00sZj5Bn7VNYjl7iCPSBhdao2g==" saltValue="1XUduF/BT0JeY9Dk3FH1CQ==" spinCount="100000" sheet="1" objects="1" scenarios="1"/>
  <mergeCells count="9">
    <mergeCell ref="E23:M25"/>
    <mergeCell ref="B49:D49"/>
    <mergeCell ref="C19:D19"/>
    <mergeCell ref="B2:D2"/>
    <mergeCell ref="B4:D4"/>
    <mergeCell ref="B3:D3"/>
    <mergeCell ref="C24:D24"/>
    <mergeCell ref="C17:D17"/>
    <mergeCell ref="C18:D18"/>
  </mergeCells>
  <phoneticPr fontId="6" type="noConversion"/>
  <dataValidations xWindow="446" yWindow="262" count="4">
    <dataValidation type="list" allowBlank="1" showInputMessage="1" showErrorMessage="1" sqref="D50:D57 D26:D37 D39:D48" xr:uid="{00000000-0002-0000-0100-000000000000}">
      <formula1>Organisatietype</formula1>
    </dataValidation>
    <dataValidation type="list" allowBlank="1" showInputMessage="1" showErrorMessage="1" sqref="D17 C17" xr:uid="{00000000-0002-0000-0100-000001000000}">
      <formula1>studietype</formula1>
    </dataValidation>
    <dataValidation type="date" operator="lessThanOrEqual" allowBlank="1" showInputMessage="1" showErrorMessage="1" error="De looptijd van het project mag maximaal 2 jaar bedragen" sqref="D22" xr:uid="{00000000-0002-0000-0100-000002000000}">
      <formula1>DATE(YEAR(C22)+2,MONTH(C22),DAY(C22)-1)</formula1>
    </dataValidation>
    <dataValidation type="list" allowBlank="1" showInputMessage="1" showErrorMessage="1" sqref="C18:D18" xr:uid="{2CB15245-6FA8-4150-A1ED-46B0BE8D3B21}">
      <formula1>Programmalijn</formula1>
    </dataValidation>
  </dataValidations>
  <printOptions headings="1"/>
  <pageMargins left="0.39370078740157483" right="0.19685039370078741" top="0.19685039370078741" bottom="0.42" header="0.49" footer="0.11811023622047245"/>
  <pageSetup paperSize="9" scale="74" orientation="portrait" r:id="rId1"/>
  <headerFooter alignWithMargins="0">
    <oddFooter>&amp;L&amp;D_x000D_&amp;1#&amp;"Calibri"&amp;10&amp;K000000 Intern gebruik&amp;C&amp;F&amp;A&amp;RPagina &amp;P van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70">
    <tabColor rgb="FFFFFF00"/>
    <pageSetUpPr fitToPage="1"/>
  </sheetPr>
  <dimension ref="B1:AB82"/>
  <sheetViews>
    <sheetView showGridLines="0" zoomScaleNormal="100" workbookViewId="0">
      <selection activeCell="E71" sqref="E71"/>
    </sheetView>
  </sheetViews>
  <sheetFormatPr defaultColWidth="9.1796875" defaultRowHeight="10" x14ac:dyDescent="0.2"/>
  <cols>
    <col min="1" max="1" width="3.26953125" style="16" customWidth="1"/>
    <col min="2" max="2" width="28" style="16" customWidth="1"/>
    <col min="3" max="3" width="43" style="16" customWidth="1"/>
    <col min="4" max="4" width="16.7265625" style="16" customWidth="1"/>
    <col min="5" max="5" width="36.1796875" style="16" customWidth="1"/>
    <col min="6" max="6" width="31.26953125" style="16" customWidth="1"/>
    <col min="7" max="12" width="16.7265625" style="16" customWidth="1"/>
    <col min="13" max="13" width="22.7265625" style="16" customWidth="1"/>
    <col min="14" max="14" width="13.453125" style="16" customWidth="1"/>
    <col min="15" max="16" width="16.7265625" style="16" customWidth="1"/>
    <col min="17" max="17" width="7.7265625" style="16" customWidth="1"/>
    <col min="18" max="18" width="16.7265625" style="16" customWidth="1"/>
    <col min="19" max="20" width="9.1796875" style="16"/>
    <col min="21" max="21" width="9.1796875" style="16" hidden="1" customWidth="1"/>
    <col min="22" max="22" width="16.453125" style="16" hidden="1" customWidth="1"/>
    <col min="23" max="23" width="16.1796875" style="16" hidden="1" customWidth="1"/>
    <col min="24" max="24" width="16.26953125" style="16" hidden="1" customWidth="1"/>
    <col min="25" max="25" width="15.7265625" style="16" hidden="1" customWidth="1"/>
    <col min="26" max="26" width="15.81640625" style="16" hidden="1" customWidth="1"/>
    <col min="27" max="27" width="16.1796875" style="16" hidden="1" customWidth="1"/>
    <col min="28" max="28" width="9.1796875" style="16" hidden="1" customWidth="1"/>
    <col min="29" max="16384" width="9.1796875" style="16"/>
  </cols>
  <sheetData>
    <row r="1" spans="2:28" ht="17.5" x14ac:dyDescent="0.35">
      <c r="B1" s="305" t="s">
        <v>114</v>
      </c>
      <c r="C1" s="306"/>
      <c r="D1" s="306" t="s">
        <v>70</v>
      </c>
      <c r="E1" s="307" t="str">
        <f>Deelnemersoverzicht!C15</f>
        <v>Dit wordt ingevuld door RVO</v>
      </c>
      <c r="F1" s="308"/>
      <c r="G1" s="308"/>
      <c r="H1" s="308"/>
      <c r="I1" s="308"/>
      <c r="J1" s="308"/>
      <c r="K1" s="308"/>
      <c r="L1" s="308"/>
      <c r="M1" s="308"/>
      <c r="N1" s="309"/>
      <c r="U1" s="242"/>
      <c r="V1" s="242"/>
      <c r="W1" s="242"/>
      <c r="X1" s="242"/>
      <c r="Y1" s="242"/>
      <c r="Z1" s="242"/>
      <c r="AA1" s="242"/>
      <c r="AB1" s="242"/>
    </row>
    <row r="2" spans="2:28" ht="10.5" x14ac:dyDescent="0.25">
      <c r="B2" s="310"/>
      <c r="C2" s="311"/>
      <c r="D2" s="311" t="s">
        <v>115</v>
      </c>
      <c r="E2" s="312">
        <f>Deelnemersoverzicht!C19</f>
        <v>0</v>
      </c>
      <c r="F2" s="313"/>
      <c r="G2" s="313"/>
      <c r="H2" s="313"/>
      <c r="I2" s="313"/>
      <c r="J2" s="313"/>
      <c r="K2" s="313"/>
      <c r="L2" s="314"/>
      <c r="M2" s="314"/>
      <c r="N2" s="315"/>
      <c r="U2" s="242"/>
      <c r="V2" s="242"/>
      <c r="W2" s="242"/>
      <c r="X2" s="242"/>
      <c r="Y2" s="242"/>
      <c r="Z2" s="242"/>
      <c r="AA2" s="242"/>
      <c r="AB2" s="242"/>
    </row>
    <row r="3" spans="2:28" x14ac:dyDescent="0.2">
      <c r="B3" s="103"/>
      <c r="C3" s="103"/>
      <c r="D3" s="104"/>
      <c r="E3" s="104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</row>
    <row r="4" spans="2:28" ht="10.5" thickBot="1" x14ac:dyDescent="0.25">
      <c r="B4" s="17" t="s">
        <v>116</v>
      </c>
      <c r="C4" s="106"/>
      <c r="D4" s="107"/>
      <c r="E4" s="106"/>
      <c r="F4" s="108"/>
      <c r="G4" s="105"/>
      <c r="H4" s="105"/>
      <c r="I4" s="105"/>
      <c r="J4" s="105"/>
      <c r="K4" s="105"/>
    </row>
    <row r="5" spans="2:28" ht="11.25" customHeight="1" thickBot="1" x14ac:dyDescent="0.25">
      <c r="B5" s="316"/>
      <c r="C5" s="316"/>
      <c r="D5" s="321" t="s">
        <v>117</v>
      </c>
      <c r="E5" s="322"/>
      <c r="F5" s="321" t="s">
        <v>118</v>
      </c>
      <c r="G5" s="323"/>
      <c r="H5" s="533" t="s">
        <v>119</v>
      </c>
      <c r="V5" s="40" t="s">
        <v>120</v>
      </c>
      <c r="AA5" s="40"/>
    </row>
    <row r="6" spans="2:28" ht="13.5" customHeight="1" thickBot="1" x14ac:dyDescent="0.25">
      <c r="B6" s="317"/>
      <c r="C6" s="324" t="s">
        <v>121</v>
      </c>
      <c r="D6" s="325" t="s">
        <v>122</v>
      </c>
      <c r="E6" s="326"/>
      <c r="F6" s="327" t="s">
        <v>122</v>
      </c>
      <c r="G6" s="328"/>
      <c r="H6" s="534"/>
      <c r="V6" s="18" t="s">
        <v>80</v>
      </c>
      <c r="W6" s="38" t="s">
        <v>123</v>
      </c>
      <c r="X6" s="19" t="s">
        <v>119</v>
      </c>
      <c r="Y6" s="19" t="s">
        <v>124</v>
      </c>
      <c r="AA6" s="16" t="s">
        <v>125</v>
      </c>
    </row>
    <row r="7" spans="2:28" x14ac:dyDescent="0.2">
      <c r="B7" s="318" t="s">
        <v>126</v>
      </c>
      <c r="C7" s="63">
        <f>Deelnemersoverzicht!C26</f>
        <v>0</v>
      </c>
      <c r="D7" s="67">
        <f>'Begroting P'!$K$164</f>
        <v>0</v>
      </c>
      <c r="E7" s="65">
        <f>IF(D7&gt;0,D7/$D$17,0)</f>
        <v>0</v>
      </c>
      <c r="F7" s="67" t="e">
        <f>'Begroting P'!$K$171</f>
        <v>#N/A</v>
      </c>
      <c r="G7" s="66">
        <f>IF(D7&gt;0,F7/D7,0)</f>
        <v>0</v>
      </c>
      <c r="H7" s="67" t="e">
        <f>D7-F7</f>
        <v>#N/A</v>
      </c>
      <c r="V7" s="20" t="str">
        <f>IF(C7&gt;0,VLOOKUP(C7,Deelnemersoverzicht!$C$26:$D$35,2,FALSE),"")</f>
        <v/>
      </c>
      <c r="W7" s="16" t="str">
        <f>IF(V7&lt;&gt;"",VLOOKUP(V7,Lijsten!$A$11:$B$18,2,0),"")</f>
        <v/>
      </c>
      <c r="X7" s="21">
        <f>IF(W7="Privaat",H7,0)</f>
        <v>0</v>
      </c>
      <c r="Y7" s="41">
        <f t="shared" ref="Y7:Y12" si="0">IF(X7&gt;0,X7-X63,0)</f>
        <v>0</v>
      </c>
      <c r="AA7" s="16">
        <f t="array" aca="1" ref="AA7" ca="1">INDIRECT("'Begroting "&amp;B7&amp;"'!K169")</f>
        <v>0</v>
      </c>
    </row>
    <row r="8" spans="2:28" x14ac:dyDescent="0.2">
      <c r="B8" s="319" t="s">
        <v>127</v>
      </c>
      <c r="C8" s="64">
        <f>Deelnemersoverzicht!C27</f>
        <v>0</v>
      </c>
      <c r="D8" s="100">
        <f>'Begroting D1'!$K$164</f>
        <v>0</v>
      </c>
      <c r="E8" s="65">
        <f>IF(D8&gt;0,D8/$D$17,0)</f>
        <v>0</v>
      </c>
      <c r="F8" s="100" t="e">
        <f>'Begroting D1'!$K$171</f>
        <v>#N/A</v>
      </c>
      <c r="G8" s="68">
        <f>IF(D8&gt;0,F8/D8,0)</f>
        <v>0</v>
      </c>
      <c r="H8" s="70" t="e">
        <f>D8-F8</f>
        <v>#N/A</v>
      </c>
      <c r="V8" s="20" t="str">
        <f>IF(C8&gt;0,VLOOKUP(C8,Deelnemersoverzicht!$C$26:$D$35,2,FALSE),"")</f>
        <v/>
      </c>
      <c r="W8" s="16" t="str">
        <f>IF(V8&lt;&gt;"",VLOOKUP(V8,Lijsten!$A$11:$B$18,2,0),"")</f>
        <v/>
      </c>
      <c r="X8" s="21">
        <f>IF(W8="Privaat",H8,0)</f>
        <v>0</v>
      </c>
      <c r="Y8" s="41">
        <f t="shared" si="0"/>
        <v>0</v>
      </c>
      <c r="AA8" s="16">
        <f t="array" aca="1" ref="AA8" ca="1">INDIRECT("'Begroting "&amp;B8&amp;"'!K169")</f>
        <v>0</v>
      </c>
    </row>
    <row r="9" spans="2:28" x14ac:dyDescent="0.2">
      <c r="B9" s="319" t="s">
        <v>128</v>
      </c>
      <c r="C9" s="64">
        <f>Deelnemersoverzicht!C28</f>
        <v>0</v>
      </c>
      <c r="D9" s="99">
        <f>'Begroting D2'!$K$164</f>
        <v>0</v>
      </c>
      <c r="E9" s="65">
        <f>IF(D9&gt;0,D9/$D$17,0)</f>
        <v>0</v>
      </c>
      <c r="F9" s="99" t="e">
        <f>'Begroting D2'!$K$171</f>
        <v>#N/A</v>
      </c>
      <c r="G9" s="68">
        <f>IF(D9&gt;0,F9/D9,0)</f>
        <v>0</v>
      </c>
      <c r="H9" s="70" t="e">
        <f>D9-F9</f>
        <v>#N/A</v>
      </c>
      <c r="V9" s="20" t="str">
        <f>IF(C9&gt;0,VLOOKUP(C9,Deelnemersoverzicht!$C$26:$D$35,2,FALSE),"")</f>
        <v/>
      </c>
      <c r="W9" s="16" t="str">
        <f>IF(V9&lt;&gt;"",VLOOKUP(V9,Lijsten!$A$11:$B$18,2,0),"")</f>
        <v/>
      </c>
      <c r="X9" s="21">
        <f>IF(W9="Privaat",H9,0)</f>
        <v>0</v>
      </c>
      <c r="Y9" s="41">
        <f t="shared" si="0"/>
        <v>0</v>
      </c>
      <c r="AA9" s="16">
        <f t="array" aca="1" ref="AA9" ca="1">INDIRECT("'Begroting "&amp;B9&amp;"'!K169")</f>
        <v>0</v>
      </c>
    </row>
    <row r="10" spans="2:28" x14ac:dyDescent="0.2">
      <c r="B10" s="319" t="s">
        <v>129</v>
      </c>
      <c r="C10" s="64">
        <f>Deelnemersoverzicht!C29</f>
        <v>0</v>
      </c>
      <c r="D10" s="99">
        <f>'Begroting D3'!$K$164</f>
        <v>0</v>
      </c>
      <c r="E10" s="65">
        <f>IF(D10&gt;0,D10/$D$17,0)</f>
        <v>0</v>
      </c>
      <c r="F10" s="99" t="e">
        <f>'Begroting D3'!$K$171</f>
        <v>#N/A</v>
      </c>
      <c r="G10" s="68">
        <f>IF(D10&gt;0,F10/D10,0)</f>
        <v>0</v>
      </c>
      <c r="H10" s="70" t="e">
        <f t="shared" ref="H10:H16" si="1">D10-F10</f>
        <v>#N/A</v>
      </c>
      <c r="V10" s="20" t="str">
        <f>IF(C10&gt;0,VLOOKUP(C10,Deelnemersoverzicht!$C$26:$D$35,2,FALSE),"")</f>
        <v/>
      </c>
      <c r="W10" s="16" t="str">
        <f>IF(V10&lt;&gt;"",VLOOKUP(V10,Lijsten!$A$11:$B$18,2,0),"")</f>
        <v/>
      </c>
      <c r="X10" s="21">
        <f>IF(W10="Privaat",H10,0)</f>
        <v>0</v>
      </c>
      <c r="Y10" s="41">
        <f t="shared" si="0"/>
        <v>0</v>
      </c>
      <c r="AA10" s="16">
        <f t="array" aca="1" ref="AA10" ca="1">INDIRECT("'Begroting "&amp;B10&amp;"'!K169")</f>
        <v>0</v>
      </c>
    </row>
    <row r="11" spans="2:28" x14ac:dyDescent="0.2">
      <c r="B11" s="319" t="s">
        <v>130</v>
      </c>
      <c r="C11" s="64">
        <f>Deelnemersoverzicht!C30</f>
        <v>0</v>
      </c>
      <c r="D11" s="99">
        <f>'Begroting D4'!$K$164</f>
        <v>0</v>
      </c>
      <c r="E11" s="65">
        <f t="shared" ref="E11:E16" si="2">IF(D11&gt;0,D11/$D$17,0)</f>
        <v>0</v>
      </c>
      <c r="F11" s="99" t="e">
        <f>'Begroting D4'!$K$171</f>
        <v>#N/A</v>
      </c>
      <c r="G11" s="68">
        <f t="shared" ref="G11:G16" si="3">IF(D11&gt;0,F11/D11,0)</f>
        <v>0</v>
      </c>
      <c r="H11" s="70" t="e">
        <f t="shared" si="1"/>
        <v>#N/A</v>
      </c>
      <c r="V11" s="20" t="str">
        <f>IF(C11&gt;0,VLOOKUP(C11,Deelnemersoverzicht!$C$26:$D$35,2,FALSE),"")</f>
        <v/>
      </c>
      <c r="W11" s="16" t="str">
        <f>IF(V11&lt;&gt;"",VLOOKUP(V11,Lijsten!$A$11:$B$18,2,0),"")</f>
        <v/>
      </c>
      <c r="X11" s="21">
        <f t="shared" ref="X11:X16" si="4">IF(W11="Privaat",H11,0)</f>
        <v>0</v>
      </c>
      <c r="Y11" s="41">
        <f t="shared" si="0"/>
        <v>0</v>
      </c>
      <c r="AA11" s="16">
        <f t="array" aca="1" ref="AA11" ca="1">INDIRECT("'Begroting "&amp;B11&amp;"'!K169")</f>
        <v>0</v>
      </c>
    </row>
    <row r="12" spans="2:28" x14ac:dyDescent="0.2">
      <c r="B12" s="319" t="s">
        <v>131</v>
      </c>
      <c r="C12" s="64">
        <f>Deelnemersoverzicht!C31</f>
        <v>0</v>
      </c>
      <c r="D12" s="99">
        <f>'Begroting D5'!$K$164</f>
        <v>0</v>
      </c>
      <c r="E12" s="65">
        <f t="shared" si="2"/>
        <v>0</v>
      </c>
      <c r="F12" s="99" t="e">
        <f>'Begroting D5'!$K$171</f>
        <v>#N/A</v>
      </c>
      <c r="G12" s="68">
        <f t="shared" si="3"/>
        <v>0</v>
      </c>
      <c r="H12" s="70" t="e">
        <f t="shared" si="1"/>
        <v>#N/A</v>
      </c>
      <c r="V12" s="20" t="str">
        <f>IF(C12&gt;0,VLOOKUP(C12,Deelnemersoverzicht!$C$26:$D$35,2,FALSE),"")</f>
        <v/>
      </c>
      <c r="W12" s="16" t="str">
        <f>IF(V12&lt;&gt;"",VLOOKUP(V12,Lijsten!$A$11:$B$18,2,0),"")</f>
        <v/>
      </c>
      <c r="X12" s="21">
        <f t="shared" si="4"/>
        <v>0</v>
      </c>
      <c r="Y12" s="41">
        <f t="shared" si="0"/>
        <v>0</v>
      </c>
      <c r="AA12" s="16">
        <f t="array" aca="1" ref="AA12" ca="1">INDIRECT("'Begroting "&amp;B12&amp;"'!K169")</f>
        <v>0</v>
      </c>
    </row>
    <row r="13" spans="2:28" x14ac:dyDescent="0.2">
      <c r="B13" s="319" t="s">
        <v>132</v>
      </c>
      <c r="C13" s="64">
        <f>Deelnemersoverzicht!C32</f>
        <v>0</v>
      </c>
      <c r="D13" s="99">
        <f>'Begroting D6'!$K$164</f>
        <v>0</v>
      </c>
      <c r="E13" s="65">
        <f t="shared" si="2"/>
        <v>0</v>
      </c>
      <c r="F13" s="99" t="e">
        <f>'Begroting D6'!$K$171</f>
        <v>#N/A</v>
      </c>
      <c r="G13" s="68">
        <f t="shared" si="3"/>
        <v>0</v>
      </c>
      <c r="H13" s="70" t="e">
        <f t="shared" si="1"/>
        <v>#N/A</v>
      </c>
      <c r="V13" s="20" t="str">
        <f>IF(C13&gt;0,VLOOKUP(C13,Deelnemersoverzicht!$C$26:$D$35,2,FALSE),"")</f>
        <v/>
      </c>
      <c r="W13" s="16" t="str">
        <f>IF(V13&lt;&gt;"",VLOOKUP(V13,Lijsten!$A$11:$B$18,2,0),"")</f>
        <v/>
      </c>
      <c r="X13" s="21">
        <f t="shared" si="4"/>
        <v>0</v>
      </c>
      <c r="Y13" s="41">
        <f>IF(X13&gt;0,X13-X70,0)</f>
        <v>0</v>
      </c>
      <c r="AA13" s="16">
        <f t="array" aca="1" ref="AA13" ca="1">INDIRECT("'Begroting "&amp;B13&amp;"'!K169")</f>
        <v>0</v>
      </c>
    </row>
    <row r="14" spans="2:28" x14ac:dyDescent="0.2">
      <c r="B14" s="319" t="s">
        <v>133</v>
      </c>
      <c r="C14" s="64">
        <f>Deelnemersoverzicht!C33</f>
        <v>0</v>
      </c>
      <c r="D14" s="99">
        <f>'Begroting D7'!$K$164</f>
        <v>0</v>
      </c>
      <c r="E14" s="65">
        <f t="shared" si="2"/>
        <v>0</v>
      </c>
      <c r="F14" s="99" t="e">
        <f>'Begroting D7'!$K$171</f>
        <v>#N/A</v>
      </c>
      <c r="G14" s="68">
        <f t="shared" si="3"/>
        <v>0</v>
      </c>
      <c r="H14" s="70" t="e">
        <f t="shared" si="1"/>
        <v>#N/A</v>
      </c>
      <c r="V14" s="20" t="str">
        <f>IF(C14&gt;0,VLOOKUP(C14,Deelnemersoverzicht!$C$26:$D$35,2,FALSE),"")</f>
        <v/>
      </c>
      <c r="W14" s="16" t="str">
        <f>IF(V14&lt;&gt;"",VLOOKUP(V14,Lijsten!$A$11:$B$18,2,0),"")</f>
        <v/>
      </c>
      <c r="X14" s="21">
        <f t="shared" si="4"/>
        <v>0</v>
      </c>
      <c r="Y14" s="41">
        <f>IF(X14&gt;0,X14-X71,0)</f>
        <v>0</v>
      </c>
      <c r="AA14" s="16">
        <f t="array" aca="1" ref="AA14" ca="1">INDIRECT("'Begroting "&amp;B14&amp;"'!K169")</f>
        <v>0</v>
      </c>
    </row>
    <row r="15" spans="2:28" x14ac:dyDescent="0.2">
      <c r="B15" s="319" t="s">
        <v>134</v>
      </c>
      <c r="C15" s="64">
        <f>Deelnemersoverzicht!C34</f>
        <v>0</v>
      </c>
      <c r="D15" s="99">
        <f>'Begroting D8'!$K$164</f>
        <v>0</v>
      </c>
      <c r="E15" s="65">
        <f t="shared" si="2"/>
        <v>0</v>
      </c>
      <c r="F15" s="99" t="e">
        <f>'Begroting D8'!$K$171</f>
        <v>#N/A</v>
      </c>
      <c r="G15" s="68">
        <f t="shared" si="3"/>
        <v>0</v>
      </c>
      <c r="H15" s="70" t="e">
        <f t="shared" si="1"/>
        <v>#N/A</v>
      </c>
      <c r="V15" s="20" t="str">
        <f>IF(C15&gt;0,VLOOKUP(C15,Deelnemersoverzicht!$C$26:$D$35,2,FALSE),"")</f>
        <v/>
      </c>
      <c r="W15" s="16" t="str">
        <f>IF(V15&lt;&gt;"",VLOOKUP(V15,Lijsten!$A$11:$B$18,2,0),"")</f>
        <v/>
      </c>
      <c r="X15" s="21">
        <f t="shared" si="4"/>
        <v>0</v>
      </c>
      <c r="Y15" s="41">
        <f>IF(X15&gt;0,X15-X72,0)</f>
        <v>0</v>
      </c>
      <c r="AA15" s="16">
        <f t="array" aca="1" ref="AA15" ca="1">INDIRECT("'Begroting "&amp;B15&amp;"'!K169")</f>
        <v>0</v>
      </c>
    </row>
    <row r="16" spans="2:28" ht="10.5" thickBot="1" x14ac:dyDescent="0.25">
      <c r="B16" s="320" t="s">
        <v>135</v>
      </c>
      <c r="C16" s="64">
        <f>Deelnemersoverzicht!C35</f>
        <v>0</v>
      </c>
      <c r="D16" s="99">
        <f>'Begroting D9'!$K$164</f>
        <v>0</v>
      </c>
      <c r="E16" s="65">
        <f t="shared" si="2"/>
        <v>0</v>
      </c>
      <c r="F16" s="99" t="e">
        <f>'Begroting D9'!$K$171</f>
        <v>#N/A</v>
      </c>
      <c r="G16" s="68">
        <f t="shared" si="3"/>
        <v>0</v>
      </c>
      <c r="H16" s="70" t="e">
        <f t="shared" si="1"/>
        <v>#N/A</v>
      </c>
      <c r="V16" s="20" t="str">
        <f>IF(C16&gt;0,VLOOKUP(C16,Deelnemersoverzicht!$C$26:$D$35,2,FALSE),"")</f>
        <v/>
      </c>
      <c r="W16" s="16" t="str">
        <f>IF(V16&lt;&gt;"",VLOOKUP(V16,Lijsten!$A$11:$B$18,2,0),"")</f>
        <v/>
      </c>
      <c r="X16" s="21">
        <f t="shared" si="4"/>
        <v>0</v>
      </c>
      <c r="Y16" s="41">
        <f>IF(X16&gt;0,X16-X73,0)</f>
        <v>0</v>
      </c>
      <c r="AA16" s="16">
        <f t="array" aca="1" ref="AA16" ca="1">INDIRECT("'Begroting "&amp;B16&amp;"'!K169")</f>
        <v>0</v>
      </c>
    </row>
    <row r="17" spans="2:27" ht="10.5" thickBot="1" x14ac:dyDescent="0.25">
      <c r="C17" s="22" t="s">
        <v>136</v>
      </c>
      <c r="D17" s="23">
        <f>SUM(D7:D16)</f>
        <v>0</v>
      </c>
      <c r="E17" s="24">
        <f>IF(D17&gt;0,D17/$D$17,0)</f>
        <v>0</v>
      </c>
      <c r="F17" s="23" t="e">
        <f>SUM(F7:F16)</f>
        <v>#N/A</v>
      </c>
      <c r="G17" s="25">
        <f>IF(D17&gt;0,F17/D17,0)</f>
        <v>0</v>
      </c>
      <c r="H17" s="23" t="e">
        <f>D17-F17</f>
        <v>#N/A</v>
      </c>
      <c r="V17" s="26" t="s">
        <v>137</v>
      </c>
      <c r="W17" s="39"/>
      <c r="X17" s="27">
        <f>SUM(X7:X16)</f>
        <v>0</v>
      </c>
      <c r="Y17" s="42">
        <f>SUM(Y7:Y16)</f>
        <v>0</v>
      </c>
      <c r="AA17" s="16">
        <f ca="1">SUM(AA7:AA16)</f>
        <v>0</v>
      </c>
    </row>
    <row r="18" spans="2:27" x14ac:dyDescent="0.2">
      <c r="C18" s="28"/>
      <c r="D18" s="29"/>
      <c r="E18" s="29"/>
      <c r="F18" s="214" t="e">
        <f>IF(F17&gt;MaxSubsidie,"U vraagt meer subsidie aan dan volgens het programma mogelijk is.","")</f>
        <v>#N/A</v>
      </c>
      <c r="G18" s="29"/>
      <c r="H18" s="29"/>
      <c r="I18" s="30"/>
      <c r="J18" s="32"/>
      <c r="K18" s="32"/>
      <c r="L18" s="31"/>
      <c r="M18" s="32"/>
      <c r="N18" s="31"/>
      <c r="O18" s="32"/>
      <c r="P18" s="31"/>
      <c r="Q18" s="32"/>
      <c r="R18" s="33"/>
    </row>
    <row r="19" spans="2:27" x14ac:dyDescent="0.2">
      <c r="C19" s="28"/>
      <c r="D19" s="29"/>
      <c r="E19" s="29"/>
      <c r="F19" s="214" t="e">
        <f>IF(AND(Deelnemersoverzicht!C23&gt;1,F17&lt;1000000,F17&gt;0),"Let op, uw projectduur is langer dan 1 jaar terwijl uw gevraagde subsidie minder dan € 1.000.000 is.","")</f>
        <v>#N/A</v>
      </c>
      <c r="G19" s="29"/>
      <c r="H19" s="29"/>
      <c r="I19" s="30"/>
      <c r="J19" s="32"/>
      <c r="K19" s="32"/>
      <c r="L19" s="31"/>
      <c r="M19" s="32"/>
      <c r="N19" s="31"/>
      <c r="O19" s="32"/>
      <c r="P19" s="31"/>
      <c r="Q19" s="32"/>
      <c r="R19" s="33"/>
    </row>
    <row r="20" spans="2:27" ht="11.5" x14ac:dyDescent="0.2">
      <c r="B20" s="186" t="s">
        <v>116</v>
      </c>
      <c r="C20" s="187"/>
      <c r="D20" s="188"/>
      <c r="E20" s="189"/>
      <c r="F20" s="187"/>
      <c r="G20" s="187"/>
      <c r="H20" s="187"/>
      <c r="I20" s="187"/>
      <c r="J20" s="187"/>
      <c r="K20" s="32"/>
      <c r="L20" s="31"/>
      <c r="M20" s="32"/>
      <c r="N20" s="31"/>
      <c r="O20" s="32"/>
      <c r="P20" s="31"/>
      <c r="Q20" s="32"/>
      <c r="R20" s="33"/>
    </row>
    <row r="21" spans="2:27" ht="12" thickBot="1" x14ac:dyDescent="0.25">
      <c r="B21" s="359" t="s">
        <v>358</v>
      </c>
      <c r="C21" s="190"/>
      <c r="D21" s="190"/>
      <c r="E21" s="190"/>
      <c r="F21" s="190"/>
      <c r="G21" s="190"/>
      <c r="H21" s="188"/>
      <c r="I21" s="188"/>
      <c r="J21" s="188"/>
      <c r="K21" s="32"/>
      <c r="L21" s="31"/>
      <c r="M21" s="32"/>
      <c r="N21" s="31"/>
      <c r="O21" s="32"/>
      <c r="P21" s="31"/>
      <c r="Q21" s="32"/>
      <c r="R21" s="33"/>
    </row>
    <row r="22" spans="2:27" ht="10.5" customHeight="1" x14ac:dyDescent="0.25">
      <c r="B22" s="555" t="s">
        <v>139</v>
      </c>
      <c r="C22" s="556"/>
      <c r="D22" s="556"/>
      <c r="E22" s="556"/>
      <c r="F22" s="556"/>
      <c r="G22" s="556"/>
      <c r="H22" s="556"/>
      <c r="I22" s="556"/>
      <c r="J22" s="556"/>
      <c r="K22" s="556"/>
      <c r="L22" s="556"/>
      <c r="M22" s="556"/>
      <c r="N22" s="557"/>
      <c r="O22"/>
      <c r="P22"/>
      <c r="Q22" s="32"/>
      <c r="R22" s="33"/>
    </row>
    <row r="23" spans="2:27" ht="11.25" customHeight="1" thickBot="1" x14ac:dyDescent="0.3">
      <c r="B23" s="558"/>
      <c r="C23" s="559"/>
      <c r="D23" s="559"/>
      <c r="E23" s="559"/>
      <c r="F23" s="559"/>
      <c r="G23" s="559"/>
      <c r="H23" s="559"/>
      <c r="I23" s="559"/>
      <c r="J23" s="559"/>
      <c r="K23" s="559"/>
      <c r="L23" s="559"/>
      <c r="M23" s="559"/>
      <c r="N23" s="560"/>
      <c r="O23"/>
      <c r="P23"/>
      <c r="Q23" s="32"/>
      <c r="R23" s="33"/>
    </row>
    <row r="24" spans="2:27" ht="51" customHeight="1" thickBot="1" x14ac:dyDescent="0.25">
      <c r="B24" s="329" t="s">
        <v>140</v>
      </c>
      <c r="C24" s="329" t="s">
        <v>141</v>
      </c>
      <c r="D24" s="535" t="s">
        <v>142</v>
      </c>
      <c r="E24" s="536"/>
      <c r="F24" s="552" t="s">
        <v>143</v>
      </c>
      <c r="G24" s="553"/>
      <c r="H24" s="553"/>
      <c r="I24" s="553"/>
      <c r="J24" s="553"/>
      <c r="K24" s="553"/>
      <c r="L24" s="553"/>
      <c r="M24" s="553"/>
      <c r="N24" s="554"/>
      <c r="O24" s="32"/>
      <c r="P24" s="31"/>
      <c r="Q24" s="32"/>
      <c r="R24" s="33"/>
    </row>
    <row r="25" spans="2:27" ht="25.15" customHeight="1" x14ac:dyDescent="0.2">
      <c r="B25" s="238" t="s">
        <v>117</v>
      </c>
      <c r="C25" s="213">
        <f>D17</f>
        <v>0</v>
      </c>
      <c r="D25" s="548"/>
      <c r="E25" s="549"/>
      <c r="F25" s="542" t="s">
        <v>359</v>
      </c>
      <c r="G25" s="542"/>
      <c r="H25" s="542"/>
      <c r="I25" s="542"/>
      <c r="J25" s="542"/>
      <c r="K25" s="542"/>
      <c r="L25" s="542"/>
      <c r="M25" s="542"/>
      <c r="N25" s="543"/>
      <c r="O25" s="32"/>
      <c r="P25" s="31"/>
      <c r="Q25" s="32"/>
      <c r="R25" s="33"/>
    </row>
    <row r="26" spans="2:27" ht="34.5" x14ac:dyDescent="0.2">
      <c r="B26" s="239" t="s">
        <v>339</v>
      </c>
      <c r="C26" s="240">
        <f ca="1">AA17</f>
        <v>0</v>
      </c>
      <c r="D26" s="537"/>
      <c r="E26" s="538"/>
      <c r="F26" s="544"/>
      <c r="G26" s="544"/>
      <c r="H26" s="544"/>
      <c r="I26" s="544"/>
      <c r="J26" s="544"/>
      <c r="K26" s="544"/>
      <c r="L26" s="544"/>
      <c r="M26" s="544"/>
      <c r="N26" s="545"/>
      <c r="O26" s="32"/>
      <c r="P26" s="31"/>
      <c r="Q26" s="32"/>
      <c r="R26" s="33"/>
    </row>
    <row r="27" spans="2:27" ht="25.15" customHeight="1" x14ac:dyDescent="0.2">
      <c r="B27" s="239" t="s">
        <v>145</v>
      </c>
      <c r="C27" s="240" t="e">
        <f>F17</f>
        <v>#N/A</v>
      </c>
      <c r="D27" s="537"/>
      <c r="E27" s="538"/>
      <c r="F27" s="544"/>
      <c r="G27" s="544"/>
      <c r="H27" s="544"/>
      <c r="I27" s="544"/>
      <c r="J27" s="544"/>
      <c r="K27" s="544"/>
      <c r="L27" s="544"/>
      <c r="M27" s="544"/>
      <c r="N27" s="545"/>
      <c r="O27" s="32"/>
      <c r="P27" s="31"/>
      <c r="Q27" s="32"/>
      <c r="R27" s="33"/>
    </row>
    <row r="28" spans="2:27" ht="25.15" customHeight="1" x14ac:dyDescent="0.2">
      <c r="B28" s="239" t="s">
        <v>146</v>
      </c>
      <c r="C28" s="241">
        <f>C50</f>
        <v>0</v>
      </c>
      <c r="D28" s="537"/>
      <c r="E28" s="541"/>
      <c r="F28" s="544"/>
      <c r="G28" s="544"/>
      <c r="H28" s="544"/>
      <c r="I28" s="544"/>
      <c r="J28" s="544"/>
      <c r="K28" s="544"/>
      <c r="L28" s="544"/>
      <c r="M28" s="544"/>
      <c r="N28" s="545"/>
      <c r="O28" s="32"/>
      <c r="P28" s="31"/>
      <c r="Q28" s="32"/>
      <c r="R28" s="33"/>
    </row>
    <row r="29" spans="2:27" ht="25.15" customHeight="1" x14ac:dyDescent="0.2">
      <c r="B29" s="239" t="s">
        <v>147</v>
      </c>
      <c r="C29" s="241">
        <f>C62</f>
        <v>0</v>
      </c>
      <c r="D29" s="537"/>
      <c r="E29" s="541"/>
      <c r="F29" s="544"/>
      <c r="G29" s="544"/>
      <c r="H29" s="544"/>
      <c r="I29" s="544"/>
      <c r="J29" s="544"/>
      <c r="K29" s="544"/>
      <c r="L29" s="544"/>
      <c r="M29" s="544"/>
      <c r="N29" s="545"/>
      <c r="O29" s="32"/>
      <c r="P29" s="31"/>
      <c r="Q29" s="32"/>
      <c r="R29" s="33"/>
    </row>
    <row r="30" spans="2:27" ht="12.5" x14ac:dyDescent="0.2">
      <c r="B30" s="222"/>
      <c r="C30" s="223">
        <v>0</v>
      </c>
      <c r="D30" s="539"/>
      <c r="E30" s="540"/>
      <c r="F30" s="544"/>
      <c r="G30" s="544"/>
      <c r="H30" s="544"/>
      <c r="I30" s="544"/>
      <c r="J30" s="544"/>
      <c r="K30" s="544"/>
      <c r="L30" s="544"/>
      <c r="M30" s="544"/>
      <c r="N30" s="545"/>
      <c r="O30" s="32"/>
      <c r="P30" s="31"/>
      <c r="Q30" s="32"/>
      <c r="R30" s="33"/>
    </row>
    <row r="31" spans="2:27" ht="12.5" x14ac:dyDescent="0.2">
      <c r="B31" s="222"/>
      <c r="C31" s="223">
        <v>0</v>
      </c>
      <c r="D31" s="539"/>
      <c r="E31" s="540"/>
      <c r="F31" s="544"/>
      <c r="G31" s="544"/>
      <c r="H31" s="544"/>
      <c r="I31" s="544"/>
      <c r="J31" s="544"/>
      <c r="K31" s="544"/>
      <c r="L31" s="544"/>
      <c r="M31" s="544"/>
      <c r="N31" s="545"/>
      <c r="O31" s="32"/>
      <c r="P31" s="31"/>
      <c r="Q31" s="32"/>
      <c r="R31" s="33"/>
    </row>
    <row r="32" spans="2:27" ht="12.5" x14ac:dyDescent="0.2">
      <c r="B32" s="222"/>
      <c r="C32" s="223">
        <v>0</v>
      </c>
      <c r="D32" s="539"/>
      <c r="E32" s="540"/>
      <c r="F32" s="544"/>
      <c r="G32" s="544"/>
      <c r="H32" s="544"/>
      <c r="I32" s="544"/>
      <c r="J32" s="544"/>
      <c r="K32" s="544"/>
      <c r="L32" s="544"/>
      <c r="M32" s="544"/>
      <c r="N32" s="545"/>
      <c r="O32" s="32"/>
      <c r="P32" s="31"/>
      <c r="Q32" s="32"/>
      <c r="R32" s="33"/>
    </row>
    <row r="33" spans="2:27" ht="12.5" x14ac:dyDescent="0.2">
      <c r="B33" s="222"/>
      <c r="C33" s="223">
        <v>0</v>
      </c>
      <c r="D33" s="539"/>
      <c r="E33" s="540"/>
      <c r="F33" s="544"/>
      <c r="G33" s="544"/>
      <c r="H33" s="544"/>
      <c r="I33" s="544"/>
      <c r="J33" s="544"/>
      <c r="K33" s="544"/>
      <c r="L33" s="544"/>
      <c r="M33" s="544"/>
      <c r="N33" s="545"/>
      <c r="O33" s="32"/>
      <c r="P33" s="31"/>
      <c r="Q33" s="32"/>
      <c r="R33" s="33"/>
    </row>
    <row r="34" spans="2:27" ht="12.5" x14ac:dyDescent="0.2">
      <c r="B34" s="222"/>
      <c r="C34" s="223">
        <v>0</v>
      </c>
      <c r="D34" s="539"/>
      <c r="E34" s="540"/>
      <c r="F34" s="544"/>
      <c r="G34" s="544"/>
      <c r="H34" s="544"/>
      <c r="I34" s="544"/>
      <c r="J34" s="544"/>
      <c r="K34" s="544"/>
      <c r="L34" s="544"/>
      <c r="M34" s="544"/>
      <c r="N34" s="545"/>
      <c r="O34" s="32"/>
      <c r="P34" s="31"/>
      <c r="Q34" s="32"/>
      <c r="R34" s="33"/>
    </row>
    <row r="35" spans="2:27" ht="13" thickBot="1" x14ac:dyDescent="0.25">
      <c r="B35" s="224"/>
      <c r="C35" s="225">
        <v>0</v>
      </c>
      <c r="D35" s="550"/>
      <c r="E35" s="551"/>
      <c r="F35" s="546"/>
      <c r="G35" s="546"/>
      <c r="H35" s="546"/>
      <c r="I35" s="546"/>
      <c r="J35" s="546"/>
      <c r="K35" s="546"/>
      <c r="L35" s="546"/>
      <c r="M35" s="546"/>
      <c r="N35" s="547"/>
      <c r="O35" s="32"/>
      <c r="P35" s="31"/>
      <c r="Q35" s="32"/>
      <c r="R35" s="33"/>
    </row>
    <row r="36" spans="2:27" ht="12" thickBot="1" x14ac:dyDescent="0.25">
      <c r="C36" s="212" t="e">
        <f ca="1">SUM(C26:C35)</f>
        <v>#N/A</v>
      </c>
      <c r="D36" s="200" t="e">
        <f ca="1">IF(C36&lt;D17,"onderbouw de volledige investeringskosten","")</f>
        <v>#N/A</v>
      </c>
      <c r="E36" s="29"/>
      <c r="F36" s="29"/>
      <c r="G36" s="29"/>
      <c r="H36" s="29"/>
      <c r="I36" s="30"/>
      <c r="J36" s="32"/>
      <c r="K36" s="32"/>
      <c r="L36" s="31"/>
      <c r="M36" s="32"/>
      <c r="N36" s="31"/>
      <c r="O36" s="32"/>
      <c r="P36" s="31"/>
      <c r="Q36" s="32"/>
      <c r="R36" s="33"/>
    </row>
    <row r="37" spans="2:27" x14ac:dyDescent="0.2">
      <c r="C37" s="28"/>
      <c r="D37" s="29"/>
      <c r="E37" s="29"/>
      <c r="F37" s="29"/>
      <c r="G37" s="29"/>
      <c r="H37" s="29"/>
      <c r="I37" s="30"/>
      <c r="J37" s="32"/>
      <c r="K37" s="32"/>
      <c r="L37" s="31"/>
      <c r="M37" s="32"/>
      <c r="N37" s="31"/>
      <c r="O37" s="32"/>
      <c r="P37" s="31"/>
      <c r="Q37" s="32"/>
      <c r="R37" s="33"/>
    </row>
    <row r="38" spans="2:27" ht="10.5" thickBot="1" x14ac:dyDescent="0.25">
      <c r="C38" s="28"/>
      <c r="D38" s="29"/>
      <c r="E38" s="29"/>
      <c r="F38" s="29"/>
      <c r="G38" s="29"/>
      <c r="H38" s="29"/>
      <c r="I38" s="30"/>
      <c r="J38" s="32"/>
      <c r="K38" s="32"/>
      <c r="L38" s="31"/>
      <c r="M38" s="32"/>
      <c r="N38" s="31"/>
      <c r="O38" s="32"/>
      <c r="P38" s="31"/>
      <c r="Q38" s="32"/>
      <c r="R38" s="33"/>
      <c r="V38" s="40" t="s">
        <v>148</v>
      </c>
    </row>
    <row r="39" spans="2:27" s="191" customFormat="1" ht="20.5" thickBot="1" x14ac:dyDescent="0.25">
      <c r="B39" s="28"/>
      <c r="C39" s="29"/>
      <c r="D39" s="29"/>
      <c r="E39" s="29"/>
      <c r="F39" s="29"/>
      <c r="G39" s="29"/>
      <c r="H39" s="30"/>
      <c r="I39" s="32"/>
      <c r="J39" s="32"/>
      <c r="K39" s="31"/>
      <c r="L39" s="32"/>
      <c r="M39" s="16"/>
      <c r="N39" s="31"/>
      <c r="O39" s="32"/>
      <c r="P39" s="31"/>
      <c r="V39" s="71" t="s">
        <v>149</v>
      </c>
      <c r="W39" s="71" t="s">
        <v>150</v>
      </c>
      <c r="X39" s="71" t="s">
        <v>151</v>
      </c>
      <c r="Y39" s="71" t="s">
        <v>152</v>
      </c>
      <c r="Z39" s="71" t="s">
        <v>153</v>
      </c>
      <c r="AA39" s="71" t="s">
        <v>150</v>
      </c>
    </row>
    <row r="40" spans="2:27" ht="12" customHeight="1" thickBot="1" x14ac:dyDescent="0.25">
      <c r="B40" s="185" t="s">
        <v>138</v>
      </c>
      <c r="C40" s="34"/>
      <c r="D40" s="29"/>
      <c r="E40" s="29"/>
      <c r="F40" s="29"/>
      <c r="G40" s="29"/>
      <c r="N40" s="35"/>
      <c r="V40" s="87" t="str">
        <f>IF(C42&gt;0,VLOOKUP(D42,Deelnemersoverzicht!$C$26:$D$35,2,FALSE),"")</f>
        <v/>
      </c>
      <c r="W40" s="73" t="str">
        <f>IF(V40&lt;&gt;"",VLOOKUP(V40,Lijsten!$A$11:$B$18,2,0),"")</f>
        <v/>
      </c>
      <c r="X40" s="72">
        <f t="shared" ref="X40:X47" si="5">IF(W40="Publiek",C42,0)</f>
        <v>0</v>
      </c>
      <c r="Y40" s="72">
        <f t="shared" ref="Y40:Y47" si="6">IF(AA40="Privaat",C42,0)</f>
        <v>0</v>
      </c>
      <c r="Z40" s="91" t="str">
        <f>IF(C42&gt;0,VLOOKUP(B42,Deelnemersoverzicht!$C$26:$D$46,2,FALSE),"")</f>
        <v/>
      </c>
      <c r="AA40" s="83" t="str">
        <f>IF(Z40&lt;&gt;"",VLOOKUP(Z40,Lijsten!$A$11:$B$18,2,0),"")</f>
        <v/>
      </c>
    </row>
    <row r="41" spans="2:27" ht="12" customHeight="1" thickBot="1" x14ac:dyDescent="0.25">
      <c r="B41" s="330" t="s">
        <v>154</v>
      </c>
      <c r="C41" s="331" t="s">
        <v>141</v>
      </c>
      <c r="D41" s="332" t="s">
        <v>155</v>
      </c>
      <c r="E41" s="333"/>
      <c r="F41" s="334" t="s">
        <v>156</v>
      </c>
      <c r="G41" s="335"/>
      <c r="H41" s="335"/>
      <c r="I41" s="335"/>
      <c r="J41" s="335"/>
      <c r="K41" s="336"/>
      <c r="L41" s="191"/>
      <c r="M41" s="191"/>
      <c r="N41" s="192"/>
      <c r="O41" s="191"/>
      <c r="P41" s="191"/>
      <c r="V41" s="88" t="str">
        <f>IF(C43&gt;0,VLOOKUP(D43,Deelnemersoverzicht!$C$26:$D$35,2,FALSE),"")</f>
        <v/>
      </c>
      <c r="W41" s="76" t="str">
        <f>IF(V41&lt;&gt;"",VLOOKUP(V41,Lijsten!$A$11:$B$18,2,0),"")</f>
        <v/>
      </c>
      <c r="X41" s="75">
        <f t="shared" si="5"/>
        <v>0</v>
      </c>
      <c r="Y41" s="75">
        <f t="shared" si="6"/>
        <v>0</v>
      </c>
      <c r="Z41" s="92" t="str">
        <f>IF(C43&gt;0,VLOOKUP(B43,Deelnemersoverzicht!$C$26:$D$46,2,FALSE),"")</f>
        <v/>
      </c>
      <c r="AA41" s="77" t="str">
        <f>IF(Z41&lt;&gt;"",VLOOKUP(Z41,Lijsten!$A$11:$B$18,2,0),"")</f>
        <v/>
      </c>
    </row>
    <row r="42" spans="2:27" ht="13" customHeight="1" x14ac:dyDescent="0.2">
      <c r="B42" s="392"/>
      <c r="C42" s="218"/>
      <c r="D42" s="571"/>
      <c r="E42" s="572"/>
      <c r="F42" s="561" t="s">
        <v>157</v>
      </c>
      <c r="G42" s="562"/>
      <c r="H42" s="562"/>
      <c r="I42" s="562"/>
      <c r="J42" s="562"/>
      <c r="K42" s="563"/>
      <c r="N42" s="182"/>
      <c r="V42" s="88" t="str">
        <f>IF(C44&gt;0,VLOOKUP(D44,Deelnemersoverzicht!$C$26:$D$35,2,FALSE),"")</f>
        <v/>
      </c>
      <c r="W42" s="76" t="str">
        <f>IF(V42&lt;&gt;"",VLOOKUP(V42,Lijsten!$A$11:$B$18,2,0),"")</f>
        <v/>
      </c>
      <c r="X42" s="75">
        <f t="shared" si="5"/>
        <v>0</v>
      </c>
      <c r="Y42" s="75">
        <f t="shared" si="6"/>
        <v>0</v>
      </c>
      <c r="Z42" s="92" t="str">
        <f>IF(C44&gt;0,VLOOKUP(B44,Deelnemersoverzicht!$C$26:$D$46,2,FALSE),"")</f>
        <v/>
      </c>
      <c r="AA42" s="77" t="str">
        <f>IF(Z42&lt;&gt;"",VLOOKUP(Z42,Lijsten!$A$11:$B$18,2,0),"")</f>
        <v/>
      </c>
    </row>
    <row r="43" spans="2:27" ht="13" customHeight="1" x14ac:dyDescent="0.2">
      <c r="B43" s="393"/>
      <c r="C43" s="219"/>
      <c r="D43" s="520"/>
      <c r="E43" s="521"/>
      <c r="F43" s="564"/>
      <c r="G43" s="565"/>
      <c r="H43" s="565"/>
      <c r="I43" s="565"/>
      <c r="J43" s="565"/>
      <c r="K43" s="566"/>
      <c r="N43" s="182"/>
      <c r="V43" s="74" t="str">
        <f>IF(C45&gt;0,VLOOKUP(D45,Deelnemersoverzicht!$C$26:$D$35,2,FALSE),"")</f>
        <v/>
      </c>
      <c r="W43" s="76" t="str">
        <f>IF(V43&lt;&gt;"",VLOOKUP(V43,Lijsten!$A$11:$B$18,2,0),"")</f>
        <v/>
      </c>
      <c r="X43" s="75">
        <f t="shared" si="5"/>
        <v>0</v>
      </c>
      <c r="Y43" s="75">
        <f t="shared" si="6"/>
        <v>0</v>
      </c>
      <c r="Z43" s="92" t="str">
        <f>IF(C45&gt;0,VLOOKUP(B45,Deelnemersoverzicht!$C$26:$D$46,2,FALSE),"")</f>
        <v/>
      </c>
      <c r="AA43" s="77" t="str">
        <f>IF(Z43&lt;&gt;"",VLOOKUP(Z43,Lijsten!$A$11:$B$18,2,0),"")</f>
        <v/>
      </c>
    </row>
    <row r="44" spans="2:27" ht="13" customHeight="1" x14ac:dyDescent="0.2">
      <c r="B44" s="393"/>
      <c r="C44" s="220"/>
      <c r="D44" s="520"/>
      <c r="E44" s="521"/>
      <c r="F44" s="564"/>
      <c r="G44" s="565"/>
      <c r="H44" s="565"/>
      <c r="I44" s="565"/>
      <c r="J44" s="565"/>
      <c r="K44" s="566"/>
      <c r="N44" s="182"/>
      <c r="V44" s="88" t="str">
        <f>IF(C46&gt;0,VLOOKUP(D46,Deelnemersoverzicht!$C$26:$D$35,2,FALSE),"")</f>
        <v/>
      </c>
      <c r="W44" s="76" t="str">
        <f>IF(V44&lt;&gt;"",VLOOKUP(V44,Lijsten!$A$11:$B$18,2,0),"")</f>
        <v/>
      </c>
      <c r="X44" s="75">
        <f t="shared" si="5"/>
        <v>0</v>
      </c>
      <c r="Y44" s="75">
        <f t="shared" si="6"/>
        <v>0</v>
      </c>
      <c r="Z44" s="92" t="str">
        <f>IF(C46&gt;0,VLOOKUP(B46,Deelnemersoverzicht!$C$26:$D$46,2,FALSE),"")</f>
        <v/>
      </c>
      <c r="AA44" s="77" t="str">
        <f>IF(Z44&lt;&gt;"",VLOOKUP(Z44,Lijsten!$A$11:$B$18,2,0),"")</f>
        <v/>
      </c>
    </row>
    <row r="45" spans="2:27" ht="13" customHeight="1" x14ac:dyDescent="0.2">
      <c r="B45" s="393"/>
      <c r="C45" s="219"/>
      <c r="D45" s="520"/>
      <c r="E45" s="521"/>
      <c r="F45" s="564"/>
      <c r="G45" s="565"/>
      <c r="H45" s="565"/>
      <c r="I45" s="565"/>
      <c r="J45" s="565"/>
      <c r="K45" s="566"/>
      <c r="N45" s="182"/>
      <c r="V45" s="74" t="str">
        <f>IF(C47&gt;0,VLOOKUP(D47,Deelnemersoverzicht!$C$26:$D$35,2,FALSE),"")</f>
        <v/>
      </c>
      <c r="W45" s="76" t="str">
        <f>IF(V45&lt;&gt;"",VLOOKUP(V45,Lijsten!$A$11:$B$18,2,0),"")</f>
        <v/>
      </c>
      <c r="X45" s="75">
        <f t="shared" si="5"/>
        <v>0</v>
      </c>
      <c r="Y45" s="75">
        <f t="shared" si="6"/>
        <v>0</v>
      </c>
      <c r="Z45" s="92" t="str">
        <f>IF(C47&gt;0,VLOOKUP(B47,Deelnemersoverzicht!$C$26:$D$46,2,FALSE),"")</f>
        <v/>
      </c>
      <c r="AA45" s="77" t="str">
        <f>IF(Z45&lt;&gt;"",VLOOKUP(Z45,Lijsten!$A$11:$B$18,2,0),"")</f>
        <v/>
      </c>
    </row>
    <row r="46" spans="2:27" ht="13" customHeight="1" x14ac:dyDescent="0.2">
      <c r="B46" s="393"/>
      <c r="C46" s="219"/>
      <c r="D46" s="520"/>
      <c r="E46" s="521"/>
      <c r="F46" s="564"/>
      <c r="G46" s="565"/>
      <c r="H46" s="565"/>
      <c r="I46" s="565"/>
      <c r="J46" s="565"/>
      <c r="K46" s="566"/>
      <c r="N46" s="182"/>
      <c r="V46" s="88" t="str">
        <f>IF(C48&gt;0,VLOOKUP(D48,Deelnemersoverzicht!$C$26:$D$35,2,FALSE),"")</f>
        <v/>
      </c>
      <c r="W46" s="76" t="str">
        <f>IF(V46&lt;&gt;"",VLOOKUP(V46,Lijsten!$A$11:$B$18,2,0),"")</f>
        <v/>
      </c>
      <c r="X46" s="75">
        <f t="shared" si="5"/>
        <v>0</v>
      </c>
      <c r="Y46" s="75">
        <f t="shared" si="6"/>
        <v>0</v>
      </c>
      <c r="Z46" s="92" t="str">
        <f>IF(C48&gt;0,VLOOKUP(B48,Deelnemersoverzicht!$C$26:$D$46,2,FALSE),"")</f>
        <v/>
      </c>
      <c r="AA46" s="77" t="str">
        <f>IF(Z46&lt;&gt;"",VLOOKUP(Z46,Lijsten!$A$11:$B$18,2,0),"")</f>
        <v/>
      </c>
    </row>
    <row r="47" spans="2:27" ht="13" customHeight="1" x14ac:dyDescent="0.2">
      <c r="B47" s="393"/>
      <c r="C47" s="219"/>
      <c r="D47" s="520"/>
      <c r="E47" s="521"/>
      <c r="F47" s="564"/>
      <c r="G47" s="565"/>
      <c r="H47" s="565"/>
      <c r="I47" s="565"/>
      <c r="J47" s="565"/>
      <c r="K47" s="566"/>
      <c r="N47" s="182"/>
      <c r="V47" s="74" t="str">
        <f>IF(C49&gt;0,VLOOKUP(D49,Deelnemersoverzicht!$C$26:$D$35,2,FALSE),"")</f>
        <v/>
      </c>
      <c r="W47" s="76" t="str">
        <f>IF(V47&lt;&gt;"",VLOOKUP(V47,Lijsten!$A$11:$B$18,2,0),"")</f>
        <v/>
      </c>
      <c r="X47" s="75">
        <f t="shared" si="5"/>
        <v>0</v>
      </c>
      <c r="Y47" s="75">
        <f t="shared" si="6"/>
        <v>0</v>
      </c>
      <c r="Z47" s="92" t="str">
        <f>IF(C49&gt;0,VLOOKUP(B49,Deelnemersoverzicht!$C$26:$D$46,2,FALSE),"")</f>
        <v/>
      </c>
      <c r="AA47" s="77" t="str">
        <f>IF(Z47&lt;&gt;"",VLOOKUP(Z47,Lijsten!$A$11:$B$18,2,0),"")</f>
        <v/>
      </c>
    </row>
    <row r="48" spans="2:27" ht="13" customHeight="1" thickBot="1" x14ac:dyDescent="0.25">
      <c r="B48" s="393"/>
      <c r="C48" s="219"/>
      <c r="D48" s="520"/>
      <c r="E48" s="521"/>
      <c r="F48" s="564"/>
      <c r="G48" s="565"/>
      <c r="H48" s="565"/>
      <c r="I48" s="565"/>
      <c r="J48" s="565"/>
      <c r="K48" s="566"/>
      <c r="N48" s="182"/>
      <c r="V48" s="16" t="s">
        <v>158</v>
      </c>
      <c r="X48" s="89">
        <f>SUM(X40:X47)</f>
        <v>0</v>
      </c>
      <c r="Y48" s="90">
        <f>SUM(Y40:Y47)</f>
        <v>0</v>
      </c>
    </row>
    <row r="49" spans="2:27" ht="13" customHeight="1" thickBot="1" x14ac:dyDescent="0.25">
      <c r="B49" s="394"/>
      <c r="C49" s="221"/>
      <c r="D49" s="518"/>
      <c r="E49" s="570"/>
      <c r="F49" s="567"/>
      <c r="G49" s="568"/>
      <c r="H49" s="568"/>
      <c r="I49" s="568"/>
      <c r="J49" s="568"/>
      <c r="K49" s="569"/>
      <c r="N49" s="182"/>
      <c r="Q49" s="32"/>
      <c r="R49" s="33"/>
    </row>
    <row r="50" spans="2:27" ht="10.5" thickBot="1" x14ac:dyDescent="0.25">
      <c r="B50" s="59" t="s">
        <v>136</v>
      </c>
      <c r="C50" s="60">
        <f>SUM(C42:C49)</f>
        <v>0</v>
      </c>
      <c r="D50" s="195"/>
      <c r="E50" s="196"/>
      <c r="F50" s="529" t="s">
        <v>159</v>
      </c>
      <c r="G50" s="530"/>
      <c r="H50" s="530"/>
      <c r="I50" s="530"/>
      <c r="J50" s="530"/>
      <c r="K50" s="530"/>
      <c r="O50" s="32"/>
      <c r="P50" s="33"/>
      <c r="R50" s="33"/>
    </row>
    <row r="51" spans="2:27" s="193" customFormat="1" ht="25.15" customHeight="1" x14ac:dyDescent="0.2">
      <c r="B51" s="28"/>
      <c r="C51" s="32"/>
      <c r="D51" s="32"/>
      <c r="E51" s="16"/>
      <c r="F51" s="531"/>
      <c r="G51" s="531"/>
      <c r="H51" s="531"/>
      <c r="I51" s="531"/>
      <c r="J51" s="531"/>
      <c r="K51" s="531"/>
      <c r="L51" s="16"/>
      <c r="M51" s="16"/>
      <c r="N51" s="16"/>
      <c r="O51" s="32"/>
      <c r="P51" s="33"/>
      <c r="R51" s="194"/>
    </row>
    <row r="52" spans="2:27" ht="12.75" customHeight="1" thickBot="1" x14ac:dyDescent="0.25">
      <c r="B52" s="185" t="s">
        <v>138</v>
      </c>
      <c r="C52" s="34"/>
      <c r="D52" s="29"/>
      <c r="E52" s="29"/>
      <c r="F52" s="532"/>
      <c r="G52" s="532"/>
      <c r="H52" s="532"/>
      <c r="I52" s="532"/>
      <c r="J52" s="532"/>
      <c r="K52" s="532"/>
      <c r="R52" s="33"/>
    </row>
    <row r="53" spans="2:27" ht="20.5" thickBot="1" x14ac:dyDescent="0.25">
      <c r="B53" s="337" t="s">
        <v>160</v>
      </c>
      <c r="C53" s="338" t="s">
        <v>141</v>
      </c>
      <c r="D53" s="332" t="s">
        <v>161</v>
      </c>
      <c r="E53" s="333"/>
      <c r="F53" s="339" t="s">
        <v>162</v>
      </c>
      <c r="G53" s="340"/>
      <c r="H53" s="340"/>
      <c r="I53" s="340"/>
      <c r="J53" s="340"/>
      <c r="K53" s="341"/>
      <c r="L53" s="193"/>
      <c r="M53" s="193"/>
      <c r="N53" s="193"/>
      <c r="O53" s="193"/>
      <c r="P53" s="193"/>
      <c r="R53" s="33"/>
    </row>
    <row r="54" spans="2:27" x14ac:dyDescent="0.2">
      <c r="B54" s="392"/>
      <c r="C54" s="218"/>
      <c r="D54" s="526"/>
      <c r="E54" s="527"/>
      <c r="F54" s="509" t="s">
        <v>163</v>
      </c>
      <c r="G54" s="510"/>
      <c r="H54" s="510"/>
      <c r="I54" s="510"/>
      <c r="J54" s="510"/>
      <c r="K54" s="511"/>
      <c r="R54" s="33"/>
    </row>
    <row r="55" spans="2:27" x14ac:dyDescent="0.2">
      <c r="B55" s="393"/>
      <c r="C55" s="219"/>
      <c r="D55" s="520"/>
      <c r="E55" s="528"/>
      <c r="F55" s="512"/>
      <c r="G55" s="513"/>
      <c r="H55" s="513"/>
      <c r="I55" s="513"/>
      <c r="J55" s="513"/>
      <c r="K55" s="514"/>
      <c r="R55" s="33"/>
    </row>
    <row r="56" spans="2:27" x14ac:dyDescent="0.2">
      <c r="B56" s="393"/>
      <c r="C56" s="220"/>
      <c r="D56" s="520"/>
      <c r="E56" s="528"/>
      <c r="F56" s="512"/>
      <c r="G56" s="513"/>
      <c r="H56" s="513"/>
      <c r="I56" s="513"/>
      <c r="J56" s="513"/>
      <c r="K56" s="514"/>
      <c r="R56" s="33"/>
    </row>
    <row r="57" spans="2:27" x14ac:dyDescent="0.2">
      <c r="B57" s="393"/>
      <c r="C57" s="219"/>
      <c r="D57" s="520"/>
      <c r="E57" s="528"/>
      <c r="F57" s="512"/>
      <c r="G57" s="513"/>
      <c r="H57" s="513"/>
      <c r="I57" s="513"/>
      <c r="J57" s="513"/>
      <c r="K57" s="514"/>
      <c r="Q57" s="32"/>
      <c r="R57" s="33"/>
      <c r="V57" s="40" t="s">
        <v>164</v>
      </c>
      <c r="AA57" s="40" t="s">
        <v>165</v>
      </c>
    </row>
    <row r="58" spans="2:27" x14ac:dyDescent="0.2">
      <c r="B58" s="393"/>
      <c r="C58" s="219"/>
      <c r="D58" s="520"/>
      <c r="E58" s="528"/>
      <c r="F58" s="512"/>
      <c r="G58" s="513"/>
      <c r="H58" s="513"/>
      <c r="I58" s="513"/>
      <c r="J58" s="513"/>
      <c r="K58" s="514"/>
      <c r="Q58" s="32"/>
      <c r="R58" s="33"/>
      <c r="V58" s="40"/>
      <c r="AA58" s="40"/>
    </row>
    <row r="59" spans="2:27" ht="13.5" customHeight="1" x14ac:dyDescent="0.2">
      <c r="B59" s="393"/>
      <c r="C59" s="219"/>
      <c r="D59" s="520"/>
      <c r="E59" s="528"/>
      <c r="F59" s="512"/>
      <c r="G59" s="513"/>
      <c r="H59" s="513"/>
      <c r="I59" s="513"/>
      <c r="J59" s="513"/>
      <c r="K59" s="514"/>
      <c r="Q59" s="32"/>
      <c r="R59" s="33"/>
      <c r="V59" s="40"/>
      <c r="AA59" s="40"/>
    </row>
    <row r="60" spans="2:27" x14ac:dyDescent="0.2">
      <c r="B60" s="393"/>
      <c r="C60" s="219"/>
      <c r="D60" s="520"/>
      <c r="E60" s="528"/>
      <c r="F60" s="512"/>
      <c r="G60" s="513"/>
      <c r="H60" s="513"/>
      <c r="I60" s="513"/>
      <c r="J60" s="513"/>
      <c r="K60" s="514"/>
      <c r="Q60" s="32"/>
      <c r="R60" s="33"/>
      <c r="V60" s="40"/>
      <c r="AA60" s="40"/>
    </row>
    <row r="61" spans="2:27" ht="10.5" thickBot="1" x14ac:dyDescent="0.25">
      <c r="B61" s="394"/>
      <c r="C61" s="221"/>
      <c r="D61" s="518"/>
      <c r="E61" s="519"/>
      <c r="F61" s="515"/>
      <c r="G61" s="516"/>
      <c r="H61" s="516"/>
      <c r="I61" s="516"/>
      <c r="J61" s="516"/>
      <c r="K61" s="517"/>
      <c r="Q61" s="32"/>
      <c r="R61" s="33"/>
      <c r="V61" s="40"/>
      <c r="AA61" s="40"/>
    </row>
    <row r="62" spans="2:27" ht="10.5" thickBot="1" x14ac:dyDescent="0.25">
      <c r="B62" s="59" t="s">
        <v>136</v>
      </c>
      <c r="C62" s="60">
        <f>SUM(C54:C61)</f>
        <v>0</v>
      </c>
      <c r="D62" s="195"/>
      <c r="E62" s="196"/>
      <c r="Q62" s="32"/>
      <c r="R62" s="33"/>
      <c r="V62" s="18" t="s">
        <v>166</v>
      </c>
      <c r="W62" s="38" t="s">
        <v>167</v>
      </c>
      <c r="X62" s="19" t="s">
        <v>168</v>
      </c>
      <c r="AA62" s="55" t="s">
        <v>169</v>
      </c>
    </row>
    <row r="63" spans="2:27" ht="12.75" customHeight="1" x14ac:dyDescent="0.2">
      <c r="C63" s="36"/>
      <c r="D63" s="36"/>
      <c r="I63" s="37"/>
      <c r="V63" s="81">
        <f t="shared" ref="V63:V72" si="7">C7</f>
        <v>0</v>
      </c>
      <c r="W63" s="82">
        <f>SUMIF($B$42:$B$49,V63,$C$42:$C$49)</f>
        <v>0</v>
      </c>
      <c r="X63" s="83">
        <f>SUMIF($D$42:$D$49,V63,$C$42:$C$49)</f>
        <v>0</v>
      </c>
      <c r="AA63" s="79">
        <f>'Begroting P'!J85</f>
        <v>0</v>
      </c>
    </row>
    <row r="64" spans="2:27" ht="13.5" customHeight="1" thickBot="1" x14ac:dyDescent="0.25">
      <c r="B64" s="17" t="s">
        <v>170</v>
      </c>
      <c r="C64" s="36"/>
      <c r="D64" s="36"/>
      <c r="V64" s="84">
        <f t="shared" si="7"/>
        <v>0</v>
      </c>
      <c r="W64" s="85">
        <f t="shared" ref="W64:W72" si="8">SUMIF($B$42:$B$49,V64,$C$42:$C$49)</f>
        <v>0</v>
      </c>
      <c r="X64" s="21">
        <f t="shared" ref="X64:X72" si="9">SUMIF($D$42:$D$49,V64,$C$42:$C$49)</f>
        <v>0</v>
      </c>
      <c r="AA64" s="69">
        <f>'Begroting D1'!J85</f>
        <v>0</v>
      </c>
    </row>
    <row r="65" spans="2:27" ht="12.75" customHeight="1" x14ac:dyDescent="0.2">
      <c r="B65" s="505" t="s">
        <v>171</v>
      </c>
      <c r="C65" s="506"/>
      <c r="D65" s="349" t="s">
        <v>172</v>
      </c>
      <c r="E65" s="350" t="s">
        <v>173</v>
      </c>
      <c r="F65" s="351" t="s">
        <v>174</v>
      </c>
      <c r="G65" s="352"/>
      <c r="H65" s="352"/>
      <c r="I65" s="352"/>
      <c r="J65" s="352"/>
      <c r="K65" s="353"/>
      <c r="V65" s="84">
        <f t="shared" si="7"/>
        <v>0</v>
      </c>
      <c r="W65" s="85">
        <f t="shared" si="8"/>
        <v>0</v>
      </c>
      <c r="X65" s="21">
        <f t="shared" si="9"/>
        <v>0</v>
      </c>
      <c r="AA65" s="69">
        <f>'Begroting D2'!J85</f>
        <v>0</v>
      </c>
    </row>
    <row r="66" spans="2:27" ht="12.75" customHeight="1" thickBot="1" x14ac:dyDescent="0.25">
      <c r="B66" s="507"/>
      <c r="C66" s="508"/>
      <c r="D66" s="354"/>
      <c r="E66" s="355"/>
      <c r="F66" s="356"/>
      <c r="G66" s="357"/>
      <c r="H66" s="357"/>
      <c r="I66" s="357"/>
      <c r="J66" s="357"/>
      <c r="K66" s="358"/>
      <c r="V66" s="84">
        <f t="shared" si="7"/>
        <v>0</v>
      </c>
      <c r="W66" s="85">
        <f t="shared" si="8"/>
        <v>0</v>
      </c>
      <c r="X66" s="21">
        <f t="shared" si="9"/>
        <v>0</v>
      </c>
      <c r="AA66" s="69">
        <f>'Begroting D3'!J85</f>
        <v>0</v>
      </c>
    </row>
    <row r="67" spans="2:27" ht="12.75" customHeight="1" x14ac:dyDescent="0.2">
      <c r="B67" s="524" t="s">
        <v>175</v>
      </c>
      <c r="C67" s="525"/>
      <c r="D67" s="43">
        <f>D17</f>
        <v>0</v>
      </c>
      <c r="E67" s="44">
        <f t="shared" ref="E67:E72" si="10">IF(AND($D67&gt;0,$D$67&gt;0),$D67/$D$67,0)</f>
        <v>0</v>
      </c>
      <c r="F67" s="201" t="s">
        <v>176</v>
      </c>
      <c r="G67" s="202"/>
      <c r="H67" s="202"/>
      <c r="I67" s="202"/>
      <c r="J67" s="202"/>
      <c r="K67" s="203"/>
      <c r="V67" s="84">
        <f t="shared" si="7"/>
        <v>0</v>
      </c>
      <c r="W67" s="85">
        <f t="shared" si="8"/>
        <v>0</v>
      </c>
      <c r="X67" s="21">
        <f t="shared" si="9"/>
        <v>0</v>
      </c>
      <c r="AA67" s="69">
        <f>'Begroting D4'!J85</f>
        <v>0</v>
      </c>
    </row>
    <row r="68" spans="2:27" ht="12.75" customHeight="1" x14ac:dyDescent="0.2">
      <c r="B68" s="522" t="s">
        <v>145</v>
      </c>
      <c r="C68" s="523"/>
      <c r="D68" s="51" t="e">
        <f>F17</f>
        <v>#N/A</v>
      </c>
      <c r="E68" s="46" t="e">
        <f t="shared" si="10"/>
        <v>#N/A</v>
      </c>
      <c r="F68" s="204" t="s">
        <v>177</v>
      </c>
      <c r="G68" s="205"/>
      <c r="H68" s="205"/>
      <c r="I68" s="205"/>
      <c r="J68" s="205"/>
      <c r="K68" s="206"/>
      <c r="V68" s="84">
        <f t="shared" si="7"/>
        <v>0</v>
      </c>
      <c r="W68" s="85">
        <f t="shared" si="8"/>
        <v>0</v>
      </c>
      <c r="X68" s="21">
        <f t="shared" si="9"/>
        <v>0</v>
      </c>
      <c r="AA68" s="69">
        <f>'Begroting D5'!J85</f>
        <v>0</v>
      </c>
    </row>
    <row r="69" spans="2:27" ht="12.75" customHeight="1" x14ac:dyDescent="0.2">
      <c r="B69" s="342" t="s">
        <v>144</v>
      </c>
      <c r="C69" s="343"/>
      <c r="D69" s="45">
        <f ca="1">C26</f>
        <v>0</v>
      </c>
      <c r="E69" s="46">
        <f t="shared" ca="1" si="10"/>
        <v>0</v>
      </c>
      <c r="F69" s="204" t="s">
        <v>178</v>
      </c>
      <c r="G69" s="205"/>
      <c r="H69" s="205"/>
      <c r="I69" s="205"/>
      <c r="J69" s="205"/>
      <c r="K69" s="206"/>
      <c r="V69" s="84">
        <f t="shared" si="7"/>
        <v>0</v>
      </c>
      <c r="W69" s="85">
        <f t="shared" si="8"/>
        <v>0</v>
      </c>
      <c r="X69" s="21">
        <f t="shared" si="9"/>
        <v>0</v>
      </c>
      <c r="AA69" s="69"/>
    </row>
    <row r="70" spans="2:27" ht="12.75" customHeight="1" x14ac:dyDescent="0.2">
      <c r="B70" s="344" t="s">
        <v>179</v>
      </c>
      <c r="C70" s="345"/>
      <c r="D70" s="52">
        <f>C50</f>
        <v>0</v>
      </c>
      <c r="E70" s="61">
        <f t="shared" si="10"/>
        <v>0</v>
      </c>
      <c r="F70" s="204" t="s">
        <v>180</v>
      </c>
      <c r="G70" s="205"/>
      <c r="H70" s="205"/>
      <c r="I70" s="205"/>
      <c r="J70" s="205"/>
      <c r="K70" s="206"/>
      <c r="V70" s="84">
        <f t="shared" si="7"/>
        <v>0</v>
      </c>
      <c r="W70" s="85">
        <f t="shared" si="8"/>
        <v>0</v>
      </c>
      <c r="X70" s="21">
        <f t="shared" si="9"/>
        <v>0</v>
      </c>
      <c r="AA70" s="69">
        <f>'Begroting D6'!J85</f>
        <v>0</v>
      </c>
    </row>
    <row r="71" spans="2:27" ht="12.75" customHeight="1" x14ac:dyDescent="0.2">
      <c r="B71" s="346" t="s">
        <v>181</v>
      </c>
      <c r="C71" s="430"/>
      <c r="D71" s="183">
        <f>C62</f>
        <v>0</v>
      </c>
      <c r="E71" s="61">
        <f t="shared" si="10"/>
        <v>0</v>
      </c>
      <c r="F71" s="204" t="s">
        <v>182</v>
      </c>
      <c r="G71" s="207"/>
      <c r="H71" s="207"/>
      <c r="I71" s="207"/>
      <c r="J71" s="207"/>
      <c r="K71" s="208"/>
      <c r="V71" s="84">
        <f t="shared" si="7"/>
        <v>0</v>
      </c>
      <c r="W71" s="85">
        <f t="shared" si="8"/>
        <v>0</v>
      </c>
      <c r="X71" s="21">
        <f t="shared" si="9"/>
        <v>0</v>
      </c>
      <c r="AA71" s="69">
        <f>'Begroting D7'!J85</f>
        <v>0</v>
      </c>
    </row>
    <row r="72" spans="2:27" ht="12.75" customHeight="1" thickBot="1" x14ac:dyDescent="0.25">
      <c r="B72" s="347" t="s">
        <v>183</v>
      </c>
      <c r="C72" s="348"/>
      <c r="D72" s="62" t="e">
        <f ca="1">D67-D68-D69-D70-D71</f>
        <v>#N/A</v>
      </c>
      <c r="E72" s="47" t="e">
        <f t="shared" ca="1" si="10"/>
        <v>#N/A</v>
      </c>
      <c r="F72" s="209" t="s">
        <v>184</v>
      </c>
      <c r="G72" s="210"/>
      <c r="H72" s="210"/>
      <c r="I72" s="210"/>
      <c r="J72" s="210"/>
      <c r="K72" s="211"/>
      <c r="V72" s="84">
        <f t="shared" si="7"/>
        <v>0</v>
      </c>
      <c r="W72" s="85">
        <f t="shared" si="8"/>
        <v>0</v>
      </c>
      <c r="X72" s="21">
        <f t="shared" si="9"/>
        <v>0</v>
      </c>
      <c r="AA72" s="69">
        <f>'Begroting D8'!J85</f>
        <v>0</v>
      </c>
    </row>
    <row r="73" spans="2:27" ht="10.5" thickBot="1" x14ac:dyDescent="0.25">
      <c r="V73" s="84"/>
      <c r="W73" s="85"/>
      <c r="X73" s="21"/>
      <c r="AA73" s="69">
        <f>'Begroting D9'!J85</f>
        <v>0</v>
      </c>
    </row>
    <row r="74" spans="2:27" ht="10.5" thickBot="1" x14ac:dyDescent="0.25">
      <c r="V74" s="94">
        <f>Deelnemersoverzicht!C39</f>
        <v>0</v>
      </c>
      <c r="W74" s="95">
        <f>SUMIF(Sponsoren,Projectoverzicht!V74,Projectoverzicht!$C$42:$C$49)</f>
        <v>0</v>
      </c>
      <c r="X74" s="97"/>
      <c r="AA74" s="56">
        <f>SUM(AA63:AA73)</f>
        <v>0</v>
      </c>
    </row>
    <row r="75" spans="2:27" x14ac:dyDescent="0.2">
      <c r="V75" s="94">
        <f>Deelnemersoverzicht!C40</f>
        <v>0</v>
      </c>
      <c r="W75" s="95">
        <f>SUMIF(Sponsoren,Projectoverzicht!V75,Projectoverzicht!$C$42:$C$49)</f>
        <v>0</v>
      </c>
      <c r="X75" s="97"/>
    </row>
    <row r="76" spans="2:27" x14ac:dyDescent="0.2">
      <c r="V76" s="94">
        <f>Deelnemersoverzicht!C41</f>
        <v>0</v>
      </c>
      <c r="W76" s="95">
        <f>SUMIF(Sponsoren,Projectoverzicht!V76,Projectoverzicht!$C$42:$C$49)</f>
        <v>0</v>
      </c>
      <c r="X76" s="98"/>
    </row>
    <row r="77" spans="2:27" x14ac:dyDescent="0.2">
      <c r="V77" s="94">
        <f>Deelnemersoverzicht!C42</f>
        <v>0</v>
      </c>
      <c r="W77" s="95">
        <f>SUMIF(Sponsoren,Projectoverzicht!V77,Projectoverzicht!$C$42:$C$49)</f>
        <v>0</v>
      </c>
      <c r="X77" s="98"/>
    </row>
    <row r="78" spans="2:27" x14ac:dyDescent="0.2">
      <c r="V78" s="94">
        <f>Deelnemersoverzicht!C43</f>
        <v>0</v>
      </c>
      <c r="W78" s="95">
        <f>SUMIF(Sponsoren,Projectoverzicht!V78,Projectoverzicht!$C$42:$C$49)</f>
        <v>0</v>
      </c>
      <c r="X78" s="98"/>
    </row>
    <row r="79" spans="2:27" x14ac:dyDescent="0.2">
      <c r="V79" s="94">
        <f>Deelnemersoverzicht!C44</f>
        <v>0</v>
      </c>
      <c r="W79" s="95">
        <f>SUMIF(Sponsoren,Projectoverzicht!V79,Projectoverzicht!$C$42:$C$49)</f>
        <v>0</v>
      </c>
      <c r="X79" s="98"/>
    </row>
    <row r="80" spans="2:27" x14ac:dyDescent="0.2">
      <c r="V80" s="94">
        <f>Deelnemersoverzicht!C45</f>
        <v>0</v>
      </c>
      <c r="W80" s="95">
        <f>SUMIF(Sponsoren,Projectoverzicht!V80,Projectoverzicht!$C$42:$C$49)</f>
        <v>0</v>
      </c>
      <c r="X80" s="98"/>
    </row>
    <row r="81" spans="22:24" ht="10.5" thickBot="1" x14ac:dyDescent="0.25">
      <c r="V81" s="96">
        <f>Deelnemersoverzicht!C46</f>
        <v>0</v>
      </c>
      <c r="W81" s="93">
        <f>SUMIF(Sponsoren,Projectoverzicht!V81,Projectoverzicht!$C$42:$C$49)</f>
        <v>0</v>
      </c>
      <c r="X81" s="109"/>
    </row>
    <row r="82" spans="22:24" x14ac:dyDescent="0.2">
      <c r="V82" s="78" t="s">
        <v>185</v>
      </c>
      <c r="W82" s="86">
        <f>SUM(W63:W81)</f>
        <v>0</v>
      </c>
      <c r="X82" s="86">
        <f>SUM(X63:X81)</f>
        <v>0</v>
      </c>
    </row>
  </sheetData>
  <sheetProtection algorithmName="SHA-512" hashValue="2l8coAhC++zTV1Mi2JeAYjRimM6+IBpJHSn+cfIcRDXKPmHkENOKSmOq70sKFbCzaFWQe9D+Yx7lXw3Z13MwpQ==" saltValue="rYCHs5o3tODixV2OA8dqlg==" spinCount="100000" sheet="1" objects="1" scenarios="1"/>
  <dataConsolidate/>
  <mergeCells count="38">
    <mergeCell ref="F42:K49"/>
    <mergeCell ref="D47:E47"/>
    <mergeCell ref="D48:E48"/>
    <mergeCell ref="D49:E49"/>
    <mergeCell ref="D42:E42"/>
    <mergeCell ref="D43:E43"/>
    <mergeCell ref="H5:H6"/>
    <mergeCell ref="D24:E24"/>
    <mergeCell ref="D26:E26"/>
    <mergeCell ref="D27:E27"/>
    <mergeCell ref="D30:E30"/>
    <mergeCell ref="D28:E28"/>
    <mergeCell ref="D29:E29"/>
    <mergeCell ref="F25:N35"/>
    <mergeCell ref="D25:E25"/>
    <mergeCell ref="D31:E31"/>
    <mergeCell ref="D34:E34"/>
    <mergeCell ref="D35:E35"/>
    <mergeCell ref="F24:N24"/>
    <mergeCell ref="B22:N23"/>
    <mergeCell ref="D32:E32"/>
    <mergeCell ref="D33:E33"/>
    <mergeCell ref="B65:C66"/>
    <mergeCell ref="F54:K61"/>
    <mergeCell ref="D61:E61"/>
    <mergeCell ref="D44:E44"/>
    <mergeCell ref="B68:C68"/>
    <mergeCell ref="B67:C67"/>
    <mergeCell ref="D54:E54"/>
    <mergeCell ref="D56:E56"/>
    <mergeCell ref="D57:E57"/>
    <mergeCell ref="D58:E58"/>
    <mergeCell ref="D60:E60"/>
    <mergeCell ref="D59:E59"/>
    <mergeCell ref="D55:E55"/>
    <mergeCell ref="F50:K52"/>
    <mergeCell ref="D45:E45"/>
    <mergeCell ref="D46:E46"/>
  </mergeCells>
  <phoneticPr fontId="4" type="noConversion"/>
  <dataValidations disablePrompts="1" count="3">
    <dataValidation type="list" allowBlank="1" showInputMessage="1" showErrorMessage="1" sqref="D42:D49 D54:D61" xr:uid="{00000000-0002-0000-0200-000000000000}">
      <formula1>deelnemers</formula1>
    </dataValidation>
    <dataValidation type="list" allowBlank="1" showInputMessage="1" showErrorMessage="1" sqref="B42:B49" xr:uid="{00000000-0002-0000-0200-000001000000}">
      <formula1>Sponsoren</formula1>
    </dataValidation>
    <dataValidation type="list" allowBlank="1" showInputMessage="1" showErrorMessage="1" sqref="B54:B61" xr:uid="{00000000-0002-0000-0200-000002000000}">
      <formula1>inkind</formula1>
    </dataValidation>
  </dataValidations>
  <pageMargins left="0.19685039370078741" right="0.19685039370078741" top="0.39370078740157483" bottom="0.39370078740157483" header="0.51181102362204722" footer="0.51181102362204722"/>
  <pageSetup paperSize="9" scale="53" orientation="landscape" r:id="rId1"/>
  <headerFooter alignWithMargins="0">
    <oddFooter>&amp;L_x000D_&amp;1#&amp;"Calibri"&amp;10&amp;K000000 Intern gebruik</oddFooter>
  </headerFooter>
  <ignoredErrors>
    <ignoredError sqref="E2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B1:Q70"/>
  <sheetViews>
    <sheetView topLeftCell="A18" zoomScaleNormal="100" workbookViewId="0">
      <selection activeCell="O57" sqref="O57"/>
    </sheetView>
  </sheetViews>
  <sheetFormatPr defaultColWidth="9.1796875" defaultRowHeight="12.5" outlineLevelCol="1" x14ac:dyDescent="0.25"/>
  <cols>
    <col min="1" max="1" width="1.54296875" style="255" customWidth="1"/>
    <col min="2" max="2" width="50.26953125" style="255" customWidth="1"/>
    <col min="3" max="7" width="13.453125" style="255" customWidth="1"/>
    <col min="8" max="10" width="13.453125" style="255" hidden="1" customWidth="1" outlineLevel="1"/>
    <col min="11" max="11" width="13.453125" style="255" customWidth="1" collapsed="1"/>
    <col min="12" max="16384" width="9.1796875" style="255"/>
  </cols>
  <sheetData>
    <row r="1" spans="2:17" ht="17.5" x14ac:dyDescent="0.35">
      <c r="B1" s="418" t="s">
        <v>186</v>
      </c>
      <c r="C1" s="419"/>
      <c r="D1" s="419"/>
      <c r="E1" s="419"/>
      <c r="F1" s="419"/>
      <c r="G1" s="419"/>
      <c r="H1" s="419"/>
      <c r="I1" s="419"/>
      <c r="J1" s="419"/>
      <c r="K1" s="420"/>
    </row>
    <row r="2" spans="2:17" ht="13.5" x14ac:dyDescent="0.3">
      <c r="B2" s="421" t="s">
        <v>70</v>
      </c>
      <c r="C2" s="422" t="str">
        <f>Deelnemersoverzicht!C15</f>
        <v>Dit wordt ingevuld door RVO</v>
      </c>
      <c r="D2" s="422"/>
      <c r="E2" s="422"/>
      <c r="F2" s="422"/>
      <c r="G2" s="422"/>
      <c r="H2" s="422"/>
      <c r="I2" s="422"/>
      <c r="J2" s="422"/>
      <c r="K2" s="423"/>
    </row>
    <row r="3" spans="2:17" ht="13.5" x14ac:dyDescent="0.3">
      <c r="B3" s="424" t="s">
        <v>115</v>
      </c>
      <c r="C3" s="425">
        <f>Deelnemersoverzicht!C19</f>
        <v>0</v>
      </c>
      <c r="D3" s="426"/>
      <c r="E3" s="426"/>
      <c r="F3" s="427"/>
      <c r="G3" s="427"/>
      <c r="H3" s="427"/>
      <c r="I3" s="427"/>
      <c r="J3" s="427"/>
      <c r="K3" s="428"/>
    </row>
    <row r="4" spans="2:17" ht="12.75" customHeight="1" x14ac:dyDescent="0.25">
      <c r="B4" s="431"/>
      <c r="C4" s="378"/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  <c r="O4" s="378"/>
      <c r="P4" s="378"/>
      <c r="Q4" s="378"/>
    </row>
    <row r="5" spans="2:17" ht="12.75" customHeight="1" x14ac:dyDescent="0.25">
      <c r="B5" s="373" t="s">
        <v>187</v>
      </c>
      <c r="C5" s="378"/>
      <c r="D5" s="378"/>
      <c r="E5" s="378"/>
      <c r="F5" s="378"/>
      <c r="G5" s="378"/>
      <c r="H5" s="378"/>
      <c r="I5" s="378"/>
      <c r="J5" s="378"/>
      <c r="K5" s="378"/>
      <c r="L5" s="378"/>
      <c r="M5" s="378"/>
      <c r="N5" s="378"/>
      <c r="O5" s="378"/>
      <c r="P5" s="378"/>
      <c r="Q5" s="378"/>
    </row>
    <row r="6" spans="2:17" s="378" customFormat="1" ht="12.75" customHeight="1" x14ac:dyDescent="0.25">
      <c r="B6" s="372" t="s">
        <v>361</v>
      </c>
    </row>
    <row r="7" spans="2:17" s="378" customFormat="1" ht="12.75" customHeight="1" x14ac:dyDescent="0.25">
      <c r="B7" s="372" t="s">
        <v>362</v>
      </c>
    </row>
    <row r="8" spans="2:17" s="378" customFormat="1" ht="12.75" customHeight="1" x14ac:dyDescent="0.25">
      <c r="B8" s="372" t="s">
        <v>360</v>
      </c>
    </row>
    <row r="9" spans="2:17" s="378" customFormat="1" ht="12.75" customHeight="1" x14ac:dyDescent="0.25">
      <c r="B9" s="372"/>
    </row>
    <row r="10" spans="2:17" s="378" customFormat="1" ht="12.75" customHeight="1" x14ac:dyDescent="0.25">
      <c r="B10" s="372" t="s">
        <v>188</v>
      </c>
    </row>
    <row r="11" spans="2:17" s="378" customFormat="1" ht="12.75" customHeight="1" x14ac:dyDescent="0.25">
      <c r="B11" s="374" t="s">
        <v>189</v>
      </c>
    </row>
    <row r="12" spans="2:17" s="378" customFormat="1" ht="12.75" customHeight="1" x14ac:dyDescent="0.25">
      <c r="B12" s="375" t="s">
        <v>190</v>
      </c>
    </row>
    <row r="13" spans="2:17" s="378" customFormat="1" ht="12.75" customHeight="1" x14ac:dyDescent="0.25">
      <c r="B13" s="376" t="s">
        <v>191</v>
      </c>
    </row>
    <row r="14" spans="2:17" s="378" customFormat="1" ht="12.75" customHeight="1" x14ac:dyDescent="0.25">
      <c r="B14" s="376"/>
    </row>
    <row r="15" spans="2:17" s="378" customFormat="1" ht="12.75" customHeight="1" x14ac:dyDescent="0.25">
      <c r="B15" s="377" t="s">
        <v>192</v>
      </c>
    </row>
    <row r="16" spans="2:17" s="378" customFormat="1" ht="12.75" customHeight="1" x14ac:dyDescent="0.25">
      <c r="B16" s="372" t="s">
        <v>193</v>
      </c>
    </row>
    <row r="17" spans="2:17" ht="12.75" customHeight="1" x14ac:dyDescent="0.3">
      <c r="B17" s="256"/>
      <c r="C17" s="257"/>
      <c r="D17" s="257"/>
      <c r="E17" s="257"/>
      <c r="F17" s="257"/>
      <c r="G17" s="257"/>
      <c r="H17" s="257"/>
      <c r="I17" s="257"/>
      <c r="J17" s="257"/>
      <c r="K17" s="257"/>
      <c r="L17" s="378"/>
      <c r="M17" s="378"/>
      <c r="N17" s="378"/>
      <c r="O17" s="378"/>
      <c r="P17" s="378"/>
      <c r="Q17" s="378"/>
    </row>
    <row r="18" spans="2:17" ht="23" x14ac:dyDescent="0.25">
      <c r="B18" s="360" t="s">
        <v>194</v>
      </c>
      <c r="C18" s="361" t="s">
        <v>195</v>
      </c>
      <c r="D18" s="361" t="s">
        <v>196</v>
      </c>
      <c r="E18" s="361" t="s">
        <v>197</v>
      </c>
      <c r="F18" s="361" t="s">
        <v>198</v>
      </c>
      <c r="G18" s="361" t="s">
        <v>199</v>
      </c>
      <c r="H18" s="361" t="s">
        <v>200</v>
      </c>
      <c r="I18" s="361" t="s">
        <v>201</v>
      </c>
      <c r="J18" s="361" t="s">
        <v>202</v>
      </c>
      <c r="K18" s="362" t="s">
        <v>203</v>
      </c>
    </row>
    <row r="19" spans="2:17" x14ac:dyDescent="0.25">
      <c r="B19" s="395">
        <f>Deelnemersoverzicht!C26</f>
        <v>0</v>
      </c>
      <c r="C19" s="388"/>
      <c r="D19" s="389"/>
      <c r="E19" s="389"/>
      <c r="F19" s="389"/>
      <c r="G19" s="390"/>
      <c r="H19" s="244"/>
      <c r="I19" s="244"/>
      <c r="J19" s="244"/>
      <c r="K19" s="396">
        <f t="shared" ref="K19:K29" si="0">SUM(C19:J19)</f>
        <v>0</v>
      </c>
    </row>
    <row r="20" spans="2:17" x14ac:dyDescent="0.25">
      <c r="B20" s="395">
        <f>Deelnemersoverzicht!C27</f>
        <v>0</v>
      </c>
      <c r="C20" s="388"/>
      <c r="D20" s="389"/>
      <c r="E20" s="389"/>
      <c r="F20" s="389"/>
      <c r="G20" s="390"/>
      <c r="H20" s="244"/>
      <c r="I20" s="244"/>
      <c r="J20" s="244"/>
      <c r="K20" s="396">
        <f t="shared" si="0"/>
        <v>0</v>
      </c>
    </row>
    <row r="21" spans="2:17" x14ac:dyDescent="0.25">
      <c r="B21" s="395">
        <f>Deelnemersoverzicht!C28</f>
        <v>0</v>
      </c>
      <c r="C21" s="388"/>
      <c r="D21" s="389"/>
      <c r="E21" s="389"/>
      <c r="F21" s="389"/>
      <c r="G21" s="390"/>
      <c r="H21" s="244"/>
      <c r="I21" s="244"/>
      <c r="J21" s="244"/>
      <c r="K21" s="396">
        <f t="shared" si="0"/>
        <v>0</v>
      </c>
    </row>
    <row r="22" spans="2:17" x14ac:dyDescent="0.25">
      <c r="B22" s="395">
        <f>Deelnemersoverzicht!C29</f>
        <v>0</v>
      </c>
      <c r="C22" s="388"/>
      <c r="D22" s="389"/>
      <c r="E22" s="389"/>
      <c r="F22" s="389"/>
      <c r="G22" s="390"/>
      <c r="H22" s="244"/>
      <c r="I22" s="244"/>
      <c r="J22" s="244"/>
      <c r="K22" s="396">
        <f t="shared" si="0"/>
        <v>0</v>
      </c>
    </row>
    <row r="23" spans="2:17" x14ac:dyDescent="0.25">
      <c r="B23" s="395">
        <f>Deelnemersoverzicht!C30</f>
        <v>0</v>
      </c>
      <c r="C23" s="388"/>
      <c r="D23" s="389"/>
      <c r="E23" s="389"/>
      <c r="F23" s="389"/>
      <c r="G23" s="390"/>
      <c r="H23" s="244"/>
      <c r="I23" s="244"/>
      <c r="J23" s="244"/>
      <c r="K23" s="396">
        <f t="shared" si="0"/>
        <v>0</v>
      </c>
    </row>
    <row r="24" spans="2:17" x14ac:dyDescent="0.25">
      <c r="B24" s="395">
        <f>Deelnemersoverzicht!C31</f>
        <v>0</v>
      </c>
      <c r="C24" s="388"/>
      <c r="D24" s="389"/>
      <c r="E24" s="389"/>
      <c r="F24" s="389"/>
      <c r="G24" s="390"/>
      <c r="H24" s="244"/>
      <c r="I24" s="244"/>
      <c r="J24" s="244"/>
      <c r="K24" s="396">
        <f t="shared" si="0"/>
        <v>0</v>
      </c>
    </row>
    <row r="25" spans="2:17" x14ac:dyDescent="0.25">
      <c r="B25" s="395">
        <f>Deelnemersoverzicht!C32</f>
        <v>0</v>
      </c>
      <c r="C25" s="388"/>
      <c r="D25" s="389"/>
      <c r="E25" s="389"/>
      <c r="F25" s="389"/>
      <c r="G25" s="390"/>
      <c r="H25" s="244"/>
      <c r="I25" s="244"/>
      <c r="J25" s="244"/>
      <c r="K25" s="396">
        <f t="shared" si="0"/>
        <v>0</v>
      </c>
    </row>
    <row r="26" spans="2:17" x14ac:dyDescent="0.25">
      <c r="B26" s="395">
        <f>Deelnemersoverzicht!C33</f>
        <v>0</v>
      </c>
      <c r="C26" s="388"/>
      <c r="D26" s="389"/>
      <c r="E26" s="389"/>
      <c r="F26" s="389"/>
      <c r="G26" s="390"/>
      <c r="H26" s="244"/>
      <c r="I26" s="244"/>
      <c r="J26" s="244"/>
      <c r="K26" s="396">
        <f t="shared" si="0"/>
        <v>0</v>
      </c>
    </row>
    <row r="27" spans="2:17" x14ac:dyDescent="0.25">
      <c r="B27" s="395">
        <f>Deelnemersoverzicht!C34</f>
        <v>0</v>
      </c>
      <c r="C27" s="388"/>
      <c r="D27" s="389"/>
      <c r="E27" s="389"/>
      <c r="F27" s="389"/>
      <c r="G27" s="390"/>
      <c r="H27" s="244"/>
      <c r="I27" s="244"/>
      <c r="J27" s="244"/>
      <c r="K27" s="396">
        <f t="shared" si="0"/>
        <v>0</v>
      </c>
    </row>
    <row r="28" spans="2:17" x14ac:dyDescent="0.25">
      <c r="B28" s="395">
        <f>Deelnemersoverzicht!C35</f>
        <v>0</v>
      </c>
      <c r="C28" s="388"/>
      <c r="D28" s="389"/>
      <c r="E28" s="389"/>
      <c r="F28" s="389"/>
      <c r="G28" s="390"/>
      <c r="H28" s="244"/>
      <c r="I28" s="244"/>
      <c r="J28" s="244"/>
      <c r="K28" s="396">
        <f t="shared" si="0"/>
        <v>0</v>
      </c>
    </row>
    <row r="29" spans="2:17" ht="12.75" customHeight="1" x14ac:dyDescent="0.25">
      <c r="B29" s="395">
        <f>Deelnemersoverzicht!C36</f>
        <v>0</v>
      </c>
      <c r="C29" s="388"/>
      <c r="D29" s="389"/>
      <c r="E29" s="389"/>
      <c r="F29" s="389"/>
      <c r="G29" s="390"/>
      <c r="H29" s="244"/>
      <c r="I29" s="244"/>
      <c r="J29" s="244"/>
      <c r="K29" s="396">
        <f t="shared" si="0"/>
        <v>0</v>
      </c>
    </row>
    <row r="30" spans="2:17" ht="12.75" customHeight="1" x14ac:dyDescent="0.25">
      <c r="B30" s="363" t="s">
        <v>204</v>
      </c>
      <c r="C30" s="397">
        <f t="shared" ref="C30:K30" si="1">SUM(C19:C29)</f>
        <v>0</v>
      </c>
      <c r="D30" s="397">
        <f t="shared" si="1"/>
        <v>0</v>
      </c>
      <c r="E30" s="397">
        <f t="shared" si="1"/>
        <v>0</v>
      </c>
      <c r="F30" s="397">
        <f t="shared" si="1"/>
        <v>0</v>
      </c>
      <c r="G30" s="397">
        <f t="shared" si="1"/>
        <v>0</v>
      </c>
      <c r="H30" s="245">
        <f t="shared" si="1"/>
        <v>0</v>
      </c>
      <c r="I30" s="245">
        <f t="shared" si="1"/>
        <v>0</v>
      </c>
      <c r="J30" s="246">
        <f t="shared" si="1"/>
        <v>0</v>
      </c>
      <c r="K30" s="397">
        <f t="shared" si="1"/>
        <v>0</v>
      </c>
    </row>
    <row r="31" spans="2:17" x14ac:dyDescent="0.25">
      <c r="B31" s="363" t="s">
        <v>205</v>
      </c>
      <c r="C31" s="398" t="str">
        <f>IF(Startdatum&gt;0,Startdatum,"")</f>
        <v/>
      </c>
      <c r="D31" s="398" t="str">
        <f t="shared" ref="D31:J31" si="2">IF(C32="","",IF(C32&lt;Einddatum,C32+1,""))</f>
        <v/>
      </c>
      <c r="E31" s="398" t="str">
        <f t="shared" si="2"/>
        <v/>
      </c>
      <c r="F31" s="398" t="str">
        <f t="shared" si="2"/>
        <v/>
      </c>
      <c r="G31" s="398" t="str">
        <f t="shared" si="2"/>
        <v/>
      </c>
      <c r="H31" s="247" t="str">
        <f t="shared" si="2"/>
        <v/>
      </c>
      <c r="I31" s="247" t="str">
        <f t="shared" si="2"/>
        <v/>
      </c>
      <c r="J31" s="247" t="str">
        <f t="shared" si="2"/>
        <v/>
      </c>
      <c r="K31" s="365"/>
      <c r="L31" s="258"/>
      <c r="M31" s="258"/>
      <c r="N31" s="258"/>
    </row>
    <row r="32" spans="2:17" x14ac:dyDescent="0.25">
      <c r="B32" s="364" t="s">
        <v>206</v>
      </c>
      <c r="C32" s="391"/>
      <c r="D32" s="391"/>
      <c r="E32" s="391"/>
      <c r="F32" s="391"/>
      <c r="G32" s="391"/>
      <c r="H32" s="248"/>
      <c r="I32" s="248"/>
      <c r="J32" s="248"/>
      <c r="K32" s="366"/>
      <c r="L32" s="258"/>
      <c r="M32" s="258"/>
      <c r="N32" s="258"/>
    </row>
    <row r="33" spans="2:11" ht="15.5" x14ac:dyDescent="0.35">
      <c r="B33" s="259"/>
      <c r="C33" s="260"/>
      <c r="D33" s="260"/>
      <c r="E33" s="260"/>
      <c r="F33" s="260"/>
      <c r="G33" s="260"/>
      <c r="H33" s="260"/>
      <c r="I33" s="260"/>
      <c r="J33" s="260"/>
      <c r="K33" s="378"/>
    </row>
    <row r="34" spans="2:11" ht="20" x14ac:dyDescent="0.4">
      <c r="B34" s="249" t="s">
        <v>207</v>
      </c>
      <c r="C34" s="250"/>
      <c r="D34" s="251"/>
      <c r="E34" s="252"/>
      <c r="F34" s="253"/>
      <c r="G34" s="253"/>
      <c r="H34" s="253"/>
      <c r="I34" s="253"/>
      <c r="J34" s="253"/>
      <c r="K34" s="254"/>
    </row>
    <row r="35" spans="2:11" ht="13" x14ac:dyDescent="0.3">
      <c r="B35" s="263" t="s">
        <v>208</v>
      </c>
    </row>
    <row r="36" spans="2:11" x14ac:dyDescent="0.25">
      <c r="B36" s="378"/>
      <c r="C36" s="573"/>
      <c r="D36" s="573"/>
      <c r="E36" s="573"/>
      <c r="F36" s="573"/>
      <c r="G36" s="573"/>
      <c r="H36" s="573"/>
      <c r="I36" s="573"/>
      <c r="J36" s="573"/>
      <c r="K36" s="573"/>
    </row>
    <row r="37" spans="2:11" x14ac:dyDescent="0.25">
      <c r="B37" s="378"/>
    </row>
    <row r="38" spans="2:11" x14ac:dyDescent="0.25">
      <c r="B38" s="378"/>
    </row>
    <row r="39" spans="2:11" x14ac:dyDescent="0.25">
      <c r="B39" s="378"/>
    </row>
    <row r="40" spans="2:11" x14ac:dyDescent="0.25">
      <c r="B40" s="378"/>
    </row>
    <row r="41" spans="2:11" x14ac:dyDescent="0.25">
      <c r="B41" s="378"/>
    </row>
    <row r="42" spans="2:11" x14ac:dyDescent="0.25">
      <c r="B42" s="378"/>
    </row>
    <row r="43" spans="2:11" x14ac:dyDescent="0.25">
      <c r="B43" s="378"/>
    </row>
    <row r="44" spans="2:11" x14ac:dyDescent="0.25">
      <c r="B44" s="378"/>
    </row>
    <row r="45" spans="2:11" x14ac:dyDescent="0.25">
      <c r="B45" s="378"/>
    </row>
    <row r="51" spans="2:11" ht="20" x14ac:dyDescent="0.4">
      <c r="B51" s="249" t="s">
        <v>209</v>
      </c>
      <c r="C51" s="250"/>
      <c r="D51" s="251"/>
      <c r="E51" s="252"/>
      <c r="F51" s="253"/>
      <c r="G51" s="253"/>
      <c r="H51" s="253"/>
      <c r="I51" s="253"/>
      <c r="J51" s="253"/>
      <c r="K51" s="254"/>
    </row>
    <row r="52" spans="2:11" x14ac:dyDescent="0.25">
      <c r="B52" s="379"/>
      <c r="C52" s="380"/>
      <c r="D52" s="380"/>
      <c r="E52" s="380"/>
      <c r="F52" s="380"/>
      <c r="G52" s="380"/>
      <c r="H52" s="380"/>
      <c r="I52" s="380"/>
      <c r="J52" s="380"/>
      <c r="K52" s="381"/>
    </row>
    <row r="53" spans="2:11" x14ac:dyDescent="0.25">
      <c r="B53" s="382"/>
      <c r="C53" s="383"/>
      <c r="D53" s="383"/>
      <c r="E53" s="383"/>
      <c r="F53" s="383"/>
      <c r="G53" s="383"/>
      <c r="H53" s="383"/>
      <c r="I53" s="383"/>
      <c r="J53" s="383"/>
      <c r="K53" s="384"/>
    </row>
    <row r="54" spans="2:11" x14ac:dyDescent="0.25">
      <c r="B54" s="382"/>
      <c r="C54" s="383"/>
      <c r="D54" s="383"/>
      <c r="E54" s="383"/>
      <c r="F54" s="383"/>
      <c r="G54" s="383"/>
      <c r="H54" s="383"/>
      <c r="I54" s="383"/>
      <c r="J54" s="383"/>
      <c r="K54" s="384"/>
    </row>
    <row r="55" spans="2:11" x14ac:dyDescent="0.25">
      <c r="B55" s="382"/>
      <c r="C55" s="383"/>
      <c r="D55" s="383"/>
      <c r="E55" s="383"/>
      <c r="F55" s="383"/>
      <c r="G55" s="383"/>
      <c r="H55" s="383"/>
      <c r="I55" s="383"/>
      <c r="J55" s="383"/>
      <c r="K55" s="384"/>
    </row>
    <row r="56" spans="2:11" x14ac:dyDescent="0.25">
      <c r="B56" s="382"/>
      <c r="C56" s="383"/>
      <c r="D56" s="383"/>
      <c r="E56" s="383"/>
      <c r="F56" s="383"/>
      <c r="G56" s="383"/>
      <c r="H56" s="383"/>
      <c r="I56" s="383"/>
      <c r="J56" s="383"/>
      <c r="K56" s="384"/>
    </row>
    <row r="57" spans="2:11" x14ac:dyDescent="0.25">
      <c r="B57" s="382"/>
      <c r="C57" s="383"/>
      <c r="D57" s="383"/>
      <c r="E57" s="383"/>
      <c r="F57" s="383"/>
      <c r="G57" s="383"/>
      <c r="H57" s="383"/>
      <c r="I57" s="383"/>
      <c r="J57" s="383"/>
      <c r="K57" s="384"/>
    </row>
    <row r="58" spans="2:11" x14ac:dyDescent="0.25">
      <c r="B58" s="382"/>
      <c r="C58" s="383"/>
      <c r="D58" s="383"/>
      <c r="E58" s="383"/>
      <c r="F58" s="383"/>
      <c r="G58" s="383"/>
      <c r="H58" s="383"/>
      <c r="I58" s="383"/>
      <c r="J58" s="383"/>
      <c r="K58" s="384"/>
    </row>
    <row r="59" spans="2:11" x14ac:dyDescent="0.25">
      <c r="B59" s="382"/>
      <c r="C59" s="383"/>
      <c r="D59" s="383"/>
      <c r="E59" s="383"/>
      <c r="F59" s="383"/>
      <c r="G59" s="383"/>
      <c r="H59" s="383"/>
      <c r="I59" s="383"/>
      <c r="J59" s="383"/>
      <c r="K59" s="384"/>
    </row>
    <row r="60" spans="2:11" x14ac:dyDescent="0.25">
      <c r="B60" s="382"/>
      <c r="C60" s="383"/>
      <c r="D60" s="383"/>
      <c r="E60" s="383"/>
      <c r="F60" s="383"/>
      <c r="G60" s="383"/>
      <c r="H60" s="383"/>
      <c r="I60" s="383"/>
      <c r="J60" s="383"/>
      <c r="K60" s="384"/>
    </row>
    <row r="61" spans="2:11" x14ac:dyDescent="0.25">
      <c r="B61" s="382"/>
      <c r="C61" s="383"/>
      <c r="D61" s="383"/>
      <c r="E61" s="383"/>
      <c r="F61" s="383"/>
      <c r="G61" s="383"/>
      <c r="H61" s="383"/>
      <c r="I61" s="383"/>
      <c r="J61" s="383"/>
      <c r="K61" s="384"/>
    </row>
    <row r="62" spans="2:11" x14ac:dyDescent="0.25">
      <c r="B62" s="382"/>
      <c r="C62" s="383"/>
      <c r="D62" s="383"/>
      <c r="E62" s="383"/>
      <c r="F62" s="383"/>
      <c r="G62" s="383"/>
      <c r="H62" s="383"/>
      <c r="I62" s="383"/>
      <c r="J62" s="383"/>
      <c r="K62" s="384"/>
    </row>
    <row r="63" spans="2:11" x14ac:dyDescent="0.25">
      <c r="B63" s="382"/>
      <c r="C63" s="383"/>
      <c r="D63" s="383"/>
      <c r="E63" s="383"/>
      <c r="F63" s="383"/>
      <c r="G63" s="383"/>
      <c r="H63" s="383"/>
      <c r="I63" s="383"/>
      <c r="J63" s="383"/>
      <c r="K63" s="384"/>
    </row>
    <row r="64" spans="2:11" x14ac:dyDescent="0.25">
      <c r="B64" s="382"/>
      <c r="C64" s="383"/>
      <c r="D64" s="383"/>
      <c r="E64" s="383"/>
      <c r="F64" s="383"/>
      <c r="G64" s="383"/>
      <c r="H64" s="383"/>
      <c r="I64" s="383"/>
      <c r="J64" s="383"/>
      <c r="K64" s="384"/>
    </row>
    <row r="65" spans="2:11" x14ac:dyDescent="0.25">
      <c r="B65" s="382"/>
      <c r="C65" s="383"/>
      <c r="D65" s="383"/>
      <c r="E65" s="383"/>
      <c r="F65" s="383"/>
      <c r="G65" s="383"/>
      <c r="H65" s="383"/>
      <c r="I65" s="383"/>
      <c r="J65" s="383"/>
      <c r="K65" s="384"/>
    </row>
    <row r="66" spans="2:11" x14ac:dyDescent="0.25">
      <c r="B66" s="382"/>
      <c r="C66" s="383"/>
      <c r="D66" s="383"/>
      <c r="E66" s="383"/>
      <c r="F66" s="383"/>
      <c r="G66" s="383"/>
      <c r="H66" s="383"/>
      <c r="I66" s="383"/>
      <c r="J66" s="383"/>
      <c r="K66" s="384"/>
    </row>
    <row r="67" spans="2:11" x14ac:dyDescent="0.25">
      <c r="B67" s="382"/>
      <c r="C67" s="383"/>
      <c r="D67" s="383"/>
      <c r="E67" s="383"/>
      <c r="F67" s="383"/>
      <c r="G67" s="383"/>
      <c r="H67" s="383"/>
      <c r="I67" s="383"/>
      <c r="J67" s="383"/>
      <c r="K67" s="384"/>
    </row>
    <row r="68" spans="2:11" x14ac:dyDescent="0.25">
      <c r="B68" s="382"/>
      <c r="C68" s="383"/>
      <c r="D68" s="383"/>
      <c r="E68" s="383"/>
      <c r="F68" s="383"/>
      <c r="G68" s="383"/>
      <c r="H68" s="383"/>
      <c r="I68" s="383"/>
      <c r="J68" s="383"/>
      <c r="K68" s="384"/>
    </row>
    <row r="69" spans="2:11" x14ac:dyDescent="0.25">
      <c r="B69" s="382"/>
      <c r="C69" s="383"/>
      <c r="D69" s="383"/>
      <c r="E69" s="383"/>
      <c r="F69" s="383"/>
      <c r="G69" s="383"/>
      <c r="H69" s="383"/>
      <c r="I69" s="383"/>
      <c r="J69" s="383"/>
      <c r="K69" s="384"/>
    </row>
    <row r="70" spans="2:11" x14ac:dyDescent="0.25">
      <c r="B70" s="385"/>
      <c r="C70" s="386"/>
      <c r="D70" s="386"/>
      <c r="E70" s="386"/>
      <c r="F70" s="386"/>
      <c r="G70" s="386"/>
      <c r="H70" s="386"/>
      <c r="I70" s="386"/>
      <c r="J70" s="386"/>
      <c r="K70" s="387"/>
    </row>
  </sheetData>
  <sheetProtection algorithmName="SHA-512" hashValue="sqm/sL5eRUaOdaGZhS6DA1Szuc4DbQaRvf63zwdn2PHMRp1DXCeljCSD8plYZEiT+x61RG+C3ofO0gIDeSkWYA==" saltValue="v54Ma9Yqr7PxHF1yCBjoeA==" spinCount="100000" sheet="1" objects="1" scenarios="1"/>
  <mergeCells count="1">
    <mergeCell ref="C36:K36"/>
  </mergeCells>
  <pageMargins left="0.7" right="0.7" top="0.75" bottom="0.75" header="0.3" footer="0.3"/>
  <pageSetup paperSize="9" scale="67" orientation="portrait" horizontalDpi="1200" verticalDpi="1200" r:id="rId1"/>
  <headerFooter>
    <oddFooter>&amp;L_x000D_&amp;1#&amp;"Calibri"&amp;10&amp;K000000 Intern gebruik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Blad10">
    <tabColor rgb="FFFFFF00"/>
  </sheetPr>
  <dimension ref="A1:P215"/>
  <sheetViews>
    <sheetView showGridLines="0" zoomScaleNormal="100" zoomScaleSheetLayoutView="100" workbookViewId="0">
      <selection activeCell="F6" sqref="F6"/>
    </sheetView>
  </sheetViews>
  <sheetFormatPr defaultColWidth="9.1796875" defaultRowHeight="15.5" x14ac:dyDescent="0.35"/>
  <cols>
    <col min="1" max="1" width="1.7265625" style="110" customWidth="1"/>
    <col min="2" max="2" width="5.81640625" style="162" customWidth="1"/>
    <col min="3" max="3" width="32.1796875" style="162" customWidth="1"/>
    <col min="4" max="5" width="15.54296875" style="162" customWidth="1"/>
    <col min="6" max="7" width="20.1796875" style="162" customWidth="1"/>
    <col min="8" max="8" width="19.453125" style="162" customWidth="1"/>
    <col min="9" max="9" width="14" style="162" customWidth="1"/>
    <col min="10" max="10" width="18.1796875" style="162" customWidth="1"/>
    <col min="11" max="11" width="19.26953125" style="162" bestFit="1" customWidth="1"/>
    <col min="12" max="12" width="14.26953125" style="162" customWidth="1"/>
    <col min="13" max="13" width="24.453125" style="162" customWidth="1"/>
    <col min="14" max="14" width="24.453125" style="162" hidden="1" customWidth="1"/>
    <col min="15" max="15" width="9.1796875" style="113"/>
    <col min="16" max="16" width="24.81640625" style="110" customWidth="1"/>
    <col min="17" max="16384" width="9.1796875" style="110"/>
  </cols>
  <sheetData>
    <row r="1" spans="1:15" s="432" customFormat="1" x14ac:dyDescent="0.35">
      <c r="A1" s="2"/>
      <c r="B1" s="2"/>
      <c r="C1" s="2" t="s">
        <v>363</v>
      </c>
      <c r="D1" s="2"/>
      <c r="E1" s="2"/>
      <c r="F1" s="2"/>
      <c r="G1" s="2"/>
      <c r="H1" s="2" t="str">
        <f>IF(Deelnemersoverzicht!C15="","",IF(Deelnemersoverzicht!C15="(Dit veld wordt ingevuld door RVO)","",Deelnemersoverzicht!C15))</f>
        <v>Dit wordt ingevuld door RVO</v>
      </c>
      <c r="I1" s="2"/>
      <c r="J1" s="2"/>
      <c r="K1" s="2"/>
      <c r="L1" s="2"/>
      <c r="M1" s="2"/>
      <c r="N1" s="111" t="s">
        <v>210</v>
      </c>
    </row>
    <row r="2" spans="1:15" ht="18" x14ac:dyDescent="0.4">
      <c r="A2" s="112"/>
      <c r="B2" s="112"/>
      <c r="C2" s="58" t="s">
        <v>211</v>
      </c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432"/>
      <c r="O2" s="432"/>
    </row>
    <row r="3" spans="1:15" ht="12.5" x14ac:dyDescent="0.25">
      <c r="A3" s="432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</row>
    <row r="4" spans="1:15" ht="13" x14ac:dyDescent="0.3">
      <c r="A4" s="432"/>
      <c r="B4" s="114"/>
      <c r="C4" s="114" t="s">
        <v>212</v>
      </c>
      <c r="D4" s="114"/>
      <c r="E4" s="115"/>
      <c r="F4" s="115"/>
      <c r="G4" s="115"/>
      <c r="H4" s="115"/>
      <c r="I4" s="115"/>
      <c r="J4" s="115"/>
      <c r="K4" s="115"/>
      <c r="L4" s="165"/>
      <c r="M4" s="165"/>
      <c r="N4" s="432"/>
      <c r="O4" s="432"/>
    </row>
    <row r="5" spans="1:15" ht="13" x14ac:dyDescent="0.3">
      <c r="A5" s="432"/>
      <c r="B5" s="117"/>
      <c r="C5" s="433"/>
      <c r="D5" s="433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</row>
    <row r="6" spans="1:15" ht="15" customHeight="1" x14ac:dyDescent="0.3">
      <c r="A6" s="432"/>
      <c r="B6" s="117"/>
      <c r="C6" s="434" t="s">
        <v>213</v>
      </c>
      <c r="D6" s="434"/>
      <c r="E6" s="432"/>
      <c r="F6" s="118">
        <f>Deelnemersoverzicht!C26</f>
        <v>0</v>
      </c>
      <c r="G6" s="119"/>
      <c r="H6" s="120"/>
      <c r="I6" s="120"/>
      <c r="J6" s="120"/>
      <c r="K6" s="121"/>
      <c r="L6" s="435"/>
      <c r="M6" s="435"/>
      <c r="N6" s="432"/>
      <c r="O6" s="432"/>
    </row>
    <row r="7" spans="1:15" ht="15" customHeight="1" x14ac:dyDescent="0.3">
      <c r="A7" s="432"/>
      <c r="B7" s="117"/>
      <c r="C7" s="434" t="s">
        <v>214</v>
      </c>
      <c r="D7" s="434"/>
      <c r="E7" s="432"/>
      <c r="F7" s="118">
        <f>Deelnemersoverzicht!C19</f>
        <v>0</v>
      </c>
      <c r="G7" s="119"/>
      <c r="H7" s="119"/>
      <c r="I7" s="119"/>
      <c r="J7" s="119"/>
      <c r="K7" s="122"/>
      <c r="L7" s="435"/>
      <c r="M7" s="435"/>
      <c r="N7" s="432"/>
      <c r="O7" s="432"/>
    </row>
    <row r="8" spans="1:15" ht="15" customHeight="1" x14ac:dyDescent="0.3">
      <c r="A8" s="432"/>
      <c r="B8" s="117"/>
      <c r="C8" s="399" t="s">
        <v>15</v>
      </c>
      <c r="D8" s="434"/>
      <c r="E8" s="432"/>
      <c r="F8" s="599" t="s">
        <v>86</v>
      </c>
      <c r="G8" s="600"/>
      <c r="H8" s="600"/>
      <c r="I8" s="600"/>
      <c r="J8" s="600"/>
      <c r="K8" s="601"/>
      <c r="L8" s="435"/>
      <c r="M8" s="435"/>
      <c r="N8" s="432"/>
      <c r="O8" s="432"/>
    </row>
    <row r="9" spans="1:15" ht="15" customHeight="1" x14ac:dyDescent="0.3">
      <c r="A9" s="432"/>
      <c r="B9" s="117"/>
      <c r="C9" s="124" t="s">
        <v>216</v>
      </c>
      <c r="D9" s="432"/>
      <c r="E9" s="432"/>
      <c r="F9" s="599" t="s">
        <v>86</v>
      </c>
      <c r="G9" s="600"/>
      <c r="H9" s="600"/>
      <c r="I9" s="600"/>
      <c r="J9" s="600"/>
      <c r="K9" s="601"/>
      <c r="L9" s="435"/>
      <c r="M9" s="435"/>
      <c r="N9" s="432"/>
      <c r="O9" s="432"/>
    </row>
    <row r="10" spans="1:15" ht="15.75" customHeight="1" x14ac:dyDescent="0.3">
      <c r="A10" s="432"/>
      <c r="B10" s="117"/>
      <c r="C10" s="432"/>
      <c r="D10" s="432"/>
      <c r="E10" s="432"/>
      <c r="F10" s="602" t="str">
        <f>IF(F9="Integrale kostensystematiek","IKS Let op! U dient in de begroting de IKS-tarieven zo te specificeren dat deze te controleren zijn op basis van de door u aangeleverde IKS tarieven aan RVO. Bijvoorbeeld: divisie R&amp;D, loonschaal 10. Vul dit in bij toelichting IKS","")</f>
        <v/>
      </c>
      <c r="G10" s="602"/>
      <c r="H10" s="602"/>
      <c r="I10" s="602"/>
      <c r="J10" s="602"/>
      <c r="K10" s="602"/>
      <c r="L10" s="167"/>
      <c r="M10" s="167"/>
      <c r="N10" s="432"/>
      <c r="O10" s="432"/>
    </row>
    <row r="11" spans="1:15" ht="15.75" customHeight="1" x14ac:dyDescent="0.3">
      <c r="A11" s="432"/>
      <c r="B11" s="117"/>
      <c r="C11" s="432"/>
      <c r="D11" s="432"/>
      <c r="E11" s="432"/>
      <c r="F11" s="603"/>
      <c r="G11" s="603"/>
      <c r="H11" s="603"/>
      <c r="I11" s="603"/>
      <c r="J11" s="603"/>
      <c r="K11" s="603"/>
      <c r="L11" s="167"/>
      <c r="M11" s="167"/>
      <c r="N11" s="432"/>
      <c r="O11" s="432"/>
    </row>
    <row r="12" spans="1:15" ht="15.75" customHeight="1" x14ac:dyDescent="0.3">
      <c r="A12" s="432"/>
      <c r="B12" s="117"/>
      <c r="C12" s="432"/>
      <c r="D12" s="432"/>
      <c r="E12" s="432"/>
      <c r="F12" s="603"/>
      <c r="G12" s="603"/>
      <c r="H12" s="603"/>
      <c r="I12" s="603"/>
      <c r="J12" s="603"/>
      <c r="K12" s="603"/>
      <c r="L12" s="167"/>
      <c r="M12" s="167"/>
      <c r="N12" s="432"/>
      <c r="O12" s="432"/>
    </row>
    <row r="13" spans="1:15" ht="15.75" customHeight="1" x14ac:dyDescent="0.3">
      <c r="A13" s="432"/>
      <c r="B13" s="114" t="s">
        <v>217</v>
      </c>
      <c r="C13" s="436"/>
      <c r="D13" s="125"/>
      <c r="E13" s="126"/>
      <c r="F13" s="436"/>
      <c r="G13" s="436"/>
      <c r="H13" s="436"/>
      <c r="I13" s="436"/>
      <c r="J13" s="436"/>
      <c r="K13" s="436"/>
      <c r="L13" s="437"/>
      <c r="M13" s="435"/>
      <c r="N13" s="432"/>
      <c r="O13" s="432"/>
    </row>
    <row r="14" spans="1:15" ht="13" x14ac:dyDescent="0.3">
      <c r="A14" s="432"/>
      <c r="B14" s="114" t="s">
        <v>218</v>
      </c>
      <c r="C14" s="436"/>
      <c r="D14" s="125"/>
      <c r="E14" s="126"/>
      <c r="F14" s="436"/>
      <c r="G14" s="436"/>
      <c r="H14" s="436"/>
      <c r="I14" s="436"/>
      <c r="J14" s="436"/>
      <c r="K14" s="436"/>
      <c r="L14" s="437"/>
      <c r="M14" s="435"/>
      <c r="N14" s="432"/>
      <c r="O14" s="432"/>
    </row>
    <row r="15" spans="1:15" ht="13" x14ac:dyDescent="0.3">
      <c r="A15" s="432"/>
      <c r="B15" s="117"/>
      <c r="C15" s="432"/>
      <c r="D15" s="432"/>
      <c r="E15" s="432"/>
      <c r="F15" s="432"/>
      <c r="G15" s="432"/>
      <c r="H15" s="432"/>
      <c r="I15" s="432"/>
      <c r="J15" s="432"/>
      <c r="K15" s="432"/>
      <c r="L15" s="435"/>
      <c r="M15" s="435"/>
      <c r="N15" s="432"/>
      <c r="O15" s="432"/>
    </row>
    <row r="16" spans="1:15" ht="13" x14ac:dyDescent="0.3">
      <c r="A16" s="432"/>
      <c r="B16" s="114" t="s">
        <v>219</v>
      </c>
      <c r="C16" s="114" t="s">
        <v>220</v>
      </c>
      <c r="D16" s="127"/>
      <c r="E16" s="115"/>
      <c r="F16" s="115"/>
      <c r="G16" s="115"/>
      <c r="H16" s="115"/>
      <c r="I16" s="115"/>
      <c r="J16" s="115"/>
      <c r="K16" s="115"/>
      <c r="L16" s="116"/>
      <c r="M16" s="149"/>
      <c r="N16" s="432"/>
      <c r="O16" s="432"/>
    </row>
    <row r="17" spans="2:15" ht="13" x14ac:dyDescent="0.3">
      <c r="B17" s="117"/>
      <c r="C17" s="432"/>
      <c r="D17" s="433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2"/>
    </row>
    <row r="18" spans="2:15" x14ac:dyDescent="0.35">
      <c r="B18" s="117"/>
      <c r="C18" s="432"/>
      <c r="D18" s="433"/>
      <c r="E18" s="432"/>
      <c r="G18" s="178" t="str">
        <f>IF(AND($F$9="Integrale kostensystematiek",COUNTA(C20:D55)&gt;COUNTA(G20:G55)),"Let op! U dient de Toelichting IKS in te vullen","")</f>
        <v/>
      </c>
      <c r="H18" s="432"/>
      <c r="I18" s="432"/>
      <c r="J18" s="164"/>
      <c r="K18" s="164"/>
      <c r="L18" s="435"/>
      <c r="M18" s="435"/>
      <c r="N18" s="432"/>
      <c r="O18" s="432"/>
    </row>
    <row r="19" spans="2:15" ht="39" x14ac:dyDescent="0.3">
      <c r="B19" s="175" t="s">
        <v>221</v>
      </c>
      <c r="C19" s="597" t="s">
        <v>222</v>
      </c>
      <c r="D19" s="598"/>
      <c r="E19" s="604" t="s">
        <v>223</v>
      </c>
      <c r="F19" s="604"/>
      <c r="G19" s="130" t="s">
        <v>224</v>
      </c>
      <c r="H19" s="604" t="s">
        <v>225</v>
      </c>
      <c r="I19" s="604"/>
      <c r="J19" s="163" t="s">
        <v>226</v>
      </c>
      <c r="K19" s="130" t="s">
        <v>227</v>
      </c>
      <c r="L19" s="131"/>
      <c r="M19" s="131"/>
      <c r="N19" s="432"/>
      <c r="O19" s="432"/>
    </row>
    <row r="20" spans="2:15" x14ac:dyDescent="0.35">
      <c r="B20" s="368"/>
      <c r="C20" s="589"/>
      <c r="D20" s="590"/>
      <c r="E20" s="589"/>
      <c r="F20" s="590"/>
      <c r="G20" s="438"/>
      <c r="H20" s="591"/>
      <c r="I20" s="592"/>
      <c r="J20" s="440"/>
      <c r="K20" s="441">
        <f t="shared" ref="K20:K55" si="0">H20*J20</f>
        <v>0</v>
      </c>
      <c r="N20" s="432"/>
      <c r="O20" s="432"/>
    </row>
    <row r="21" spans="2:15" ht="12.5" x14ac:dyDescent="0.25">
      <c r="B21" s="368"/>
      <c r="C21" s="589"/>
      <c r="D21" s="590"/>
      <c r="E21" s="589"/>
      <c r="F21" s="590"/>
      <c r="G21" s="438"/>
      <c r="H21" s="591"/>
      <c r="I21" s="592"/>
      <c r="J21" s="440"/>
      <c r="K21" s="441">
        <f t="shared" si="0"/>
        <v>0</v>
      </c>
      <c r="L21" s="435"/>
      <c r="M21" s="435"/>
      <c r="N21" s="432"/>
      <c r="O21" s="432"/>
    </row>
    <row r="22" spans="2:15" ht="12.5" x14ac:dyDescent="0.25">
      <c r="B22" s="368"/>
      <c r="C22" s="589"/>
      <c r="D22" s="590"/>
      <c r="E22" s="589"/>
      <c r="F22" s="590"/>
      <c r="G22" s="438"/>
      <c r="H22" s="591"/>
      <c r="I22" s="592"/>
      <c r="J22" s="440"/>
      <c r="K22" s="441">
        <f t="shared" si="0"/>
        <v>0</v>
      </c>
      <c r="L22" s="435"/>
      <c r="M22" s="435"/>
      <c r="N22" s="432"/>
      <c r="O22" s="432"/>
    </row>
    <row r="23" spans="2:15" ht="12.5" x14ac:dyDescent="0.25">
      <c r="B23" s="368"/>
      <c r="C23" s="589"/>
      <c r="D23" s="590"/>
      <c r="E23" s="589"/>
      <c r="F23" s="590"/>
      <c r="G23" s="438"/>
      <c r="H23" s="591"/>
      <c r="I23" s="592"/>
      <c r="J23" s="440"/>
      <c r="K23" s="441">
        <f t="shared" si="0"/>
        <v>0</v>
      </c>
      <c r="L23" s="435"/>
      <c r="M23" s="435"/>
      <c r="N23" s="432"/>
      <c r="O23" s="432"/>
    </row>
    <row r="24" spans="2:15" ht="12.5" x14ac:dyDescent="0.25">
      <c r="B24" s="368"/>
      <c r="C24" s="589"/>
      <c r="D24" s="590"/>
      <c r="E24" s="589"/>
      <c r="F24" s="590"/>
      <c r="G24" s="438"/>
      <c r="H24" s="591"/>
      <c r="I24" s="592"/>
      <c r="J24" s="440"/>
      <c r="K24" s="441">
        <f t="shared" si="0"/>
        <v>0</v>
      </c>
      <c r="L24" s="435"/>
      <c r="M24" s="435"/>
      <c r="N24" s="432"/>
      <c r="O24" s="432"/>
    </row>
    <row r="25" spans="2:15" ht="12.5" x14ac:dyDescent="0.25">
      <c r="B25" s="368"/>
      <c r="C25" s="589"/>
      <c r="D25" s="590"/>
      <c r="E25" s="589"/>
      <c r="F25" s="590"/>
      <c r="G25" s="438"/>
      <c r="H25" s="591"/>
      <c r="I25" s="592"/>
      <c r="J25" s="440"/>
      <c r="K25" s="441">
        <f t="shared" si="0"/>
        <v>0</v>
      </c>
      <c r="L25" s="435"/>
      <c r="M25" s="435"/>
      <c r="N25" s="432"/>
      <c r="O25" s="432"/>
    </row>
    <row r="26" spans="2:15" ht="12.5" x14ac:dyDescent="0.25">
      <c r="B26" s="368"/>
      <c r="C26" s="589"/>
      <c r="D26" s="590"/>
      <c r="E26" s="589"/>
      <c r="F26" s="590"/>
      <c r="G26" s="438"/>
      <c r="H26" s="591"/>
      <c r="I26" s="592"/>
      <c r="J26" s="440"/>
      <c r="K26" s="441">
        <f t="shared" si="0"/>
        <v>0</v>
      </c>
      <c r="L26" s="435"/>
      <c r="M26" s="435"/>
      <c r="N26" s="432"/>
      <c r="O26" s="432"/>
    </row>
    <row r="27" spans="2:15" ht="12.5" x14ac:dyDescent="0.25">
      <c r="B27" s="368"/>
      <c r="C27" s="589"/>
      <c r="D27" s="590"/>
      <c r="E27" s="589"/>
      <c r="F27" s="590"/>
      <c r="G27" s="438"/>
      <c r="H27" s="591"/>
      <c r="I27" s="592"/>
      <c r="J27" s="440"/>
      <c r="K27" s="441">
        <f t="shared" si="0"/>
        <v>0</v>
      </c>
      <c r="L27" s="435"/>
      <c r="M27" s="435"/>
      <c r="N27" s="432"/>
      <c r="O27" s="432"/>
    </row>
    <row r="28" spans="2:15" ht="12.5" x14ac:dyDescent="0.25">
      <c r="B28" s="368"/>
      <c r="C28" s="589"/>
      <c r="D28" s="590"/>
      <c r="E28" s="589"/>
      <c r="F28" s="590"/>
      <c r="G28" s="438"/>
      <c r="H28" s="591"/>
      <c r="I28" s="592"/>
      <c r="J28" s="440"/>
      <c r="K28" s="441">
        <f t="shared" si="0"/>
        <v>0</v>
      </c>
      <c r="L28" s="435"/>
      <c r="M28" s="435"/>
      <c r="N28" s="432"/>
      <c r="O28" s="432"/>
    </row>
    <row r="29" spans="2:15" ht="12.5" x14ac:dyDescent="0.25">
      <c r="B29" s="368"/>
      <c r="C29" s="589"/>
      <c r="D29" s="590"/>
      <c r="E29" s="589"/>
      <c r="F29" s="590"/>
      <c r="G29" s="438"/>
      <c r="H29" s="591"/>
      <c r="I29" s="592"/>
      <c r="J29" s="440"/>
      <c r="K29" s="441">
        <f t="shared" si="0"/>
        <v>0</v>
      </c>
      <c r="L29" s="435"/>
      <c r="M29" s="435"/>
      <c r="N29" s="432"/>
      <c r="O29" s="432"/>
    </row>
    <row r="30" spans="2:15" ht="12.5" x14ac:dyDescent="0.25">
      <c r="B30" s="368"/>
      <c r="C30" s="589"/>
      <c r="D30" s="590"/>
      <c r="E30" s="589"/>
      <c r="F30" s="590"/>
      <c r="G30" s="438"/>
      <c r="H30" s="591"/>
      <c r="I30" s="592"/>
      <c r="J30" s="440"/>
      <c r="K30" s="441">
        <f t="shared" si="0"/>
        <v>0</v>
      </c>
      <c r="L30" s="435"/>
      <c r="M30" s="435"/>
      <c r="N30" s="432"/>
      <c r="O30" s="432"/>
    </row>
    <row r="31" spans="2:15" ht="12.5" x14ac:dyDescent="0.25">
      <c r="B31" s="368"/>
      <c r="C31" s="589"/>
      <c r="D31" s="590"/>
      <c r="E31" s="589"/>
      <c r="F31" s="590"/>
      <c r="G31" s="438"/>
      <c r="H31" s="591"/>
      <c r="I31" s="592"/>
      <c r="J31" s="440"/>
      <c r="K31" s="441">
        <f t="shared" si="0"/>
        <v>0</v>
      </c>
      <c r="L31" s="435"/>
      <c r="M31" s="435"/>
      <c r="N31" s="432"/>
      <c r="O31" s="432"/>
    </row>
    <row r="32" spans="2:15" ht="12.5" x14ac:dyDescent="0.25">
      <c r="B32" s="368"/>
      <c r="C32" s="589"/>
      <c r="D32" s="590"/>
      <c r="E32" s="589"/>
      <c r="F32" s="590"/>
      <c r="G32" s="438"/>
      <c r="H32" s="591"/>
      <c r="I32" s="592"/>
      <c r="J32" s="440"/>
      <c r="K32" s="441">
        <f t="shared" si="0"/>
        <v>0</v>
      </c>
      <c r="L32" s="435"/>
      <c r="M32" s="435"/>
      <c r="N32" s="432"/>
      <c r="O32" s="432"/>
    </row>
    <row r="33" spans="2:15" ht="12.5" x14ac:dyDescent="0.25">
      <c r="B33" s="368"/>
      <c r="C33" s="589"/>
      <c r="D33" s="590"/>
      <c r="E33" s="589"/>
      <c r="F33" s="590"/>
      <c r="G33" s="438"/>
      <c r="H33" s="591"/>
      <c r="I33" s="592"/>
      <c r="J33" s="440"/>
      <c r="K33" s="441">
        <f t="shared" si="0"/>
        <v>0</v>
      </c>
      <c r="L33" s="435"/>
      <c r="M33" s="435"/>
      <c r="N33" s="432"/>
      <c r="O33" s="432"/>
    </row>
    <row r="34" spans="2:15" ht="12.5" x14ac:dyDescent="0.25">
      <c r="B34" s="368"/>
      <c r="C34" s="589"/>
      <c r="D34" s="590"/>
      <c r="E34" s="589"/>
      <c r="F34" s="590"/>
      <c r="G34" s="438"/>
      <c r="H34" s="591"/>
      <c r="I34" s="592"/>
      <c r="J34" s="440"/>
      <c r="K34" s="441">
        <f t="shared" si="0"/>
        <v>0</v>
      </c>
      <c r="L34" s="435"/>
      <c r="M34" s="435"/>
      <c r="N34" s="432"/>
      <c r="O34" s="432"/>
    </row>
    <row r="35" spans="2:15" ht="12.5" x14ac:dyDescent="0.25">
      <c r="B35" s="368"/>
      <c r="C35" s="589"/>
      <c r="D35" s="590"/>
      <c r="E35" s="589"/>
      <c r="F35" s="590"/>
      <c r="G35" s="438"/>
      <c r="H35" s="591"/>
      <c r="I35" s="592"/>
      <c r="J35" s="440"/>
      <c r="K35" s="441">
        <f t="shared" si="0"/>
        <v>0</v>
      </c>
      <c r="L35" s="435"/>
      <c r="M35" s="435"/>
      <c r="N35" s="432"/>
      <c r="O35" s="432"/>
    </row>
    <row r="36" spans="2:15" ht="12.5" x14ac:dyDescent="0.25">
      <c r="B36" s="368"/>
      <c r="C36" s="589"/>
      <c r="D36" s="590"/>
      <c r="E36" s="589"/>
      <c r="F36" s="590"/>
      <c r="G36" s="438"/>
      <c r="H36" s="591"/>
      <c r="I36" s="592"/>
      <c r="J36" s="440"/>
      <c r="K36" s="441">
        <f t="shared" si="0"/>
        <v>0</v>
      </c>
      <c r="L36" s="435"/>
      <c r="M36" s="435"/>
      <c r="N36" s="432"/>
      <c r="O36" s="432"/>
    </row>
    <row r="37" spans="2:15" ht="12.5" x14ac:dyDescent="0.25">
      <c r="B37" s="368"/>
      <c r="C37" s="589"/>
      <c r="D37" s="590"/>
      <c r="E37" s="589"/>
      <c r="F37" s="590"/>
      <c r="G37" s="438"/>
      <c r="H37" s="591"/>
      <c r="I37" s="592"/>
      <c r="J37" s="440"/>
      <c r="K37" s="441">
        <f t="shared" si="0"/>
        <v>0</v>
      </c>
      <c r="L37" s="435"/>
      <c r="M37" s="435"/>
      <c r="N37" s="432"/>
      <c r="O37" s="432"/>
    </row>
    <row r="38" spans="2:15" ht="12.5" x14ac:dyDescent="0.25">
      <c r="B38" s="368"/>
      <c r="C38" s="589"/>
      <c r="D38" s="590"/>
      <c r="E38" s="589"/>
      <c r="F38" s="590"/>
      <c r="G38" s="438"/>
      <c r="H38" s="591"/>
      <c r="I38" s="592"/>
      <c r="J38" s="440"/>
      <c r="K38" s="441">
        <f t="shared" si="0"/>
        <v>0</v>
      </c>
      <c r="L38" s="435"/>
      <c r="M38" s="435"/>
      <c r="N38" s="432"/>
      <c r="O38" s="432"/>
    </row>
    <row r="39" spans="2:15" ht="12.5" x14ac:dyDescent="0.25">
      <c r="B39" s="368"/>
      <c r="C39" s="589"/>
      <c r="D39" s="590"/>
      <c r="E39" s="589"/>
      <c r="F39" s="590"/>
      <c r="G39" s="438"/>
      <c r="H39" s="591"/>
      <c r="I39" s="592"/>
      <c r="J39" s="440"/>
      <c r="K39" s="441">
        <f t="shared" si="0"/>
        <v>0</v>
      </c>
      <c r="L39" s="435"/>
      <c r="M39" s="435"/>
      <c r="N39" s="432"/>
      <c r="O39" s="432"/>
    </row>
    <row r="40" spans="2:15" ht="12.5" x14ac:dyDescent="0.25">
      <c r="B40" s="368"/>
      <c r="C40" s="589"/>
      <c r="D40" s="590"/>
      <c r="E40" s="589"/>
      <c r="F40" s="590"/>
      <c r="G40" s="438"/>
      <c r="H40" s="591"/>
      <c r="I40" s="592"/>
      <c r="J40" s="440"/>
      <c r="K40" s="441">
        <f t="shared" si="0"/>
        <v>0</v>
      </c>
      <c r="L40" s="435"/>
      <c r="M40" s="435"/>
      <c r="N40" s="432"/>
      <c r="O40" s="432"/>
    </row>
    <row r="41" spans="2:15" ht="12.5" x14ac:dyDescent="0.25">
      <c r="B41" s="368"/>
      <c r="C41" s="589"/>
      <c r="D41" s="590"/>
      <c r="E41" s="589"/>
      <c r="F41" s="590"/>
      <c r="G41" s="438"/>
      <c r="H41" s="591"/>
      <c r="I41" s="592"/>
      <c r="J41" s="440"/>
      <c r="K41" s="441">
        <f t="shared" si="0"/>
        <v>0</v>
      </c>
      <c r="L41" s="435"/>
      <c r="M41" s="435"/>
      <c r="N41" s="432"/>
      <c r="O41" s="432"/>
    </row>
    <row r="42" spans="2:15" ht="12.5" x14ac:dyDescent="0.25">
      <c r="B42" s="368"/>
      <c r="C42" s="589"/>
      <c r="D42" s="590"/>
      <c r="E42" s="589"/>
      <c r="F42" s="590"/>
      <c r="G42" s="438"/>
      <c r="H42" s="591"/>
      <c r="I42" s="592"/>
      <c r="J42" s="440"/>
      <c r="K42" s="441">
        <f t="shared" si="0"/>
        <v>0</v>
      </c>
      <c r="L42" s="435"/>
      <c r="M42" s="435"/>
      <c r="N42" s="432"/>
      <c r="O42" s="432"/>
    </row>
    <row r="43" spans="2:15" ht="12.5" x14ac:dyDescent="0.25">
      <c r="B43" s="368"/>
      <c r="C43" s="589"/>
      <c r="D43" s="590"/>
      <c r="E43" s="589"/>
      <c r="F43" s="590"/>
      <c r="G43" s="438"/>
      <c r="H43" s="591"/>
      <c r="I43" s="592"/>
      <c r="J43" s="440"/>
      <c r="K43" s="441">
        <f t="shared" si="0"/>
        <v>0</v>
      </c>
      <c r="L43" s="435"/>
      <c r="M43" s="435"/>
      <c r="N43" s="432"/>
      <c r="O43" s="432"/>
    </row>
    <row r="44" spans="2:15" ht="12.5" x14ac:dyDescent="0.25">
      <c r="B44" s="368"/>
      <c r="C44" s="589"/>
      <c r="D44" s="590"/>
      <c r="E44" s="589"/>
      <c r="F44" s="590"/>
      <c r="G44" s="438"/>
      <c r="H44" s="591"/>
      <c r="I44" s="592"/>
      <c r="J44" s="440"/>
      <c r="K44" s="441">
        <f t="shared" si="0"/>
        <v>0</v>
      </c>
      <c r="L44" s="435"/>
      <c r="M44" s="435"/>
      <c r="N44" s="432"/>
      <c r="O44" s="432"/>
    </row>
    <row r="45" spans="2:15" ht="12.5" x14ac:dyDescent="0.25">
      <c r="B45" s="368"/>
      <c r="C45" s="589"/>
      <c r="D45" s="590"/>
      <c r="E45" s="589"/>
      <c r="F45" s="590"/>
      <c r="G45" s="438"/>
      <c r="H45" s="591"/>
      <c r="I45" s="592"/>
      <c r="J45" s="440"/>
      <c r="K45" s="441">
        <f t="shared" si="0"/>
        <v>0</v>
      </c>
      <c r="L45" s="435"/>
      <c r="M45" s="435"/>
      <c r="N45" s="432"/>
      <c r="O45" s="432"/>
    </row>
    <row r="46" spans="2:15" ht="12.5" x14ac:dyDescent="0.25">
      <c r="B46" s="368"/>
      <c r="C46" s="589"/>
      <c r="D46" s="590"/>
      <c r="E46" s="589"/>
      <c r="F46" s="590"/>
      <c r="G46" s="438"/>
      <c r="H46" s="591"/>
      <c r="I46" s="592"/>
      <c r="J46" s="440"/>
      <c r="K46" s="441">
        <f t="shared" si="0"/>
        <v>0</v>
      </c>
      <c r="L46" s="435"/>
      <c r="M46" s="435"/>
      <c r="N46" s="432"/>
      <c r="O46" s="432"/>
    </row>
    <row r="47" spans="2:15" ht="12.5" x14ac:dyDescent="0.25">
      <c r="B47" s="368"/>
      <c r="C47" s="589"/>
      <c r="D47" s="590"/>
      <c r="E47" s="589"/>
      <c r="F47" s="590"/>
      <c r="G47" s="438"/>
      <c r="H47" s="591"/>
      <c r="I47" s="592"/>
      <c r="J47" s="440"/>
      <c r="K47" s="441">
        <f t="shared" si="0"/>
        <v>0</v>
      </c>
      <c r="L47" s="435"/>
      <c r="M47" s="435"/>
      <c r="N47" s="432"/>
      <c r="O47" s="432"/>
    </row>
    <row r="48" spans="2:15" ht="12.5" x14ac:dyDescent="0.25">
      <c r="B48" s="368"/>
      <c r="C48" s="589"/>
      <c r="D48" s="590"/>
      <c r="E48" s="589"/>
      <c r="F48" s="590"/>
      <c r="G48" s="438"/>
      <c r="H48" s="591"/>
      <c r="I48" s="592"/>
      <c r="J48" s="440"/>
      <c r="K48" s="441">
        <f t="shared" si="0"/>
        <v>0</v>
      </c>
      <c r="L48" s="435"/>
      <c r="M48" s="435"/>
      <c r="N48" s="432"/>
      <c r="O48" s="432"/>
    </row>
    <row r="49" spans="2:15" ht="12.5" x14ac:dyDescent="0.25">
      <c r="B49" s="368"/>
      <c r="C49" s="589"/>
      <c r="D49" s="590"/>
      <c r="E49" s="589"/>
      <c r="F49" s="590"/>
      <c r="G49" s="438"/>
      <c r="H49" s="591"/>
      <c r="I49" s="592"/>
      <c r="J49" s="440"/>
      <c r="K49" s="441">
        <f t="shared" si="0"/>
        <v>0</v>
      </c>
      <c r="L49" s="435"/>
      <c r="M49" s="435"/>
      <c r="N49" s="432"/>
      <c r="O49" s="432"/>
    </row>
    <row r="50" spans="2:15" ht="12.5" x14ac:dyDescent="0.25">
      <c r="B50" s="368"/>
      <c r="C50" s="589"/>
      <c r="D50" s="590"/>
      <c r="E50" s="589"/>
      <c r="F50" s="590"/>
      <c r="G50" s="438"/>
      <c r="H50" s="591"/>
      <c r="I50" s="592"/>
      <c r="J50" s="440"/>
      <c r="K50" s="441">
        <f t="shared" si="0"/>
        <v>0</v>
      </c>
      <c r="L50" s="435"/>
      <c r="M50" s="435"/>
      <c r="N50" s="432"/>
      <c r="O50" s="432"/>
    </row>
    <row r="51" spans="2:15" ht="12.5" x14ac:dyDescent="0.25">
      <c r="B51" s="368"/>
      <c r="C51" s="589"/>
      <c r="D51" s="590"/>
      <c r="E51" s="589"/>
      <c r="F51" s="590"/>
      <c r="G51" s="438"/>
      <c r="H51" s="591"/>
      <c r="I51" s="592"/>
      <c r="J51" s="440"/>
      <c r="K51" s="441">
        <f t="shared" si="0"/>
        <v>0</v>
      </c>
      <c r="L51" s="435"/>
      <c r="M51" s="435"/>
      <c r="N51" s="432"/>
      <c r="O51" s="432"/>
    </row>
    <row r="52" spans="2:15" ht="12.5" x14ac:dyDescent="0.25">
      <c r="B52" s="368"/>
      <c r="C52" s="589"/>
      <c r="D52" s="590"/>
      <c r="E52" s="589"/>
      <c r="F52" s="590"/>
      <c r="G52" s="438"/>
      <c r="H52" s="591"/>
      <c r="I52" s="592"/>
      <c r="J52" s="440"/>
      <c r="K52" s="441">
        <f t="shared" si="0"/>
        <v>0</v>
      </c>
      <c r="L52" s="435"/>
      <c r="M52" s="435"/>
      <c r="N52" s="432"/>
      <c r="O52" s="432"/>
    </row>
    <row r="53" spans="2:15" ht="12.5" x14ac:dyDescent="0.25">
      <c r="B53" s="368"/>
      <c r="C53" s="589"/>
      <c r="D53" s="590"/>
      <c r="E53" s="589"/>
      <c r="F53" s="590"/>
      <c r="G53" s="438"/>
      <c r="H53" s="591"/>
      <c r="I53" s="592"/>
      <c r="J53" s="440"/>
      <c r="K53" s="441">
        <f t="shared" si="0"/>
        <v>0</v>
      </c>
      <c r="L53" s="435"/>
      <c r="M53" s="435"/>
      <c r="N53" s="432"/>
      <c r="O53" s="432"/>
    </row>
    <row r="54" spans="2:15" ht="12.5" x14ac:dyDescent="0.25">
      <c r="B54" s="368"/>
      <c r="C54" s="589"/>
      <c r="D54" s="590"/>
      <c r="E54" s="589"/>
      <c r="F54" s="590"/>
      <c r="G54" s="438"/>
      <c r="H54" s="591"/>
      <c r="I54" s="592"/>
      <c r="J54" s="440"/>
      <c r="K54" s="441">
        <f t="shared" si="0"/>
        <v>0</v>
      </c>
      <c r="L54" s="435"/>
      <c r="M54" s="435"/>
      <c r="N54" s="432"/>
      <c r="O54" s="432"/>
    </row>
    <row r="55" spans="2:15" ht="12.5" x14ac:dyDescent="0.25">
      <c r="B55" s="368"/>
      <c r="C55" s="589"/>
      <c r="D55" s="590"/>
      <c r="E55" s="589"/>
      <c r="F55" s="590"/>
      <c r="G55" s="438"/>
      <c r="H55" s="591"/>
      <c r="I55" s="592"/>
      <c r="J55" s="440"/>
      <c r="K55" s="441">
        <f t="shared" si="0"/>
        <v>0</v>
      </c>
      <c r="L55" s="435"/>
      <c r="M55" s="435"/>
      <c r="N55" s="432"/>
      <c r="O55" s="432"/>
    </row>
    <row r="56" spans="2:15" ht="13" x14ac:dyDescent="0.3">
      <c r="B56" s="432"/>
      <c r="C56" s="432"/>
      <c r="D56" s="117"/>
      <c r="E56" s="117"/>
      <c r="F56" s="117"/>
      <c r="G56" s="117"/>
      <c r="H56" s="117"/>
      <c r="I56" s="117" t="s">
        <v>228</v>
      </c>
      <c r="J56" s="432"/>
      <c r="K56" s="101">
        <f>SUM(K20:K55)</f>
        <v>0</v>
      </c>
      <c r="L56" s="435"/>
      <c r="M56" s="435"/>
      <c r="N56" s="432"/>
      <c r="O56" s="432"/>
    </row>
    <row r="57" spans="2:15" ht="13" x14ac:dyDescent="0.3">
      <c r="B57" s="124"/>
      <c r="C57" s="117"/>
      <c r="D57" s="117"/>
      <c r="E57" s="432"/>
      <c r="F57" s="432"/>
      <c r="G57" s="432"/>
      <c r="H57" s="432"/>
      <c r="I57" s="432"/>
      <c r="J57" s="117"/>
      <c r="K57" s="117"/>
      <c r="L57" s="132"/>
      <c r="M57" s="132"/>
      <c r="N57" s="432"/>
      <c r="O57" s="432"/>
    </row>
    <row r="58" spans="2:15" ht="13" x14ac:dyDescent="0.3">
      <c r="B58" s="114" t="s">
        <v>229</v>
      </c>
      <c r="C58" s="114" t="s">
        <v>230</v>
      </c>
      <c r="D58" s="114"/>
      <c r="E58" s="115"/>
      <c r="F58" s="115"/>
      <c r="G58" s="115"/>
      <c r="H58" s="115"/>
      <c r="I58" s="115"/>
      <c r="J58" s="115"/>
      <c r="K58" s="115"/>
      <c r="L58" s="165"/>
      <c r="M58" s="165"/>
      <c r="N58" s="605" t="s">
        <v>231</v>
      </c>
      <c r="O58" s="432"/>
    </row>
    <row r="59" spans="2:15" ht="13" x14ac:dyDescent="0.3">
      <c r="B59" s="117"/>
      <c r="C59" s="117"/>
      <c r="D59" s="117"/>
      <c r="E59" s="432"/>
      <c r="F59" s="432"/>
      <c r="G59" s="432"/>
      <c r="H59" s="432"/>
      <c r="I59" s="432"/>
      <c r="J59" s="432"/>
      <c r="K59" s="432"/>
      <c r="L59" s="432"/>
      <c r="M59" s="432"/>
      <c r="N59" s="605"/>
      <c r="O59" s="432"/>
    </row>
    <row r="60" spans="2:15" ht="25.5" customHeight="1" x14ac:dyDescent="0.3">
      <c r="B60" s="432"/>
      <c r="C60" s="133"/>
      <c r="D60" s="176" t="str">
        <f>IF(COUNTA(D62:D83)&lt;COUNTA(E62:E83),"Let op! Vul ook de aanschafdatum in!","")</f>
        <v/>
      </c>
      <c r="E60" s="431"/>
      <c r="F60" s="134"/>
      <c r="G60" s="135"/>
      <c r="H60" s="135"/>
      <c r="I60" s="134"/>
      <c r="J60" s="131"/>
      <c r="K60" s="435"/>
      <c r="L60" s="442"/>
      <c r="M60" s="442"/>
      <c r="N60" s="606"/>
      <c r="O60" s="432"/>
    </row>
    <row r="61" spans="2:15" ht="39" x14ac:dyDescent="0.3">
      <c r="B61" s="130" t="s">
        <v>221</v>
      </c>
      <c r="C61" s="130" t="s">
        <v>232</v>
      </c>
      <c r="D61" s="129" t="s">
        <v>233</v>
      </c>
      <c r="E61" s="129" t="s">
        <v>234</v>
      </c>
      <c r="F61" s="136" t="s">
        <v>235</v>
      </c>
      <c r="G61" s="136" t="s">
        <v>236</v>
      </c>
      <c r="H61" s="136" t="s">
        <v>237</v>
      </c>
      <c r="I61" s="166" t="s">
        <v>238</v>
      </c>
      <c r="J61" s="130" t="s">
        <v>239</v>
      </c>
      <c r="K61" s="130" t="s">
        <v>227</v>
      </c>
      <c r="L61" s="435"/>
      <c r="M61" s="435"/>
      <c r="N61" s="137" t="s">
        <v>240</v>
      </c>
      <c r="O61" s="432"/>
    </row>
    <row r="62" spans="2:15" ht="12.5" x14ac:dyDescent="0.25">
      <c r="B62" s="368"/>
      <c r="C62" s="368"/>
      <c r="D62" s="443"/>
      <c r="E62" s="444"/>
      <c r="F62" s="445"/>
      <c r="G62" s="446">
        <f t="shared" ref="G62:G82" si="1">IFERROR(E62/F62,0)</f>
        <v>0</v>
      </c>
      <c r="H62" s="444"/>
      <c r="I62" s="447">
        <f>IFERROR(G62/H62,0)</f>
        <v>0</v>
      </c>
      <c r="J62" s="444"/>
      <c r="K62" s="441">
        <f t="shared" ref="K62:K83" si="2">I62*J62</f>
        <v>0</v>
      </c>
      <c r="L62" s="435"/>
      <c r="M62" s="435"/>
      <c r="N62" s="446" t="str">
        <f>IFERROR(IF(D62&gt;=Startdatum,"Na startdatum aangekocht", IF(DATEDIF('Begroting P'!$D62,Startdatum,"D")&gt;0,IF((('Begroting P'!$F62-((DATEDIF($D62,Startdatum,"M")/12)))*($E62/$F62))&lt;0,"Dit is afgeschreven!",(('Begroting P'!$F62-((DATEDIF($D62,Startdatum,"M")/12)))*($E62/$F62))),($E62/$F62))),0)</f>
        <v>Na startdatum aangekocht</v>
      </c>
      <c r="O62" s="123"/>
    </row>
    <row r="63" spans="2:15" ht="12.5" x14ac:dyDescent="0.25">
      <c r="B63" s="368"/>
      <c r="C63" s="368"/>
      <c r="D63" s="443"/>
      <c r="E63" s="444"/>
      <c r="F63" s="445"/>
      <c r="G63" s="446">
        <f t="shared" si="1"/>
        <v>0</v>
      </c>
      <c r="H63" s="444"/>
      <c r="I63" s="447">
        <f t="shared" ref="I63:I83" si="3">IFERROR(G63/H63,0)</f>
        <v>0</v>
      </c>
      <c r="J63" s="444"/>
      <c r="K63" s="441">
        <f t="shared" si="2"/>
        <v>0</v>
      </c>
      <c r="L63" s="435"/>
      <c r="M63" s="435"/>
      <c r="N63" s="446" t="str">
        <f>IFERROR(IF(D63&gt;=Startdatum,"Na startdatum aangekocht", IF(DATEDIF('Begroting P'!$D63,Startdatum,"D")&gt;0,IF((('Begroting P'!$F63-((DATEDIF($D63,Startdatum,"M")/12)))*($E63/$F63))&lt;0,"Dit is afgeschreven!",(('Begroting P'!$F63-((DATEDIF($D63,Startdatum,"M")/12)))*($E63/$F63))),($E63/$F63))),0)</f>
        <v>Na startdatum aangekocht</v>
      </c>
      <c r="O63" s="432"/>
    </row>
    <row r="64" spans="2:15" ht="12.5" x14ac:dyDescent="0.25">
      <c r="B64" s="368"/>
      <c r="C64" s="368"/>
      <c r="D64" s="443"/>
      <c r="E64" s="444"/>
      <c r="F64" s="445"/>
      <c r="G64" s="446">
        <f t="shared" si="1"/>
        <v>0</v>
      </c>
      <c r="H64" s="444"/>
      <c r="I64" s="447">
        <f t="shared" si="3"/>
        <v>0</v>
      </c>
      <c r="J64" s="444"/>
      <c r="K64" s="441">
        <f t="shared" si="2"/>
        <v>0</v>
      </c>
      <c r="L64" s="435"/>
      <c r="M64" s="435"/>
      <c r="N64" s="446" t="str">
        <f>IFERROR(IF(D64&gt;=Startdatum,"Na startdatum aangekocht", IF(DATEDIF('Begroting P'!$D64,Startdatum,"D")&gt;0,IF((('Begroting P'!$F64-((DATEDIF($D64,Startdatum,"M")/12)))*($E64/$F64))&lt;0,"Dit is afgeschreven!",(('Begroting P'!$F64-((DATEDIF($D64,Startdatum,"M")/12)))*($E64/$F64))),($E64/$F64))),0)</f>
        <v>Na startdatum aangekocht</v>
      </c>
      <c r="O64" s="432"/>
    </row>
    <row r="65" spans="2:15" ht="12.5" x14ac:dyDescent="0.25">
      <c r="B65" s="368"/>
      <c r="C65" s="368"/>
      <c r="D65" s="443"/>
      <c r="E65" s="444"/>
      <c r="F65" s="445"/>
      <c r="G65" s="446">
        <f t="shared" si="1"/>
        <v>0</v>
      </c>
      <c r="H65" s="444"/>
      <c r="I65" s="447">
        <f t="shared" si="3"/>
        <v>0</v>
      </c>
      <c r="J65" s="444"/>
      <c r="K65" s="441">
        <f t="shared" si="2"/>
        <v>0</v>
      </c>
      <c r="L65" s="435"/>
      <c r="M65" s="435"/>
      <c r="N65" s="446" t="str">
        <f>IFERROR(IF(D65&gt;=Startdatum,"Na startdatum aangekocht", IF(DATEDIF('Begroting P'!$D65,Startdatum,"D")&gt;0,IF((('Begroting P'!$F65-((DATEDIF($D65,Startdatum,"M")/12)))*($E65/$F65))&lt;0,"Dit is afgeschreven!",(('Begroting P'!$F65-((DATEDIF($D65,Startdatum,"M")/12)))*($E65/$F65))),($E65/$F65))),0)</f>
        <v>Na startdatum aangekocht</v>
      </c>
      <c r="O65" s="432"/>
    </row>
    <row r="66" spans="2:15" ht="12.5" x14ac:dyDescent="0.25">
      <c r="B66" s="368"/>
      <c r="C66" s="368"/>
      <c r="D66" s="443"/>
      <c r="E66" s="444"/>
      <c r="F66" s="445"/>
      <c r="G66" s="446">
        <f t="shared" si="1"/>
        <v>0</v>
      </c>
      <c r="H66" s="444"/>
      <c r="I66" s="447">
        <f t="shared" si="3"/>
        <v>0</v>
      </c>
      <c r="J66" s="444"/>
      <c r="K66" s="441">
        <f t="shared" si="2"/>
        <v>0</v>
      </c>
      <c r="L66" s="435"/>
      <c r="M66" s="435"/>
      <c r="N66" s="446" t="str">
        <f>IFERROR(IF(D66&gt;=Startdatum,"Na startdatum aangekocht", IF(DATEDIF('Begroting P'!$D66,Startdatum,"D")&gt;0,IF((('Begroting P'!$F66-((DATEDIF($D66,Startdatum,"M")/12)))*($E66/$F66))&lt;0,"Dit is afgeschreven!",(('Begroting P'!$F66-((DATEDIF($D66,Startdatum,"M")/12)))*($E66/$F66))),($E66/$F66))),0)</f>
        <v>Na startdatum aangekocht</v>
      </c>
      <c r="O66" s="432"/>
    </row>
    <row r="67" spans="2:15" ht="12.5" x14ac:dyDescent="0.25">
      <c r="B67" s="368"/>
      <c r="C67" s="368"/>
      <c r="D67" s="443"/>
      <c r="E67" s="444"/>
      <c r="F67" s="445"/>
      <c r="G67" s="446">
        <f t="shared" si="1"/>
        <v>0</v>
      </c>
      <c r="H67" s="444"/>
      <c r="I67" s="447">
        <f t="shared" si="3"/>
        <v>0</v>
      </c>
      <c r="J67" s="444"/>
      <c r="K67" s="441">
        <f t="shared" si="2"/>
        <v>0</v>
      </c>
      <c r="L67" s="435"/>
      <c r="M67" s="435"/>
      <c r="N67" s="446" t="str">
        <f>IFERROR(IF(D67&gt;=Startdatum,"Na startdatum aangekocht", IF(DATEDIF('Begroting P'!$D67,Startdatum,"D")&gt;0,IF((('Begroting P'!$F67-((DATEDIF($D67,Startdatum,"M")/12)))*($E67/$F67))&lt;0,"Dit is afgeschreven!",(('Begroting P'!$F67-((DATEDIF($D67,Startdatum,"M")/12)))*($E67/$F67))),($E67/$F67))),0)</f>
        <v>Na startdatum aangekocht</v>
      </c>
      <c r="O67" s="432"/>
    </row>
    <row r="68" spans="2:15" ht="12.5" x14ac:dyDescent="0.25">
      <c r="B68" s="368"/>
      <c r="C68" s="368"/>
      <c r="D68" s="443"/>
      <c r="E68" s="444"/>
      <c r="F68" s="445"/>
      <c r="G68" s="446">
        <f t="shared" si="1"/>
        <v>0</v>
      </c>
      <c r="H68" s="444"/>
      <c r="I68" s="447">
        <f t="shared" si="3"/>
        <v>0</v>
      </c>
      <c r="J68" s="444"/>
      <c r="K68" s="441">
        <f t="shared" si="2"/>
        <v>0</v>
      </c>
      <c r="L68" s="435"/>
      <c r="M68" s="435"/>
      <c r="N68" s="446" t="str">
        <f>IFERROR(IF(D68&gt;=Startdatum,"Na startdatum aangekocht", IF(DATEDIF('Begroting P'!$D68,Startdatum,"D")&gt;0,IF((('Begroting P'!$F68-((DATEDIF($D68,Startdatum,"M")/12)))*($E68/$F68))&lt;0,"Dit is afgeschreven!",(('Begroting P'!$F68-((DATEDIF($D68,Startdatum,"M")/12)))*($E68/$F68))),($E68/$F68))),0)</f>
        <v>Na startdatum aangekocht</v>
      </c>
      <c r="O68" s="432"/>
    </row>
    <row r="69" spans="2:15" ht="12.5" x14ac:dyDescent="0.25">
      <c r="B69" s="368"/>
      <c r="C69" s="368"/>
      <c r="D69" s="443"/>
      <c r="E69" s="444"/>
      <c r="F69" s="445"/>
      <c r="G69" s="446">
        <f t="shared" si="1"/>
        <v>0</v>
      </c>
      <c r="H69" s="444"/>
      <c r="I69" s="447">
        <f t="shared" si="3"/>
        <v>0</v>
      </c>
      <c r="J69" s="444"/>
      <c r="K69" s="441">
        <f t="shared" si="2"/>
        <v>0</v>
      </c>
      <c r="L69" s="435"/>
      <c r="M69" s="435"/>
      <c r="N69" s="446" t="str">
        <f>IFERROR(IF(D69&gt;=Startdatum,"Na startdatum aangekocht", IF(DATEDIF('Begroting P'!$D69,Startdatum,"D")&gt;0,IF((('Begroting P'!$F69-((DATEDIF($D69,Startdatum,"M")/12)))*($E69/$F69))&lt;0,"Dit is afgeschreven!",(('Begroting P'!$F69-((DATEDIF($D69,Startdatum,"M")/12)))*($E69/$F69))),($E69/$F69))),0)</f>
        <v>Na startdatum aangekocht</v>
      </c>
      <c r="O69" s="432"/>
    </row>
    <row r="70" spans="2:15" ht="12.5" x14ac:dyDescent="0.25">
      <c r="B70" s="368"/>
      <c r="C70" s="368"/>
      <c r="D70" s="443"/>
      <c r="E70" s="444"/>
      <c r="F70" s="445"/>
      <c r="G70" s="446">
        <f t="shared" si="1"/>
        <v>0</v>
      </c>
      <c r="H70" s="444"/>
      <c r="I70" s="447">
        <f t="shared" si="3"/>
        <v>0</v>
      </c>
      <c r="J70" s="444"/>
      <c r="K70" s="441">
        <f t="shared" si="2"/>
        <v>0</v>
      </c>
      <c r="L70" s="435"/>
      <c r="M70" s="435"/>
      <c r="N70" s="446" t="str">
        <f>IFERROR(IF(D70&gt;=Startdatum,"Na startdatum aangekocht", IF(DATEDIF('Begroting P'!$D70,Startdatum,"D")&gt;0,IF((('Begroting P'!$F70-((DATEDIF($D70,Startdatum,"M")/12)))*($E70/$F70))&lt;0,"Dit is afgeschreven!",(('Begroting P'!$F70-((DATEDIF($D70,Startdatum,"M")/12)))*($E70/$F70))),($E70/$F70))),0)</f>
        <v>Na startdatum aangekocht</v>
      </c>
      <c r="O70" s="432"/>
    </row>
    <row r="71" spans="2:15" ht="12.5" x14ac:dyDescent="0.25">
      <c r="B71" s="368"/>
      <c r="C71" s="368"/>
      <c r="D71" s="443"/>
      <c r="E71" s="444"/>
      <c r="F71" s="445"/>
      <c r="G71" s="446">
        <f t="shared" si="1"/>
        <v>0</v>
      </c>
      <c r="H71" s="444"/>
      <c r="I71" s="447">
        <f t="shared" si="3"/>
        <v>0</v>
      </c>
      <c r="J71" s="444"/>
      <c r="K71" s="441">
        <f t="shared" si="2"/>
        <v>0</v>
      </c>
      <c r="L71" s="435"/>
      <c r="M71" s="435"/>
      <c r="N71" s="446" t="str">
        <f>IFERROR(IF(D71&gt;=Startdatum,"Na startdatum aangekocht", IF(DATEDIF('Begroting P'!$D71,Startdatum,"D")&gt;0,IF((('Begroting P'!$F71-((DATEDIF($D71,Startdatum,"M")/12)))*($E71/$F71))&lt;0,"Dit is afgeschreven!",(('Begroting P'!$F71-((DATEDIF($D71,Startdatum,"M")/12)))*($E71/$F71))),($E71/$F71))),0)</f>
        <v>Na startdatum aangekocht</v>
      </c>
      <c r="O71" s="432"/>
    </row>
    <row r="72" spans="2:15" ht="12.5" x14ac:dyDescent="0.25">
      <c r="B72" s="368"/>
      <c r="C72" s="368"/>
      <c r="D72" s="443"/>
      <c r="E72" s="444"/>
      <c r="F72" s="445"/>
      <c r="G72" s="446">
        <f t="shared" si="1"/>
        <v>0</v>
      </c>
      <c r="H72" s="444"/>
      <c r="I72" s="447">
        <f t="shared" si="3"/>
        <v>0</v>
      </c>
      <c r="J72" s="444"/>
      <c r="K72" s="441">
        <f t="shared" si="2"/>
        <v>0</v>
      </c>
      <c r="L72" s="435"/>
      <c r="M72" s="435"/>
      <c r="N72" s="446" t="str">
        <f>IFERROR(IF(D72&gt;=Startdatum,"Na startdatum aangekocht", IF(DATEDIF('Begroting P'!$D72,Startdatum,"D")&gt;0,IF((('Begroting P'!$F72-((DATEDIF($D72,Startdatum,"M")/12)))*($E72/$F72))&lt;0,"Dit is afgeschreven!",(('Begroting P'!$F72-((DATEDIF($D72,Startdatum,"M")/12)))*($E72/$F72))),($E72/$F72))),0)</f>
        <v>Na startdatum aangekocht</v>
      </c>
      <c r="O72" s="432"/>
    </row>
    <row r="73" spans="2:15" ht="12.5" x14ac:dyDescent="0.25">
      <c r="B73" s="368"/>
      <c r="C73" s="368"/>
      <c r="D73" s="443"/>
      <c r="E73" s="444"/>
      <c r="F73" s="445"/>
      <c r="G73" s="446">
        <f t="shared" si="1"/>
        <v>0</v>
      </c>
      <c r="H73" s="444"/>
      <c r="I73" s="447">
        <f t="shared" si="3"/>
        <v>0</v>
      </c>
      <c r="J73" s="444"/>
      <c r="K73" s="441">
        <f t="shared" si="2"/>
        <v>0</v>
      </c>
      <c r="L73" s="435"/>
      <c r="M73" s="435"/>
      <c r="N73" s="446" t="str">
        <f>IFERROR(IF(D73&gt;=Startdatum,"Na startdatum aangekocht", IF(DATEDIF('Begroting P'!$D73,Startdatum,"D")&gt;0,IF((('Begroting P'!$F73-((DATEDIF($D73,Startdatum,"M")/12)))*($E73/$F73))&lt;0,"Dit is afgeschreven!",(('Begroting P'!$F73-((DATEDIF($D73,Startdatum,"M")/12)))*($E73/$F73))),($E73/$F73))),0)</f>
        <v>Na startdatum aangekocht</v>
      </c>
      <c r="O73" s="432"/>
    </row>
    <row r="74" spans="2:15" ht="12.5" x14ac:dyDescent="0.25">
      <c r="B74" s="368"/>
      <c r="C74" s="368"/>
      <c r="D74" s="443"/>
      <c r="E74" s="444"/>
      <c r="F74" s="445"/>
      <c r="G74" s="446">
        <f t="shared" si="1"/>
        <v>0</v>
      </c>
      <c r="H74" s="444"/>
      <c r="I74" s="447">
        <f t="shared" si="3"/>
        <v>0</v>
      </c>
      <c r="J74" s="444"/>
      <c r="K74" s="441">
        <f t="shared" si="2"/>
        <v>0</v>
      </c>
      <c r="L74" s="435"/>
      <c r="M74" s="435"/>
      <c r="N74" s="446" t="str">
        <f>IFERROR(IF(D74&gt;=Startdatum,"Na startdatum aangekocht", IF(DATEDIF('Begroting P'!$D74,Startdatum,"D")&gt;0,IF((('Begroting P'!$F74-((DATEDIF($D74,Startdatum,"M")/12)))*($E74/$F74))&lt;0,"Dit is afgeschreven!",(('Begroting P'!$F74-((DATEDIF($D74,Startdatum,"M")/12)))*($E74/$F74))),($E74/$F74))),0)</f>
        <v>Na startdatum aangekocht</v>
      </c>
      <c r="O74" s="432"/>
    </row>
    <row r="75" spans="2:15" ht="12.5" x14ac:dyDescent="0.25">
      <c r="B75" s="368"/>
      <c r="C75" s="368"/>
      <c r="D75" s="443"/>
      <c r="E75" s="444"/>
      <c r="F75" s="445"/>
      <c r="G75" s="446">
        <f t="shared" si="1"/>
        <v>0</v>
      </c>
      <c r="H75" s="444"/>
      <c r="I75" s="447">
        <f t="shared" si="3"/>
        <v>0</v>
      </c>
      <c r="J75" s="444"/>
      <c r="K75" s="441">
        <f t="shared" si="2"/>
        <v>0</v>
      </c>
      <c r="L75" s="435"/>
      <c r="M75" s="435"/>
      <c r="N75" s="446" t="str">
        <f>IFERROR(IF(D75&gt;=Startdatum,"Na startdatum aangekocht", IF(DATEDIF('Begroting P'!$D75,Startdatum,"D")&gt;0,IF((('Begroting P'!$F75-((DATEDIF($D75,Startdatum,"M")/12)))*($E75/$F75))&lt;0,"Dit is afgeschreven!",(('Begroting P'!$F75-((DATEDIF($D75,Startdatum,"M")/12)))*($E75/$F75))),($E75/$F75))),0)</f>
        <v>Na startdatum aangekocht</v>
      </c>
      <c r="O75" s="432"/>
    </row>
    <row r="76" spans="2:15" ht="12.5" x14ac:dyDescent="0.25">
      <c r="B76" s="368"/>
      <c r="C76" s="368"/>
      <c r="D76" s="443"/>
      <c r="E76" s="444"/>
      <c r="F76" s="445"/>
      <c r="G76" s="446">
        <f t="shared" si="1"/>
        <v>0</v>
      </c>
      <c r="H76" s="444"/>
      <c r="I76" s="447">
        <f t="shared" si="3"/>
        <v>0</v>
      </c>
      <c r="J76" s="444"/>
      <c r="K76" s="441">
        <f t="shared" si="2"/>
        <v>0</v>
      </c>
      <c r="L76" s="435"/>
      <c r="M76" s="435"/>
      <c r="N76" s="446" t="str">
        <f>IFERROR(IF(D76&gt;=Startdatum,"Na startdatum aangekocht", IF(DATEDIF('Begroting P'!$D76,Startdatum,"D")&gt;0,IF((('Begroting P'!$F76-((DATEDIF($D76,Startdatum,"M")/12)))*($E76/$F76))&lt;0,"Dit is afgeschreven!",(('Begroting P'!$F76-((DATEDIF($D76,Startdatum,"M")/12)))*($E76/$F76))),($E76/$F76))),0)</f>
        <v>Na startdatum aangekocht</v>
      </c>
      <c r="O76" s="432"/>
    </row>
    <row r="77" spans="2:15" ht="12.5" x14ac:dyDescent="0.25">
      <c r="B77" s="368"/>
      <c r="C77" s="368"/>
      <c r="D77" s="443"/>
      <c r="E77" s="444"/>
      <c r="F77" s="445"/>
      <c r="G77" s="446">
        <f t="shared" si="1"/>
        <v>0</v>
      </c>
      <c r="H77" s="444"/>
      <c r="I77" s="447">
        <f t="shared" si="3"/>
        <v>0</v>
      </c>
      <c r="J77" s="444"/>
      <c r="K77" s="441">
        <f t="shared" si="2"/>
        <v>0</v>
      </c>
      <c r="L77" s="435"/>
      <c r="M77" s="435"/>
      <c r="N77" s="446" t="str">
        <f>IFERROR(IF(D77&gt;=Startdatum,"Na startdatum aangekocht", IF(DATEDIF('Begroting P'!$D77,Startdatum,"D")&gt;0,IF((('Begroting P'!$F77-((DATEDIF($D77,Startdatum,"M")/12)))*($E77/$F77))&lt;0,"Dit is afgeschreven!",(('Begroting P'!$F77-((DATEDIF($D77,Startdatum,"M")/12)))*($E77/$F77))),($E77/$F77))),0)</f>
        <v>Na startdatum aangekocht</v>
      </c>
      <c r="O77" s="432"/>
    </row>
    <row r="78" spans="2:15" ht="12.5" x14ac:dyDescent="0.25">
      <c r="B78" s="368"/>
      <c r="C78" s="368"/>
      <c r="D78" s="443"/>
      <c r="E78" s="444"/>
      <c r="F78" s="445"/>
      <c r="G78" s="446">
        <f t="shared" si="1"/>
        <v>0</v>
      </c>
      <c r="H78" s="444"/>
      <c r="I78" s="447">
        <f t="shared" si="3"/>
        <v>0</v>
      </c>
      <c r="J78" s="444"/>
      <c r="K78" s="441">
        <f t="shared" si="2"/>
        <v>0</v>
      </c>
      <c r="L78" s="435"/>
      <c r="M78" s="435"/>
      <c r="N78" s="446" t="str">
        <f>IFERROR(IF(D78&gt;=Startdatum,"Na startdatum aangekocht", IF(DATEDIF('Begroting P'!$D78,Startdatum,"D")&gt;0,IF((('Begroting P'!$F78-((DATEDIF($D78,Startdatum,"M")/12)))*($E78/$F78))&lt;0,"Dit is afgeschreven!",(('Begroting P'!$F78-((DATEDIF($D78,Startdatum,"M")/12)))*($E78/$F78))),($E78/$F78))),0)</f>
        <v>Na startdatum aangekocht</v>
      </c>
      <c r="O78" s="432"/>
    </row>
    <row r="79" spans="2:15" ht="12.5" x14ac:dyDescent="0.25">
      <c r="B79" s="368"/>
      <c r="C79" s="368"/>
      <c r="D79" s="443"/>
      <c r="E79" s="444"/>
      <c r="F79" s="445"/>
      <c r="G79" s="446">
        <f t="shared" si="1"/>
        <v>0</v>
      </c>
      <c r="H79" s="444"/>
      <c r="I79" s="447">
        <f t="shared" si="3"/>
        <v>0</v>
      </c>
      <c r="J79" s="444"/>
      <c r="K79" s="441">
        <f t="shared" si="2"/>
        <v>0</v>
      </c>
      <c r="L79" s="435"/>
      <c r="M79" s="435"/>
      <c r="N79" s="446" t="str">
        <f>IFERROR(IF(D79&gt;=Startdatum,"Na startdatum aangekocht", IF(DATEDIF('Begroting P'!$D79,Startdatum,"D")&gt;0,IF((('Begroting P'!$F79-((DATEDIF($D79,Startdatum,"M")/12)))*($E79/$F79))&lt;0,"Dit is afgeschreven!",(('Begroting P'!$F79-((DATEDIF($D79,Startdatum,"M")/12)))*($E79/$F79))),($E79/$F79))),0)</f>
        <v>Na startdatum aangekocht</v>
      </c>
      <c r="O79" s="432"/>
    </row>
    <row r="80" spans="2:15" ht="12.5" x14ac:dyDescent="0.25">
      <c r="B80" s="368"/>
      <c r="C80" s="368"/>
      <c r="D80" s="443"/>
      <c r="E80" s="444"/>
      <c r="F80" s="445"/>
      <c r="G80" s="446">
        <f t="shared" si="1"/>
        <v>0</v>
      </c>
      <c r="H80" s="444"/>
      <c r="I80" s="447">
        <f t="shared" si="3"/>
        <v>0</v>
      </c>
      <c r="J80" s="444"/>
      <c r="K80" s="441">
        <f t="shared" si="2"/>
        <v>0</v>
      </c>
      <c r="L80" s="435"/>
      <c r="M80" s="435"/>
      <c r="N80" s="446" t="str">
        <f>IFERROR(IF(D80&gt;=Startdatum,"Na startdatum aangekocht", IF(DATEDIF('Begroting P'!$D80,Startdatum,"D")&gt;0,IF((('Begroting P'!$F80-((DATEDIF($D80,Startdatum,"M")/12)))*($E80/$F80))&lt;0,"Dit is afgeschreven!",(('Begroting P'!$F80-((DATEDIF($D80,Startdatum,"M")/12)))*($E80/$F80))),($E80/$F80))),0)</f>
        <v>Na startdatum aangekocht</v>
      </c>
      <c r="O80" s="432"/>
    </row>
    <row r="81" spans="2:16" ht="12.5" x14ac:dyDescent="0.25">
      <c r="B81" s="368"/>
      <c r="C81" s="368"/>
      <c r="D81" s="443"/>
      <c r="E81" s="444"/>
      <c r="F81" s="445"/>
      <c r="G81" s="446">
        <f t="shared" si="1"/>
        <v>0</v>
      </c>
      <c r="H81" s="444"/>
      <c r="I81" s="447">
        <f t="shared" si="3"/>
        <v>0</v>
      </c>
      <c r="J81" s="444"/>
      <c r="K81" s="441">
        <f t="shared" si="2"/>
        <v>0</v>
      </c>
      <c r="L81" s="435"/>
      <c r="M81" s="435"/>
      <c r="N81" s="446" t="str">
        <f>IFERROR(IF(D81&gt;=Startdatum,"Na startdatum aangekocht", IF(DATEDIF('Begroting P'!$D81,Startdatum,"D")&gt;0,IF((('Begroting P'!$F81-((DATEDIF($D81,Startdatum,"M")/12)))*($E81/$F81))&lt;0,"Dit is afgeschreven!",(('Begroting P'!$F81-((DATEDIF($D81,Startdatum,"M")/12)))*($E81/$F81))),($E81/$F81))),0)</f>
        <v>Na startdatum aangekocht</v>
      </c>
      <c r="O81" s="432"/>
      <c r="P81" s="432"/>
    </row>
    <row r="82" spans="2:16" ht="12.5" x14ac:dyDescent="0.25">
      <c r="B82" s="368"/>
      <c r="C82" s="368"/>
      <c r="D82" s="443"/>
      <c r="E82" s="444"/>
      <c r="F82" s="445"/>
      <c r="G82" s="446">
        <f t="shared" si="1"/>
        <v>0</v>
      </c>
      <c r="H82" s="444"/>
      <c r="I82" s="447">
        <f t="shared" si="3"/>
        <v>0</v>
      </c>
      <c r="J82" s="444"/>
      <c r="K82" s="441">
        <f t="shared" si="2"/>
        <v>0</v>
      </c>
      <c r="L82" s="435"/>
      <c r="M82" s="435"/>
      <c r="N82" s="446" t="str">
        <f>IFERROR(IF(D82&gt;=Startdatum,"Na startdatum aangekocht", IF(DATEDIF('Begroting P'!$D82,Startdatum,"D")&gt;0,IF((('Begroting P'!$F82-((DATEDIF($D82,Startdatum,"M")/12)))*($E82/$F82))&lt;0,"Dit is afgeschreven!",(('Begroting P'!$F82-((DATEDIF($D82,Startdatum,"M")/12)))*($E82/$F82))),($E82/$F82))),0)</f>
        <v>Na startdatum aangekocht</v>
      </c>
      <c r="O82" s="432"/>
      <c r="P82" s="432"/>
    </row>
    <row r="83" spans="2:16" ht="12.5" x14ac:dyDescent="0.25">
      <c r="B83" s="368"/>
      <c r="C83" s="368"/>
      <c r="D83" s="443"/>
      <c r="E83" s="444"/>
      <c r="F83" s="445"/>
      <c r="G83" s="446">
        <f>IFERROR(E83/F83,0)</f>
        <v>0</v>
      </c>
      <c r="H83" s="444"/>
      <c r="I83" s="447">
        <f t="shared" si="3"/>
        <v>0</v>
      </c>
      <c r="J83" s="444"/>
      <c r="K83" s="441">
        <f t="shared" si="2"/>
        <v>0</v>
      </c>
      <c r="L83" s="435"/>
      <c r="M83" s="435"/>
      <c r="N83" s="446" t="str">
        <f>IFERROR(IF(D83&gt;=Startdatum,"Na startdatum aangekocht", IF(DATEDIF('Begroting P'!$D83,Startdatum,"D")&gt;0,IF((('Begroting P'!$F83-((DATEDIF($D83,Startdatum,"M")/12)))*($E83/$F83))&lt;0,"Dit is afgeschreven!",(('Begroting P'!$F83-((DATEDIF($D83,Startdatum,"M")/12)))*($E83/$F83))),($E83/$F83))),0)</f>
        <v>Na startdatum aangekocht</v>
      </c>
      <c r="O83" s="432"/>
      <c r="P83" s="432"/>
    </row>
    <row r="84" spans="2:16" ht="13" x14ac:dyDescent="0.3">
      <c r="B84" s="117"/>
      <c r="C84" s="117"/>
      <c r="D84" s="117"/>
      <c r="E84" s="117"/>
      <c r="F84" s="117"/>
      <c r="G84" s="432"/>
      <c r="H84" s="432"/>
      <c r="I84" s="117"/>
      <c r="J84" s="169" t="s">
        <v>241</v>
      </c>
      <c r="K84" s="101">
        <f>SUM(K62:K83)</f>
        <v>0</v>
      </c>
      <c r="L84" s="435"/>
      <c r="M84" s="435"/>
      <c r="N84" s="432"/>
      <c r="O84" s="432"/>
      <c r="P84" s="432"/>
    </row>
    <row r="85" spans="2:16" ht="13" x14ac:dyDescent="0.3">
      <c r="B85" s="432"/>
      <c r="C85" s="138"/>
      <c r="D85" s="432"/>
      <c r="E85" s="432"/>
      <c r="F85" s="432"/>
      <c r="G85" s="432"/>
      <c r="H85" s="432"/>
      <c r="I85" s="432"/>
      <c r="J85" s="432"/>
      <c r="K85" s="432"/>
      <c r="L85" s="432"/>
      <c r="M85" s="432"/>
      <c r="N85" s="432"/>
      <c r="O85" s="435"/>
      <c r="P85" s="435"/>
    </row>
    <row r="86" spans="2:16" ht="13" x14ac:dyDescent="0.3">
      <c r="B86" s="114" t="s">
        <v>242</v>
      </c>
      <c r="C86" s="114" t="s">
        <v>243</v>
      </c>
      <c r="D86" s="115"/>
      <c r="E86" s="115"/>
      <c r="F86" s="115"/>
      <c r="G86" s="115"/>
      <c r="H86" s="115"/>
      <c r="I86" s="115"/>
      <c r="J86" s="115"/>
      <c r="K86" s="115"/>
      <c r="L86" s="116"/>
      <c r="M86" s="149"/>
      <c r="N86" s="432"/>
      <c r="O86" s="432"/>
      <c r="P86" s="432"/>
    </row>
    <row r="87" spans="2:16" ht="13" x14ac:dyDescent="0.3">
      <c r="B87" s="117" t="s">
        <v>244</v>
      </c>
      <c r="C87" s="432"/>
      <c r="D87" s="432"/>
      <c r="E87" s="432"/>
      <c r="F87" s="432"/>
      <c r="G87" s="432"/>
      <c r="H87" s="432"/>
      <c r="I87" s="432"/>
      <c r="J87" s="432"/>
      <c r="K87" s="432"/>
      <c r="L87" s="432"/>
      <c r="M87" s="432"/>
      <c r="N87" s="432"/>
      <c r="O87" s="435"/>
      <c r="P87" s="432"/>
    </row>
    <row r="88" spans="2:16" ht="25.5" customHeight="1" x14ac:dyDescent="0.35">
      <c r="D88" s="176" t="str">
        <f>IF(COUNTA(D90:D107)&lt;COUNTA(E90:E107),"Let op! Vul ook de aanschafdatum in!","")</f>
        <v/>
      </c>
      <c r="E88" s="177"/>
      <c r="F88" s="177"/>
      <c r="G88" s="431"/>
      <c r="H88" s="593"/>
      <c r="I88" s="593"/>
      <c r="J88" s="448"/>
      <c r="K88" s="432"/>
      <c r="L88" s="432"/>
      <c r="M88" s="432"/>
      <c r="N88" s="432"/>
      <c r="O88" s="432"/>
      <c r="P88" s="432"/>
    </row>
    <row r="89" spans="2:16" ht="65" x14ac:dyDescent="0.3">
      <c r="B89" s="130" t="s">
        <v>221</v>
      </c>
      <c r="C89" s="140" t="s">
        <v>232</v>
      </c>
      <c r="D89" s="141" t="s">
        <v>245</v>
      </c>
      <c r="E89" s="142" t="s">
        <v>234</v>
      </c>
      <c r="F89" s="140" t="s">
        <v>235</v>
      </c>
      <c r="G89" s="142"/>
      <c r="H89" s="449" t="s">
        <v>246</v>
      </c>
      <c r="I89" s="136"/>
      <c r="J89" s="166"/>
      <c r="K89" s="136" t="s">
        <v>247</v>
      </c>
      <c r="L89" s="432"/>
      <c r="M89" s="432"/>
      <c r="N89" s="137" t="s">
        <v>240</v>
      </c>
      <c r="O89" s="432"/>
      <c r="P89" s="432"/>
    </row>
    <row r="90" spans="2:16" ht="12.5" x14ac:dyDescent="0.25">
      <c r="B90" s="450"/>
      <c r="C90" s="369"/>
      <c r="D90" s="443"/>
      <c r="E90" s="451"/>
      <c r="F90" s="452"/>
      <c r="G90" s="368"/>
      <c r="H90" s="453">
        <f>IFERROR(E90-K90,0)</f>
        <v>0</v>
      </c>
      <c r="I90" s="454"/>
      <c r="J90" s="455"/>
      <c r="K90" s="454">
        <f>IFERROR(($E90/$F90)*(Deelnemersoverzicht!$C$23-(DATEDIF(Startdatum,$D90,"D")/365)),0)</f>
        <v>0</v>
      </c>
      <c r="L90" s="432"/>
      <c r="M90" s="432"/>
      <c r="N90" s="446" t="str">
        <f>IFERROR(IF(D90&gt;=Startdatum,"Na startdatum aangekocht", IF(DATEDIF('Begroting P'!$D90,Startdatum,"D")&gt;0,IF((('Begroting P'!$F90-((DATEDIF($D90,Startdatum,"M")/12)))*($E90/$F90))&lt;0,"Dit is afgeschreven!",(('Begroting P'!$F90-((DATEDIF($D90,Startdatum,"M")/12)))*($E90/$F90))),($E90/$F90))),0)</f>
        <v>Na startdatum aangekocht</v>
      </c>
      <c r="O90" s="432"/>
      <c r="P90" s="432"/>
    </row>
    <row r="91" spans="2:16" ht="12.5" x14ac:dyDescent="0.25">
      <c r="B91" s="450"/>
      <c r="C91" s="369"/>
      <c r="D91" s="443"/>
      <c r="E91" s="451"/>
      <c r="F91" s="452"/>
      <c r="G91" s="368"/>
      <c r="H91" s="453">
        <f t="shared" ref="H91:H107" si="4">IFERROR(E91-K91,0)</f>
        <v>0</v>
      </c>
      <c r="I91" s="454"/>
      <c r="J91" s="455"/>
      <c r="K91" s="454">
        <f>IFERROR(($E91/$F91)*(Deelnemersoverzicht!$C$23-(DATEDIF(Startdatum,$D91,"D")/365)),0)</f>
        <v>0</v>
      </c>
      <c r="L91" s="432"/>
      <c r="M91" s="432"/>
      <c r="N91" s="446" t="str">
        <f>IFERROR(IF(D91&gt;=Startdatum,"Na startdatum aangekocht", IF(DATEDIF('Begroting P'!$D91,Startdatum,"D")&gt;0,IF((('Begroting P'!$F91-((DATEDIF($D91,Startdatum,"M")/12)))*($E91/$F91))&lt;0,"Dit is afgeschreven!",(('Begroting P'!$F91-((DATEDIF($D91,Startdatum,"M")/12)))*($E91/$F91))),($E91/$F91))),0)</f>
        <v>Na startdatum aangekocht</v>
      </c>
      <c r="O91" s="432"/>
      <c r="P91" s="432"/>
    </row>
    <row r="92" spans="2:16" ht="12.5" x14ac:dyDescent="0.25">
      <c r="B92" s="450"/>
      <c r="C92" s="369"/>
      <c r="D92" s="443"/>
      <c r="E92" s="451"/>
      <c r="F92" s="452"/>
      <c r="G92" s="368"/>
      <c r="H92" s="453">
        <f t="shared" si="4"/>
        <v>0</v>
      </c>
      <c r="I92" s="454"/>
      <c r="J92" s="455"/>
      <c r="K92" s="454">
        <f>IFERROR(($E92/$F92)*(Deelnemersoverzicht!$C$23-(DATEDIF(Startdatum,$D92,"D")/365)),0)</f>
        <v>0</v>
      </c>
      <c r="L92" s="432"/>
      <c r="M92" s="432"/>
      <c r="N92" s="446" t="str">
        <f>IFERROR(IF(D92&gt;=Startdatum,"Na startdatum aangekocht", IF(DATEDIF('Begroting P'!$D92,Startdatum,"D")&gt;0,IF((('Begroting P'!$F92-((DATEDIF($D92,Startdatum,"M")/12)))*($E92/$F92))&lt;0,"Dit is afgeschreven!",(('Begroting P'!$F92-((DATEDIF($D92,Startdatum,"M")/12)))*($E92/$F92))),($E92/$F92))),0)</f>
        <v>Na startdatum aangekocht</v>
      </c>
      <c r="O92" s="432"/>
      <c r="P92" s="432"/>
    </row>
    <row r="93" spans="2:16" ht="12.5" x14ac:dyDescent="0.25">
      <c r="B93" s="450"/>
      <c r="C93" s="369"/>
      <c r="D93" s="443"/>
      <c r="E93" s="451"/>
      <c r="F93" s="452"/>
      <c r="G93" s="368"/>
      <c r="H93" s="453">
        <f t="shared" si="4"/>
        <v>0</v>
      </c>
      <c r="I93" s="454"/>
      <c r="J93" s="455"/>
      <c r="K93" s="454">
        <f>IFERROR(($E93/$F93)*(Deelnemersoverzicht!$C$23-(DATEDIF(Startdatum,$D93,"D")/365)),0)</f>
        <v>0</v>
      </c>
      <c r="L93" s="432"/>
      <c r="M93" s="432"/>
      <c r="N93" s="446" t="str">
        <f>IFERROR(IF(D93&gt;=Startdatum,"Na startdatum aangekocht", IF(DATEDIF('Begroting P'!$D93,Startdatum,"D")&gt;0,IF((('Begroting P'!$F93-((DATEDIF($D93,Startdatum,"M")/12)))*($E93/$F93))&lt;0,"Dit is afgeschreven!",(('Begroting P'!$F93-((DATEDIF($D93,Startdatum,"M")/12)))*($E93/$F93))),($E93/$F93))),0)</f>
        <v>Na startdatum aangekocht</v>
      </c>
      <c r="O93" s="432"/>
      <c r="P93" s="432"/>
    </row>
    <row r="94" spans="2:16" ht="12.5" x14ac:dyDescent="0.25">
      <c r="B94" s="450"/>
      <c r="C94" s="369"/>
      <c r="D94" s="443"/>
      <c r="E94" s="451"/>
      <c r="F94" s="452"/>
      <c r="G94" s="368"/>
      <c r="H94" s="453">
        <f t="shared" si="4"/>
        <v>0</v>
      </c>
      <c r="I94" s="454"/>
      <c r="J94" s="455"/>
      <c r="K94" s="454">
        <f>IFERROR(($E94/$F94)*(Deelnemersoverzicht!$C$23-(DATEDIF(Startdatum,$D94,"D")/365)),0)</f>
        <v>0</v>
      </c>
      <c r="L94" s="432"/>
      <c r="M94" s="432"/>
      <c r="N94" s="446" t="str">
        <f>IFERROR(IF(D94&gt;=Startdatum,"Na startdatum aangekocht", IF(DATEDIF('Begroting P'!$D94,Startdatum,"D")&gt;0,IF((('Begroting P'!$F94-((DATEDIF($D94,Startdatum,"M")/12)))*($E94/$F94))&lt;0,"Dit is afgeschreven!",(('Begroting P'!$F94-((DATEDIF($D94,Startdatum,"M")/12)))*($E94/$F94))),($E94/$F94))),0)</f>
        <v>Na startdatum aangekocht</v>
      </c>
      <c r="O94" s="432"/>
      <c r="P94" s="432"/>
    </row>
    <row r="95" spans="2:16" ht="12.5" x14ac:dyDescent="0.25">
      <c r="B95" s="450"/>
      <c r="C95" s="369"/>
      <c r="D95" s="443"/>
      <c r="E95" s="451"/>
      <c r="F95" s="452"/>
      <c r="G95" s="368"/>
      <c r="H95" s="453">
        <f t="shared" si="4"/>
        <v>0</v>
      </c>
      <c r="I95" s="454"/>
      <c r="J95" s="455"/>
      <c r="K95" s="454">
        <f>IFERROR(($E95/$F95)*(Deelnemersoverzicht!$C$23-(DATEDIF(Startdatum,$D95,"D")/365)),0)</f>
        <v>0</v>
      </c>
      <c r="L95" s="432"/>
      <c r="M95" s="432"/>
      <c r="N95" s="446" t="str">
        <f>IFERROR(IF(D95&gt;=Startdatum,"Na startdatum aangekocht", IF(DATEDIF('Begroting P'!$D95,Startdatum,"D")&gt;0,IF((('Begroting P'!$F95-((DATEDIF($D95,Startdatum,"M")/12)))*($E95/$F95))&lt;0,"Dit is afgeschreven!",(('Begroting P'!$F95-((DATEDIF($D95,Startdatum,"M")/12)))*($E95/$F95))),($E95/$F95))),0)</f>
        <v>Na startdatum aangekocht</v>
      </c>
      <c r="O95" s="432"/>
      <c r="P95" s="432"/>
    </row>
    <row r="96" spans="2:16" ht="12.5" x14ac:dyDescent="0.25">
      <c r="B96" s="450"/>
      <c r="C96" s="369"/>
      <c r="D96" s="443"/>
      <c r="E96" s="451"/>
      <c r="F96" s="452"/>
      <c r="G96" s="368"/>
      <c r="H96" s="453">
        <f t="shared" si="4"/>
        <v>0</v>
      </c>
      <c r="I96" s="454"/>
      <c r="J96" s="455"/>
      <c r="K96" s="454">
        <f>IFERROR(($E96/$F96)*(Deelnemersoverzicht!$C$23-(DATEDIF(Startdatum,$D96,"D")/365)),0)</f>
        <v>0</v>
      </c>
      <c r="L96" s="432"/>
      <c r="M96" s="432"/>
      <c r="N96" s="446" t="str">
        <f>IFERROR(IF(D96&gt;=Startdatum,"Na startdatum aangekocht", IF(DATEDIF('Begroting P'!$D96,Startdatum,"D")&gt;0,IF((('Begroting P'!$F96-((DATEDIF($D96,Startdatum,"M")/12)))*($E96/$F96))&lt;0,"Dit is afgeschreven!",(('Begroting P'!$F96-((DATEDIF($D96,Startdatum,"M")/12)))*($E96/$F96))),($E96/$F96))),0)</f>
        <v>Na startdatum aangekocht</v>
      </c>
      <c r="O96" s="432"/>
      <c r="P96" s="432"/>
    </row>
    <row r="97" spans="2:15" ht="12.5" x14ac:dyDescent="0.25">
      <c r="B97" s="450"/>
      <c r="C97" s="369"/>
      <c r="D97" s="443"/>
      <c r="E97" s="451"/>
      <c r="F97" s="452"/>
      <c r="G97" s="368"/>
      <c r="H97" s="453">
        <f t="shared" si="4"/>
        <v>0</v>
      </c>
      <c r="I97" s="454"/>
      <c r="J97" s="455"/>
      <c r="K97" s="454">
        <f>IFERROR(($E97/$F97)*(Deelnemersoverzicht!$C$23-(DATEDIF(Startdatum,$D97,"D")/365)),0)</f>
        <v>0</v>
      </c>
      <c r="L97" s="432"/>
      <c r="M97" s="432"/>
      <c r="N97" s="446" t="str">
        <f>IFERROR(IF(D97&gt;=Startdatum,"Na startdatum aangekocht", IF(DATEDIF('Begroting P'!$D97,Startdatum,"D")&gt;0,IF((('Begroting P'!$F97-((DATEDIF($D97,Startdatum,"M")/12)))*($E97/$F97))&lt;0,"Dit is afgeschreven!",(('Begroting P'!$F97-((DATEDIF($D97,Startdatum,"M")/12)))*($E97/$F97))),($E97/$F97))),0)</f>
        <v>Na startdatum aangekocht</v>
      </c>
      <c r="O97" s="432"/>
    </row>
    <row r="98" spans="2:15" ht="12.5" x14ac:dyDescent="0.25">
      <c r="B98" s="450"/>
      <c r="C98" s="369"/>
      <c r="D98" s="443"/>
      <c r="E98" s="451"/>
      <c r="F98" s="452"/>
      <c r="G98" s="368"/>
      <c r="H98" s="453">
        <f t="shared" si="4"/>
        <v>0</v>
      </c>
      <c r="I98" s="454"/>
      <c r="J98" s="455"/>
      <c r="K98" s="454">
        <f>IFERROR(($E98/$F98)*(Deelnemersoverzicht!$C$23-(DATEDIF(Startdatum,$D98,"D")/365)),0)</f>
        <v>0</v>
      </c>
      <c r="L98" s="432"/>
      <c r="M98" s="432"/>
      <c r="N98" s="446" t="str">
        <f>IFERROR(IF(D98&gt;=Startdatum,"Na startdatum aangekocht", IF(DATEDIF('Begroting P'!$D98,Startdatum,"D")&gt;0,IF((('Begroting P'!$F98-((DATEDIF($D98,Startdatum,"M")/12)))*($E98/$F98))&lt;0,"Dit is afgeschreven!",(('Begroting P'!$F98-((DATEDIF($D98,Startdatum,"M")/12)))*($E98/$F98))),($E98/$F98))),0)</f>
        <v>Na startdatum aangekocht</v>
      </c>
      <c r="O98" s="432"/>
    </row>
    <row r="99" spans="2:15" ht="12.5" x14ac:dyDescent="0.25">
      <c r="B99" s="450"/>
      <c r="C99" s="369"/>
      <c r="D99" s="443"/>
      <c r="E99" s="451"/>
      <c r="F99" s="452"/>
      <c r="G99" s="368"/>
      <c r="H99" s="453">
        <f t="shared" si="4"/>
        <v>0</v>
      </c>
      <c r="I99" s="454"/>
      <c r="J99" s="455"/>
      <c r="K99" s="454">
        <f>IFERROR(($E99/$F99)*(Deelnemersoverzicht!$C$23-(DATEDIF(Startdatum,$D99,"D")/365)),0)</f>
        <v>0</v>
      </c>
      <c r="L99" s="432"/>
      <c r="M99" s="432"/>
      <c r="N99" s="446" t="str">
        <f>IFERROR(IF(D99&gt;=Startdatum,"Na startdatum aangekocht", IF(DATEDIF('Begroting P'!$D99,Startdatum,"D")&gt;0,IF((('Begroting P'!$F99-((DATEDIF($D99,Startdatum,"M")/12)))*($E99/$F99))&lt;0,"Dit is afgeschreven!",(('Begroting P'!$F99-((DATEDIF($D99,Startdatum,"M")/12)))*($E99/$F99))),($E99/$F99))),0)</f>
        <v>Na startdatum aangekocht</v>
      </c>
      <c r="O99" s="432"/>
    </row>
    <row r="100" spans="2:15" ht="12.5" x14ac:dyDescent="0.25">
      <c r="B100" s="450"/>
      <c r="C100" s="369"/>
      <c r="D100" s="443"/>
      <c r="E100" s="451"/>
      <c r="F100" s="452"/>
      <c r="G100" s="368"/>
      <c r="H100" s="453">
        <f t="shared" si="4"/>
        <v>0</v>
      </c>
      <c r="I100" s="454"/>
      <c r="J100" s="455"/>
      <c r="K100" s="454">
        <f>IFERROR(($E100/$F100)*(Deelnemersoverzicht!$C$23-(DATEDIF(Startdatum,$D100,"D")/365)),0)</f>
        <v>0</v>
      </c>
      <c r="L100" s="432"/>
      <c r="M100" s="432"/>
      <c r="N100" s="446" t="str">
        <f>IFERROR(IF(D100&gt;=Startdatum,"Na startdatum aangekocht", IF(DATEDIF('Begroting P'!$D100,Startdatum,"D")&gt;0,IF((('Begroting P'!$F100-((DATEDIF($D100,Startdatum,"M")/12)))*($E100/$F100))&lt;0,"Dit is afgeschreven!",(('Begroting P'!$F100-((DATEDIF($D100,Startdatum,"M")/12)))*($E100/$F100))),($E100/$F100))),0)</f>
        <v>Na startdatum aangekocht</v>
      </c>
      <c r="O100" s="432"/>
    </row>
    <row r="101" spans="2:15" ht="12.5" x14ac:dyDescent="0.25">
      <c r="B101" s="450"/>
      <c r="C101" s="369"/>
      <c r="D101" s="443"/>
      <c r="E101" s="451"/>
      <c r="F101" s="452"/>
      <c r="G101" s="368"/>
      <c r="H101" s="453">
        <f t="shared" si="4"/>
        <v>0</v>
      </c>
      <c r="I101" s="454"/>
      <c r="J101" s="455"/>
      <c r="K101" s="454">
        <f>IFERROR(($E101/$F101)*(Deelnemersoverzicht!$C$23-(DATEDIF(Startdatum,$D101,"D")/365)),0)</f>
        <v>0</v>
      </c>
      <c r="L101" s="432"/>
      <c r="M101" s="432"/>
      <c r="N101" s="446" t="str">
        <f>IFERROR(IF(D101&gt;=Startdatum,"Na startdatum aangekocht", IF(DATEDIF('Begroting P'!$D101,Startdatum,"D")&gt;0,IF((('Begroting P'!$F101-((DATEDIF($D101,Startdatum,"M")/12)))*($E101/$F101))&lt;0,"Dit is afgeschreven!",(('Begroting P'!$F101-((DATEDIF($D101,Startdatum,"M")/12)))*($E101/$F101))),($E101/$F101))),0)</f>
        <v>Na startdatum aangekocht</v>
      </c>
      <c r="O101" s="432"/>
    </row>
    <row r="102" spans="2:15" ht="12.5" x14ac:dyDescent="0.25">
      <c r="B102" s="450"/>
      <c r="C102" s="369"/>
      <c r="D102" s="443"/>
      <c r="E102" s="451"/>
      <c r="F102" s="452"/>
      <c r="G102" s="368"/>
      <c r="H102" s="453">
        <f t="shared" si="4"/>
        <v>0</v>
      </c>
      <c r="I102" s="454"/>
      <c r="J102" s="455"/>
      <c r="K102" s="454">
        <f>IFERROR(($E102/$F102)*(Deelnemersoverzicht!$C$23-(DATEDIF(Startdatum,$D102,"D")/365)),0)</f>
        <v>0</v>
      </c>
      <c r="L102" s="432"/>
      <c r="M102" s="432"/>
      <c r="N102" s="446" t="str">
        <f>IFERROR(IF(D102&gt;=Startdatum,"Na startdatum aangekocht", IF(DATEDIF('Begroting P'!$D102,Startdatum,"D")&gt;0,IF((('Begroting P'!$F102-((DATEDIF($D102,Startdatum,"M")/12)))*($E102/$F102))&lt;0,"Dit is afgeschreven!",(('Begroting P'!$F102-((DATEDIF($D102,Startdatum,"M")/12)))*($E102/$F102))),($E102/$F102))),0)</f>
        <v>Na startdatum aangekocht</v>
      </c>
      <c r="O102" s="432"/>
    </row>
    <row r="103" spans="2:15" ht="12.5" x14ac:dyDescent="0.25">
      <c r="B103" s="450"/>
      <c r="C103" s="369"/>
      <c r="D103" s="443"/>
      <c r="E103" s="451"/>
      <c r="F103" s="452"/>
      <c r="G103" s="368"/>
      <c r="H103" s="453">
        <f t="shared" si="4"/>
        <v>0</v>
      </c>
      <c r="I103" s="454"/>
      <c r="J103" s="455"/>
      <c r="K103" s="454">
        <f>IFERROR(($E103/$F103)*(Deelnemersoverzicht!$C$23-(DATEDIF(Startdatum,$D103,"D")/365)),0)</f>
        <v>0</v>
      </c>
      <c r="L103" s="432"/>
      <c r="M103" s="432"/>
      <c r="N103" s="446" t="str">
        <f>IFERROR(IF(D103&gt;=Startdatum,"Na startdatum aangekocht", IF(DATEDIF('Begroting P'!$D103,Startdatum,"D")&gt;0,IF((('Begroting P'!$F103-((DATEDIF($D103,Startdatum,"M")/12)))*($E103/$F103))&lt;0,"Dit is afgeschreven!",(('Begroting P'!$F103-((DATEDIF($D103,Startdatum,"M")/12)))*($E103/$F103))),($E103/$F103))),0)</f>
        <v>Na startdatum aangekocht</v>
      </c>
      <c r="O103" s="432"/>
    </row>
    <row r="104" spans="2:15" ht="12.5" x14ac:dyDescent="0.25">
      <c r="B104" s="450"/>
      <c r="C104" s="369"/>
      <c r="D104" s="443"/>
      <c r="E104" s="451"/>
      <c r="F104" s="452"/>
      <c r="G104" s="368"/>
      <c r="H104" s="453">
        <f t="shared" si="4"/>
        <v>0</v>
      </c>
      <c r="I104" s="454"/>
      <c r="J104" s="455"/>
      <c r="K104" s="454">
        <f>IFERROR(($E104/$F104)*(Deelnemersoverzicht!$C$23-(DATEDIF(Startdatum,$D104,"D")/365)),0)</f>
        <v>0</v>
      </c>
      <c r="L104" s="432"/>
      <c r="M104" s="432"/>
      <c r="N104" s="446" t="str">
        <f>IFERROR(IF(D104&gt;=Startdatum,"Na startdatum aangekocht", IF(DATEDIF('Begroting P'!$D104,Startdatum,"D")&gt;0,IF((('Begroting P'!$F104-((DATEDIF($D104,Startdatum,"M")/12)))*($E104/$F104))&lt;0,"Dit is afgeschreven!",(('Begroting P'!$F104-((DATEDIF($D104,Startdatum,"M")/12)))*($E104/$F104))),($E104/$F104))),0)</f>
        <v>Na startdatum aangekocht</v>
      </c>
      <c r="O104" s="432"/>
    </row>
    <row r="105" spans="2:15" ht="12.5" x14ac:dyDescent="0.25">
      <c r="B105" s="450"/>
      <c r="C105" s="369"/>
      <c r="D105" s="443"/>
      <c r="E105" s="451"/>
      <c r="F105" s="452"/>
      <c r="G105" s="368"/>
      <c r="H105" s="453">
        <f t="shared" si="4"/>
        <v>0</v>
      </c>
      <c r="I105" s="454"/>
      <c r="J105" s="455"/>
      <c r="K105" s="454">
        <f>IFERROR(($E105/$F105)*(Deelnemersoverzicht!$C$23-(DATEDIF(Startdatum,$D105,"D")/365)),0)</f>
        <v>0</v>
      </c>
      <c r="L105" s="432"/>
      <c r="M105" s="432"/>
      <c r="N105" s="446" t="str">
        <f>IFERROR(IF(D105&gt;=Startdatum,"Na startdatum aangekocht", IF(DATEDIF('Begroting P'!$D105,Startdatum,"D")&gt;0,IF((('Begroting P'!$F105-((DATEDIF($D105,Startdatum,"M")/12)))*($E105/$F105))&lt;0,"Dit is afgeschreven!",(('Begroting P'!$F105-((DATEDIF($D105,Startdatum,"M")/12)))*($E105/$F105))),($E105/$F105))),0)</f>
        <v>Na startdatum aangekocht</v>
      </c>
      <c r="O105" s="432"/>
    </row>
    <row r="106" spans="2:15" ht="12.5" x14ac:dyDescent="0.25">
      <c r="B106" s="450"/>
      <c r="C106" s="369"/>
      <c r="D106" s="443"/>
      <c r="E106" s="451"/>
      <c r="F106" s="452"/>
      <c r="G106" s="368"/>
      <c r="H106" s="453">
        <f t="shared" si="4"/>
        <v>0</v>
      </c>
      <c r="I106" s="454"/>
      <c r="J106" s="455"/>
      <c r="K106" s="454">
        <f>IFERROR(($E106/$F106)*(Deelnemersoverzicht!$C$23-(DATEDIF(Startdatum,$D106,"D")/365)),0)</f>
        <v>0</v>
      </c>
      <c r="L106" s="432"/>
      <c r="M106" s="432"/>
      <c r="N106" s="446" t="str">
        <f>IFERROR(IF(D106&gt;=Startdatum,"Na startdatum aangekocht", IF(DATEDIF('Begroting P'!$D106,Startdatum,"D")&gt;0,IF((('Begroting P'!$F106-((DATEDIF($D106,Startdatum,"M")/12)))*($E106/$F106))&lt;0,"Dit is afgeschreven!",(('Begroting P'!$F106-((DATEDIF($D106,Startdatum,"M")/12)))*($E106/$F106))),($E106/$F106))),0)</f>
        <v>Na startdatum aangekocht</v>
      </c>
      <c r="O106" s="432"/>
    </row>
    <row r="107" spans="2:15" ht="12.5" x14ac:dyDescent="0.25">
      <c r="B107" s="450"/>
      <c r="C107" s="369"/>
      <c r="D107" s="443"/>
      <c r="E107" s="451"/>
      <c r="F107" s="452"/>
      <c r="G107" s="368"/>
      <c r="H107" s="453">
        <f t="shared" si="4"/>
        <v>0</v>
      </c>
      <c r="I107" s="454"/>
      <c r="J107" s="455"/>
      <c r="K107" s="454">
        <f>IFERROR(($E107/$F107)*(Deelnemersoverzicht!$C$23-(DATEDIF(Startdatum,$D107,"D")/365)),0)</f>
        <v>0</v>
      </c>
      <c r="L107" s="432"/>
      <c r="M107" s="432"/>
      <c r="N107" s="446" t="str">
        <f>IFERROR(IF(D107&gt;=Startdatum,"Na startdatum aangekocht", IF(DATEDIF('Begroting P'!$D107,Startdatum,"D")&gt;0,IF((('Begroting P'!$F107-((DATEDIF($D107,Startdatum,"M")/12)))*($E107/$F107))&lt;0,"Dit is afgeschreven!",(('Begroting P'!$F107-((DATEDIF($D107,Startdatum,"M")/12)))*($E107/$F107))),($E107/$F107))),0)</f>
        <v>Na startdatum aangekocht</v>
      </c>
      <c r="O107" s="432"/>
    </row>
    <row r="108" spans="2:15" s="117" customFormat="1" ht="13" x14ac:dyDescent="0.3">
      <c r="K108" s="101">
        <f>SUM(K90:K107)</f>
        <v>0</v>
      </c>
    </row>
    <row r="109" spans="2:15" s="117" customFormat="1" ht="13" x14ac:dyDescent="0.3">
      <c r="N109" s="143"/>
    </row>
    <row r="110" spans="2:15" s="117" customFormat="1" ht="13" x14ac:dyDescent="0.3">
      <c r="B110" s="117" t="s">
        <v>248</v>
      </c>
      <c r="C110" s="432"/>
      <c r="J110" s="143"/>
    </row>
    <row r="111" spans="2:15" s="117" customFormat="1" ht="26" x14ac:dyDescent="0.3">
      <c r="B111" s="130" t="s">
        <v>221</v>
      </c>
      <c r="C111" s="594" t="s">
        <v>232</v>
      </c>
      <c r="D111" s="595"/>
      <c r="E111" s="595"/>
      <c r="F111" s="595"/>
      <c r="G111" s="595"/>
      <c r="H111" s="596"/>
      <c r="I111" s="140" t="s">
        <v>249</v>
      </c>
      <c r="J111" s="144" t="s">
        <v>250</v>
      </c>
      <c r="K111" s="130" t="s">
        <v>227</v>
      </c>
      <c r="L111" s="143"/>
    </row>
    <row r="112" spans="2:15" s="117" customFormat="1" ht="13" x14ac:dyDescent="0.3">
      <c r="B112" s="450"/>
      <c r="C112" s="582"/>
      <c r="D112" s="587"/>
      <c r="E112" s="587"/>
      <c r="F112" s="587"/>
      <c r="G112" s="587"/>
      <c r="H112" s="583"/>
      <c r="I112" s="369"/>
      <c r="J112" s="439"/>
      <c r="K112" s="456">
        <f t="shared" ref="K112:K129" si="5">$I112*J112</f>
        <v>0</v>
      </c>
      <c r="L112" s="143"/>
    </row>
    <row r="113" spans="2:12" s="117" customFormat="1" ht="13" x14ac:dyDescent="0.3">
      <c r="B113" s="450"/>
      <c r="C113" s="582"/>
      <c r="D113" s="587"/>
      <c r="E113" s="587"/>
      <c r="F113" s="587"/>
      <c r="G113" s="587"/>
      <c r="H113" s="583"/>
      <c r="I113" s="369"/>
      <c r="J113" s="439"/>
      <c r="K113" s="456">
        <f t="shared" si="5"/>
        <v>0</v>
      </c>
      <c r="L113" s="143"/>
    </row>
    <row r="114" spans="2:12" s="117" customFormat="1" ht="13" x14ac:dyDescent="0.3">
      <c r="B114" s="450"/>
      <c r="C114" s="582"/>
      <c r="D114" s="587"/>
      <c r="E114" s="587"/>
      <c r="F114" s="587"/>
      <c r="G114" s="587"/>
      <c r="H114" s="583"/>
      <c r="I114" s="369"/>
      <c r="J114" s="439"/>
      <c r="K114" s="456">
        <f t="shared" si="5"/>
        <v>0</v>
      </c>
      <c r="L114" s="143"/>
    </row>
    <row r="115" spans="2:12" s="117" customFormat="1" ht="13" x14ac:dyDescent="0.3">
      <c r="B115" s="450"/>
      <c r="C115" s="582"/>
      <c r="D115" s="587"/>
      <c r="E115" s="587"/>
      <c r="F115" s="587"/>
      <c r="G115" s="587"/>
      <c r="H115" s="583"/>
      <c r="I115" s="369"/>
      <c r="J115" s="439"/>
      <c r="K115" s="456">
        <f t="shared" si="5"/>
        <v>0</v>
      </c>
      <c r="L115" s="143"/>
    </row>
    <row r="116" spans="2:12" s="117" customFormat="1" ht="13" x14ac:dyDescent="0.3">
      <c r="B116" s="450"/>
      <c r="C116" s="582"/>
      <c r="D116" s="587"/>
      <c r="E116" s="587"/>
      <c r="F116" s="587"/>
      <c r="G116" s="587"/>
      <c r="H116" s="583"/>
      <c r="I116" s="369"/>
      <c r="J116" s="439"/>
      <c r="K116" s="456">
        <f t="shared" si="5"/>
        <v>0</v>
      </c>
      <c r="L116" s="143"/>
    </row>
    <row r="117" spans="2:12" s="117" customFormat="1" ht="13" x14ac:dyDescent="0.3">
      <c r="B117" s="450"/>
      <c r="C117" s="582"/>
      <c r="D117" s="587"/>
      <c r="E117" s="587"/>
      <c r="F117" s="587"/>
      <c r="G117" s="587"/>
      <c r="H117" s="583"/>
      <c r="I117" s="369"/>
      <c r="J117" s="439"/>
      <c r="K117" s="456">
        <f t="shared" si="5"/>
        <v>0</v>
      </c>
      <c r="L117" s="143"/>
    </row>
    <row r="118" spans="2:12" s="117" customFormat="1" ht="13" x14ac:dyDescent="0.3">
      <c r="B118" s="450"/>
      <c r="C118" s="588"/>
      <c r="D118" s="588"/>
      <c r="E118" s="588"/>
      <c r="F118" s="588"/>
      <c r="G118" s="588"/>
      <c r="H118" s="588"/>
      <c r="I118" s="368"/>
      <c r="J118" s="457"/>
      <c r="K118" s="456">
        <f t="shared" si="5"/>
        <v>0</v>
      </c>
      <c r="L118" s="143"/>
    </row>
    <row r="119" spans="2:12" s="117" customFormat="1" ht="13" x14ac:dyDescent="0.3">
      <c r="B119" s="450"/>
      <c r="C119" s="588"/>
      <c r="D119" s="588"/>
      <c r="E119" s="588"/>
      <c r="F119" s="588"/>
      <c r="G119" s="588"/>
      <c r="H119" s="588"/>
      <c r="I119" s="368"/>
      <c r="J119" s="457"/>
      <c r="K119" s="456">
        <f t="shared" si="5"/>
        <v>0</v>
      </c>
      <c r="L119" s="143"/>
    </row>
    <row r="120" spans="2:12" s="117" customFormat="1" ht="13" x14ac:dyDescent="0.3">
      <c r="B120" s="450"/>
      <c r="C120" s="582"/>
      <c r="D120" s="587"/>
      <c r="E120" s="587"/>
      <c r="F120" s="587"/>
      <c r="G120" s="587"/>
      <c r="H120" s="583"/>
      <c r="I120" s="369"/>
      <c r="J120" s="439"/>
      <c r="K120" s="456">
        <f t="shared" si="5"/>
        <v>0</v>
      </c>
      <c r="L120" s="143"/>
    </row>
    <row r="121" spans="2:12" s="117" customFormat="1" ht="13" x14ac:dyDescent="0.3">
      <c r="B121" s="450"/>
      <c r="C121" s="582"/>
      <c r="D121" s="587"/>
      <c r="E121" s="587"/>
      <c r="F121" s="587"/>
      <c r="G121" s="587"/>
      <c r="H121" s="583"/>
      <c r="I121" s="369"/>
      <c r="J121" s="439"/>
      <c r="K121" s="456">
        <f t="shared" si="5"/>
        <v>0</v>
      </c>
      <c r="L121" s="143"/>
    </row>
    <row r="122" spans="2:12" s="117" customFormat="1" ht="13" x14ac:dyDescent="0.3">
      <c r="B122" s="450"/>
      <c r="C122" s="582"/>
      <c r="D122" s="587"/>
      <c r="E122" s="587"/>
      <c r="F122" s="587"/>
      <c r="G122" s="587"/>
      <c r="H122" s="583"/>
      <c r="I122" s="369"/>
      <c r="J122" s="439"/>
      <c r="K122" s="456">
        <f t="shared" si="5"/>
        <v>0</v>
      </c>
      <c r="L122" s="143"/>
    </row>
    <row r="123" spans="2:12" s="117" customFormat="1" ht="13" x14ac:dyDescent="0.3">
      <c r="B123" s="450"/>
      <c r="C123" s="582"/>
      <c r="D123" s="587"/>
      <c r="E123" s="587"/>
      <c r="F123" s="587"/>
      <c r="G123" s="587"/>
      <c r="H123" s="583"/>
      <c r="I123" s="369"/>
      <c r="J123" s="439"/>
      <c r="K123" s="456">
        <f t="shared" si="5"/>
        <v>0</v>
      </c>
      <c r="L123" s="143"/>
    </row>
    <row r="124" spans="2:12" s="117" customFormat="1" ht="13" x14ac:dyDescent="0.3">
      <c r="B124" s="450"/>
      <c r="C124" s="582"/>
      <c r="D124" s="587"/>
      <c r="E124" s="587"/>
      <c r="F124" s="587"/>
      <c r="G124" s="587"/>
      <c r="H124" s="583"/>
      <c r="I124" s="369"/>
      <c r="J124" s="439"/>
      <c r="K124" s="456">
        <f t="shared" si="5"/>
        <v>0</v>
      </c>
      <c r="L124" s="143"/>
    </row>
    <row r="125" spans="2:12" s="117" customFormat="1" ht="13" x14ac:dyDescent="0.3">
      <c r="B125" s="450"/>
      <c r="C125" s="582"/>
      <c r="D125" s="587"/>
      <c r="E125" s="587"/>
      <c r="F125" s="587"/>
      <c r="G125" s="587"/>
      <c r="H125" s="583"/>
      <c r="I125" s="369"/>
      <c r="J125" s="439"/>
      <c r="K125" s="456">
        <f t="shared" si="5"/>
        <v>0</v>
      </c>
      <c r="L125" s="143"/>
    </row>
    <row r="126" spans="2:12" s="117" customFormat="1" ht="13" x14ac:dyDescent="0.3">
      <c r="B126" s="450"/>
      <c r="C126" s="582"/>
      <c r="D126" s="587"/>
      <c r="E126" s="587"/>
      <c r="F126" s="587"/>
      <c r="G126" s="587"/>
      <c r="H126" s="583"/>
      <c r="I126" s="369"/>
      <c r="J126" s="439"/>
      <c r="K126" s="456">
        <f t="shared" si="5"/>
        <v>0</v>
      </c>
      <c r="L126" s="143"/>
    </row>
    <row r="127" spans="2:12" s="117" customFormat="1" ht="13" x14ac:dyDescent="0.3">
      <c r="B127" s="450"/>
      <c r="C127" s="582"/>
      <c r="D127" s="587"/>
      <c r="E127" s="587"/>
      <c r="F127" s="587"/>
      <c r="G127" s="587"/>
      <c r="H127" s="583"/>
      <c r="I127" s="369"/>
      <c r="J127" s="439"/>
      <c r="K127" s="456">
        <f t="shared" si="5"/>
        <v>0</v>
      </c>
      <c r="L127" s="143"/>
    </row>
    <row r="128" spans="2:12" s="117" customFormat="1" ht="13" x14ac:dyDescent="0.3">
      <c r="B128" s="450"/>
      <c r="C128" s="582"/>
      <c r="D128" s="587"/>
      <c r="E128" s="587"/>
      <c r="F128" s="587"/>
      <c r="G128" s="587"/>
      <c r="H128" s="583"/>
      <c r="I128" s="369"/>
      <c r="J128" s="439"/>
      <c r="K128" s="456">
        <f t="shared" si="5"/>
        <v>0</v>
      </c>
      <c r="L128" s="143"/>
    </row>
    <row r="129" spans="2:13" s="117" customFormat="1" ht="13" x14ac:dyDescent="0.3">
      <c r="B129" s="450"/>
      <c r="C129" s="582"/>
      <c r="D129" s="587"/>
      <c r="E129" s="587"/>
      <c r="F129" s="587"/>
      <c r="G129" s="587"/>
      <c r="H129" s="583"/>
      <c r="I129" s="369"/>
      <c r="J129" s="439"/>
      <c r="K129" s="456">
        <f t="shared" si="5"/>
        <v>0</v>
      </c>
      <c r="L129" s="143"/>
    </row>
    <row r="130" spans="2:13" s="117" customFormat="1" ht="13" x14ac:dyDescent="0.3">
      <c r="K130" s="101">
        <f>SUM(K112:K129)</f>
        <v>0</v>
      </c>
      <c r="L130" s="143"/>
    </row>
    <row r="131" spans="2:13" s="117" customFormat="1" ht="13" x14ac:dyDescent="0.3"/>
    <row r="132" spans="2:13" s="117" customFormat="1" ht="13" x14ac:dyDescent="0.3">
      <c r="B132" s="117" t="s">
        <v>251</v>
      </c>
      <c r="C132" s="432"/>
      <c r="L132" s="143"/>
      <c r="M132" s="143"/>
    </row>
    <row r="133" spans="2:13" s="117" customFormat="1" ht="26" x14ac:dyDescent="0.3">
      <c r="B133" s="130" t="s">
        <v>221</v>
      </c>
      <c r="C133" s="140" t="s">
        <v>252</v>
      </c>
      <c r="D133" s="145"/>
      <c r="E133" s="142" t="s">
        <v>232</v>
      </c>
      <c r="F133" s="150"/>
      <c r="G133" s="150"/>
      <c r="H133" s="150"/>
      <c r="I133" s="150"/>
      <c r="J133" s="150"/>
      <c r="K133" s="144" t="s">
        <v>227</v>
      </c>
      <c r="L133" s="143"/>
    </row>
    <row r="134" spans="2:13" s="117" customFormat="1" ht="13" x14ac:dyDescent="0.3">
      <c r="B134" s="450"/>
      <c r="C134" s="582"/>
      <c r="D134" s="583"/>
      <c r="E134" s="369"/>
      <c r="F134" s="458"/>
      <c r="G134" s="458"/>
      <c r="H134" s="458"/>
      <c r="I134" s="458"/>
      <c r="J134" s="458"/>
      <c r="K134" s="459"/>
      <c r="L134" s="143"/>
    </row>
    <row r="135" spans="2:13" s="117" customFormat="1" ht="13" x14ac:dyDescent="0.3">
      <c r="B135" s="450"/>
      <c r="C135" s="582"/>
      <c r="D135" s="583"/>
      <c r="E135" s="369"/>
      <c r="F135" s="458"/>
      <c r="G135" s="458"/>
      <c r="H135" s="458"/>
      <c r="I135" s="458"/>
      <c r="J135" s="458"/>
      <c r="K135" s="459"/>
      <c r="L135" s="143"/>
    </row>
    <row r="136" spans="2:13" s="117" customFormat="1" ht="13" x14ac:dyDescent="0.3">
      <c r="B136" s="450"/>
      <c r="C136" s="582"/>
      <c r="D136" s="583"/>
      <c r="E136" s="369"/>
      <c r="F136" s="458"/>
      <c r="G136" s="458"/>
      <c r="H136" s="458"/>
      <c r="I136" s="458"/>
      <c r="J136" s="458"/>
      <c r="K136" s="459"/>
      <c r="L136" s="143"/>
    </row>
    <row r="137" spans="2:13" s="117" customFormat="1" ht="13" x14ac:dyDescent="0.3">
      <c r="B137" s="450"/>
      <c r="C137" s="582"/>
      <c r="D137" s="583"/>
      <c r="E137" s="369"/>
      <c r="F137" s="458"/>
      <c r="G137" s="458"/>
      <c r="H137" s="458"/>
      <c r="I137" s="458"/>
      <c r="J137" s="458"/>
      <c r="K137" s="459"/>
      <c r="L137" s="143"/>
    </row>
    <row r="138" spans="2:13" s="117" customFormat="1" ht="13" x14ac:dyDescent="0.3">
      <c r="B138" s="450"/>
      <c r="C138" s="582"/>
      <c r="D138" s="583"/>
      <c r="E138" s="369"/>
      <c r="F138" s="458"/>
      <c r="G138" s="458"/>
      <c r="H138" s="458"/>
      <c r="I138" s="458"/>
      <c r="J138" s="458"/>
      <c r="K138" s="459"/>
      <c r="L138" s="143"/>
    </row>
    <row r="139" spans="2:13" s="117" customFormat="1" ht="13" x14ac:dyDescent="0.3">
      <c r="B139" s="450"/>
      <c r="C139" s="582"/>
      <c r="D139" s="583"/>
      <c r="E139" s="369"/>
      <c r="F139" s="458"/>
      <c r="G139" s="458"/>
      <c r="H139" s="458"/>
      <c r="I139" s="458"/>
      <c r="J139" s="458"/>
      <c r="K139" s="459"/>
      <c r="L139" s="143"/>
    </row>
    <row r="140" spans="2:13" s="117" customFormat="1" ht="13" x14ac:dyDescent="0.3">
      <c r="B140" s="450"/>
      <c r="C140" s="582"/>
      <c r="D140" s="583"/>
      <c r="E140" s="369"/>
      <c r="F140" s="458"/>
      <c r="G140" s="458"/>
      <c r="H140" s="458"/>
      <c r="I140" s="458"/>
      <c r="J140" s="458"/>
      <c r="K140" s="459"/>
      <c r="L140" s="143"/>
    </row>
    <row r="141" spans="2:13" s="117" customFormat="1" ht="13" x14ac:dyDescent="0.3">
      <c r="B141" s="450"/>
      <c r="C141" s="582"/>
      <c r="D141" s="583"/>
      <c r="E141" s="369"/>
      <c r="F141" s="458"/>
      <c r="G141" s="458"/>
      <c r="H141" s="458"/>
      <c r="I141" s="458"/>
      <c r="J141" s="458"/>
      <c r="K141" s="459"/>
      <c r="L141" s="143"/>
    </row>
    <row r="142" spans="2:13" s="117" customFormat="1" ht="13" x14ac:dyDescent="0.3">
      <c r="B142" s="450"/>
      <c r="C142" s="582"/>
      <c r="D142" s="583"/>
      <c r="E142" s="369"/>
      <c r="F142" s="458"/>
      <c r="G142" s="458"/>
      <c r="H142" s="458"/>
      <c r="I142" s="458"/>
      <c r="J142" s="458"/>
      <c r="K142" s="226"/>
      <c r="L142" s="143"/>
    </row>
    <row r="143" spans="2:13" s="117" customFormat="1" ht="13" x14ac:dyDescent="0.3">
      <c r="B143" s="450"/>
      <c r="C143" s="582"/>
      <c r="D143" s="583"/>
      <c r="E143" s="369"/>
      <c r="F143" s="458"/>
      <c r="G143" s="458"/>
      <c r="H143" s="458"/>
      <c r="I143" s="458"/>
      <c r="J143" s="458"/>
      <c r="K143" s="459"/>
      <c r="L143" s="143"/>
    </row>
    <row r="144" spans="2:13" s="117" customFormat="1" ht="13" x14ac:dyDescent="0.3">
      <c r="B144" s="450"/>
      <c r="C144" s="582"/>
      <c r="D144" s="583"/>
      <c r="E144" s="369"/>
      <c r="F144" s="458"/>
      <c r="G144" s="458"/>
      <c r="H144" s="458"/>
      <c r="I144" s="458"/>
      <c r="J144" s="458"/>
      <c r="K144" s="459"/>
      <c r="L144" s="143"/>
    </row>
    <row r="145" spans="1:15" s="117" customFormat="1" ht="13" x14ac:dyDescent="0.3">
      <c r="B145" s="450"/>
      <c r="C145" s="582"/>
      <c r="D145" s="583"/>
      <c r="E145" s="369"/>
      <c r="F145" s="458"/>
      <c r="G145" s="458"/>
      <c r="H145" s="458"/>
      <c r="I145" s="458"/>
      <c r="J145" s="458"/>
      <c r="K145" s="459"/>
      <c r="L145" s="143"/>
    </row>
    <row r="146" spans="1:15" s="117" customFormat="1" ht="13" x14ac:dyDescent="0.3">
      <c r="B146" s="450"/>
      <c r="C146" s="582"/>
      <c r="D146" s="583"/>
      <c r="E146" s="369"/>
      <c r="F146" s="458"/>
      <c r="G146" s="458"/>
      <c r="H146" s="458"/>
      <c r="I146" s="458"/>
      <c r="J146" s="458"/>
      <c r="K146" s="459"/>
      <c r="L146" s="143"/>
    </row>
    <row r="147" spans="1:15" s="117" customFormat="1" ht="13" x14ac:dyDescent="0.3">
      <c r="B147" s="450"/>
      <c r="C147" s="582"/>
      <c r="D147" s="583"/>
      <c r="E147" s="369"/>
      <c r="F147" s="458"/>
      <c r="G147" s="458"/>
      <c r="H147" s="458"/>
      <c r="I147" s="458"/>
      <c r="J147" s="458"/>
      <c r="K147" s="459"/>
      <c r="L147" s="143"/>
    </row>
    <row r="148" spans="1:15" s="117" customFormat="1" ht="13" x14ac:dyDescent="0.3">
      <c r="B148" s="450"/>
      <c r="C148" s="582"/>
      <c r="D148" s="583"/>
      <c r="E148" s="369"/>
      <c r="F148" s="458"/>
      <c r="G148" s="458"/>
      <c r="H148" s="458"/>
      <c r="I148" s="458"/>
      <c r="J148" s="458"/>
      <c r="K148" s="459"/>
      <c r="L148" s="143"/>
    </row>
    <row r="149" spans="1:15" s="117" customFormat="1" ht="13" x14ac:dyDescent="0.3">
      <c r="B149" s="450"/>
      <c r="C149" s="582"/>
      <c r="D149" s="583"/>
      <c r="E149" s="369"/>
      <c r="F149" s="458"/>
      <c r="G149" s="458"/>
      <c r="H149" s="458"/>
      <c r="I149" s="458"/>
      <c r="J149" s="458"/>
      <c r="K149" s="459"/>
      <c r="L149" s="143"/>
    </row>
    <row r="150" spans="1:15" s="117" customFormat="1" ht="13" x14ac:dyDescent="0.3">
      <c r="B150" s="450"/>
      <c r="C150" s="582"/>
      <c r="D150" s="583"/>
      <c r="E150" s="369"/>
      <c r="F150" s="458"/>
      <c r="G150" s="458"/>
      <c r="H150" s="458"/>
      <c r="I150" s="458"/>
      <c r="J150" s="458"/>
      <c r="K150" s="459"/>
      <c r="L150" s="143"/>
    </row>
    <row r="151" spans="1:15" s="117" customFormat="1" ht="13" x14ac:dyDescent="0.3">
      <c r="B151" s="450"/>
      <c r="C151" s="582"/>
      <c r="D151" s="583"/>
      <c r="E151" s="369"/>
      <c r="F151" s="458"/>
      <c r="G151" s="458"/>
      <c r="H151" s="458"/>
      <c r="I151" s="458"/>
      <c r="J151" s="458"/>
      <c r="K151" s="226"/>
      <c r="L151" s="143"/>
    </row>
    <row r="152" spans="1:15" s="117" customFormat="1" ht="13" x14ac:dyDescent="0.3">
      <c r="K152" s="101">
        <f>SUM(K134:K151)</f>
        <v>0</v>
      </c>
    </row>
    <row r="153" spans="1:15" s="117" customFormat="1" ht="13" x14ac:dyDescent="0.3">
      <c r="L153" s="143"/>
      <c r="M153" s="143"/>
    </row>
    <row r="154" spans="1:15" s="117" customFormat="1" ht="13" x14ac:dyDescent="0.3">
      <c r="J154" s="169" t="s">
        <v>253</v>
      </c>
      <c r="K154" s="101">
        <f>K108+K130+K152</f>
        <v>0</v>
      </c>
      <c r="L154" s="143"/>
    </row>
    <row r="155" spans="1:15" s="117" customFormat="1" ht="13" x14ac:dyDescent="0.3">
      <c r="N155" s="132"/>
    </row>
    <row r="156" spans="1:15" ht="13" x14ac:dyDescent="0.3">
      <c r="A156" s="432"/>
      <c r="B156" s="114" t="s">
        <v>254</v>
      </c>
      <c r="C156" s="115"/>
      <c r="D156" s="146"/>
      <c r="E156" s="147"/>
      <c r="F156" s="115"/>
      <c r="G156" s="115"/>
      <c r="H156" s="115"/>
      <c r="I156" s="115"/>
      <c r="J156" s="115"/>
      <c r="K156" s="115"/>
      <c r="L156" s="116"/>
      <c r="M156" s="432"/>
      <c r="N156" s="432"/>
      <c r="O156" s="432"/>
    </row>
    <row r="157" spans="1:15" ht="13" x14ac:dyDescent="0.3">
      <c r="A157" s="432"/>
      <c r="B157" s="114" t="s">
        <v>255</v>
      </c>
      <c r="C157" s="115"/>
      <c r="D157" s="146"/>
      <c r="E157" s="147"/>
      <c r="F157" s="115"/>
      <c r="G157" s="115"/>
      <c r="H157" s="115"/>
      <c r="I157" s="115"/>
      <c r="J157" s="115"/>
      <c r="K157" s="261"/>
      <c r="L157" s="149"/>
      <c r="M157" s="432"/>
      <c r="N157" s="432"/>
      <c r="O157" s="432"/>
    </row>
    <row r="158" spans="1:15" ht="13" x14ac:dyDescent="0.3">
      <c r="A158" s="432"/>
      <c r="B158" s="432"/>
      <c r="C158" s="138"/>
      <c r="D158" s="432"/>
      <c r="E158" s="432"/>
      <c r="F158" s="432"/>
      <c r="G158" s="432"/>
      <c r="H158" s="432"/>
      <c r="I158" s="432"/>
      <c r="J158" s="432"/>
      <c r="K158" s="432"/>
      <c r="L158" s="432"/>
      <c r="M158" s="432"/>
      <c r="N158" s="432"/>
      <c r="O158" s="435"/>
    </row>
    <row r="159" spans="1:15" ht="13" x14ac:dyDescent="0.3">
      <c r="A159" s="403"/>
      <c r="B159" s="142" t="s">
        <v>256</v>
      </c>
      <c r="C159" s="150"/>
      <c r="D159" s="150"/>
      <c r="E159" s="150"/>
      <c r="F159" s="150"/>
      <c r="G159" s="150"/>
      <c r="H159" s="150"/>
      <c r="I159" s="150"/>
      <c r="J159" s="150"/>
      <c r="K159" s="136" t="s">
        <v>136</v>
      </c>
      <c r="L159" s="460"/>
      <c r="M159" s="432"/>
      <c r="N159" s="432"/>
      <c r="O159" s="432"/>
    </row>
    <row r="160" spans="1:15" ht="12.5" x14ac:dyDescent="0.25">
      <c r="A160" s="432"/>
      <c r="B160" s="461" t="s">
        <v>219</v>
      </c>
      <c r="C160" s="462" t="s">
        <v>220</v>
      </c>
      <c r="D160" s="462"/>
      <c r="E160" s="462"/>
      <c r="F160" s="462"/>
      <c r="G160" s="462"/>
      <c r="H160" s="462"/>
      <c r="I160" s="462"/>
      <c r="J160" s="462"/>
      <c r="K160" s="441">
        <f>K56</f>
        <v>0</v>
      </c>
      <c r="L160" s="435"/>
      <c r="M160" s="432"/>
      <c r="N160" s="432"/>
      <c r="O160" s="432"/>
    </row>
    <row r="161" spans="2:15" ht="12.5" x14ac:dyDescent="0.25">
      <c r="B161" s="461" t="s">
        <v>229</v>
      </c>
      <c r="C161" s="462" t="s">
        <v>230</v>
      </c>
      <c r="D161" s="462"/>
      <c r="E161" s="462"/>
      <c r="F161" s="462"/>
      <c r="G161" s="462"/>
      <c r="H161" s="462"/>
      <c r="I161" s="462"/>
      <c r="J161" s="462"/>
      <c r="K161" s="441">
        <f>K84</f>
        <v>0</v>
      </c>
      <c r="L161" s="435"/>
      <c r="M161" s="432"/>
      <c r="N161" s="432"/>
      <c r="O161" s="432"/>
    </row>
    <row r="162" spans="2:15" ht="12.5" x14ac:dyDescent="0.25">
      <c r="B162" s="461" t="s">
        <v>242</v>
      </c>
      <c r="C162" s="462" t="s">
        <v>243</v>
      </c>
      <c r="D162" s="462"/>
      <c r="E162" s="462"/>
      <c r="F162" s="462"/>
      <c r="G162" s="462"/>
      <c r="H162" s="462"/>
      <c r="I162" s="462"/>
      <c r="J162" s="462"/>
      <c r="K162" s="441">
        <f>K154</f>
        <v>0</v>
      </c>
      <c r="L162" s="435"/>
      <c r="M162" s="432"/>
      <c r="N162" s="432"/>
      <c r="O162" s="432"/>
    </row>
    <row r="163" spans="2:15" ht="13" x14ac:dyDescent="0.3">
      <c r="B163" s="117"/>
      <c r="C163" s="117"/>
      <c r="D163" s="432"/>
      <c r="E163" s="432"/>
      <c r="F163" s="432"/>
      <c r="G163" s="432"/>
      <c r="H163" s="432"/>
      <c r="I163" s="432"/>
      <c r="J163" s="432"/>
      <c r="K163" s="432"/>
      <c r="L163" s="432"/>
      <c r="M163" s="463"/>
      <c r="N163" s="435"/>
      <c r="O163" s="432"/>
    </row>
    <row r="164" spans="2:15" ht="13" x14ac:dyDescent="0.3">
      <c r="B164" s="151" t="s">
        <v>257</v>
      </c>
      <c r="C164" s="152" t="s">
        <v>258</v>
      </c>
      <c r="D164" s="152"/>
      <c r="E164" s="152"/>
      <c r="F164" s="152"/>
      <c r="G164" s="152"/>
      <c r="H164" s="152"/>
      <c r="I164" s="152"/>
      <c r="J164" s="152"/>
      <c r="K164" s="153">
        <f>SUM(K160:K162)</f>
        <v>0</v>
      </c>
      <c r="L164" s="435"/>
      <c r="M164" s="432"/>
      <c r="N164" s="432"/>
      <c r="O164" s="432"/>
    </row>
    <row r="165" spans="2:15" ht="12.5" x14ac:dyDescent="0.25">
      <c r="B165" s="154"/>
      <c r="C165" s="154"/>
      <c r="D165" s="432"/>
      <c r="E165" s="432"/>
      <c r="F165" s="432"/>
      <c r="G165" s="432"/>
      <c r="H165" s="432"/>
      <c r="I165" s="432"/>
      <c r="J165" s="432"/>
      <c r="K165" s="432"/>
      <c r="L165" s="432"/>
      <c r="M165" s="432"/>
      <c r="N165" s="435"/>
      <c r="O165" s="432"/>
    </row>
    <row r="166" spans="2:15" ht="12.5" x14ac:dyDescent="0.25">
      <c r="B166" s="461" t="s">
        <v>259</v>
      </c>
      <c r="C166" s="462"/>
      <c r="D166" s="462"/>
      <c r="E166" s="462"/>
      <c r="F166" s="462"/>
      <c r="G166" s="462"/>
      <c r="H166" s="462"/>
      <c r="I166" s="462"/>
      <c r="J166" s="462"/>
      <c r="K166" s="464" t="s">
        <v>86</v>
      </c>
      <c r="L166" s="139"/>
      <c r="M166" s="432"/>
      <c r="N166" s="435"/>
      <c r="O166" s="432"/>
    </row>
    <row r="167" spans="2:15" ht="12.5" x14ac:dyDescent="0.25">
      <c r="B167" s="461" t="s">
        <v>261</v>
      </c>
      <c r="C167" s="462"/>
      <c r="D167" s="462"/>
      <c r="E167" s="462"/>
      <c r="F167" s="462"/>
      <c r="G167" s="462"/>
      <c r="H167" s="462"/>
      <c r="I167" s="462"/>
      <c r="J167" s="462"/>
      <c r="K167" s="465" t="str">
        <f>IF(K166="Middelgrote bedrijven (10%)","60%",IF(K166="Kleine bedrijven (20%)","70%",IF(K166="&lt;maak een keuze&gt;","0%","50%")))</f>
        <v>0%</v>
      </c>
      <c r="L167" s="466"/>
      <c r="M167" s="435"/>
      <c r="N167" s="432"/>
      <c r="O167" s="432"/>
    </row>
    <row r="168" spans="2:15" ht="13" x14ac:dyDescent="0.3">
      <c r="B168" s="461" t="s">
        <v>335</v>
      </c>
      <c r="C168" s="462"/>
      <c r="D168" s="462"/>
      <c r="E168" s="462"/>
      <c r="F168" s="462"/>
      <c r="G168" s="462"/>
      <c r="H168" s="462"/>
      <c r="I168" s="462"/>
      <c r="J168" s="462"/>
      <c r="K168" s="101" t="e">
        <f>MIN(K164*K167,MaxSubsidie)</f>
        <v>#N/A</v>
      </c>
      <c r="L168" s="155"/>
      <c r="M168" s="435"/>
      <c r="N168" s="432"/>
      <c r="O168" s="432"/>
    </row>
    <row r="169" spans="2:15" x14ac:dyDescent="0.35">
      <c r="B169" s="580" t="s">
        <v>144</v>
      </c>
      <c r="C169" s="581"/>
      <c r="D169" s="581"/>
      <c r="E169" s="581"/>
      <c r="F169" s="581"/>
      <c r="G169" s="156"/>
      <c r="H169" s="157"/>
      <c r="J169" s="170" t="str">
        <f>IF(K169&gt;0,"Dit kan gevolgen hebben voor de maximale hoogte van de subsidie!","")</f>
        <v/>
      </c>
      <c r="K169" s="227"/>
      <c r="L169" s="432"/>
      <c r="M169" s="432"/>
      <c r="N169" s="432"/>
      <c r="O169" s="432"/>
    </row>
    <row r="170" spans="2:15" ht="13" x14ac:dyDescent="0.3">
      <c r="B170" s="151" t="s">
        <v>262</v>
      </c>
      <c r="C170" s="152"/>
      <c r="D170" s="152"/>
      <c r="E170" s="152"/>
      <c r="F170" s="152"/>
      <c r="G170" s="152"/>
      <c r="H170" s="152"/>
      <c r="I170" s="152"/>
      <c r="J170" s="152"/>
      <c r="K170" s="101" t="e">
        <f>K168-K169</f>
        <v>#N/A</v>
      </c>
      <c r="L170" s="435"/>
      <c r="M170" s="432"/>
      <c r="N170" s="467"/>
      <c r="O170" s="432"/>
    </row>
    <row r="171" spans="2:15" ht="13" x14ac:dyDescent="0.3">
      <c r="B171" s="580" t="s">
        <v>263</v>
      </c>
      <c r="C171" s="581"/>
      <c r="D171" s="581"/>
      <c r="E171" s="367" t="str">
        <f>IF(L171&lt;1,"Let op: Vergeet niet de door u gevraagde subsidie in te vullen! →",IF(L171&gt;MaxSubsidie,"LET OP: u vraagt meer subsidie aan dat volgens het programma mogelijk is",IF(L171&gt;K170,"LET OP: U vraagt meer dan de maximale berekende subsidie aan!",IF(L171&lt;K170,"LET OP: U vraagt minder dan de maximale berekende subsidie aan!",""))))</f>
        <v>Let op: Vergeet niet de door u gevraagde subsidie in te vullen! →</v>
      </c>
      <c r="F171" s="157"/>
      <c r="G171" s="157"/>
      <c r="H171" s="157"/>
      <c r="I171" s="157"/>
      <c r="J171" s="157"/>
      <c r="K171" s="262" t="e">
        <f>IF(K168&gt;0,L171/(K170+K169)*K168,0)</f>
        <v>#N/A</v>
      </c>
      <c r="L171" s="228"/>
      <c r="M171" s="435"/>
      <c r="N171" s="432"/>
      <c r="O171" s="432"/>
    </row>
    <row r="172" spans="2:15" ht="12.5" x14ac:dyDescent="0.25">
      <c r="B172" s="432"/>
      <c r="C172" s="432"/>
      <c r="D172" s="432"/>
      <c r="E172" s="432"/>
      <c r="F172" s="432"/>
      <c r="G172" s="432"/>
      <c r="H172" s="432"/>
      <c r="I172" s="432"/>
      <c r="J172" s="432"/>
      <c r="K172" s="432"/>
      <c r="L172" s="432"/>
      <c r="M172" s="432"/>
      <c r="N172" s="432"/>
      <c r="O172" s="432"/>
    </row>
    <row r="173" spans="2:15" ht="13" x14ac:dyDescent="0.3">
      <c r="B173" s="114" t="s">
        <v>264</v>
      </c>
      <c r="C173" s="115"/>
      <c r="D173" s="146"/>
      <c r="E173" s="147"/>
      <c r="F173" s="115"/>
      <c r="G173" s="115"/>
      <c r="H173" s="115"/>
      <c r="I173" s="115"/>
      <c r="J173" s="115"/>
      <c r="K173" s="115"/>
      <c r="L173" s="115"/>
      <c r="M173" s="148"/>
      <c r="N173" s="149"/>
      <c r="O173" s="435"/>
    </row>
    <row r="174" spans="2:15" ht="13" x14ac:dyDescent="0.3">
      <c r="B174" s="114" t="s">
        <v>265</v>
      </c>
      <c r="C174" s="115"/>
      <c r="D174" s="146"/>
      <c r="E174" s="147"/>
      <c r="F174" s="115"/>
      <c r="G174" s="115"/>
      <c r="H174" s="115"/>
      <c r="I174" s="115"/>
      <c r="J174" s="115"/>
      <c r="K174" s="115"/>
      <c r="L174" s="115"/>
      <c r="M174" s="148"/>
      <c r="N174" s="149"/>
      <c r="O174" s="435"/>
    </row>
    <row r="175" spans="2:15" ht="13" thickBot="1" x14ac:dyDescent="0.3">
      <c r="B175" s="432"/>
      <c r="C175" s="432"/>
      <c r="D175" s="432"/>
      <c r="E175" s="432"/>
      <c r="F175" s="432"/>
      <c r="G175" s="432"/>
      <c r="H175" s="432"/>
      <c r="I175" s="432"/>
      <c r="J175" s="432"/>
      <c r="K175" s="432"/>
      <c r="L175" s="432"/>
      <c r="M175" s="432"/>
      <c r="N175" s="435"/>
      <c r="O175" s="435"/>
    </row>
    <row r="176" spans="2:15" ht="12.5" x14ac:dyDescent="0.25">
      <c r="B176" s="468" t="s">
        <v>266</v>
      </c>
      <c r="C176" s="469" t="s">
        <v>175</v>
      </c>
      <c r="D176" s="470"/>
      <c r="E176" s="470"/>
      <c r="F176" s="470"/>
      <c r="G176" s="470"/>
      <c r="H176" s="470"/>
      <c r="I176" s="470"/>
      <c r="J176" s="470"/>
      <c r="K176" s="470"/>
      <c r="L176" s="471"/>
      <c r="M176" s="472">
        <f>K164</f>
        <v>0</v>
      </c>
      <c r="N176" s="435"/>
      <c r="O176" s="435"/>
    </row>
    <row r="177" spans="2:16" ht="12.5" x14ac:dyDescent="0.25">
      <c r="B177" s="473" t="s">
        <v>267</v>
      </c>
      <c r="C177" s="474" t="s">
        <v>268</v>
      </c>
      <c r="D177" s="475"/>
      <c r="E177" s="475"/>
      <c r="F177" s="475"/>
      <c r="G177" s="475"/>
      <c r="H177" s="475"/>
      <c r="I177" s="475"/>
      <c r="J177" s="475"/>
      <c r="K177" s="475"/>
      <c r="L177" s="476"/>
      <c r="M177" s="477">
        <f>K169</f>
        <v>0</v>
      </c>
      <c r="N177" s="435"/>
      <c r="O177" s="435"/>
      <c r="P177" s="432"/>
    </row>
    <row r="178" spans="2:16" ht="12.5" x14ac:dyDescent="0.25">
      <c r="B178" s="473" t="s">
        <v>269</v>
      </c>
      <c r="C178" s="474" t="s">
        <v>270</v>
      </c>
      <c r="D178" s="475"/>
      <c r="E178" s="475"/>
      <c r="F178" s="475"/>
      <c r="G178" s="475"/>
      <c r="H178" s="475"/>
      <c r="I178" s="475"/>
      <c r="J178" s="475"/>
      <c r="K178" s="475"/>
      <c r="L178" s="476"/>
      <c r="M178" s="477">
        <f>L171</f>
        <v>0</v>
      </c>
      <c r="N178" s="435"/>
      <c r="O178" s="435"/>
      <c r="P178" s="432"/>
    </row>
    <row r="179" spans="2:16" ht="13.5" thickBot="1" x14ac:dyDescent="0.35">
      <c r="B179" s="158" t="s">
        <v>271</v>
      </c>
      <c r="C179" s="159" t="s">
        <v>272</v>
      </c>
      <c r="D179" s="160"/>
      <c r="E179" s="160"/>
      <c r="F179" s="160"/>
      <c r="G179" s="160"/>
      <c r="H179" s="160"/>
      <c r="I179" s="160" t="s">
        <v>273</v>
      </c>
      <c r="J179" s="160"/>
      <c r="K179" s="160"/>
      <c r="L179" s="161"/>
      <c r="M179" s="102">
        <f>M176-M177-M178</f>
        <v>0</v>
      </c>
      <c r="N179" s="435"/>
      <c r="O179" s="435"/>
      <c r="P179" s="432"/>
    </row>
    <row r="180" spans="2:16" ht="12.5" x14ac:dyDescent="0.25">
      <c r="B180" s="432"/>
      <c r="C180" s="432"/>
      <c r="D180" s="432"/>
      <c r="E180" s="432"/>
      <c r="F180" s="432"/>
      <c r="G180" s="432"/>
      <c r="H180" s="432"/>
      <c r="I180" s="432"/>
      <c r="J180" s="432"/>
      <c r="K180" s="432"/>
      <c r="L180" s="432"/>
      <c r="M180" s="432"/>
      <c r="N180" s="432"/>
      <c r="O180" s="435"/>
      <c r="P180" s="435"/>
    </row>
    <row r="181" spans="2:16" ht="13" x14ac:dyDescent="0.3">
      <c r="B181" s="114" t="s">
        <v>274</v>
      </c>
      <c r="C181" s="115"/>
      <c r="D181" s="146"/>
      <c r="E181" s="147"/>
      <c r="F181" s="115"/>
      <c r="G181" s="115"/>
      <c r="H181" s="115"/>
      <c r="I181" s="115"/>
      <c r="J181" s="115"/>
      <c r="K181" s="115"/>
      <c r="L181" s="115"/>
      <c r="M181" s="115"/>
      <c r="N181" s="437"/>
      <c r="O181" s="432"/>
      <c r="P181" s="432"/>
    </row>
    <row r="182" spans="2:16" ht="12.5" x14ac:dyDescent="0.25">
      <c r="B182" s="584"/>
      <c r="C182" s="585"/>
      <c r="D182" s="585"/>
      <c r="E182" s="585"/>
      <c r="F182" s="585"/>
      <c r="G182" s="585"/>
      <c r="H182" s="585"/>
      <c r="I182" s="585"/>
      <c r="J182" s="585"/>
      <c r="K182" s="585"/>
      <c r="L182" s="585"/>
      <c r="M182" s="586"/>
      <c r="N182" s="435"/>
      <c r="O182" s="432"/>
      <c r="P182" s="432"/>
    </row>
    <row r="183" spans="2:16" ht="12.5" x14ac:dyDescent="0.25">
      <c r="B183" s="574"/>
      <c r="C183" s="575"/>
      <c r="D183" s="575"/>
      <c r="E183" s="575"/>
      <c r="F183" s="575"/>
      <c r="G183" s="575"/>
      <c r="H183" s="575"/>
      <c r="I183" s="575"/>
      <c r="J183" s="575"/>
      <c r="K183" s="575"/>
      <c r="L183" s="575"/>
      <c r="M183" s="576"/>
      <c r="N183" s="435"/>
      <c r="O183" s="432"/>
      <c r="P183" s="432"/>
    </row>
    <row r="184" spans="2:16" ht="12.5" x14ac:dyDescent="0.25">
      <c r="B184" s="574"/>
      <c r="C184" s="575"/>
      <c r="D184" s="575"/>
      <c r="E184" s="575"/>
      <c r="F184" s="575"/>
      <c r="G184" s="575"/>
      <c r="H184" s="575"/>
      <c r="I184" s="575"/>
      <c r="J184" s="575"/>
      <c r="K184" s="575"/>
      <c r="L184" s="575"/>
      <c r="M184" s="576"/>
      <c r="N184" s="435"/>
      <c r="O184" s="432"/>
      <c r="P184" s="432"/>
    </row>
    <row r="185" spans="2:16" ht="12.5" x14ac:dyDescent="0.25">
      <c r="B185" s="574"/>
      <c r="C185" s="575"/>
      <c r="D185" s="575"/>
      <c r="E185" s="575"/>
      <c r="F185" s="575"/>
      <c r="G185" s="575"/>
      <c r="H185" s="575"/>
      <c r="I185" s="575"/>
      <c r="J185" s="575"/>
      <c r="K185" s="575"/>
      <c r="L185" s="575"/>
      <c r="M185" s="576"/>
      <c r="N185" s="435"/>
      <c r="O185" s="432"/>
      <c r="P185" s="432"/>
    </row>
    <row r="186" spans="2:16" ht="12.5" x14ac:dyDescent="0.25">
      <c r="B186" s="574"/>
      <c r="C186" s="575"/>
      <c r="D186" s="575"/>
      <c r="E186" s="575"/>
      <c r="F186" s="575"/>
      <c r="G186" s="575"/>
      <c r="H186" s="575"/>
      <c r="I186" s="575"/>
      <c r="J186" s="575"/>
      <c r="K186" s="575"/>
      <c r="L186" s="575"/>
      <c r="M186" s="576"/>
      <c r="N186" s="435"/>
      <c r="O186" s="432"/>
      <c r="P186" s="432"/>
    </row>
    <row r="187" spans="2:16" ht="12.5" x14ac:dyDescent="0.25">
      <c r="B187" s="574"/>
      <c r="C187" s="575"/>
      <c r="D187" s="575"/>
      <c r="E187" s="575"/>
      <c r="F187" s="575"/>
      <c r="G187" s="575"/>
      <c r="H187" s="575"/>
      <c r="I187" s="575"/>
      <c r="J187" s="575"/>
      <c r="K187" s="575"/>
      <c r="L187" s="575"/>
      <c r="M187" s="576"/>
      <c r="N187" s="435"/>
      <c r="O187" s="432"/>
      <c r="P187" s="432"/>
    </row>
    <row r="188" spans="2:16" ht="12.5" x14ac:dyDescent="0.25">
      <c r="B188" s="574"/>
      <c r="C188" s="575"/>
      <c r="D188" s="575"/>
      <c r="E188" s="575"/>
      <c r="F188" s="575"/>
      <c r="G188" s="575"/>
      <c r="H188" s="575"/>
      <c r="I188" s="575"/>
      <c r="J188" s="575"/>
      <c r="K188" s="575"/>
      <c r="L188" s="575"/>
      <c r="M188" s="576"/>
      <c r="N188" s="435"/>
      <c r="O188" s="432"/>
      <c r="P188" s="432"/>
    </row>
    <row r="189" spans="2:16" ht="12.5" x14ac:dyDescent="0.25">
      <c r="B189" s="574"/>
      <c r="C189" s="575"/>
      <c r="D189" s="575"/>
      <c r="E189" s="575"/>
      <c r="F189" s="575"/>
      <c r="G189" s="575"/>
      <c r="H189" s="575"/>
      <c r="I189" s="575"/>
      <c r="J189" s="575"/>
      <c r="K189" s="575"/>
      <c r="L189" s="575"/>
      <c r="M189" s="576"/>
      <c r="N189" s="435"/>
      <c r="O189" s="432"/>
      <c r="P189" s="432"/>
    </row>
    <row r="190" spans="2:16" ht="12.5" x14ac:dyDescent="0.25">
      <c r="B190" s="574"/>
      <c r="C190" s="575"/>
      <c r="D190" s="575"/>
      <c r="E190" s="575"/>
      <c r="F190" s="575"/>
      <c r="G190" s="575"/>
      <c r="H190" s="575"/>
      <c r="I190" s="575"/>
      <c r="J190" s="575"/>
      <c r="K190" s="575"/>
      <c r="L190" s="575"/>
      <c r="M190" s="576"/>
      <c r="N190" s="435"/>
      <c r="O190" s="432"/>
      <c r="P190" s="432"/>
    </row>
    <row r="191" spans="2:16" ht="12.5" x14ac:dyDescent="0.25">
      <c r="B191" s="574"/>
      <c r="C191" s="575"/>
      <c r="D191" s="575"/>
      <c r="E191" s="575"/>
      <c r="F191" s="575"/>
      <c r="G191" s="575"/>
      <c r="H191" s="575"/>
      <c r="I191" s="575"/>
      <c r="J191" s="575"/>
      <c r="K191" s="575"/>
      <c r="L191" s="575"/>
      <c r="M191" s="576"/>
      <c r="N191" s="435"/>
      <c r="O191" s="432"/>
      <c r="P191" s="432"/>
    </row>
    <row r="192" spans="2:16" ht="12.5" x14ac:dyDescent="0.25">
      <c r="B192" s="574"/>
      <c r="C192" s="575"/>
      <c r="D192" s="575"/>
      <c r="E192" s="575"/>
      <c r="F192" s="575"/>
      <c r="G192" s="575"/>
      <c r="H192" s="575"/>
      <c r="I192" s="575"/>
      <c r="J192" s="575"/>
      <c r="K192" s="575"/>
      <c r="L192" s="575"/>
      <c r="M192" s="576"/>
      <c r="N192" s="435"/>
      <c r="O192" s="432"/>
      <c r="P192" s="432"/>
    </row>
    <row r="193" spans="2:15" ht="12.5" x14ac:dyDescent="0.25">
      <c r="B193" s="574"/>
      <c r="C193" s="575"/>
      <c r="D193" s="575"/>
      <c r="E193" s="575"/>
      <c r="F193" s="575"/>
      <c r="G193" s="575"/>
      <c r="H193" s="575"/>
      <c r="I193" s="575"/>
      <c r="J193" s="575"/>
      <c r="K193" s="575"/>
      <c r="L193" s="575"/>
      <c r="M193" s="576"/>
      <c r="N193" s="435"/>
      <c r="O193" s="432"/>
    </row>
    <row r="194" spans="2:15" ht="12.5" x14ac:dyDescent="0.25">
      <c r="B194" s="574"/>
      <c r="C194" s="575"/>
      <c r="D194" s="575"/>
      <c r="E194" s="575"/>
      <c r="F194" s="575"/>
      <c r="G194" s="575"/>
      <c r="H194" s="575"/>
      <c r="I194" s="575"/>
      <c r="J194" s="575"/>
      <c r="K194" s="575"/>
      <c r="L194" s="575"/>
      <c r="M194" s="576"/>
      <c r="N194" s="435"/>
      <c r="O194" s="432"/>
    </row>
    <row r="195" spans="2:15" ht="12.5" x14ac:dyDescent="0.25">
      <c r="B195" s="574"/>
      <c r="C195" s="575"/>
      <c r="D195" s="575"/>
      <c r="E195" s="575"/>
      <c r="F195" s="575"/>
      <c r="G195" s="575"/>
      <c r="H195" s="575"/>
      <c r="I195" s="575"/>
      <c r="J195" s="575"/>
      <c r="K195" s="575"/>
      <c r="L195" s="575"/>
      <c r="M195" s="576"/>
      <c r="N195" s="435"/>
      <c r="O195" s="432"/>
    </row>
    <row r="196" spans="2:15" ht="12.5" x14ac:dyDescent="0.25">
      <c r="B196" s="574"/>
      <c r="C196" s="575"/>
      <c r="D196" s="575"/>
      <c r="E196" s="575"/>
      <c r="F196" s="575"/>
      <c r="G196" s="575"/>
      <c r="H196" s="575"/>
      <c r="I196" s="575"/>
      <c r="J196" s="575"/>
      <c r="K196" s="575"/>
      <c r="L196" s="575"/>
      <c r="M196" s="576"/>
      <c r="N196" s="435"/>
      <c r="O196" s="432"/>
    </row>
    <row r="197" spans="2:15" ht="12.5" x14ac:dyDescent="0.25">
      <c r="B197" s="574"/>
      <c r="C197" s="575"/>
      <c r="D197" s="575"/>
      <c r="E197" s="575"/>
      <c r="F197" s="575"/>
      <c r="G197" s="575"/>
      <c r="H197" s="575"/>
      <c r="I197" s="575"/>
      <c r="J197" s="575"/>
      <c r="K197" s="575"/>
      <c r="L197" s="575"/>
      <c r="M197" s="576"/>
      <c r="N197" s="435"/>
      <c r="O197" s="432"/>
    </row>
    <row r="198" spans="2:15" ht="12.5" x14ac:dyDescent="0.25">
      <c r="B198" s="574"/>
      <c r="C198" s="575"/>
      <c r="D198" s="575"/>
      <c r="E198" s="575"/>
      <c r="F198" s="575"/>
      <c r="G198" s="575"/>
      <c r="H198" s="575"/>
      <c r="I198" s="575"/>
      <c r="J198" s="575"/>
      <c r="K198" s="575"/>
      <c r="L198" s="575"/>
      <c r="M198" s="576"/>
      <c r="N198" s="435"/>
      <c r="O198" s="432"/>
    </row>
    <row r="199" spans="2:15" ht="12.5" x14ac:dyDescent="0.25">
      <c r="B199" s="574"/>
      <c r="C199" s="575"/>
      <c r="D199" s="575"/>
      <c r="E199" s="575"/>
      <c r="F199" s="575"/>
      <c r="G199" s="575"/>
      <c r="H199" s="575"/>
      <c r="I199" s="575"/>
      <c r="J199" s="575"/>
      <c r="K199" s="575"/>
      <c r="L199" s="575"/>
      <c r="M199" s="576"/>
      <c r="N199" s="435"/>
      <c r="O199" s="432"/>
    </row>
    <row r="200" spans="2:15" ht="12.5" x14ac:dyDescent="0.25">
      <c r="B200" s="574"/>
      <c r="C200" s="575"/>
      <c r="D200" s="575"/>
      <c r="E200" s="575"/>
      <c r="F200" s="575"/>
      <c r="G200" s="575"/>
      <c r="H200" s="575"/>
      <c r="I200" s="575"/>
      <c r="J200" s="575"/>
      <c r="K200" s="575"/>
      <c r="L200" s="575"/>
      <c r="M200" s="576"/>
      <c r="N200" s="435"/>
      <c r="O200" s="432"/>
    </row>
    <row r="201" spans="2:15" ht="12.5" x14ac:dyDescent="0.25">
      <c r="B201" s="574"/>
      <c r="C201" s="575"/>
      <c r="D201" s="575"/>
      <c r="E201" s="575"/>
      <c r="F201" s="575"/>
      <c r="G201" s="575"/>
      <c r="H201" s="575"/>
      <c r="I201" s="575"/>
      <c r="J201" s="575"/>
      <c r="K201" s="575"/>
      <c r="L201" s="575"/>
      <c r="M201" s="576"/>
      <c r="N201" s="435"/>
      <c r="O201" s="432"/>
    </row>
    <row r="202" spans="2:15" ht="12.5" x14ac:dyDescent="0.25">
      <c r="B202" s="574"/>
      <c r="C202" s="575"/>
      <c r="D202" s="575"/>
      <c r="E202" s="575"/>
      <c r="F202" s="575"/>
      <c r="G202" s="575"/>
      <c r="H202" s="575"/>
      <c r="I202" s="575"/>
      <c r="J202" s="575"/>
      <c r="K202" s="575"/>
      <c r="L202" s="575"/>
      <c r="M202" s="576"/>
      <c r="N202" s="435"/>
      <c r="O202" s="432"/>
    </row>
    <row r="203" spans="2:15" ht="12.5" x14ac:dyDescent="0.25">
      <c r="B203" s="574"/>
      <c r="C203" s="575"/>
      <c r="D203" s="575"/>
      <c r="E203" s="575"/>
      <c r="F203" s="575"/>
      <c r="G203" s="575"/>
      <c r="H203" s="575"/>
      <c r="I203" s="575"/>
      <c r="J203" s="575"/>
      <c r="K203" s="575"/>
      <c r="L203" s="575"/>
      <c r="M203" s="576"/>
      <c r="N203" s="435"/>
      <c r="O203" s="432"/>
    </row>
    <row r="204" spans="2:15" ht="12.5" x14ac:dyDescent="0.25">
      <c r="B204" s="574"/>
      <c r="C204" s="575"/>
      <c r="D204" s="575"/>
      <c r="E204" s="575"/>
      <c r="F204" s="575"/>
      <c r="G204" s="575"/>
      <c r="H204" s="575"/>
      <c r="I204" s="575"/>
      <c r="J204" s="575"/>
      <c r="K204" s="575"/>
      <c r="L204" s="575"/>
      <c r="M204" s="576"/>
      <c r="N204" s="435"/>
      <c r="O204" s="432"/>
    </row>
    <row r="205" spans="2:15" ht="12.5" x14ac:dyDescent="0.25">
      <c r="B205" s="574"/>
      <c r="C205" s="575"/>
      <c r="D205" s="575"/>
      <c r="E205" s="575"/>
      <c r="F205" s="575"/>
      <c r="G205" s="575"/>
      <c r="H205" s="575"/>
      <c r="I205" s="575"/>
      <c r="J205" s="575"/>
      <c r="K205" s="575"/>
      <c r="L205" s="575"/>
      <c r="M205" s="576"/>
      <c r="N205" s="435"/>
      <c r="O205" s="432"/>
    </row>
    <row r="206" spans="2:15" ht="12.5" x14ac:dyDescent="0.25">
      <c r="B206" s="574"/>
      <c r="C206" s="575"/>
      <c r="D206" s="575"/>
      <c r="E206" s="575"/>
      <c r="F206" s="575"/>
      <c r="G206" s="575"/>
      <c r="H206" s="575"/>
      <c r="I206" s="575"/>
      <c r="J206" s="575"/>
      <c r="K206" s="575"/>
      <c r="L206" s="575"/>
      <c r="M206" s="576"/>
      <c r="N206" s="435"/>
      <c r="O206" s="432"/>
    </row>
    <row r="207" spans="2:15" ht="12.5" x14ac:dyDescent="0.25">
      <c r="B207" s="574"/>
      <c r="C207" s="575"/>
      <c r="D207" s="575"/>
      <c r="E207" s="575"/>
      <c r="F207" s="575"/>
      <c r="G207" s="575"/>
      <c r="H207" s="575"/>
      <c r="I207" s="575"/>
      <c r="J207" s="575"/>
      <c r="K207" s="575"/>
      <c r="L207" s="575"/>
      <c r="M207" s="576"/>
      <c r="N207" s="435"/>
      <c r="O207" s="432"/>
    </row>
    <row r="208" spans="2:15" ht="12.5" x14ac:dyDescent="0.25">
      <c r="B208" s="574"/>
      <c r="C208" s="575"/>
      <c r="D208" s="575"/>
      <c r="E208" s="575"/>
      <c r="F208" s="575"/>
      <c r="G208" s="575"/>
      <c r="H208" s="575"/>
      <c r="I208" s="575"/>
      <c r="J208" s="575"/>
      <c r="K208" s="575"/>
      <c r="L208" s="575"/>
      <c r="M208" s="576"/>
      <c r="N208" s="435"/>
      <c r="O208" s="432"/>
    </row>
    <row r="209" spans="2:15" ht="12.5" x14ac:dyDescent="0.25">
      <c r="B209" s="574"/>
      <c r="C209" s="575"/>
      <c r="D209" s="575"/>
      <c r="E209" s="575"/>
      <c r="F209" s="575"/>
      <c r="G209" s="575"/>
      <c r="H209" s="575"/>
      <c r="I209" s="575"/>
      <c r="J209" s="575"/>
      <c r="K209" s="575"/>
      <c r="L209" s="575"/>
      <c r="M209" s="576"/>
      <c r="N209" s="435"/>
      <c r="O209" s="432"/>
    </row>
    <row r="210" spans="2:15" ht="12.5" x14ac:dyDescent="0.25">
      <c r="B210" s="574"/>
      <c r="C210" s="575"/>
      <c r="D210" s="575"/>
      <c r="E210" s="575"/>
      <c r="F210" s="575"/>
      <c r="G210" s="575"/>
      <c r="H210" s="575"/>
      <c r="I210" s="575"/>
      <c r="J210" s="575"/>
      <c r="K210" s="575"/>
      <c r="L210" s="575"/>
      <c r="M210" s="576"/>
      <c r="N210" s="435"/>
      <c r="O210" s="432"/>
    </row>
    <row r="211" spans="2:15" ht="15" customHeight="1" x14ac:dyDescent="0.25">
      <c r="B211" s="574"/>
      <c r="C211" s="575"/>
      <c r="D211" s="575"/>
      <c r="E211" s="575"/>
      <c r="F211" s="575"/>
      <c r="G211" s="575"/>
      <c r="H211" s="575"/>
      <c r="I211" s="575"/>
      <c r="J211" s="575"/>
      <c r="K211" s="575"/>
      <c r="L211" s="575"/>
      <c r="M211" s="576"/>
      <c r="N211" s="435"/>
      <c r="O211" s="432"/>
    </row>
    <row r="212" spans="2:15" ht="12.5" x14ac:dyDescent="0.25">
      <c r="B212" s="574"/>
      <c r="C212" s="575"/>
      <c r="D212" s="575"/>
      <c r="E212" s="575"/>
      <c r="F212" s="575"/>
      <c r="G212" s="575"/>
      <c r="H212" s="575"/>
      <c r="I212" s="575"/>
      <c r="J212" s="575"/>
      <c r="K212" s="575"/>
      <c r="L212" s="575"/>
      <c r="M212" s="576"/>
      <c r="N212" s="435"/>
      <c r="O212" s="432"/>
    </row>
    <row r="213" spans="2:15" ht="12.5" x14ac:dyDescent="0.25">
      <c r="B213" s="574"/>
      <c r="C213" s="575"/>
      <c r="D213" s="575"/>
      <c r="E213" s="575"/>
      <c r="F213" s="575"/>
      <c r="G213" s="575"/>
      <c r="H213" s="575"/>
      <c r="I213" s="575"/>
      <c r="J213" s="575"/>
      <c r="K213" s="575"/>
      <c r="L213" s="575"/>
      <c r="M213" s="576"/>
      <c r="N213" s="435"/>
      <c r="O213" s="432"/>
    </row>
    <row r="214" spans="2:15" ht="12.5" x14ac:dyDescent="0.25">
      <c r="B214" s="577"/>
      <c r="C214" s="578"/>
      <c r="D214" s="578"/>
      <c r="E214" s="578"/>
      <c r="F214" s="578"/>
      <c r="G214" s="578"/>
      <c r="H214" s="578"/>
      <c r="I214" s="578"/>
      <c r="J214" s="578"/>
      <c r="K214" s="578"/>
      <c r="L214" s="578"/>
      <c r="M214" s="579"/>
      <c r="N214" s="435"/>
      <c r="O214" s="432"/>
    </row>
    <row r="215" spans="2:15" ht="12.5" x14ac:dyDescent="0.25">
      <c r="B215" s="432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2"/>
      <c r="N215" s="432"/>
      <c r="O215" s="435"/>
    </row>
  </sheetData>
  <sheetProtection algorithmName="SHA-512" hashValue="Avk3TLFc+ts1VLAZ3k40pxh81yPIjfXvVXLlPYhVgWy4NOwFt1JkbiqpkUNeZz+3PB4S1ECa8NVxh/g5j2ERuw==" saltValue="66DXSd3coSw4ml1Ft1dHzg==" spinCount="100000" sheet="1" objects="1" scenarios="1"/>
  <mergeCells count="188">
    <mergeCell ref="N58:N60"/>
    <mergeCell ref="E31:F31"/>
    <mergeCell ref="H31:I31"/>
    <mergeCell ref="E32:F32"/>
    <mergeCell ref="H32:I32"/>
    <mergeCell ref="E33:F33"/>
    <mergeCell ref="C30:D30"/>
    <mergeCell ref="C33:D33"/>
    <mergeCell ref="C35:D35"/>
    <mergeCell ref="E35:F35"/>
    <mergeCell ref="H35:I35"/>
    <mergeCell ref="C36:D36"/>
    <mergeCell ref="H33:I33"/>
    <mergeCell ref="E34:F34"/>
    <mergeCell ref="H34:I34"/>
    <mergeCell ref="C38:D38"/>
    <mergeCell ref="E38:F38"/>
    <mergeCell ref="H38:I38"/>
    <mergeCell ref="C39:D39"/>
    <mergeCell ref="E39:F39"/>
    <mergeCell ref="H39:I39"/>
    <mergeCell ref="C40:D40"/>
    <mergeCell ref="E40:F40"/>
    <mergeCell ref="H40:I40"/>
    <mergeCell ref="C19:D19"/>
    <mergeCell ref="C20:D20"/>
    <mergeCell ref="C25:D25"/>
    <mergeCell ref="C23:D23"/>
    <mergeCell ref="F8:K8"/>
    <mergeCell ref="F9:K9"/>
    <mergeCell ref="F10:K12"/>
    <mergeCell ref="E19:F19"/>
    <mergeCell ref="E23:F23"/>
    <mergeCell ref="H19:I19"/>
    <mergeCell ref="E20:F20"/>
    <mergeCell ref="H20:I20"/>
    <mergeCell ref="E21:F21"/>
    <mergeCell ref="H21:I21"/>
    <mergeCell ref="E22:F22"/>
    <mergeCell ref="H22:I22"/>
    <mergeCell ref="H23:I23"/>
    <mergeCell ref="E24:F24"/>
    <mergeCell ref="H24:I24"/>
    <mergeCell ref="E25:F25"/>
    <mergeCell ref="H25:I25"/>
    <mergeCell ref="C24:D24"/>
    <mergeCell ref="C21:D21"/>
    <mergeCell ref="C22:D22"/>
    <mergeCell ref="E26:F26"/>
    <mergeCell ref="H26:I26"/>
    <mergeCell ref="E29:F29"/>
    <mergeCell ref="H29:I29"/>
    <mergeCell ref="E30:F30"/>
    <mergeCell ref="H30:I30"/>
    <mergeCell ref="E36:F36"/>
    <mergeCell ref="H36:I36"/>
    <mergeCell ref="C37:D37"/>
    <mergeCell ref="E37:F37"/>
    <mergeCell ref="H37:I37"/>
    <mergeCell ref="C34:D34"/>
    <mergeCell ref="C32:D32"/>
    <mergeCell ref="C31:D31"/>
    <mergeCell ref="C29:D29"/>
    <mergeCell ref="C26:D26"/>
    <mergeCell ref="C28:D28"/>
    <mergeCell ref="C27:D27"/>
    <mergeCell ref="H27:I27"/>
    <mergeCell ref="E28:F28"/>
    <mergeCell ref="H28:I28"/>
    <mergeCell ref="E27:F27"/>
    <mergeCell ref="C41:D41"/>
    <mergeCell ref="E41:F41"/>
    <mergeCell ref="H41:I41"/>
    <mergeCell ref="C42:D42"/>
    <mergeCell ref="E42:F42"/>
    <mergeCell ref="H42:I42"/>
    <mergeCell ref="C43:D43"/>
    <mergeCell ref="E43:F43"/>
    <mergeCell ref="H43:I43"/>
    <mergeCell ref="C44:D44"/>
    <mergeCell ref="E44:F44"/>
    <mergeCell ref="H44:I44"/>
    <mergeCell ref="C45:D45"/>
    <mergeCell ref="E45:F45"/>
    <mergeCell ref="H45:I45"/>
    <mergeCell ref="C46:D46"/>
    <mergeCell ref="E46:F46"/>
    <mergeCell ref="H46:I46"/>
    <mergeCell ref="C47:D47"/>
    <mergeCell ref="E47:F47"/>
    <mergeCell ref="H47:I47"/>
    <mergeCell ref="C48:D48"/>
    <mergeCell ref="E48:F48"/>
    <mergeCell ref="H48:I48"/>
    <mergeCell ref="C49:D49"/>
    <mergeCell ref="E49:F49"/>
    <mergeCell ref="H49:I49"/>
    <mergeCell ref="C50:D50"/>
    <mergeCell ref="E50:F50"/>
    <mergeCell ref="H50:I50"/>
    <mergeCell ref="C51:D51"/>
    <mergeCell ref="E51:F51"/>
    <mergeCell ref="H51:I51"/>
    <mergeCell ref="C52:D52"/>
    <mergeCell ref="E52:F52"/>
    <mergeCell ref="H52:I52"/>
    <mergeCell ref="C53:D53"/>
    <mergeCell ref="E53:F53"/>
    <mergeCell ref="H53:I53"/>
    <mergeCell ref="H88:I88"/>
    <mergeCell ref="C111:H111"/>
    <mergeCell ref="C54:D54"/>
    <mergeCell ref="E54:F54"/>
    <mergeCell ref="H54:I54"/>
    <mergeCell ref="C55:D55"/>
    <mergeCell ref="E55:F55"/>
    <mergeCell ref="H55:I55"/>
    <mergeCell ref="C112:H112"/>
    <mergeCell ref="C113:H113"/>
    <mergeCell ref="C114:H114"/>
    <mergeCell ref="C115:H115"/>
    <mergeCell ref="C116:H116"/>
    <mergeCell ref="C117:H117"/>
    <mergeCell ref="C118:H118"/>
    <mergeCell ref="C119:H119"/>
    <mergeCell ref="C120:H120"/>
    <mergeCell ref="C121:H121"/>
    <mergeCell ref="C122:H122"/>
    <mergeCell ref="C123:H123"/>
    <mergeCell ref="C124:H124"/>
    <mergeCell ref="C125:H125"/>
    <mergeCell ref="C126:H126"/>
    <mergeCell ref="C127:H127"/>
    <mergeCell ref="C128:H128"/>
    <mergeCell ref="C129:H129"/>
    <mergeCell ref="C137:D137"/>
    <mergeCell ref="C138:D138"/>
    <mergeCell ref="C139:D139"/>
    <mergeCell ref="C134:D134"/>
    <mergeCell ref="C135:D135"/>
    <mergeCell ref="C136:D136"/>
    <mergeCell ref="C143:D143"/>
    <mergeCell ref="C144:D144"/>
    <mergeCell ref="C145:D145"/>
    <mergeCell ref="C140:D140"/>
    <mergeCell ref="C141:D141"/>
    <mergeCell ref="C142:D142"/>
    <mergeCell ref="B169:F169"/>
    <mergeCell ref="B171:D171"/>
    <mergeCell ref="C149:D149"/>
    <mergeCell ref="C150:D150"/>
    <mergeCell ref="C151:D151"/>
    <mergeCell ref="C146:D146"/>
    <mergeCell ref="C147:D147"/>
    <mergeCell ref="C148:D148"/>
    <mergeCell ref="B182:M182"/>
    <mergeCell ref="B183:M183"/>
    <mergeCell ref="B184:M184"/>
    <mergeCell ref="B185:M185"/>
    <mergeCell ref="B186:M186"/>
    <mergeCell ref="B187:M187"/>
    <mergeCell ref="B188:M188"/>
    <mergeCell ref="B189:M189"/>
    <mergeCell ref="B190:M190"/>
    <mergeCell ref="B191:M191"/>
    <mergeCell ref="B192:M192"/>
    <mergeCell ref="B193:M193"/>
    <mergeCell ref="B194:M194"/>
    <mergeCell ref="B195:M195"/>
    <mergeCell ref="B196:M196"/>
    <mergeCell ref="B197:M197"/>
    <mergeCell ref="B198:M198"/>
    <mergeCell ref="B199:M199"/>
    <mergeCell ref="B200:M200"/>
    <mergeCell ref="B201:M201"/>
    <mergeCell ref="B202:M202"/>
    <mergeCell ref="B203:M203"/>
    <mergeCell ref="B204:M204"/>
    <mergeCell ref="B205:M205"/>
    <mergeCell ref="B212:M212"/>
    <mergeCell ref="B213:M213"/>
    <mergeCell ref="B214:M214"/>
    <mergeCell ref="B206:M206"/>
    <mergeCell ref="B207:M207"/>
    <mergeCell ref="B208:M208"/>
    <mergeCell ref="B209:M209"/>
    <mergeCell ref="B210:M210"/>
    <mergeCell ref="B211:M211"/>
  </mergeCells>
  <phoneticPr fontId="0" type="noConversion"/>
  <conditionalFormatting sqref="D62:D83">
    <cfRule type="expression" dxfId="39" priority="4" stopIfTrue="1">
      <formula>AND(D62="",C62&gt;0)</formula>
    </cfRule>
  </conditionalFormatting>
  <conditionalFormatting sqref="D90:D107">
    <cfRule type="expression" dxfId="38" priority="2" stopIfTrue="1">
      <formula>AND(D90="",C90&gt;0)</formula>
    </cfRule>
  </conditionalFormatting>
  <conditionalFormatting sqref="G20:G55">
    <cfRule type="expression" dxfId="37" priority="3" stopIfTrue="1">
      <formula>$F$9="Integrale kostensystematiek"</formula>
    </cfRule>
  </conditionalFormatting>
  <conditionalFormatting sqref="L171">
    <cfRule type="cellIs" dxfId="36" priority="1" stopIfTrue="1" operator="lessThan">
      <formula>1</formula>
    </cfRule>
  </conditionalFormatting>
  <dataValidations disablePrompts="1" xWindow="1074" yWindow="348" count="7">
    <dataValidation type="decimal" operator="greaterThanOrEqual" allowBlank="1" showInputMessage="1" showErrorMessage="1" error="De afschrijvingsperiode moet minimaal 5 jaar bedragen." sqref="F62:F83" xr:uid="{00000000-0002-0000-0400-000000000000}">
      <formula1>5</formula1>
    </dataValidation>
    <dataValidation type="decimal" operator="greaterThanOrEqual" allowBlank="1" showInputMessage="1" showErrorMessage="1" sqref="F90:F107" xr:uid="{00000000-0002-0000-0400-000001000000}">
      <formula1>5</formula1>
    </dataValidation>
    <dataValidation type="list" allowBlank="1" showInputMessage="1" showErrorMessage="1" prompt="Stelt u zich goed op de hoogte van wat integrale Kostensystematiek (IKS) inhoudt, of kies voor één van de andere methoden." sqref="F9:K9" xr:uid="{00000000-0002-0000-0400-000002000000}">
      <formula1>Loonsystematiek</formula1>
    </dataValidation>
    <dataValidation type="list" allowBlank="1" showInputMessage="1" showErrorMessage="1" prompt="Geef hier aan of de kosten inclusief of exclusief BTW zijn opgevoerd. _x000a_(Voor meer informatie, zie het tabblad &quot;Uitleg begroting&quot;)" sqref="F8:K8" xr:uid="{00000000-0002-0000-0400-000003000000}">
      <formula1>BTW</formula1>
    </dataValidation>
    <dataValidation type="date" allowBlank="1" showInputMessage="1" showErrorMessage="1" errorTitle="Let op!" error="De aanschafdatum moet tussen de start- en einddatum van het project vallen!" sqref="D90:D107" xr:uid="{00000000-0002-0000-0400-000004000000}">
      <formula1>Startdatum</formula1>
      <formula2>Einddatum</formula2>
    </dataValidation>
    <dataValidation type="list" allowBlank="1" showInputMessage="1" showErrorMessage="1" sqref="K166" xr:uid="{00000000-0002-0000-0400-000005000000}">
      <formula1>MKBtoeslag</formula1>
    </dataValidation>
    <dataValidation type="date" allowBlank="1" showInputMessage="1" showErrorMessage="1" errorTitle="Let op!" error="Hier moet een datum worden ingevuld" sqref="D62:D83" xr:uid="{00000000-0002-0000-0400-000006000000}">
      <formula1>1</formula1>
      <formula2>73051</formula2>
    </dataValidation>
  </dataValidations>
  <hyperlinks>
    <hyperlink ref="C8" location="'Uitleg begroting'!Afdrukbereik" display="BTW (voor informatie zie tabblad “Uitleg begroting”) maak een keuze" xr:uid="{00000000-0004-0000-0400-000000000000}"/>
  </hyperlinks>
  <pageMargins left="3.937007874015748E-2" right="3.937007874015748E-2" top="0.55118110236220474" bottom="0.55118110236220474" header="0.31496062992125984" footer="0.31496062992125984"/>
  <pageSetup paperSize="9" scale="61" orientation="landscape" r:id="rId1"/>
  <headerFooter alignWithMargins="0">
    <oddFooter>&amp;L_x000D_&amp;1#&amp;"Calibri"&amp;10&amp;K000000 Intern gebruik</oddFooter>
  </headerFooter>
  <rowBreaks count="2" manualBreakCount="2">
    <brk id="72" max="16383" man="1"/>
    <brk id="130" max="10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Blad13">
    <tabColor rgb="FFFFFF00"/>
  </sheetPr>
  <dimension ref="A1:P215"/>
  <sheetViews>
    <sheetView showGridLines="0" zoomScaleNormal="100" zoomScaleSheetLayoutView="100" workbookViewId="0">
      <selection activeCell="F6" sqref="F6"/>
    </sheetView>
  </sheetViews>
  <sheetFormatPr defaultColWidth="9.1796875" defaultRowHeight="15.5" x14ac:dyDescent="0.35"/>
  <cols>
    <col min="1" max="1" width="1.7265625" style="110" customWidth="1"/>
    <col min="2" max="2" width="5.81640625" style="162" customWidth="1"/>
    <col min="3" max="3" width="32.1796875" style="162" customWidth="1"/>
    <col min="4" max="5" width="15.54296875" style="162" customWidth="1"/>
    <col min="6" max="7" width="20.1796875" style="162" customWidth="1"/>
    <col min="8" max="8" width="19.453125" style="162" customWidth="1"/>
    <col min="9" max="9" width="14" style="162" customWidth="1"/>
    <col min="10" max="10" width="14.26953125" style="162" customWidth="1"/>
    <col min="11" max="11" width="17.26953125" style="162" bestFit="1" customWidth="1"/>
    <col min="12" max="12" width="14.26953125" style="162" customWidth="1"/>
    <col min="13" max="13" width="24.453125" style="162" customWidth="1"/>
    <col min="14" max="14" width="24.453125" style="162" hidden="1" customWidth="1"/>
    <col min="15" max="15" width="9.1796875" style="113"/>
    <col min="16" max="16" width="24.81640625" style="110" customWidth="1"/>
    <col min="17" max="16384" width="9.1796875" style="110"/>
  </cols>
  <sheetData>
    <row r="1" spans="1:15" x14ac:dyDescent="0.35">
      <c r="A1" s="2"/>
      <c r="B1" s="2"/>
      <c r="C1" s="2" t="s">
        <v>363</v>
      </c>
      <c r="D1" s="2"/>
      <c r="E1" s="2"/>
      <c r="F1" s="2"/>
      <c r="G1" s="2"/>
      <c r="H1" s="2" t="str">
        <f>IF(Deelnemersoverzicht!C15="","",IF(Deelnemersoverzicht!C15="(Dit veld wordt ingevuld door RVO)","",Deelnemersoverzicht!C15))</f>
        <v>Dit wordt ingevuld door RVO</v>
      </c>
      <c r="I1" s="2"/>
      <c r="J1" s="2"/>
      <c r="K1" s="2"/>
      <c r="L1" s="2"/>
      <c r="M1" s="2"/>
      <c r="N1" s="111" t="s">
        <v>210</v>
      </c>
      <c r="O1" s="432"/>
    </row>
    <row r="2" spans="1:15" ht="18" x14ac:dyDescent="0.4">
      <c r="A2" s="112"/>
      <c r="B2" s="112"/>
      <c r="C2" s="58" t="s">
        <v>211</v>
      </c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432"/>
      <c r="O2" s="432"/>
    </row>
    <row r="3" spans="1:15" ht="12.5" x14ac:dyDescent="0.25">
      <c r="A3" s="432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</row>
    <row r="4" spans="1:15" ht="13" x14ac:dyDescent="0.3">
      <c r="A4" s="432"/>
      <c r="B4" s="114"/>
      <c r="C4" s="114" t="s">
        <v>212</v>
      </c>
      <c r="D4" s="114"/>
      <c r="E4" s="115"/>
      <c r="F4" s="115"/>
      <c r="G4" s="115"/>
      <c r="H4" s="115"/>
      <c r="I4" s="115"/>
      <c r="J4" s="115"/>
      <c r="K4" s="115"/>
      <c r="L4" s="165"/>
      <c r="M4" s="165"/>
      <c r="N4" s="432"/>
      <c r="O4" s="432"/>
    </row>
    <row r="5" spans="1:15" ht="13" x14ac:dyDescent="0.3">
      <c r="A5" s="432"/>
      <c r="B5" s="117"/>
      <c r="C5" s="433"/>
      <c r="D5" s="433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</row>
    <row r="6" spans="1:15" ht="15" customHeight="1" x14ac:dyDescent="0.3">
      <c r="A6" s="432"/>
      <c r="B6" s="117"/>
      <c r="C6" s="434" t="s">
        <v>83</v>
      </c>
      <c r="D6" s="434"/>
      <c r="E6" s="432"/>
      <c r="F6" s="118">
        <f>IF(_xlfn.XLOOKUP(C6,Deelnemersoverzicht!B26:B35,deelnemers)="",Deelnemersoverzicht!C50,_xlfn.XLOOKUP(C6,Deelnemersoverzicht!B26:B35,deelnemers))</f>
        <v>0</v>
      </c>
      <c r="G6" s="119"/>
      <c r="H6" s="120"/>
      <c r="I6" s="120"/>
      <c r="J6" s="120"/>
      <c r="K6" s="121"/>
      <c r="L6" s="432"/>
      <c r="M6" s="432"/>
      <c r="N6" s="432"/>
      <c r="O6" s="432"/>
    </row>
    <row r="7" spans="1:15" ht="15" customHeight="1" x14ac:dyDescent="0.3">
      <c r="A7" s="432"/>
      <c r="B7" s="117"/>
      <c r="C7" s="434" t="s">
        <v>214</v>
      </c>
      <c r="D7" s="434"/>
      <c r="E7" s="432"/>
      <c r="F7" s="118">
        <f>Deelnemersoverzicht!C19</f>
        <v>0</v>
      </c>
      <c r="G7" s="119"/>
      <c r="H7" s="119"/>
      <c r="I7" s="119"/>
      <c r="J7" s="119"/>
      <c r="K7" s="122"/>
      <c r="L7" s="435"/>
      <c r="M7" s="435"/>
      <c r="N7" s="432"/>
      <c r="O7" s="432"/>
    </row>
    <row r="8" spans="1:15" ht="15" customHeight="1" x14ac:dyDescent="0.3">
      <c r="A8" s="432"/>
      <c r="B8" s="117"/>
      <c r="C8" s="399" t="s">
        <v>15</v>
      </c>
      <c r="D8" s="434"/>
      <c r="E8" s="432"/>
      <c r="F8" s="599" t="s">
        <v>86</v>
      </c>
      <c r="G8" s="600"/>
      <c r="H8" s="600"/>
      <c r="I8" s="600"/>
      <c r="J8" s="600"/>
      <c r="K8" s="601"/>
      <c r="L8" s="435"/>
      <c r="M8" s="435"/>
      <c r="N8" s="432"/>
      <c r="O8" s="432"/>
    </row>
    <row r="9" spans="1:15" ht="15" customHeight="1" x14ac:dyDescent="0.3">
      <c r="A9" s="432"/>
      <c r="B9" s="117"/>
      <c r="C9" s="124" t="s">
        <v>216</v>
      </c>
      <c r="D9" s="432"/>
      <c r="E9" s="432"/>
      <c r="F9" s="599" t="s">
        <v>86</v>
      </c>
      <c r="G9" s="600"/>
      <c r="H9" s="600"/>
      <c r="I9" s="600"/>
      <c r="J9" s="600"/>
      <c r="K9" s="601"/>
      <c r="L9" s="435"/>
      <c r="M9" s="435"/>
      <c r="N9" s="432"/>
      <c r="O9" s="432"/>
    </row>
    <row r="10" spans="1:15" ht="15.75" customHeight="1" x14ac:dyDescent="0.3">
      <c r="A10" s="432"/>
      <c r="B10" s="117"/>
      <c r="C10" s="432"/>
      <c r="D10" s="432"/>
      <c r="E10" s="432"/>
      <c r="F10" s="602" t="str">
        <f>IF(F9="Integrale kostensystematiek","IKS Let op! U dient in de begroting de IKS-tarieven zo te specificeren dat deze te controleren zijn op basis van de door u aangeleverde IKS tarieven aan RVO. Bijvoorbeeld: divisie R&amp;D, loonschaal 10. Vul dit in bij toelichting IKS","")</f>
        <v/>
      </c>
      <c r="G10" s="602"/>
      <c r="H10" s="602"/>
      <c r="I10" s="602"/>
      <c r="J10" s="602"/>
      <c r="K10" s="602"/>
      <c r="L10" s="167"/>
      <c r="M10" s="167"/>
      <c r="N10" s="432"/>
      <c r="O10" s="432"/>
    </row>
    <row r="11" spans="1:15" ht="15.75" customHeight="1" x14ac:dyDescent="0.3">
      <c r="A11" s="432"/>
      <c r="B11" s="117"/>
      <c r="C11" s="432"/>
      <c r="D11" s="432"/>
      <c r="E11" s="432"/>
      <c r="F11" s="603"/>
      <c r="G11" s="603"/>
      <c r="H11" s="603"/>
      <c r="I11" s="603"/>
      <c r="J11" s="603"/>
      <c r="K11" s="603"/>
      <c r="L11" s="167"/>
      <c r="M11" s="167"/>
      <c r="N11" s="432"/>
      <c r="O11" s="432"/>
    </row>
    <row r="12" spans="1:15" ht="15.75" customHeight="1" x14ac:dyDescent="0.3">
      <c r="A12" s="432"/>
      <c r="B12" s="117"/>
      <c r="C12" s="432"/>
      <c r="D12" s="432"/>
      <c r="E12" s="432"/>
      <c r="F12" s="603"/>
      <c r="G12" s="603"/>
      <c r="H12" s="603"/>
      <c r="I12" s="603"/>
      <c r="J12" s="603"/>
      <c r="K12" s="603"/>
      <c r="L12" s="167"/>
      <c r="M12" s="167"/>
      <c r="N12" s="432"/>
      <c r="O12" s="432"/>
    </row>
    <row r="13" spans="1:15" ht="15.75" customHeight="1" x14ac:dyDescent="0.3">
      <c r="A13" s="432"/>
      <c r="B13" s="114" t="s">
        <v>217</v>
      </c>
      <c r="C13" s="436"/>
      <c r="D13" s="125"/>
      <c r="E13" s="126"/>
      <c r="F13" s="436"/>
      <c r="G13" s="436"/>
      <c r="H13" s="436"/>
      <c r="I13" s="436"/>
      <c r="J13" s="436"/>
      <c r="K13" s="436"/>
      <c r="L13" s="437"/>
      <c r="M13" s="435"/>
      <c r="N13" s="432"/>
      <c r="O13" s="432"/>
    </row>
    <row r="14" spans="1:15" ht="13" x14ac:dyDescent="0.3">
      <c r="A14" s="432"/>
      <c r="B14" s="114" t="s">
        <v>218</v>
      </c>
      <c r="C14" s="436"/>
      <c r="D14" s="125"/>
      <c r="E14" s="126"/>
      <c r="F14" s="436"/>
      <c r="G14" s="436"/>
      <c r="H14" s="436"/>
      <c r="I14" s="436"/>
      <c r="J14" s="436"/>
      <c r="K14" s="436"/>
      <c r="L14" s="437"/>
      <c r="M14" s="435"/>
      <c r="N14" s="432"/>
      <c r="O14" s="432"/>
    </row>
    <row r="15" spans="1:15" ht="13" x14ac:dyDescent="0.3">
      <c r="A15" s="432"/>
      <c r="B15" s="117"/>
      <c r="C15" s="432"/>
      <c r="D15" s="432"/>
      <c r="E15" s="432"/>
      <c r="F15" s="432"/>
      <c r="G15" s="432"/>
      <c r="H15" s="432"/>
      <c r="I15" s="432"/>
      <c r="J15" s="432"/>
      <c r="K15" s="432"/>
      <c r="L15" s="435"/>
      <c r="M15" s="435"/>
      <c r="N15" s="432"/>
      <c r="O15" s="432"/>
    </row>
    <row r="16" spans="1:15" ht="13" x14ac:dyDescent="0.3">
      <c r="A16" s="432"/>
      <c r="B16" s="114" t="s">
        <v>219</v>
      </c>
      <c r="C16" s="114" t="s">
        <v>220</v>
      </c>
      <c r="D16" s="127"/>
      <c r="E16" s="115"/>
      <c r="F16" s="115"/>
      <c r="G16" s="115"/>
      <c r="H16" s="115"/>
      <c r="I16" s="115"/>
      <c r="J16" s="115"/>
      <c r="K16" s="115"/>
      <c r="L16" s="116"/>
      <c r="M16" s="149"/>
      <c r="N16" s="432"/>
      <c r="O16" s="432"/>
    </row>
    <row r="17" spans="2:15" ht="13" x14ac:dyDescent="0.3">
      <c r="B17" s="117"/>
      <c r="C17" s="432"/>
      <c r="D17" s="433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2"/>
    </row>
    <row r="18" spans="2:15" ht="13" x14ac:dyDescent="0.3">
      <c r="B18" s="117"/>
      <c r="C18" s="432"/>
      <c r="D18" s="433"/>
      <c r="E18" s="432"/>
      <c r="F18" s="403"/>
      <c r="G18" s="178" t="str">
        <f>IF(AND($F$9="Integrale kostensystematiek",COUNTA(C20:D55)&gt;COUNTA(G20:G55)),"Let op! U dient de Toelichting IKS in te vullen","")</f>
        <v/>
      </c>
      <c r="H18" s="403"/>
      <c r="I18" s="403"/>
      <c r="J18" s="164"/>
      <c r="K18" s="164"/>
      <c r="L18" s="435"/>
      <c r="M18" s="435"/>
      <c r="N18" s="432"/>
      <c r="O18" s="432"/>
    </row>
    <row r="19" spans="2:15" ht="39" x14ac:dyDescent="0.3">
      <c r="B19" s="130" t="s">
        <v>221</v>
      </c>
      <c r="C19" s="597" t="s">
        <v>222</v>
      </c>
      <c r="D19" s="598"/>
      <c r="E19" s="604" t="s">
        <v>223</v>
      </c>
      <c r="F19" s="604"/>
      <c r="G19" s="130" t="s">
        <v>224</v>
      </c>
      <c r="H19" s="604" t="s">
        <v>225</v>
      </c>
      <c r="I19" s="604"/>
      <c r="J19" s="163" t="s">
        <v>226</v>
      </c>
      <c r="K19" s="130" t="s">
        <v>227</v>
      </c>
      <c r="L19" s="131"/>
      <c r="M19" s="131"/>
      <c r="N19" s="432"/>
      <c r="O19" s="432"/>
    </row>
    <row r="20" spans="2:15" ht="12.5" x14ac:dyDescent="0.25">
      <c r="B20" s="368"/>
      <c r="C20" s="589"/>
      <c r="D20" s="590"/>
      <c r="E20" s="589"/>
      <c r="F20" s="590"/>
      <c r="G20" s="438"/>
      <c r="H20" s="591"/>
      <c r="I20" s="592"/>
      <c r="J20" s="440"/>
      <c r="K20" s="441">
        <f t="shared" ref="K20:K55" si="0">H20*J20</f>
        <v>0</v>
      </c>
      <c r="L20" s="435"/>
      <c r="M20" s="435"/>
      <c r="N20" s="432"/>
      <c r="O20" s="432"/>
    </row>
    <row r="21" spans="2:15" ht="12.5" x14ac:dyDescent="0.25">
      <c r="B21" s="368"/>
      <c r="C21" s="589"/>
      <c r="D21" s="590"/>
      <c r="E21" s="589"/>
      <c r="F21" s="590"/>
      <c r="G21" s="438"/>
      <c r="H21" s="591"/>
      <c r="I21" s="592"/>
      <c r="J21" s="440"/>
      <c r="K21" s="441">
        <f t="shared" si="0"/>
        <v>0</v>
      </c>
      <c r="L21" s="435"/>
      <c r="M21" s="435"/>
      <c r="N21" s="432"/>
      <c r="O21" s="432"/>
    </row>
    <row r="22" spans="2:15" ht="12.5" x14ac:dyDescent="0.25">
      <c r="B22" s="368"/>
      <c r="C22" s="589"/>
      <c r="D22" s="590"/>
      <c r="E22" s="589"/>
      <c r="F22" s="590"/>
      <c r="G22" s="438"/>
      <c r="H22" s="591"/>
      <c r="I22" s="592"/>
      <c r="J22" s="440"/>
      <c r="K22" s="441">
        <f t="shared" si="0"/>
        <v>0</v>
      </c>
      <c r="L22" s="435"/>
      <c r="M22" s="435"/>
      <c r="N22" s="432"/>
      <c r="O22" s="432"/>
    </row>
    <row r="23" spans="2:15" ht="12.5" x14ac:dyDescent="0.25">
      <c r="B23" s="368"/>
      <c r="C23" s="589"/>
      <c r="D23" s="590"/>
      <c r="E23" s="589"/>
      <c r="F23" s="590"/>
      <c r="G23" s="438"/>
      <c r="H23" s="591"/>
      <c r="I23" s="592"/>
      <c r="J23" s="440"/>
      <c r="K23" s="441">
        <f t="shared" si="0"/>
        <v>0</v>
      </c>
      <c r="L23" s="435"/>
      <c r="M23" s="435"/>
      <c r="N23" s="432"/>
      <c r="O23" s="432"/>
    </row>
    <row r="24" spans="2:15" ht="12.5" x14ac:dyDescent="0.25">
      <c r="B24" s="368"/>
      <c r="C24" s="589"/>
      <c r="D24" s="590"/>
      <c r="E24" s="589"/>
      <c r="F24" s="590"/>
      <c r="G24" s="438"/>
      <c r="H24" s="591"/>
      <c r="I24" s="592"/>
      <c r="J24" s="440"/>
      <c r="K24" s="441">
        <f t="shared" si="0"/>
        <v>0</v>
      </c>
      <c r="L24" s="435"/>
      <c r="M24" s="435"/>
      <c r="N24" s="432"/>
      <c r="O24" s="432"/>
    </row>
    <row r="25" spans="2:15" ht="12.5" x14ac:dyDescent="0.25">
      <c r="B25" s="368"/>
      <c r="C25" s="589"/>
      <c r="D25" s="590"/>
      <c r="E25" s="589"/>
      <c r="F25" s="590"/>
      <c r="G25" s="438"/>
      <c r="H25" s="591"/>
      <c r="I25" s="592"/>
      <c r="J25" s="440"/>
      <c r="K25" s="441">
        <f t="shared" si="0"/>
        <v>0</v>
      </c>
      <c r="L25" s="435"/>
      <c r="M25" s="435"/>
      <c r="N25" s="432"/>
      <c r="O25" s="432"/>
    </row>
    <row r="26" spans="2:15" ht="12.5" x14ac:dyDescent="0.25">
      <c r="B26" s="368"/>
      <c r="C26" s="589"/>
      <c r="D26" s="590"/>
      <c r="E26" s="589"/>
      <c r="F26" s="590"/>
      <c r="G26" s="438"/>
      <c r="H26" s="591"/>
      <c r="I26" s="592"/>
      <c r="J26" s="440"/>
      <c r="K26" s="441">
        <f t="shared" si="0"/>
        <v>0</v>
      </c>
      <c r="L26" s="435"/>
      <c r="M26" s="435"/>
      <c r="N26" s="432"/>
      <c r="O26" s="432"/>
    </row>
    <row r="27" spans="2:15" ht="12.5" x14ac:dyDescent="0.25">
      <c r="B27" s="368"/>
      <c r="C27" s="589"/>
      <c r="D27" s="590"/>
      <c r="E27" s="589"/>
      <c r="F27" s="590"/>
      <c r="G27" s="438"/>
      <c r="H27" s="591"/>
      <c r="I27" s="592"/>
      <c r="J27" s="440"/>
      <c r="K27" s="441">
        <f t="shared" si="0"/>
        <v>0</v>
      </c>
      <c r="L27" s="435"/>
      <c r="M27" s="435"/>
      <c r="N27" s="432"/>
      <c r="O27" s="432"/>
    </row>
    <row r="28" spans="2:15" ht="12.5" x14ac:dyDescent="0.25">
      <c r="B28" s="368"/>
      <c r="C28" s="589"/>
      <c r="D28" s="590"/>
      <c r="E28" s="589"/>
      <c r="F28" s="590"/>
      <c r="G28" s="438"/>
      <c r="H28" s="591"/>
      <c r="I28" s="592"/>
      <c r="J28" s="440"/>
      <c r="K28" s="441">
        <f t="shared" si="0"/>
        <v>0</v>
      </c>
      <c r="L28" s="435"/>
      <c r="M28" s="435"/>
      <c r="N28" s="432"/>
      <c r="O28" s="432"/>
    </row>
    <row r="29" spans="2:15" ht="12.5" x14ac:dyDescent="0.25">
      <c r="B29" s="368"/>
      <c r="C29" s="589"/>
      <c r="D29" s="590"/>
      <c r="E29" s="589"/>
      <c r="F29" s="590"/>
      <c r="G29" s="438"/>
      <c r="H29" s="591"/>
      <c r="I29" s="592"/>
      <c r="J29" s="440"/>
      <c r="K29" s="441">
        <f t="shared" si="0"/>
        <v>0</v>
      </c>
      <c r="L29" s="435"/>
      <c r="M29" s="435"/>
      <c r="N29" s="432"/>
      <c r="O29" s="432"/>
    </row>
    <row r="30" spans="2:15" ht="12.5" x14ac:dyDescent="0.25">
      <c r="B30" s="368"/>
      <c r="C30" s="589"/>
      <c r="D30" s="590"/>
      <c r="E30" s="589"/>
      <c r="F30" s="590"/>
      <c r="G30" s="438"/>
      <c r="H30" s="591"/>
      <c r="I30" s="592"/>
      <c r="J30" s="440"/>
      <c r="K30" s="441">
        <f t="shared" si="0"/>
        <v>0</v>
      </c>
      <c r="L30" s="435"/>
      <c r="M30" s="435"/>
      <c r="N30" s="432"/>
      <c r="O30" s="432"/>
    </row>
    <row r="31" spans="2:15" ht="12.5" x14ac:dyDescent="0.25">
      <c r="B31" s="368"/>
      <c r="C31" s="589"/>
      <c r="D31" s="590"/>
      <c r="E31" s="589"/>
      <c r="F31" s="590"/>
      <c r="G31" s="438"/>
      <c r="H31" s="591"/>
      <c r="I31" s="592"/>
      <c r="J31" s="440"/>
      <c r="K31" s="441">
        <f t="shared" si="0"/>
        <v>0</v>
      </c>
      <c r="L31" s="435"/>
      <c r="M31" s="435"/>
      <c r="N31" s="432"/>
      <c r="O31" s="432"/>
    </row>
    <row r="32" spans="2:15" ht="12.5" x14ac:dyDescent="0.25">
      <c r="B32" s="368"/>
      <c r="C32" s="589"/>
      <c r="D32" s="590"/>
      <c r="E32" s="589"/>
      <c r="F32" s="590"/>
      <c r="G32" s="438"/>
      <c r="H32" s="591"/>
      <c r="I32" s="592"/>
      <c r="J32" s="440"/>
      <c r="K32" s="441">
        <f t="shared" si="0"/>
        <v>0</v>
      </c>
      <c r="L32" s="435"/>
      <c r="M32" s="435"/>
      <c r="N32" s="432"/>
      <c r="O32" s="432"/>
    </row>
    <row r="33" spans="2:15" ht="12.5" x14ac:dyDescent="0.25">
      <c r="B33" s="368"/>
      <c r="C33" s="589"/>
      <c r="D33" s="590"/>
      <c r="E33" s="589"/>
      <c r="F33" s="590"/>
      <c r="G33" s="438"/>
      <c r="H33" s="591"/>
      <c r="I33" s="592"/>
      <c r="J33" s="440"/>
      <c r="K33" s="441">
        <f t="shared" si="0"/>
        <v>0</v>
      </c>
      <c r="L33" s="435"/>
      <c r="M33" s="435"/>
      <c r="N33" s="432"/>
      <c r="O33" s="432"/>
    </row>
    <row r="34" spans="2:15" ht="12.5" x14ac:dyDescent="0.25">
      <c r="B34" s="368"/>
      <c r="C34" s="589"/>
      <c r="D34" s="590"/>
      <c r="E34" s="589"/>
      <c r="F34" s="590"/>
      <c r="G34" s="438"/>
      <c r="H34" s="591"/>
      <c r="I34" s="592"/>
      <c r="J34" s="440"/>
      <c r="K34" s="441">
        <f t="shared" si="0"/>
        <v>0</v>
      </c>
      <c r="L34" s="435"/>
      <c r="M34" s="435"/>
      <c r="N34" s="432"/>
      <c r="O34" s="432"/>
    </row>
    <row r="35" spans="2:15" ht="12.5" x14ac:dyDescent="0.25">
      <c r="B35" s="368"/>
      <c r="C35" s="589"/>
      <c r="D35" s="590"/>
      <c r="E35" s="589"/>
      <c r="F35" s="590"/>
      <c r="G35" s="438"/>
      <c r="H35" s="591"/>
      <c r="I35" s="592"/>
      <c r="J35" s="440"/>
      <c r="K35" s="441">
        <f t="shared" si="0"/>
        <v>0</v>
      </c>
      <c r="L35" s="435"/>
      <c r="M35" s="435"/>
      <c r="N35" s="432"/>
      <c r="O35" s="432"/>
    </row>
    <row r="36" spans="2:15" ht="12.5" x14ac:dyDescent="0.25">
      <c r="B36" s="368"/>
      <c r="C36" s="589"/>
      <c r="D36" s="590"/>
      <c r="E36" s="589"/>
      <c r="F36" s="590"/>
      <c r="G36" s="438"/>
      <c r="H36" s="591"/>
      <c r="I36" s="592"/>
      <c r="J36" s="440"/>
      <c r="K36" s="441">
        <f t="shared" si="0"/>
        <v>0</v>
      </c>
      <c r="L36" s="435"/>
      <c r="M36" s="435"/>
      <c r="N36" s="432"/>
      <c r="O36" s="432"/>
    </row>
    <row r="37" spans="2:15" ht="12.5" x14ac:dyDescent="0.25">
      <c r="B37" s="368"/>
      <c r="C37" s="589"/>
      <c r="D37" s="590"/>
      <c r="E37" s="589"/>
      <c r="F37" s="590"/>
      <c r="G37" s="438"/>
      <c r="H37" s="591"/>
      <c r="I37" s="592"/>
      <c r="J37" s="440"/>
      <c r="K37" s="441">
        <f t="shared" si="0"/>
        <v>0</v>
      </c>
      <c r="L37" s="435"/>
      <c r="M37" s="435"/>
      <c r="N37" s="432"/>
      <c r="O37" s="432"/>
    </row>
    <row r="38" spans="2:15" ht="12.5" x14ac:dyDescent="0.25">
      <c r="B38" s="368"/>
      <c r="C38" s="589"/>
      <c r="D38" s="590"/>
      <c r="E38" s="589"/>
      <c r="F38" s="590"/>
      <c r="G38" s="438"/>
      <c r="H38" s="591"/>
      <c r="I38" s="592"/>
      <c r="J38" s="440"/>
      <c r="K38" s="441">
        <f t="shared" si="0"/>
        <v>0</v>
      </c>
      <c r="L38" s="435"/>
      <c r="M38" s="435"/>
      <c r="N38" s="432"/>
      <c r="O38" s="432"/>
    </row>
    <row r="39" spans="2:15" ht="12.5" x14ac:dyDescent="0.25">
      <c r="B39" s="368"/>
      <c r="C39" s="589"/>
      <c r="D39" s="590"/>
      <c r="E39" s="589"/>
      <c r="F39" s="590"/>
      <c r="G39" s="438"/>
      <c r="H39" s="591"/>
      <c r="I39" s="592"/>
      <c r="J39" s="440"/>
      <c r="K39" s="441">
        <f t="shared" si="0"/>
        <v>0</v>
      </c>
      <c r="L39" s="435"/>
      <c r="M39" s="435"/>
      <c r="N39" s="432"/>
      <c r="O39" s="432"/>
    </row>
    <row r="40" spans="2:15" ht="12.5" x14ac:dyDescent="0.25">
      <c r="B40" s="368"/>
      <c r="C40" s="589"/>
      <c r="D40" s="590"/>
      <c r="E40" s="589"/>
      <c r="F40" s="590"/>
      <c r="G40" s="438"/>
      <c r="H40" s="591"/>
      <c r="I40" s="592"/>
      <c r="J40" s="440"/>
      <c r="K40" s="441">
        <f t="shared" si="0"/>
        <v>0</v>
      </c>
      <c r="L40" s="435"/>
      <c r="M40" s="435"/>
      <c r="N40" s="432"/>
      <c r="O40" s="432"/>
    </row>
    <row r="41" spans="2:15" ht="12.5" x14ac:dyDescent="0.25">
      <c r="B41" s="368"/>
      <c r="C41" s="589"/>
      <c r="D41" s="590"/>
      <c r="E41" s="589"/>
      <c r="F41" s="590"/>
      <c r="G41" s="438"/>
      <c r="H41" s="591"/>
      <c r="I41" s="592"/>
      <c r="J41" s="440"/>
      <c r="K41" s="441">
        <f t="shared" si="0"/>
        <v>0</v>
      </c>
      <c r="L41" s="435"/>
      <c r="M41" s="435"/>
      <c r="N41" s="432"/>
      <c r="O41" s="432"/>
    </row>
    <row r="42" spans="2:15" ht="12.5" x14ac:dyDescent="0.25">
      <c r="B42" s="368"/>
      <c r="C42" s="589"/>
      <c r="D42" s="590"/>
      <c r="E42" s="589"/>
      <c r="F42" s="590"/>
      <c r="G42" s="438"/>
      <c r="H42" s="591"/>
      <c r="I42" s="592"/>
      <c r="J42" s="440"/>
      <c r="K42" s="441">
        <f t="shared" si="0"/>
        <v>0</v>
      </c>
      <c r="L42" s="435"/>
      <c r="M42" s="435"/>
      <c r="N42" s="432"/>
      <c r="O42" s="432"/>
    </row>
    <row r="43" spans="2:15" ht="12.5" x14ac:dyDescent="0.25">
      <c r="B43" s="368"/>
      <c r="C43" s="589"/>
      <c r="D43" s="590"/>
      <c r="E43" s="589"/>
      <c r="F43" s="590"/>
      <c r="G43" s="438"/>
      <c r="H43" s="591"/>
      <c r="I43" s="592"/>
      <c r="J43" s="440"/>
      <c r="K43" s="441">
        <f t="shared" si="0"/>
        <v>0</v>
      </c>
      <c r="L43" s="435"/>
      <c r="M43" s="435"/>
      <c r="N43" s="432"/>
      <c r="O43" s="432"/>
    </row>
    <row r="44" spans="2:15" ht="12.5" x14ac:dyDescent="0.25">
      <c r="B44" s="368"/>
      <c r="C44" s="589"/>
      <c r="D44" s="590"/>
      <c r="E44" s="589"/>
      <c r="F44" s="590"/>
      <c r="G44" s="438"/>
      <c r="H44" s="591"/>
      <c r="I44" s="592"/>
      <c r="J44" s="440"/>
      <c r="K44" s="441">
        <f t="shared" si="0"/>
        <v>0</v>
      </c>
      <c r="L44" s="435"/>
      <c r="M44" s="435"/>
      <c r="N44" s="432"/>
      <c r="O44" s="432"/>
    </row>
    <row r="45" spans="2:15" ht="12.5" x14ac:dyDescent="0.25">
      <c r="B45" s="368"/>
      <c r="C45" s="589"/>
      <c r="D45" s="590"/>
      <c r="E45" s="589"/>
      <c r="F45" s="590"/>
      <c r="G45" s="438"/>
      <c r="H45" s="591"/>
      <c r="I45" s="592"/>
      <c r="J45" s="440"/>
      <c r="K45" s="441">
        <f t="shared" si="0"/>
        <v>0</v>
      </c>
      <c r="L45" s="435"/>
      <c r="M45" s="435"/>
      <c r="N45" s="432"/>
      <c r="O45" s="432"/>
    </row>
    <row r="46" spans="2:15" ht="12.5" x14ac:dyDescent="0.25">
      <c r="B46" s="368"/>
      <c r="C46" s="589"/>
      <c r="D46" s="590"/>
      <c r="E46" s="589"/>
      <c r="F46" s="590"/>
      <c r="G46" s="438"/>
      <c r="H46" s="591"/>
      <c r="I46" s="592"/>
      <c r="J46" s="440"/>
      <c r="K46" s="441">
        <f t="shared" si="0"/>
        <v>0</v>
      </c>
      <c r="L46" s="435"/>
      <c r="M46" s="435"/>
      <c r="N46" s="432"/>
      <c r="O46" s="432"/>
    </row>
    <row r="47" spans="2:15" ht="12.5" x14ac:dyDescent="0.25">
      <c r="B47" s="368"/>
      <c r="C47" s="589"/>
      <c r="D47" s="590"/>
      <c r="E47" s="589"/>
      <c r="F47" s="590"/>
      <c r="G47" s="438"/>
      <c r="H47" s="591"/>
      <c r="I47" s="592"/>
      <c r="J47" s="440"/>
      <c r="K47" s="441">
        <f t="shared" si="0"/>
        <v>0</v>
      </c>
      <c r="L47" s="435"/>
      <c r="M47" s="435"/>
      <c r="N47" s="432"/>
      <c r="O47" s="432"/>
    </row>
    <row r="48" spans="2:15" ht="12.5" x14ac:dyDescent="0.25">
      <c r="B48" s="368"/>
      <c r="C48" s="589"/>
      <c r="D48" s="590"/>
      <c r="E48" s="589"/>
      <c r="F48" s="590"/>
      <c r="G48" s="438"/>
      <c r="H48" s="591"/>
      <c r="I48" s="592"/>
      <c r="J48" s="440"/>
      <c r="K48" s="441">
        <f t="shared" si="0"/>
        <v>0</v>
      </c>
      <c r="L48" s="435"/>
      <c r="M48" s="435"/>
      <c r="N48" s="432"/>
      <c r="O48" s="432"/>
    </row>
    <row r="49" spans="2:15" ht="12.5" x14ac:dyDescent="0.25">
      <c r="B49" s="368"/>
      <c r="C49" s="589"/>
      <c r="D49" s="590"/>
      <c r="E49" s="589"/>
      <c r="F49" s="590"/>
      <c r="G49" s="438"/>
      <c r="H49" s="591"/>
      <c r="I49" s="592"/>
      <c r="J49" s="440"/>
      <c r="K49" s="441">
        <f t="shared" si="0"/>
        <v>0</v>
      </c>
      <c r="L49" s="435"/>
      <c r="M49" s="435"/>
      <c r="N49" s="432"/>
      <c r="O49" s="432"/>
    </row>
    <row r="50" spans="2:15" ht="12.5" x14ac:dyDescent="0.25">
      <c r="B50" s="368"/>
      <c r="C50" s="589"/>
      <c r="D50" s="590"/>
      <c r="E50" s="589"/>
      <c r="F50" s="590"/>
      <c r="G50" s="438"/>
      <c r="H50" s="591"/>
      <c r="I50" s="592"/>
      <c r="J50" s="440"/>
      <c r="K50" s="441">
        <f t="shared" si="0"/>
        <v>0</v>
      </c>
      <c r="L50" s="435"/>
      <c r="M50" s="435"/>
      <c r="N50" s="432"/>
      <c r="O50" s="432"/>
    </row>
    <row r="51" spans="2:15" ht="12.5" x14ac:dyDescent="0.25">
      <c r="B51" s="368"/>
      <c r="C51" s="589"/>
      <c r="D51" s="590"/>
      <c r="E51" s="589"/>
      <c r="F51" s="590"/>
      <c r="G51" s="438"/>
      <c r="H51" s="591"/>
      <c r="I51" s="592"/>
      <c r="J51" s="440"/>
      <c r="K51" s="441">
        <f t="shared" si="0"/>
        <v>0</v>
      </c>
      <c r="L51" s="435"/>
      <c r="M51" s="435"/>
      <c r="N51" s="432"/>
      <c r="O51" s="432"/>
    </row>
    <row r="52" spans="2:15" ht="12.5" x14ac:dyDescent="0.25">
      <c r="B52" s="368"/>
      <c r="C52" s="589"/>
      <c r="D52" s="590"/>
      <c r="E52" s="589"/>
      <c r="F52" s="590"/>
      <c r="G52" s="438"/>
      <c r="H52" s="591"/>
      <c r="I52" s="592"/>
      <c r="J52" s="440"/>
      <c r="K52" s="441">
        <f t="shared" si="0"/>
        <v>0</v>
      </c>
      <c r="L52" s="435"/>
      <c r="M52" s="435"/>
      <c r="N52" s="432"/>
      <c r="O52" s="432"/>
    </row>
    <row r="53" spans="2:15" ht="12.5" x14ac:dyDescent="0.25">
      <c r="B53" s="368"/>
      <c r="C53" s="589"/>
      <c r="D53" s="590"/>
      <c r="E53" s="589"/>
      <c r="F53" s="590"/>
      <c r="G53" s="438"/>
      <c r="H53" s="591"/>
      <c r="I53" s="592"/>
      <c r="J53" s="440"/>
      <c r="K53" s="441">
        <f t="shared" si="0"/>
        <v>0</v>
      </c>
      <c r="L53" s="435"/>
      <c r="M53" s="435"/>
      <c r="N53" s="432"/>
      <c r="O53" s="432"/>
    </row>
    <row r="54" spans="2:15" ht="12.5" x14ac:dyDescent="0.25">
      <c r="B54" s="368"/>
      <c r="C54" s="589"/>
      <c r="D54" s="590"/>
      <c r="E54" s="589"/>
      <c r="F54" s="590"/>
      <c r="G54" s="438"/>
      <c r="H54" s="591"/>
      <c r="I54" s="592"/>
      <c r="J54" s="440"/>
      <c r="K54" s="441">
        <f t="shared" si="0"/>
        <v>0</v>
      </c>
      <c r="L54" s="435"/>
      <c r="M54" s="435"/>
      <c r="N54" s="432"/>
      <c r="O54" s="432"/>
    </row>
    <row r="55" spans="2:15" ht="12.5" x14ac:dyDescent="0.25">
      <c r="B55" s="368"/>
      <c r="C55" s="589"/>
      <c r="D55" s="590"/>
      <c r="E55" s="589"/>
      <c r="F55" s="590"/>
      <c r="G55" s="438"/>
      <c r="H55" s="591"/>
      <c r="I55" s="592"/>
      <c r="J55" s="440"/>
      <c r="K55" s="441">
        <f t="shared" si="0"/>
        <v>0</v>
      </c>
      <c r="L55" s="435"/>
      <c r="M55" s="435"/>
      <c r="N55" s="432"/>
      <c r="O55" s="432"/>
    </row>
    <row r="56" spans="2:15" ht="13" x14ac:dyDescent="0.3">
      <c r="B56" s="432"/>
      <c r="C56" s="432"/>
      <c r="D56" s="117"/>
      <c r="E56" s="117"/>
      <c r="F56" s="117"/>
      <c r="G56" s="117"/>
      <c r="H56" s="117"/>
      <c r="I56" s="117" t="s">
        <v>228</v>
      </c>
      <c r="J56" s="432"/>
      <c r="K56" s="101">
        <f>SUM(K20:K55)</f>
        <v>0</v>
      </c>
      <c r="L56" s="435"/>
      <c r="M56" s="435"/>
      <c r="N56" s="432"/>
      <c r="O56" s="432"/>
    </row>
    <row r="57" spans="2:15" ht="13" x14ac:dyDescent="0.3">
      <c r="B57" s="124"/>
      <c r="C57" s="117"/>
      <c r="D57" s="117"/>
      <c r="E57" s="432"/>
      <c r="F57" s="432"/>
      <c r="G57" s="432"/>
      <c r="H57" s="432"/>
      <c r="I57" s="432"/>
      <c r="J57" s="117"/>
      <c r="K57" s="117"/>
      <c r="L57" s="132"/>
      <c r="M57" s="132"/>
      <c r="N57" s="432"/>
      <c r="O57" s="432"/>
    </row>
    <row r="58" spans="2:15" ht="13" x14ac:dyDescent="0.3">
      <c r="B58" s="114" t="s">
        <v>229</v>
      </c>
      <c r="C58" s="114" t="s">
        <v>230</v>
      </c>
      <c r="D58" s="114"/>
      <c r="E58" s="115"/>
      <c r="F58" s="115"/>
      <c r="G58" s="115"/>
      <c r="H58" s="115"/>
      <c r="I58" s="115"/>
      <c r="J58" s="115"/>
      <c r="K58" s="115"/>
      <c r="L58" s="165"/>
      <c r="M58" s="165"/>
      <c r="N58" s="605" t="s">
        <v>231</v>
      </c>
      <c r="O58" s="432"/>
    </row>
    <row r="59" spans="2:15" ht="13" x14ac:dyDescent="0.3">
      <c r="B59" s="117"/>
      <c r="C59" s="117"/>
      <c r="D59" s="117"/>
      <c r="E59" s="432"/>
      <c r="F59" s="432"/>
      <c r="G59" s="432"/>
      <c r="H59" s="432"/>
      <c r="I59" s="432"/>
      <c r="J59" s="432"/>
      <c r="K59" s="432"/>
      <c r="L59" s="432"/>
      <c r="M59" s="432"/>
      <c r="N59" s="605"/>
      <c r="O59" s="432"/>
    </row>
    <row r="60" spans="2:15" ht="25.5" customHeight="1" x14ac:dyDescent="0.3">
      <c r="B60" s="432"/>
      <c r="C60" s="133"/>
      <c r="D60" s="172" t="str">
        <f>IF(COUNTA(D62:D83)&lt;COUNTA(E62:E83),"Let op! Vul ook de aanschafdatum in!","")</f>
        <v/>
      </c>
      <c r="E60" s="432"/>
      <c r="F60" s="134"/>
      <c r="G60" s="135"/>
      <c r="H60" s="135"/>
      <c r="I60" s="134"/>
      <c r="J60" s="131"/>
      <c r="K60" s="435"/>
      <c r="L60" s="442"/>
      <c r="M60" s="442"/>
      <c r="N60" s="606"/>
      <c r="O60" s="432"/>
    </row>
    <row r="61" spans="2:15" ht="39" x14ac:dyDescent="0.3">
      <c r="B61" s="130" t="s">
        <v>221</v>
      </c>
      <c r="C61" s="130" t="s">
        <v>232</v>
      </c>
      <c r="D61" s="128" t="s">
        <v>276</v>
      </c>
      <c r="E61" s="129" t="s">
        <v>234</v>
      </c>
      <c r="F61" s="136" t="s">
        <v>235</v>
      </c>
      <c r="G61" s="136" t="s">
        <v>236</v>
      </c>
      <c r="H61" s="136" t="s">
        <v>237</v>
      </c>
      <c r="I61" s="166" t="s">
        <v>238</v>
      </c>
      <c r="J61" s="130" t="s">
        <v>239</v>
      </c>
      <c r="K61" s="130" t="s">
        <v>227</v>
      </c>
      <c r="L61" s="435"/>
      <c r="M61" s="435"/>
      <c r="N61" s="137" t="s">
        <v>240</v>
      </c>
      <c r="O61" s="432"/>
    </row>
    <row r="62" spans="2:15" ht="12.5" x14ac:dyDescent="0.25">
      <c r="B62" s="368"/>
      <c r="C62" s="368"/>
      <c r="D62" s="443"/>
      <c r="E62" s="444"/>
      <c r="F62" s="445"/>
      <c r="G62" s="446">
        <f>IFERROR(E62/F62,0)</f>
        <v>0</v>
      </c>
      <c r="H62" s="444"/>
      <c r="I62" s="447">
        <f>IFERROR(G62/H62,0)</f>
        <v>0</v>
      </c>
      <c r="J62" s="444"/>
      <c r="K62" s="441">
        <f t="shared" ref="K62:K83" si="1">I62*J62</f>
        <v>0</v>
      </c>
      <c r="L62" s="435"/>
      <c r="M62" s="435"/>
      <c r="N62" s="446" t="str">
        <f>IFERROR(IF(D62&gt;=Startdatum,"Na startdatum aangekocht", IF(DATEDIF('Begroting P'!$D62,Startdatum,"D")&gt;0,IF((('Begroting P'!$F62-((DATEDIF($D62,Startdatum,"M")/12)))*($E62/$F62))&lt;0,"Dit is afgeschreven!",(('Begroting P'!$F62-((DATEDIF($D62,Startdatum,"M")/12)))*($E62/$F62))),($E62/$F62))),0)</f>
        <v>Na startdatum aangekocht</v>
      </c>
      <c r="O62" s="123"/>
    </row>
    <row r="63" spans="2:15" ht="12.5" x14ac:dyDescent="0.25">
      <c r="B63" s="368"/>
      <c r="C63" s="368"/>
      <c r="D63" s="443"/>
      <c r="E63" s="444"/>
      <c r="F63" s="445"/>
      <c r="G63" s="446">
        <f t="shared" ref="G63:G82" si="2">IFERROR(E63/F63,0)</f>
        <v>0</v>
      </c>
      <c r="H63" s="444"/>
      <c r="I63" s="447">
        <f t="shared" ref="I63:I83" si="3">IFERROR(G63/H63,0)</f>
        <v>0</v>
      </c>
      <c r="J63" s="444"/>
      <c r="K63" s="441">
        <f t="shared" si="1"/>
        <v>0</v>
      </c>
      <c r="L63" s="435"/>
      <c r="M63" s="435"/>
      <c r="N63" s="446" t="str">
        <f>IFERROR(IF(D63&gt;=Startdatum,"Na startdatum aangekocht", IF(DATEDIF('Begroting P'!$D63,Startdatum,"D")&gt;0,IF((('Begroting P'!$F63-((DATEDIF($D63,Startdatum,"M")/12)))*($E63/$F63))&lt;0,"Dit is afgeschreven!",(('Begroting P'!$F63-((DATEDIF($D63,Startdatum,"M")/12)))*($E63/$F63))),($E63/$F63))),0)</f>
        <v>Na startdatum aangekocht</v>
      </c>
      <c r="O63" s="432"/>
    </row>
    <row r="64" spans="2:15" ht="12.5" x14ac:dyDescent="0.25">
      <c r="B64" s="368"/>
      <c r="C64" s="368"/>
      <c r="D64" s="443"/>
      <c r="E64" s="444"/>
      <c r="F64" s="445"/>
      <c r="G64" s="446">
        <f t="shared" si="2"/>
        <v>0</v>
      </c>
      <c r="H64" s="444"/>
      <c r="I64" s="447">
        <f t="shared" si="3"/>
        <v>0</v>
      </c>
      <c r="J64" s="444"/>
      <c r="K64" s="441">
        <f t="shared" si="1"/>
        <v>0</v>
      </c>
      <c r="L64" s="435"/>
      <c r="M64" s="435"/>
      <c r="N64" s="446" t="str">
        <f>IFERROR(IF(D64&gt;=Startdatum,"Na startdatum aangekocht", IF(DATEDIF('Begroting P'!$D64,Startdatum,"D")&gt;0,IF((('Begroting P'!$F64-((DATEDIF($D64,Startdatum,"M")/12)))*($E64/$F64))&lt;0,"Dit is afgeschreven!",(('Begroting P'!$F64-((DATEDIF($D64,Startdatum,"M")/12)))*($E64/$F64))),($E64/$F64))),0)</f>
        <v>Na startdatum aangekocht</v>
      </c>
      <c r="O64" s="432"/>
    </row>
    <row r="65" spans="2:15" ht="12.5" x14ac:dyDescent="0.25">
      <c r="B65" s="368"/>
      <c r="C65" s="368"/>
      <c r="D65" s="443"/>
      <c r="E65" s="444"/>
      <c r="F65" s="445"/>
      <c r="G65" s="446">
        <f t="shared" si="2"/>
        <v>0</v>
      </c>
      <c r="H65" s="444"/>
      <c r="I65" s="447">
        <f t="shared" si="3"/>
        <v>0</v>
      </c>
      <c r="J65" s="444"/>
      <c r="K65" s="441">
        <f t="shared" si="1"/>
        <v>0</v>
      </c>
      <c r="L65" s="435"/>
      <c r="M65" s="435"/>
      <c r="N65" s="446" t="str">
        <f>IFERROR(IF(D65&gt;=Startdatum,"Na startdatum aangekocht", IF(DATEDIF('Begroting P'!$D65,Startdatum,"D")&gt;0,IF((('Begroting P'!$F65-((DATEDIF($D65,Startdatum,"M")/12)))*($E65/$F65))&lt;0,"Dit is afgeschreven!",(('Begroting P'!$F65-((DATEDIF($D65,Startdatum,"M")/12)))*($E65/$F65))),($E65/$F65))),0)</f>
        <v>Na startdatum aangekocht</v>
      </c>
      <c r="O65" s="432"/>
    </row>
    <row r="66" spans="2:15" ht="12.5" x14ac:dyDescent="0.25">
      <c r="B66" s="368"/>
      <c r="C66" s="368"/>
      <c r="D66" s="443"/>
      <c r="E66" s="444"/>
      <c r="F66" s="445"/>
      <c r="G66" s="446">
        <f t="shared" si="2"/>
        <v>0</v>
      </c>
      <c r="H66" s="444"/>
      <c r="I66" s="447">
        <f t="shared" si="3"/>
        <v>0</v>
      </c>
      <c r="J66" s="444"/>
      <c r="K66" s="441">
        <f t="shared" si="1"/>
        <v>0</v>
      </c>
      <c r="L66" s="435"/>
      <c r="M66" s="435"/>
      <c r="N66" s="446" t="str">
        <f>IFERROR(IF(D66&gt;=Startdatum,"Na startdatum aangekocht", IF(DATEDIF('Begroting P'!$D66,Startdatum,"D")&gt;0,IF((('Begroting P'!$F66-((DATEDIF($D66,Startdatum,"M")/12)))*($E66/$F66))&lt;0,"Dit is afgeschreven!",(('Begroting P'!$F66-((DATEDIF($D66,Startdatum,"M")/12)))*($E66/$F66))),($E66/$F66))),0)</f>
        <v>Na startdatum aangekocht</v>
      </c>
      <c r="O66" s="432"/>
    </row>
    <row r="67" spans="2:15" ht="12.5" x14ac:dyDescent="0.25">
      <c r="B67" s="368"/>
      <c r="C67" s="368"/>
      <c r="D67" s="443"/>
      <c r="E67" s="444"/>
      <c r="F67" s="445"/>
      <c r="G67" s="446">
        <f t="shared" si="2"/>
        <v>0</v>
      </c>
      <c r="H67" s="444"/>
      <c r="I67" s="447">
        <f t="shared" si="3"/>
        <v>0</v>
      </c>
      <c r="J67" s="444"/>
      <c r="K67" s="441">
        <f t="shared" si="1"/>
        <v>0</v>
      </c>
      <c r="L67" s="435"/>
      <c r="M67" s="435"/>
      <c r="N67" s="446" t="str">
        <f>IFERROR(IF(D67&gt;=Startdatum,"Na startdatum aangekocht", IF(DATEDIF('Begroting P'!$D67,Startdatum,"D")&gt;0,IF((('Begroting P'!$F67-((DATEDIF($D67,Startdatum,"M")/12)))*($E67/$F67))&lt;0,"Dit is afgeschreven!",(('Begroting P'!$F67-((DATEDIF($D67,Startdatum,"M")/12)))*($E67/$F67))),($E67/$F67))),0)</f>
        <v>Na startdatum aangekocht</v>
      </c>
      <c r="O67" s="432"/>
    </row>
    <row r="68" spans="2:15" ht="12.5" x14ac:dyDescent="0.25">
      <c r="B68" s="368"/>
      <c r="C68" s="368"/>
      <c r="D68" s="443"/>
      <c r="E68" s="444"/>
      <c r="F68" s="445"/>
      <c r="G68" s="446">
        <f t="shared" si="2"/>
        <v>0</v>
      </c>
      <c r="H68" s="444"/>
      <c r="I68" s="447">
        <f t="shared" si="3"/>
        <v>0</v>
      </c>
      <c r="J68" s="444"/>
      <c r="K68" s="441">
        <f t="shared" si="1"/>
        <v>0</v>
      </c>
      <c r="L68" s="435"/>
      <c r="M68" s="435"/>
      <c r="N68" s="446" t="str">
        <f>IFERROR(IF(D68&gt;=Startdatum,"Na startdatum aangekocht", IF(DATEDIF('Begroting P'!$D68,Startdatum,"D")&gt;0,IF((('Begroting P'!$F68-((DATEDIF($D68,Startdatum,"M")/12)))*($E68/$F68))&lt;0,"Dit is afgeschreven!",(('Begroting P'!$F68-((DATEDIF($D68,Startdatum,"M")/12)))*($E68/$F68))),($E68/$F68))),0)</f>
        <v>Na startdatum aangekocht</v>
      </c>
      <c r="O68" s="432"/>
    </row>
    <row r="69" spans="2:15" ht="12.5" x14ac:dyDescent="0.25">
      <c r="B69" s="368"/>
      <c r="C69" s="368"/>
      <c r="D69" s="443"/>
      <c r="E69" s="444"/>
      <c r="F69" s="445"/>
      <c r="G69" s="446">
        <f t="shared" si="2"/>
        <v>0</v>
      </c>
      <c r="H69" s="444"/>
      <c r="I69" s="447">
        <f t="shared" si="3"/>
        <v>0</v>
      </c>
      <c r="J69" s="444"/>
      <c r="K69" s="441">
        <f t="shared" si="1"/>
        <v>0</v>
      </c>
      <c r="L69" s="435"/>
      <c r="M69" s="435"/>
      <c r="N69" s="446" t="str">
        <f>IFERROR(IF(D69&gt;=Startdatum,"Na startdatum aangekocht", IF(DATEDIF('Begroting P'!$D69,Startdatum,"D")&gt;0,IF((('Begroting P'!$F69-((DATEDIF($D69,Startdatum,"M")/12)))*($E69/$F69))&lt;0,"Dit is afgeschreven!",(('Begroting P'!$F69-((DATEDIF($D69,Startdatum,"M")/12)))*($E69/$F69))),($E69/$F69))),0)</f>
        <v>Na startdatum aangekocht</v>
      </c>
      <c r="O69" s="432"/>
    </row>
    <row r="70" spans="2:15" ht="12.5" x14ac:dyDescent="0.25">
      <c r="B70" s="368"/>
      <c r="C70" s="368"/>
      <c r="D70" s="443"/>
      <c r="E70" s="444"/>
      <c r="F70" s="445"/>
      <c r="G70" s="446">
        <f t="shared" si="2"/>
        <v>0</v>
      </c>
      <c r="H70" s="444"/>
      <c r="I70" s="447">
        <f t="shared" si="3"/>
        <v>0</v>
      </c>
      <c r="J70" s="444"/>
      <c r="K70" s="441">
        <f t="shared" si="1"/>
        <v>0</v>
      </c>
      <c r="L70" s="435"/>
      <c r="M70" s="435"/>
      <c r="N70" s="446" t="str">
        <f>IFERROR(IF(D70&gt;=Startdatum,"Na startdatum aangekocht", IF(DATEDIF('Begroting P'!$D70,Startdatum,"D")&gt;0,IF((('Begroting P'!$F70-((DATEDIF($D70,Startdatum,"M")/12)))*($E70/$F70))&lt;0,"Dit is afgeschreven!",(('Begroting P'!$F70-((DATEDIF($D70,Startdatum,"M")/12)))*($E70/$F70))),($E70/$F70))),0)</f>
        <v>Na startdatum aangekocht</v>
      </c>
      <c r="O70" s="432"/>
    </row>
    <row r="71" spans="2:15" ht="12.5" x14ac:dyDescent="0.25">
      <c r="B71" s="368"/>
      <c r="C71" s="368"/>
      <c r="D71" s="443"/>
      <c r="E71" s="444"/>
      <c r="F71" s="445"/>
      <c r="G71" s="446">
        <f t="shared" si="2"/>
        <v>0</v>
      </c>
      <c r="H71" s="444"/>
      <c r="I71" s="447">
        <f t="shared" si="3"/>
        <v>0</v>
      </c>
      <c r="J71" s="444"/>
      <c r="K71" s="441">
        <f t="shared" si="1"/>
        <v>0</v>
      </c>
      <c r="L71" s="435"/>
      <c r="M71" s="435"/>
      <c r="N71" s="446" t="str">
        <f>IFERROR(IF(D71&gt;=Startdatum,"Na startdatum aangekocht", IF(DATEDIF('Begroting P'!$D71,Startdatum,"D")&gt;0,IF((('Begroting P'!$F71-((DATEDIF($D71,Startdatum,"M")/12)))*($E71/$F71))&lt;0,"Dit is afgeschreven!",(('Begroting P'!$F71-((DATEDIF($D71,Startdatum,"M")/12)))*($E71/$F71))),($E71/$F71))),0)</f>
        <v>Na startdatum aangekocht</v>
      </c>
      <c r="O71" s="432"/>
    </row>
    <row r="72" spans="2:15" ht="12.5" x14ac:dyDescent="0.25">
      <c r="B72" s="368"/>
      <c r="C72" s="368"/>
      <c r="D72" s="443"/>
      <c r="E72" s="444"/>
      <c r="F72" s="445"/>
      <c r="G72" s="446">
        <f t="shared" si="2"/>
        <v>0</v>
      </c>
      <c r="H72" s="444"/>
      <c r="I72" s="447">
        <f t="shared" si="3"/>
        <v>0</v>
      </c>
      <c r="J72" s="444"/>
      <c r="K72" s="441">
        <f t="shared" si="1"/>
        <v>0</v>
      </c>
      <c r="L72" s="435"/>
      <c r="M72" s="435"/>
      <c r="N72" s="446" t="str">
        <f>IFERROR(IF(D72&gt;=Startdatum,"Na startdatum aangekocht", IF(DATEDIF('Begroting P'!$D72,Startdatum,"D")&gt;0,IF((('Begroting P'!$F72-((DATEDIF($D72,Startdatum,"M")/12)))*($E72/$F72))&lt;0,"Dit is afgeschreven!",(('Begroting P'!$F72-((DATEDIF($D72,Startdatum,"M")/12)))*($E72/$F72))),($E72/$F72))),0)</f>
        <v>Na startdatum aangekocht</v>
      </c>
      <c r="O72" s="432"/>
    </row>
    <row r="73" spans="2:15" ht="12.5" x14ac:dyDescent="0.25">
      <c r="B73" s="368"/>
      <c r="C73" s="368"/>
      <c r="D73" s="443"/>
      <c r="E73" s="444"/>
      <c r="F73" s="445"/>
      <c r="G73" s="446">
        <f t="shared" si="2"/>
        <v>0</v>
      </c>
      <c r="H73" s="444"/>
      <c r="I73" s="447">
        <f t="shared" si="3"/>
        <v>0</v>
      </c>
      <c r="J73" s="444"/>
      <c r="K73" s="441">
        <f t="shared" si="1"/>
        <v>0</v>
      </c>
      <c r="L73" s="435"/>
      <c r="M73" s="435"/>
      <c r="N73" s="446" t="str">
        <f>IFERROR(IF(D73&gt;=Startdatum,"Na startdatum aangekocht", IF(DATEDIF('Begroting P'!$D73,Startdatum,"D")&gt;0,IF((('Begroting P'!$F73-((DATEDIF($D73,Startdatum,"M")/12)))*($E73/$F73))&lt;0,"Dit is afgeschreven!",(('Begroting P'!$F73-((DATEDIF($D73,Startdatum,"M")/12)))*($E73/$F73))),($E73/$F73))),0)</f>
        <v>Na startdatum aangekocht</v>
      </c>
      <c r="O73" s="432"/>
    </row>
    <row r="74" spans="2:15" ht="12.5" x14ac:dyDescent="0.25">
      <c r="B74" s="368"/>
      <c r="C74" s="368"/>
      <c r="D74" s="443"/>
      <c r="E74" s="444"/>
      <c r="F74" s="445"/>
      <c r="G74" s="446">
        <f t="shared" si="2"/>
        <v>0</v>
      </c>
      <c r="H74" s="444"/>
      <c r="I74" s="447">
        <f t="shared" si="3"/>
        <v>0</v>
      </c>
      <c r="J74" s="444"/>
      <c r="K74" s="441">
        <f t="shared" si="1"/>
        <v>0</v>
      </c>
      <c r="L74" s="435"/>
      <c r="M74" s="435"/>
      <c r="N74" s="446" t="str">
        <f>IFERROR(IF(D74&gt;=Startdatum,"Na startdatum aangekocht", IF(DATEDIF('Begroting P'!$D74,Startdatum,"D")&gt;0,IF((('Begroting P'!$F74-((DATEDIF($D74,Startdatum,"M")/12)))*($E74/$F74))&lt;0,"Dit is afgeschreven!",(('Begroting P'!$F74-((DATEDIF($D74,Startdatum,"M")/12)))*($E74/$F74))),($E74/$F74))),0)</f>
        <v>Na startdatum aangekocht</v>
      </c>
      <c r="O74" s="432"/>
    </row>
    <row r="75" spans="2:15" ht="12.5" x14ac:dyDescent="0.25">
      <c r="B75" s="368"/>
      <c r="C75" s="368"/>
      <c r="D75" s="443"/>
      <c r="E75" s="444"/>
      <c r="F75" s="445"/>
      <c r="G75" s="446">
        <f t="shared" si="2"/>
        <v>0</v>
      </c>
      <c r="H75" s="444"/>
      <c r="I75" s="447">
        <f t="shared" si="3"/>
        <v>0</v>
      </c>
      <c r="J75" s="444"/>
      <c r="K75" s="441">
        <f t="shared" si="1"/>
        <v>0</v>
      </c>
      <c r="L75" s="435"/>
      <c r="M75" s="435"/>
      <c r="N75" s="446" t="str">
        <f>IFERROR(IF(D75&gt;=Startdatum,"Na startdatum aangekocht", IF(DATEDIF('Begroting P'!$D75,Startdatum,"D")&gt;0,IF((('Begroting P'!$F75-((DATEDIF($D75,Startdatum,"M")/12)))*($E75/$F75))&lt;0,"Dit is afgeschreven!",(('Begroting P'!$F75-((DATEDIF($D75,Startdatum,"M")/12)))*($E75/$F75))),($E75/$F75))),0)</f>
        <v>Na startdatum aangekocht</v>
      </c>
      <c r="O75" s="432"/>
    </row>
    <row r="76" spans="2:15" ht="12.5" x14ac:dyDescent="0.25">
      <c r="B76" s="368"/>
      <c r="C76" s="368"/>
      <c r="D76" s="443"/>
      <c r="E76" s="444"/>
      <c r="F76" s="445"/>
      <c r="G76" s="446">
        <f t="shared" si="2"/>
        <v>0</v>
      </c>
      <c r="H76" s="444"/>
      <c r="I76" s="447">
        <f t="shared" si="3"/>
        <v>0</v>
      </c>
      <c r="J76" s="444"/>
      <c r="K76" s="441">
        <f t="shared" si="1"/>
        <v>0</v>
      </c>
      <c r="L76" s="435"/>
      <c r="M76" s="435"/>
      <c r="N76" s="446" t="str">
        <f>IFERROR(IF(D76&gt;=Startdatum,"Na startdatum aangekocht", IF(DATEDIF('Begroting P'!$D76,Startdatum,"D")&gt;0,IF((('Begroting P'!$F76-((DATEDIF($D76,Startdatum,"M")/12)))*($E76/$F76))&lt;0,"Dit is afgeschreven!",(('Begroting P'!$F76-((DATEDIF($D76,Startdatum,"M")/12)))*($E76/$F76))),($E76/$F76))),0)</f>
        <v>Na startdatum aangekocht</v>
      </c>
      <c r="O76" s="432"/>
    </row>
    <row r="77" spans="2:15" ht="12.5" x14ac:dyDescent="0.25">
      <c r="B77" s="368"/>
      <c r="C77" s="368"/>
      <c r="D77" s="443"/>
      <c r="E77" s="444"/>
      <c r="F77" s="445"/>
      <c r="G77" s="446">
        <f t="shared" si="2"/>
        <v>0</v>
      </c>
      <c r="H77" s="444"/>
      <c r="I77" s="447">
        <f t="shared" si="3"/>
        <v>0</v>
      </c>
      <c r="J77" s="444"/>
      <c r="K77" s="441">
        <f t="shared" si="1"/>
        <v>0</v>
      </c>
      <c r="L77" s="435"/>
      <c r="M77" s="435"/>
      <c r="N77" s="446" t="str">
        <f>IFERROR(IF(D77&gt;=Startdatum,"Na startdatum aangekocht", IF(DATEDIF('Begroting P'!$D77,Startdatum,"D")&gt;0,IF((('Begroting P'!$F77-((DATEDIF($D77,Startdatum,"M")/12)))*($E77/$F77))&lt;0,"Dit is afgeschreven!",(('Begroting P'!$F77-((DATEDIF($D77,Startdatum,"M")/12)))*($E77/$F77))),($E77/$F77))),0)</f>
        <v>Na startdatum aangekocht</v>
      </c>
      <c r="O77" s="432"/>
    </row>
    <row r="78" spans="2:15" ht="12.5" x14ac:dyDescent="0.25">
      <c r="B78" s="368"/>
      <c r="C78" s="368"/>
      <c r="D78" s="443"/>
      <c r="E78" s="444"/>
      <c r="F78" s="445"/>
      <c r="G78" s="446">
        <f t="shared" si="2"/>
        <v>0</v>
      </c>
      <c r="H78" s="444"/>
      <c r="I78" s="447">
        <f t="shared" si="3"/>
        <v>0</v>
      </c>
      <c r="J78" s="444"/>
      <c r="K78" s="441">
        <f t="shared" si="1"/>
        <v>0</v>
      </c>
      <c r="L78" s="435"/>
      <c r="M78" s="435"/>
      <c r="N78" s="446" t="str">
        <f>IFERROR(IF(D78&gt;=Startdatum,"Na startdatum aangekocht", IF(DATEDIF('Begroting P'!$D78,Startdatum,"D")&gt;0,IF((('Begroting P'!$F78-((DATEDIF($D78,Startdatum,"M")/12)))*($E78/$F78))&lt;0,"Dit is afgeschreven!",(('Begroting P'!$F78-((DATEDIF($D78,Startdatum,"M")/12)))*($E78/$F78))),($E78/$F78))),0)</f>
        <v>Na startdatum aangekocht</v>
      </c>
      <c r="O78" s="432"/>
    </row>
    <row r="79" spans="2:15" ht="12.5" x14ac:dyDescent="0.25">
      <c r="B79" s="368"/>
      <c r="C79" s="368"/>
      <c r="D79" s="443"/>
      <c r="E79" s="444"/>
      <c r="F79" s="445"/>
      <c r="G79" s="446">
        <f t="shared" si="2"/>
        <v>0</v>
      </c>
      <c r="H79" s="444"/>
      <c r="I79" s="447">
        <f t="shared" si="3"/>
        <v>0</v>
      </c>
      <c r="J79" s="444"/>
      <c r="K79" s="441">
        <f t="shared" si="1"/>
        <v>0</v>
      </c>
      <c r="L79" s="435"/>
      <c r="M79" s="435"/>
      <c r="N79" s="446" t="str">
        <f>IFERROR(IF(D79&gt;=Startdatum,"Na startdatum aangekocht", IF(DATEDIF('Begroting P'!$D79,Startdatum,"D")&gt;0,IF((('Begroting P'!$F79-((DATEDIF($D79,Startdatum,"M")/12)))*($E79/$F79))&lt;0,"Dit is afgeschreven!",(('Begroting P'!$F79-((DATEDIF($D79,Startdatum,"M")/12)))*($E79/$F79))),($E79/$F79))),0)</f>
        <v>Na startdatum aangekocht</v>
      </c>
      <c r="O79" s="432"/>
    </row>
    <row r="80" spans="2:15" ht="12.5" x14ac:dyDescent="0.25">
      <c r="B80" s="368"/>
      <c r="C80" s="368"/>
      <c r="D80" s="443"/>
      <c r="E80" s="444"/>
      <c r="F80" s="445"/>
      <c r="G80" s="446">
        <f t="shared" si="2"/>
        <v>0</v>
      </c>
      <c r="H80" s="444"/>
      <c r="I80" s="447">
        <f t="shared" si="3"/>
        <v>0</v>
      </c>
      <c r="J80" s="444"/>
      <c r="K80" s="441">
        <f t="shared" si="1"/>
        <v>0</v>
      </c>
      <c r="L80" s="435"/>
      <c r="M80" s="435"/>
      <c r="N80" s="446" t="str">
        <f>IFERROR(IF(D80&gt;=Startdatum,"Na startdatum aangekocht", IF(DATEDIF('Begroting P'!$D80,Startdatum,"D")&gt;0,IF((('Begroting P'!$F80-((DATEDIF($D80,Startdatum,"M")/12)))*($E80/$F80))&lt;0,"Dit is afgeschreven!",(('Begroting P'!$F80-((DATEDIF($D80,Startdatum,"M")/12)))*($E80/$F80))),($E80/$F80))),0)</f>
        <v>Na startdatum aangekocht</v>
      </c>
      <c r="O80" s="432"/>
    </row>
    <row r="81" spans="2:16" ht="12.5" x14ac:dyDescent="0.25">
      <c r="B81" s="368"/>
      <c r="C81" s="368"/>
      <c r="D81" s="443"/>
      <c r="E81" s="444"/>
      <c r="F81" s="445"/>
      <c r="G81" s="446">
        <f t="shared" si="2"/>
        <v>0</v>
      </c>
      <c r="H81" s="444"/>
      <c r="I81" s="447">
        <f t="shared" si="3"/>
        <v>0</v>
      </c>
      <c r="J81" s="444"/>
      <c r="K81" s="441">
        <f t="shared" si="1"/>
        <v>0</v>
      </c>
      <c r="L81" s="435"/>
      <c r="M81" s="435"/>
      <c r="N81" s="446" t="str">
        <f>IFERROR(IF(D81&gt;=Startdatum,"Na startdatum aangekocht", IF(DATEDIF('Begroting P'!$D81,Startdatum,"D")&gt;0,IF((('Begroting P'!$F81-((DATEDIF($D81,Startdatum,"M")/12)))*($E81/$F81))&lt;0,"Dit is afgeschreven!",(('Begroting P'!$F81-((DATEDIF($D81,Startdatum,"M")/12)))*($E81/$F81))),($E81/$F81))),0)</f>
        <v>Na startdatum aangekocht</v>
      </c>
      <c r="O81" s="432"/>
      <c r="P81" s="432"/>
    </row>
    <row r="82" spans="2:16" ht="12.5" x14ac:dyDescent="0.25">
      <c r="B82" s="368"/>
      <c r="C82" s="368"/>
      <c r="D82" s="443"/>
      <c r="E82" s="444"/>
      <c r="F82" s="445"/>
      <c r="G82" s="446">
        <f t="shared" si="2"/>
        <v>0</v>
      </c>
      <c r="H82" s="444"/>
      <c r="I82" s="447">
        <f t="shared" si="3"/>
        <v>0</v>
      </c>
      <c r="J82" s="444"/>
      <c r="K82" s="441">
        <f t="shared" si="1"/>
        <v>0</v>
      </c>
      <c r="L82" s="435"/>
      <c r="M82" s="435"/>
      <c r="N82" s="446" t="str">
        <f>IFERROR(IF(D82&gt;=Startdatum,"Na startdatum aangekocht", IF(DATEDIF('Begroting P'!$D82,Startdatum,"D")&gt;0,IF((('Begroting P'!$F82-((DATEDIF($D82,Startdatum,"M")/12)))*($E82/$F82))&lt;0,"Dit is afgeschreven!",(('Begroting P'!$F82-((DATEDIF($D82,Startdatum,"M")/12)))*($E82/$F82))),($E82/$F82))),0)</f>
        <v>Na startdatum aangekocht</v>
      </c>
      <c r="O82" s="432"/>
      <c r="P82" s="432"/>
    </row>
    <row r="83" spans="2:16" ht="12.5" x14ac:dyDescent="0.25">
      <c r="B83" s="368"/>
      <c r="C83" s="368"/>
      <c r="D83" s="443"/>
      <c r="E83" s="444"/>
      <c r="F83" s="445"/>
      <c r="G83" s="446">
        <f>IFERROR(E83/F83,0)</f>
        <v>0</v>
      </c>
      <c r="H83" s="444"/>
      <c r="I83" s="447">
        <f t="shared" si="3"/>
        <v>0</v>
      </c>
      <c r="J83" s="444"/>
      <c r="K83" s="441">
        <f t="shared" si="1"/>
        <v>0</v>
      </c>
      <c r="L83" s="435"/>
      <c r="M83" s="435"/>
      <c r="N83" s="446" t="str">
        <f>IFERROR(IF(D83&gt;=Startdatum,"Na startdatum aangekocht", IF(DATEDIF('Begroting P'!$D83,Startdatum,"D")&gt;0,IF((('Begroting P'!$F83-((DATEDIF($D83,Startdatum,"M")/12)))*($E83/$F83))&lt;0,"Dit is afgeschreven!",(('Begroting P'!$F83-((DATEDIF($D83,Startdatum,"M")/12)))*($E83/$F83))),($E83/$F83))),0)</f>
        <v>Na startdatum aangekocht</v>
      </c>
      <c r="O83" s="432"/>
      <c r="P83" s="432"/>
    </row>
    <row r="84" spans="2:16" ht="13" x14ac:dyDescent="0.3">
      <c r="B84" s="117"/>
      <c r="C84" s="117"/>
      <c r="D84" s="117"/>
      <c r="E84" s="117"/>
      <c r="F84" s="117"/>
      <c r="G84" s="432"/>
      <c r="H84" s="432"/>
      <c r="I84" s="117"/>
      <c r="J84" s="169" t="s">
        <v>241</v>
      </c>
      <c r="K84" s="101">
        <f>SUM(K62:K83)</f>
        <v>0</v>
      </c>
      <c r="L84" s="435"/>
      <c r="M84" s="435"/>
      <c r="N84" s="432"/>
      <c r="O84" s="432"/>
      <c r="P84" s="432"/>
    </row>
    <row r="85" spans="2:16" ht="13" x14ac:dyDescent="0.3">
      <c r="B85" s="432"/>
      <c r="C85" s="138"/>
      <c r="D85" s="432"/>
      <c r="E85" s="432"/>
      <c r="F85" s="432"/>
      <c r="G85" s="432"/>
      <c r="H85" s="432"/>
      <c r="I85" s="432"/>
      <c r="J85" s="432"/>
      <c r="K85" s="432"/>
      <c r="L85" s="432"/>
      <c r="M85" s="432"/>
      <c r="N85" s="432"/>
      <c r="O85" s="435"/>
      <c r="P85" s="435"/>
    </row>
    <row r="86" spans="2:16" ht="13" x14ac:dyDescent="0.3">
      <c r="B86" s="114" t="s">
        <v>242</v>
      </c>
      <c r="C86" s="114" t="s">
        <v>243</v>
      </c>
      <c r="D86" s="115"/>
      <c r="E86" s="115"/>
      <c r="F86" s="115"/>
      <c r="G86" s="115"/>
      <c r="H86" s="115"/>
      <c r="I86" s="115"/>
      <c r="J86" s="115"/>
      <c r="K86" s="115"/>
      <c r="L86" s="116"/>
      <c r="M86" s="149"/>
      <c r="N86" s="432"/>
      <c r="O86" s="432"/>
      <c r="P86" s="432"/>
    </row>
    <row r="87" spans="2:16" ht="13" x14ac:dyDescent="0.3">
      <c r="B87" s="117" t="s">
        <v>277</v>
      </c>
      <c r="C87" s="432"/>
      <c r="D87" s="432"/>
      <c r="E87" s="432"/>
      <c r="F87" s="432"/>
      <c r="G87" s="432"/>
      <c r="H87" s="432"/>
      <c r="I87" s="432"/>
      <c r="J87" s="432"/>
      <c r="K87" s="432"/>
      <c r="L87" s="432"/>
      <c r="M87" s="432"/>
      <c r="N87" s="432"/>
      <c r="O87" s="435"/>
      <c r="P87" s="432"/>
    </row>
    <row r="88" spans="2:16" ht="25.5" customHeight="1" x14ac:dyDescent="0.35">
      <c r="C88" s="432"/>
      <c r="D88" s="176" t="str">
        <f>IF(COUNTA(D90:D107)&lt;COUNTA(E90:E107),"Let op! Vul ook de aanschafdatum in!","")</f>
        <v/>
      </c>
      <c r="E88" s="139"/>
      <c r="F88" s="139"/>
      <c r="G88" s="432"/>
      <c r="H88" s="593"/>
      <c r="I88" s="593"/>
      <c r="J88" s="448"/>
      <c r="K88" s="432"/>
      <c r="L88" s="432"/>
      <c r="M88" s="432"/>
      <c r="N88" s="432"/>
      <c r="O88" s="432"/>
      <c r="P88" s="432"/>
    </row>
    <row r="89" spans="2:16" ht="65" x14ac:dyDescent="0.3">
      <c r="B89" s="130" t="s">
        <v>221</v>
      </c>
      <c r="C89" s="140" t="s">
        <v>232</v>
      </c>
      <c r="D89" s="141" t="s">
        <v>245</v>
      </c>
      <c r="E89" s="142" t="s">
        <v>234</v>
      </c>
      <c r="F89" s="140" t="s">
        <v>235</v>
      </c>
      <c r="G89" s="142"/>
      <c r="H89" s="449" t="s">
        <v>246</v>
      </c>
      <c r="I89" s="136"/>
      <c r="J89" s="166"/>
      <c r="K89" s="136" t="s">
        <v>247</v>
      </c>
      <c r="L89" s="432"/>
      <c r="M89" s="432"/>
      <c r="N89" s="137" t="s">
        <v>240</v>
      </c>
      <c r="O89" s="432"/>
      <c r="P89" s="432"/>
    </row>
    <row r="90" spans="2:16" ht="12.5" x14ac:dyDescent="0.25">
      <c r="B90" s="450"/>
      <c r="C90" s="369"/>
      <c r="D90" s="443"/>
      <c r="E90" s="451"/>
      <c r="F90" s="452"/>
      <c r="G90" s="368"/>
      <c r="H90" s="453">
        <f>IFERROR(E90-K90,0)</f>
        <v>0</v>
      </c>
      <c r="I90" s="454"/>
      <c r="J90" s="455"/>
      <c r="K90" s="454">
        <f>IFERROR(($E90/$F90)*(Deelnemersoverzicht!$C$23-(DATEDIF(Startdatum,$D90,"D")/365)),0)</f>
        <v>0</v>
      </c>
      <c r="L90" s="432"/>
      <c r="M90" s="432"/>
      <c r="N90" s="446" t="str">
        <f>IFERROR(IF(D90&gt;=Startdatum,"Na startdatum aangekocht", IF(DATEDIF('Begroting P'!$D90,Startdatum,"D")&gt;0,IF((('Begroting P'!$F90-((DATEDIF($D90,Startdatum,"M")/12)))*($E90/$F90))&lt;0,"Dit is afgeschreven!",(('Begroting P'!$F90-((DATEDIF($D90,Startdatum,"M")/12)))*($E90/$F90))),($E90/$F90))),0)</f>
        <v>Na startdatum aangekocht</v>
      </c>
      <c r="O90" s="432"/>
      <c r="P90" s="432"/>
    </row>
    <row r="91" spans="2:16" ht="12.5" x14ac:dyDescent="0.25">
      <c r="B91" s="450"/>
      <c r="C91" s="369"/>
      <c r="D91" s="443"/>
      <c r="E91" s="451"/>
      <c r="F91" s="452"/>
      <c r="G91" s="368"/>
      <c r="H91" s="453">
        <f t="shared" ref="H91:H107" si="4">IFERROR(E91-K91,0)</f>
        <v>0</v>
      </c>
      <c r="I91" s="454"/>
      <c r="J91" s="455"/>
      <c r="K91" s="454">
        <f>IFERROR(($E91/$F91)*(Deelnemersoverzicht!$C$23-(DATEDIF(Startdatum,$D91,"D")/365)),0)</f>
        <v>0</v>
      </c>
      <c r="L91" s="432"/>
      <c r="M91" s="432"/>
      <c r="N91" s="446" t="str">
        <f>IFERROR(IF(D91&gt;=Startdatum,"Na startdatum aangekocht", IF(DATEDIF('Begroting P'!$D91,Startdatum,"D")&gt;0,IF((('Begroting P'!$F91-((DATEDIF($D91,Startdatum,"M")/12)))*($E91/$F91))&lt;0,"Dit is afgeschreven!",(('Begroting P'!$F91-((DATEDIF($D91,Startdatum,"M")/12)))*($E91/$F91))),($E91/$F91))),0)</f>
        <v>Na startdatum aangekocht</v>
      </c>
      <c r="O91" s="432"/>
      <c r="P91" s="432"/>
    </row>
    <row r="92" spans="2:16" ht="12.5" x14ac:dyDescent="0.25">
      <c r="B92" s="450"/>
      <c r="C92" s="369"/>
      <c r="D92" s="443"/>
      <c r="E92" s="451"/>
      <c r="F92" s="452"/>
      <c r="G92" s="368"/>
      <c r="H92" s="453">
        <f t="shared" si="4"/>
        <v>0</v>
      </c>
      <c r="I92" s="454"/>
      <c r="J92" s="455"/>
      <c r="K92" s="454">
        <f>IFERROR(($E92/$F92)*(Deelnemersoverzicht!$C$23-(DATEDIF(Startdatum,$D92,"D")/365)),0)</f>
        <v>0</v>
      </c>
      <c r="L92" s="432"/>
      <c r="M92" s="432"/>
      <c r="N92" s="446" t="str">
        <f>IFERROR(IF(D92&gt;=Startdatum,"Na startdatum aangekocht", IF(DATEDIF('Begroting P'!$D92,Startdatum,"D")&gt;0,IF((('Begroting P'!$F92-((DATEDIF($D92,Startdatum,"M")/12)))*($E92/$F92))&lt;0,"Dit is afgeschreven!",(('Begroting P'!$F92-((DATEDIF($D92,Startdatum,"M")/12)))*($E92/$F92))),($E92/$F92))),0)</f>
        <v>Na startdatum aangekocht</v>
      </c>
      <c r="O92" s="432"/>
      <c r="P92" s="432"/>
    </row>
    <row r="93" spans="2:16" ht="12.5" x14ac:dyDescent="0.25">
      <c r="B93" s="450"/>
      <c r="C93" s="369"/>
      <c r="D93" s="443"/>
      <c r="E93" s="451"/>
      <c r="F93" s="452"/>
      <c r="G93" s="368"/>
      <c r="H93" s="453">
        <f t="shared" si="4"/>
        <v>0</v>
      </c>
      <c r="I93" s="454"/>
      <c r="J93" s="455"/>
      <c r="K93" s="454">
        <f>IFERROR(($E93/$F93)*(Deelnemersoverzicht!$C$23-(DATEDIF(Startdatum,$D93,"D")/365)),0)</f>
        <v>0</v>
      </c>
      <c r="L93" s="432"/>
      <c r="M93" s="432"/>
      <c r="N93" s="446" t="str">
        <f>IFERROR(IF(D93&gt;=Startdatum,"Na startdatum aangekocht", IF(DATEDIF('Begroting P'!$D93,Startdatum,"D")&gt;0,IF((('Begroting P'!$F93-((DATEDIF($D93,Startdatum,"M")/12)))*($E93/$F93))&lt;0,"Dit is afgeschreven!",(('Begroting P'!$F93-((DATEDIF($D93,Startdatum,"M")/12)))*($E93/$F93))),($E93/$F93))),0)</f>
        <v>Na startdatum aangekocht</v>
      </c>
      <c r="O93" s="432"/>
      <c r="P93" s="432"/>
    </row>
    <row r="94" spans="2:16" ht="12.5" x14ac:dyDescent="0.25">
      <c r="B94" s="450"/>
      <c r="C94" s="369"/>
      <c r="D94" s="443"/>
      <c r="E94" s="451"/>
      <c r="F94" s="452"/>
      <c r="G94" s="368"/>
      <c r="H94" s="453">
        <f t="shared" si="4"/>
        <v>0</v>
      </c>
      <c r="I94" s="454"/>
      <c r="J94" s="455"/>
      <c r="K94" s="454">
        <f>IFERROR(($E94/$F94)*(Deelnemersoverzicht!$C$23-(DATEDIF(Startdatum,$D94,"D")/365)),0)</f>
        <v>0</v>
      </c>
      <c r="L94" s="432"/>
      <c r="M94" s="432"/>
      <c r="N94" s="446" t="str">
        <f>IFERROR(IF(D94&gt;=Startdatum,"Na startdatum aangekocht", IF(DATEDIF('Begroting P'!$D94,Startdatum,"D")&gt;0,IF((('Begroting P'!$F94-((DATEDIF($D94,Startdatum,"M")/12)))*($E94/$F94))&lt;0,"Dit is afgeschreven!",(('Begroting P'!$F94-((DATEDIF($D94,Startdatum,"M")/12)))*($E94/$F94))),($E94/$F94))),0)</f>
        <v>Na startdatum aangekocht</v>
      </c>
      <c r="O94" s="432"/>
      <c r="P94" s="432"/>
    </row>
    <row r="95" spans="2:16" ht="12.5" x14ac:dyDescent="0.25">
      <c r="B95" s="450"/>
      <c r="C95" s="369"/>
      <c r="D95" s="443"/>
      <c r="E95" s="451"/>
      <c r="F95" s="452"/>
      <c r="G95" s="368"/>
      <c r="H95" s="453">
        <f t="shared" si="4"/>
        <v>0</v>
      </c>
      <c r="I95" s="454"/>
      <c r="J95" s="455"/>
      <c r="K95" s="454">
        <f>IFERROR(($E95/$F95)*(Deelnemersoverzicht!$C$23-(DATEDIF(Startdatum,$D95,"D")/365)),0)</f>
        <v>0</v>
      </c>
      <c r="L95" s="432"/>
      <c r="M95" s="432"/>
      <c r="N95" s="446" t="str">
        <f>IFERROR(IF(D95&gt;=Startdatum,"Na startdatum aangekocht", IF(DATEDIF('Begroting P'!$D95,Startdatum,"D")&gt;0,IF((('Begroting P'!$F95-((DATEDIF($D95,Startdatum,"M")/12)))*($E95/$F95))&lt;0,"Dit is afgeschreven!",(('Begroting P'!$F95-((DATEDIF($D95,Startdatum,"M")/12)))*($E95/$F95))),($E95/$F95))),0)</f>
        <v>Na startdatum aangekocht</v>
      </c>
      <c r="O95" s="432"/>
      <c r="P95" s="432"/>
    </row>
    <row r="96" spans="2:16" ht="12.5" x14ac:dyDescent="0.25">
      <c r="B96" s="450"/>
      <c r="C96" s="369"/>
      <c r="D96" s="443"/>
      <c r="E96" s="451"/>
      <c r="F96" s="452"/>
      <c r="G96" s="368"/>
      <c r="H96" s="453">
        <f t="shared" si="4"/>
        <v>0</v>
      </c>
      <c r="I96" s="454"/>
      <c r="J96" s="455"/>
      <c r="K96" s="454">
        <f>IFERROR(($E96/$F96)*(Deelnemersoverzicht!$C$23-(DATEDIF(Startdatum,$D96,"D")/365)),0)</f>
        <v>0</v>
      </c>
      <c r="L96" s="432"/>
      <c r="M96" s="432"/>
      <c r="N96" s="446" t="str">
        <f>IFERROR(IF(D96&gt;=Startdatum,"Na startdatum aangekocht", IF(DATEDIF('Begroting P'!$D96,Startdatum,"D")&gt;0,IF((('Begroting P'!$F96-((DATEDIF($D96,Startdatum,"M")/12)))*($E96/$F96))&lt;0,"Dit is afgeschreven!",(('Begroting P'!$F96-((DATEDIF($D96,Startdatum,"M")/12)))*($E96/$F96))),($E96/$F96))),0)</f>
        <v>Na startdatum aangekocht</v>
      </c>
      <c r="O96" s="432"/>
      <c r="P96" s="432"/>
    </row>
    <row r="97" spans="2:15" ht="12.5" x14ac:dyDescent="0.25">
      <c r="B97" s="450"/>
      <c r="C97" s="369"/>
      <c r="D97" s="443"/>
      <c r="E97" s="451"/>
      <c r="F97" s="452"/>
      <c r="G97" s="368"/>
      <c r="H97" s="453">
        <f t="shared" si="4"/>
        <v>0</v>
      </c>
      <c r="I97" s="454"/>
      <c r="J97" s="455"/>
      <c r="K97" s="454">
        <f>IFERROR(($E97/$F97)*(Deelnemersoverzicht!$C$23-(DATEDIF(Startdatum,$D97,"D")/365)),0)</f>
        <v>0</v>
      </c>
      <c r="L97" s="432"/>
      <c r="M97" s="432"/>
      <c r="N97" s="446" t="str">
        <f>IFERROR(IF(D97&gt;=Startdatum,"Na startdatum aangekocht", IF(DATEDIF('Begroting P'!$D97,Startdatum,"D")&gt;0,IF((('Begroting P'!$F97-((DATEDIF($D97,Startdatum,"M")/12)))*($E97/$F97))&lt;0,"Dit is afgeschreven!",(('Begroting P'!$F97-((DATEDIF($D97,Startdatum,"M")/12)))*($E97/$F97))),($E97/$F97))),0)</f>
        <v>Na startdatum aangekocht</v>
      </c>
      <c r="O97" s="432"/>
    </row>
    <row r="98" spans="2:15" ht="12.5" x14ac:dyDescent="0.25">
      <c r="B98" s="450"/>
      <c r="C98" s="369"/>
      <c r="D98" s="443"/>
      <c r="E98" s="451"/>
      <c r="F98" s="452"/>
      <c r="G98" s="368"/>
      <c r="H98" s="453">
        <f t="shared" si="4"/>
        <v>0</v>
      </c>
      <c r="I98" s="454"/>
      <c r="J98" s="455"/>
      <c r="K98" s="454">
        <f>IFERROR(($E98/$F98)*(Deelnemersoverzicht!$C$23-(DATEDIF(Startdatum,$D98,"D")/365)),0)</f>
        <v>0</v>
      </c>
      <c r="L98" s="432"/>
      <c r="M98" s="432"/>
      <c r="N98" s="446" t="str">
        <f>IFERROR(IF(D98&gt;=Startdatum,"Na startdatum aangekocht", IF(DATEDIF('Begroting P'!$D98,Startdatum,"D")&gt;0,IF((('Begroting P'!$F98-((DATEDIF($D98,Startdatum,"M")/12)))*($E98/$F98))&lt;0,"Dit is afgeschreven!",(('Begroting P'!$F98-((DATEDIF($D98,Startdatum,"M")/12)))*($E98/$F98))),($E98/$F98))),0)</f>
        <v>Na startdatum aangekocht</v>
      </c>
      <c r="O98" s="432"/>
    </row>
    <row r="99" spans="2:15" ht="12.5" x14ac:dyDescent="0.25">
      <c r="B99" s="450"/>
      <c r="C99" s="369"/>
      <c r="D99" s="443"/>
      <c r="E99" s="451"/>
      <c r="F99" s="452"/>
      <c r="G99" s="368"/>
      <c r="H99" s="453">
        <f t="shared" si="4"/>
        <v>0</v>
      </c>
      <c r="I99" s="454"/>
      <c r="J99" s="455"/>
      <c r="K99" s="454">
        <f>IFERROR(($E99/$F99)*(Deelnemersoverzicht!$C$23-(DATEDIF(Startdatum,$D99,"D")/365)),0)</f>
        <v>0</v>
      </c>
      <c r="L99" s="432"/>
      <c r="M99" s="432"/>
      <c r="N99" s="446" t="str">
        <f>IFERROR(IF(D99&gt;=Startdatum,"Na startdatum aangekocht", IF(DATEDIF('Begroting P'!$D99,Startdatum,"D")&gt;0,IF((('Begroting P'!$F99-((DATEDIF($D99,Startdatum,"M")/12)))*($E99/$F99))&lt;0,"Dit is afgeschreven!",(('Begroting P'!$F99-((DATEDIF($D99,Startdatum,"M")/12)))*($E99/$F99))),($E99/$F99))),0)</f>
        <v>Na startdatum aangekocht</v>
      </c>
      <c r="O99" s="432"/>
    </row>
    <row r="100" spans="2:15" ht="12.5" x14ac:dyDescent="0.25">
      <c r="B100" s="450"/>
      <c r="C100" s="369"/>
      <c r="D100" s="443"/>
      <c r="E100" s="451"/>
      <c r="F100" s="452"/>
      <c r="G100" s="368"/>
      <c r="H100" s="453">
        <f t="shared" si="4"/>
        <v>0</v>
      </c>
      <c r="I100" s="454"/>
      <c r="J100" s="455"/>
      <c r="K100" s="454">
        <f>IFERROR(($E100/$F100)*(Deelnemersoverzicht!$C$23-(DATEDIF(Startdatum,$D100,"D")/365)),0)</f>
        <v>0</v>
      </c>
      <c r="L100" s="432"/>
      <c r="M100" s="432"/>
      <c r="N100" s="446" t="str">
        <f>IFERROR(IF(D100&gt;=Startdatum,"Na startdatum aangekocht", IF(DATEDIF('Begroting P'!$D100,Startdatum,"D")&gt;0,IF((('Begroting P'!$F100-((DATEDIF($D100,Startdatum,"M")/12)))*($E100/$F100))&lt;0,"Dit is afgeschreven!",(('Begroting P'!$F100-((DATEDIF($D100,Startdatum,"M")/12)))*($E100/$F100))),($E100/$F100))),0)</f>
        <v>Na startdatum aangekocht</v>
      </c>
      <c r="O100" s="432"/>
    </row>
    <row r="101" spans="2:15" ht="12.5" x14ac:dyDescent="0.25">
      <c r="B101" s="450"/>
      <c r="C101" s="369"/>
      <c r="D101" s="443"/>
      <c r="E101" s="451"/>
      <c r="F101" s="452"/>
      <c r="G101" s="368"/>
      <c r="H101" s="453">
        <f t="shared" si="4"/>
        <v>0</v>
      </c>
      <c r="I101" s="454"/>
      <c r="J101" s="455"/>
      <c r="K101" s="454">
        <f>IFERROR(($E101/$F101)*(Deelnemersoverzicht!$C$23-(DATEDIF(Startdatum,$D101,"D")/365)),0)</f>
        <v>0</v>
      </c>
      <c r="L101" s="432"/>
      <c r="M101" s="432"/>
      <c r="N101" s="446" t="str">
        <f>IFERROR(IF(D101&gt;=Startdatum,"Na startdatum aangekocht", IF(DATEDIF('Begroting P'!$D101,Startdatum,"D")&gt;0,IF((('Begroting P'!$F101-((DATEDIF($D101,Startdatum,"M")/12)))*($E101/$F101))&lt;0,"Dit is afgeschreven!",(('Begroting P'!$F101-((DATEDIF($D101,Startdatum,"M")/12)))*($E101/$F101))),($E101/$F101))),0)</f>
        <v>Na startdatum aangekocht</v>
      </c>
      <c r="O101" s="432"/>
    </row>
    <row r="102" spans="2:15" ht="12.5" x14ac:dyDescent="0.25">
      <c r="B102" s="450"/>
      <c r="C102" s="369"/>
      <c r="D102" s="443"/>
      <c r="E102" s="451"/>
      <c r="F102" s="452"/>
      <c r="G102" s="368"/>
      <c r="H102" s="453">
        <f t="shared" si="4"/>
        <v>0</v>
      </c>
      <c r="I102" s="454"/>
      <c r="J102" s="455"/>
      <c r="K102" s="454">
        <f>IFERROR(($E102/$F102)*(Deelnemersoverzicht!$C$23-(DATEDIF(Startdatum,$D102,"D")/365)),0)</f>
        <v>0</v>
      </c>
      <c r="L102" s="432"/>
      <c r="M102" s="432"/>
      <c r="N102" s="446" t="str">
        <f>IFERROR(IF(D102&gt;=Startdatum,"Na startdatum aangekocht", IF(DATEDIF('Begroting P'!$D102,Startdatum,"D")&gt;0,IF((('Begroting P'!$F102-((DATEDIF($D102,Startdatum,"M")/12)))*($E102/$F102))&lt;0,"Dit is afgeschreven!",(('Begroting P'!$F102-((DATEDIF($D102,Startdatum,"M")/12)))*($E102/$F102))),($E102/$F102))),0)</f>
        <v>Na startdatum aangekocht</v>
      </c>
      <c r="O102" s="432"/>
    </row>
    <row r="103" spans="2:15" ht="12.5" x14ac:dyDescent="0.25">
      <c r="B103" s="450"/>
      <c r="C103" s="369"/>
      <c r="D103" s="443"/>
      <c r="E103" s="451"/>
      <c r="F103" s="452"/>
      <c r="G103" s="368"/>
      <c r="H103" s="453">
        <f t="shared" si="4"/>
        <v>0</v>
      </c>
      <c r="I103" s="454"/>
      <c r="J103" s="455"/>
      <c r="K103" s="454">
        <f>IFERROR(($E103/$F103)*(Deelnemersoverzicht!$C$23-(DATEDIF(Startdatum,$D103,"D")/365)),0)</f>
        <v>0</v>
      </c>
      <c r="L103" s="432"/>
      <c r="M103" s="432"/>
      <c r="N103" s="446" t="str">
        <f>IFERROR(IF(D103&gt;=Startdatum,"Na startdatum aangekocht", IF(DATEDIF('Begroting P'!$D103,Startdatum,"D")&gt;0,IF((('Begroting P'!$F103-((DATEDIF($D103,Startdatum,"M")/12)))*($E103/$F103))&lt;0,"Dit is afgeschreven!",(('Begroting P'!$F103-((DATEDIF($D103,Startdatum,"M")/12)))*($E103/$F103))),($E103/$F103))),0)</f>
        <v>Na startdatum aangekocht</v>
      </c>
      <c r="O103" s="432"/>
    </row>
    <row r="104" spans="2:15" ht="12.5" x14ac:dyDescent="0.25">
      <c r="B104" s="450"/>
      <c r="C104" s="369"/>
      <c r="D104" s="443"/>
      <c r="E104" s="451"/>
      <c r="F104" s="452"/>
      <c r="G104" s="368"/>
      <c r="H104" s="453">
        <f t="shared" si="4"/>
        <v>0</v>
      </c>
      <c r="I104" s="454"/>
      <c r="J104" s="455"/>
      <c r="K104" s="454">
        <f>IFERROR(($E104/$F104)*(Deelnemersoverzicht!$C$23-(DATEDIF(Startdatum,$D104,"D")/365)),0)</f>
        <v>0</v>
      </c>
      <c r="L104" s="432"/>
      <c r="M104" s="432"/>
      <c r="N104" s="446" t="str">
        <f>IFERROR(IF(D104&gt;=Startdatum,"Na startdatum aangekocht", IF(DATEDIF('Begroting P'!$D104,Startdatum,"D")&gt;0,IF((('Begroting P'!$F104-((DATEDIF($D104,Startdatum,"M")/12)))*($E104/$F104))&lt;0,"Dit is afgeschreven!",(('Begroting P'!$F104-((DATEDIF($D104,Startdatum,"M")/12)))*($E104/$F104))),($E104/$F104))),0)</f>
        <v>Na startdatum aangekocht</v>
      </c>
      <c r="O104" s="432"/>
    </row>
    <row r="105" spans="2:15" ht="12.5" x14ac:dyDescent="0.25">
      <c r="B105" s="450"/>
      <c r="C105" s="369"/>
      <c r="D105" s="443"/>
      <c r="E105" s="451"/>
      <c r="F105" s="452"/>
      <c r="G105" s="368"/>
      <c r="H105" s="453">
        <f t="shared" si="4"/>
        <v>0</v>
      </c>
      <c r="I105" s="454"/>
      <c r="J105" s="455"/>
      <c r="K105" s="454">
        <f>IFERROR(($E105/$F105)*(Deelnemersoverzicht!$C$23-(DATEDIF(Startdatum,$D105,"D")/365)),0)</f>
        <v>0</v>
      </c>
      <c r="L105" s="432"/>
      <c r="M105" s="432"/>
      <c r="N105" s="446" t="str">
        <f>IFERROR(IF(D105&gt;=Startdatum,"Na startdatum aangekocht", IF(DATEDIF('Begroting P'!$D105,Startdatum,"D")&gt;0,IF((('Begroting P'!$F105-((DATEDIF($D105,Startdatum,"M")/12)))*($E105/$F105))&lt;0,"Dit is afgeschreven!",(('Begroting P'!$F105-((DATEDIF($D105,Startdatum,"M")/12)))*($E105/$F105))),($E105/$F105))),0)</f>
        <v>Na startdatum aangekocht</v>
      </c>
      <c r="O105" s="432"/>
    </row>
    <row r="106" spans="2:15" ht="12.5" x14ac:dyDescent="0.25">
      <c r="B106" s="450"/>
      <c r="C106" s="369"/>
      <c r="D106" s="443"/>
      <c r="E106" s="451"/>
      <c r="F106" s="452"/>
      <c r="G106" s="368"/>
      <c r="H106" s="453">
        <f t="shared" si="4"/>
        <v>0</v>
      </c>
      <c r="I106" s="454"/>
      <c r="J106" s="455"/>
      <c r="K106" s="454">
        <f>IFERROR(($E106/$F106)*(Deelnemersoverzicht!$C$23-(DATEDIF(Startdatum,$D106,"D")/365)),0)</f>
        <v>0</v>
      </c>
      <c r="L106" s="432"/>
      <c r="M106" s="432"/>
      <c r="N106" s="446" t="str">
        <f>IFERROR(IF(D106&gt;=Startdatum,"Na startdatum aangekocht", IF(DATEDIF('Begroting P'!$D106,Startdatum,"D")&gt;0,IF((('Begroting P'!$F106-((DATEDIF($D106,Startdatum,"M")/12)))*($E106/$F106))&lt;0,"Dit is afgeschreven!",(('Begroting P'!$F106-((DATEDIF($D106,Startdatum,"M")/12)))*($E106/$F106))),($E106/$F106))),0)</f>
        <v>Na startdatum aangekocht</v>
      </c>
      <c r="O106" s="432"/>
    </row>
    <row r="107" spans="2:15" ht="12.5" x14ac:dyDescent="0.25">
      <c r="B107" s="450"/>
      <c r="C107" s="369"/>
      <c r="D107" s="443"/>
      <c r="E107" s="451"/>
      <c r="F107" s="452"/>
      <c r="G107" s="368"/>
      <c r="H107" s="453">
        <f t="shared" si="4"/>
        <v>0</v>
      </c>
      <c r="I107" s="454"/>
      <c r="J107" s="455"/>
      <c r="K107" s="454">
        <f>IFERROR(($E107/$F107)*(Deelnemersoverzicht!$C$23-(DATEDIF(Startdatum,$D107,"D")/365)),0)</f>
        <v>0</v>
      </c>
      <c r="L107" s="432"/>
      <c r="M107" s="432"/>
      <c r="N107" s="446" t="str">
        <f>IFERROR(IF(D107&gt;=Startdatum,"Na startdatum aangekocht", IF(DATEDIF('Begroting P'!$D107,Startdatum,"D")&gt;0,IF((('Begroting P'!$F107-((DATEDIF($D107,Startdatum,"M")/12)))*($E107/$F107))&lt;0,"Dit is afgeschreven!",(('Begroting P'!$F107-((DATEDIF($D107,Startdatum,"M")/12)))*($E107/$F107))),($E107/$F107))),0)</f>
        <v>Na startdatum aangekocht</v>
      </c>
      <c r="O107" s="432"/>
    </row>
    <row r="108" spans="2:15" s="117" customFormat="1" ht="13" x14ac:dyDescent="0.3">
      <c r="K108" s="101">
        <f>SUM(K90:K107)</f>
        <v>0</v>
      </c>
    </row>
    <row r="109" spans="2:15" s="117" customFormat="1" ht="13" x14ac:dyDescent="0.3">
      <c r="O109" s="143"/>
    </row>
    <row r="110" spans="2:15" s="117" customFormat="1" ht="13" x14ac:dyDescent="0.3">
      <c r="B110" s="117" t="s">
        <v>248</v>
      </c>
      <c r="C110" s="432"/>
      <c r="J110" s="143"/>
    </row>
    <row r="111" spans="2:15" s="117" customFormat="1" ht="26" x14ac:dyDescent="0.3">
      <c r="B111" s="130" t="s">
        <v>221</v>
      </c>
      <c r="C111" s="594" t="s">
        <v>232</v>
      </c>
      <c r="D111" s="595"/>
      <c r="E111" s="595"/>
      <c r="F111" s="595"/>
      <c r="G111" s="595"/>
      <c r="H111" s="596"/>
      <c r="I111" s="140" t="s">
        <v>249</v>
      </c>
      <c r="J111" s="144" t="s">
        <v>250</v>
      </c>
      <c r="K111" s="130" t="s">
        <v>227</v>
      </c>
      <c r="L111" s="143"/>
    </row>
    <row r="112" spans="2:15" s="117" customFormat="1" ht="13" x14ac:dyDescent="0.3">
      <c r="B112" s="450"/>
      <c r="C112" s="582"/>
      <c r="D112" s="587"/>
      <c r="E112" s="587"/>
      <c r="F112" s="587"/>
      <c r="G112" s="587"/>
      <c r="H112" s="583"/>
      <c r="I112" s="369"/>
      <c r="J112" s="439"/>
      <c r="K112" s="456">
        <f t="shared" ref="K112:K129" si="5">$I112*J112</f>
        <v>0</v>
      </c>
      <c r="L112" s="143"/>
    </row>
    <row r="113" spans="2:12" s="117" customFormat="1" ht="13" x14ac:dyDescent="0.3">
      <c r="B113" s="450"/>
      <c r="C113" s="582"/>
      <c r="D113" s="587"/>
      <c r="E113" s="587"/>
      <c r="F113" s="587"/>
      <c r="G113" s="587"/>
      <c r="H113" s="583"/>
      <c r="I113" s="369"/>
      <c r="J113" s="439"/>
      <c r="K113" s="456">
        <f t="shared" si="5"/>
        <v>0</v>
      </c>
      <c r="L113" s="143"/>
    </row>
    <row r="114" spans="2:12" s="117" customFormat="1" ht="13" x14ac:dyDescent="0.3">
      <c r="B114" s="450"/>
      <c r="C114" s="582"/>
      <c r="D114" s="587"/>
      <c r="E114" s="587"/>
      <c r="F114" s="587"/>
      <c r="G114" s="587"/>
      <c r="H114" s="583"/>
      <c r="I114" s="369"/>
      <c r="J114" s="439"/>
      <c r="K114" s="456">
        <f t="shared" si="5"/>
        <v>0</v>
      </c>
      <c r="L114" s="143"/>
    </row>
    <row r="115" spans="2:12" s="117" customFormat="1" ht="13" x14ac:dyDescent="0.3">
      <c r="B115" s="450"/>
      <c r="C115" s="582"/>
      <c r="D115" s="587"/>
      <c r="E115" s="587"/>
      <c r="F115" s="587"/>
      <c r="G115" s="587"/>
      <c r="H115" s="583"/>
      <c r="I115" s="369"/>
      <c r="J115" s="439"/>
      <c r="K115" s="456">
        <f t="shared" si="5"/>
        <v>0</v>
      </c>
      <c r="L115" s="143"/>
    </row>
    <row r="116" spans="2:12" s="117" customFormat="1" ht="13" x14ac:dyDescent="0.3">
      <c r="B116" s="450"/>
      <c r="C116" s="582"/>
      <c r="D116" s="587"/>
      <c r="E116" s="587"/>
      <c r="F116" s="587"/>
      <c r="G116" s="587"/>
      <c r="H116" s="583"/>
      <c r="I116" s="369"/>
      <c r="J116" s="439"/>
      <c r="K116" s="456">
        <f t="shared" si="5"/>
        <v>0</v>
      </c>
      <c r="L116" s="143"/>
    </row>
    <row r="117" spans="2:12" s="117" customFormat="1" ht="13" x14ac:dyDescent="0.3">
      <c r="B117" s="450"/>
      <c r="C117" s="582"/>
      <c r="D117" s="587"/>
      <c r="E117" s="587"/>
      <c r="F117" s="587"/>
      <c r="G117" s="587"/>
      <c r="H117" s="583"/>
      <c r="I117" s="369"/>
      <c r="J117" s="439"/>
      <c r="K117" s="456">
        <f t="shared" si="5"/>
        <v>0</v>
      </c>
      <c r="L117" s="143"/>
    </row>
    <row r="118" spans="2:12" s="117" customFormat="1" ht="13" x14ac:dyDescent="0.3">
      <c r="B118" s="450"/>
      <c r="C118" s="588"/>
      <c r="D118" s="588"/>
      <c r="E118" s="588"/>
      <c r="F118" s="588"/>
      <c r="G118" s="588"/>
      <c r="H118" s="588"/>
      <c r="I118" s="368"/>
      <c r="J118" s="457"/>
      <c r="K118" s="456">
        <f t="shared" si="5"/>
        <v>0</v>
      </c>
      <c r="L118" s="143"/>
    </row>
    <row r="119" spans="2:12" s="117" customFormat="1" ht="13" x14ac:dyDescent="0.3">
      <c r="B119" s="450"/>
      <c r="C119" s="588"/>
      <c r="D119" s="588"/>
      <c r="E119" s="588"/>
      <c r="F119" s="588"/>
      <c r="G119" s="588"/>
      <c r="H119" s="588"/>
      <c r="I119" s="368"/>
      <c r="J119" s="457"/>
      <c r="K119" s="456">
        <f t="shared" si="5"/>
        <v>0</v>
      </c>
      <c r="L119" s="143"/>
    </row>
    <row r="120" spans="2:12" s="117" customFormat="1" ht="13" x14ac:dyDescent="0.3">
      <c r="B120" s="450"/>
      <c r="C120" s="582"/>
      <c r="D120" s="587"/>
      <c r="E120" s="587"/>
      <c r="F120" s="587"/>
      <c r="G120" s="587"/>
      <c r="H120" s="583"/>
      <c r="I120" s="369"/>
      <c r="J120" s="439"/>
      <c r="K120" s="456">
        <f t="shared" si="5"/>
        <v>0</v>
      </c>
      <c r="L120" s="143"/>
    </row>
    <row r="121" spans="2:12" s="117" customFormat="1" ht="13" x14ac:dyDescent="0.3">
      <c r="B121" s="450"/>
      <c r="C121" s="582"/>
      <c r="D121" s="587"/>
      <c r="E121" s="587"/>
      <c r="F121" s="587"/>
      <c r="G121" s="587"/>
      <c r="H121" s="583"/>
      <c r="I121" s="369"/>
      <c r="J121" s="439"/>
      <c r="K121" s="456">
        <f t="shared" si="5"/>
        <v>0</v>
      </c>
      <c r="L121" s="143"/>
    </row>
    <row r="122" spans="2:12" s="117" customFormat="1" ht="13" x14ac:dyDescent="0.3">
      <c r="B122" s="450"/>
      <c r="C122" s="582"/>
      <c r="D122" s="587"/>
      <c r="E122" s="587"/>
      <c r="F122" s="587"/>
      <c r="G122" s="587"/>
      <c r="H122" s="583"/>
      <c r="I122" s="369"/>
      <c r="J122" s="439"/>
      <c r="K122" s="456">
        <f t="shared" si="5"/>
        <v>0</v>
      </c>
      <c r="L122" s="143"/>
    </row>
    <row r="123" spans="2:12" s="117" customFormat="1" ht="13" x14ac:dyDescent="0.3">
      <c r="B123" s="450"/>
      <c r="C123" s="582"/>
      <c r="D123" s="587"/>
      <c r="E123" s="587"/>
      <c r="F123" s="587"/>
      <c r="G123" s="587"/>
      <c r="H123" s="583"/>
      <c r="I123" s="369"/>
      <c r="J123" s="439"/>
      <c r="K123" s="456">
        <f t="shared" si="5"/>
        <v>0</v>
      </c>
      <c r="L123" s="143"/>
    </row>
    <row r="124" spans="2:12" s="117" customFormat="1" ht="13" x14ac:dyDescent="0.3">
      <c r="B124" s="450"/>
      <c r="C124" s="582"/>
      <c r="D124" s="587"/>
      <c r="E124" s="587"/>
      <c r="F124" s="587"/>
      <c r="G124" s="587"/>
      <c r="H124" s="583"/>
      <c r="I124" s="369"/>
      <c r="J124" s="439"/>
      <c r="K124" s="456">
        <f t="shared" si="5"/>
        <v>0</v>
      </c>
      <c r="L124" s="143"/>
    </row>
    <row r="125" spans="2:12" s="117" customFormat="1" ht="13" x14ac:dyDescent="0.3">
      <c r="B125" s="450"/>
      <c r="C125" s="582"/>
      <c r="D125" s="587"/>
      <c r="E125" s="587"/>
      <c r="F125" s="587"/>
      <c r="G125" s="587"/>
      <c r="H125" s="583"/>
      <c r="I125" s="369"/>
      <c r="J125" s="439"/>
      <c r="K125" s="456">
        <f t="shared" si="5"/>
        <v>0</v>
      </c>
      <c r="L125" s="143"/>
    </row>
    <row r="126" spans="2:12" s="117" customFormat="1" ht="13" x14ac:dyDescent="0.3">
      <c r="B126" s="450"/>
      <c r="C126" s="582"/>
      <c r="D126" s="587"/>
      <c r="E126" s="587"/>
      <c r="F126" s="587"/>
      <c r="G126" s="587"/>
      <c r="H126" s="583"/>
      <c r="I126" s="369"/>
      <c r="J126" s="439"/>
      <c r="K126" s="456">
        <f t="shared" si="5"/>
        <v>0</v>
      </c>
      <c r="L126" s="143"/>
    </row>
    <row r="127" spans="2:12" s="117" customFormat="1" ht="13" x14ac:dyDescent="0.3">
      <c r="B127" s="450"/>
      <c r="C127" s="582"/>
      <c r="D127" s="587"/>
      <c r="E127" s="587"/>
      <c r="F127" s="587"/>
      <c r="G127" s="587"/>
      <c r="H127" s="583"/>
      <c r="I127" s="369"/>
      <c r="J127" s="439"/>
      <c r="K127" s="456">
        <f t="shared" si="5"/>
        <v>0</v>
      </c>
      <c r="L127" s="143"/>
    </row>
    <row r="128" spans="2:12" s="117" customFormat="1" ht="13" x14ac:dyDescent="0.3">
      <c r="B128" s="450"/>
      <c r="C128" s="582"/>
      <c r="D128" s="587"/>
      <c r="E128" s="587"/>
      <c r="F128" s="587"/>
      <c r="G128" s="587"/>
      <c r="H128" s="583"/>
      <c r="I128" s="369"/>
      <c r="J128" s="439"/>
      <c r="K128" s="456">
        <f t="shared" si="5"/>
        <v>0</v>
      </c>
      <c r="L128" s="143"/>
    </row>
    <row r="129" spans="2:13" s="117" customFormat="1" ht="13" x14ac:dyDescent="0.3">
      <c r="B129" s="450"/>
      <c r="C129" s="582"/>
      <c r="D129" s="587"/>
      <c r="E129" s="587"/>
      <c r="F129" s="587"/>
      <c r="G129" s="587"/>
      <c r="H129" s="583"/>
      <c r="I129" s="369"/>
      <c r="J129" s="439"/>
      <c r="K129" s="456">
        <f t="shared" si="5"/>
        <v>0</v>
      </c>
      <c r="L129" s="143"/>
    </row>
    <row r="130" spans="2:13" s="117" customFormat="1" ht="13" x14ac:dyDescent="0.3">
      <c r="K130" s="101">
        <f>SUM(K112:K129)</f>
        <v>0</v>
      </c>
      <c r="L130" s="143"/>
    </row>
    <row r="131" spans="2:13" s="117" customFormat="1" ht="13" x14ac:dyDescent="0.3"/>
    <row r="132" spans="2:13" s="117" customFormat="1" ht="13" x14ac:dyDescent="0.3">
      <c r="B132" s="117" t="s">
        <v>251</v>
      </c>
      <c r="C132" s="432"/>
      <c r="L132" s="143"/>
      <c r="M132" s="143"/>
    </row>
    <row r="133" spans="2:13" s="117" customFormat="1" ht="26" x14ac:dyDescent="0.3">
      <c r="B133" s="130" t="s">
        <v>221</v>
      </c>
      <c r="C133" s="140" t="s">
        <v>252</v>
      </c>
      <c r="D133" s="145"/>
      <c r="E133" s="142" t="s">
        <v>232</v>
      </c>
      <c r="F133" s="150"/>
      <c r="G133" s="150"/>
      <c r="H133" s="150"/>
      <c r="I133" s="150"/>
      <c r="J133" s="150"/>
      <c r="K133" s="144" t="s">
        <v>227</v>
      </c>
      <c r="L133" s="143"/>
    </row>
    <row r="134" spans="2:13" s="117" customFormat="1" ht="13" x14ac:dyDescent="0.3">
      <c r="B134" s="450"/>
      <c r="C134" s="582"/>
      <c r="D134" s="583"/>
      <c r="E134" s="369"/>
      <c r="F134" s="458"/>
      <c r="G134" s="458"/>
      <c r="H134" s="458"/>
      <c r="I134" s="458"/>
      <c r="J134" s="458"/>
      <c r="K134" s="459"/>
      <c r="L134" s="143"/>
    </row>
    <row r="135" spans="2:13" s="117" customFormat="1" ht="13" x14ac:dyDescent="0.3">
      <c r="B135" s="450"/>
      <c r="C135" s="582"/>
      <c r="D135" s="583"/>
      <c r="E135" s="369"/>
      <c r="F135" s="458"/>
      <c r="G135" s="458"/>
      <c r="H135" s="458"/>
      <c r="I135" s="458"/>
      <c r="J135" s="458"/>
      <c r="K135" s="459"/>
      <c r="L135" s="143"/>
    </row>
    <row r="136" spans="2:13" s="117" customFormat="1" ht="13" x14ac:dyDescent="0.3">
      <c r="B136" s="450"/>
      <c r="C136" s="582"/>
      <c r="D136" s="583"/>
      <c r="E136" s="369"/>
      <c r="F136" s="458"/>
      <c r="G136" s="458"/>
      <c r="H136" s="458"/>
      <c r="I136" s="458"/>
      <c r="J136" s="458"/>
      <c r="K136" s="459"/>
      <c r="L136" s="143"/>
    </row>
    <row r="137" spans="2:13" s="117" customFormat="1" ht="13" x14ac:dyDescent="0.3">
      <c r="B137" s="450"/>
      <c r="C137" s="582"/>
      <c r="D137" s="583"/>
      <c r="E137" s="369"/>
      <c r="F137" s="458"/>
      <c r="G137" s="458"/>
      <c r="H137" s="458"/>
      <c r="I137" s="458"/>
      <c r="J137" s="458"/>
      <c r="K137" s="459"/>
      <c r="L137" s="143"/>
    </row>
    <row r="138" spans="2:13" s="117" customFormat="1" ht="13" x14ac:dyDescent="0.3">
      <c r="B138" s="450"/>
      <c r="C138" s="582"/>
      <c r="D138" s="583"/>
      <c r="E138" s="369"/>
      <c r="F138" s="458"/>
      <c r="G138" s="458"/>
      <c r="H138" s="458"/>
      <c r="I138" s="458"/>
      <c r="J138" s="458"/>
      <c r="K138" s="459"/>
      <c r="L138" s="143"/>
    </row>
    <row r="139" spans="2:13" s="117" customFormat="1" ht="13" x14ac:dyDescent="0.3">
      <c r="B139" s="450"/>
      <c r="C139" s="582"/>
      <c r="D139" s="583"/>
      <c r="E139" s="369"/>
      <c r="F139" s="458"/>
      <c r="G139" s="458"/>
      <c r="H139" s="458"/>
      <c r="I139" s="458"/>
      <c r="J139" s="458"/>
      <c r="K139" s="459"/>
      <c r="L139" s="143"/>
    </row>
    <row r="140" spans="2:13" s="117" customFormat="1" ht="13" x14ac:dyDescent="0.3">
      <c r="B140" s="450"/>
      <c r="C140" s="582"/>
      <c r="D140" s="583"/>
      <c r="E140" s="369"/>
      <c r="F140" s="458"/>
      <c r="G140" s="458"/>
      <c r="H140" s="458"/>
      <c r="I140" s="458"/>
      <c r="J140" s="458"/>
      <c r="K140" s="459"/>
      <c r="L140" s="143"/>
    </row>
    <row r="141" spans="2:13" s="117" customFormat="1" ht="13" x14ac:dyDescent="0.3">
      <c r="B141" s="450"/>
      <c r="C141" s="582"/>
      <c r="D141" s="583"/>
      <c r="E141" s="369"/>
      <c r="F141" s="458"/>
      <c r="G141" s="458"/>
      <c r="H141" s="458"/>
      <c r="I141" s="458"/>
      <c r="J141" s="458"/>
      <c r="K141" s="459"/>
      <c r="L141" s="143"/>
    </row>
    <row r="142" spans="2:13" s="117" customFormat="1" ht="13" x14ac:dyDescent="0.3">
      <c r="B142" s="450"/>
      <c r="C142" s="582"/>
      <c r="D142" s="583"/>
      <c r="E142" s="369"/>
      <c r="F142" s="458"/>
      <c r="G142" s="458"/>
      <c r="H142" s="458"/>
      <c r="I142" s="458"/>
      <c r="J142" s="458"/>
      <c r="K142" s="226"/>
      <c r="L142" s="143"/>
    </row>
    <row r="143" spans="2:13" s="117" customFormat="1" ht="13" x14ac:dyDescent="0.3">
      <c r="B143" s="450"/>
      <c r="C143" s="582"/>
      <c r="D143" s="583"/>
      <c r="E143" s="369"/>
      <c r="F143" s="458"/>
      <c r="G143" s="458"/>
      <c r="H143" s="458"/>
      <c r="I143" s="458"/>
      <c r="J143" s="458"/>
      <c r="K143" s="459"/>
      <c r="L143" s="143"/>
    </row>
    <row r="144" spans="2:13" s="117" customFormat="1" ht="13" x14ac:dyDescent="0.3">
      <c r="B144" s="450"/>
      <c r="C144" s="582"/>
      <c r="D144" s="583"/>
      <c r="E144" s="369"/>
      <c r="F144" s="458"/>
      <c r="G144" s="458"/>
      <c r="H144" s="458"/>
      <c r="I144" s="458"/>
      <c r="J144" s="458"/>
      <c r="K144" s="459"/>
      <c r="L144" s="143"/>
    </row>
    <row r="145" spans="1:15" s="117" customFormat="1" ht="13" x14ac:dyDescent="0.3">
      <c r="B145" s="450"/>
      <c r="C145" s="582"/>
      <c r="D145" s="583"/>
      <c r="E145" s="369"/>
      <c r="F145" s="458"/>
      <c r="G145" s="458"/>
      <c r="H145" s="458"/>
      <c r="I145" s="458"/>
      <c r="J145" s="458"/>
      <c r="K145" s="459"/>
      <c r="L145" s="143"/>
    </row>
    <row r="146" spans="1:15" s="117" customFormat="1" ht="13" x14ac:dyDescent="0.3">
      <c r="B146" s="450"/>
      <c r="C146" s="582"/>
      <c r="D146" s="583"/>
      <c r="E146" s="369"/>
      <c r="F146" s="458"/>
      <c r="G146" s="458"/>
      <c r="H146" s="458"/>
      <c r="I146" s="458"/>
      <c r="J146" s="458"/>
      <c r="K146" s="459"/>
      <c r="L146" s="143"/>
    </row>
    <row r="147" spans="1:15" s="117" customFormat="1" ht="13" x14ac:dyDescent="0.3">
      <c r="B147" s="450"/>
      <c r="C147" s="582"/>
      <c r="D147" s="583"/>
      <c r="E147" s="369"/>
      <c r="F147" s="458"/>
      <c r="G147" s="458"/>
      <c r="H147" s="458"/>
      <c r="I147" s="458"/>
      <c r="J147" s="458"/>
      <c r="K147" s="459"/>
      <c r="L147" s="143"/>
    </row>
    <row r="148" spans="1:15" s="117" customFormat="1" ht="13" x14ac:dyDescent="0.3">
      <c r="B148" s="450"/>
      <c r="C148" s="582"/>
      <c r="D148" s="583"/>
      <c r="E148" s="369"/>
      <c r="F148" s="458"/>
      <c r="G148" s="458"/>
      <c r="H148" s="458"/>
      <c r="I148" s="458"/>
      <c r="J148" s="458"/>
      <c r="K148" s="459"/>
      <c r="L148" s="143"/>
    </row>
    <row r="149" spans="1:15" s="117" customFormat="1" ht="13" x14ac:dyDescent="0.3">
      <c r="B149" s="450"/>
      <c r="C149" s="582"/>
      <c r="D149" s="583"/>
      <c r="E149" s="369"/>
      <c r="F149" s="458"/>
      <c r="G149" s="458"/>
      <c r="H149" s="458"/>
      <c r="I149" s="458"/>
      <c r="J149" s="458"/>
      <c r="K149" s="459"/>
      <c r="L149" s="143"/>
    </row>
    <row r="150" spans="1:15" s="117" customFormat="1" ht="13" x14ac:dyDescent="0.3">
      <c r="B150" s="450"/>
      <c r="C150" s="582"/>
      <c r="D150" s="583"/>
      <c r="E150" s="369"/>
      <c r="F150" s="458"/>
      <c r="G150" s="458"/>
      <c r="H150" s="458"/>
      <c r="I150" s="458"/>
      <c r="J150" s="458"/>
      <c r="K150" s="459"/>
      <c r="L150" s="143"/>
    </row>
    <row r="151" spans="1:15" s="117" customFormat="1" ht="13" x14ac:dyDescent="0.3">
      <c r="B151" s="450"/>
      <c r="C151" s="582"/>
      <c r="D151" s="583"/>
      <c r="E151" s="369"/>
      <c r="F151" s="458"/>
      <c r="G151" s="458"/>
      <c r="H151" s="458"/>
      <c r="I151" s="458"/>
      <c r="J151" s="458"/>
      <c r="K151" s="226"/>
      <c r="L151" s="143"/>
    </row>
    <row r="152" spans="1:15" s="117" customFormat="1" ht="13" x14ac:dyDescent="0.3">
      <c r="K152" s="101">
        <f>SUM(K134:K151)</f>
        <v>0</v>
      </c>
    </row>
    <row r="153" spans="1:15" s="117" customFormat="1" ht="13" x14ac:dyDescent="0.3">
      <c r="L153" s="143"/>
      <c r="M153" s="143"/>
    </row>
    <row r="154" spans="1:15" s="117" customFormat="1" ht="13" x14ac:dyDescent="0.3">
      <c r="J154" s="169" t="s">
        <v>253</v>
      </c>
      <c r="K154" s="101">
        <f>K108+K130+K152</f>
        <v>0</v>
      </c>
      <c r="L154" s="143"/>
    </row>
    <row r="155" spans="1:15" s="117" customFormat="1" ht="13" x14ac:dyDescent="0.3">
      <c r="N155" s="132"/>
    </row>
    <row r="156" spans="1:15" ht="13" x14ac:dyDescent="0.3">
      <c r="A156" s="432"/>
      <c r="B156" s="114" t="s">
        <v>254</v>
      </c>
      <c r="C156" s="115"/>
      <c r="D156" s="146"/>
      <c r="E156" s="147"/>
      <c r="F156" s="115"/>
      <c r="G156" s="115"/>
      <c r="H156" s="115"/>
      <c r="I156" s="115"/>
      <c r="J156" s="115"/>
      <c r="K156" s="115"/>
      <c r="L156" s="116"/>
      <c r="M156" s="432"/>
      <c r="N156" s="432"/>
      <c r="O156" s="432"/>
    </row>
    <row r="157" spans="1:15" ht="13" x14ac:dyDescent="0.3">
      <c r="A157" s="432"/>
      <c r="B157" s="114" t="s">
        <v>255</v>
      </c>
      <c r="C157" s="115"/>
      <c r="D157" s="146"/>
      <c r="E157" s="147"/>
      <c r="F157" s="115"/>
      <c r="G157" s="115"/>
      <c r="H157" s="115"/>
      <c r="I157" s="115"/>
      <c r="J157" s="115"/>
      <c r="K157" s="261"/>
      <c r="L157" s="149"/>
      <c r="M157" s="432"/>
      <c r="N157" s="432"/>
      <c r="O157" s="432"/>
    </row>
    <row r="158" spans="1:15" ht="13" x14ac:dyDescent="0.3">
      <c r="A158" s="432"/>
      <c r="B158" s="432"/>
      <c r="C158" s="138"/>
      <c r="D158" s="432"/>
      <c r="E158" s="432"/>
      <c r="F158" s="432"/>
      <c r="G158" s="432"/>
      <c r="H158" s="432"/>
      <c r="I158" s="432"/>
      <c r="J158" s="432"/>
      <c r="K158" s="432"/>
      <c r="L158" s="432"/>
      <c r="M158" s="432"/>
      <c r="N158" s="432"/>
      <c r="O158" s="435"/>
    </row>
    <row r="159" spans="1:15" ht="13" x14ac:dyDescent="0.3">
      <c r="A159" s="403"/>
      <c r="B159" s="142" t="s">
        <v>256</v>
      </c>
      <c r="C159" s="150"/>
      <c r="D159" s="150"/>
      <c r="E159" s="150"/>
      <c r="F159" s="150"/>
      <c r="G159" s="150"/>
      <c r="H159" s="150"/>
      <c r="I159" s="150"/>
      <c r="J159" s="150"/>
      <c r="K159" s="136" t="s">
        <v>136</v>
      </c>
      <c r="L159" s="460"/>
      <c r="M159" s="432"/>
      <c r="N159" s="432"/>
      <c r="O159" s="432"/>
    </row>
    <row r="160" spans="1:15" ht="12.5" x14ac:dyDescent="0.25">
      <c r="A160" s="432"/>
      <c r="B160" s="461" t="s">
        <v>219</v>
      </c>
      <c r="C160" s="462" t="s">
        <v>220</v>
      </c>
      <c r="D160" s="462"/>
      <c r="E160" s="462"/>
      <c r="F160" s="462"/>
      <c r="G160" s="462"/>
      <c r="H160" s="462"/>
      <c r="I160" s="462"/>
      <c r="J160" s="462"/>
      <c r="K160" s="441">
        <f>K56</f>
        <v>0</v>
      </c>
      <c r="L160" s="435"/>
      <c r="M160" s="432"/>
      <c r="N160" s="432"/>
      <c r="O160" s="432"/>
    </row>
    <row r="161" spans="2:15" ht="12.5" x14ac:dyDescent="0.25">
      <c r="B161" s="461" t="s">
        <v>229</v>
      </c>
      <c r="C161" s="462" t="s">
        <v>230</v>
      </c>
      <c r="D161" s="462"/>
      <c r="E161" s="462"/>
      <c r="F161" s="462"/>
      <c r="G161" s="462"/>
      <c r="H161" s="462"/>
      <c r="I161" s="462"/>
      <c r="J161" s="462"/>
      <c r="K161" s="441">
        <f>K84</f>
        <v>0</v>
      </c>
      <c r="L161" s="435"/>
      <c r="M161" s="432"/>
      <c r="N161" s="432"/>
      <c r="O161" s="432"/>
    </row>
    <row r="162" spans="2:15" ht="12.5" x14ac:dyDescent="0.25">
      <c r="B162" s="461" t="s">
        <v>242</v>
      </c>
      <c r="C162" s="462" t="s">
        <v>243</v>
      </c>
      <c r="D162" s="462"/>
      <c r="E162" s="462"/>
      <c r="F162" s="462"/>
      <c r="G162" s="462"/>
      <c r="H162" s="462"/>
      <c r="I162" s="462"/>
      <c r="J162" s="462"/>
      <c r="K162" s="441">
        <f>K154</f>
        <v>0</v>
      </c>
      <c r="L162" s="435"/>
      <c r="M162" s="432"/>
      <c r="N162" s="432"/>
      <c r="O162" s="432"/>
    </row>
    <row r="163" spans="2:15" ht="13" x14ac:dyDescent="0.3">
      <c r="B163" s="117"/>
      <c r="C163" s="117"/>
      <c r="D163" s="432"/>
      <c r="E163" s="432"/>
      <c r="F163" s="432"/>
      <c r="G163" s="432"/>
      <c r="H163" s="432"/>
      <c r="I163" s="432"/>
      <c r="J163" s="432"/>
      <c r="K163" s="432"/>
      <c r="L163" s="432"/>
      <c r="M163" s="463"/>
      <c r="N163" s="435"/>
      <c r="O163" s="432"/>
    </row>
    <row r="164" spans="2:15" ht="13" x14ac:dyDescent="0.3">
      <c r="B164" s="151" t="s">
        <v>257</v>
      </c>
      <c r="C164" s="152" t="s">
        <v>258</v>
      </c>
      <c r="D164" s="152"/>
      <c r="E164" s="152"/>
      <c r="F164" s="152"/>
      <c r="G164" s="152"/>
      <c r="H164" s="152"/>
      <c r="I164" s="152"/>
      <c r="J164" s="152"/>
      <c r="K164" s="153">
        <f>SUM(K160:K162)</f>
        <v>0</v>
      </c>
      <c r="L164" s="435"/>
      <c r="M164" s="432"/>
      <c r="N164" s="432"/>
      <c r="O164" s="432"/>
    </row>
    <row r="165" spans="2:15" ht="12.5" x14ac:dyDescent="0.25">
      <c r="B165" s="154"/>
      <c r="C165" s="154"/>
      <c r="D165" s="432"/>
      <c r="E165" s="432"/>
      <c r="F165" s="432"/>
      <c r="G165" s="432"/>
      <c r="H165" s="432"/>
      <c r="I165" s="432"/>
      <c r="J165" s="432"/>
      <c r="K165" s="432"/>
      <c r="L165" s="432"/>
      <c r="M165" s="432"/>
      <c r="N165" s="435"/>
      <c r="O165" s="432"/>
    </row>
    <row r="166" spans="2:15" ht="12.5" x14ac:dyDescent="0.25">
      <c r="B166" s="461" t="s">
        <v>259</v>
      </c>
      <c r="C166" s="462"/>
      <c r="D166" s="462"/>
      <c r="E166" s="462"/>
      <c r="F166" s="462"/>
      <c r="G166" s="462"/>
      <c r="H166" s="462"/>
      <c r="I166" s="462"/>
      <c r="J166" s="462"/>
      <c r="K166" s="464" t="s">
        <v>86</v>
      </c>
      <c r="L166" s="432"/>
      <c r="M166" s="432"/>
      <c r="N166" s="435"/>
      <c r="O166" s="432"/>
    </row>
    <row r="167" spans="2:15" ht="12.5" x14ac:dyDescent="0.25">
      <c r="B167" s="461" t="s">
        <v>261</v>
      </c>
      <c r="C167" s="462"/>
      <c r="D167" s="462"/>
      <c r="E167" s="462"/>
      <c r="F167" s="462"/>
      <c r="G167" s="462"/>
      <c r="H167" s="462"/>
      <c r="I167" s="462"/>
      <c r="J167" s="462"/>
      <c r="K167" s="465" t="str">
        <f>IF(K166="Middelgrote bedrijven (10%)","60%",IF(K166="Kleine bedrijven (20%)","70%",IF(K166="&lt;maak een keuze&gt;","0%","50%")))</f>
        <v>0%</v>
      </c>
      <c r="L167" s="466"/>
      <c r="M167" s="435"/>
      <c r="N167" s="432"/>
      <c r="O167" s="432"/>
    </row>
    <row r="168" spans="2:15" ht="13" x14ac:dyDescent="0.3">
      <c r="B168" s="461" t="s">
        <v>335</v>
      </c>
      <c r="C168" s="462"/>
      <c r="D168" s="462"/>
      <c r="E168" s="462"/>
      <c r="F168" s="462"/>
      <c r="G168" s="462"/>
      <c r="H168" s="462"/>
      <c r="I168" s="462"/>
      <c r="J168" s="462"/>
      <c r="K168" s="101" t="e">
        <f>MIN(K164*K167,MaxSubsidie)</f>
        <v>#N/A</v>
      </c>
      <c r="L168" s="155"/>
      <c r="M168" s="435"/>
      <c r="N168" s="432"/>
      <c r="O168" s="432"/>
    </row>
    <row r="169" spans="2:15" x14ac:dyDescent="0.35">
      <c r="B169" s="580" t="s">
        <v>144</v>
      </c>
      <c r="C169" s="581"/>
      <c r="D169" s="581"/>
      <c r="E169" s="581"/>
      <c r="F169" s="581"/>
      <c r="G169" s="156"/>
      <c r="H169" s="157"/>
      <c r="J169" s="170" t="str">
        <f>IF(K169&gt;0,"Dit kan gevolgen hebben voor de maximale hoogte van de subsidie!","")</f>
        <v/>
      </c>
      <c r="K169" s="227">
        <v>0</v>
      </c>
      <c r="L169" s="432"/>
      <c r="M169" s="432"/>
      <c r="N169" s="432"/>
      <c r="O169" s="432"/>
    </row>
    <row r="170" spans="2:15" ht="13" x14ac:dyDescent="0.3">
      <c r="B170" s="151" t="s">
        <v>262</v>
      </c>
      <c r="C170" s="152"/>
      <c r="D170" s="152"/>
      <c r="E170" s="152"/>
      <c r="F170" s="152"/>
      <c r="G170" s="152"/>
      <c r="H170" s="152"/>
      <c r="I170" s="152"/>
      <c r="J170" s="152"/>
      <c r="K170" s="101" t="e">
        <f>K168-K169</f>
        <v>#N/A</v>
      </c>
      <c r="L170" s="435"/>
      <c r="M170" s="432"/>
      <c r="N170" s="467"/>
      <c r="O170" s="432"/>
    </row>
    <row r="171" spans="2:15" ht="13" x14ac:dyDescent="0.3">
      <c r="B171" s="580" t="s">
        <v>263</v>
      </c>
      <c r="C171" s="581"/>
      <c r="D171" s="581"/>
      <c r="E171" s="367" t="str">
        <f>IF(L171&lt;1,"Let op: Vergeet niet de door u gevraagde subsidie in te vullen! →",IF(L171&gt;MaxSubsidie,"LET OP: u vraagt meer subsidie aan dat volgens het programma mogelijk is",IF(L171&gt;K170,"LET OP: U vraagt meer dan de maximale berekende subsidie aan!",IF(L171&lt;K170,"LET OP: U vraagt minder dan de maximale berekende subsidie aan!",""))))</f>
        <v>Let op: Vergeet niet de door u gevraagde subsidie in te vullen! →</v>
      </c>
      <c r="F171" s="157"/>
      <c r="G171" s="157"/>
      <c r="H171" s="157"/>
      <c r="I171" s="157"/>
      <c r="J171" s="157"/>
      <c r="K171" s="262" t="e">
        <f>IF(K168&gt;0,L171/(K170+K169)*K168,0)</f>
        <v>#N/A</v>
      </c>
      <c r="L171" s="228">
        <v>0</v>
      </c>
      <c r="M171" s="435"/>
      <c r="N171" s="432"/>
      <c r="O171" s="432"/>
    </row>
    <row r="172" spans="2:15" ht="12.5" x14ac:dyDescent="0.25">
      <c r="B172" s="432"/>
      <c r="C172" s="432"/>
      <c r="D172" s="432"/>
      <c r="E172" s="432"/>
      <c r="F172" s="432"/>
      <c r="G172" s="432"/>
      <c r="H172" s="432"/>
      <c r="I172" s="432"/>
      <c r="J172" s="432"/>
      <c r="K172" s="432"/>
      <c r="L172" s="432"/>
      <c r="M172" s="432"/>
      <c r="N172" s="432"/>
      <c r="O172" s="432"/>
    </row>
    <row r="173" spans="2:15" ht="13" x14ac:dyDescent="0.3">
      <c r="B173" s="114" t="s">
        <v>264</v>
      </c>
      <c r="C173" s="115"/>
      <c r="D173" s="146"/>
      <c r="E173" s="147"/>
      <c r="F173" s="115"/>
      <c r="G173" s="115"/>
      <c r="H173" s="115"/>
      <c r="I173" s="115"/>
      <c r="J173" s="115"/>
      <c r="K173" s="115"/>
      <c r="L173" s="115"/>
      <c r="M173" s="148"/>
      <c r="N173" s="149"/>
      <c r="O173" s="435"/>
    </row>
    <row r="174" spans="2:15" ht="13" x14ac:dyDescent="0.3">
      <c r="B174" s="114" t="s">
        <v>265</v>
      </c>
      <c r="C174" s="115"/>
      <c r="D174" s="146"/>
      <c r="E174" s="147"/>
      <c r="F174" s="115"/>
      <c r="G174" s="115"/>
      <c r="H174" s="115"/>
      <c r="I174" s="115"/>
      <c r="J174" s="115"/>
      <c r="K174" s="115"/>
      <c r="L174" s="115"/>
      <c r="M174" s="148"/>
      <c r="N174" s="149"/>
      <c r="O174" s="435"/>
    </row>
    <row r="175" spans="2:15" ht="13" thickBot="1" x14ac:dyDescent="0.3">
      <c r="B175" s="432"/>
      <c r="C175" s="432"/>
      <c r="D175" s="432"/>
      <c r="E175" s="432"/>
      <c r="F175" s="432"/>
      <c r="G175" s="432"/>
      <c r="H175" s="432"/>
      <c r="I175" s="432"/>
      <c r="J175" s="432"/>
      <c r="K175" s="432"/>
      <c r="L175" s="432"/>
      <c r="M175" s="432"/>
      <c r="N175" s="435"/>
      <c r="O175" s="435"/>
    </row>
    <row r="176" spans="2:15" ht="12.5" x14ac:dyDescent="0.25">
      <c r="B176" s="468" t="s">
        <v>266</v>
      </c>
      <c r="C176" s="469" t="s">
        <v>175</v>
      </c>
      <c r="D176" s="470"/>
      <c r="E176" s="470"/>
      <c r="F176" s="470"/>
      <c r="G176" s="470"/>
      <c r="H176" s="470"/>
      <c r="I176" s="470"/>
      <c r="J176" s="470"/>
      <c r="K176" s="470"/>
      <c r="L176" s="471"/>
      <c r="M176" s="472">
        <f>K164</f>
        <v>0</v>
      </c>
      <c r="N176" s="435"/>
      <c r="O176" s="435"/>
    </row>
    <row r="177" spans="2:16" ht="12.5" x14ac:dyDescent="0.25">
      <c r="B177" s="473" t="s">
        <v>267</v>
      </c>
      <c r="C177" s="474" t="s">
        <v>268</v>
      </c>
      <c r="D177" s="475"/>
      <c r="E177" s="475"/>
      <c r="F177" s="475"/>
      <c r="G177" s="475"/>
      <c r="H177" s="475"/>
      <c r="I177" s="475"/>
      <c r="J177" s="475"/>
      <c r="K177" s="475"/>
      <c r="L177" s="476"/>
      <c r="M177" s="477">
        <f>K169</f>
        <v>0</v>
      </c>
      <c r="N177" s="435"/>
      <c r="O177" s="435"/>
      <c r="P177" s="432"/>
    </row>
    <row r="178" spans="2:16" ht="12.5" x14ac:dyDescent="0.25">
      <c r="B178" s="473" t="s">
        <v>269</v>
      </c>
      <c r="C178" s="474" t="s">
        <v>270</v>
      </c>
      <c r="D178" s="475"/>
      <c r="E178" s="475"/>
      <c r="F178" s="475"/>
      <c r="G178" s="475"/>
      <c r="H178" s="475"/>
      <c r="I178" s="475"/>
      <c r="J178" s="475"/>
      <c r="K178" s="475"/>
      <c r="L178" s="476"/>
      <c r="M178" s="477">
        <f>L171</f>
        <v>0</v>
      </c>
      <c r="N178" s="435"/>
      <c r="O178" s="435"/>
      <c r="P178" s="432"/>
    </row>
    <row r="179" spans="2:16" ht="13.5" thickBot="1" x14ac:dyDescent="0.35">
      <c r="B179" s="158" t="s">
        <v>271</v>
      </c>
      <c r="C179" s="159" t="s">
        <v>272</v>
      </c>
      <c r="D179" s="160"/>
      <c r="E179" s="160"/>
      <c r="F179" s="160"/>
      <c r="G179" s="160"/>
      <c r="H179" s="160"/>
      <c r="I179" s="160" t="s">
        <v>273</v>
      </c>
      <c r="J179" s="160"/>
      <c r="K179" s="160"/>
      <c r="L179" s="161"/>
      <c r="M179" s="102">
        <f>M176-M177-M178</f>
        <v>0</v>
      </c>
      <c r="N179" s="435"/>
      <c r="O179" s="435"/>
      <c r="P179" s="432"/>
    </row>
    <row r="180" spans="2:16" ht="12.5" x14ac:dyDescent="0.25">
      <c r="B180" s="432"/>
      <c r="C180" s="432"/>
      <c r="D180" s="432"/>
      <c r="E180" s="432"/>
      <c r="F180" s="432"/>
      <c r="G180" s="432"/>
      <c r="H180" s="432"/>
      <c r="I180" s="432"/>
      <c r="J180" s="432"/>
      <c r="K180" s="432"/>
      <c r="L180" s="432"/>
      <c r="M180" s="432"/>
      <c r="N180" s="432"/>
      <c r="O180" s="435"/>
      <c r="P180" s="435"/>
    </row>
    <row r="181" spans="2:16" ht="13" x14ac:dyDescent="0.3">
      <c r="B181" s="114" t="s">
        <v>274</v>
      </c>
      <c r="C181" s="115"/>
      <c r="D181" s="146"/>
      <c r="E181" s="147"/>
      <c r="F181" s="115"/>
      <c r="G181" s="115"/>
      <c r="H181" s="115"/>
      <c r="I181" s="115"/>
      <c r="J181" s="115"/>
      <c r="K181" s="115"/>
      <c r="L181" s="115"/>
      <c r="M181" s="115"/>
      <c r="N181" s="437"/>
      <c r="O181" s="432"/>
      <c r="P181" s="432"/>
    </row>
    <row r="182" spans="2:16" ht="12.5" x14ac:dyDescent="0.25">
      <c r="B182" s="584"/>
      <c r="C182" s="585"/>
      <c r="D182" s="585"/>
      <c r="E182" s="585"/>
      <c r="F182" s="585"/>
      <c r="G182" s="585"/>
      <c r="H182" s="585"/>
      <c r="I182" s="585"/>
      <c r="J182" s="585"/>
      <c r="K182" s="585"/>
      <c r="L182" s="585"/>
      <c r="M182" s="586"/>
      <c r="N182" s="435"/>
      <c r="O182" s="432"/>
      <c r="P182" s="432"/>
    </row>
    <row r="183" spans="2:16" ht="12.5" x14ac:dyDescent="0.25">
      <c r="B183" s="574"/>
      <c r="C183" s="575"/>
      <c r="D183" s="575"/>
      <c r="E183" s="575"/>
      <c r="F183" s="575"/>
      <c r="G183" s="575"/>
      <c r="H183" s="575"/>
      <c r="I183" s="575"/>
      <c r="J183" s="575"/>
      <c r="K183" s="575"/>
      <c r="L183" s="575"/>
      <c r="M183" s="576"/>
      <c r="N183" s="435"/>
      <c r="O183" s="432"/>
      <c r="P183" s="432"/>
    </row>
    <row r="184" spans="2:16" ht="12.5" x14ac:dyDescent="0.25">
      <c r="B184" s="574"/>
      <c r="C184" s="575"/>
      <c r="D184" s="575"/>
      <c r="E184" s="575"/>
      <c r="F184" s="575"/>
      <c r="G184" s="575"/>
      <c r="H184" s="575"/>
      <c r="I184" s="575"/>
      <c r="J184" s="575"/>
      <c r="K184" s="575"/>
      <c r="L184" s="575"/>
      <c r="M184" s="576"/>
      <c r="N184" s="435"/>
      <c r="O184" s="432"/>
      <c r="P184" s="432"/>
    </row>
    <row r="185" spans="2:16" ht="12.5" x14ac:dyDescent="0.25">
      <c r="B185" s="574"/>
      <c r="C185" s="575"/>
      <c r="D185" s="575"/>
      <c r="E185" s="575"/>
      <c r="F185" s="575"/>
      <c r="G185" s="575"/>
      <c r="H185" s="575"/>
      <c r="I185" s="575"/>
      <c r="J185" s="575"/>
      <c r="K185" s="575"/>
      <c r="L185" s="575"/>
      <c r="M185" s="576"/>
      <c r="N185" s="435"/>
      <c r="O185" s="432"/>
      <c r="P185" s="432"/>
    </row>
    <row r="186" spans="2:16" ht="12.5" x14ac:dyDescent="0.25">
      <c r="B186" s="574"/>
      <c r="C186" s="575"/>
      <c r="D186" s="575"/>
      <c r="E186" s="575"/>
      <c r="F186" s="575"/>
      <c r="G186" s="575"/>
      <c r="H186" s="575"/>
      <c r="I186" s="575"/>
      <c r="J186" s="575"/>
      <c r="K186" s="575"/>
      <c r="L186" s="575"/>
      <c r="M186" s="576"/>
      <c r="N186" s="435"/>
      <c r="O186" s="432"/>
      <c r="P186" s="432"/>
    </row>
    <row r="187" spans="2:16" ht="12.5" x14ac:dyDescent="0.25">
      <c r="B187" s="574"/>
      <c r="C187" s="575"/>
      <c r="D187" s="575"/>
      <c r="E187" s="575"/>
      <c r="F187" s="575"/>
      <c r="G187" s="575"/>
      <c r="H187" s="575"/>
      <c r="I187" s="575"/>
      <c r="J187" s="575"/>
      <c r="K187" s="575"/>
      <c r="L187" s="575"/>
      <c r="M187" s="576"/>
      <c r="N187" s="435"/>
      <c r="O187" s="432"/>
      <c r="P187" s="432"/>
    </row>
    <row r="188" spans="2:16" ht="12.5" x14ac:dyDescent="0.25">
      <c r="B188" s="574"/>
      <c r="C188" s="575"/>
      <c r="D188" s="575"/>
      <c r="E188" s="575"/>
      <c r="F188" s="575"/>
      <c r="G188" s="575"/>
      <c r="H188" s="575"/>
      <c r="I188" s="575"/>
      <c r="J188" s="575"/>
      <c r="K188" s="575"/>
      <c r="L188" s="575"/>
      <c r="M188" s="576"/>
      <c r="N188" s="435"/>
      <c r="O188" s="432"/>
      <c r="P188" s="432"/>
    </row>
    <row r="189" spans="2:16" ht="12.5" x14ac:dyDescent="0.25">
      <c r="B189" s="574"/>
      <c r="C189" s="575"/>
      <c r="D189" s="575"/>
      <c r="E189" s="575"/>
      <c r="F189" s="575"/>
      <c r="G189" s="575"/>
      <c r="H189" s="575"/>
      <c r="I189" s="575"/>
      <c r="J189" s="575"/>
      <c r="K189" s="575"/>
      <c r="L189" s="575"/>
      <c r="M189" s="576"/>
      <c r="N189" s="435"/>
      <c r="O189" s="432"/>
      <c r="P189" s="432"/>
    </row>
    <row r="190" spans="2:16" ht="12.5" x14ac:dyDescent="0.25">
      <c r="B190" s="574"/>
      <c r="C190" s="575"/>
      <c r="D190" s="575"/>
      <c r="E190" s="575"/>
      <c r="F190" s="575"/>
      <c r="G190" s="575"/>
      <c r="H190" s="575"/>
      <c r="I190" s="575"/>
      <c r="J190" s="575"/>
      <c r="K190" s="575"/>
      <c r="L190" s="575"/>
      <c r="M190" s="576"/>
      <c r="N190" s="435"/>
      <c r="O190" s="432"/>
      <c r="P190" s="432"/>
    </row>
    <row r="191" spans="2:16" ht="12.5" x14ac:dyDescent="0.25">
      <c r="B191" s="574"/>
      <c r="C191" s="575"/>
      <c r="D191" s="575"/>
      <c r="E191" s="575"/>
      <c r="F191" s="575"/>
      <c r="G191" s="575"/>
      <c r="H191" s="575"/>
      <c r="I191" s="575"/>
      <c r="J191" s="575"/>
      <c r="K191" s="575"/>
      <c r="L191" s="575"/>
      <c r="M191" s="576"/>
      <c r="N191" s="435"/>
      <c r="O191" s="432"/>
      <c r="P191" s="432"/>
    </row>
    <row r="192" spans="2:16" ht="12.5" x14ac:dyDescent="0.25">
      <c r="B192" s="574"/>
      <c r="C192" s="575"/>
      <c r="D192" s="575"/>
      <c r="E192" s="575"/>
      <c r="F192" s="575"/>
      <c r="G192" s="575"/>
      <c r="H192" s="575"/>
      <c r="I192" s="575"/>
      <c r="J192" s="575"/>
      <c r="K192" s="575"/>
      <c r="L192" s="575"/>
      <c r="M192" s="576"/>
      <c r="N192" s="435"/>
      <c r="O192" s="432"/>
      <c r="P192" s="432"/>
    </row>
    <row r="193" spans="2:15" ht="12.5" x14ac:dyDescent="0.25">
      <c r="B193" s="574"/>
      <c r="C193" s="575"/>
      <c r="D193" s="575"/>
      <c r="E193" s="575"/>
      <c r="F193" s="575"/>
      <c r="G193" s="575"/>
      <c r="H193" s="575"/>
      <c r="I193" s="575"/>
      <c r="J193" s="575"/>
      <c r="K193" s="575"/>
      <c r="L193" s="575"/>
      <c r="M193" s="576"/>
      <c r="N193" s="435"/>
      <c r="O193" s="432"/>
    </row>
    <row r="194" spans="2:15" ht="12.5" x14ac:dyDescent="0.25">
      <c r="B194" s="574"/>
      <c r="C194" s="575"/>
      <c r="D194" s="575"/>
      <c r="E194" s="575"/>
      <c r="F194" s="575"/>
      <c r="G194" s="575"/>
      <c r="H194" s="575"/>
      <c r="I194" s="575"/>
      <c r="J194" s="575"/>
      <c r="K194" s="575"/>
      <c r="L194" s="575"/>
      <c r="M194" s="576"/>
      <c r="N194" s="435"/>
      <c r="O194" s="432"/>
    </row>
    <row r="195" spans="2:15" ht="12.5" x14ac:dyDescent="0.25">
      <c r="B195" s="574"/>
      <c r="C195" s="575"/>
      <c r="D195" s="575"/>
      <c r="E195" s="575"/>
      <c r="F195" s="575"/>
      <c r="G195" s="575"/>
      <c r="H195" s="575"/>
      <c r="I195" s="575"/>
      <c r="J195" s="575"/>
      <c r="K195" s="575"/>
      <c r="L195" s="575"/>
      <c r="M195" s="576"/>
      <c r="N195" s="435"/>
      <c r="O195" s="432"/>
    </row>
    <row r="196" spans="2:15" ht="12.5" x14ac:dyDescent="0.25">
      <c r="B196" s="574"/>
      <c r="C196" s="575"/>
      <c r="D196" s="575"/>
      <c r="E196" s="575"/>
      <c r="F196" s="575"/>
      <c r="G196" s="575"/>
      <c r="H196" s="575"/>
      <c r="I196" s="575"/>
      <c r="J196" s="575"/>
      <c r="K196" s="575"/>
      <c r="L196" s="575"/>
      <c r="M196" s="576"/>
      <c r="N196" s="435"/>
      <c r="O196" s="432"/>
    </row>
    <row r="197" spans="2:15" ht="12.5" x14ac:dyDescent="0.25">
      <c r="B197" s="574"/>
      <c r="C197" s="575"/>
      <c r="D197" s="575"/>
      <c r="E197" s="575"/>
      <c r="F197" s="575"/>
      <c r="G197" s="575"/>
      <c r="H197" s="575"/>
      <c r="I197" s="575"/>
      <c r="J197" s="575"/>
      <c r="K197" s="575"/>
      <c r="L197" s="575"/>
      <c r="M197" s="576"/>
      <c r="N197" s="435"/>
      <c r="O197" s="432"/>
    </row>
    <row r="198" spans="2:15" ht="12.5" x14ac:dyDescent="0.25">
      <c r="B198" s="574"/>
      <c r="C198" s="575"/>
      <c r="D198" s="575"/>
      <c r="E198" s="575"/>
      <c r="F198" s="575"/>
      <c r="G198" s="575"/>
      <c r="H198" s="575"/>
      <c r="I198" s="575"/>
      <c r="J198" s="575"/>
      <c r="K198" s="575"/>
      <c r="L198" s="575"/>
      <c r="M198" s="576"/>
      <c r="N198" s="435"/>
      <c r="O198" s="432"/>
    </row>
    <row r="199" spans="2:15" ht="12.5" x14ac:dyDescent="0.25">
      <c r="B199" s="574"/>
      <c r="C199" s="575"/>
      <c r="D199" s="575"/>
      <c r="E199" s="575"/>
      <c r="F199" s="575"/>
      <c r="G199" s="575"/>
      <c r="H199" s="575"/>
      <c r="I199" s="575"/>
      <c r="J199" s="575"/>
      <c r="K199" s="575"/>
      <c r="L199" s="575"/>
      <c r="M199" s="576"/>
      <c r="N199" s="435"/>
      <c r="O199" s="432"/>
    </row>
    <row r="200" spans="2:15" ht="12.5" x14ac:dyDescent="0.25">
      <c r="B200" s="574"/>
      <c r="C200" s="575"/>
      <c r="D200" s="575"/>
      <c r="E200" s="575"/>
      <c r="F200" s="575"/>
      <c r="G200" s="575"/>
      <c r="H200" s="575"/>
      <c r="I200" s="575"/>
      <c r="J200" s="575"/>
      <c r="K200" s="575"/>
      <c r="L200" s="575"/>
      <c r="M200" s="576"/>
      <c r="N200" s="435"/>
      <c r="O200" s="432"/>
    </row>
    <row r="201" spans="2:15" ht="12.5" x14ac:dyDescent="0.25">
      <c r="B201" s="574"/>
      <c r="C201" s="575"/>
      <c r="D201" s="575"/>
      <c r="E201" s="575"/>
      <c r="F201" s="575"/>
      <c r="G201" s="575"/>
      <c r="H201" s="575"/>
      <c r="I201" s="575"/>
      <c r="J201" s="575"/>
      <c r="K201" s="575"/>
      <c r="L201" s="575"/>
      <c r="M201" s="576"/>
      <c r="N201" s="435"/>
      <c r="O201" s="432"/>
    </row>
    <row r="202" spans="2:15" ht="12.5" x14ac:dyDescent="0.25">
      <c r="B202" s="574"/>
      <c r="C202" s="575"/>
      <c r="D202" s="575"/>
      <c r="E202" s="575"/>
      <c r="F202" s="575"/>
      <c r="G202" s="575"/>
      <c r="H202" s="575"/>
      <c r="I202" s="575"/>
      <c r="J202" s="575"/>
      <c r="K202" s="575"/>
      <c r="L202" s="575"/>
      <c r="M202" s="576"/>
      <c r="N202" s="435"/>
      <c r="O202" s="432"/>
    </row>
    <row r="203" spans="2:15" ht="12.5" x14ac:dyDescent="0.25">
      <c r="B203" s="574"/>
      <c r="C203" s="575"/>
      <c r="D203" s="575"/>
      <c r="E203" s="575"/>
      <c r="F203" s="575"/>
      <c r="G203" s="575"/>
      <c r="H203" s="575"/>
      <c r="I203" s="575"/>
      <c r="J203" s="575"/>
      <c r="K203" s="575"/>
      <c r="L203" s="575"/>
      <c r="M203" s="576"/>
      <c r="N203" s="435"/>
      <c r="O203" s="432"/>
    </row>
    <row r="204" spans="2:15" ht="12.5" x14ac:dyDescent="0.25">
      <c r="B204" s="574"/>
      <c r="C204" s="575"/>
      <c r="D204" s="575"/>
      <c r="E204" s="575"/>
      <c r="F204" s="575"/>
      <c r="G204" s="575"/>
      <c r="H204" s="575"/>
      <c r="I204" s="575"/>
      <c r="J204" s="575"/>
      <c r="K204" s="575"/>
      <c r="L204" s="575"/>
      <c r="M204" s="576"/>
      <c r="N204" s="435"/>
      <c r="O204" s="432"/>
    </row>
    <row r="205" spans="2:15" ht="12.5" x14ac:dyDescent="0.25">
      <c r="B205" s="574"/>
      <c r="C205" s="575"/>
      <c r="D205" s="575"/>
      <c r="E205" s="575"/>
      <c r="F205" s="575"/>
      <c r="G205" s="575"/>
      <c r="H205" s="575"/>
      <c r="I205" s="575"/>
      <c r="J205" s="575"/>
      <c r="K205" s="575"/>
      <c r="L205" s="575"/>
      <c r="M205" s="576"/>
      <c r="N205" s="435"/>
      <c r="O205" s="432"/>
    </row>
    <row r="206" spans="2:15" ht="12.5" x14ac:dyDescent="0.25">
      <c r="B206" s="574"/>
      <c r="C206" s="575"/>
      <c r="D206" s="575"/>
      <c r="E206" s="575"/>
      <c r="F206" s="575"/>
      <c r="G206" s="575"/>
      <c r="H206" s="575"/>
      <c r="I206" s="575"/>
      <c r="J206" s="575"/>
      <c r="K206" s="575"/>
      <c r="L206" s="575"/>
      <c r="M206" s="576"/>
      <c r="N206" s="435"/>
      <c r="O206" s="432"/>
    </row>
    <row r="207" spans="2:15" ht="12.5" x14ac:dyDescent="0.25">
      <c r="B207" s="574"/>
      <c r="C207" s="575"/>
      <c r="D207" s="575"/>
      <c r="E207" s="575"/>
      <c r="F207" s="575"/>
      <c r="G207" s="575"/>
      <c r="H207" s="575"/>
      <c r="I207" s="575"/>
      <c r="J207" s="575"/>
      <c r="K207" s="575"/>
      <c r="L207" s="575"/>
      <c r="M207" s="576"/>
      <c r="N207" s="435"/>
      <c r="O207" s="432"/>
    </row>
    <row r="208" spans="2:15" ht="12.5" x14ac:dyDescent="0.25">
      <c r="B208" s="574"/>
      <c r="C208" s="575"/>
      <c r="D208" s="575"/>
      <c r="E208" s="575"/>
      <c r="F208" s="575"/>
      <c r="G208" s="575"/>
      <c r="H208" s="575"/>
      <c r="I208" s="575"/>
      <c r="J208" s="575"/>
      <c r="K208" s="575"/>
      <c r="L208" s="575"/>
      <c r="M208" s="576"/>
      <c r="N208" s="435"/>
      <c r="O208" s="432"/>
    </row>
    <row r="209" spans="2:15" ht="12.5" x14ac:dyDescent="0.25">
      <c r="B209" s="574"/>
      <c r="C209" s="575"/>
      <c r="D209" s="575"/>
      <c r="E209" s="575"/>
      <c r="F209" s="575"/>
      <c r="G209" s="575"/>
      <c r="H209" s="575"/>
      <c r="I209" s="575"/>
      <c r="J209" s="575"/>
      <c r="K209" s="575"/>
      <c r="L209" s="575"/>
      <c r="M209" s="576"/>
      <c r="N209" s="435"/>
      <c r="O209" s="432"/>
    </row>
    <row r="210" spans="2:15" ht="12.5" x14ac:dyDescent="0.25">
      <c r="B210" s="574"/>
      <c r="C210" s="575"/>
      <c r="D210" s="575"/>
      <c r="E210" s="575"/>
      <c r="F210" s="575"/>
      <c r="G210" s="575"/>
      <c r="H210" s="575"/>
      <c r="I210" s="575"/>
      <c r="J210" s="575"/>
      <c r="K210" s="575"/>
      <c r="L210" s="575"/>
      <c r="M210" s="576"/>
      <c r="N210" s="435"/>
      <c r="O210" s="432"/>
    </row>
    <row r="211" spans="2:15" ht="15" customHeight="1" x14ac:dyDescent="0.25">
      <c r="B211" s="574"/>
      <c r="C211" s="575"/>
      <c r="D211" s="575"/>
      <c r="E211" s="575"/>
      <c r="F211" s="575"/>
      <c r="G211" s="575"/>
      <c r="H211" s="575"/>
      <c r="I211" s="575"/>
      <c r="J211" s="575"/>
      <c r="K211" s="575"/>
      <c r="L211" s="575"/>
      <c r="M211" s="576"/>
      <c r="N211" s="435"/>
      <c r="O211" s="432"/>
    </row>
    <row r="212" spans="2:15" ht="12.5" x14ac:dyDescent="0.25">
      <c r="B212" s="574"/>
      <c r="C212" s="575"/>
      <c r="D212" s="575"/>
      <c r="E212" s="575"/>
      <c r="F212" s="575"/>
      <c r="G212" s="575"/>
      <c r="H212" s="575"/>
      <c r="I212" s="575"/>
      <c r="J212" s="575"/>
      <c r="K212" s="575"/>
      <c r="L212" s="575"/>
      <c r="M212" s="576"/>
      <c r="N212" s="435"/>
      <c r="O212" s="432"/>
    </row>
    <row r="213" spans="2:15" ht="12.5" x14ac:dyDescent="0.25">
      <c r="B213" s="574"/>
      <c r="C213" s="575"/>
      <c r="D213" s="575"/>
      <c r="E213" s="575"/>
      <c r="F213" s="575"/>
      <c r="G213" s="575"/>
      <c r="H213" s="575"/>
      <c r="I213" s="575"/>
      <c r="J213" s="575"/>
      <c r="K213" s="575"/>
      <c r="L213" s="575"/>
      <c r="M213" s="576"/>
      <c r="N213" s="435"/>
      <c r="O213" s="432"/>
    </row>
    <row r="214" spans="2:15" ht="12.5" x14ac:dyDescent="0.25">
      <c r="B214" s="577"/>
      <c r="C214" s="578"/>
      <c r="D214" s="578"/>
      <c r="E214" s="578"/>
      <c r="F214" s="578"/>
      <c r="G214" s="578"/>
      <c r="H214" s="578"/>
      <c r="I214" s="578"/>
      <c r="J214" s="578"/>
      <c r="K214" s="578"/>
      <c r="L214" s="578"/>
      <c r="M214" s="579"/>
      <c r="N214" s="435"/>
      <c r="O214" s="432"/>
    </row>
    <row r="215" spans="2:15" ht="12.5" x14ac:dyDescent="0.25">
      <c r="B215" s="432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2"/>
      <c r="N215" s="432"/>
      <c r="O215" s="435"/>
    </row>
  </sheetData>
  <sheetProtection algorithmName="SHA-512" hashValue="kJU+BHUHboXCrNoHkppwB/EKsX9r7UQIXzGLUny9VKpMbGmaxjYFieayr3Aa0J7WeSENKbI29znW7Rgxv9xF2Q==" saltValue="/AyjV/gVBOdn4PXjT3r6pw==" spinCount="100000" sheet="1" objects="1" scenarios="1"/>
  <mergeCells count="188">
    <mergeCell ref="N58:N60"/>
    <mergeCell ref="C113:H113"/>
    <mergeCell ref="C114:H114"/>
    <mergeCell ref="C115:H115"/>
    <mergeCell ref="C116:H116"/>
    <mergeCell ref="C117:H117"/>
    <mergeCell ref="H88:I88"/>
    <mergeCell ref="C111:H111"/>
    <mergeCell ref="C112:H112"/>
    <mergeCell ref="C30:D30"/>
    <mergeCell ref="C27:D27"/>
    <mergeCell ref="C28:D28"/>
    <mergeCell ref="C33:D33"/>
    <mergeCell ref="C34:D34"/>
    <mergeCell ref="C31:D31"/>
    <mergeCell ref="C32:D32"/>
    <mergeCell ref="C26:D26"/>
    <mergeCell ref="C23:D23"/>
    <mergeCell ref="C24:D24"/>
    <mergeCell ref="C29:D29"/>
    <mergeCell ref="C21:D21"/>
    <mergeCell ref="C22:D22"/>
    <mergeCell ref="C19:D19"/>
    <mergeCell ref="C20:D20"/>
    <mergeCell ref="C25:D25"/>
    <mergeCell ref="E20:F20"/>
    <mergeCell ref="E21:F21"/>
    <mergeCell ref="E25:F25"/>
    <mergeCell ref="E23:F23"/>
    <mergeCell ref="F8:K8"/>
    <mergeCell ref="F9:K9"/>
    <mergeCell ref="F10:K12"/>
    <mergeCell ref="E19:F19"/>
    <mergeCell ref="H19:I19"/>
    <mergeCell ref="H20:I20"/>
    <mergeCell ref="H21:I21"/>
    <mergeCell ref="E22:F22"/>
    <mergeCell ref="H22:I22"/>
    <mergeCell ref="H23:I23"/>
    <mergeCell ref="H24:I24"/>
    <mergeCell ref="H25:I25"/>
    <mergeCell ref="E26:F26"/>
    <mergeCell ref="H26:I26"/>
    <mergeCell ref="E27:F27"/>
    <mergeCell ref="H27:I27"/>
    <mergeCell ref="E30:F30"/>
    <mergeCell ref="H30:I30"/>
    <mergeCell ref="H28:I28"/>
    <mergeCell ref="H29:I29"/>
    <mergeCell ref="E24:F24"/>
    <mergeCell ref="E28:F28"/>
    <mergeCell ref="E29:F29"/>
    <mergeCell ref="E31:F31"/>
    <mergeCell ref="H31:I31"/>
    <mergeCell ref="E32:F32"/>
    <mergeCell ref="H32:I32"/>
    <mergeCell ref="E33:F33"/>
    <mergeCell ref="H33:I33"/>
    <mergeCell ref="E34:F34"/>
    <mergeCell ref="H34:I34"/>
    <mergeCell ref="C35:D35"/>
    <mergeCell ref="E35:F35"/>
    <mergeCell ref="H35:I35"/>
    <mergeCell ref="C36:D36"/>
    <mergeCell ref="E36:F36"/>
    <mergeCell ref="H36:I36"/>
    <mergeCell ref="C37:D37"/>
    <mergeCell ref="E37:F37"/>
    <mergeCell ref="H37:I37"/>
    <mergeCell ref="C38:D38"/>
    <mergeCell ref="E38:F38"/>
    <mergeCell ref="H38:I38"/>
    <mergeCell ref="C39:D39"/>
    <mergeCell ref="E39:F39"/>
    <mergeCell ref="H39:I39"/>
    <mergeCell ref="C40:D40"/>
    <mergeCell ref="E40:F40"/>
    <mergeCell ref="H40:I40"/>
    <mergeCell ref="C41:D41"/>
    <mergeCell ref="E41:F41"/>
    <mergeCell ref="H41:I41"/>
    <mergeCell ref="C42:D42"/>
    <mergeCell ref="E42:F42"/>
    <mergeCell ref="H42:I42"/>
    <mergeCell ref="C43:D43"/>
    <mergeCell ref="E43:F43"/>
    <mergeCell ref="H43:I43"/>
    <mergeCell ref="C44:D44"/>
    <mergeCell ref="E44:F44"/>
    <mergeCell ref="H44:I44"/>
    <mergeCell ref="C45:D45"/>
    <mergeCell ref="E45:F45"/>
    <mergeCell ref="H45:I45"/>
    <mergeCell ref="C46:D46"/>
    <mergeCell ref="E46:F46"/>
    <mergeCell ref="H46:I46"/>
    <mergeCell ref="C47:D47"/>
    <mergeCell ref="E47:F47"/>
    <mergeCell ref="H47:I47"/>
    <mergeCell ref="C48:D48"/>
    <mergeCell ref="E48:F48"/>
    <mergeCell ref="H48:I48"/>
    <mergeCell ref="C49:D49"/>
    <mergeCell ref="E49:F49"/>
    <mergeCell ref="H49:I49"/>
    <mergeCell ref="C50:D50"/>
    <mergeCell ref="E50:F50"/>
    <mergeCell ref="H50:I50"/>
    <mergeCell ref="C51:D51"/>
    <mergeCell ref="E51:F51"/>
    <mergeCell ref="H51:I51"/>
    <mergeCell ref="C52:D52"/>
    <mergeCell ref="E52:F52"/>
    <mergeCell ref="H52:I52"/>
    <mergeCell ref="C53:D53"/>
    <mergeCell ref="E53:F53"/>
    <mergeCell ref="H53:I53"/>
    <mergeCell ref="C54:D54"/>
    <mergeCell ref="E54:F54"/>
    <mergeCell ref="H54:I54"/>
    <mergeCell ref="C55:D55"/>
    <mergeCell ref="E55:F55"/>
    <mergeCell ref="H55:I55"/>
    <mergeCell ref="C119:H119"/>
    <mergeCell ref="C120:H120"/>
    <mergeCell ref="C121:H121"/>
    <mergeCell ref="C118:H118"/>
    <mergeCell ref="C122:H122"/>
    <mergeCell ref="C123:H123"/>
    <mergeCell ref="C124:H124"/>
    <mergeCell ref="C125:H125"/>
    <mergeCell ref="C126:H126"/>
    <mergeCell ref="C127:H127"/>
    <mergeCell ref="C128:H128"/>
    <mergeCell ref="C129:H129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44:D144"/>
    <mergeCell ref="C145:D145"/>
    <mergeCell ref="C146:D146"/>
    <mergeCell ref="B171:D171"/>
    <mergeCell ref="C147:D147"/>
    <mergeCell ref="C148:D148"/>
    <mergeCell ref="C149:D149"/>
    <mergeCell ref="C150:D150"/>
    <mergeCell ref="C151:D151"/>
    <mergeCell ref="B169:F169"/>
    <mergeCell ref="B182:M182"/>
    <mergeCell ref="B183:M183"/>
    <mergeCell ref="B184:M184"/>
    <mergeCell ref="B185:M185"/>
    <mergeCell ref="B186:M186"/>
    <mergeCell ref="B187:M187"/>
    <mergeCell ref="B188:M188"/>
    <mergeCell ref="B189:M189"/>
    <mergeCell ref="B190:M190"/>
    <mergeCell ref="B191:M191"/>
    <mergeCell ref="B192:M192"/>
    <mergeCell ref="B193:M193"/>
    <mergeCell ref="B194:M194"/>
    <mergeCell ref="B195:M195"/>
    <mergeCell ref="B196:M196"/>
    <mergeCell ref="B197:M197"/>
    <mergeCell ref="B198:M198"/>
    <mergeCell ref="B199:M199"/>
    <mergeCell ref="B200:M200"/>
    <mergeCell ref="B201:M201"/>
    <mergeCell ref="B202:M202"/>
    <mergeCell ref="B203:M203"/>
    <mergeCell ref="B204:M204"/>
    <mergeCell ref="B205:M205"/>
    <mergeCell ref="B212:M212"/>
    <mergeCell ref="B213:M213"/>
    <mergeCell ref="B214:M214"/>
    <mergeCell ref="B206:M206"/>
    <mergeCell ref="B207:M207"/>
    <mergeCell ref="B208:M208"/>
    <mergeCell ref="B209:M209"/>
    <mergeCell ref="B210:M210"/>
    <mergeCell ref="B211:M211"/>
  </mergeCells>
  <conditionalFormatting sqref="D62:D83">
    <cfRule type="expression" dxfId="35" priority="2" stopIfTrue="1">
      <formula>AND(D62="",C62&gt;0)</formula>
    </cfRule>
  </conditionalFormatting>
  <conditionalFormatting sqref="D90:D107">
    <cfRule type="expression" dxfId="34" priority="4" stopIfTrue="1">
      <formula>AND(D90="",C90&gt;0)</formula>
    </cfRule>
  </conditionalFormatting>
  <conditionalFormatting sqref="G20:G55">
    <cfRule type="expression" dxfId="33" priority="6" stopIfTrue="1">
      <formula>$F$9="Integrale kostensystematiek"</formula>
    </cfRule>
  </conditionalFormatting>
  <conditionalFormatting sqref="L171">
    <cfRule type="cellIs" dxfId="32" priority="1" stopIfTrue="1" operator="lessThan">
      <formula>1</formula>
    </cfRule>
  </conditionalFormatting>
  <dataValidations disablePrompts="1" xWindow="1073" yWindow="344" count="7">
    <dataValidation type="list" allowBlank="1" showInputMessage="1" showErrorMessage="1" prompt="Stelt u zich goed op de hoogte van wat integrale Kostensystematiek (IKS) inhoudt, of kies voor één van de andere methoden." sqref="F9" xr:uid="{00000000-0002-0000-0500-000000000000}">
      <formula1>Loonsystematiek</formula1>
    </dataValidation>
    <dataValidation type="decimal" operator="greaterThanOrEqual" allowBlank="1" showInputMessage="1" showErrorMessage="1" sqref="F90:F107" xr:uid="{00000000-0002-0000-0500-000001000000}">
      <formula1>5</formula1>
    </dataValidation>
    <dataValidation type="decimal" operator="greaterThanOrEqual" allowBlank="1" showInputMessage="1" showErrorMessage="1" error="De afschrijvingsperiode moet minimaal 5 jaar bedragen." sqref="F62:F83" xr:uid="{00000000-0002-0000-0500-000002000000}">
      <formula1>5</formula1>
    </dataValidation>
    <dataValidation type="list" allowBlank="1" showInputMessage="1" showErrorMessage="1" prompt="Geef hier aan of de kosten inclusief of exclusief BTW zijn opgevoerd. _x000a_(Voor meer informatie, zie het tabblad &quot;Uitleg begroting&quot;)" sqref="F8:K8" xr:uid="{00000000-0002-0000-0500-000003000000}">
      <formula1>BTW</formula1>
    </dataValidation>
    <dataValidation type="date" allowBlank="1" showInputMessage="1" showErrorMessage="1" errorTitle="Let op!" error="De aanschafdatum moet tussen de start- en einddatum van het project vallen!" sqref="D90:D107" xr:uid="{00000000-0002-0000-0500-000004000000}">
      <formula1>Startdatum</formula1>
      <formula2>Einddatum</formula2>
    </dataValidation>
    <dataValidation type="date" allowBlank="1" showInputMessage="1" showErrorMessage="1" errorTitle="Let op!" error="Hier moet een datum worden ingevuld" sqref="D62:D83" xr:uid="{00000000-0002-0000-0500-000005000000}">
      <formula1>1</formula1>
      <formula2>73051</formula2>
    </dataValidation>
    <dataValidation type="list" allowBlank="1" showInputMessage="1" showErrorMessage="1" sqref="K166" xr:uid="{00000000-0002-0000-0500-000006000000}">
      <formula1>MKBtoeslag</formula1>
    </dataValidation>
  </dataValidations>
  <hyperlinks>
    <hyperlink ref="C8" location="'Uitleg begroting'!Afdrukbereik" display="BTW (voor informatie zie tabblad “Uitleg begroting”) maak een keuze" xr:uid="{00000000-0004-0000-0500-000000000000}"/>
  </hyperlinks>
  <pageMargins left="3.937007874015748E-2" right="3.937007874015748E-2" top="0.55118110236220474" bottom="0.55118110236220474" header="0.31496062992125984" footer="0.31496062992125984"/>
  <pageSetup paperSize="9" scale="62" orientation="landscape" r:id="rId1"/>
  <headerFooter alignWithMargins="0">
    <oddFooter>&amp;L_x000D_&amp;1#&amp;"Calibri"&amp;10&amp;K000000 Intern gebruik</oddFooter>
  </headerFooter>
  <rowBreaks count="2" manualBreakCount="2">
    <brk id="72" max="16383" man="1"/>
    <brk id="130" max="10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Blad17">
    <tabColor rgb="FFFFFF00"/>
  </sheetPr>
  <dimension ref="A1:P215"/>
  <sheetViews>
    <sheetView showGridLines="0" zoomScaleNormal="100" zoomScaleSheetLayoutView="100" workbookViewId="0">
      <selection activeCell="F6" sqref="F6"/>
    </sheetView>
  </sheetViews>
  <sheetFormatPr defaultColWidth="9.1796875" defaultRowHeight="15.5" x14ac:dyDescent="0.35"/>
  <cols>
    <col min="1" max="1" width="1.7265625" style="110" customWidth="1"/>
    <col min="2" max="2" width="5.81640625" style="162" customWidth="1"/>
    <col min="3" max="3" width="32.1796875" style="162" customWidth="1"/>
    <col min="4" max="5" width="15.54296875" style="162" customWidth="1"/>
    <col min="6" max="7" width="20.1796875" style="162" customWidth="1"/>
    <col min="8" max="8" width="19.453125" style="162" customWidth="1"/>
    <col min="9" max="9" width="14" style="162" customWidth="1"/>
    <col min="10" max="10" width="14.26953125" style="162" customWidth="1"/>
    <col min="11" max="11" width="17.26953125" style="162" bestFit="1" customWidth="1"/>
    <col min="12" max="12" width="14.26953125" style="162" customWidth="1"/>
    <col min="13" max="13" width="24.453125" style="162" customWidth="1"/>
    <col min="14" max="14" width="24.453125" style="162" hidden="1" customWidth="1"/>
    <col min="15" max="15" width="9.1796875" style="113"/>
    <col min="16" max="16" width="24.81640625" style="110" customWidth="1"/>
    <col min="17" max="16384" width="9.1796875" style="110"/>
  </cols>
  <sheetData>
    <row r="1" spans="1:15" x14ac:dyDescent="0.35">
      <c r="A1" s="2"/>
      <c r="B1" s="2"/>
      <c r="C1" s="2" t="s">
        <v>363</v>
      </c>
      <c r="D1" s="2"/>
      <c r="E1" s="2"/>
      <c r="F1" s="2"/>
      <c r="G1" s="2"/>
      <c r="H1" s="2" t="str">
        <f>IF(Deelnemersoverzicht!C15="","",IF(Deelnemersoverzicht!C15="(Dit veld wordt ingevuld door RVO)","",Deelnemersoverzicht!C15))</f>
        <v>Dit wordt ingevuld door RVO</v>
      </c>
      <c r="I1" s="2"/>
      <c r="J1" s="2"/>
      <c r="K1" s="2"/>
      <c r="L1" s="2"/>
      <c r="M1" s="2"/>
      <c r="N1" s="111" t="s">
        <v>210</v>
      </c>
      <c r="O1" s="432"/>
    </row>
    <row r="2" spans="1:15" ht="18" x14ac:dyDescent="0.4">
      <c r="A2" s="112"/>
      <c r="B2" s="112"/>
      <c r="C2" s="58" t="s">
        <v>211</v>
      </c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432"/>
      <c r="O2" s="432"/>
    </row>
    <row r="3" spans="1:15" ht="12.5" x14ac:dyDescent="0.25">
      <c r="A3" s="432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</row>
    <row r="4" spans="1:15" ht="13" x14ac:dyDescent="0.3">
      <c r="A4" s="432"/>
      <c r="B4" s="114"/>
      <c r="C4" s="114" t="s">
        <v>212</v>
      </c>
      <c r="D4" s="114"/>
      <c r="E4" s="115"/>
      <c r="F4" s="115"/>
      <c r="G4" s="115"/>
      <c r="H4" s="115"/>
      <c r="I4" s="115"/>
      <c r="J4" s="115"/>
      <c r="K4" s="115"/>
      <c r="L4" s="165"/>
      <c r="M4" s="165"/>
      <c r="N4" s="432"/>
      <c r="O4" s="432"/>
    </row>
    <row r="5" spans="1:15" ht="13" x14ac:dyDescent="0.3">
      <c r="A5" s="432"/>
      <c r="B5" s="117"/>
      <c r="C5" s="433"/>
      <c r="D5" s="433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</row>
    <row r="6" spans="1:15" ht="15" customHeight="1" x14ac:dyDescent="0.3">
      <c r="A6" s="432"/>
      <c r="B6" s="117"/>
      <c r="C6" s="434" t="s">
        <v>85</v>
      </c>
      <c r="D6" s="434"/>
      <c r="E6" s="432"/>
      <c r="F6" s="118">
        <f ca="1">IF(_xlfn.XLOOKUP(C6,Deelnemersoverzicht!B26:B35,deelnemers)="",IF(INDIRECT(CONCATENATE("'Begroting D"&amp;(MID($C$6,11,1)-1)&amp;"'!$F$6"))=_xlfn.XLOOKUP((CONCATENATE("Deelnemer "&amp;(MID($C$6,11,1)-1))),Deelnemersoverzicht!B26:B35,deelnemers),Deelnemersoverzicht!C50,_xlfn.XLOOKUP((_xlfn.XLOOKUP(INDIRECT(CONCATENATE("'Begroting D"&amp;(MID($C$6,11,1)-1)&amp;"'!$F$6")),inkind,Deelnemersoverzicht!A50:A57)+1),Deelnemersoverzicht!A50:A57,inkind)),_xlfn.XLOOKUP(C6,Deelnemersoverzicht!B26:B35,deelnemers))</f>
        <v>0</v>
      </c>
      <c r="G6" s="119"/>
      <c r="H6" s="120"/>
      <c r="I6" s="120"/>
      <c r="J6" s="120"/>
      <c r="K6" s="121"/>
      <c r="L6" s="435"/>
      <c r="M6" s="478"/>
      <c r="N6" s="432"/>
      <c r="O6" s="432"/>
    </row>
    <row r="7" spans="1:15" ht="15" customHeight="1" x14ac:dyDescent="0.3">
      <c r="A7" s="432"/>
      <c r="B7" s="117"/>
      <c r="C7" s="434" t="s">
        <v>214</v>
      </c>
      <c r="D7" s="434"/>
      <c r="E7" s="432"/>
      <c r="F7" s="118">
        <f>Deelnemersoverzicht!C19</f>
        <v>0</v>
      </c>
      <c r="G7" s="119"/>
      <c r="H7" s="119"/>
      <c r="I7" s="119"/>
      <c r="J7" s="119"/>
      <c r="K7" s="122"/>
      <c r="L7" s="435"/>
      <c r="M7" s="435"/>
      <c r="N7" s="432"/>
      <c r="O7" s="432"/>
    </row>
    <row r="8" spans="1:15" ht="15" customHeight="1" x14ac:dyDescent="0.3">
      <c r="A8" s="432"/>
      <c r="B8" s="117"/>
      <c r="C8" s="399" t="s">
        <v>15</v>
      </c>
      <c r="D8" s="434"/>
      <c r="E8" s="432"/>
      <c r="F8" s="599" t="s">
        <v>86</v>
      </c>
      <c r="G8" s="600"/>
      <c r="H8" s="600"/>
      <c r="I8" s="600"/>
      <c r="J8" s="600"/>
      <c r="K8" s="601"/>
      <c r="L8" s="435"/>
      <c r="M8" s="478"/>
      <c r="N8" s="432"/>
      <c r="O8" s="432"/>
    </row>
    <row r="9" spans="1:15" ht="15" customHeight="1" x14ac:dyDescent="0.3">
      <c r="A9" s="432"/>
      <c r="B9" s="117"/>
      <c r="C9" s="124" t="s">
        <v>216</v>
      </c>
      <c r="D9" s="432"/>
      <c r="E9" s="432"/>
      <c r="F9" s="599" t="s">
        <v>86</v>
      </c>
      <c r="G9" s="600"/>
      <c r="H9" s="600"/>
      <c r="I9" s="600"/>
      <c r="J9" s="600"/>
      <c r="K9" s="601"/>
      <c r="L9" s="435"/>
      <c r="M9" s="435"/>
      <c r="N9" s="432"/>
      <c r="O9" s="432"/>
    </row>
    <row r="10" spans="1:15" ht="15.75" customHeight="1" x14ac:dyDescent="0.3">
      <c r="A10" s="432"/>
      <c r="B10" s="117"/>
      <c r="C10" s="432"/>
      <c r="D10" s="432"/>
      <c r="E10" s="432"/>
      <c r="F10" s="602" t="str">
        <f>IF(F9="Integrale kostensystematiek","IKS Let op! U dient in de begroting de IKS-tarieven zo te specificeren dat deze te controleren zijn op basis van de door u aangeleverde IKS tarieven aan RVO. Bijvoorbeeld: divisie R&amp;D, loonschaal 10. Vul dit in bij toelichting IKS","")</f>
        <v/>
      </c>
      <c r="G10" s="602"/>
      <c r="H10" s="602"/>
      <c r="I10" s="602"/>
      <c r="J10" s="602"/>
      <c r="K10" s="602"/>
      <c r="L10" s="167"/>
      <c r="M10" s="167"/>
      <c r="N10" s="432"/>
      <c r="O10" s="432"/>
    </row>
    <row r="11" spans="1:15" ht="15.75" customHeight="1" x14ac:dyDescent="0.3">
      <c r="A11" s="432"/>
      <c r="B11" s="117"/>
      <c r="C11" s="432"/>
      <c r="D11" s="432"/>
      <c r="E11" s="432"/>
      <c r="F11" s="603"/>
      <c r="G11" s="603"/>
      <c r="H11" s="603"/>
      <c r="I11" s="603"/>
      <c r="J11" s="603"/>
      <c r="K11" s="603"/>
      <c r="L11" s="167"/>
      <c r="M11" s="167"/>
      <c r="N11" s="432"/>
      <c r="O11" s="432"/>
    </row>
    <row r="12" spans="1:15" ht="15.75" customHeight="1" x14ac:dyDescent="0.3">
      <c r="A12" s="432"/>
      <c r="B12" s="117"/>
      <c r="C12" s="432"/>
      <c r="D12" s="432"/>
      <c r="E12" s="432"/>
      <c r="F12" s="603"/>
      <c r="G12" s="603"/>
      <c r="H12" s="603"/>
      <c r="I12" s="603"/>
      <c r="J12" s="603"/>
      <c r="K12" s="603"/>
      <c r="L12" s="167"/>
      <c r="M12" s="167"/>
      <c r="N12" s="432"/>
      <c r="O12" s="432"/>
    </row>
    <row r="13" spans="1:15" ht="15.75" customHeight="1" x14ac:dyDescent="0.3">
      <c r="A13" s="432"/>
      <c r="B13" s="114" t="s">
        <v>217</v>
      </c>
      <c r="C13" s="436"/>
      <c r="D13" s="125"/>
      <c r="E13" s="126"/>
      <c r="F13" s="436"/>
      <c r="G13" s="436"/>
      <c r="H13" s="436"/>
      <c r="I13" s="436"/>
      <c r="J13" s="436"/>
      <c r="K13" s="436"/>
      <c r="L13" s="437"/>
      <c r="M13" s="435"/>
      <c r="N13" s="432"/>
      <c r="O13" s="432"/>
    </row>
    <row r="14" spans="1:15" ht="13" x14ac:dyDescent="0.3">
      <c r="A14" s="432"/>
      <c r="B14" s="114" t="s">
        <v>218</v>
      </c>
      <c r="C14" s="436"/>
      <c r="D14" s="125"/>
      <c r="E14" s="126"/>
      <c r="F14" s="436"/>
      <c r="G14" s="436"/>
      <c r="H14" s="436"/>
      <c r="I14" s="436"/>
      <c r="J14" s="436"/>
      <c r="K14" s="436"/>
      <c r="L14" s="437"/>
      <c r="M14" s="435"/>
      <c r="N14" s="432"/>
      <c r="O14" s="432"/>
    </row>
    <row r="15" spans="1:15" ht="13" x14ac:dyDescent="0.3">
      <c r="A15" s="432"/>
      <c r="B15" s="117"/>
      <c r="C15" s="432"/>
      <c r="D15" s="432"/>
      <c r="E15" s="432"/>
      <c r="F15" s="432"/>
      <c r="G15" s="432"/>
      <c r="H15" s="432"/>
      <c r="I15" s="432"/>
      <c r="J15" s="432"/>
      <c r="K15" s="432"/>
      <c r="L15" s="435"/>
      <c r="M15" s="435"/>
      <c r="N15" s="432"/>
      <c r="O15" s="432"/>
    </row>
    <row r="16" spans="1:15" ht="13" x14ac:dyDescent="0.3">
      <c r="A16" s="432"/>
      <c r="B16" s="114" t="s">
        <v>219</v>
      </c>
      <c r="C16" s="114" t="s">
        <v>220</v>
      </c>
      <c r="D16" s="127"/>
      <c r="E16" s="115"/>
      <c r="F16" s="115"/>
      <c r="G16" s="115"/>
      <c r="H16" s="115"/>
      <c r="I16" s="115"/>
      <c r="J16" s="115"/>
      <c r="K16" s="115"/>
      <c r="L16" s="116"/>
      <c r="M16" s="149"/>
      <c r="N16" s="432"/>
      <c r="O16" s="432"/>
    </row>
    <row r="17" spans="2:15" ht="13" x14ac:dyDescent="0.3">
      <c r="B17" s="117"/>
      <c r="C17" s="432"/>
      <c r="D17" s="433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2"/>
    </row>
    <row r="18" spans="2:15" ht="13" x14ac:dyDescent="0.3">
      <c r="B18" s="117"/>
      <c r="C18" s="432"/>
      <c r="D18" s="433"/>
      <c r="E18" s="432"/>
      <c r="F18" s="403"/>
      <c r="G18" s="178" t="str">
        <f>IF(AND($F$9="Integrale kostensystematiek",COUNTA(C20:D55)&gt;COUNTA(G20:G55)),"Let op! U dient de Toelichting IKS in te vullen","")</f>
        <v/>
      </c>
      <c r="H18" s="403"/>
      <c r="I18" s="403"/>
      <c r="J18" s="164"/>
      <c r="K18" s="164"/>
      <c r="L18" s="435"/>
      <c r="M18" s="435"/>
      <c r="N18" s="432"/>
      <c r="O18" s="432"/>
    </row>
    <row r="19" spans="2:15" ht="39" x14ac:dyDescent="0.3">
      <c r="B19" s="130" t="s">
        <v>221</v>
      </c>
      <c r="C19" s="597" t="s">
        <v>222</v>
      </c>
      <c r="D19" s="598"/>
      <c r="E19" s="604" t="s">
        <v>223</v>
      </c>
      <c r="F19" s="604"/>
      <c r="G19" s="130" t="s">
        <v>224</v>
      </c>
      <c r="H19" s="604" t="s">
        <v>225</v>
      </c>
      <c r="I19" s="604"/>
      <c r="J19" s="163" t="s">
        <v>226</v>
      </c>
      <c r="K19" s="130" t="s">
        <v>227</v>
      </c>
      <c r="L19" s="131"/>
      <c r="M19" s="131"/>
      <c r="N19" s="432"/>
      <c r="O19" s="432"/>
    </row>
    <row r="20" spans="2:15" ht="12.5" x14ac:dyDescent="0.25">
      <c r="B20" s="368"/>
      <c r="C20" s="589"/>
      <c r="D20" s="590"/>
      <c r="E20" s="589"/>
      <c r="F20" s="590"/>
      <c r="G20" s="438"/>
      <c r="H20" s="591"/>
      <c r="I20" s="592"/>
      <c r="J20" s="440"/>
      <c r="K20" s="441">
        <f t="shared" ref="K20:K55" si="0">H20*J20</f>
        <v>0</v>
      </c>
      <c r="L20" s="435"/>
      <c r="M20" s="435"/>
      <c r="N20" s="432"/>
      <c r="O20" s="432"/>
    </row>
    <row r="21" spans="2:15" ht="12.5" x14ac:dyDescent="0.25">
      <c r="B21" s="368"/>
      <c r="C21" s="589"/>
      <c r="D21" s="590"/>
      <c r="E21" s="589"/>
      <c r="F21" s="590"/>
      <c r="G21" s="438"/>
      <c r="H21" s="591"/>
      <c r="I21" s="592"/>
      <c r="J21" s="440"/>
      <c r="K21" s="441">
        <f t="shared" si="0"/>
        <v>0</v>
      </c>
      <c r="L21" s="435"/>
      <c r="M21" s="435"/>
      <c r="N21" s="432"/>
      <c r="O21" s="432"/>
    </row>
    <row r="22" spans="2:15" ht="12.5" x14ac:dyDescent="0.25">
      <c r="B22" s="368"/>
      <c r="C22" s="589"/>
      <c r="D22" s="590"/>
      <c r="E22" s="589"/>
      <c r="F22" s="590"/>
      <c r="G22" s="438"/>
      <c r="H22" s="591"/>
      <c r="I22" s="592"/>
      <c r="J22" s="440"/>
      <c r="K22" s="441">
        <f t="shared" si="0"/>
        <v>0</v>
      </c>
      <c r="L22" s="435"/>
      <c r="M22" s="435"/>
      <c r="N22" s="432"/>
      <c r="O22" s="432"/>
    </row>
    <row r="23" spans="2:15" ht="12.5" x14ac:dyDescent="0.25">
      <c r="B23" s="368"/>
      <c r="C23" s="589"/>
      <c r="D23" s="590"/>
      <c r="E23" s="589"/>
      <c r="F23" s="590"/>
      <c r="G23" s="438"/>
      <c r="H23" s="591"/>
      <c r="I23" s="592"/>
      <c r="J23" s="440"/>
      <c r="K23" s="441">
        <f t="shared" si="0"/>
        <v>0</v>
      </c>
      <c r="L23" s="435"/>
      <c r="M23" s="435"/>
      <c r="N23" s="432"/>
      <c r="O23" s="432"/>
    </row>
    <row r="24" spans="2:15" ht="12.5" x14ac:dyDescent="0.25">
      <c r="B24" s="368"/>
      <c r="C24" s="589"/>
      <c r="D24" s="590"/>
      <c r="E24" s="589"/>
      <c r="F24" s="590"/>
      <c r="G24" s="438"/>
      <c r="H24" s="591"/>
      <c r="I24" s="592"/>
      <c r="J24" s="440"/>
      <c r="K24" s="441">
        <f t="shared" si="0"/>
        <v>0</v>
      </c>
      <c r="L24" s="435"/>
      <c r="M24" s="435"/>
      <c r="N24" s="432"/>
      <c r="O24" s="432"/>
    </row>
    <row r="25" spans="2:15" ht="12.5" x14ac:dyDescent="0.25">
      <c r="B25" s="368"/>
      <c r="C25" s="589"/>
      <c r="D25" s="590"/>
      <c r="E25" s="589"/>
      <c r="F25" s="590"/>
      <c r="G25" s="438"/>
      <c r="H25" s="591"/>
      <c r="I25" s="592"/>
      <c r="J25" s="440"/>
      <c r="K25" s="441">
        <f t="shared" si="0"/>
        <v>0</v>
      </c>
      <c r="L25" s="435"/>
      <c r="M25" s="435"/>
      <c r="N25" s="432"/>
      <c r="O25" s="432"/>
    </row>
    <row r="26" spans="2:15" ht="12.5" x14ac:dyDescent="0.25">
      <c r="B26" s="368"/>
      <c r="C26" s="589"/>
      <c r="D26" s="590"/>
      <c r="E26" s="589"/>
      <c r="F26" s="590"/>
      <c r="G26" s="438"/>
      <c r="H26" s="591"/>
      <c r="I26" s="592"/>
      <c r="J26" s="440"/>
      <c r="K26" s="441">
        <f t="shared" si="0"/>
        <v>0</v>
      </c>
      <c r="L26" s="435"/>
      <c r="M26" s="435"/>
      <c r="N26" s="432"/>
      <c r="O26" s="432"/>
    </row>
    <row r="27" spans="2:15" ht="12.5" x14ac:dyDescent="0.25">
      <c r="B27" s="368"/>
      <c r="C27" s="589"/>
      <c r="D27" s="590"/>
      <c r="E27" s="589"/>
      <c r="F27" s="590"/>
      <c r="G27" s="438"/>
      <c r="H27" s="591"/>
      <c r="I27" s="592"/>
      <c r="J27" s="440"/>
      <c r="K27" s="441">
        <f t="shared" si="0"/>
        <v>0</v>
      </c>
      <c r="L27" s="435"/>
      <c r="M27" s="435"/>
      <c r="N27" s="432"/>
      <c r="O27" s="432"/>
    </row>
    <row r="28" spans="2:15" ht="12.5" x14ac:dyDescent="0.25">
      <c r="B28" s="368"/>
      <c r="C28" s="589"/>
      <c r="D28" s="590"/>
      <c r="E28" s="589"/>
      <c r="F28" s="590"/>
      <c r="G28" s="438"/>
      <c r="H28" s="591"/>
      <c r="I28" s="592"/>
      <c r="J28" s="440"/>
      <c r="K28" s="441">
        <f t="shared" si="0"/>
        <v>0</v>
      </c>
      <c r="L28" s="435"/>
      <c r="M28" s="435"/>
      <c r="N28" s="432"/>
      <c r="O28" s="432"/>
    </row>
    <row r="29" spans="2:15" ht="12.5" x14ac:dyDescent="0.25">
      <c r="B29" s="368"/>
      <c r="C29" s="589"/>
      <c r="D29" s="590"/>
      <c r="E29" s="589"/>
      <c r="F29" s="590"/>
      <c r="G29" s="438"/>
      <c r="H29" s="591"/>
      <c r="I29" s="592"/>
      <c r="J29" s="440"/>
      <c r="K29" s="441">
        <f t="shared" si="0"/>
        <v>0</v>
      </c>
      <c r="L29" s="435"/>
      <c r="M29" s="435"/>
      <c r="N29" s="432"/>
      <c r="O29" s="432"/>
    </row>
    <row r="30" spans="2:15" ht="12.5" x14ac:dyDescent="0.25">
      <c r="B30" s="368"/>
      <c r="C30" s="589"/>
      <c r="D30" s="590"/>
      <c r="E30" s="589"/>
      <c r="F30" s="590"/>
      <c r="G30" s="438"/>
      <c r="H30" s="591"/>
      <c r="I30" s="592"/>
      <c r="J30" s="440"/>
      <c r="K30" s="441">
        <f t="shared" si="0"/>
        <v>0</v>
      </c>
      <c r="L30" s="435"/>
      <c r="M30" s="435"/>
      <c r="N30" s="432"/>
      <c r="O30" s="432"/>
    </row>
    <row r="31" spans="2:15" ht="12.5" x14ac:dyDescent="0.25">
      <c r="B31" s="368"/>
      <c r="C31" s="589"/>
      <c r="D31" s="590"/>
      <c r="E31" s="589"/>
      <c r="F31" s="590"/>
      <c r="G31" s="438"/>
      <c r="H31" s="591"/>
      <c r="I31" s="592"/>
      <c r="J31" s="440"/>
      <c r="K31" s="441">
        <f t="shared" si="0"/>
        <v>0</v>
      </c>
      <c r="L31" s="435"/>
      <c r="M31" s="435"/>
      <c r="N31" s="432"/>
      <c r="O31" s="432"/>
    </row>
    <row r="32" spans="2:15" ht="12.5" x14ac:dyDescent="0.25">
      <c r="B32" s="368"/>
      <c r="C32" s="589"/>
      <c r="D32" s="590"/>
      <c r="E32" s="589"/>
      <c r="F32" s="590"/>
      <c r="G32" s="438"/>
      <c r="H32" s="591"/>
      <c r="I32" s="592"/>
      <c r="J32" s="440"/>
      <c r="K32" s="441">
        <f t="shared" si="0"/>
        <v>0</v>
      </c>
      <c r="L32" s="435"/>
      <c r="M32" s="435"/>
      <c r="N32" s="432"/>
      <c r="O32" s="432"/>
    </row>
    <row r="33" spans="2:15" ht="12.5" x14ac:dyDescent="0.25">
      <c r="B33" s="368"/>
      <c r="C33" s="589"/>
      <c r="D33" s="590"/>
      <c r="E33" s="589"/>
      <c r="F33" s="590"/>
      <c r="G33" s="438"/>
      <c r="H33" s="591"/>
      <c r="I33" s="592"/>
      <c r="J33" s="440"/>
      <c r="K33" s="441">
        <f t="shared" si="0"/>
        <v>0</v>
      </c>
      <c r="L33" s="435"/>
      <c r="M33" s="435"/>
      <c r="N33" s="432"/>
      <c r="O33" s="432"/>
    </row>
    <row r="34" spans="2:15" ht="12.5" x14ac:dyDescent="0.25">
      <c r="B34" s="368"/>
      <c r="C34" s="589"/>
      <c r="D34" s="590"/>
      <c r="E34" s="589"/>
      <c r="F34" s="590"/>
      <c r="G34" s="438"/>
      <c r="H34" s="591"/>
      <c r="I34" s="592"/>
      <c r="J34" s="440"/>
      <c r="K34" s="441">
        <f t="shared" si="0"/>
        <v>0</v>
      </c>
      <c r="L34" s="435"/>
      <c r="M34" s="435"/>
      <c r="N34" s="432"/>
      <c r="O34" s="432"/>
    </row>
    <row r="35" spans="2:15" ht="12.5" x14ac:dyDescent="0.25">
      <c r="B35" s="368"/>
      <c r="C35" s="589"/>
      <c r="D35" s="590"/>
      <c r="E35" s="589"/>
      <c r="F35" s="590"/>
      <c r="G35" s="438"/>
      <c r="H35" s="591"/>
      <c r="I35" s="592"/>
      <c r="J35" s="440"/>
      <c r="K35" s="441">
        <f t="shared" si="0"/>
        <v>0</v>
      </c>
      <c r="L35" s="435"/>
      <c r="M35" s="435"/>
      <c r="N35" s="432"/>
      <c r="O35" s="432"/>
    </row>
    <row r="36" spans="2:15" ht="12.5" x14ac:dyDescent="0.25">
      <c r="B36" s="368"/>
      <c r="C36" s="589"/>
      <c r="D36" s="590"/>
      <c r="E36" s="589"/>
      <c r="F36" s="590"/>
      <c r="G36" s="438"/>
      <c r="H36" s="591"/>
      <c r="I36" s="592"/>
      <c r="J36" s="440"/>
      <c r="K36" s="441">
        <f t="shared" si="0"/>
        <v>0</v>
      </c>
      <c r="L36" s="435"/>
      <c r="M36" s="435"/>
      <c r="N36" s="432"/>
      <c r="O36" s="432"/>
    </row>
    <row r="37" spans="2:15" ht="12.5" x14ac:dyDescent="0.25">
      <c r="B37" s="368"/>
      <c r="C37" s="589"/>
      <c r="D37" s="590"/>
      <c r="E37" s="589"/>
      <c r="F37" s="590"/>
      <c r="G37" s="438"/>
      <c r="H37" s="591"/>
      <c r="I37" s="592"/>
      <c r="J37" s="440"/>
      <c r="K37" s="441">
        <f t="shared" si="0"/>
        <v>0</v>
      </c>
      <c r="L37" s="435"/>
      <c r="M37" s="435"/>
      <c r="N37" s="432"/>
      <c r="O37" s="432"/>
    </row>
    <row r="38" spans="2:15" ht="12.5" x14ac:dyDescent="0.25">
      <c r="B38" s="368"/>
      <c r="C38" s="589"/>
      <c r="D38" s="590"/>
      <c r="E38" s="589"/>
      <c r="F38" s="590"/>
      <c r="G38" s="438"/>
      <c r="H38" s="591"/>
      <c r="I38" s="592"/>
      <c r="J38" s="440"/>
      <c r="K38" s="441">
        <f t="shared" si="0"/>
        <v>0</v>
      </c>
      <c r="L38" s="435"/>
      <c r="M38" s="435"/>
      <c r="N38" s="432"/>
      <c r="O38" s="432"/>
    </row>
    <row r="39" spans="2:15" ht="12.5" x14ac:dyDescent="0.25">
      <c r="B39" s="368"/>
      <c r="C39" s="589"/>
      <c r="D39" s="590"/>
      <c r="E39" s="589"/>
      <c r="F39" s="590"/>
      <c r="G39" s="438"/>
      <c r="H39" s="591"/>
      <c r="I39" s="592"/>
      <c r="J39" s="440"/>
      <c r="K39" s="441">
        <f t="shared" si="0"/>
        <v>0</v>
      </c>
      <c r="L39" s="435"/>
      <c r="M39" s="435"/>
      <c r="N39" s="432"/>
      <c r="O39" s="432"/>
    </row>
    <row r="40" spans="2:15" ht="12.5" x14ac:dyDescent="0.25">
      <c r="B40" s="368"/>
      <c r="C40" s="589"/>
      <c r="D40" s="590"/>
      <c r="E40" s="589"/>
      <c r="F40" s="590"/>
      <c r="G40" s="438"/>
      <c r="H40" s="591"/>
      <c r="I40" s="592"/>
      <c r="J40" s="440"/>
      <c r="K40" s="441">
        <f t="shared" si="0"/>
        <v>0</v>
      </c>
      <c r="L40" s="435"/>
      <c r="M40" s="435"/>
      <c r="N40" s="432"/>
      <c r="O40" s="432"/>
    </row>
    <row r="41" spans="2:15" ht="12.5" x14ac:dyDescent="0.25">
      <c r="B41" s="368"/>
      <c r="C41" s="589"/>
      <c r="D41" s="590"/>
      <c r="E41" s="589"/>
      <c r="F41" s="590"/>
      <c r="G41" s="438"/>
      <c r="H41" s="591"/>
      <c r="I41" s="592"/>
      <c r="J41" s="440"/>
      <c r="K41" s="441">
        <f t="shared" si="0"/>
        <v>0</v>
      </c>
      <c r="L41" s="435"/>
      <c r="M41" s="435"/>
      <c r="N41" s="432"/>
      <c r="O41" s="432"/>
    </row>
    <row r="42" spans="2:15" ht="12.5" x14ac:dyDescent="0.25">
      <c r="B42" s="368"/>
      <c r="C42" s="589"/>
      <c r="D42" s="590"/>
      <c r="E42" s="589"/>
      <c r="F42" s="590"/>
      <c r="G42" s="438"/>
      <c r="H42" s="591"/>
      <c r="I42" s="592"/>
      <c r="J42" s="440"/>
      <c r="K42" s="441">
        <f t="shared" si="0"/>
        <v>0</v>
      </c>
      <c r="L42" s="435"/>
      <c r="M42" s="435"/>
      <c r="N42" s="432"/>
      <c r="O42" s="432"/>
    </row>
    <row r="43" spans="2:15" ht="12.5" x14ac:dyDescent="0.25">
      <c r="B43" s="368"/>
      <c r="C43" s="589"/>
      <c r="D43" s="590"/>
      <c r="E43" s="589"/>
      <c r="F43" s="590"/>
      <c r="G43" s="438"/>
      <c r="H43" s="591"/>
      <c r="I43" s="592"/>
      <c r="J43" s="440"/>
      <c r="K43" s="441">
        <f t="shared" si="0"/>
        <v>0</v>
      </c>
      <c r="L43" s="435"/>
      <c r="M43" s="435"/>
      <c r="N43" s="432"/>
      <c r="O43" s="432"/>
    </row>
    <row r="44" spans="2:15" ht="12.5" x14ac:dyDescent="0.25">
      <c r="B44" s="368"/>
      <c r="C44" s="589"/>
      <c r="D44" s="590"/>
      <c r="E44" s="589"/>
      <c r="F44" s="590"/>
      <c r="G44" s="438"/>
      <c r="H44" s="591"/>
      <c r="I44" s="592"/>
      <c r="J44" s="440"/>
      <c r="K44" s="441">
        <f t="shared" si="0"/>
        <v>0</v>
      </c>
      <c r="L44" s="435"/>
      <c r="M44" s="435"/>
      <c r="N44" s="432"/>
      <c r="O44" s="432"/>
    </row>
    <row r="45" spans="2:15" ht="12.5" x14ac:dyDescent="0.25">
      <c r="B45" s="368"/>
      <c r="C45" s="589"/>
      <c r="D45" s="590"/>
      <c r="E45" s="589"/>
      <c r="F45" s="590"/>
      <c r="G45" s="438"/>
      <c r="H45" s="591"/>
      <c r="I45" s="592"/>
      <c r="J45" s="440"/>
      <c r="K45" s="441">
        <f t="shared" si="0"/>
        <v>0</v>
      </c>
      <c r="L45" s="435"/>
      <c r="M45" s="435"/>
      <c r="N45" s="432"/>
      <c r="O45" s="432"/>
    </row>
    <row r="46" spans="2:15" ht="12.5" x14ac:dyDescent="0.25">
      <c r="B46" s="368"/>
      <c r="C46" s="589"/>
      <c r="D46" s="590"/>
      <c r="E46" s="589"/>
      <c r="F46" s="590"/>
      <c r="G46" s="438"/>
      <c r="H46" s="591"/>
      <c r="I46" s="592"/>
      <c r="J46" s="440"/>
      <c r="K46" s="441">
        <f t="shared" si="0"/>
        <v>0</v>
      </c>
      <c r="L46" s="435"/>
      <c r="M46" s="435"/>
      <c r="N46" s="432"/>
      <c r="O46" s="432"/>
    </row>
    <row r="47" spans="2:15" ht="12.5" x14ac:dyDescent="0.25">
      <c r="B47" s="368"/>
      <c r="C47" s="589"/>
      <c r="D47" s="590"/>
      <c r="E47" s="589"/>
      <c r="F47" s="590"/>
      <c r="G47" s="438"/>
      <c r="H47" s="591"/>
      <c r="I47" s="592"/>
      <c r="J47" s="440"/>
      <c r="K47" s="441">
        <f t="shared" si="0"/>
        <v>0</v>
      </c>
      <c r="L47" s="435"/>
      <c r="M47" s="435"/>
      <c r="N47" s="432"/>
      <c r="O47" s="432"/>
    </row>
    <row r="48" spans="2:15" ht="12.5" x14ac:dyDescent="0.25">
      <c r="B48" s="368"/>
      <c r="C48" s="589"/>
      <c r="D48" s="590"/>
      <c r="E48" s="589"/>
      <c r="F48" s="590"/>
      <c r="G48" s="438"/>
      <c r="H48" s="591"/>
      <c r="I48" s="592"/>
      <c r="J48" s="440"/>
      <c r="K48" s="441">
        <f t="shared" si="0"/>
        <v>0</v>
      </c>
      <c r="L48" s="435"/>
      <c r="M48" s="435"/>
      <c r="N48" s="432"/>
      <c r="O48" s="432"/>
    </row>
    <row r="49" spans="2:15" ht="12.5" x14ac:dyDescent="0.25">
      <c r="B49" s="368"/>
      <c r="C49" s="589"/>
      <c r="D49" s="590"/>
      <c r="E49" s="589"/>
      <c r="F49" s="590"/>
      <c r="G49" s="438"/>
      <c r="H49" s="591"/>
      <c r="I49" s="592"/>
      <c r="J49" s="440"/>
      <c r="K49" s="441">
        <f t="shared" si="0"/>
        <v>0</v>
      </c>
      <c r="L49" s="435"/>
      <c r="M49" s="435"/>
      <c r="N49" s="432"/>
      <c r="O49" s="432"/>
    </row>
    <row r="50" spans="2:15" ht="12.5" x14ac:dyDescent="0.25">
      <c r="B50" s="368"/>
      <c r="C50" s="589"/>
      <c r="D50" s="590"/>
      <c r="E50" s="589"/>
      <c r="F50" s="590"/>
      <c r="G50" s="438"/>
      <c r="H50" s="591"/>
      <c r="I50" s="592"/>
      <c r="J50" s="440"/>
      <c r="K50" s="441">
        <f t="shared" si="0"/>
        <v>0</v>
      </c>
      <c r="L50" s="435"/>
      <c r="M50" s="435"/>
      <c r="N50" s="432"/>
      <c r="O50" s="432"/>
    </row>
    <row r="51" spans="2:15" ht="12.5" x14ac:dyDescent="0.25">
      <c r="B51" s="368"/>
      <c r="C51" s="589"/>
      <c r="D51" s="590"/>
      <c r="E51" s="589"/>
      <c r="F51" s="590"/>
      <c r="G51" s="438"/>
      <c r="H51" s="591"/>
      <c r="I51" s="592"/>
      <c r="J51" s="440"/>
      <c r="K51" s="441">
        <f t="shared" si="0"/>
        <v>0</v>
      </c>
      <c r="L51" s="435"/>
      <c r="M51" s="435"/>
      <c r="N51" s="432"/>
      <c r="O51" s="432"/>
    </row>
    <row r="52" spans="2:15" ht="12.5" x14ac:dyDescent="0.25">
      <c r="B52" s="368"/>
      <c r="C52" s="589"/>
      <c r="D52" s="590"/>
      <c r="E52" s="589"/>
      <c r="F52" s="590"/>
      <c r="G52" s="438"/>
      <c r="H52" s="591"/>
      <c r="I52" s="592"/>
      <c r="J52" s="440"/>
      <c r="K52" s="441">
        <f t="shared" si="0"/>
        <v>0</v>
      </c>
      <c r="L52" s="435"/>
      <c r="M52" s="435"/>
      <c r="N52" s="432"/>
      <c r="O52" s="432"/>
    </row>
    <row r="53" spans="2:15" ht="12.5" x14ac:dyDescent="0.25">
      <c r="B53" s="368"/>
      <c r="C53" s="589"/>
      <c r="D53" s="590"/>
      <c r="E53" s="589"/>
      <c r="F53" s="590"/>
      <c r="G53" s="438"/>
      <c r="H53" s="591"/>
      <c r="I53" s="592"/>
      <c r="J53" s="440"/>
      <c r="K53" s="441">
        <f t="shared" si="0"/>
        <v>0</v>
      </c>
      <c r="L53" s="435"/>
      <c r="M53" s="435"/>
      <c r="N53" s="432"/>
      <c r="O53" s="432"/>
    </row>
    <row r="54" spans="2:15" ht="12.5" x14ac:dyDescent="0.25">
      <c r="B54" s="368"/>
      <c r="C54" s="589"/>
      <c r="D54" s="590"/>
      <c r="E54" s="589"/>
      <c r="F54" s="590"/>
      <c r="G54" s="438"/>
      <c r="H54" s="591"/>
      <c r="I54" s="592"/>
      <c r="J54" s="440"/>
      <c r="K54" s="441">
        <f t="shared" si="0"/>
        <v>0</v>
      </c>
      <c r="L54" s="435"/>
      <c r="M54" s="435"/>
      <c r="N54" s="432"/>
      <c r="O54" s="432"/>
    </row>
    <row r="55" spans="2:15" ht="12.5" x14ac:dyDescent="0.25">
      <c r="B55" s="368"/>
      <c r="C55" s="589"/>
      <c r="D55" s="590"/>
      <c r="E55" s="589"/>
      <c r="F55" s="590"/>
      <c r="G55" s="438"/>
      <c r="H55" s="591"/>
      <c r="I55" s="592"/>
      <c r="J55" s="440"/>
      <c r="K55" s="441">
        <f t="shared" si="0"/>
        <v>0</v>
      </c>
      <c r="L55" s="435"/>
      <c r="M55" s="435"/>
      <c r="N55" s="432"/>
      <c r="O55" s="432"/>
    </row>
    <row r="56" spans="2:15" ht="13" x14ac:dyDescent="0.3">
      <c r="B56" s="432"/>
      <c r="C56" s="432"/>
      <c r="D56" s="117"/>
      <c r="E56" s="117"/>
      <c r="F56" s="117"/>
      <c r="G56" s="117"/>
      <c r="H56" s="117"/>
      <c r="I56" s="117" t="s">
        <v>228</v>
      </c>
      <c r="J56" s="432"/>
      <c r="K56" s="101">
        <f>SUM(K20:K55)</f>
        <v>0</v>
      </c>
      <c r="L56" s="435"/>
      <c r="M56" s="435"/>
      <c r="N56" s="432"/>
      <c r="O56" s="432"/>
    </row>
    <row r="57" spans="2:15" ht="13" x14ac:dyDescent="0.3">
      <c r="B57" s="124"/>
      <c r="C57" s="117"/>
      <c r="D57" s="117"/>
      <c r="E57" s="432"/>
      <c r="F57" s="432"/>
      <c r="G57" s="432"/>
      <c r="H57" s="432"/>
      <c r="I57" s="432"/>
      <c r="J57" s="117"/>
      <c r="K57" s="117"/>
      <c r="L57" s="132"/>
      <c r="M57" s="132"/>
      <c r="N57" s="432"/>
      <c r="O57" s="432"/>
    </row>
    <row r="58" spans="2:15" ht="13" x14ac:dyDescent="0.3">
      <c r="B58" s="114" t="s">
        <v>229</v>
      </c>
      <c r="C58" s="114" t="s">
        <v>230</v>
      </c>
      <c r="D58" s="114"/>
      <c r="E58" s="115"/>
      <c r="F58" s="115"/>
      <c r="G58" s="115"/>
      <c r="H58" s="115"/>
      <c r="I58" s="115"/>
      <c r="J58" s="115"/>
      <c r="K58" s="115"/>
      <c r="L58" s="165"/>
      <c r="M58" s="165"/>
      <c r="N58" s="605" t="s">
        <v>231</v>
      </c>
      <c r="O58" s="432"/>
    </row>
    <row r="59" spans="2:15" ht="13" x14ac:dyDescent="0.3">
      <c r="B59" s="117"/>
      <c r="C59" s="117"/>
      <c r="D59" s="117"/>
      <c r="E59" s="432"/>
      <c r="F59" s="432"/>
      <c r="G59" s="432"/>
      <c r="H59" s="432"/>
      <c r="I59" s="432"/>
      <c r="J59" s="432"/>
      <c r="K59" s="432"/>
      <c r="L59" s="432"/>
      <c r="M59" s="432"/>
      <c r="N59" s="605"/>
      <c r="O59" s="432"/>
    </row>
    <row r="60" spans="2:15" ht="25.5" customHeight="1" x14ac:dyDescent="0.3">
      <c r="B60" s="432"/>
      <c r="C60" s="133"/>
      <c r="D60" s="172" t="str">
        <f>IF(COUNTA(D62:D83)&lt;COUNTA(E62:E83),"Let op! Vul ook de aanschafdatum in!","")</f>
        <v/>
      </c>
      <c r="E60" s="432"/>
      <c r="F60" s="134"/>
      <c r="G60" s="135"/>
      <c r="H60" s="135"/>
      <c r="I60" s="134"/>
      <c r="J60" s="131"/>
      <c r="K60" s="435"/>
      <c r="L60" s="442"/>
      <c r="M60" s="442"/>
      <c r="N60" s="606"/>
      <c r="O60" s="432"/>
    </row>
    <row r="61" spans="2:15" ht="39" x14ac:dyDescent="0.3">
      <c r="B61" s="130" t="s">
        <v>221</v>
      </c>
      <c r="C61" s="130" t="s">
        <v>232</v>
      </c>
      <c r="D61" s="128" t="s">
        <v>276</v>
      </c>
      <c r="E61" s="129" t="s">
        <v>234</v>
      </c>
      <c r="F61" s="136" t="s">
        <v>235</v>
      </c>
      <c r="G61" s="136" t="s">
        <v>236</v>
      </c>
      <c r="H61" s="136" t="s">
        <v>237</v>
      </c>
      <c r="I61" s="166" t="s">
        <v>238</v>
      </c>
      <c r="J61" s="130" t="s">
        <v>239</v>
      </c>
      <c r="K61" s="130" t="s">
        <v>227</v>
      </c>
      <c r="L61" s="435"/>
      <c r="M61" s="435"/>
      <c r="N61" s="137" t="s">
        <v>240</v>
      </c>
      <c r="O61" s="432"/>
    </row>
    <row r="62" spans="2:15" ht="12.5" x14ac:dyDescent="0.25">
      <c r="B62" s="368"/>
      <c r="C62" s="368"/>
      <c r="D62" s="443"/>
      <c r="E62" s="444"/>
      <c r="F62" s="445"/>
      <c r="G62" s="446">
        <f t="shared" ref="G62:G82" si="1">IFERROR(E62/F62,0)</f>
        <v>0</v>
      </c>
      <c r="H62" s="444"/>
      <c r="I62" s="447">
        <f>IFERROR(G62/H62,0)</f>
        <v>0</v>
      </c>
      <c r="J62" s="444"/>
      <c r="K62" s="441">
        <f t="shared" ref="K62:K83" si="2">I62*J62</f>
        <v>0</v>
      </c>
      <c r="L62" s="435"/>
      <c r="M62" s="435"/>
      <c r="N62" s="446" t="str">
        <f>IFERROR(IF(D62&gt;=Startdatum,"Na startdatum aangekocht", IF(DATEDIF('Begroting P'!$D62,Startdatum,"D")&gt;0,IF((('Begroting P'!$F62-((DATEDIF($D62,Startdatum,"M")/12)))*($E62/$F62))&lt;0,"Dit is afgeschreven!",(('Begroting P'!$F62-((DATEDIF($D62,Startdatum,"M")/12)))*($E62/$F62))),($E62/$F62))),0)</f>
        <v>Na startdatum aangekocht</v>
      </c>
      <c r="O62" s="123"/>
    </row>
    <row r="63" spans="2:15" ht="12.5" x14ac:dyDescent="0.25">
      <c r="B63" s="368"/>
      <c r="C63" s="368"/>
      <c r="D63" s="443"/>
      <c r="E63" s="444"/>
      <c r="F63" s="445"/>
      <c r="G63" s="446">
        <f t="shared" si="1"/>
        <v>0</v>
      </c>
      <c r="H63" s="444"/>
      <c r="I63" s="447">
        <f t="shared" ref="I63:I83" si="3">IFERROR(G63/H63,0)</f>
        <v>0</v>
      </c>
      <c r="J63" s="444"/>
      <c r="K63" s="441">
        <f t="shared" si="2"/>
        <v>0</v>
      </c>
      <c r="L63" s="435"/>
      <c r="M63" s="435"/>
      <c r="N63" s="446" t="str">
        <f>IFERROR(IF(D63&gt;=Startdatum,"Na startdatum aangekocht", IF(DATEDIF('Begroting P'!$D63,Startdatum,"D")&gt;0,IF((('Begroting P'!$F63-((DATEDIF($D63,Startdatum,"M")/12)))*($E63/$F63))&lt;0,"Dit is afgeschreven!",(('Begroting P'!$F63-((DATEDIF($D63,Startdatum,"M")/12)))*($E63/$F63))),($E63/$F63))),0)</f>
        <v>Na startdatum aangekocht</v>
      </c>
      <c r="O63" s="432"/>
    </row>
    <row r="64" spans="2:15" ht="12.5" x14ac:dyDescent="0.25">
      <c r="B64" s="368"/>
      <c r="C64" s="368"/>
      <c r="D64" s="443"/>
      <c r="E64" s="444"/>
      <c r="F64" s="445"/>
      <c r="G64" s="446">
        <f t="shared" si="1"/>
        <v>0</v>
      </c>
      <c r="H64" s="444"/>
      <c r="I64" s="447">
        <f t="shared" si="3"/>
        <v>0</v>
      </c>
      <c r="J64" s="444"/>
      <c r="K64" s="441">
        <f t="shared" si="2"/>
        <v>0</v>
      </c>
      <c r="L64" s="435"/>
      <c r="M64" s="435"/>
      <c r="N64" s="446" t="str">
        <f>IFERROR(IF(D64&gt;=Startdatum,"Na startdatum aangekocht", IF(DATEDIF('Begroting P'!$D64,Startdatum,"D")&gt;0,IF((('Begroting P'!$F64-((DATEDIF($D64,Startdatum,"M")/12)))*($E64/$F64))&lt;0,"Dit is afgeschreven!",(('Begroting P'!$F64-((DATEDIF($D64,Startdatum,"M")/12)))*($E64/$F64))),($E64/$F64))),0)</f>
        <v>Na startdatum aangekocht</v>
      </c>
      <c r="O64" s="432"/>
    </row>
    <row r="65" spans="2:15" ht="12.5" x14ac:dyDescent="0.25">
      <c r="B65" s="368"/>
      <c r="C65" s="368"/>
      <c r="D65" s="443"/>
      <c r="E65" s="444"/>
      <c r="F65" s="445"/>
      <c r="G65" s="446">
        <f t="shared" si="1"/>
        <v>0</v>
      </c>
      <c r="H65" s="444"/>
      <c r="I65" s="447">
        <f t="shared" si="3"/>
        <v>0</v>
      </c>
      <c r="J65" s="444"/>
      <c r="K65" s="441">
        <f t="shared" si="2"/>
        <v>0</v>
      </c>
      <c r="L65" s="435"/>
      <c r="M65" s="435"/>
      <c r="N65" s="446" t="str">
        <f>IFERROR(IF(D65&gt;=Startdatum,"Na startdatum aangekocht", IF(DATEDIF('Begroting P'!$D65,Startdatum,"D")&gt;0,IF((('Begroting P'!$F65-((DATEDIF($D65,Startdatum,"M")/12)))*($E65/$F65))&lt;0,"Dit is afgeschreven!",(('Begroting P'!$F65-((DATEDIF($D65,Startdatum,"M")/12)))*($E65/$F65))),($E65/$F65))),0)</f>
        <v>Na startdatum aangekocht</v>
      </c>
      <c r="O65" s="432"/>
    </row>
    <row r="66" spans="2:15" ht="12.5" x14ac:dyDescent="0.25">
      <c r="B66" s="368"/>
      <c r="C66" s="368"/>
      <c r="D66" s="443"/>
      <c r="E66" s="444"/>
      <c r="F66" s="445"/>
      <c r="G66" s="446">
        <f t="shared" si="1"/>
        <v>0</v>
      </c>
      <c r="H66" s="444"/>
      <c r="I66" s="447">
        <f t="shared" si="3"/>
        <v>0</v>
      </c>
      <c r="J66" s="444"/>
      <c r="K66" s="441">
        <f t="shared" si="2"/>
        <v>0</v>
      </c>
      <c r="L66" s="435"/>
      <c r="M66" s="435"/>
      <c r="N66" s="446" t="str">
        <f>IFERROR(IF(D66&gt;=Startdatum,"Na startdatum aangekocht", IF(DATEDIF('Begroting P'!$D66,Startdatum,"D")&gt;0,IF((('Begroting P'!$F66-((DATEDIF($D66,Startdatum,"M")/12)))*($E66/$F66))&lt;0,"Dit is afgeschreven!",(('Begroting P'!$F66-((DATEDIF($D66,Startdatum,"M")/12)))*($E66/$F66))),($E66/$F66))),0)</f>
        <v>Na startdatum aangekocht</v>
      </c>
      <c r="O66" s="432"/>
    </row>
    <row r="67" spans="2:15" ht="12.5" x14ac:dyDescent="0.25">
      <c r="B67" s="368"/>
      <c r="C67" s="368"/>
      <c r="D67" s="443"/>
      <c r="E67" s="444"/>
      <c r="F67" s="445"/>
      <c r="G67" s="446">
        <f t="shared" si="1"/>
        <v>0</v>
      </c>
      <c r="H67" s="444"/>
      <c r="I67" s="447">
        <f t="shared" si="3"/>
        <v>0</v>
      </c>
      <c r="J67" s="444"/>
      <c r="K67" s="441">
        <f t="shared" si="2"/>
        <v>0</v>
      </c>
      <c r="L67" s="435"/>
      <c r="M67" s="435"/>
      <c r="N67" s="446" t="str">
        <f>IFERROR(IF(D67&gt;=Startdatum,"Na startdatum aangekocht", IF(DATEDIF('Begroting P'!$D67,Startdatum,"D")&gt;0,IF((('Begroting P'!$F67-((DATEDIF($D67,Startdatum,"M")/12)))*($E67/$F67))&lt;0,"Dit is afgeschreven!",(('Begroting P'!$F67-((DATEDIF($D67,Startdatum,"M")/12)))*($E67/$F67))),($E67/$F67))),0)</f>
        <v>Na startdatum aangekocht</v>
      </c>
      <c r="O67" s="432"/>
    </row>
    <row r="68" spans="2:15" ht="12.5" x14ac:dyDescent="0.25">
      <c r="B68" s="368"/>
      <c r="C68" s="368"/>
      <c r="D68" s="443"/>
      <c r="E68" s="444"/>
      <c r="F68" s="445"/>
      <c r="G68" s="446">
        <f t="shared" si="1"/>
        <v>0</v>
      </c>
      <c r="H68" s="444"/>
      <c r="I68" s="447">
        <f t="shared" si="3"/>
        <v>0</v>
      </c>
      <c r="J68" s="444"/>
      <c r="K68" s="441">
        <f t="shared" si="2"/>
        <v>0</v>
      </c>
      <c r="L68" s="435"/>
      <c r="M68" s="435"/>
      <c r="N68" s="446" t="str">
        <f>IFERROR(IF(D68&gt;=Startdatum,"Na startdatum aangekocht", IF(DATEDIF('Begroting P'!$D68,Startdatum,"D")&gt;0,IF((('Begroting P'!$F68-((DATEDIF($D68,Startdatum,"M")/12)))*($E68/$F68))&lt;0,"Dit is afgeschreven!",(('Begroting P'!$F68-((DATEDIF($D68,Startdatum,"M")/12)))*($E68/$F68))),($E68/$F68))),0)</f>
        <v>Na startdatum aangekocht</v>
      </c>
      <c r="O68" s="432"/>
    </row>
    <row r="69" spans="2:15" ht="12.5" x14ac:dyDescent="0.25">
      <c r="B69" s="368"/>
      <c r="C69" s="368"/>
      <c r="D69" s="443"/>
      <c r="E69" s="444"/>
      <c r="F69" s="445"/>
      <c r="G69" s="446">
        <f t="shared" si="1"/>
        <v>0</v>
      </c>
      <c r="H69" s="444"/>
      <c r="I69" s="447">
        <f t="shared" si="3"/>
        <v>0</v>
      </c>
      <c r="J69" s="444"/>
      <c r="K69" s="441">
        <f t="shared" si="2"/>
        <v>0</v>
      </c>
      <c r="L69" s="435"/>
      <c r="M69" s="435"/>
      <c r="N69" s="446" t="str">
        <f>IFERROR(IF(D69&gt;=Startdatum,"Na startdatum aangekocht", IF(DATEDIF('Begroting P'!$D69,Startdatum,"D")&gt;0,IF((('Begroting P'!$F69-((DATEDIF($D69,Startdatum,"M")/12)))*($E69/$F69))&lt;0,"Dit is afgeschreven!",(('Begroting P'!$F69-((DATEDIF($D69,Startdatum,"M")/12)))*($E69/$F69))),($E69/$F69))),0)</f>
        <v>Na startdatum aangekocht</v>
      </c>
      <c r="O69" s="432"/>
    </row>
    <row r="70" spans="2:15" ht="12.5" x14ac:dyDescent="0.25">
      <c r="B70" s="368"/>
      <c r="C70" s="368"/>
      <c r="D70" s="443"/>
      <c r="E70" s="444"/>
      <c r="F70" s="445"/>
      <c r="G70" s="446">
        <f t="shared" si="1"/>
        <v>0</v>
      </c>
      <c r="H70" s="444"/>
      <c r="I70" s="447">
        <f t="shared" si="3"/>
        <v>0</v>
      </c>
      <c r="J70" s="444"/>
      <c r="K70" s="441">
        <f t="shared" si="2"/>
        <v>0</v>
      </c>
      <c r="L70" s="435"/>
      <c r="M70" s="435"/>
      <c r="N70" s="446" t="str">
        <f>IFERROR(IF(D70&gt;=Startdatum,"Na startdatum aangekocht", IF(DATEDIF('Begroting P'!$D70,Startdatum,"D")&gt;0,IF((('Begroting P'!$F70-((DATEDIF($D70,Startdatum,"M")/12)))*($E70/$F70))&lt;0,"Dit is afgeschreven!",(('Begroting P'!$F70-((DATEDIF($D70,Startdatum,"M")/12)))*($E70/$F70))),($E70/$F70))),0)</f>
        <v>Na startdatum aangekocht</v>
      </c>
      <c r="O70" s="432"/>
    </row>
    <row r="71" spans="2:15" ht="12.5" x14ac:dyDescent="0.25">
      <c r="B71" s="368"/>
      <c r="C71" s="368"/>
      <c r="D71" s="443"/>
      <c r="E71" s="444"/>
      <c r="F71" s="445"/>
      <c r="G71" s="446">
        <f t="shared" si="1"/>
        <v>0</v>
      </c>
      <c r="H71" s="444"/>
      <c r="I71" s="447">
        <f t="shared" si="3"/>
        <v>0</v>
      </c>
      <c r="J71" s="444"/>
      <c r="K71" s="441">
        <f t="shared" si="2"/>
        <v>0</v>
      </c>
      <c r="L71" s="435"/>
      <c r="M71" s="435"/>
      <c r="N71" s="446" t="str">
        <f>IFERROR(IF(D71&gt;=Startdatum,"Na startdatum aangekocht", IF(DATEDIF('Begroting P'!$D71,Startdatum,"D")&gt;0,IF((('Begroting P'!$F71-((DATEDIF($D71,Startdatum,"M")/12)))*($E71/$F71))&lt;0,"Dit is afgeschreven!",(('Begroting P'!$F71-((DATEDIF($D71,Startdatum,"M")/12)))*($E71/$F71))),($E71/$F71))),0)</f>
        <v>Na startdatum aangekocht</v>
      </c>
      <c r="O71" s="432"/>
    </row>
    <row r="72" spans="2:15" ht="12.5" x14ac:dyDescent="0.25">
      <c r="B72" s="368"/>
      <c r="C72" s="368"/>
      <c r="D72" s="443"/>
      <c r="E72" s="444"/>
      <c r="F72" s="445"/>
      <c r="G72" s="446">
        <f t="shared" si="1"/>
        <v>0</v>
      </c>
      <c r="H72" s="444"/>
      <c r="I72" s="447">
        <f t="shared" si="3"/>
        <v>0</v>
      </c>
      <c r="J72" s="444"/>
      <c r="K72" s="441">
        <f t="shared" si="2"/>
        <v>0</v>
      </c>
      <c r="L72" s="435"/>
      <c r="M72" s="435"/>
      <c r="N72" s="446" t="str">
        <f>IFERROR(IF(D72&gt;=Startdatum,"Na startdatum aangekocht", IF(DATEDIF('Begroting P'!$D72,Startdatum,"D")&gt;0,IF((('Begroting P'!$F72-((DATEDIF($D72,Startdatum,"M")/12)))*($E72/$F72))&lt;0,"Dit is afgeschreven!",(('Begroting P'!$F72-((DATEDIF($D72,Startdatum,"M")/12)))*($E72/$F72))),($E72/$F72))),0)</f>
        <v>Na startdatum aangekocht</v>
      </c>
      <c r="O72" s="432"/>
    </row>
    <row r="73" spans="2:15" ht="12.5" x14ac:dyDescent="0.25">
      <c r="B73" s="368"/>
      <c r="C73" s="368"/>
      <c r="D73" s="443"/>
      <c r="E73" s="444"/>
      <c r="F73" s="445"/>
      <c r="G73" s="446">
        <f t="shared" si="1"/>
        <v>0</v>
      </c>
      <c r="H73" s="444"/>
      <c r="I73" s="447">
        <f t="shared" si="3"/>
        <v>0</v>
      </c>
      <c r="J73" s="444"/>
      <c r="K73" s="441">
        <f t="shared" si="2"/>
        <v>0</v>
      </c>
      <c r="L73" s="435"/>
      <c r="M73" s="435"/>
      <c r="N73" s="446" t="str">
        <f>IFERROR(IF(D73&gt;=Startdatum,"Na startdatum aangekocht", IF(DATEDIF('Begroting P'!$D73,Startdatum,"D")&gt;0,IF((('Begroting P'!$F73-((DATEDIF($D73,Startdatum,"M")/12)))*($E73/$F73))&lt;0,"Dit is afgeschreven!",(('Begroting P'!$F73-((DATEDIF($D73,Startdatum,"M")/12)))*($E73/$F73))),($E73/$F73))),0)</f>
        <v>Na startdatum aangekocht</v>
      </c>
      <c r="O73" s="432"/>
    </row>
    <row r="74" spans="2:15" ht="12.5" x14ac:dyDescent="0.25">
      <c r="B74" s="368"/>
      <c r="C74" s="368"/>
      <c r="D74" s="443"/>
      <c r="E74" s="444"/>
      <c r="F74" s="445"/>
      <c r="G74" s="446">
        <f t="shared" si="1"/>
        <v>0</v>
      </c>
      <c r="H74" s="444"/>
      <c r="I74" s="447">
        <f t="shared" si="3"/>
        <v>0</v>
      </c>
      <c r="J74" s="444"/>
      <c r="K74" s="441">
        <f t="shared" si="2"/>
        <v>0</v>
      </c>
      <c r="L74" s="435"/>
      <c r="M74" s="435"/>
      <c r="N74" s="446" t="str">
        <f>IFERROR(IF(D74&gt;=Startdatum,"Na startdatum aangekocht", IF(DATEDIF('Begroting P'!$D74,Startdatum,"D")&gt;0,IF((('Begroting P'!$F74-((DATEDIF($D74,Startdatum,"M")/12)))*($E74/$F74))&lt;0,"Dit is afgeschreven!",(('Begroting P'!$F74-((DATEDIF($D74,Startdatum,"M")/12)))*($E74/$F74))),($E74/$F74))),0)</f>
        <v>Na startdatum aangekocht</v>
      </c>
      <c r="O74" s="432"/>
    </row>
    <row r="75" spans="2:15" ht="12.5" x14ac:dyDescent="0.25">
      <c r="B75" s="368"/>
      <c r="C75" s="368"/>
      <c r="D75" s="443"/>
      <c r="E75" s="444"/>
      <c r="F75" s="445"/>
      <c r="G75" s="446">
        <f t="shared" si="1"/>
        <v>0</v>
      </c>
      <c r="H75" s="444"/>
      <c r="I75" s="447">
        <f t="shared" si="3"/>
        <v>0</v>
      </c>
      <c r="J75" s="444"/>
      <c r="K75" s="441">
        <f t="shared" si="2"/>
        <v>0</v>
      </c>
      <c r="L75" s="435"/>
      <c r="M75" s="435"/>
      <c r="N75" s="446" t="str">
        <f>IFERROR(IF(D75&gt;=Startdatum,"Na startdatum aangekocht", IF(DATEDIF('Begroting P'!$D75,Startdatum,"D")&gt;0,IF((('Begroting P'!$F75-((DATEDIF($D75,Startdatum,"M")/12)))*($E75/$F75))&lt;0,"Dit is afgeschreven!",(('Begroting P'!$F75-((DATEDIF($D75,Startdatum,"M")/12)))*($E75/$F75))),($E75/$F75))),0)</f>
        <v>Na startdatum aangekocht</v>
      </c>
      <c r="O75" s="432"/>
    </row>
    <row r="76" spans="2:15" ht="12.5" x14ac:dyDescent="0.25">
      <c r="B76" s="368"/>
      <c r="C76" s="368"/>
      <c r="D76" s="443"/>
      <c r="E76" s="444"/>
      <c r="F76" s="445"/>
      <c r="G76" s="446">
        <f t="shared" si="1"/>
        <v>0</v>
      </c>
      <c r="H76" s="444"/>
      <c r="I76" s="447">
        <f t="shared" si="3"/>
        <v>0</v>
      </c>
      <c r="J76" s="444"/>
      <c r="K76" s="441">
        <f t="shared" si="2"/>
        <v>0</v>
      </c>
      <c r="L76" s="435"/>
      <c r="M76" s="435"/>
      <c r="N76" s="446" t="str">
        <f>IFERROR(IF(D76&gt;=Startdatum,"Na startdatum aangekocht", IF(DATEDIF('Begroting P'!$D76,Startdatum,"D")&gt;0,IF((('Begroting P'!$F76-((DATEDIF($D76,Startdatum,"M")/12)))*($E76/$F76))&lt;0,"Dit is afgeschreven!",(('Begroting P'!$F76-((DATEDIF($D76,Startdatum,"M")/12)))*($E76/$F76))),($E76/$F76))),0)</f>
        <v>Na startdatum aangekocht</v>
      </c>
      <c r="O76" s="432"/>
    </row>
    <row r="77" spans="2:15" ht="12.5" x14ac:dyDescent="0.25">
      <c r="B77" s="368"/>
      <c r="C77" s="368"/>
      <c r="D77" s="443"/>
      <c r="E77" s="444"/>
      <c r="F77" s="445"/>
      <c r="G77" s="446">
        <f t="shared" si="1"/>
        <v>0</v>
      </c>
      <c r="H77" s="444"/>
      <c r="I77" s="447">
        <f t="shared" si="3"/>
        <v>0</v>
      </c>
      <c r="J77" s="444"/>
      <c r="K77" s="441">
        <f t="shared" si="2"/>
        <v>0</v>
      </c>
      <c r="L77" s="435"/>
      <c r="M77" s="435"/>
      <c r="N77" s="446" t="str">
        <f>IFERROR(IF(D77&gt;=Startdatum,"Na startdatum aangekocht", IF(DATEDIF('Begroting P'!$D77,Startdatum,"D")&gt;0,IF((('Begroting P'!$F77-((DATEDIF($D77,Startdatum,"M")/12)))*($E77/$F77))&lt;0,"Dit is afgeschreven!",(('Begroting P'!$F77-((DATEDIF($D77,Startdatum,"M")/12)))*($E77/$F77))),($E77/$F77))),0)</f>
        <v>Na startdatum aangekocht</v>
      </c>
      <c r="O77" s="432"/>
    </row>
    <row r="78" spans="2:15" ht="12.5" x14ac:dyDescent="0.25">
      <c r="B78" s="368"/>
      <c r="C78" s="368"/>
      <c r="D78" s="443"/>
      <c r="E78" s="444"/>
      <c r="F78" s="445"/>
      <c r="G78" s="446">
        <f t="shared" si="1"/>
        <v>0</v>
      </c>
      <c r="H78" s="444"/>
      <c r="I78" s="447">
        <f t="shared" si="3"/>
        <v>0</v>
      </c>
      <c r="J78" s="444"/>
      <c r="K78" s="441">
        <f t="shared" si="2"/>
        <v>0</v>
      </c>
      <c r="L78" s="435"/>
      <c r="M78" s="435"/>
      <c r="N78" s="446" t="str">
        <f>IFERROR(IF(D78&gt;=Startdatum,"Na startdatum aangekocht", IF(DATEDIF('Begroting P'!$D78,Startdatum,"D")&gt;0,IF((('Begroting P'!$F78-((DATEDIF($D78,Startdatum,"M")/12)))*($E78/$F78))&lt;0,"Dit is afgeschreven!",(('Begroting P'!$F78-((DATEDIF($D78,Startdatum,"M")/12)))*($E78/$F78))),($E78/$F78))),0)</f>
        <v>Na startdatum aangekocht</v>
      </c>
      <c r="O78" s="432"/>
    </row>
    <row r="79" spans="2:15" ht="12.5" x14ac:dyDescent="0.25">
      <c r="B79" s="368"/>
      <c r="C79" s="368"/>
      <c r="D79" s="443"/>
      <c r="E79" s="444"/>
      <c r="F79" s="445"/>
      <c r="G79" s="446">
        <f t="shared" si="1"/>
        <v>0</v>
      </c>
      <c r="H79" s="444"/>
      <c r="I79" s="447">
        <f t="shared" si="3"/>
        <v>0</v>
      </c>
      <c r="J79" s="444"/>
      <c r="K79" s="441">
        <f t="shared" si="2"/>
        <v>0</v>
      </c>
      <c r="L79" s="435"/>
      <c r="M79" s="435"/>
      <c r="N79" s="446" t="str">
        <f>IFERROR(IF(D79&gt;=Startdatum,"Na startdatum aangekocht", IF(DATEDIF('Begroting P'!$D79,Startdatum,"D")&gt;0,IF((('Begroting P'!$F79-((DATEDIF($D79,Startdatum,"M")/12)))*($E79/$F79))&lt;0,"Dit is afgeschreven!",(('Begroting P'!$F79-((DATEDIF($D79,Startdatum,"M")/12)))*($E79/$F79))),($E79/$F79))),0)</f>
        <v>Na startdatum aangekocht</v>
      </c>
      <c r="O79" s="432"/>
    </row>
    <row r="80" spans="2:15" ht="12.5" x14ac:dyDescent="0.25">
      <c r="B80" s="368"/>
      <c r="C80" s="368"/>
      <c r="D80" s="443"/>
      <c r="E80" s="444"/>
      <c r="F80" s="445"/>
      <c r="G80" s="446">
        <f t="shared" si="1"/>
        <v>0</v>
      </c>
      <c r="H80" s="444"/>
      <c r="I80" s="447">
        <f t="shared" si="3"/>
        <v>0</v>
      </c>
      <c r="J80" s="444"/>
      <c r="K80" s="441">
        <f t="shared" si="2"/>
        <v>0</v>
      </c>
      <c r="L80" s="435"/>
      <c r="M80" s="435"/>
      <c r="N80" s="446" t="str">
        <f>IFERROR(IF(D80&gt;=Startdatum,"Na startdatum aangekocht", IF(DATEDIF('Begroting P'!$D80,Startdatum,"D")&gt;0,IF((('Begroting P'!$F80-((DATEDIF($D80,Startdatum,"M")/12)))*($E80/$F80))&lt;0,"Dit is afgeschreven!",(('Begroting P'!$F80-((DATEDIF($D80,Startdatum,"M")/12)))*($E80/$F80))),($E80/$F80))),0)</f>
        <v>Na startdatum aangekocht</v>
      </c>
      <c r="O80" s="432"/>
    </row>
    <row r="81" spans="2:16" ht="12.5" x14ac:dyDescent="0.25">
      <c r="B81" s="368"/>
      <c r="C81" s="368"/>
      <c r="D81" s="443"/>
      <c r="E81" s="444"/>
      <c r="F81" s="445"/>
      <c r="G81" s="446">
        <f t="shared" si="1"/>
        <v>0</v>
      </c>
      <c r="H81" s="444"/>
      <c r="I81" s="447">
        <f t="shared" si="3"/>
        <v>0</v>
      </c>
      <c r="J81" s="444"/>
      <c r="K81" s="441">
        <f t="shared" si="2"/>
        <v>0</v>
      </c>
      <c r="L81" s="435"/>
      <c r="M81" s="435"/>
      <c r="N81" s="446" t="str">
        <f>IFERROR(IF(D81&gt;=Startdatum,"Na startdatum aangekocht", IF(DATEDIF('Begroting P'!$D81,Startdatum,"D")&gt;0,IF((('Begroting P'!$F81-((DATEDIF($D81,Startdatum,"M")/12)))*($E81/$F81))&lt;0,"Dit is afgeschreven!",(('Begroting P'!$F81-((DATEDIF($D81,Startdatum,"M")/12)))*($E81/$F81))),($E81/$F81))),0)</f>
        <v>Na startdatum aangekocht</v>
      </c>
      <c r="O81" s="432"/>
      <c r="P81" s="432"/>
    </row>
    <row r="82" spans="2:16" ht="12.5" x14ac:dyDescent="0.25">
      <c r="B82" s="368"/>
      <c r="C82" s="368"/>
      <c r="D82" s="443"/>
      <c r="E82" s="444"/>
      <c r="F82" s="445"/>
      <c r="G82" s="446">
        <f t="shared" si="1"/>
        <v>0</v>
      </c>
      <c r="H82" s="444"/>
      <c r="I82" s="447">
        <f t="shared" si="3"/>
        <v>0</v>
      </c>
      <c r="J82" s="444"/>
      <c r="K82" s="441">
        <f t="shared" si="2"/>
        <v>0</v>
      </c>
      <c r="L82" s="435"/>
      <c r="M82" s="435"/>
      <c r="N82" s="446" t="str">
        <f>IFERROR(IF(D82&gt;=Startdatum,"Na startdatum aangekocht", IF(DATEDIF('Begroting P'!$D82,Startdatum,"D")&gt;0,IF((('Begroting P'!$F82-((DATEDIF($D82,Startdatum,"M")/12)))*($E82/$F82))&lt;0,"Dit is afgeschreven!",(('Begroting P'!$F82-((DATEDIF($D82,Startdatum,"M")/12)))*($E82/$F82))),($E82/$F82))),0)</f>
        <v>Na startdatum aangekocht</v>
      </c>
      <c r="O82" s="432"/>
      <c r="P82" s="432"/>
    </row>
    <row r="83" spans="2:16" ht="12.5" x14ac:dyDescent="0.25">
      <c r="B83" s="368"/>
      <c r="C83" s="368"/>
      <c r="D83" s="443"/>
      <c r="E83" s="444"/>
      <c r="F83" s="445"/>
      <c r="G83" s="446">
        <f>IFERROR(E83/F83,0)</f>
        <v>0</v>
      </c>
      <c r="H83" s="444"/>
      <c r="I83" s="447">
        <f t="shared" si="3"/>
        <v>0</v>
      </c>
      <c r="J83" s="444"/>
      <c r="K83" s="441">
        <f t="shared" si="2"/>
        <v>0</v>
      </c>
      <c r="L83" s="435"/>
      <c r="M83" s="435"/>
      <c r="N83" s="446" t="str">
        <f>IFERROR(IF(D83&gt;=Startdatum,"Na startdatum aangekocht", IF(DATEDIF('Begroting P'!$D83,Startdatum,"D")&gt;0,IF((('Begroting P'!$F83-((DATEDIF($D83,Startdatum,"M")/12)))*($E83/$F83))&lt;0,"Dit is afgeschreven!",(('Begroting P'!$F83-((DATEDIF($D83,Startdatum,"M")/12)))*($E83/$F83))),($E83/$F83))),0)</f>
        <v>Na startdatum aangekocht</v>
      </c>
      <c r="O83" s="432"/>
      <c r="P83" s="432"/>
    </row>
    <row r="84" spans="2:16" ht="13" x14ac:dyDescent="0.3">
      <c r="B84" s="117"/>
      <c r="C84" s="117"/>
      <c r="D84" s="117"/>
      <c r="E84" s="117"/>
      <c r="F84" s="117"/>
      <c r="G84" s="432"/>
      <c r="H84" s="432"/>
      <c r="I84" s="117"/>
      <c r="J84" s="169" t="s">
        <v>241</v>
      </c>
      <c r="K84" s="101">
        <f>SUM(K62:K83)</f>
        <v>0</v>
      </c>
      <c r="L84" s="435"/>
      <c r="M84" s="435"/>
      <c r="N84" s="432"/>
      <c r="O84" s="432"/>
      <c r="P84" s="432"/>
    </row>
    <row r="85" spans="2:16" ht="13" x14ac:dyDescent="0.3">
      <c r="B85" s="432"/>
      <c r="C85" s="138"/>
      <c r="D85" s="432"/>
      <c r="E85" s="432"/>
      <c r="F85" s="432"/>
      <c r="G85" s="432"/>
      <c r="H85" s="432"/>
      <c r="I85" s="432"/>
      <c r="J85" s="432"/>
      <c r="K85" s="432"/>
      <c r="L85" s="432"/>
      <c r="M85" s="432"/>
      <c r="N85" s="432"/>
      <c r="O85" s="435"/>
      <c r="P85" s="435"/>
    </row>
    <row r="86" spans="2:16" ht="13" x14ac:dyDescent="0.3">
      <c r="B86" s="114" t="s">
        <v>242</v>
      </c>
      <c r="C86" s="114" t="s">
        <v>243</v>
      </c>
      <c r="D86" s="115"/>
      <c r="E86" s="115"/>
      <c r="F86" s="115"/>
      <c r="G86" s="115"/>
      <c r="H86" s="115"/>
      <c r="I86" s="115"/>
      <c r="J86" s="115"/>
      <c r="K86" s="115"/>
      <c r="L86" s="116"/>
      <c r="M86" s="149"/>
      <c r="N86" s="432"/>
      <c r="O86" s="432"/>
      <c r="P86" s="432"/>
    </row>
    <row r="87" spans="2:16" ht="13" x14ac:dyDescent="0.3">
      <c r="B87" s="117" t="s">
        <v>277</v>
      </c>
      <c r="C87" s="432"/>
      <c r="D87" s="432"/>
      <c r="E87" s="432"/>
      <c r="F87" s="432"/>
      <c r="G87" s="432"/>
      <c r="H87" s="432"/>
      <c r="I87" s="432"/>
      <c r="J87" s="432"/>
      <c r="K87" s="432"/>
      <c r="L87" s="432"/>
      <c r="M87" s="432"/>
      <c r="N87" s="432"/>
      <c r="O87" s="435"/>
      <c r="P87" s="432"/>
    </row>
    <row r="88" spans="2:16" ht="25.5" customHeight="1" x14ac:dyDescent="0.35">
      <c r="C88" s="432"/>
      <c r="D88" s="176" t="str">
        <f>IF(COUNTA(D90:D107)&lt;COUNTA(E90:E107),"Let op! Vul ook de aanschafdatum in!","")</f>
        <v/>
      </c>
      <c r="E88" s="139"/>
      <c r="F88" s="139"/>
      <c r="G88" s="432"/>
      <c r="H88" s="593"/>
      <c r="I88" s="593"/>
      <c r="J88" s="448"/>
      <c r="K88" s="432"/>
      <c r="L88" s="432"/>
      <c r="M88" s="432"/>
      <c r="N88" s="432"/>
      <c r="O88" s="432"/>
      <c r="P88" s="432"/>
    </row>
    <row r="89" spans="2:16" ht="65" x14ac:dyDescent="0.3">
      <c r="B89" s="130" t="s">
        <v>221</v>
      </c>
      <c r="C89" s="140" t="s">
        <v>232</v>
      </c>
      <c r="D89" s="141" t="s">
        <v>245</v>
      </c>
      <c r="E89" s="142" t="s">
        <v>234</v>
      </c>
      <c r="F89" s="140" t="s">
        <v>235</v>
      </c>
      <c r="G89" s="142"/>
      <c r="H89" s="449" t="s">
        <v>246</v>
      </c>
      <c r="I89" s="136"/>
      <c r="J89" s="166"/>
      <c r="K89" s="136" t="s">
        <v>247</v>
      </c>
      <c r="L89" s="432"/>
      <c r="M89" s="432"/>
      <c r="N89" s="137" t="s">
        <v>240</v>
      </c>
      <c r="O89" s="432"/>
      <c r="P89" s="432"/>
    </row>
    <row r="90" spans="2:16" ht="12.5" x14ac:dyDescent="0.25">
      <c r="B90" s="450"/>
      <c r="C90" s="369"/>
      <c r="D90" s="443"/>
      <c r="E90" s="451"/>
      <c r="F90" s="452"/>
      <c r="G90" s="368"/>
      <c r="H90" s="453">
        <f>IFERROR(E90-K90,0)</f>
        <v>0</v>
      </c>
      <c r="I90" s="454"/>
      <c r="J90" s="455"/>
      <c r="K90" s="454">
        <f>IFERROR(($E90/$F90)*(Deelnemersoverzicht!$C$23-(DATEDIF(Startdatum,$D90,"D")/365)),0)</f>
        <v>0</v>
      </c>
      <c r="L90" s="432"/>
      <c r="M90" s="432"/>
      <c r="N90" s="446" t="str">
        <f>IFERROR(IF(D90&gt;=Startdatum,"Na startdatum aangekocht", IF(DATEDIF('Begroting P'!$D90,Startdatum,"D")&gt;0,IF((('Begroting P'!$F90-((DATEDIF($D90,Startdatum,"M")/12)))*($E90/$F90))&lt;0,"Dit is afgeschreven!",(('Begroting P'!$F90-((DATEDIF($D90,Startdatum,"M")/12)))*($E90/$F90))),($E90/$F90))),0)</f>
        <v>Na startdatum aangekocht</v>
      </c>
      <c r="O90" s="432"/>
      <c r="P90" s="432"/>
    </row>
    <row r="91" spans="2:16" ht="12.5" x14ac:dyDescent="0.25">
      <c r="B91" s="450"/>
      <c r="C91" s="369"/>
      <c r="D91" s="443"/>
      <c r="E91" s="451"/>
      <c r="F91" s="452"/>
      <c r="G91" s="368"/>
      <c r="H91" s="453">
        <f t="shared" ref="H91:H107" si="4">IFERROR(E91-K91,0)</f>
        <v>0</v>
      </c>
      <c r="I91" s="454"/>
      <c r="J91" s="455"/>
      <c r="K91" s="454">
        <f>IFERROR(($E91/$F91)*(Deelnemersoverzicht!$C$23-(DATEDIF(Startdatum,$D91,"D")/365)),0)</f>
        <v>0</v>
      </c>
      <c r="L91" s="432"/>
      <c r="M91" s="432"/>
      <c r="N91" s="446" t="str">
        <f>IFERROR(IF(D91&gt;=Startdatum,"Na startdatum aangekocht", IF(DATEDIF('Begroting P'!$D91,Startdatum,"D")&gt;0,IF((('Begroting P'!$F91-((DATEDIF($D91,Startdatum,"M")/12)))*($E91/$F91))&lt;0,"Dit is afgeschreven!",(('Begroting P'!$F91-((DATEDIF($D91,Startdatum,"M")/12)))*($E91/$F91))),($E91/$F91))),0)</f>
        <v>Na startdatum aangekocht</v>
      </c>
      <c r="O91" s="432"/>
      <c r="P91" s="432"/>
    </row>
    <row r="92" spans="2:16" ht="12.5" x14ac:dyDescent="0.25">
      <c r="B92" s="450"/>
      <c r="C92" s="369"/>
      <c r="D92" s="443"/>
      <c r="E92" s="451"/>
      <c r="F92" s="452"/>
      <c r="G92" s="368"/>
      <c r="H92" s="453">
        <f t="shared" si="4"/>
        <v>0</v>
      </c>
      <c r="I92" s="454"/>
      <c r="J92" s="455"/>
      <c r="K92" s="454">
        <f>IFERROR(($E92/$F92)*(Deelnemersoverzicht!$C$23-(DATEDIF(Startdatum,$D92,"D")/365)),0)</f>
        <v>0</v>
      </c>
      <c r="L92" s="432"/>
      <c r="M92" s="432"/>
      <c r="N92" s="446" t="str">
        <f>IFERROR(IF(D92&gt;=Startdatum,"Na startdatum aangekocht", IF(DATEDIF('Begroting P'!$D92,Startdatum,"D")&gt;0,IF((('Begroting P'!$F92-((DATEDIF($D92,Startdatum,"M")/12)))*($E92/$F92))&lt;0,"Dit is afgeschreven!",(('Begroting P'!$F92-((DATEDIF($D92,Startdatum,"M")/12)))*($E92/$F92))),($E92/$F92))),0)</f>
        <v>Na startdatum aangekocht</v>
      </c>
      <c r="O92" s="432"/>
      <c r="P92" s="432"/>
    </row>
    <row r="93" spans="2:16" ht="12.5" x14ac:dyDescent="0.25">
      <c r="B93" s="450"/>
      <c r="C93" s="369"/>
      <c r="D93" s="443"/>
      <c r="E93" s="451"/>
      <c r="F93" s="452"/>
      <c r="G93" s="368"/>
      <c r="H93" s="453">
        <f t="shared" si="4"/>
        <v>0</v>
      </c>
      <c r="I93" s="454"/>
      <c r="J93" s="455"/>
      <c r="K93" s="454">
        <f>IFERROR(($E93/$F93)*(Deelnemersoverzicht!$C$23-(DATEDIF(Startdatum,$D93,"D")/365)),0)</f>
        <v>0</v>
      </c>
      <c r="L93" s="432"/>
      <c r="M93" s="432"/>
      <c r="N93" s="446" t="str">
        <f>IFERROR(IF(D93&gt;=Startdatum,"Na startdatum aangekocht", IF(DATEDIF('Begroting P'!$D93,Startdatum,"D")&gt;0,IF((('Begroting P'!$F93-((DATEDIF($D93,Startdatum,"M")/12)))*($E93/$F93))&lt;0,"Dit is afgeschreven!",(('Begroting P'!$F93-((DATEDIF($D93,Startdatum,"M")/12)))*($E93/$F93))),($E93/$F93))),0)</f>
        <v>Na startdatum aangekocht</v>
      </c>
      <c r="O93" s="432"/>
      <c r="P93" s="432"/>
    </row>
    <row r="94" spans="2:16" ht="12.5" x14ac:dyDescent="0.25">
      <c r="B94" s="450"/>
      <c r="C94" s="369"/>
      <c r="D94" s="443"/>
      <c r="E94" s="451"/>
      <c r="F94" s="452"/>
      <c r="G94" s="368"/>
      <c r="H94" s="453">
        <f t="shared" si="4"/>
        <v>0</v>
      </c>
      <c r="I94" s="454"/>
      <c r="J94" s="455"/>
      <c r="K94" s="454">
        <f>IFERROR(($E94/$F94)*(Deelnemersoverzicht!$C$23-(DATEDIF(Startdatum,$D94,"D")/365)),0)</f>
        <v>0</v>
      </c>
      <c r="L94" s="432"/>
      <c r="M94" s="432"/>
      <c r="N94" s="446" t="str">
        <f>IFERROR(IF(D94&gt;=Startdatum,"Na startdatum aangekocht", IF(DATEDIF('Begroting P'!$D94,Startdatum,"D")&gt;0,IF((('Begroting P'!$F94-((DATEDIF($D94,Startdatum,"M")/12)))*($E94/$F94))&lt;0,"Dit is afgeschreven!",(('Begroting P'!$F94-((DATEDIF($D94,Startdatum,"M")/12)))*($E94/$F94))),($E94/$F94))),0)</f>
        <v>Na startdatum aangekocht</v>
      </c>
      <c r="O94" s="432"/>
      <c r="P94" s="432"/>
    </row>
    <row r="95" spans="2:16" ht="12.5" x14ac:dyDescent="0.25">
      <c r="B95" s="450"/>
      <c r="C95" s="369"/>
      <c r="D95" s="443"/>
      <c r="E95" s="451"/>
      <c r="F95" s="452"/>
      <c r="G95" s="368"/>
      <c r="H95" s="453">
        <f t="shared" si="4"/>
        <v>0</v>
      </c>
      <c r="I95" s="454"/>
      <c r="J95" s="455"/>
      <c r="K95" s="454">
        <f>IFERROR(($E95/$F95)*(Deelnemersoverzicht!$C$23-(DATEDIF(Startdatum,$D95,"D")/365)),0)</f>
        <v>0</v>
      </c>
      <c r="L95" s="432"/>
      <c r="M95" s="432"/>
      <c r="N95" s="446" t="str">
        <f>IFERROR(IF(D95&gt;=Startdatum,"Na startdatum aangekocht", IF(DATEDIF('Begroting P'!$D95,Startdatum,"D")&gt;0,IF((('Begroting P'!$F95-((DATEDIF($D95,Startdatum,"M")/12)))*($E95/$F95))&lt;0,"Dit is afgeschreven!",(('Begroting P'!$F95-((DATEDIF($D95,Startdatum,"M")/12)))*($E95/$F95))),($E95/$F95))),0)</f>
        <v>Na startdatum aangekocht</v>
      </c>
      <c r="O95" s="432"/>
      <c r="P95" s="432"/>
    </row>
    <row r="96" spans="2:16" ht="12.5" x14ac:dyDescent="0.25">
      <c r="B96" s="450"/>
      <c r="C96" s="369"/>
      <c r="D96" s="443"/>
      <c r="E96" s="451"/>
      <c r="F96" s="452"/>
      <c r="G96" s="368"/>
      <c r="H96" s="453">
        <f t="shared" si="4"/>
        <v>0</v>
      </c>
      <c r="I96" s="454"/>
      <c r="J96" s="455"/>
      <c r="K96" s="454">
        <f>IFERROR(($E96/$F96)*(Deelnemersoverzicht!$C$23-(DATEDIF(Startdatum,$D96,"D")/365)),0)</f>
        <v>0</v>
      </c>
      <c r="L96" s="432"/>
      <c r="M96" s="432"/>
      <c r="N96" s="446" t="str">
        <f>IFERROR(IF(D96&gt;=Startdatum,"Na startdatum aangekocht", IF(DATEDIF('Begroting P'!$D96,Startdatum,"D")&gt;0,IF((('Begroting P'!$F96-((DATEDIF($D96,Startdatum,"M")/12)))*($E96/$F96))&lt;0,"Dit is afgeschreven!",(('Begroting P'!$F96-((DATEDIF($D96,Startdatum,"M")/12)))*($E96/$F96))),($E96/$F96))),0)</f>
        <v>Na startdatum aangekocht</v>
      </c>
      <c r="O96" s="432"/>
      <c r="P96" s="432"/>
    </row>
    <row r="97" spans="2:15" ht="12.5" x14ac:dyDescent="0.25">
      <c r="B97" s="450"/>
      <c r="C97" s="369"/>
      <c r="D97" s="443"/>
      <c r="E97" s="451"/>
      <c r="F97" s="452"/>
      <c r="G97" s="368"/>
      <c r="H97" s="453">
        <f t="shared" si="4"/>
        <v>0</v>
      </c>
      <c r="I97" s="454"/>
      <c r="J97" s="455"/>
      <c r="K97" s="454">
        <f>IFERROR(($E97/$F97)*(Deelnemersoverzicht!$C$23-(DATEDIF(Startdatum,$D97,"D")/365)),0)</f>
        <v>0</v>
      </c>
      <c r="L97" s="432"/>
      <c r="M97" s="432"/>
      <c r="N97" s="446" t="str">
        <f>IFERROR(IF(D97&gt;=Startdatum,"Na startdatum aangekocht", IF(DATEDIF('Begroting P'!$D97,Startdatum,"D")&gt;0,IF((('Begroting P'!$F97-((DATEDIF($D97,Startdatum,"M")/12)))*($E97/$F97))&lt;0,"Dit is afgeschreven!",(('Begroting P'!$F97-((DATEDIF($D97,Startdatum,"M")/12)))*($E97/$F97))),($E97/$F97))),0)</f>
        <v>Na startdatum aangekocht</v>
      </c>
      <c r="O97" s="432"/>
    </row>
    <row r="98" spans="2:15" ht="12.5" x14ac:dyDescent="0.25">
      <c r="B98" s="450"/>
      <c r="C98" s="369"/>
      <c r="D98" s="443"/>
      <c r="E98" s="451"/>
      <c r="F98" s="452"/>
      <c r="G98" s="368"/>
      <c r="H98" s="453">
        <f t="shared" si="4"/>
        <v>0</v>
      </c>
      <c r="I98" s="454"/>
      <c r="J98" s="455"/>
      <c r="K98" s="454">
        <f>IFERROR(($E98/$F98)*(Deelnemersoverzicht!$C$23-(DATEDIF(Startdatum,$D98,"D")/365)),0)</f>
        <v>0</v>
      </c>
      <c r="L98" s="432"/>
      <c r="M98" s="432"/>
      <c r="N98" s="446" t="str">
        <f>IFERROR(IF(D98&gt;=Startdatum,"Na startdatum aangekocht", IF(DATEDIF('Begroting P'!$D98,Startdatum,"D")&gt;0,IF((('Begroting P'!$F98-((DATEDIF($D98,Startdatum,"M")/12)))*($E98/$F98))&lt;0,"Dit is afgeschreven!",(('Begroting P'!$F98-((DATEDIF($D98,Startdatum,"M")/12)))*($E98/$F98))),($E98/$F98))),0)</f>
        <v>Na startdatum aangekocht</v>
      </c>
      <c r="O98" s="432"/>
    </row>
    <row r="99" spans="2:15" ht="12.5" x14ac:dyDescent="0.25">
      <c r="B99" s="450"/>
      <c r="C99" s="369"/>
      <c r="D99" s="443"/>
      <c r="E99" s="451"/>
      <c r="F99" s="452"/>
      <c r="G99" s="368"/>
      <c r="H99" s="453">
        <f t="shared" si="4"/>
        <v>0</v>
      </c>
      <c r="I99" s="454"/>
      <c r="J99" s="455"/>
      <c r="K99" s="454">
        <f>IFERROR(($E99/$F99)*(Deelnemersoverzicht!$C$23-(DATEDIF(Startdatum,$D99,"D")/365)),0)</f>
        <v>0</v>
      </c>
      <c r="L99" s="432"/>
      <c r="M99" s="432"/>
      <c r="N99" s="446" t="str">
        <f>IFERROR(IF(D99&gt;=Startdatum,"Na startdatum aangekocht", IF(DATEDIF('Begroting P'!$D99,Startdatum,"D")&gt;0,IF((('Begroting P'!$F99-((DATEDIF($D99,Startdatum,"M")/12)))*($E99/$F99))&lt;0,"Dit is afgeschreven!",(('Begroting P'!$F99-((DATEDIF($D99,Startdatum,"M")/12)))*($E99/$F99))),($E99/$F99))),0)</f>
        <v>Na startdatum aangekocht</v>
      </c>
      <c r="O99" s="432"/>
    </row>
    <row r="100" spans="2:15" ht="12.5" x14ac:dyDescent="0.25">
      <c r="B100" s="450"/>
      <c r="C100" s="369"/>
      <c r="D100" s="443"/>
      <c r="E100" s="451"/>
      <c r="F100" s="452"/>
      <c r="G100" s="368"/>
      <c r="H100" s="453">
        <f t="shared" si="4"/>
        <v>0</v>
      </c>
      <c r="I100" s="454"/>
      <c r="J100" s="455"/>
      <c r="K100" s="454">
        <f>IFERROR(($E100/$F100)*(Deelnemersoverzicht!$C$23-(DATEDIF(Startdatum,$D100,"D")/365)),0)</f>
        <v>0</v>
      </c>
      <c r="L100" s="432"/>
      <c r="M100" s="432"/>
      <c r="N100" s="446" t="str">
        <f>IFERROR(IF(D100&gt;=Startdatum,"Na startdatum aangekocht", IF(DATEDIF('Begroting P'!$D100,Startdatum,"D")&gt;0,IF((('Begroting P'!$F100-((DATEDIF($D100,Startdatum,"M")/12)))*($E100/$F100))&lt;0,"Dit is afgeschreven!",(('Begroting P'!$F100-((DATEDIF($D100,Startdatum,"M")/12)))*($E100/$F100))),($E100/$F100))),0)</f>
        <v>Na startdatum aangekocht</v>
      </c>
      <c r="O100" s="432"/>
    </row>
    <row r="101" spans="2:15" ht="12.5" x14ac:dyDescent="0.25">
      <c r="B101" s="450"/>
      <c r="C101" s="369"/>
      <c r="D101" s="443"/>
      <c r="E101" s="451"/>
      <c r="F101" s="452"/>
      <c r="G101" s="368"/>
      <c r="H101" s="453">
        <f t="shared" si="4"/>
        <v>0</v>
      </c>
      <c r="I101" s="454"/>
      <c r="J101" s="455"/>
      <c r="K101" s="454">
        <f>IFERROR(($E101/$F101)*(Deelnemersoverzicht!$C$23-(DATEDIF(Startdatum,$D101,"D")/365)),0)</f>
        <v>0</v>
      </c>
      <c r="L101" s="432"/>
      <c r="M101" s="432"/>
      <c r="N101" s="446" t="str">
        <f>IFERROR(IF(D101&gt;=Startdatum,"Na startdatum aangekocht", IF(DATEDIF('Begroting P'!$D101,Startdatum,"D")&gt;0,IF((('Begroting P'!$F101-((DATEDIF($D101,Startdatum,"M")/12)))*($E101/$F101))&lt;0,"Dit is afgeschreven!",(('Begroting P'!$F101-((DATEDIF($D101,Startdatum,"M")/12)))*($E101/$F101))),($E101/$F101))),0)</f>
        <v>Na startdatum aangekocht</v>
      </c>
      <c r="O101" s="432"/>
    </row>
    <row r="102" spans="2:15" ht="12.5" x14ac:dyDescent="0.25">
      <c r="B102" s="450"/>
      <c r="C102" s="369"/>
      <c r="D102" s="443"/>
      <c r="E102" s="451"/>
      <c r="F102" s="452"/>
      <c r="G102" s="368"/>
      <c r="H102" s="453">
        <f t="shared" si="4"/>
        <v>0</v>
      </c>
      <c r="I102" s="454"/>
      <c r="J102" s="455"/>
      <c r="K102" s="454">
        <f>IFERROR(($E102/$F102)*(Deelnemersoverzicht!$C$23-(DATEDIF(Startdatum,$D102,"D")/365)),0)</f>
        <v>0</v>
      </c>
      <c r="L102" s="432"/>
      <c r="M102" s="432"/>
      <c r="N102" s="446" t="str">
        <f>IFERROR(IF(D102&gt;=Startdatum,"Na startdatum aangekocht", IF(DATEDIF('Begroting P'!$D102,Startdatum,"D")&gt;0,IF((('Begroting P'!$F102-((DATEDIF($D102,Startdatum,"M")/12)))*($E102/$F102))&lt;0,"Dit is afgeschreven!",(('Begroting P'!$F102-((DATEDIF($D102,Startdatum,"M")/12)))*($E102/$F102))),($E102/$F102))),0)</f>
        <v>Na startdatum aangekocht</v>
      </c>
      <c r="O102" s="432"/>
    </row>
    <row r="103" spans="2:15" ht="12.5" x14ac:dyDescent="0.25">
      <c r="B103" s="450"/>
      <c r="C103" s="369"/>
      <c r="D103" s="443"/>
      <c r="E103" s="451"/>
      <c r="F103" s="452"/>
      <c r="G103" s="368"/>
      <c r="H103" s="453">
        <f t="shared" si="4"/>
        <v>0</v>
      </c>
      <c r="I103" s="454"/>
      <c r="J103" s="455"/>
      <c r="K103" s="454">
        <f>IFERROR(($E103/$F103)*(Deelnemersoverzicht!$C$23-(DATEDIF(Startdatum,$D103,"D")/365)),0)</f>
        <v>0</v>
      </c>
      <c r="L103" s="432"/>
      <c r="M103" s="432"/>
      <c r="N103" s="446" t="str">
        <f>IFERROR(IF(D103&gt;=Startdatum,"Na startdatum aangekocht", IF(DATEDIF('Begroting P'!$D103,Startdatum,"D")&gt;0,IF((('Begroting P'!$F103-((DATEDIF($D103,Startdatum,"M")/12)))*($E103/$F103))&lt;0,"Dit is afgeschreven!",(('Begroting P'!$F103-((DATEDIF($D103,Startdatum,"M")/12)))*($E103/$F103))),($E103/$F103))),0)</f>
        <v>Na startdatum aangekocht</v>
      </c>
      <c r="O103" s="432"/>
    </row>
    <row r="104" spans="2:15" ht="12.5" x14ac:dyDescent="0.25">
      <c r="B104" s="450"/>
      <c r="C104" s="369"/>
      <c r="D104" s="443"/>
      <c r="E104" s="451"/>
      <c r="F104" s="452"/>
      <c r="G104" s="368"/>
      <c r="H104" s="453">
        <f t="shared" si="4"/>
        <v>0</v>
      </c>
      <c r="I104" s="454"/>
      <c r="J104" s="455"/>
      <c r="K104" s="454">
        <f>IFERROR(($E104/$F104)*(Deelnemersoverzicht!$C$23-(DATEDIF(Startdatum,$D104,"D")/365)),0)</f>
        <v>0</v>
      </c>
      <c r="L104" s="432"/>
      <c r="M104" s="432"/>
      <c r="N104" s="446" t="str">
        <f>IFERROR(IF(D104&gt;=Startdatum,"Na startdatum aangekocht", IF(DATEDIF('Begroting P'!$D104,Startdatum,"D")&gt;0,IF((('Begroting P'!$F104-((DATEDIF($D104,Startdatum,"M")/12)))*($E104/$F104))&lt;0,"Dit is afgeschreven!",(('Begroting P'!$F104-((DATEDIF($D104,Startdatum,"M")/12)))*($E104/$F104))),($E104/$F104))),0)</f>
        <v>Na startdatum aangekocht</v>
      </c>
      <c r="O104" s="432"/>
    </row>
    <row r="105" spans="2:15" ht="12.5" x14ac:dyDescent="0.25">
      <c r="B105" s="450"/>
      <c r="C105" s="369"/>
      <c r="D105" s="443"/>
      <c r="E105" s="451"/>
      <c r="F105" s="452"/>
      <c r="G105" s="368"/>
      <c r="H105" s="453">
        <f t="shared" si="4"/>
        <v>0</v>
      </c>
      <c r="I105" s="454"/>
      <c r="J105" s="455"/>
      <c r="K105" s="454">
        <f>IFERROR(($E105/$F105)*(Deelnemersoverzicht!$C$23-(DATEDIF(Startdatum,$D105,"D")/365)),0)</f>
        <v>0</v>
      </c>
      <c r="L105" s="432"/>
      <c r="M105" s="432"/>
      <c r="N105" s="446" t="str">
        <f>IFERROR(IF(D105&gt;=Startdatum,"Na startdatum aangekocht", IF(DATEDIF('Begroting P'!$D105,Startdatum,"D")&gt;0,IF((('Begroting P'!$F105-((DATEDIF($D105,Startdatum,"M")/12)))*($E105/$F105))&lt;0,"Dit is afgeschreven!",(('Begroting P'!$F105-((DATEDIF($D105,Startdatum,"M")/12)))*($E105/$F105))),($E105/$F105))),0)</f>
        <v>Na startdatum aangekocht</v>
      </c>
      <c r="O105" s="432"/>
    </row>
    <row r="106" spans="2:15" ht="12.5" x14ac:dyDescent="0.25">
      <c r="B106" s="450"/>
      <c r="C106" s="369"/>
      <c r="D106" s="443"/>
      <c r="E106" s="451"/>
      <c r="F106" s="452"/>
      <c r="G106" s="368"/>
      <c r="H106" s="453">
        <f t="shared" si="4"/>
        <v>0</v>
      </c>
      <c r="I106" s="454"/>
      <c r="J106" s="455"/>
      <c r="K106" s="454">
        <f>IFERROR(($E106/$F106)*(Deelnemersoverzicht!$C$23-(DATEDIF(Startdatum,$D106,"D")/365)),0)</f>
        <v>0</v>
      </c>
      <c r="L106" s="432"/>
      <c r="M106" s="432"/>
      <c r="N106" s="446" t="str">
        <f>IFERROR(IF(D106&gt;=Startdatum,"Na startdatum aangekocht", IF(DATEDIF('Begroting P'!$D106,Startdatum,"D")&gt;0,IF((('Begroting P'!$F106-((DATEDIF($D106,Startdatum,"M")/12)))*($E106/$F106))&lt;0,"Dit is afgeschreven!",(('Begroting P'!$F106-((DATEDIF($D106,Startdatum,"M")/12)))*($E106/$F106))),($E106/$F106))),0)</f>
        <v>Na startdatum aangekocht</v>
      </c>
      <c r="O106" s="432"/>
    </row>
    <row r="107" spans="2:15" ht="12.5" x14ac:dyDescent="0.25">
      <c r="B107" s="450"/>
      <c r="C107" s="369"/>
      <c r="D107" s="443"/>
      <c r="E107" s="451"/>
      <c r="F107" s="452"/>
      <c r="G107" s="368"/>
      <c r="H107" s="453">
        <f t="shared" si="4"/>
        <v>0</v>
      </c>
      <c r="I107" s="454"/>
      <c r="J107" s="455"/>
      <c r="K107" s="454">
        <f>IFERROR(($E107/$F107)*(Deelnemersoverzicht!$C$23-(DATEDIF(Startdatum,$D107,"D")/365)),0)</f>
        <v>0</v>
      </c>
      <c r="L107" s="432"/>
      <c r="M107" s="432"/>
      <c r="N107" s="446" t="str">
        <f>IFERROR(IF(D107&gt;=Startdatum,"Na startdatum aangekocht", IF(DATEDIF('Begroting P'!$D107,Startdatum,"D")&gt;0,IF((('Begroting P'!$F107-((DATEDIF($D107,Startdatum,"M")/12)))*($E107/$F107))&lt;0,"Dit is afgeschreven!",(('Begroting P'!$F107-((DATEDIF($D107,Startdatum,"M")/12)))*($E107/$F107))),($E107/$F107))),0)</f>
        <v>Na startdatum aangekocht</v>
      </c>
      <c r="O107" s="432"/>
    </row>
    <row r="108" spans="2:15" s="117" customFormat="1" ht="13" x14ac:dyDescent="0.3">
      <c r="K108" s="101">
        <f>SUM(K90:K107)</f>
        <v>0</v>
      </c>
    </row>
    <row r="109" spans="2:15" s="117" customFormat="1" ht="13" x14ac:dyDescent="0.3">
      <c r="N109" s="143"/>
    </row>
    <row r="110" spans="2:15" s="117" customFormat="1" ht="13" x14ac:dyDescent="0.3">
      <c r="B110" s="117" t="s">
        <v>248</v>
      </c>
      <c r="C110" s="432"/>
      <c r="J110" s="143"/>
    </row>
    <row r="111" spans="2:15" s="117" customFormat="1" ht="26" x14ac:dyDescent="0.3">
      <c r="B111" s="130" t="s">
        <v>221</v>
      </c>
      <c r="C111" s="594" t="s">
        <v>232</v>
      </c>
      <c r="D111" s="595"/>
      <c r="E111" s="595"/>
      <c r="F111" s="595"/>
      <c r="G111" s="595"/>
      <c r="H111" s="596"/>
      <c r="I111" s="140" t="s">
        <v>249</v>
      </c>
      <c r="J111" s="144" t="s">
        <v>250</v>
      </c>
      <c r="K111" s="130" t="s">
        <v>227</v>
      </c>
      <c r="L111" s="143"/>
    </row>
    <row r="112" spans="2:15" s="117" customFormat="1" ht="13" x14ac:dyDescent="0.3">
      <c r="B112" s="450"/>
      <c r="C112" s="582"/>
      <c r="D112" s="587"/>
      <c r="E112" s="587"/>
      <c r="F112" s="587"/>
      <c r="G112" s="587"/>
      <c r="H112" s="583"/>
      <c r="I112" s="369"/>
      <c r="J112" s="439"/>
      <c r="K112" s="456">
        <f t="shared" ref="K112:K129" si="5">$I112*J112</f>
        <v>0</v>
      </c>
      <c r="L112" s="143"/>
    </row>
    <row r="113" spans="2:12" s="117" customFormat="1" ht="13" x14ac:dyDescent="0.3">
      <c r="B113" s="450"/>
      <c r="C113" s="582"/>
      <c r="D113" s="587"/>
      <c r="E113" s="587"/>
      <c r="F113" s="587"/>
      <c r="G113" s="587"/>
      <c r="H113" s="583"/>
      <c r="I113" s="369"/>
      <c r="J113" s="439"/>
      <c r="K113" s="456">
        <f t="shared" si="5"/>
        <v>0</v>
      </c>
      <c r="L113" s="143"/>
    </row>
    <row r="114" spans="2:12" s="117" customFormat="1" ht="13" x14ac:dyDescent="0.3">
      <c r="B114" s="450"/>
      <c r="C114" s="582"/>
      <c r="D114" s="587"/>
      <c r="E114" s="587"/>
      <c r="F114" s="587"/>
      <c r="G114" s="587"/>
      <c r="H114" s="583"/>
      <c r="I114" s="369"/>
      <c r="J114" s="439"/>
      <c r="K114" s="456">
        <f t="shared" si="5"/>
        <v>0</v>
      </c>
      <c r="L114" s="143"/>
    </row>
    <row r="115" spans="2:12" s="117" customFormat="1" ht="13" x14ac:dyDescent="0.3">
      <c r="B115" s="450"/>
      <c r="C115" s="582"/>
      <c r="D115" s="587"/>
      <c r="E115" s="587"/>
      <c r="F115" s="587"/>
      <c r="G115" s="587"/>
      <c r="H115" s="583"/>
      <c r="I115" s="369"/>
      <c r="J115" s="439"/>
      <c r="K115" s="456">
        <f t="shared" si="5"/>
        <v>0</v>
      </c>
      <c r="L115" s="143"/>
    </row>
    <row r="116" spans="2:12" s="117" customFormat="1" ht="13" x14ac:dyDescent="0.3">
      <c r="B116" s="450"/>
      <c r="C116" s="582"/>
      <c r="D116" s="587"/>
      <c r="E116" s="587"/>
      <c r="F116" s="587"/>
      <c r="G116" s="587"/>
      <c r="H116" s="583"/>
      <c r="I116" s="369"/>
      <c r="J116" s="439"/>
      <c r="K116" s="456">
        <f t="shared" si="5"/>
        <v>0</v>
      </c>
      <c r="L116" s="143"/>
    </row>
    <row r="117" spans="2:12" s="117" customFormat="1" ht="13" x14ac:dyDescent="0.3">
      <c r="B117" s="450"/>
      <c r="C117" s="582"/>
      <c r="D117" s="587"/>
      <c r="E117" s="587"/>
      <c r="F117" s="587"/>
      <c r="G117" s="587"/>
      <c r="H117" s="583"/>
      <c r="I117" s="369"/>
      <c r="J117" s="439"/>
      <c r="K117" s="456">
        <f t="shared" si="5"/>
        <v>0</v>
      </c>
      <c r="L117" s="143"/>
    </row>
    <row r="118" spans="2:12" s="117" customFormat="1" ht="13" x14ac:dyDescent="0.3">
      <c r="B118" s="450"/>
      <c r="C118" s="588"/>
      <c r="D118" s="588"/>
      <c r="E118" s="588"/>
      <c r="F118" s="588"/>
      <c r="G118" s="588"/>
      <c r="H118" s="588"/>
      <c r="I118" s="368"/>
      <c r="J118" s="457"/>
      <c r="K118" s="456">
        <f t="shared" si="5"/>
        <v>0</v>
      </c>
      <c r="L118" s="143"/>
    </row>
    <row r="119" spans="2:12" s="117" customFormat="1" ht="13" x14ac:dyDescent="0.3">
      <c r="B119" s="450"/>
      <c r="C119" s="588"/>
      <c r="D119" s="588"/>
      <c r="E119" s="588"/>
      <c r="F119" s="588"/>
      <c r="G119" s="588"/>
      <c r="H119" s="588"/>
      <c r="I119" s="368"/>
      <c r="J119" s="457"/>
      <c r="K119" s="456">
        <f t="shared" si="5"/>
        <v>0</v>
      </c>
      <c r="L119" s="143"/>
    </row>
    <row r="120" spans="2:12" s="117" customFormat="1" ht="13" x14ac:dyDescent="0.3">
      <c r="B120" s="450"/>
      <c r="C120" s="582"/>
      <c r="D120" s="587"/>
      <c r="E120" s="587"/>
      <c r="F120" s="587"/>
      <c r="G120" s="587"/>
      <c r="H120" s="583"/>
      <c r="I120" s="369"/>
      <c r="J120" s="439"/>
      <c r="K120" s="456">
        <f t="shared" si="5"/>
        <v>0</v>
      </c>
      <c r="L120" s="143"/>
    </row>
    <row r="121" spans="2:12" s="117" customFormat="1" ht="13" x14ac:dyDescent="0.3">
      <c r="B121" s="450"/>
      <c r="C121" s="582"/>
      <c r="D121" s="587"/>
      <c r="E121" s="587"/>
      <c r="F121" s="587"/>
      <c r="G121" s="587"/>
      <c r="H121" s="583"/>
      <c r="I121" s="369"/>
      <c r="J121" s="439"/>
      <c r="K121" s="456">
        <f t="shared" si="5"/>
        <v>0</v>
      </c>
      <c r="L121" s="143"/>
    </row>
    <row r="122" spans="2:12" s="117" customFormat="1" ht="13" x14ac:dyDescent="0.3">
      <c r="B122" s="450"/>
      <c r="C122" s="582"/>
      <c r="D122" s="587"/>
      <c r="E122" s="587"/>
      <c r="F122" s="587"/>
      <c r="G122" s="587"/>
      <c r="H122" s="583"/>
      <c r="I122" s="369"/>
      <c r="J122" s="439"/>
      <c r="K122" s="456">
        <f t="shared" si="5"/>
        <v>0</v>
      </c>
      <c r="L122" s="143"/>
    </row>
    <row r="123" spans="2:12" s="117" customFormat="1" ht="13" x14ac:dyDescent="0.3">
      <c r="B123" s="450"/>
      <c r="C123" s="582"/>
      <c r="D123" s="587"/>
      <c r="E123" s="587"/>
      <c r="F123" s="587"/>
      <c r="G123" s="587"/>
      <c r="H123" s="583"/>
      <c r="I123" s="369"/>
      <c r="J123" s="439"/>
      <c r="K123" s="456">
        <f t="shared" si="5"/>
        <v>0</v>
      </c>
      <c r="L123" s="143"/>
    </row>
    <row r="124" spans="2:12" s="117" customFormat="1" ht="13" x14ac:dyDescent="0.3">
      <c r="B124" s="450"/>
      <c r="C124" s="582"/>
      <c r="D124" s="587"/>
      <c r="E124" s="587"/>
      <c r="F124" s="587"/>
      <c r="G124" s="587"/>
      <c r="H124" s="583"/>
      <c r="I124" s="369"/>
      <c r="J124" s="439"/>
      <c r="K124" s="456">
        <f t="shared" si="5"/>
        <v>0</v>
      </c>
      <c r="L124" s="143"/>
    </row>
    <row r="125" spans="2:12" s="117" customFormat="1" ht="13" x14ac:dyDescent="0.3">
      <c r="B125" s="450"/>
      <c r="C125" s="582"/>
      <c r="D125" s="587"/>
      <c r="E125" s="587"/>
      <c r="F125" s="587"/>
      <c r="G125" s="587"/>
      <c r="H125" s="583"/>
      <c r="I125" s="369"/>
      <c r="J125" s="439"/>
      <c r="K125" s="456">
        <f t="shared" si="5"/>
        <v>0</v>
      </c>
      <c r="L125" s="143"/>
    </row>
    <row r="126" spans="2:12" s="117" customFormat="1" ht="13" x14ac:dyDescent="0.3">
      <c r="B126" s="450"/>
      <c r="C126" s="582"/>
      <c r="D126" s="587"/>
      <c r="E126" s="587"/>
      <c r="F126" s="587"/>
      <c r="G126" s="587"/>
      <c r="H126" s="583"/>
      <c r="I126" s="369"/>
      <c r="J126" s="439"/>
      <c r="K126" s="456">
        <f t="shared" si="5"/>
        <v>0</v>
      </c>
      <c r="L126" s="143"/>
    </row>
    <row r="127" spans="2:12" s="117" customFormat="1" ht="13" x14ac:dyDescent="0.3">
      <c r="B127" s="450"/>
      <c r="C127" s="582"/>
      <c r="D127" s="587"/>
      <c r="E127" s="587"/>
      <c r="F127" s="587"/>
      <c r="G127" s="587"/>
      <c r="H127" s="583"/>
      <c r="I127" s="369"/>
      <c r="J127" s="439"/>
      <c r="K127" s="456">
        <f t="shared" si="5"/>
        <v>0</v>
      </c>
      <c r="L127" s="143"/>
    </row>
    <row r="128" spans="2:12" s="117" customFormat="1" ht="13" x14ac:dyDescent="0.3">
      <c r="B128" s="450"/>
      <c r="C128" s="582"/>
      <c r="D128" s="587"/>
      <c r="E128" s="587"/>
      <c r="F128" s="587"/>
      <c r="G128" s="587"/>
      <c r="H128" s="583"/>
      <c r="I128" s="369"/>
      <c r="J128" s="439"/>
      <c r="K128" s="456">
        <f t="shared" si="5"/>
        <v>0</v>
      </c>
      <c r="L128" s="143"/>
    </row>
    <row r="129" spans="2:13" s="117" customFormat="1" ht="13" x14ac:dyDescent="0.3">
      <c r="B129" s="450"/>
      <c r="C129" s="582"/>
      <c r="D129" s="587"/>
      <c r="E129" s="587"/>
      <c r="F129" s="587"/>
      <c r="G129" s="587"/>
      <c r="H129" s="583"/>
      <c r="I129" s="369"/>
      <c r="J129" s="439"/>
      <c r="K129" s="456">
        <f t="shared" si="5"/>
        <v>0</v>
      </c>
      <c r="L129" s="143"/>
    </row>
    <row r="130" spans="2:13" s="117" customFormat="1" ht="13" x14ac:dyDescent="0.3">
      <c r="K130" s="101">
        <f>SUM(K112:K129)</f>
        <v>0</v>
      </c>
      <c r="L130" s="143"/>
    </row>
    <row r="131" spans="2:13" s="117" customFormat="1" ht="13" x14ac:dyDescent="0.3"/>
    <row r="132" spans="2:13" s="117" customFormat="1" ht="13" x14ac:dyDescent="0.3">
      <c r="B132" s="117" t="s">
        <v>251</v>
      </c>
      <c r="C132" s="432"/>
      <c r="L132" s="143"/>
      <c r="M132" s="143"/>
    </row>
    <row r="133" spans="2:13" s="117" customFormat="1" ht="26" x14ac:dyDescent="0.3">
      <c r="B133" s="130" t="s">
        <v>221</v>
      </c>
      <c r="C133" s="140" t="s">
        <v>252</v>
      </c>
      <c r="D133" s="145"/>
      <c r="E133" s="142" t="s">
        <v>232</v>
      </c>
      <c r="F133" s="150"/>
      <c r="G133" s="150"/>
      <c r="H133" s="150"/>
      <c r="I133" s="150"/>
      <c r="J133" s="150"/>
      <c r="K133" s="144" t="s">
        <v>227</v>
      </c>
      <c r="L133" s="143"/>
    </row>
    <row r="134" spans="2:13" s="117" customFormat="1" ht="13" x14ac:dyDescent="0.3">
      <c r="B134" s="450"/>
      <c r="C134" s="582"/>
      <c r="D134" s="583"/>
      <c r="E134" s="369"/>
      <c r="F134" s="458"/>
      <c r="G134" s="458"/>
      <c r="H134" s="458"/>
      <c r="I134" s="458"/>
      <c r="J134" s="458"/>
      <c r="K134" s="459"/>
      <c r="L134" s="143"/>
    </row>
    <row r="135" spans="2:13" s="117" customFormat="1" ht="13" x14ac:dyDescent="0.3">
      <c r="B135" s="450"/>
      <c r="C135" s="582"/>
      <c r="D135" s="583"/>
      <c r="E135" s="369"/>
      <c r="F135" s="458"/>
      <c r="G135" s="458"/>
      <c r="H135" s="458"/>
      <c r="I135" s="458"/>
      <c r="J135" s="458"/>
      <c r="K135" s="459"/>
      <c r="L135" s="143"/>
    </row>
    <row r="136" spans="2:13" s="117" customFormat="1" ht="13" x14ac:dyDescent="0.3">
      <c r="B136" s="450"/>
      <c r="C136" s="582"/>
      <c r="D136" s="583"/>
      <c r="E136" s="369"/>
      <c r="F136" s="458"/>
      <c r="G136" s="458"/>
      <c r="H136" s="458"/>
      <c r="I136" s="458"/>
      <c r="J136" s="458"/>
      <c r="K136" s="459"/>
      <c r="L136" s="143"/>
    </row>
    <row r="137" spans="2:13" s="117" customFormat="1" ht="13" x14ac:dyDescent="0.3">
      <c r="B137" s="450"/>
      <c r="C137" s="582"/>
      <c r="D137" s="583"/>
      <c r="E137" s="369"/>
      <c r="F137" s="458"/>
      <c r="G137" s="458"/>
      <c r="H137" s="458"/>
      <c r="I137" s="458"/>
      <c r="J137" s="458"/>
      <c r="K137" s="459"/>
      <c r="L137" s="143"/>
    </row>
    <row r="138" spans="2:13" s="117" customFormat="1" ht="13" x14ac:dyDescent="0.3">
      <c r="B138" s="450"/>
      <c r="C138" s="582"/>
      <c r="D138" s="583"/>
      <c r="E138" s="369"/>
      <c r="F138" s="458"/>
      <c r="G138" s="458"/>
      <c r="H138" s="458"/>
      <c r="I138" s="458"/>
      <c r="J138" s="458"/>
      <c r="K138" s="459"/>
      <c r="L138" s="143"/>
    </row>
    <row r="139" spans="2:13" s="117" customFormat="1" ht="13" x14ac:dyDescent="0.3">
      <c r="B139" s="450"/>
      <c r="C139" s="582"/>
      <c r="D139" s="583"/>
      <c r="E139" s="369"/>
      <c r="F139" s="458"/>
      <c r="G139" s="458"/>
      <c r="H139" s="458"/>
      <c r="I139" s="458"/>
      <c r="J139" s="458"/>
      <c r="K139" s="459"/>
      <c r="L139" s="143"/>
    </row>
    <row r="140" spans="2:13" s="117" customFormat="1" ht="13" x14ac:dyDescent="0.3">
      <c r="B140" s="450"/>
      <c r="C140" s="582"/>
      <c r="D140" s="583"/>
      <c r="E140" s="369"/>
      <c r="F140" s="458"/>
      <c r="G140" s="458"/>
      <c r="H140" s="458"/>
      <c r="I140" s="458"/>
      <c r="J140" s="458"/>
      <c r="K140" s="459"/>
      <c r="L140" s="143"/>
    </row>
    <row r="141" spans="2:13" s="117" customFormat="1" ht="13" x14ac:dyDescent="0.3">
      <c r="B141" s="450"/>
      <c r="C141" s="582"/>
      <c r="D141" s="583"/>
      <c r="E141" s="369"/>
      <c r="F141" s="458"/>
      <c r="G141" s="458"/>
      <c r="H141" s="458"/>
      <c r="I141" s="458"/>
      <c r="J141" s="458"/>
      <c r="K141" s="459"/>
      <c r="L141" s="143"/>
    </row>
    <row r="142" spans="2:13" s="117" customFormat="1" ht="13" x14ac:dyDescent="0.3">
      <c r="B142" s="450"/>
      <c r="C142" s="582"/>
      <c r="D142" s="583"/>
      <c r="E142" s="369"/>
      <c r="F142" s="458"/>
      <c r="G142" s="458"/>
      <c r="H142" s="458"/>
      <c r="I142" s="458"/>
      <c r="J142" s="458"/>
      <c r="K142" s="226"/>
      <c r="L142" s="143"/>
    </row>
    <row r="143" spans="2:13" s="117" customFormat="1" ht="13" x14ac:dyDescent="0.3">
      <c r="B143" s="450"/>
      <c r="C143" s="582"/>
      <c r="D143" s="583"/>
      <c r="E143" s="369"/>
      <c r="F143" s="458"/>
      <c r="G143" s="458"/>
      <c r="H143" s="458"/>
      <c r="I143" s="458"/>
      <c r="J143" s="458"/>
      <c r="K143" s="459"/>
      <c r="L143" s="143"/>
    </row>
    <row r="144" spans="2:13" s="117" customFormat="1" ht="13" x14ac:dyDescent="0.3">
      <c r="B144" s="450"/>
      <c r="C144" s="582"/>
      <c r="D144" s="583"/>
      <c r="E144" s="369"/>
      <c r="F144" s="458"/>
      <c r="G144" s="458"/>
      <c r="H144" s="458"/>
      <c r="I144" s="458"/>
      <c r="J144" s="458"/>
      <c r="K144" s="459"/>
      <c r="L144" s="143"/>
    </row>
    <row r="145" spans="1:15" s="117" customFormat="1" ht="13" x14ac:dyDescent="0.3">
      <c r="B145" s="450"/>
      <c r="C145" s="582"/>
      <c r="D145" s="583"/>
      <c r="E145" s="369"/>
      <c r="F145" s="458"/>
      <c r="G145" s="458"/>
      <c r="H145" s="458"/>
      <c r="I145" s="458"/>
      <c r="J145" s="458"/>
      <c r="K145" s="459"/>
      <c r="L145" s="143"/>
    </row>
    <row r="146" spans="1:15" s="117" customFormat="1" ht="13" x14ac:dyDescent="0.3">
      <c r="B146" s="450"/>
      <c r="C146" s="582"/>
      <c r="D146" s="583"/>
      <c r="E146" s="369"/>
      <c r="F146" s="458"/>
      <c r="G146" s="458"/>
      <c r="H146" s="458"/>
      <c r="I146" s="458"/>
      <c r="J146" s="458"/>
      <c r="K146" s="459"/>
      <c r="L146" s="143"/>
    </row>
    <row r="147" spans="1:15" s="117" customFormat="1" ht="13" x14ac:dyDescent="0.3">
      <c r="B147" s="450"/>
      <c r="C147" s="582"/>
      <c r="D147" s="583"/>
      <c r="E147" s="369"/>
      <c r="F147" s="458"/>
      <c r="G147" s="458"/>
      <c r="H147" s="458"/>
      <c r="I147" s="458"/>
      <c r="J147" s="458"/>
      <c r="K147" s="459"/>
      <c r="L147" s="143"/>
    </row>
    <row r="148" spans="1:15" s="117" customFormat="1" ht="13" x14ac:dyDescent="0.3">
      <c r="B148" s="450"/>
      <c r="C148" s="582"/>
      <c r="D148" s="583"/>
      <c r="E148" s="369"/>
      <c r="F148" s="458"/>
      <c r="G148" s="458"/>
      <c r="H148" s="458"/>
      <c r="I148" s="458"/>
      <c r="J148" s="458"/>
      <c r="K148" s="459"/>
      <c r="L148" s="143"/>
    </row>
    <row r="149" spans="1:15" s="117" customFormat="1" ht="13" x14ac:dyDescent="0.3">
      <c r="B149" s="450"/>
      <c r="C149" s="582"/>
      <c r="D149" s="583"/>
      <c r="E149" s="369"/>
      <c r="F149" s="458"/>
      <c r="G149" s="458"/>
      <c r="H149" s="458"/>
      <c r="I149" s="458"/>
      <c r="J149" s="458"/>
      <c r="K149" s="459"/>
      <c r="L149" s="143"/>
    </row>
    <row r="150" spans="1:15" s="117" customFormat="1" ht="13" x14ac:dyDescent="0.3">
      <c r="B150" s="450"/>
      <c r="C150" s="582"/>
      <c r="D150" s="583"/>
      <c r="E150" s="369"/>
      <c r="F150" s="458"/>
      <c r="G150" s="458"/>
      <c r="H150" s="458"/>
      <c r="I150" s="458"/>
      <c r="J150" s="458"/>
      <c r="K150" s="459"/>
      <c r="L150" s="143"/>
    </row>
    <row r="151" spans="1:15" s="117" customFormat="1" ht="13" x14ac:dyDescent="0.3">
      <c r="B151" s="450"/>
      <c r="C151" s="582"/>
      <c r="D151" s="583"/>
      <c r="E151" s="369"/>
      <c r="F151" s="458"/>
      <c r="G151" s="458"/>
      <c r="H151" s="458"/>
      <c r="I151" s="458"/>
      <c r="J151" s="458"/>
      <c r="K151" s="226"/>
      <c r="L151" s="143"/>
    </row>
    <row r="152" spans="1:15" s="117" customFormat="1" ht="13" x14ac:dyDescent="0.3">
      <c r="K152" s="101">
        <f>SUM(K134:K151)</f>
        <v>0</v>
      </c>
    </row>
    <row r="153" spans="1:15" s="117" customFormat="1" ht="13" x14ac:dyDescent="0.3">
      <c r="L153" s="143"/>
      <c r="M153" s="143"/>
    </row>
    <row r="154" spans="1:15" s="117" customFormat="1" ht="13" x14ac:dyDescent="0.3">
      <c r="J154" s="169" t="s">
        <v>253</v>
      </c>
      <c r="K154" s="101">
        <f>K108+K130+K152</f>
        <v>0</v>
      </c>
      <c r="L154" s="143"/>
    </row>
    <row r="155" spans="1:15" s="117" customFormat="1" ht="13" x14ac:dyDescent="0.3">
      <c r="N155" s="132"/>
    </row>
    <row r="156" spans="1:15" ht="13" x14ac:dyDescent="0.3">
      <c r="A156" s="432"/>
      <c r="B156" s="114" t="s">
        <v>254</v>
      </c>
      <c r="C156" s="115"/>
      <c r="D156" s="146"/>
      <c r="E156" s="147"/>
      <c r="F156" s="115"/>
      <c r="G156" s="115"/>
      <c r="H156" s="115"/>
      <c r="I156" s="115"/>
      <c r="J156" s="115"/>
      <c r="K156" s="115"/>
      <c r="L156" s="116"/>
      <c r="M156" s="432"/>
      <c r="N156" s="432"/>
      <c r="O156" s="432"/>
    </row>
    <row r="157" spans="1:15" ht="13" x14ac:dyDescent="0.3">
      <c r="A157" s="432"/>
      <c r="B157" s="114" t="s">
        <v>255</v>
      </c>
      <c r="C157" s="115"/>
      <c r="D157" s="146"/>
      <c r="E157" s="147"/>
      <c r="F157" s="115"/>
      <c r="G157" s="115"/>
      <c r="H157" s="115"/>
      <c r="I157" s="115"/>
      <c r="J157" s="115"/>
      <c r="K157" s="261"/>
      <c r="L157" s="149"/>
      <c r="M157" s="432"/>
      <c r="N157" s="432"/>
      <c r="O157" s="432"/>
    </row>
    <row r="158" spans="1:15" ht="13" x14ac:dyDescent="0.3">
      <c r="A158" s="432"/>
      <c r="B158" s="432"/>
      <c r="C158" s="138"/>
      <c r="D158" s="432"/>
      <c r="E158" s="432"/>
      <c r="F158" s="432"/>
      <c r="G158" s="432"/>
      <c r="H158" s="432"/>
      <c r="I158" s="432"/>
      <c r="J158" s="432"/>
      <c r="K158" s="432"/>
      <c r="L158" s="432"/>
      <c r="M158" s="432"/>
      <c r="N158" s="432"/>
      <c r="O158" s="435"/>
    </row>
    <row r="159" spans="1:15" ht="13" x14ac:dyDescent="0.3">
      <c r="A159" s="403"/>
      <c r="B159" s="142" t="s">
        <v>256</v>
      </c>
      <c r="C159" s="150"/>
      <c r="D159" s="150"/>
      <c r="E159" s="150"/>
      <c r="F159" s="150"/>
      <c r="G159" s="150"/>
      <c r="H159" s="150"/>
      <c r="I159" s="150"/>
      <c r="J159" s="150"/>
      <c r="K159" s="136" t="s">
        <v>136</v>
      </c>
      <c r="L159" s="460"/>
      <c r="M159" s="432"/>
      <c r="N159" s="432"/>
      <c r="O159" s="432"/>
    </row>
    <row r="160" spans="1:15" ht="12.5" x14ac:dyDescent="0.25">
      <c r="A160" s="432"/>
      <c r="B160" s="461" t="s">
        <v>219</v>
      </c>
      <c r="C160" s="462" t="s">
        <v>220</v>
      </c>
      <c r="D160" s="462"/>
      <c r="E160" s="462"/>
      <c r="F160" s="462"/>
      <c r="G160" s="462"/>
      <c r="H160" s="462"/>
      <c r="I160" s="462"/>
      <c r="J160" s="462"/>
      <c r="K160" s="441">
        <f>K56</f>
        <v>0</v>
      </c>
      <c r="L160" s="435"/>
      <c r="M160" s="432"/>
      <c r="N160" s="432"/>
      <c r="O160" s="432"/>
    </row>
    <row r="161" spans="2:15" ht="12.5" x14ac:dyDescent="0.25">
      <c r="B161" s="461" t="s">
        <v>229</v>
      </c>
      <c r="C161" s="462" t="s">
        <v>230</v>
      </c>
      <c r="D161" s="462"/>
      <c r="E161" s="462"/>
      <c r="F161" s="462"/>
      <c r="G161" s="462"/>
      <c r="H161" s="462"/>
      <c r="I161" s="462"/>
      <c r="J161" s="462"/>
      <c r="K161" s="441">
        <f>K84</f>
        <v>0</v>
      </c>
      <c r="L161" s="435"/>
      <c r="M161" s="432"/>
      <c r="N161" s="432"/>
      <c r="O161" s="432"/>
    </row>
    <row r="162" spans="2:15" ht="12.5" x14ac:dyDescent="0.25">
      <c r="B162" s="461" t="s">
        <v>242</v>
      </c>
      <c r="C162" s="462" t="s">
        <v>243</v>
      </c>
      <c r="D162" s="462"/>
      <c r="E162" s="462"/>
      <c r="F162" s="462"/>
      <c r="G162" s="462"/>
      <c r="H162" s="462"/>
      <c r="I162" s="462"/>
      <c r="J162" s="462"/>
      <c r="K162" s="441">
        <f>K154</f>
        <v>0</v>
      </c>
      <c r="L162" s="435"/>
      <c r="M162" s="432"/>
      <c r="N162" s="432"/>
      <c r="O162" s="432"/>
    </row>
    <row r="163" spans="2:15" ht="13" x14ac:dyDescent="0.3">
      <c r="B163" s="117"/>
      <c r="C163" s="117"/>
      <c r="D163" s="432"/>
      <c r="E163" s="432"/>
      <c r="F163" s="432"/>
      <c r="G163" s="432"/>
      <c r="H163" s="432"/>
      <c r="I163" s="432"/>
      <c r="J163" s="432"/>
      <c r="K163" s="432"/>
      <c r="L163" s="432"/>
      <c r="M163" s="463"/>
      <c r="N163" s="435"/>
      <c r="O163" s="432"/>
    </row>
    <row r="164" spans="2:15" ht="13" x14ac:dyDescent="0.3">
      <c r="B164" s="151" t="s">
        <v>257</v>
      </c>
      <c r="C164" s="152" t="s">
        <v>258</v>
      </c>
      <c r="D164" s="152"/>
      <c r="E164" s="152"/>
      <c r="F164" s="152"/>
      <c r="G164" s="152"/>
      <c r="H164" s="152"/>
      <c r="I164" s="152"/>
      <c r="J164" s="152"/>
      <c r="K164" s="153">
        <f>SUM(K160:K162)</f>
        <v>0</v>
      </c>
      <c r="L164" s="435"/>
      <c r="M164" s="432"/>
      <c r="N164" s="432"/>
      <c r="O164" s="432"/>
    </row>
    <row r="165" spans="2:15" ht="12.5" x14ac:dyDescent="0.25">
      <c r="B165" s="154"/>
      <c r="C165" s="154"/>
      <c r="D165" s="432"/>
      <c r="E165" s="432"/>
      <c r="F165" s="432"/>
      <c r="G165" s="432"/>
      <c r="H165" s="432"/>
      <c r="I165" s="432"/>
      <c r="J165" s="432"/>
      <c r="K165" s="432"/>
      <c r="L165" s="432"/>
      <c r="M165" s="432"/>
      <c r="N165" s="435"/>
      <c r="O165" s="432"/>
    </row>
    <row r="166" spans="2:15" ht="12.5" x14ac:dyDescent="0.25">
      <c r="B166" s="461" t="s">
        <v>259</v>
      </c>
      <c r="C166" s="462"/>
      <c r="D166" s="462"/>
      <c r="E166" s="462"/>
      <c r="F166" s="462"/>
      <c r="G166" s="462"/>
      <c r="H166" s="462"/>
      <c r="I166" s="462"/>
      <c r="J166" s="462"/>
      <c r="K166" s="464" t="s">
        <v>86</v>
      </c>
      <c r="L166" s="432"/>
      <c r="M166" s="432"/>
      <c r="N166" s="435"/>
      <c r="O166" s="432"/>
    </row>
    <row r="167" spans="2:15" ht="12.5" x14ac:dyDescent="0.25">
      <c r="B167" s="461" t="s">
        <v>261</v>
      </c>
      <c r="C167" s="462"/>
      <c r="D167" s="462"/>
      <c r="E167" s="462"/>
      <c r="F167" s="462"/>
      <c r="G167" s="462"/>
      <c r="H167" s="462"/>
      <c r="I167" s="462"/>
      <c r="J167" s="462"/>
      <c r="K167" s="465" t="str">
        <f>IF(K166="Middelgrote bedrijven (10%)","60%",IF(K166="Kleine bedrijven (20%)","70%",IF(K166="&lt;maak een keuze&gt;","0%","50%")))</f>
        <v>0%</v>
      </c>
      <c r="L167" s="466"/>
      <c r="M167" s="435"/>
      <c r="N167" s="432"/>
      <c r="O167" s="432"/>
    </row>
    <row r="168" spans="2:15" ht="13" x14ac:dyDescent="0.3">
      <c r="B168" s="461" t="s">
        <v>335</v>
      </c>
      <c r="C168" s="462"/>
      <c r="D168" s="462"/>
      <c r="E168" s="462"/>
      <c r="F168" s="462"/>
      <c r="G168" s="462"/>
      <c r="H168" s="462"/>
      <c r="I168" s="462"/>
      <c r="J168" s="462"/>
      <c r="K168" s="101" t="e">
        <f>MIN(K164*K167,MaxSubsidie)</f>
        <v>#N/A</v>
      </c>
      <c r="L168" s="155"/>
      <c r="M168" s="435"/>
      <c r="N168" s="432"/>
      <c r="O168" s="432"/>
    </row>
    <row r="169" spans="2:15" x14ac:dyDescent="0.35">
      <c r="B169" s="580" t="s">
        <v>144</v>
      </c>
      <c r="C169" s="581"/>
      <c r="D169" s="581"/>
      <c r="E169" s="581"/>
      <c r="F169" s="581"/>
      <c r="G169" s="156"/>
      <c r="H169" s="157"/>
      <c r="J169" s="170" t="str">
        <f>IF(K169&gt;0,"Dit kan gevolgen hebben voor de maximale hoogte van de subsidie!","")</f>
        <v/>
      </c>
      <c r="K169" s="227">
        <v>0</v>
      </c>
      <c r="L169" s="432"/>
      <c r="M169" s="432"/>
      <c r="N169" s="432"/>
      <c r="O169" s="432"/>
    </row>
    <row r="170" spans="2:15" ht="13" x14ac:dyDescent="0.3">
      <c r="B170" s="151" t="s">
        <v>262</v>
      </c>
      <c r="C170" s="152"/>
      <c r="D170" s="152"/>
      <c r="E170" s="152"/>
      <c r="F170" s="152"/>
      <c r="G170" s="152"/>
      <c r="H170" s="152"/>
      <c r="I170" s="152"/>
      <c r="J170" s="152"/>
      <c r="K170" s="101" t="e">
        <f>K168-K169</f>
        <v>#N/A</v>
      </c>
      <c r="L170" s="435"/>
      <c r="M170" s="432"/>
      <c r="N170" s="467"/>
      <c r="O170" s="432"/>
    </row>
    <row r="171" spans="2:15" ht="13" x14ac:dyDescent="0.3">
      <c r="B171" s="580" t="s">
        <v>263</v>
      </c>
      <c r="C171" s="581"/>
      <c r="D171" s="581"/>
      <c r="E171" s="367" t="str">
        <f>IF(L171&lt;1,"Let op: Vergeet niet de door u gevraagde subsidie in te vullen! →",IF(L171&gt;MaxSubsidie,"LET OP: u vraagt meer subsidie aan dat volgens het programma mogelijk is",IF(L171&gt;K170,"LET OP: U vraagt meer dan de maximale berekende subsidie aan!",IF(L171&lt;K170,"LET OP: U vraagt minder dan de maximale berekende subsidie aan!",""))))</f>
        <v>Let op: Vergeet niet de door u gevraagde subsidie in te vullen! →</v>
      </c>
      <c r="F171" s="157"/>
      <c r="G171" s="157"/>
      <c r="H171" s="157"/>
      <c r="I171" s="157"/>
      <c r="J171" s="157"/>
      <c r="K171" s="262" t="e">
        <f>IF(K168&gt;0,L171/(K170+K169)*K168,0)</f>
        <v>#N/A</v>
      </c>
      <c r="L171" s="228">
        <v>0</v>
      </c>
      <c r="M171" s="435"/>
      <c r="N171" s="432"/>
      <c r="O171" s="432"/>
    </row>
    <row r="172" spans="2:15" ht="12.5" x14ac:dyDescent="0.25">
      <c r="B172" s="432"/>
      <c r="C172" s="432"/>
      <c r="D172" s="432"/>
      <c r="E172" s="432"/>
      <c r="F172" s="432"/>
      <c r="G172" s="432"/>
      <c r="H172" s="432"/>
      <c r="I172" s="432"/>
      <c r="J172" s="432"/>
      <c r="K172" s="432"/>
      <c r="L172" s="432"/>
      <c r="M172" s="432"/>
      <c r="N172" s="432"/>
      <c r="O172" s="432"/>
    </row>
    <row r="173" spans="2:15" ht="13" x14ac:dyDescent="0.3">
      <c r="B173" s="114" t="s">
        <v>264</v>
      </c>
      <c r="C173" s="115"/>
      <c r="D173" s="146"/>
      <c r="E173" s="147"/>
      <c r="F173" s="115"/>
      <c r="G173" s="115"/>
      <c r="H173" s="115"/>
      <c r="I173" s="115"/>
      <c r="J173" s="115"/>
      <c r="K173" s="115"/>
      <c r="L173" s="115"/>
      <c r="M173" s="148"/>
      <c r="N173" s="149"/>
      <c r="O173" s="435"/>
    </row>
    <row r="174" spans="2:15" ht="13" x14ac:dyDescent="0.3">
      <c r="B174" s="114" t="s">
        <v>265</v>
      </c>
      <c r="C174" s="115"/>
      <c r="D174" s="146"/>
      <c r="E174" s="147"/>
      <c r="F174" s="115"/>
      <c r="G174" s="115"/>
      <c r="H174" s="115"/>
      <c r="I174" s="115"/>
      <c r="J174" s="115"/>
      <c r="K174" s="115"/>
      <c r="L174" s="115"/>
      <c r="M174" s="148"/>
      <c r="N174" s="149"/>
      <c r="O174" s="435"/>
    </row>
    <row r="175" spans="2:15" ht="13" thickBot="1" x14ac:dyDescent="0.3">
      <c r="B175" s="432"/>
      <c r="C175" s="432"/>
      <c r="D175" s="432"/>
      <c r="E175" s="432"/>
      <c r="F175" s="432"/>
      <c r="G175" s="432"/>
      <c r="H175" s="432"/>
      <c r="I175" s="432"/>
      <c r="J175" s="432"/>
      <c r="K175" s="432"/>
      <c r="L175" s="432"/>
      <c r="M175" s="432"/>
      <c r="N175" s="435"/>
      <c r="O175" s="435"/>
    </row>
    <row r="176" spans="2:15" ht="12.5" x14ac:dyDescent="0.25">
      <c r="B176" s="468" t="s">
        <v>266</v>
      </c>
      <c r="C176" s="469" t="s">
        <v>175</v>
      </c>
      <c r="D176" s="470"/>
      <c r="E176" s="470"/>
      <c r="F176" s="470"/>
      <c r="G176" s="470"/>
      <c r="H176" s="470"/>
      <c r="I176" s="470"/>
      <c r="J176" s="470"/>
      <c r="K176" s="470"/>
      <c r="L176" s="471"/>
      <c r="M176" s="472">
        <f>K164</f>
        <v>0</v>
      </c>
      <c r="N176" s="435"/>
      <c r="O176" s="435"/>
    </row>
    <row r="177" spans="2:16" ht="12.5" x14ac:dyDescent="0.25">
      <c r="B177" s="473" t="s">
        <v>267</v>
      </c>
      <c r="C177" s="474" t="s">
        <v>268</v>
      </c>
      <c r="D177" s="475"/>
      <c r="E177" s="475"/>
      <c r="F177" s="475"/>
      <c r="G177" s="475"/>
      <c r="H177" s="475"/>
      <c r="I177" s="475"/>
      <c r="J177" s="475"/>
      <c r="K177" s="475"/>
      <c r="L177" s="476"/>
      <c r="M177" s="477">
        <f>K169</f>
        <v>0</v>
      </c>
      <c r="N177" s="435"/>
      <c r="O177" s="435"/>
      <c r="P177" s="432"/>
    </row>
    <row r="178" spans="2:16" ht="12.5" x14ac:dyDescent="0.25">
      <c r="B178" s="473" t="s">
        <v>269</v>
      </c>
      <c r="C178" s="474" t="s">
        <v>270</v>
      </c>
      <c r="D178" s="475"/>
      <c r="E178" s="475"/>
      <c r="F178" s="475"/>
      <c r="G178" s="475"/>
      <c r="H178" s="475"/>
      <c r="I178" s="475"/>
      <c r="J178" s="475"/>
      <c r="K178" s="475"/>
      <c r="L178" s="476"/>
      <c r="M178" s="477">
        <f>L171</f>
        <v>0</v>
      </c>
      <c r="N178" s="435"/>
      <c r="O178" s="435"/>
      <c r="P178" s="432"/>
    </row>
    <row r="179" spans="2:16" ht="13.5" thickBot="1" x14ac:dyDescent="0.35">
      <c r="B179" s="158" t="s">
        <v>271</v>
      </c>
      <c r="C179" s="159" t="s">
        <v>272</v>
      </c>
      <c r="D179" s="160"/>
      <c r="E179" s="160"/>
      <c r="F179" s="160"/>
      <c r="G179" s="160"/>
      <c r="H179" s="160"/>
      <c r="I179" s="160" t="s">
        <v>273</v>
      </c>
      <c r="J179" s="160"/>
      <c r="K179" s="160"/>
      <c r="L179" s="161"/>
      <c r="M179" s="102">
        <f>M176-M177-M178</f>
        <v>0</v>
      </c>
      <c r="N179" s="435"/>
      <c r="O179" s="435"/>
      <c r="P179" s="432"/>
    </row>
    <row r="180" spans="2:16" ht="12.5" x14ac:dyDescent="0.25">
      <c r="B180" s="432"/>
      <c r="C180" s="432"/>
      <c r="D180" s="432"/>
      <c r="E180" s="432"/>
      <c r="F180" s="432"/>
      <c r="G180" s="432"/>
      <c r="H180" s="432"/>
      <c r="I180" s="432"/>
      <c r="J180" s="432"/>
      <c r="K180" s="432"/>
      <c r="L180" s="432"/>
      <c r="M180" s="432"/>
      <c r="N180" s="432"/>
      <c r="O180" s="435"/>
      <c r="P180" s="435"/>
    </row>
    <row r="181" spans="2:16" ht="13" x14ac:dyDescent="0.3">
      <c r="B181" s="114" t="s">
        <v>274</v>
      </c>
      <c r="C181" s="115"/>
      <c r="D181" s="146"/>
      <c r="E181" s="147"/>
      <c r="F181" s="115"/>
      <c r="G181" s="115"/>
      <c r="H181" s="115"/>
      <c r="I181" s="115"/>
      <c r="J181" s="115"/>
      <c r="K181" s="115"/>
      <c r="L181" s="115"/>
      <c r="M181" s="115"/>
      <c r="N181" s="437"/>
      <c r="O181" s="432"/>
      <c r="P181" s="432"/>
    </row>
    <row r="182" spans="2:16" ht="12.5" x14ac:dyDescent="0.25">
      <c r="B182" s="584"/>
      <c r="C182" s="585"/>
      <c r="D182" s="585"/>
      <c r="E182" s="585"/>
      <c r="F182" s="585"/>
      <c r="G182" s="585"/>
      <c r="H182" s="585"/>
      <c r="I182" s="585"/>
      <c r="J182" s="585"/>
      <c r="K182" s="585"/>
      <c r="L182" s="585"/>
      <c r="M182" s="586"/>
      <c r="N182" s="435"/>
      <c r="O182" s="432"/>
      <c r="P182" s="432"/>
    </row>
    <row r="183" spans="2:16" ht="12.5" x14ac:dyDescent="0.25">
      <c r="B183" s="574"/>
      <c r="C183" s="575"/>
      <c r="D183" s="575"/>
      <c r="E183" s="575"/>
      <c r="F183" s="575"/>
      <c r="G183" s="575"/>
      <c r="H183" s="575"/>
      <c r="I183" s="575"/>
      <c r="J183" s="575"/>
      <c r="K183" s="575"/>
      <c r="L183" s="575"/>
      <c r="M183" s="576"/>
      <c r="N183" s="435"/>
      <c r="O183" s="432"/>
      <c r="P183" s="432"/>
    </row>
    <row r="184" spans="2:16" ht="12.5" x14ac:dyDescent="0.25">
      <c r="B184" s="574"/>
      <c r="C184" s="575"/>
      <c r="D184" s="575"/>
      <c r="E184" s="575"/>
      <c r="F184" s="575"/>
      <c r="G184" s="575"/>
      <c r="H184" s="575"/>
      <c r="I184" s="575"/>
      <c r="J184" s="575"/>
      <c r="K184" s="575"/>
      <c r="L184" s="575"/>
      <c r="M184" s="576"/>
      <c r="N184" s="435"/>
      <c r="O184" s="432"/>
      <c r="P184" s="432"/>
    </row>
    <row r="185" spans="2:16" ht="12.5" x14ac:dyDescent="0.25">
      <c r="B185" s="574"/>
      <c r="C185" s="575"/>
      <c r="D185" s="575"/>
      <c r="E185" s="575"/>
      <c r="F185" s="575"/>
      <c r="G185" s="575"/>
      <c r="H185" s="575"/>
      <c r="I185" s="575"/>
      <c r="J185" s="575"/>
      <c r="K185" s="575"/>
      <c r="L185" s="575"/>
      <c r="M185" s="576"/>
      <c r="N185" s="435"/>
      <c r="O185" s="432"/>
      <c r="P185" s="432"/>
    </row>
    <row r="186" spans="2:16" ht="12.5" x14ac:dyDescent="0.25">
      <c r="B186" s="574"/>
      <c r="C186" s="575"/>
      <c r="D186" s="575"/>
      <c r="E186" s="575"/>
      <c r="F186" s="575"/>
      <c r="G186" s="575"/>
      <c r="H186" s="575"/>
      <c r="I186" s="575"/>
      <c r="J186" s="575"/>
      <c r="K186" s="575"/>
      <c r="L186" s="575"/>
      <c r="M186" s="576"/>
      <c r="N186" s="435"/>
      <c r="O186" s="432"/>
      <c r="P186" s="432"/>
    </row>
    <row r="187" spans="2:16" ht="12.5" x14ac:dyDescent="0.25">
      <c r="B187" s="574"/>
      <c r="C187" s="575"/>
      <c r="D187" s="575"/>
      <c r="E187" s="575"/>
      <c r="F187" s="575"/>
      <c r="G187" s="575"/>
      <c r="H187" s="575"/>
      <c r="I187" s="575"/>
      <c r="J187" s="575"/>
      <c r="K187" s="575"/>
      <c r="L187" s="575"/>
      <c r="M187" s="576"/>
      <c r="N187" s="435"/>
      <c r="O187" s="432"/>
      <c r="P187" s="432"/>
    </row>
    <row r="188" spans="2:16" ht="12.5" x14ac:dyDescent="0.25">
      <c r="B188" s="574"/>
      <c r="C188" s="575"/>
      <c r="D188" s="575"/>
      <c r="E188" s="575"/>
      <c r="F188" s="575"/>
      <c r="G188" s="575"/>
      <c r="H188" s="575"/>
      <c r="I188" s="575"/>
      <c r="J188" s="575"/>
      <c r="K188" s="575"/>
      <c r="L188" s="575"/>
      <c r="M188" s="576"/>
      <c r="N188" s="435"/>
      <c r="O188" s="432"/>
      <c r="P188" s="432"/>
    </row>
    <row r="189" spans="2:16" ht="12.5" x14ac:dyDescent="0.25">
      <c r="B189" s="574"/>
      <c r="C189" s="575"/>
      <c r="D189" s="575"/>
      <c r="E189" s="575"/>
      <c r="F189" s="575"/>
      <c r="G189" s="575"/>
      <c r="H189" s="575"/>
      <c r="I189" s="575"/>
      <c r="J189" s="575"/>
      <c r="K189" s="575"/>
      <c r="L189" s="575"/>
      <c r="M189" s="576"/>
      <c r="N189" s="435"/>
      <c r="O189" s="432"/>
      <c r="P189" s="432"/>
    </row>
    <row r="190" spans="2:16" ht="12.5" x14ac:dyDescent="0.25">
      <c r="B190" s="574"/>
      <c r="C190" s="575"/>
      <c r="D190" s="575"/>
      <c r="E190" s="575"/>
      <c r="F190" s="575"/>
      <c r="G190" s="575"/>
      <c r="H190" s="575"/>
      <c r="I190" s="575"/>
      <c r="J190" s="575"/>
      <c r="K190" s="575"/>
      <c r="L190" s="575"/>
      <c r="M190" s="576"/>
      <c r="N190" s="435"/>
      <c r="O190" s="432"/>
      <c r="P190" s="432"/>
    </row>
    <row r="191" spans="2:16" ht="12.5" x14ac:dyDescent="0.25">
      <c r="B191" s="574"/>
      <c r="C191" s="575"/>
      <c r="D191" s="575"/>
      <c r="E191" s="575"/>
      <c r="F191" s="575"/>
      <c r="G191" s="575"/>
      <c r="H191" s="575"/>
      <c r="I191" s="575"/>
      <c r="J191" s="575"/>
      <c r="K191" s="575"/>
      <c r="L191" s="575"/>
      <c r="M191" s="576"/>
      <c r="N191" s="435"/>
      <c r="O191" s="432"/>
      <c r="P191" s="432"/>
    </row>
    <row r="192" spans="2:16" ht="12.5" x14ac:dyDescent="0.25">
      <c r="B192" s="574"/>
      <c r="C192" s="575"/>
      <c r="D192" s="575"/>
      <c r="E192" s="575"/>
      <c r="F192" s="575"/>
      <c r="G192" s="575"/>
      <c r="H192" s="575"/>
      <c r="I192" s="575"/>
      <c r="J192" s="575"/>
      <c r="K192" s="575"/>
      <c r="L192" s="575"/>
      <c r="M192" s="576"/>
      <c r="N192" s="435"/>
      <c r="O192" s="432"/>
      <c r="P192" s="432"/>
    </row>
    <row r="193" spans="2:15" ht="12.5" x14ac:dyDescent="0.25">
      <c r="B193" s="574"/>
      <c r="C193" s="575"/>
      <c r="D193" s="575"/>
      <c r="E193" s="575"/>
      <c r="F193" s="575"/>
      <c r="G193" s="575"/>
      <c r="H193" s="575"/>
      <c r="I193" s="575"/>
      <c r="J193" s="575"/>
      <c r="K193" s="575"/>
      <c r="L193" s="575"/>
      <c r="M193" s="576"/>
      <c r="N193" s="435"/>
      <c r="O193" s="432"/>
    </row>
    <row r="194" spans="2:15" ht="12.5" x14ac:dyDescent="0.25">
      <c r="B194" s="574"/>
      <c r="C194" s="575"/>
      <c r="D194" s="575"/>
      <c r="E194" s="575"/>
      <c r="F194" s="575"/>
      <c r="G194" s="575"/>
      <c r="H194" s="575"/>
      <c r="I194" s="575"/>
      <c r="J194" s="575"/>
      <c r="K194" s="575"/>
      <c r="L194" s="575"/>
      <c r="M194" s="576"/>
      <c r="N194" s="435"/>
      <c r="O194" s="432"/>
    </row>
    <row r="195" spans="2:15" ht="12.5" x14ac:dyDescent="0.25">
      <c r="B195" s="574"/>
      <c r="C195" s="575"/>
      <c r="D195" s="575"/>
      <c r="E195" s="575"/>
      <c r="F195" s="575"/>
      <c r="G195" s="575"/>
      <c r="H195" s="575"/>
      <c r="I195" s="575"/>
      <c r="J195" s="575"/>
      <c r="K195" s="575"/>
      <c r="L195" s="575"/>
      <c r="M195" s="576"/>
      <c r="N195" s="435"/>
      <c r="O195" s="432"/>
    </row>
    <row r="196" spans="2:15" ht="12.5" x14ac:dyDescent="0.25">
      <c r="B196" s="574"/>
      <c r="C196" s="575"/>
      <c r="D196" s="575"/>
      <c r="E196" s="575"/>
      <c r="F196" s="575"/>
      <c r="G196" s="575"/>
      <c r="H196" s="575"/>
      <c r="I196" s="575"/>
      <c r="J196" s="575"/>
      <c r="K196" s="575"/>
      <c r="L196" s="575"/>
      <c r="M196" s="576"/>
      <c r="N196" s="435"/>
      <c r="O196" s="432"/>
    </row>
    <row r="197" spans="2:15" ht="12.5" x14ac:dyDescent="0.25">
      <c r="B197" s="574"/>
      <c r="C197" s="575"/>
      <c r="D197" s="575"/>
      <c r="E197" s="575"/>
      <c r="F197" s="575"/>
      <c r="G197" s="575"/>
      <c r="H197" s="575"/>
      <c r="I197" s="575"/>
      <c r="J197" s="575"/>
      <c r="K197" s="575"/>
      <c r="L197" s="575"/>
      <c r="M197" s="576"/>
      <c r="N197" s="435"/>
      <c r="O197" s="432"/>
    </row>
    <row r="198" spans="2:15" ht="12.5" x14ac:dyDescent="0.25">
      <c r="B198" s="574"/>
      <c r="C198" s="575"/>
      <c r="D198" s="575"/>
      <c r="E198" s="575"/>
      <c r="F198" s="575"/>
      <c r="G198" s="575"/>
      <c r="H198" s="575"/>
      <c r="I198" s="575"/>
      <c r="J198" s="575"/>
      <c r="K198" s="575"/>
      <c r="L198" s="575"/>
      <c r="M198" s="576"/>
      <c r="N198" s="435"/>
      <c r="O198" s="432"/>
    </row>
    <row r="199" spans="2:15" ht="12.5" x14ac:dyDescent="0.25">
      <c r="B199" s="574"/>
      <c r="C199" s="575"/>
      <c r="D199" s="575"/>
      <c r="E199" s="575"/>
      <c r="F199" s="575"/>
      <c r="G199" s="575"/>
      <c r="H199" s="575"/>
      <c r="I199" s="575"/>
      <c r="J199" s="575"/>
      <c r="K199" s="575"/>
      <c r="L199" s="575"/>
      <c r="M199" s="576"/>
      <c r="N199" s="435"/>
      <c r="O199" s="432"/>
    </row>
    <row r="200" spans="2:15" ht="12.5" x14ac:dyDescent="0.25">
      <c r="B200" s="574"/>
      <c r="C200" s="575"/>
      <c r="D200" s="575"/>
      <c r="E200" s="575"/>
      <c r="F200" s="575"/>
      <c r="G200" s="575"/>
      <c r="H200" s="575"/>
      <c r="I200" s="575"/>
      <c r="J200" s="575"/>
      <c r="K200" s="575"/>
      <c r="L200" s="575"/>
      <c r="M200" s="576"/>
      <c r="N200" s="435"/>
      <c r="O200" s="432"/>
    </row>
    <row r="201" spans="2:15" ht="12.5" x14ac:dyDescent="0.25">
      <c r="B201" s="574"/>
      <c r="C201" s="575"/>
      <c r="D201" s="575"/>
      <c r="E201" s="575"/>
      <c r="F201" s="575"/>
      <c r="G201" s="575"/>
      <c r="H201" s="575"/>
      <c r="I201" s="575"/>
      <c r="J201" s="575"/>
      <c r="K201" s="575"/>
      <c r="L201" s="575"/>
      <c r="M201" s="576"/>
      <c r="N201" s="435"/>
      <c r="O201" s="432"/>
    </row>
    <row r="202" spans="2:15" ht="12.5" x14ac:dyDescent="0.25">
      <c r="B202" s="574"/>
      <c r="C202" s="575"/>
      <c r="D202" s="575"/>
      <c r="E202" s="575"/>
      <c r="F202" s="575"/>
      <c r="G202" s="575"/>
      <c r="H202" s="575"/>
      <c r="I202" s="575"/>
      <c r="J202" s="575"/>
      <c r="K202" s="575"/>
      <c r="L202" s="575"/>
      <c r="M202" s="576"/>
      <c r="N202" s="435"/>
      <c r="O202" s="432"/>
    </row>
    <row r="203" spans="2:15" ht="12.5" x14ac:dyDescent="0.25">
      <c r="B203" s="574"/>
      <c r="C203" s="575"/>
      <c r="D203" s="575"/>
      <c r="E203" s="575"/>
      <c r="F203" s="575"/>
      <c r="G203" s="575"/>
      <c r="H203" s="575"/>
      <c r="I203" s="575"/>
      <c r="J203" s="575"/>
      <c r="K203" s="575"/>
      <c r="L203" s="575"/>
      <c r="M203" s="576"/>
      <c r="N203" s="435"/>
      <c r="O203" s="432"/>
    </row>
    <row r="204" spans="2:15" ht="12.5" x14ac:dyDescent="0.25">
      <c r="B204" s="574"/>
      <c r="C204" s="575"/>
      <c r="D204" s="575"/>
      <c r="E204" s="575"/>
      <c r="F204" s="575"/>
      <c r="G204" s="575"/>
      <c r="H204" s="575"/>
      <c r="I204" s="575"/>
      <c r="J204" s="575"/>
      <c r="K204" s="575"/>
      <c r="L204" s="575"/>
      <c r="M204" s="576"/>
      <c r="N204" s="435"/>
      <c r="O204" s="432"/>
    </row>
    <row r="205" spans="2:15" ht="12.5" x14ac:dyDescent="0.25">
      <c r="B205" s="574"/>
      <c r="C205" s="575"/>
      <c r="D205" s="575"/>
      <c r="E205" s="575"/>
      <c r="F205" s="575"/>
      <c r="G205" s="575"/>
      <c r="H205" s="575"/>
      <c r="I205" s="575"/>
      <c r="J205" s="575"/>
      <c r="K205" s="575"/>
      <c r="L205" s="575"/>
      <c r="M205" s="576"/>
      <c r="N205" s="435"/>
      <c r="O205" s="432"/>
    </row>
    <row r="206" spans="2:15" ht="12.5" x14ac:dyDescent="0.25">
      <c r="B206" s="574"/>
      <c r="C206" s="575"/>
      <c r="D206" s="575"/>
      <c r="E206" s="575"/>
      <c r="F206" s="575"/>
      <c r="G206" s="575"/>
      <c r="H206" s="575"/>
      <c r="I206" s="575"/>
      <c r="J206" s="575"/>
      <c r="K206" s="575"/>
      <c r="L206" s="575"/>
      <c r="M206" s="576"/>
      <c r="N206" s="435"/>
      <c r="O206" s="432"/>
    </row>
    <row r="207" spans="2:15" ht="12.5" x14ac:dyDescent="0.25">
      <c r="B207" s="574"/>
      <c r="C207" s="575"/>
      <c r="D207" s="575"/>
      <c r="E207" s="575"/>
      <c r="F207" s="575"/>
      <c r="G207" s="575"/>
      <c r="H207" s="575"/>
      <c r="I207" s="575"/>
      <c r="J207" s="575"/>
      <c r="K207" s="575"/>
      <c r="L207" s="575"/>
      <c r="M207" s="576"/>
      <c r="N207" s="435"/>
      <c r="O207" s="432"/>
    </row>
    <row r="208" spans="2:15" ht="12.5" x14ac:dyDescent="0.25">
      <c r="B208" s="574"/>
      <c r="C208" s="575"/>
      <c r="D208" s="575"/>
      <c r="E208" s="575"/>
      <c r="F208" s="575"/>
      <c r="G208" s="575"/>
      <c r="H208" s="575"/>
      <c r="I208" s="575"/>
      <c r="J208" s="575"/>
      <c r="K208" s="575"/>
      <c r="L208" s="575"/>
      <c r="M208" s="576"/>
      <c r="N208" s="435"/>
      <c r="O208" s="432"/>
    </row>
    <row r="209" spans="2:15" ht="12.5" x14ac:dyDescent="0.25">
      <c r="B209" s="574"/>
      <c r="C209" s="575"/>
      <c r="D209" s="575"/>
      <c r="E209" s="575"/>
      <c r="F209" s="575"/>
      <c r="G209" s="575"/>
      <c r="H209" s="575"/>
      <c r="I209" s="575"/>
      <c r="J209" s="575"/>
      <c r="K209" s="575"/>
      <c r="L209" s="575"/>
      <c r="M209" s="576"/>
      <c r="N209" s="435"/>
      <c r="O209" s="432"/>
    </row>
    <row r="210" spans="2:15" ht="12.5" x14ac:dyDescent="0.25">
      <c r="B210" s="574"/>
      <c r="C210" s="575"/>
      <c r="D210" s="575"/>
      <c r="E210" s="575"/>
      <c r="F210" s="575"/>
      <c r="G210" s="575"/>
      <c r="H210" s="575"/>
      <c r="I210" s="575"/>
      <c r="J210" s="575"/>
      <c r="K210" s="575"/>
      <c r="L210" s="575"/>
      <c r="M210" s="576"/>
      <c r="N210" s="435"/>
      <c r="O210" s="432"/>
    </row>
    <row r="211" spans="2:15" ht="15" customHeight="1" x14ac:dyDescent="0.25">
      <c r="B211" s="574"/>
      <c r="C211" s="575"/>
      <c r="D211" s="575"/>
      <c r="E211" s="575"/>
      <c r="F211" s="575"/>
      <c r="G211" s="575"/>
      <c r="H211" s="575"/>
      <c r="I211" s="575"/>
      <c r="J211" s="575"/>
      <c r="K211" s="575"/>
      <c r="L211" s="575"/>
      <c r="M211" s="576"/>
      <c r="N211" s="435"/>
      <c r="O211" s="432"/>
    </row>
    <row r="212" spans="2:15" ht="12.5" x14ac:dyDescent="0.25">
      <c r="B212" s="574"/>
      <c r="C212" s="575"/>
      <c r="D212" s="575"/>
      <c r="E212" s="575"/>
      <c r="F212" s="575"/>
      <c r="G212" s="575"/>
      <c r="H212" s="575"/>
      <c r="I212" s="575"/>
      <c r="J212" s="575"/>
      <c r="K212" s="575"/>
      <c r="L212" s="575"/>
      <c r="M212" s="576"/>
      <c r="N212" s="435"/>
      <c r="O212" s="432"/>
    </row>
    <row r="213" spans="2:15" ht="12.5" x14ac:dyDescent="0.25">
      <c r="B213" s="574"/>
      <c r="C213" s="575"/>
      <c r="D213" s="575"/>
      <c r="E213" s="575"/>
      <c r="F213" s="575"/>
      <c r="G213" s="575"/>
      <c r="H213" s="575"/>
      <c r="I213" s="575"/>
      <c r="J213" s="575"/>
      <c r="K213" s="575"/>
      <c r="L213" s="575"/>
      <c r="M213" s="576"/>
      <c r="N213" s="435"/>
      <c r="O213" s="432"/>
    </row>
    <row r="214" spans="2:15" ht="12.5" x14ac:dyDescent="0.25">
      <c r="B214" s="577"/>
      <c r="C214" s="578"/>
      <c r="D214" s="578"/>
      <c r="E214" s="578"/>
      <c r="F214" s="578"/>
      <c r="G214" s="578"/>
      <c r="H214" s="578"/>
      <c r="I214" s="578"/>
      <c r="J214" s="578"/>
      <c r="K214" s="578"/>
      <c r="L214" s="578"/>
      <c r="M214" s="579"/>
      <c r="N214" s="435"/>
      <c r="O214" s="432"/>
    </row>
    <row r="215" spans="2:15" ht="12.5" x14ac:dyDescent="0.25">
      <c r="B215" s="432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2"/>
      <c r="N215" s="432"/>
      <c r="O215" s="435"/>
    </row>
  </sheetData>
  <sheetProtection algorithmName="SHA-512" hashValue="tOaDDJ3wXl96V7pAjp7jt9P6zBN8HlXzLqaUyEIRx3mAgcPWBT8LEXsQOVzX2Jg57B/jCPVrARhEHoBwXHZJQQ==" saltValue="9+9Yxj163ffEutdDtRxLrw==" spinCount="100000" sheet="1" objects="1" scenarios="1"/>
  <mergeCells count="188">
    <mergeCell ref="N58:N60"/>
    <mergeCell ref="C114:H114"/>
    <mergeCell ref="C115:H115"/>
    <mergeCell ref="C116:H116"/>
    <mergeCell ref="C117:H117"/>
    <mergeCell ref="C118:H118"/>
    <mergeCell ref="C34:D34"/>
    <mergeCell ref="C35:D35"/>
    <mergeCell ref="E35:F35"/>
    <mergeCell ref="H35:I35"/>
    <mergeCell ref="C36:D36"/>
    <mergeCell ref="C113:H113"/>
    <mergeCell ref="C37:D37"/>
    <mergeCell ref="E37:F37"/>
    <mergeCell ref="H37:I37"/>
    <mergeCell ref="C38:D38"/>
    <mergeCell ref="E38:F38"/>
    <mergeCell ref="H38:I38"/>
    <mergeCell ref="C39:D39"/>
    <mergeCell ref="E39:F39"/>
    <mergeCell ref="H39:I39"/>
    <mergeCell ref="C40:D40"/>
    <mergeCell ref="E40:F40"/>
    <mergeCell ref="H40:I40"/>
    <mergeCell ref="C31:D31"/>
    <mergeCell ref="C32:D32"/>
    <mergeCell ref="C29:D29"/>
    <mergeCell ref="C30:D30"/>
    <mergeCell ref="E31:F31"/>
    <mergeCell ref="C33:D33"/>
    <mergeCell ref="E30:F30"/>
    <mergeCell ref="C23:D23"/>
    <mergeCell ref="C24:D24"/>
    <mergeCell ref="C21:D21"/>
    <mergeCell ref="C22:D22"/>
    <mergeCell ref="C27:D27"/>
    <mergeCell ref="C28:D28"/>
    <mergeCell ref="C25:D25"/>
    <mergeCell ref="C26:D26"/>
    <mergeCell ref="F8:K8"/>
    <mergeCell ref="F9:K9"/>
    <mergeCell ref="F10:K12"/>
    <mergeCell ref="C19:D19"/>
    <mergeCell ref="C20:D20"/>
    <mergeCell ref="E19:F19"/>
    <mergeCell ref="H19:I19"/>
    <mergeCell ref="E20:F20"/>
    <mergeCell ref="H20:I20"/>
    <mergeCell ref="E21:F21"/>
    <mergeCell ref="H21:I21"/>
    <mergeCell ref="E22:F22"/>
    <mergeCell ref="H22:I22"/>
    <mergeCell ref="H23:I23"/>
    <mergeCell ref="E23:F23"/>
    <mergeCell ref="E24:F24"/>
    <mergeCell ref="H24:I24"/>
    <mergeCell ref="E25:F25"/>
    <mergeCell ref="H25:I25"/>
    <mergeCell ref="E26:F26"/>
    <mergeCell ref="H26:I26"/>
    <mergeCell ref="H27:I27"/>
    <mergeCell ref="E27:F27"/>
    <mergeCell ref="E28:F28"/>
    <mergeCell ref="H28:I28"/>
    <mergeCell ref="E29:F29"/>
    <mergeCell ref="H29:I29"/>
    <mergeCell ref="H30:I30"/>
    <mergeCell ref="E33:F33"/>
    <mergeCell ref="H33:I33"/>
    <mergeCell ref="E34:F34"/>
    <mergeCell ref="H34:I34"/>
    <mergeCell ref="E36:F36"/>
    <mergeCell ref="H36:I36"/>
    <mergeCell ref="H31:I31"/>
    <mergeCell ref="E32:F32"/>
    <mergeCell ref="H32:I32"/>
    <mergeCell ref="C41:D41"/>
    <mergeCell ref="E41:F41"/>
    <mergeCell ref="H41:I41"/>
    <mergeCell ref="C42:D42"/>
    <mergeCell ref="E42:F42"/>
    <mergeCell ref="H42:I42"/>
    <mergeCell ref="C43:D43"/>
    <mergeCell ref="E43:F43"/>
    <mergeCell ref="H43:I43"/>
    <mergeCell ref="C44:D44"/>
    <mergeCell ref="E44:F44"/>
    <mergeCell ref="H44:I44"/>
    <mergeCell ref="C45:D45"/>
    <mergeCell ref="E45:F45"/>
    <mergeCell ref="H45:I45"/>
    <mergeCell ref="C46:D46"/>
    <mergeCell ref="E46:F46"/>
    <mergeCell ref="H46:I46"/>
    <mergeCell ref="C47:D47"/>
    <mergeCell ref="E47:F47"/>
    <mergeCell ref="H47:I47"/>
    <mergeCell ref="C48:D48"/>
    <mergeCell ref="E48:F48"/>
    <mergeCell ref="H48:I48"/>
    <mergeCell ref="C49:D49"/>
    <mergeCell ref="E49:F49"/>
    <mergeCell ref="H49:I49"/>
    <mergeCell ref="C50:D50"/>
    <mergeCell ref="E50:F50"/>
    <mergeCell ref="H50:I50"/>
    <mergeCell ref="C51:D51"/>
    <mergeCell ref="E51:F51"/>
    <mergeCell ref="H51:I51"/>
    <mergeCell ref="C52:D52"/>
    <mergeCell ref="E52:F52"/>
    <mergeCell ref="H52:I52"/>
    <mergeCell ref="C53:D53"/>
    <mergeCell ref="E53:F53"/>
    <mergeCell ref="H53:I53"/>
    <mergeCell ref="C54:D54"/>
    <mergeCell ref="E54:F54"/>
    <mergeCell ref="H54:I54"/>
    <mergeCell ref="C55:D55"/>
    <mergeCell ref="E55:F55"/>
    <mergeCell ref="H55:I55"/>
    <mergeCell ref="H88:I88"/>
    <mergeCell ref="C111:H111"/>
    <mergeCell ref="C112:H112"/>
    <mergeCell ref="C119:H119"/>
    <mergeCell ref="C120:H120"/>
    <mergeCell ref="C121:H121"/>
    <mergeCell ref="C122:H122"/>
    <mergeCell ref="C123:H123"/>
    <mergeCell ref="C124:H124"/>
    <mergeCell ref="C125:H125"/>
    <mergeCell ref="C126:H126"/>
    <mergeCell ref="C127:H127"/>
    <mergeCell ref="C128:H128"/>
    <mergeCell ref="C129:H129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44:D144"/>
    <mergeCell ref="C145:D145"/>
    <mergeCell ref="C146:D146"/>
    <mergeCell ref="B171:D171"/>
    <mergeCell ref="C147:D147"/>
    <mergeCell ref="C148:D148"/>
    <mergeCell ref="C149:D149"/>
    <mergeCell ref="C150:D150"/>
    <mergeCell ref="C151:D151"/>
    <mergeCell ref="B169:F169"/>
    <mergeCell ref="B182:M182"/>
    <mergeCell ref="B183:M183"/>
    <mergeCell ref="B184:M184"/>
    <mergeCell ref="B185:M185"/>
    <mergeCell ref="B186:M186"/>
    <mergeCell ref="B187:M187"/>
    <mergeCell ref="B188:M188"/>
    <mergeCell ref="B189:M189"/>
    <mergeCell ref="B190:M190"/>
    <mergeCell ref="B191:M191"/>
    <mergeCell ref="B192:M192"/>
    <mergeCell ref="B193:M193"/>
    <mergeCell ref="B194:M194"/>
    <mergeCell ref="B195:M195"/>
    <mergeCell ref="B196:M196"/>
    <mergeCell ref="B197:M197"/>
    <mergeCell ref="B198:M198"/>
    <mergeCell ref="B199:M199"/>
    <mergeCell ref="B200:M200"/>
    <mergeCell ref="B201:M201"/>
    <mergeCell ref="B202:M202"/>
    <mergeCell ref="B203:M203"/>
    <mergeCell ref="B204:M204"/>
    <mergeCell ref="B205:M205"/>
    <mergeCell ref="B212:M212"/>
    <mergeCell ref="B213:M213"/>
    <mergeCell ref="B214:M214"/>
    <mergeCell ref="B206:M206"/>
    <mergeCell ref="B207:M207"/>
    <mergeCell ref="B208:M208"/>
    <mergeCell ref="B209:M209"/>
    <mergeCell ref="B210:M210"/>
    <mergeCell ref="B211:M211"/>
  </mergeCells>
  <conditionalFormatting sqref="D62:D83">
    <cfRule type="expression" dxfId="31" priority="2" stopIfTrue="1">
      <formula>AND(D62="",C62&gt;0)</formula>
    </cfRule>
  </conditionalFormatting>
  <conditionalFormatting sqref="D90:D107">
    <cfRule type="expression" dxfId="30" priority="4" stopIfTrue="1">
      <formula>AND(D90="",C90&gt;0)</formula>
    </cfRule>
  </conditionalFormatting>
  <conditionalFormatting sqref="G20:G55">
    <cfRule type="expression" dxfId="29" priority="6" stopIfTrue="1">
      <formula>$F$9="Integrale kostensystematiek"</formula>
    </cfRule>
  </conditionalFormatting>
  <conditionalFormatting sqref="L171">
    <cfRule type="cellIs" dxfId="28" priority="1" stopIfTrue="1" operator="lessThan">
      <formula>1</formula>
    </cfRule>
  </conditionalFormatting>
  <dataValidations disablePrompts="1" xWindow="1076" yWindow="343" count="7">
    <dataValidation type="decimal" operator="greaterThanOrEqual" allowBlank="1" showInputMessage="1" showErrorMessage="1" error="De afschrijvingsperiode moet minimaal 5 jaar bedragen." sqref="F62:F83" xr:uid="{00000000-0002-0000-0600-000000000000}">
      <formula1>5</formula1>
    </dataValidation>
    <dataValidation type="decimal" operator="greaterThanOrEqual" allowBlank="1" showInputMessage="1" showErrorMessage="1" sqref="F90:F107" xr:uid="{00000000-0002-0000-0600-000001000000}">
      <formula1>5</formula1>
    </dataValidation>
    <dataValidation type="list" allowBlank="1" showInputMessage="1" showErrorMessage="1" prompt="Stelt u zich goed op de hoogte van wat integrale Kostensystematiek (IKS) inhoudt, of kies voor één van de andere methoden." sqref="F9" xr:uid="{00000000-0002-0000-0600-000002000000}">
      <formula1>Loonsystematiek</formula1>
    </dataValidation>
    <dataValidation type="list" allowBlank="1" showInputMessage="1" showErrorMessage="1" prompt="Geef hier aan of de kosten inclusief of exclusief BTW zijn opgevoerd. _x000a_(Voor meer informatie, zie het tabblad &quot;Uitleg begroting&quot;)" sqref="F8:K8" xr:uid="{00000000-0002-0000-0600-000003000000}">
      <formula1>BTW</formula1>
    </dataValidation>
    <dataValidation type="date" allowBlank="1" showInputMessage="1" showErrorMessage="1" errorTitle="Let op!" error="De aanschafdatum moet tussen de start- en einddatum van het project vallen!" sqref="D90:D107" xr:uid="{00000000-0002-0000-0600-000004000000}">
      <formula1>Startdatum</formula1>
      <formula2>Einddatum</formula2>
    </dataValidation>
    <dataValidation type="date" allowBlank="1" showInputMessage="1" showErrorMessage="1" errorTitle="Let op!" error="Hier moet een datum worden ingevuld" sqref="D62:D83" xr:uid="{00000000-0002-0000-0600-000005000000}">
      <formula1>1</formula1>
      <formula2>73051</formula2>
    </dataValidation>
    <dataValidation type="list" allowBlank="1" showInputMessage="1" showErrorMessage="1" sqref="K166" xr:uid="{00000000-0002-0000-0600-000006000000}">
      <formula1>MKBtoeslag</formula1>
    </dataValidation>
  </dataValidations>
  <hyperlinks>
    <hyperlink ref="C8" location="'Uitleg begroting'!Afdrukbereik" display="BTW (voor informatie zie tabblad “Uitleg begroting”) maak een keuze" xr:uid="{00000000-0004-0000-0600-000000000000}"/>
  </hyperlinks>
  <pageMargins left="3.937007874015748E-2" right="3.937007874015748E-2" top="0.55118110236220474" bottom="0.55118110236220474" header="0.31496062992125984" footer="0.31496062992125984"/>
  <pageSetup paperSize="9" scale="62" orientation="landscape" r:id="rId1"/>
  <headerFooter alignWithMargins="0">
    <oddFooter>&amp;L_x000D_&amp;1#&amp;"Calibri"&amp;10&amp;K000000 Intern gebruik</oddFooter>
  </headerFooter>
  <rowBreaks count="2" manualBreakCount="2">
    <brk id="72" max="16383" man="1"/>
    <brk id="130" max="10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Blad18">
    <tabColor rgb="FFFFFF00"/>
  </sheetPr>
  <dimension ref="A1:P215"/>
  <sheetViews>
    <sheetView showGridLines="0" zoomScaleNormal="100" zoomScaleSheetLayoutView="100" workbookViewId="0">
      <selection activeCell="F6" sqref="F6"/>
    </sheetView>
  </sheetViews>
  <sheetFormatPr defaultColWidth="9.1796875" defaultRowHeight="15.5" x14ac:dyDescent="0.35"/>
  <cols>
    <col min="1" max="1" width="1.7265625" style="110" customWidth="1"/>
    <col min="2" max="2" width="5.81640625" style="162" customWidth="1"/>
    <col min="3" max="3" width="32.1796875" style="162" customWidth="1"/>
    <col min="4" max="5" width="15.54296875" style="162" customWidth="1"/>
    <col min="6" max="7" width="20.1796875" style="162" customWidth="1"/>
    <col min="8" max="8" width="19.453125" style="162" customWidth="1"/>
    <col min="9" max="9" width="14" style="162" customWidth="1"/>
    <col min="10" max="10" width="14.26953125" style="162" customWidth="1"/>
    <col min="11" max="11" width="17.26953125" style="162" bestFit="1" customWidth="1"/>
    <col min="12" max="12" width="14.26953125" style="162" customWidth="1"/>
    <col min="13" max="13" width="24.453125" style="162" customWidth="1"/>
    <col min="14" max="14" width="24.453125" style="162" hidden="1" customWidth="1"/>
    <col min="15" max="15" width="9.1796875" style="113"/>
    <col min="16" max="16" width="24.81640625" style="110" customWidth="1"/>
    <col min="17" max="16384" width="9.1796875" style="110"/>
  </cols>
  <sheetData>
    <row r="1" spans="1:15" x14ac:dyDescent="0.35">
      <c r="A1" s="2"/>
      <c r="B1" s="2"/>
      <c r="C1" s="2" t="s">
        <v>363</v>
      </c>
      <c r="D1" s="2"/>
      <c r="E1" s="2"/>
      <c r="F1" s="2"/>
      <c r="G1" s="2"/>
      <c r="H1" s="2" t="str">
        <f>IF(Deelnemersoverzicht!C15="","",IF(Deelnemersoverzicht!C15="(Dit veld wordt ingevuld door RVO)","",Deelnemersoverzicht!C15))</f>
        <v>Dit wordt ingevuld door RVO</v>
      </c>
      <c r="I1" s="2"/>
      <c r="J1" s="2"/>
      <c r="K1" s="2"/>
      <c r="L1" s="2"/>
      <c r="M1" s="2"/>
      <c r="N1" s="111" t="s">
        <v>210</v>
      </c>
      <c r="O1" s="432"/>
    </row>
    <row r="2" spans="1:15" ht="18" x14ac:dyDescent="0.4">
      <c r="A2" s="112"/>
      <c r="B2" s="112"/>
      <c r="C2" s="58" t="s">
        <v>211</v>
      </c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432"/>
      <c r="O2" s="432"/>
    </row>
    <row r="3" spans="1:15" ht="12.5" x14ac:dyDescent="0.25">
      <c r="A3" s="432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</row>
    <row r="4" spans="1:15" ht="13" x14ac:dyDescent="0.3">
      <c r="A4" s="432"/>
      <c r="B4" s="114"/>
      <c r="C4" s="114" t="s">
        <v>212</v>
      </c>
      <c r="D4" s="114"/>
      <c r="E4" s="115"/>
      <c r="F4" s="115"/>
      <c r="G4" s="115"/>
      <c r="H4" s="115"/>
      <c r="I4" s="115"/>
      <c r="J4" s="115"/>
      <c r="K4" s="115"/>
      <c r="L4" s="165"/>
      <c r="M4" s="165"/>
      <c r="N4" s="432"/>
      <c r="O4" s="432"/>
    </row>
    <row r="5" spans="1:15" ht="13" x14ac:dyDescent="0.3">
      <c r="A5" s="432"/>
      <c r="B5" s="117"/>
      <c r="C5" s="433"/>
      <c r="D5" s="433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</row>
    <row r="6" spans="1:15" ht="15" customHeight="1" x14ac:dyDescent="0.3">
      <c r="A6" s="432"/>
      <c r="B6" s="117"/>
      <c r="C6" s="434" t="s">
        <v>87</v>
      </c>
      <c r="D6" s="434"/>
      <c r="E6" s="432"/>
      <c r="F6" s="118">
        <f ca="1">IF(_xlfn.XLOOKUP(C6,Deelnemersoverzicht!B26:B35,deelnemers)="",IF(INDIRECT(CONCATENATE("'Begroting D"&amp;(MID($C$6,11,1)-1)&amp;"'!$F$6"))=_xlfn.XLOOKUP((CONCATENATE("Deelnemer "&amp;(MID($C$6,11,1)-1))),Deelnemersoverzicht!B26:B35,deelnemers),Deelnemersoverzicht!C50,_xlfn.XLOOKUP((_xlfn.XLOOKUP(INDIRECT(CONCATENATE("'Begroting D"&amp;(MID($C$6,11,1)-1)&amp;"'!$F$6")),inkind,Deelnemersoverzicht!A50:A57)+1),Deelnemersoverzicht!A50:A57,inkind)),_xlfn.XLOOKUP(C6,Deelnemersoverzicht!B26:B35,deelnemers))</f>
        <v>0</v>
      </c>
      <c r="G6" s="119"/>
      <c r="H6" s="120"/>
      <c r="I6" s="120"/>
      <c r="J6" s="120"/>
      <c r="K6" s="121"/>
      <c r="L6" s="435"/>
      <c r="M6" s="435"/>
      <c r="N6" s="432"/>
      <c r="O6" s="432"/>
    </row>
    <row r="7" spans="1:15" ht="15" customHeight="1" x14ac:dyDescent="0.3">
      <c r="A7" s="432"/>
      <c r="B7" s="117"/>
      <c r="C7" s="434" t="s">
        <v>214</v>
      </c>
      <c r="D7" s="434"/>
      <c r="E7" s="432"/>
      <c r="F7" s="118">
        <f>Deelnemersoverzicht!C19</f>
        <v>0</v>
      </c>
      <c r="G7" s="119"/>
      <c r="H7" s="119"/>
      <c r="I7" s="119"/>
      <c r="J7" s="119"/>
      <c r="K7" s="122"/>
      <c r="L7" s="435"/>
      <c r="M7" s="435"/>
      <c r="N7" s="432"/>
      <c r="O7" s="432"/>
    </row>
    <row r="8" spans="1:15" ht="15" customHeight="1" x14ac:dyDescent="0.3">
      <c r="A8" s="432"/>
      <c r="B8" s="117"/>
      <c r="C8" s="399" t="s">
        <v>15</v>
      </c>
      <c r="D8" s="434"/>
      <c r="E8" s="432"/>
      <c r="F8" s="599" t="s">
        <v>86</v>
      </c>
      <c r="G8" s="600"/>
      <c r="H8" s="600"/>
      <c r="I8" s="600"/>
      <c r="J8" s="600"/>
      <c r="K8" s="601"/>
      <c r="L8" s="435"/>
      <c r="M8" s="435"/>
      <c r="N8" s="432"/>
      <c r="O8" s="432"/>
    </row>
    <row r="9" spans="1:15" ht="15" customHeight="1" x14ac:dyDescent="0.3">
      <c r="A9" s="432"/>
      <c r="B9" s="117"/>
      <c r="C9" s="124" t="s">
        <v>216</v>
      </c>
      <c r="D9" s="432"/>
      <c r="E9" s="432"/>
      <c r="F9" s="599" t="s">
        <v>86</v>
      </c>
      <c r="G9" s="600"/>
      <c r="H9" s="600"/>
      <c r="I9" s="600"/>
      <c r="J9" s="600"/>
      <c r="K9" s="601"/>
      <c r="L9" s="435"/>
      <c r="M9" s="184"/>
      <c r="N9" s="432"/>
      <c r="O9" s="432"/>
    </row>
    <row r="10" spans="1:15" ht="15.75" customHeight="1" x14ac:dyDescent="0.3">
      <c r="A10" s="432"/>
      <c r="B10" s="117"/>
      <c r="C10" s="432"/>
      <c r="D10" s="432"/>
      <c r="E10" s="432"/>
      <c r="F10" s="602" t="str">
        <f>IF(F9="Integrale kostensystematiek","IKS Let op! U dient in de begroting de IKS-tarieven zo te specificeren dat deze te controleren zijn op basis van de door u aangeleverde IKS tarieven aan RVO. Bijvoorbeeld: divisie R&amp;D, loonschaal 10. Vul dit in bij toelichting IKS","")</f>
        <v/>
      </c>
      <c r="G10" s="602"/>
      <c r="H10" s="602"/>
      <c r="I10" s="602"/>
      <c r="J10" s="602"/>
      <c r="K10" s="602"/>
      <c r="L10" s="167"/>
      <c r="M10" s="167"/>
      <c r="N10" s="432"/>
      <c r="O10" s="432"/>
    </row>
    <row r="11" spans="1:15" ht="15.75" customHeight="1" x14ac:dyDescent="0.3">
      <c r="A11" s="432"/>
      <c r="B11" s="117"/>
      <c r="C11" s="432"/>
      <c r="D11" s="432"/>
      <c r="E11" s="432"/>
      <c r="F11" s="603"/>
      <c r="G11" s="603"/>
      <c r="H11" s="603"/>
      <c r="I11" s="603"/>
      <c r="J11" s="603"/>
      <c r="K11" s="603"/>
      <c r="L11" s="167"/>
      <c r="M11" s="167"/>
      <c r="N11" s="432"/>
      <c r="O11" s="432"/>
    </row>
    <row r="12" spans="1:15" ht="15.75" customHeight="1" x14ac:dyDescent="0.3">
      <c r="A12" s="432"/>
      <c r="B12" s="117"/>
      <c r="C12" s="432"/>
      <c r="D12" s="432"/>
      <c r="E12" s="432"/>
      <c r="F12" s="603"/>
      <c r="G12" s="603"/>
      <c r="H12" s="603"/>
      <c r="I12" s="603"/>
      <c r="J12" s="603"/>
      <c r="K12" s="603"/>
      <c r="L12" s="167"/>
      <c r="M12" s="167"/>
      <c r="N12" s="432"/>
      <c r="O12" s="432"/>
    </row>
    <row r="13" spans="1:15" ht="15.75" customHeight="1" x14ac:dyDescent="0.3">
      <c r="A13" s="432"/>
      <c r="B13" s="114" t="s">
        <v>217</v>
      </c>
      <c r="C13" s="436"/>
      <c r="D13" s="125"/>
      <c r="E13" s="126"/>
      <c r="F13" s="436"/>
      <c r="G13" s="436"/>
      <c r="H13" s="436"/>
      <c r="I13" s="436"/>
      <c r="J13" s="436"/>
      <c r="K13" s="436"/>
      <c r="L13" s="437"/>
      <c r="M13" s="435"/>
      <c r="N13" s="432"/>
      <c r="O13" s="432"/>
    </row>
    <row r="14" spans="1:15" ht="13" x14ac:dyDescent="0.3">
      <c r="A14" s="432"/>
      <c r="B14" s="114" t="s">
        <v>218</v>
      </c>
      <c r="C14" s="436"/>
      <c r="D14" s="125"/>
      <c r="E14" s="126"/>
      <c r="F14" s="436"/>
      <c r="G14" s="436"/>
      <c r="H14" s="436"/>
      <c r="I14" s="436"/>
      <c r="J14" s="436"/>
      <c r="K14" s="436"/>
      <c r="L14" s="437"/>
      <c r="M14" s="435"/>
      <c r="N14" s="432"/>
      <c r="O14" s="432"/>
    </row>
    <row r="15" spans="1:15" ht="13" x14ac:dyDescent="0.3">
      <c r="A15" s="432"/>
      <c r="B15" s="117"/>
      <c r="C15" s="432"/>
      <c r="D15" s="432"/>
      <c r="E15" s="432"/>
      <c r="F15" s="432"/>
      <c r="G15" s="432"/>
      <c r="H15" s="432"/>
      <c r="I15" s="432"/>
      <c r="J15" s="432"/>
      <c r="K15" s="432"/>
      <c r="L15" s="435"/>
      <c r="M15" s="435"/>
      <c r="N15" s="432"/>
      <c r="O15" s="432"/>
    </row>
    <row r="16" spans="1:15" ht="13" x14ac:dyDescent="0.3">
      <c r="A16" s="432"/>
      <c r="B16" s="114" t="s">
        <v>219</v>
      </c>
      <c r="C16" s="114" t="s">
        <v>220</v>
      </c>
      <c r="D16" s="127"/>
      <c r="E16" s="115"/>
      <c r="F16" s="115"/>
      <c r="G16" s="115"/>
      <c r="H16" s="115"/>
      <c r="I16" s="115"/>
      <c r="J16" s="115"/>
      <c r="K16" s="115"/>
      <c r="L16" s="116"/>
      <c r="M16" s="149"/>
      <c r="N16" s="432"/>
      <c r="O16" s="432"/>
    </row>
    <row r="17" spans="2:15" ht="13" x14ac:dyDescent="0.3">
      <c r="B17" s="117"/>
      <c r="C17" s="432"/>
      <c r="D17" s="433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2"/>
    </row>
    <row r="18" spans="2:15" ht="13" x14ac:dyDescent="0.3">
      <c r="B18" s="117"/>
      <c r="C18" s="432"/>
      <c r="D18" s="433"/>
      <c r="E18" s="432"/>
      <c r="F18" s="403"/>
      <c r="G18" s="178" t="str">
        <f>IF(AND($F$9="Integrale kostensystematiek",COUNTA(C20:D55)&gt;COUNTA(G20:G55)),"Let op! U dient de Toelichting IKS in te vullen","")</f>
        <v/>
      </c>
      <c r="H18" s="403"/>
      <c r="I18" s="403"/>
      <c r="J18" s="164"/>
      <c r="K18" s="164"/>
      <c r="L18" s="435"/>
      <c r="M18" s="435"/>
      <c r="N18" s="432"/>
      <c r="O18" s="432"/>
    </row>
    <row r="19" spans="2:15" ht="39" x14ac:dyDescent="0.3">
      <c r="B19" s="130" t="s">
        <v>221</v>
      </c>
      <c r="C19" s="597" t="s">
        <v>222</v>
      </c>
      <c r="D19" s="598"/>
      <c r="E19" s="604" t="s">
        <v>223</v>
      </c>
      <c r="F19" s="604"/>
      <c r="G19" s="130" t="s">
        <v>224</v>
      </c>
      <c r="H19" s="604" t="s">
        <v>225</v>
      </c>
      <c r="I19" s="604"/>
      <c r="J19" s="163" t="s">
        <v>226</v>
      </c>
      <c r="K19" s="130" t="s">
        <v>227</v>
      </c>
      <c r="L19" s="131"/>
      <c r="M19" s="131"/>
      <c r="N19" s="432"/>
      <c r="O19" s="432"/>
    </row>
    <row r="20" spans="2:15" ht="12.5" x14ac:dyDescent="0.25">
      <c r="B20" s="368"/>
      <c r="C20" s="589"/>
      <c r="D20" s="590"/>
      <c r="E20" s="589"/>
      <c r="F20" s="590"/>
      <c r="G20" s="438"/>
      <c r="H20" s="591"/>
      <c r="I20" s="592"/>
      <c r="J20" s="440"/>
      <c r="K20" s="441">
        <f t="shared" ref="K20:K55" si="0">H20*J20</f>
        <v>0</v>
      </c>
      <c r="L20" s="435"/>
      <c r="M20" s="435"/>
      <c r="N20" s="432"/>
      <c r="O20" s="432"/>
    </row>
    <row r="21" spans="2:15" ht="12.5" x14ac:dyDescent="0.25">
      <c r="B21" s="368"/>
      <c r="C21" s="589"/>
      <c r="D21" s="590"/>
      <c r="E21" s="589"/>
      <c r="F21" s="590"/>
      <c r="G21" s="438"/>
      <c r="H21" s="591"/>
      <c r="I21" s="592"/>
      <c r="J21" s="440"/>
      <c r="K21" s="441">
        <f t="shared" si="0"/>
        <v>0</v>
      </c>
      <c r="L21" s="435"/>
      <c r="M21" s="435"/>
      <c r="N21" s="432"/>
      <c r="O21" s="432"/>
    </row>
    <row r="22" spans="2:15" ht="12.5" x14ac:dyDescent="0.25">
      <c r="B22" s="368"/>
      <c r="C22" s="589"/>
      <c r="D22" s="590"/>
      <c r="E22" s="589"/>
      <c r="F22" s="590"/>
      <c r="G22" s="438"/>
      <c r="H22" s="591"/>
      <c r="I22" s="592"/>
      <c r="J22" s="440"/>
      <c r="K22" s="441">
        <f t="shared" si="0"/>
        <v>0</v>
      </c>
      <c r="L22" s="435"/>
      <c r="M22" s="435"/>
      <c r="N22" s="432"/>
      <c r="O22" s="432"/>
    </row>
    <row r="23" spans="2:15" ht="12.5" x14ac:dyDescent="0.25">
      <c r="B23" s="368"/>
      <c r="C23" s="589"/>
      <c r="D23" s="590"/>
      <c r="E23" s="589"/>
      <c r="F23" s="590"/>
      <c r="G23" s="438"/>
      <c r="H23" s="591"/>
      <c r="I23" s="592"/>
      <c r="J23" s="440"/>
      <c r="K23" s="441">
        <f t="shared" si="0"/>
        <v>0</v>
      </c>
      <c r="L23" s="435"/>
      <c r="M23" s="435"/>
      <c r="N23" s="432"/>
      <c r="O23" s="432"/>
    </row>
    <row r="24" spans="2:15" ht="12.5" x14ac:dyDescent="0.25">
      <c r="B24" s="368"/>
      <c r="C24" s="589"/>
      <c r="D24" s="590"/>
      <c r="E24" s="589"/>
      <c r="F24" s="590"/>
      <c r="G24" s="438"/>
      <c r="H24" s="591"/>
      <c r="I24" s="592"/>
      <c r="J24" s="440"/>
      <c r="K24" s="441">
        <f t="shared" si="0"/>
        <v>0</v>
      </c>
      <c r="L24" s="435"/>
      <c r="M24" s="435"/>
      <c r="N24" s="432"/>
      <c r="O24" s="432"/>
    </row>
    <row r="25" spans="2:15" ht="12.5" x14ac:dyDescent="0.25">
      <c r="B25" s="368"/>
      <c r="C25" s="589"/>
      <c r="D25" s="590"/>
      <c r="E25" s="589"/>
      <c r="F25" s="590"/>
      <c r="G25" s="438"/>
      <c r="H25" s="591"/>
      <c r="I25" s="592"/>
      <c r="J25" s="440"/>
      <c r="K25" s="441">
        <f t="shared" si="0"/>
        <v>0</v>
      </c>
      <c r="L25" s="435"/>
      <c r="M25" s="435"/>
      <c r="N25" s="432"/>
      <c r="O25" s="432"/>
    </row>
    <row r="26" spans="2:15" ht="12.5" x14ac:dyDescent="0.25">
      <c r="B26" s="368"/>
      <c r="C26" s="589"/>
      <c r="D26" s="590"/>
      <c r="E26" s="589"/>
      <c r="F26" s="590"/>
      <c r="G26" s="438"/>
      <c r="H26" s="591"/>
      <c r="I26" s="592"/>
      <c r="J26" s="440"/>
      <c r="K26" s="441">
        <f t="shared" si="0"/>
        <v>0</v>
      </c>
      <c r="L26" s="435"/>
      <c r="M26" s="435"/>
      <c r="N26" s="432"/>
      <c r="O26" s="432"/>
    </row>
    <row r="27" spans="2:15" ht="12.5" x14ac:dyDescent="0.25">
      <c r="B27" s="368"/>
      <c r="C27" s="589"/>
      <c r="D27" s="590"/>
      <c r="E27" s="589"/>
      <c r="F27" s="590"/>
      <c r="G27" s="438"/>
      <c r="H27" s="591"/>
      <c r="I27" s="592"/>
      <c r="J27" s="440"/>
      <c r="K27" s="441">
        <f t="shared" si="0"/>
        <v>0</v>
      </c>
      <c r="L27" s="435"/>
      <c r="M27" s="435"/>
      <c r="N27" s="432"/>
      <c r="O27" s="432"/>
    </row>
    <row r="28" spans="2:15" ht="12.5" x14ac:dyDescent="0.25">
      <c r="B28" s="368"/>
      <c r="C28" s="589"/>
      <c r="D28" s="590"/>
      <c r="E28" s="589"/>
      <c r="F28" s="590"/>
      <c r="G28" s="438"/>
      <c r="H28" s="591"/>
      <c r="I28" s="592"/>
      <c r="J28" s="440"/>
      <c r="K28" s="441">
        <f t="shared" si="0"/>
        <v>0</v>
      </c>
      <c r="L28" s="435"/>
      <c r="M28" s="435"/>
      <c r="N28" s="432"/>
      <c r="O28" s="432"/>
    </row>
    <row r="29" spans="2:15" ht="12.5" x14ac:dyDescent="0.25">
      <c r="B29" s="368"/>
      <c r="C29" s="589"/>
      <c r="D29" s="590"/>
      <c r="E29" s="589"/>
      <c r="F29" s="590"/>
      <c r="G29" s="438"/>
      <c r="H29" s="591"/>
      <c r="I29" s="592"/>
      <c r="J29" s="440"/>
      <c r="K29" s="441">
        <f t="shared" si="0"/>
        <v>0</v>
      </c>
      <c r="L29" s="435"/>
      <c r="M29" s="435"/>
      <c r="N29" s="432"/>
      <c r="O29" s="432"/>
    </row>
    <row r="30" spans="2:15" ht="12.5" x14ac:dyDescent="0.25">
      <c r="B30" s="368"/>
      <c r="C30" s="589"/>
      <c r="D30" s="590"/>
      <c r="E30" s="589"/>
      <c r="F30" s="590"/>
      <c r="G30" s="438"/>
      <c r="H30" s="591"/>
      <c r="I30" s="592"/>
      <c r="J30" s="440"/>
      <c r="K30" s="441">
        <f t="shared" si="0"/>
        <v>0</v>
      </c>
      <c r="L30" s="435"/>
      <c r="M30" s="435"/>
      <c r="N30" s="432"/>
      <c r="O30" s="432"/>
    </row>
    <row r="31" spans="2:15" ht="12.5" x14ac:dyDescent="0.25">
      <c r="B31" s="368"/>
      <c r="C31" s="589"/>
      <c r="D31" s="590"/>
      <c r="E31" s="589"/>
      <c r="F31" s="590"/>
      <c r="G31" s="438"/>
      <c r="H31" s="591"/>
      <c r="I31" s="592"/>
      <c r="J31" s="440"/>
      <c r="K31" s="441">
        <f t="shared" si="0"/>
        <v>0</v>
      </c>
      <c r="L31" s="435"/>
      <c r="M31" s="435"/>
      <c r="N31" s="432"/>
      <c r="O31" s="432"/>
    </row>
    <row r="32" spans="2:15" ht="12.5" x14ac:dyDescent="0.25">
      <c r="B32" s="368"/>
      <c r="C32" s="589"/>
      <c r="D32" s="590"/>
      <c r="E32" s="589"/>
      <c r="F32" s="590"/>
      <c r="G32" s="438"/>
      <c r="H32" s="591"/>
      <c r="I32" s="592"/>
      <c r="J32" s="440"/>
      <c r="K32" s="441">
        <f t="shared" si="0"/>
        <v>0</v>
      </c>
      <c r="L32" s="435"/>
      <c r="M32" s="435"/>
      <c r="N32" s="432"/>
      <c r="O32" s="432"/>
    </row>
    <row r="33" spans="2:15" ht="12.5" x14ac:dyDescent="0.25">
      <c r="B33" s="368"/>
      <c r="C33" s="589"/>
      <c r="D33" s="590"/>
      <c r="E33" s="589"/>
      <c r="F33" s="590"/>
      <c r="G33" s="438"/>
      <c r="H33" s="591"/>
      <c r="I33" s="592"/>
      <c r="J33" s="440"/>
      <c r="K33" s="441">
        <f t="shared" si="0"/>
        <v>0</v>
      </c>
      <c r="L33" s="435"/>
      <c r="M33" s="435"/>
      <c r="N33" s="432"/>
      <c r="O33" s="432"/>
    </row>
    <row r="34" spans="2:15" ht="12.5" x14ac:dyDescent="0.25">
      <c r="B34" s="368"/>
      <c r="C34" s="589"/>
      <c r="D34" s="590"/>
      <c r="E34" s="589"/>
      <c r="F34" s="590"/>
      <c r="G34" s="438"/>
      <c r="H34" s="591"/>
      <c r="I34" s="592"/>
      <c r="J34" s="440"/>
      <c r="K34" s="441">
        <f t="shared" si="0"/>
        <v>0</v>
      </c>
      <c r="L34" s="435"/>
      <c r="M34" s="435"/>
      <c r="N34" s="432"/>
      <c r="O34" s="432"/>
    </row>
    <row r="35" spans="2:15" ht="12.5" x14ac:dyDescent="0.25">
      <c r="B35" s="368"/>
      <c r="C35" s="589"/>
      <c r="D35" s="590"/>
      <c r="E35" s="589"/>
      <c r="F35" s="590"/>
      <c r="G35" s="438"/>
      <c r="H35" s="591"/>
      <c r="I35" s="592"/>
      <c r="J35" s="440"/>
      <c r="K35" s="441">
        <f t="shared" si="0"/>
        <v>0</v>
      </c>
      <c r="L35" s="435"/>
      <c r="M35" s="435"/>
      <c r="N35" s="432"/>
      <c r="O35" s="432"/>
    </row>
    <row r="36" spans="2:15" ht="12.5" x14ac:dyDescent="0.25">
      <c r="B36" s="368"/>
      <c r="C36" s="589"/>
      <c r="D36" s="590"/>
      <c r="E36" s="589"/>
      <c r="F36" s="590"/>
      <c r="G36" s="438"/>
      <c r="H36" s="591"/>
      <c r="I36" s="592"/>
      <c r="J36" s="440"/>
      <c r="K36" s="441">
        <f t="shared" si="0"/>
        <v>0</v>
      </c>
      <c r="L36" s="435"/>
      <c r="M36" s="435"/>
      <c r="N36" s="432"/>
      <c r="O36" s="432"/>
    </row>
    <row r="37" spans="2:15" ht="12.5" x14ac:dyDescent="0.25">
      <c r="B37" s="368"/>
      <c r="C37" s="589"/>
      <c r="D37" s="590"/>
      <c r="E37" s="589"/>
      <c r="F37" s="590"/>
      <c r="G37" s="438"/>
      <c r="H37" s="591"/>
      <c r="I37" s="592"/>
      <c r="J37" s="440"/>
      <c r="K37" s="441">
        <f t="shared" si="0"/>
        <v>0</v>
      </c>
      <c r="L37" s="435"/>
      <c r="M37" s="435"/>
      <c r="N37" s="432"/>
      <c r="O37" s="432"/>
    </row>
    <row r="38" spans="2:15" ht="12.5" x14ac:dyDescent="0.25">
      <c r="B38" s="368"/>
      <c r="C38" s="589"/>
      <c r="D38" s="590"/>
      <c r="E38" s="589"/>
      <c r="F38" s="590"/>
      <c r="G38" s="438"/>
      <c r="H38" s="591"/>
      <c r="I38" s="592"/>
      <c r="J38" s="440"/>
      <c r="K38" s="441">
        <f t="shared" si="0"/>
        <v>0</v>
      </c>
      <c r="L38" s="435"/>
      <c r="M38" s="435"/>
      <c r="N38" s="432"/>
      <c r="O38" s="432"/>
    </row>
    <row r="39" spans="2:15" ht="12.5" x14ac:dyDescent="0.25">
      <c r="B39" s="368"/>
      <c r="C39" s="589"/>
      <c r="D39" s="590"/>
      <c r="E39" s="589"/>
      <c r="F39" s="590"/>
      <c r="G39" s="438"/>
      <c r="H39" s="591"/>
      <c r="I39" s="592"/>
      <c r="J39" s="440"/>
      <c r="K39" s="441">
        <f t="shared" si="0"/>
        <v>0</v>
      </c>
      <c r="L39" s="435"/>
      <c r="M39" s="435"/>
      <c r="N39" s="432"/>
      <c r="O39" s="432"/>
    </row>
    <row r="40" spans="2:15" ht="12.5" x14ac:dyDescent="0.25">
      <c r="B40" s="368"/>
      <c r="C40" s="589"/>
      <c r="D40" s="590"/>
      <c r="E40" s="589"/>
      <c r="F40" s="590"/>
      <c r="G40" s="438"/>
      <c r="H40" s="591"/>
      <c r="I40" s="592"/>
      <c r="J40" s="440"/>
      <c r="K40" s="441">
        <f t="shared" si="0"/>
        <v>0</v>
      </c>
      <c r="L40" s="435"/>
      <c r="M40" s="435"/>
      <c r="N40" s="432"/>
      <c r="O40" s="432"/>
    </row>
    <row r="41" spans="2:15" ht="12.5" x14ac:dyDescent="0.25">
      <c r="B41" s="368"/>
      <c r="C41" s="589"/>
      <c r="D41" s="590"/>
      <c r="E41" s="589"/>
      <c r="F41" s="590"/>
      <c r="G41" s="438"/>
      <c r="H41" s="591"/>
      <c r="I41" s="592"/>
      <c r="J41" s="440"/>
      <c r="K41" s="441">
        <f t="shared" si="0"/>
        <v>0</v>
      </c>
      <c r="L41" s="435"/>
      <c r="M41" s="435"/>
      <c r="N41" s="432"/>
      <c r="O41" s="432"/>
    </row>
    <row r="42" spans="2:15" ht="12.5" x14ac:dyDescent="0.25">
      <c r="B42" s="368"/>
      <c r="C42" s="589"/>
      <c r="D42" s="590"/>
      <c r="E42" s="589"/>
      <c r="F42" s="590"/>
      <c r="G42" s="438"/>
      <c r="H42" s="591"/>
      <c r="I42" s="592"/>
      <c r="J42" s="440"/>
      <c r="K42" s="441">
        <f t="shared" si="0"/>
        <v>0</v>
      </c>
      <c r="L42" s="435"/>
      <c r="M42" s="435"/>
      <c r="N42" s="432"/>
      <c r="O42" s="432"/>
    </row>
    <row r="43" spans="2:15" ht="12.5" x14ac:dyDescent="0.25">
      <c r="B43" s="368"/>
      <c r="C43" s="589"/>
      <c r="D43" s="590"/>
      <c r="E43" s="589"/>
      <c r="F43" s="590"/>
      <c r="G43" s="438"/>
      <c r="H43" s="591"/>
      <c r="I43" s="592"/>
      <c r="J43" s="440"/>
      <c r="K43" s="441">
        <f t="shared" si="0"/>
        <v>0</v>
      </c>
      <c r="L43" s="435"/>
      <c r="M43" s="435"/>
      <c r="N43" s="432"/>
      <c r="O43" s="432"/>
    </row>
    <row r="44" spans="2:15" ht="12.5" x14ac:dyDescent="0.25">
      <c r="B44" s="368"/>
      <c r="C44" s="589"/>
      <c r="D44" s="590"/>
      <c r="E44" s="589"/>
      <c r="F44" s="590"/>
      <c r="G44" s="438"/>
      <c r="H44" s="591"/>
      <c r="I44" s="592"/>
      <c r="J44" s="440"/>
      <c r="K44" s="441">
        <f t="shared" si="0"/>
        <v>0</v>
      </c>
      <c r="L44" s="435"/>
      <c r="M44" s="435"/>
      <c r="N44" s="432"/>
      <c r="O44" s="432"/>
    </row>
    <row r="45" spans="2:15" ht="12.5" x14ac:dyDescent="0.25">
      <c r="B45" s="368"/>
      <c r="C45" s="589"/>
      <c r="D45" s="590"/>
      <c r="E45" s="589"/>
      <c r="F45" s="590"/>
      <c r="G45" s="438"/>
      <c r="H45" s="591"/>
      <c r="I45" s="592"/>
      <c r="J45" s="440"/>
      <c r="K45" s="441">
        <f t="shared" si="0"/>
        <v>0</v>
      </c>
      <c r="L45" s="435"/>
      <c r="M45" s="435"/>
      <c r="N45" s="432"/>
      <c r="O45" s="432"/>
    </row>
    <row r="46" spans="2:15" ht="12.5" x14ac:dyDescent="0.25">
      <c r="B46" s="368"/>
      <c r="C46" s="589"/>
      <c r="D46" s="590"/>
      <c r="E46" s="589"/>
      <c r="F46" s="590"/>
      <c r="G46" s="438"/>
      <c r="H46" s="591"/>
      <c r="I46" s="592"/>
      <c r="J46" s="440"/>
      <c r="K46" s="441">
        <f t="shared" si="0"/>
        <v>0</v>
      </c>
      <c r="L46" s="435"/>
      <c r="M46" s="435"/>
      <c r="N46" s="432"/>
      <c r="O46" s="432"/>
    </row>
    <row r="47" spans="2:15" ht="12.5" x14ac:dyDescent="0.25">
      <c r="B47" s="368"/>
      <c r="C47" s="589"/>
      <c r="D47" s="590"/>
      <c r="E47" s="589"/>
      <c r="F47" s="590"/>
      <c r="G47" s="438"/>
      <c r="H47" s="591"/>
      <c r="I47" s="592"/>
      <c r="J47" s="440"/>
      <c r="K47" s="441">
        <f t="shared" si="0"/>
        <v>0</v>
      </c>
      <c r="L47" s="435"/>
      <c r="M47" s="435"/>
      <c r="N47" s="432"/>
      <c r="O47" s="432"/>
    </row>
    <row r="48" spans="2:15" ht="12.5" x14ac:dyDescent="0.25">
      <c r="B48" s="368"/>
      <c r="C48" s="589"/>
      <c r="D48" s="590"/>
      <c r="E48" s="589"/>
      <c r="F48" s="590"/>
      <c r="G48" s="438"/>
      <c r="H48" s="591"/>
      <c r="I48" s="592"/>
      <c r="J48" s="440"/>
      <c r="K48" s="441">
        <f t="shared" si="0"/>
        <v>0</v>
      </c>
      <c r="L48" s="435"/>
      <c r="M48" s="435"/>
      <c r="N48" s="432"/>
      <c r="O48" s="432"/>
    </row>
    <row r="49" spans="2:15" ht="12.5" x14ac:dyDescent="0.25">
      <c r="B49" s="368"/>
      <c r="C49" s="589"/>
      <c r="D49" s="590"/>
      <c r="E49" s="589"/>
      <c r="F49" s="590"/>
      <c r="G49" s="438"/>
      <c r="H49" s="591"/>
      <c r="I49" s="592"/>
      <c r="J49" s="440"/>
      <c r="K49" s="441">
        <f t="shared" si="0"/>
        <v>0</v>
      </c>
      <c r="L49" s="435"/>
      <c r="M49" s="435"/>
      <c r="N49" s="432"/>
      <c r="O49" s="432"/>
    </row>
    <row r="50" spans="2:15" ht="12.5" x14ac:dyDescent="0.25">
      <c r="B50" s="368"/>
      <c r="C50" s="589"/>
      <c r="D50" s="590"/>
      <c r="E50" s="589"/>
      <c r="F50" s="590"/>
      <c r="G50" s="438"/>
      <c r="H50" s="591"/>
      <c r="I50" s="592"/>
      <c r="J50" s="440"/>
      <c r="K50" s="441">
        <f t="shared" si="0"/>
        <v>0</v>
      </c>
      <c r="L50" s="435"/>
      <c r="M50" s="435"/>
      <c r="N50" s="432"/>
      <c r="O50" s="432"/>
    </row>
    <row r="51" spans="2:15" ht="12.5" x14ac:dyDescent="0.25">
      <c r="B51" s="368"/>
      <c r="C51" s="589"/>
      <c r="D51" s="590"/>
      <c r="E51" s="589"/>
      <c r="F51" s="590"/>
      <c r="G51" s="438"/>
      <c r="H51" s="591"/>
      <c r="I51" s="592"/>
      <c r="J51" s="440"/>
      <c r="K51" s="441">
        <f t="shared" si="0"/>
        <v>0</v>
      </c>
      <c r="L51" s="435"/>
      <c r="M51" s="435"/>
      <c r="N51" s="432"/>
      <c r="O51" s="432"/>
    </row>
    <row r="52" spans="2:15" ht="12.5" x14ac:dyDescent="0.25">
      <c r="B52" s="368"/>
      <c r="C52" s="589"/>
      <c r="D52" s="590"/>
      <c r="E52" s="589"/>
      <c r="F52" s="590"/>
      <c r="G52" s="438"/>
      <c r="H52" s="591"/>
      <c r="I52" s="592"/>
      <c r="J52" s="440"/>
      <c r="K52" s="441">
        <f t="shared" si="0"/>
        <v>0</v>
      </c>
      <c r="L52" s="435"/>
      <c r="M52" s="435"/>
      <c r="N52" s="432"/>
      <c r="O52" s="432"/>
    </row>
    <row r="53" spans="2:15" ht="12.5" x14ac:dyDescent="0.25">
      <c r="B53" s="368"/>
      <c r="C53" s="589"/>
      <c r="D53" s="590"/>
      <c r="E53" s="589"/>
      <c r="F53" s="590"/>
      <c r="G53" s="438"/>
      <c r="H53" s="591"/>
      <c r="I53" s="592"/>
      <c r="J53" s="440"/>
      <c r="K53" s="441">
        <f t="shared" si="0"/>
        <v>0</v>
      </c>
      <c r="L53" s="435"/>
      <c r="M53" s="435"/>
      <c r="N53" s="432"/>
      <c r="O53" s="432"/>
    </row>
    <row r="54" spans="2:15" ht="12.5" x14ac:dyDescent="0.25">
      <c r="B54" s="368"/>
      <c r="C54" s="589"/>
      <c r="D54" s="590"/>
      <c r="E54" s="589"/>
      <c r="F54" s="590"/>
      <c r="G54" s="438"/>
      <c r="H54" s="591"/>
      <c r="I54" s="592"/>
      <c r="J54" s="440"/>
      <c r="K54" s="441">
        <f t="shared" si="0"/>
        <v>0</v>
      </c>
      <c r="L54" s="435"/>
      <c r="M54" s="435"/>
      <c r="N54" s="432"/>
      <c r="O54" s="432"/>
    </row>
    <row r="55" spans="2:15" ht="12.5" x14ac:dyDescent="0.25">
      <c r="B55" s="368"/>
      <c r="C55" s="589"/>
      <c r="D55" s="590"/>
      <c r="E55" s="589"/>
      <c r="F55" s="590"/>
      <c r="G55" s="438"/>
      <c r="H55" s="591"/>
      <c r="I55" s="592"/>
      <c r="J55" s="440"/>
      <c r="K55" s="441">
        <f t="shared" si="0"/>
        <v>0</v>
      </c>
      <c r="L55" s="435"/>
      <c r="M55" s="435"/>
      <c r="N55" s="432"/>
      <c r="O55" s="432"/>
    </row>
    <row r="56" spans="2:15" ht="13" x14ac:dyDescent="0.3">
      <c r="B56" s="432"/>
      <c r="C56" s="432"/>
      <c r="D56" s="117"/>
      <c r="E56" s="117"/>
      <c r="F56" s="117"/>
      <c r="G56" s="117"/>
      <c r="H56" s="117"/>
      <c r="I56" s="117" t="s">
        <v>228</v>
      </c>
      <c r="J56" s="432"/>
      <c r="K56" s="101">
        <f>SUM(K20:K55)</f>
        <v>0</v>
      </c>
      <c r="L56" s="435"/>
      <c r="M56" s="435"/>
      <c r="N56" s="432"/>
      <c r="O56" s="432"/>
    </row>
    <row r="57" spans="2:15" ht="13" x14ac:dyDescent="0.3">
      <c r="B57" s="124"/>
      <c r="C57" s="117"/>
      <c r="D57" s="117"/>
      <c r="E57" s="432"/>
      <c r="F57" s="432"/>
      <c r="G57" s="432"/>
      <c r="H57" s="432"/>
      <c r="I57" s="432"/>
      <c r="J57" s="117"/>
      <c r="K57" s="117"/>
      <c r="L57" s="132"/>
      <c r="M57" s="132"/>
      <c r="N57" s="432"/>
      <c r="O57" s="432"/>
    </row>
    <row r="58" spans="2:15" ht="13" x14ac:dyDescent="0.3">
      <c r="B58" s="114" t="s">
        <v>229</v>
      </c>
      <c r="C58" s="114" t="s">
        <v>230</v>
      </c>
      <c r="D58" s="114"/>
      <c r="E58" s="115"/>
      <c r="F58" s="115"/>
      <c r="G58" s="115"/>
      <c r="H58" s="115"/>
      <c r="I58" s="115"/>
      <c r="J58" s="115"/>
      <c r="K58" s="115"/>
      <c r="L58" s="165"/>
      <c r="M58" s="165"/>
      <c r="N58" s="605" t="s">
        <v>231</v>
      </c>
      <c r="O58" s="432"/>
    </row>
    <row r="59" spans="2:15" ht="13" x14ac:dyDescent="0.3">
      <c r="B59" s="117"/>
      <c r="C59" s="117"/>
      <c r="D59" s="117"/>
      <c r="E59" s="432"/>
      <c r="F59" s="432"/>
      <c r="G59" s="432"/>
      <c r="H59" s="432"/>
      <c r="I59" s="432"/>
      <c r="J59" s="432"/>
      <c r="K59" s="432"/>
      <c r="L59" s="432"/>
      <c r="M59" s="432"/>
      <c r="N59" s="605"/>
      <c r="O59" s="432"/>
    </row>
    <row r="60" spans="2:15" ht="25.5" customHeight="1" x14ac:dyDescent="0.3">
      <c r="B60" s="432"/>
      <c r="C60" s="133"/>
      <c r="D60" s="172" t="str">
        <f>IF(COUNTA(D62:D83)&lt;COUNTA(E62:E83),"Let op! Vul ook de aanschafdatum in!","")</f>
        <v/>
      </c>
      <c r="E60" s="432"/>
      <c r="F60" s="134"/>
      <c r="G60" s="135"/>
      <c r="H60" s="135"/>
      <c r="I60" s="134"/>
      <c r="J60" s="131"/>
      <c r="K60" s="435"/>
      <c r="L60" s="442"/>
      <c r="M60" s="442"/>
      <c r="N60" s="606"/>
      <c r="O60" s="432"/>
    </row>
    <row r="61" spans="2:15" ht="39" x14ac:dyDescent="0.3">
      <c r="B61" s="130" t="s">
        <v>221</v>
      </c>
      <c r="C61" s="130" t="s">
        <v>232</v>
      </c>
      <c r="D61" s="128" t="s">
        <v>276</v>
      </c>
      <c r="E61" s="129" t="s">
        <v>234</v>
      </c>
      <c r="F61" s="136" t="s">
        <v>235</v>
      </c>
      <c r="G61" s="136" t="s">
        <v>236</v>
      </c>
      <c r="H61" s="136" t="s">
        <v>237</v>
      </c>
      <c r="I61" s="166" t="s">
        <v>238</v>
      </c>
      <c r="J61" s="130" t="s">
        <v>239</v>
      </c>
      <c r="K61" s="130" t="s">
        <v>227</v>
      </c>
      <c r="L61" s="435"/>
      <c r="M61" s="435"/>
      <c r="N61" s="137" t="s">
        <v>240</v>
      </c>
      <c r="O61" s="432"/>
    </row>
    <row r="62" spans="2:15" ht="12.5" x14ac:dyDescent="0.25">
      <c r="B62" s="368"/>
      <c r="C62" s="368"/>
      <c r="D62" s="443"/>
      <c r="E62" s="444"/>
      <c r="F62" s="445"/>
      <c r="G62" s="446">
        <f t="shared" ref="G62:G82" si="1">IFERROR(E62/F62,0)</f>
        <v>0</v>
      </c>
      <c r="H62" s="444"/>
      <c r="I62" s="447">
        <f>IFERROR(G62/H62,0)</f>
        <v>0</v>
      </c>
      <c r="J62" s="444"/>
      <c r="K62" s="441">
        <f t="shared" ref="K62:K83" si="2">I62*J62</f>
        <v>0</v>
      </c>
      <c r="L62" s="435"/>
      <c r="M62" s="435"/>
      <c r="N62" s="446" t="str">
        <f>IFERROR(IF(D62&gt;=Startdatum,"Na startdatum aangekocht", IF(DATEDIF('Begroting P'!$D62,Startdatum,"D")&gt;0,IF((('Begroting P'!$F62-((DATEDIF($D62,Startdatum,"M")/12)))*($E62/$F62))&lt;0,"Dit is afgeschreven!",(('Begroting P'!$F62-((DATEDIF($D62,Startdatum,"M")/12)))*($E62/$F62))),($E62/$F62))),0)</f>
        <v>Na startdatum aangekocht</v>
      </c>
      <c r="O62" s="123"/>
    </row>
    <row r="63" spans="2:15" ht="12.5" x14ac:dyDescent="0.25">
      <c r="B63" s="368"/>
      <c r="C63" s="368"/>
      <c r="D63" s="443"/>
      <c r="E63" s="444"/>
      <c r="F63" s="445"/>
      <c r="G63" s="446">
        <f t="shared" si="1"/>
        <v>0</v>
      </c>
      <c r="H63" s="444"/>
      <c r="I63" s="447">
        <f t="shared" ref="I63:I83" si="3">IFERROR(G63/H63,0)</f>
        <v>0</v>
      </c>
      <c r="J63" s="444"/>
      <c r="K63" s="441">
        <f t="shared" si="2"/>
        <v>0</v>
      </c>
      <c r="L63" s="435"/>
      <c r="M63" s="435"/>
      <c r="N63" s="446" t="str">
        <f>IFERROR(IF(D63&gt;=Startdatum,"Na startdatum aangekocht", IF(DATEDIF('Begroting P'!$D63,Startdatum,"D")&gt;0,IF((('Begroting P'!$F63-((DATEDIF($D63,Startdatum,"M")/12)))*($E63/$F63))&lt;0,"Dit is afgeschreven!",(('Begroting P'!$F63-((DATEDIF($D63,Startdatum,"M")/12)))*($E63/$F63))),($E63/$F63))),0)</f>
        <v>Na startdatum aangekocht</v>
      </c>
      <c r="O63" s="432"/>
    </row>
    <row r="64" spans="2:15" ht="12.5" x14ac:dyDescent="0.25">
      <c r="B64" s="368"/>
      <c r="C64" s="368"/>
      <c r="D64" s="443"/>
      <c r="E64" s="444"/>
      <c r="F64" s="445"/>
      <c r="G64" s="446">
        <f t="shared" si="1"/>
        <v>0</v>
      </c>
      <c r="H64" s="444"/>
      <c r="I64" s="447">
        <f t="shared" si="3"/>
        <v>0</v>
      </c>
      <c r="J64" s="444"/>
      <c r="K64" s="441">
        <f t="shared" si="2"/>
        <v>0</v>
      </c>
      <c r="L64" s="435"/>
      <c r="M64" s="435"/>
      <c r="N64" s="446" t="str">
        <f>IFERROR(IF(D64&gt;=Startdatum,"Na startdatum aangekocht", IF(DATEDIF('Begroting P'!$D64,Startdatum,"D")&gt;0,IF((('Begroting P'!$F64-((DATEDIF($D64,Startdatum,"M")/12)))*($E64/$F64))&lt;0,"Dit is afgeschreven!",(('Begroting P'!$F64-((DATEDIF($D64,Startdatum,"M")/12)))*($E64/$F64))),($E64/$F64))),0)</f>
        <v>Na startdatum aangekocht</v>
      </c>
      <c r="O64" s="432"/>
    </row>
    <row r="65" spans="2:15" ht="12.5" x14ac:dyDescent="0.25">
      <c r="B65" s="368"/>
      <c r="C65" s="368"/>
      <c r="D65" s="443"/>
      <c r="E65" s="444"/>
      <c r="F65" s="445"/>
      <c r="G65" s="446">
        <f t="shared" si="1"/>
        <v>0</v>
      </c>
      <c r="H65" s="444"/>
      <c r="I65" s="447">
        <f t="shared" si="3"/>
        <v>0</v>
      </c>
      <c r="J65" s="444"/>
      <c r="K65" s="441">
        <f t="shared" si="2"/>
        <v>0</v>
      </c>
      <c r="L65" s="435"/>
      <c r="M65" s="435"/>
      <c r="N65" s="446" t="str">
        <f>IFERROR(IF(D65&gt;=Startdatum,"Na startdatum aangekocht", IF(DATEDIF('Begroting P'!$D65,Startdatum,"D")&gt;0,IF((('Begroting P'!$F65-((DATEDIF($D65,Startdatum,"M")/12)))*($E65/$F65))&lt;0,"Dit is afgeschreven!",(('Begroting P'!$F65-((DATEDIF($D65,Startdatum,"M")/12)))*($E65/$F65))),($E65/$F65))),0)</f>
        <v>Na startdatum aangekocht</v>
      </c>
      <c r="O65" s="432"/>
    </row>
    <row r="66" spans="2:15" ht="12.5" x14ac:dyDescent="0.25">
      <c r="B66" s="368"/>
      <c r="C66" s="368"/>
      <c r="D66" s="443"/>
      <c r="E66" s="444"/>
      <c r="F66" s="445"/>
      <c r="G66" s="446">
        <f t="shared" si="1"/>
        <v>0</v>
      </c>
      <c r="H66" s="444"/>
      <c r="I66" s="447">
        <f t="shared" si="3"/>
        <v>0</v>
      </c>
      <c r="J66" s="444"/>
      <c r="K66" s="441">
        <f t="shared" si="2"/>
        <v>0</v>
      </c>
      <c r="L66" s="435"/>
      <c r="M66" s="435"/>
      <c r="N66" s="446" t="str">
        <f>IFERROR(IF(D66&gt;=Startdatum,"Na startdatum aangekocht", IF(DATEDIF('Begroting P'!$D66,Startdatum,"D")&gt;0,IF((('Begroting P'!$F66-((DATEDIF($D66,Startdatum,"M")/12)))*($E66/$F66))&lt;0,"Dit is afgeschreven!",(('Begroting P'!$F66-((DATEDIF($D66,Startdatum,"M")/12)))*($E66/$F66))),($E66/$F66))),0)</f>
        <v>Na startdatum aangekocht</v>
      </c>
      <c r="O66" s="432"/>
    </row>
    <row r="67" spans="2:15" ht="12.5" x14ac:dyDescent="0.25">
      <c r="B67" s="368"/>
      <c r="C67" s="368"/>
      <c r="D67" s="443"/>
      <c r="E67" s="444"/>
      <c r="F67" s="445"/>
      <c r="G67" s="446">
        <f t="shared" si="1"/>
        <v>0</v>
      </c>
      <c r="H67" s="444"/>
      <c r="I67" s="447">
        <f t="shared" si="3"/>
        <v>0</v>
      </c>
      <c r="J67" s="444"/>
      <c r="K67" s="441">
        <f t="shared" si="2"/>
        <v>0</v>
      </c>
      <c r="L67" s="435"/>
      <c r="M67" s="435"/>
      <c r="N67" s="446" t="str">
        <f>IFERROR(IF(D67&gt;=Startdatum,"Na startdatum aangekocht", IF(DATEDIF('Begroting P'!$D67,Startdatum,"D")&gt;0,IF((('Begroting P'!$F67-((DATEDIF($D67,Startdatum,"M")/12)))*($E67/$F67))&lt;0,"Dit is afgeschreven!",(('Begroting P'!$F67-((DATEDIF($D67,Startdatum,"M")/12)))*($E67/$F67))),($E67/$F67))),0)</f>
        <v>Na startdatum aangekocht</v>
      </c>
      <c r="O67" s="432"/>
    </row>
    <row r="68" spans="2:15" ht="12.5" x14ac:dyDescent="0.25">
      <c r="B68" s="368"/>
      <c r="C68" s="368"/>
      <c r="D68" s="443"/>
      <c r="E68" s="444"/>
      <c r="F68" s="445"/>
      <c r="G68" s="446">
        <f t="shared" si="1"/>
        <v>0</v>
      </c>
      <c r="H68" s="444"/>
      <c r="I68" s="447">
        <f t="shared" si="3"/>
        <v>0</v>
      </c>
      <c r="J68" s="444"/>
      <c r="K68" s="441">
        <f t="shared" si="2"/>
        <v>0</v>
      </c>
      <c r="L68" s="435"/>
      <c r="M68" s="435"/>
      <c r="N68" s="446" t="str">
        <f>IFERROR(IF(D68&gt;=Startdatum,"Na startdatum aangekocht", IF(DATEDIF('Begroting P'!$D68,Startdatum,"D")&gt;0,IF((('Begroting P'!$F68-((DATEDIF($D68,Startdatum,"M")/12)))*($E68/$F68))&lt;0,"Dit is afgeschreven!",(('Begroting P'!$F68-((DATEDIF($D68,Startdatum,"M")/12)))*($E68/$F68))),($E68/$F68))),0)</f>
        <v>Na startdatum aangekocht</v>
      </c>
      <c r="O68" s="432"/>
    </row>
    <row r="69" spans="2:15" ht="12.5" x14ac:dyDescent="0.25">
      <c r="B69" s="368"/>
      <c r="C69" s="368"/>
      <c r="D69" s="443"/>
      <c r="E69" s="444"/>
      <c r="F69" s="445"/>
      <c r="G69" s="446">
        <f t="shared" si="1"/>
        <v>0</v>
      </c>
      <c r="H69" s="444"/>
      <c r="I69" s="447">
        <f t="shared" si="3"/>
        <v>0</v>
      </c>
      <c r="J69" s="444"/>
      <c r="K69" s="441">
        <f t="shared" si="2"/>
        <v>0</v>
      </c>
      <c r="L69" s="435"/>
      <c r="M69" s="435"/>
      <c r="N69" s="446" t="str">
        <f>IFERROR(IF(D69&gt;=Startdatum,"Na startdatum aangekocht", IF(DATEDIF('Begroting P'!$D69,Startdatum,"D")&gt;0,IF((('Begroting P'!$F69-((DATEDIF($D69,Startdatum,"M")/12)))*($E69/$F69))&lt;0,"Dit is afgeschreven!",(('Begroting P'!$F69-((DATEDIF($D69,Startdatum,"M")/12)))*($E69/$F69))),($E69/$F69))),0)</f>
        <v>Na startdatum aangekocht</v>
      </c>
      <c r="O69" s="432"/>
    </row>
    <row r="70" spans="2:15" ht="12.5" x14ac:dyDescent="0.25">
      <c r="B70" s="368"/>
      <c r="C70" s="368"/>
      <c r="D70" s="443"/>
      <c r="E70" s="444"/>
      <c r="F70" s="445"/>
      <c r="G70" s="446">
        <f t="shared" si="1"/>
        <v>0</v>
      </c>
      <c r="H70" s="444"/>
      <c r="I70" s="447">
        <f t="shared" si="3"/>
        <v>0</v>
      </c>
      <c r="J70" s="444"/>
      <c r="K70" s="441">
        <f t="shared" si="2"/>
        <v>0</v>
      </c>
      <c r="L70" s="435"/>
      <c r="M70" s="435"/>
      <c r="N70" s="446" t="str">
        <f>IFERROR(IF(D70&gt;=Startdatum,"Na startdatum aangekocht", IF(DATEDIF('Begroting P'!$D70,Startdatum,"D")&gt;0,IF((('Begroting P'!$F70-((DATEDIF($D70,Startdatum,"M")/12)))*($E70/$F70))&lt;0,"Dit is afgeschreven!",(('Begroting P'!$F70-((DATEDIF($D70,Startdatum,"M")/12)))*($E70/$F70))),($E70/$F70))),0)</f>
        <v>Na startdatum aangekocht</v>
      </c>
      <c r="O70" s="432"/>
    </row>
    <row r="71" spans="2:15" ht="12.5" x14ac:dyDescent="0.25">
      <c r="B71" s="368"/>
      <c r="C71" s="368"/>
      <c r="D71" s="443"/>
      <c r="E71" s="444"/>
      <c r="F71" s="445"/>
      <c r="G71" s="446">
        <f t="shared" si="1"/>
        <v>0</v>
      </c>
      <c r="H71" s="444"/>
      <c r="I71" s="447">
        <f t="shared" si="3"/>
        <v>0</v>
      </c>
      <c r="J71" s="444"/>
      <c r="K71" s="441">
        <f t="shared" si="2"/>
        <v>0</v>
      </c>
      <c r="L71" s="435"/>
      <c r="M71" s="435"/>
      <c r="N71" s="446" t="str">
        <f>IFERROR(IF(D71&gt;=Startdatum,"Na startdatum aangekocht", IF(DATEDIF('Begroting P'!$D71,Startdatum,"D")&gt;0,IF((('Begroting P'!$F71-((DATEDIF($D71,Startdatum,"M")/12)))*($E71/$F71))&lt;0,"Dit is afgeschreven!",(('Begroting P'!$F71-((DATEDIF($D71,Startdatum,"M")/12)))*($E71/$F71))),($E71/$F71))),0)</f>
        <v>Na startdatum aangekocht</v>
      </c>
      <c r="O71" s="432"/>
    </row>
    <row r="72" spans="2:15" ht="12.5" x14ac:dyDescent="0.25">
      <c r="B72" s="368"/>
      <c r="C72" s="368"/>
      <c r="D72" s="443"/>
      <c r="E72" s="444"/>
      <c r="F72" s="445"/>
      <c r="G72" s="446">
        <f t="shared" si="1"/>
        <v>0</v>
      </c>
      <c r="H72" s="444"/>
      <c r="I72" s="447">
        <f t="shared" si="3"/>
        <v>0</v>
      </c>
      <c r="J72" s="444"/>
      <c r="K72" s="441">
        <f t="shared" si="2"/>
        <v>0</v>
      </c>
      <c r="L72" s="435"/>
      <c r="M72" s="435"/>
      <c r="N72" s="446" t="str">
        <f>IFERROR(IF(D72&gt;=Startdatum,"Na startdatum aangekocht", IF(DATEDIF('Begroting P'!$D72,Startdatum,"D")&gt;0,IF((('Begroting P'!$F72-((DATEDIF($D72,Startdatum,"M")/12)))*($E72/$F72))&lt;0,"Dit is afgeschreven!",(('Begroting P'!$F72-((DATEDIF($D72,Startdatum,"M")/12)))*($E72/$F72))),($E72/$F72))),0)</f>
        <v>Na startdatum aangekocht</v>
      </c>
      <c r="O72" s="432"/>
    </row>
    <row r="73" spans="2:15" ht="12.5" x14ac:dyDescent="0.25">
      <c r="B73" s="368"/>
      <c r="C73" s="368"/>
      <c r="D73" s="443"/>
      <c r="E73" s="444"/>
      <c r="F73" s="445"/>
      <c r="G73" s="446">
        <f t="shared" si="1"/>
        <v>0</v>
      </c>
      <c r="H73" s="444"/>
      <c r="I73" s="447">
        <f t="shared" si="3"/>
        <v>0</v>
      </c>
      <c r="J73" s="444"/>
      <c r="K73" s="441">
        <f t="shared" si="2"/>
        <v>0</v>
      </c>
      <c r="L73" s="435"/>
      <c r="M73" s="435"/>
      <c r="N73" s="446" t="str">
        <f>IFERROR(IF(D73&gt;=Startdatum,"Na startdatum aangekocht", IF(DATEDIF('Begroting P'!$D73,Startdatum,"D")&gt;0,IF((('Begroting P'!$F73-((DATEDIF($D73,Startdatum,"M")/12)))*($E73/$F73))&lt;0,"Dit is afgeschreven!",(('Begroting P'!$F73-((DATEDIF($D73,Startdatum,"M")/12)))*($E73/$F73))),($E73/$F73))),0)</f>
        <v>Na startdatum aangekocht</v>
      </c>
      <c r="O73" s="432"/>
    </row>
    <row r="74" spans="2:15" ht="12.5" x14ac:dyDescent="0.25">
      <c r="B74" s="368"/>
      <c r="C74" s="368"/>
      <c r="D74" s="443"/>
      <c r="E74" s="444"/>
      <c r="F74" s="445"/>
      <c r="G74" s="446">
        <f t="shared" si="1"/>
        <v>0</v>
      </c>
      <c r="H74" s="444"/>
      <c r="I74" s="447">
        <f t="shared" si="3"/>
        <v>0</v>
      </c>
      <c r="J74" s="444"/>
      <c r="K74" s="441">
        <f t="shared" si="2"/>
        <v>0</v>
      </c>
      <c r="L74" s="435"/>
      <c r="M74" s="435"/>
      <c r="N74" s="446" t="str">
        <f>IFERROR(IF(D74&gt;=Startdatum,"Na startdatum aangekocht", IF(DATEDIF('Begroting P'!$D74,Startdatum,"D")&gt;0,IF((('Begroting P'!$F74-((DATEDIF($D74,Startdatum,"M")/12)))*($E74/$F74))&lt;0,"Dit is afgeschreven!",(('Begroting P'!$F74-((DATEDIF($D74,Startdatum,"M")/12)))*($E74/$F74))),($E74/$F74))),0)</f>
        <v>Na startdatum aangekocht</v>
      </c>
      <c r="O74" s="432"/>
    </row>
    <row r="75" spans="2:15" ht="12.5" x14ac:dyDescent="0.25">
      <c r="B75" s="368"/>
      <c r="C75" s="368"/>
      <c r="D75" s="443"/>
      <c r="E75" s="444"/>
      <c r="F75" s="445"/>
      <c r="G75" s="446">
        <f t="shared" si="1"/>
        <v>0</v>
      </c>
      <c r="H75" s="444"/>
      <c r="I75" s="447">
        <f t="shared" si="3"/>
        <v>0</v>
      </c>
      <c r="J75" s="444"/>
      <c r="K75" s="441">
        <f t="shared" si="2"/>
        <v>0</v>
      </c>
      <c r="L75" s="435"/>
      <c r="M75" s="435"/>
      <c r="N75" s="446" t="str">
        <f>IFERROR(IF(D75&gt;=Startdatum,"Na startdatum aangekocht", IF(DATEDIF('Begroting P'!$D75,Startdatum,"D")&gt;0,IF((('Begroting P'!$F75-((DATEDIF($D75,Startdatum,"M")/12)))*($E75/$F75))&lt;0,"Dit is afgeschreven!",(('Begroting P'!$F75-((DATEDIF($D75,Startdatum,"M")/12)))*($E75/$F75))),($E75/$F75))),0)</f>
        <v>Na startdatum aangekocht</v>
      </c>
      <c r="O75" s="432"/>
    </row>
    <row r="76" spans="2:15" ht="12.5" x14ac:dyDescent="0.25">
      <c r="B76" s="368"/>
      <c r="C76" s="368"/>
      <c r="D76" s="443"/>
      <c r="E76" s="444"/>
      <c r="F76" s="445"/>
      <c r="G76" s="446">
        <f t="shared" si="1"/>
        <v>0</v>
      </c>
      <c r="H76" s="444"/>
      <c r="I76" s="447">
        <f t="shared" si="3"/>
        <v>0</v>
      </c>
      <c r="J76" s="444"/>
      <c r="K76" s="441">
        <f t="shared" si="2"/>
        <v>0</v>
      </c>
      <c r="L76" s="435"/>
      <c r="M76" s="435"/>
      <c r="N76" s="446" t="str">
        <f>IFERROR(IF(D76&gt;=Startdatum,"Na startdatum aangekocht", IF(DATEDIF('Begroting P'!$D76,Startdatum,"D")&gt;0,IF((('Begroting P'!$F76-((DATEDIF($D76,Startdatum,"M")/12)))*($E76/$F76))&lt;0,"Dit is afgeschreven!",(('Begroting P'!$F76-((DATEDIF($D76,Startdatum,"M")/12)))*($E76/$F76))),($E76/$F76))),0)</f>
        <v>Na startdatum aangekocht</v>
      </c>
      <c r="O76" s="432"/>
    </row>
    <row r="77" spans="2:15" ht="12.5" x14ac:dyDescent="0.25">
      <c r="B77" s="368"/>
      <c r="C77" s="368"/>
      <c r="D77" s="443"/>
      <c r="E77" s="444"/>
      <c r="F77" s="445"/>
      <c r="G77" s="446">
        <f t="shared" si="1"/>
        <v>0</v>
      </c>
      <c r="H77" s="444"/>
      <c r="I77" s="447">
        <f t="shared" si="3"/>
        <v>0</v>
      </c>
      <c r="J77" s="444"/>
      <c r="K77" s="441">
        <f t="shared" si="2"/>
        <v>0</v>
      </c>
      <c r="L77" s="435"/>
      <c r="M77" s="435"/>
      <c r="N77" s="446" t="str">
        <f>IFERROR(IF(D77&gt;=Startdatum,"Na startdatum aangekocht", IF(DATEDIF('Begroting P'!$D77,Startdatum,"D")&gt;0,IF((('Begroting P'!$F77-((DATEDIF($D77,Startdatum,"M")/12)))*($E77/$F77))&lt;0,"Dit is afgeschreven!",(('Begroting P'!$F77-((DATEDIF($D77,Startdatum,"M")/12)))*($E77/$F77))),($E77/$F77))),0)</f>
        <v>Na startdatum aangekocht</v>
      </c>
      <c r="O77" s="432"/>
    </row>
    <row r="78" spans="2:15" ht="12.5" x14ac:dyDescent="0.25">
      <c r="B78" s="368"/>
      <c r="C78" s="368"/>
      <c r="D78" s="443"/>
      <c r="E78" s="444"/>
      <c r="F78" s="445"/>
      <c r="G78" s="446">
        <f t="shared" si="1"/>
        <v>0</v>
      </c>
      <c r="H78" s="444"/>
      <c r="I78" s="447">
        <f t="shared" si="3"/>
        <v>0</v>
      </c>
      <c r="J78" s="444"/>
      <c r="K78" s="441">
        <f t="shared" si="2"/>
        <v>0</v>
      </c>
      <c r="L78" s="435"/>
      <c r="M78" s="435"/>
      <c r="N78" s="446" t="str">
        <f>IFERROR(IF(D78&gt;=Startdatum,"Na startdatum aangekocht", IF(DATEDIF('Begroting P'!$D78,Startdatum,"D")&gt;0,IF((('Begroting P'!$F78-((DATEDIF($D78,Startdatum,"M")/12)))*($E78/$F78))&lt;0,"Dit is afgeschreven!",(('Begroting P'!$F78-((DATEDIF($D78,Startdatum,"M")/12)))*($E78/$F78))),($E78/$F78))),0)</f>
        <v>Na startdatum aangekocht</v>
      </c>
      <c r="O78" s="432"/>
    </row>
    <row r="79" spans="2:15" ht="12.5" x14ac:dyDescent="0.25">
      <c r="B79" s="368"/>
      <c r="C79" s="368"/>
      <c r="D79" s="443"/>
      <c r="E79" s="444"/>
      <c r="F79" s="445"/>
      <c r="G79" s="446">
        <f t="shared" si="1"/>
        <v>0</v>
      </c>
      <c r="H79" s="444"/>
      <c r="I79" s="447">
        <f t="shared" si="3"/>
        <v>0</v>
      </c>
      <c r="J79" s="444"/>
      <c r="K79" s="441">
        <f t="shared" si="2"/>
        <v>0</v>
      </c>
      <c r="L79" s="435"/>
      <c r="M79" s="435"/>
      <c r="N79" s="446" t="str">
        <f>IFERROR(IF(D79&gt;=Startdatum,"Na startdatum aangekocht", IF(DATEDIF('Begroting P'!$D79,Startdatum,"D")&gt;0,IF((('Begroting P'!$F79-((DATEDIF($D79,Startdatum,"M")/12)))*($E79/$F79))&lt;0,"Dit is afgeschreven!",(('Begroting P'!$F79-((DATEDIF($D79,Startdatum,"M")/12)))*($E79/$F79))),($E79/$F79))),0)</f>
        <v>Na startdatum aangekocht</v>
      </c>
      <c r="O79" s="432"/>
    </row>
    <row r="80" spans="2:15" ht="12.5" x14ac:dyDescent="0.25">
      <c r="B80" s="368"/>
      <c r="C80" s="368"/>
      <c r="D80" s="443"/>
      <c r="E80" s="444"/>
      <c r="F80" s="445"/>
      <c r="G80" s="446">
        <f t="shared" si="1"/>
        <v>0</v>
      </c>
      <c r="H80" s="444"/>
      <c r="I80" s="447">
        <f t="shared" si="3"/>
        <v>0</v>
      </c>
      <c r="J80" s="444"/>
      <c r="K80" s="441">
        <f t="shared" si="2"/>
        <v>0</v>
      </c>
      <c r="L80" s="435"/>
      <c r="M80" s="435"/>
      <c r="N80" s="446" t="str">
        <f>IFERROR(IF(D80&gt;=Startdatum,"Na startdatum aangekocht", IF(DATEDIF('Begroting P'!$D80,Startdatum,"D")&gt;0,IF((('Begroting P'!$F80-((DATEDIF($D80,Startdatum,"M")/12)))*($E80/$F80))&lt;0,"Dit is afgeschreven!",(('Begroting P'!$F80-((DATEDIF($D80,Startdatum,"M")/12)))*($E80/$F80))),($E80/$F80))),0)</f>
        <v>Na startdatum aangekocht</v>
      </c>
      <c r="O80" s="432"/>
    </row>
    <row r="81" spans="2:16" ht="12.5" x14ac:dyDescent="0.25">
      <c r="B81" s="368"/>
      <c r="C81" s="368"/>
      <c r="D81" s="443"/>
      <c r="E81" s="444"/>
      <c r="F81" s="445"/>
      <c r="G81" s="446">
        <f t="shared" si="1"/>
        <v>0</v>
      </c>
      <c r="H81" s="444"/>
      <c r="I81" s="447">
        <f t="shared" si="3"/>
        <v>0</v>
      </c>
      <c r="J81" s="444"/>
      <c r="K81" s="441">
        <f t="shared" si="2"/>
        <v>0</v>
      </c>
      <c r="L81" s="435"/>
      <c r="M81" s="435"/>
      <c r="N81" s="446" t="str">
        <f>IFERROR(IF(D81&gt;=Startdatum,"Na startdatum aangekocht", IF(DATEDIF('Begroting P'!$D81,Startdatum,"D")&gt;0,IF((('Begroting P'!$F81-((DATEDIF($D81,Startdatum,"M")/12)))*($E81/$F81))&lt;0,"Dit is afgeschreven!",(('Begroting P'!$F81-((DATEDIF($D81,Startdatum,"M")/12)))*($E81/$F81))),($E81/$F81))),0)</f>
        <v>Na startdatum aangekocht</v>
      </c>
      <c r="O81" s="432"/>
      <c r="P81" s="432"/>
    </row>
    <row r="82" spans="2:16" ht="12.5" x14ac:dyDescent="0.25">
      <c r="B82" s="368"/>
      <c r="C82" s="368"/>
      <c r="D82" s="443"/>
      <c r="E82" s="444"/>
      <c r="F82" s="445"/>
      <c r="G82" s="446">
        <f t="shared" si="1"/>
        <v>0</v>
      </c>
      <c r="H82" s="444"/>
      <c r="I82" s="447">
        <f t="shared" si="3"/>
        <v>0</v>
      </c>
      <c r="J82" s="444"/>
      <c r="K82" s="441">
        <f t="shared" si="2"/>
        <v>0</v>
      </c>
      <c r="L82" s="435"/>
      <c r="M82" s="435"/>
      <c r="N82" s="446" t="str">
        <f>IFERROR(IF(D82&gt;=Startdatum,"Na startdatum aangekocht", IF(DATEDIF('Begroting P'!$D82,Startdatum,"D")&gt;0,IF((('Begroting P'!$F82-((DATEDIF($D82,Startdatum,"M")/12)))*($E82/$F82))&lt;0,"Dit is afgeschreven!",(('Begroting P'!$F82-((DATEDIF($D82,Startdatum,"M")/12)))*($E82/$F82))),($E82/$F82))),0)</f>
        <v>Na startdatum aangekocht</v>
      </c>
      <c r="O82" s="432"/>
      <c r="P82" s="432"/>
    </row>
    <row r="83" spans="2:16" ht="12.5" x14ac:dyDescent="0.25">
      <c r="B83" s="368"/>
      <c r="C83" s="368"/>
      <c r="D83" s="443"/>
      <c r="E83" s="444"/>
      <c r="F83" s="445"/>
      <c r="G83" s="446">
        <f>IFERROR(E83/F83,0)</f>
        <v>0</v>
      </c>
      <c r="H83" s="444"/>
      <c r="I83" s="447">
        <f t="shared" si="3"/>
        <v>0</v>
      </c>
      <c r="J83" s="444"/>
      <c r="K83" s="441">
        <f t="shared" si="2"/>
        <v>0</v>
      </c>
      <c r="L83" s="435"/>
      <c r="M83" s="435"/>
      <c r="N83" s="446" t="str">
        <f>IFERROR(IF(D83&gt;=Startdatum,"Na startdatum aangekocht", IF(DATEDIF('Begroting P'!$D83,Startdatum,"D")&gt;0,IF((('Begroting P'!$F83-((DATEDIF($D83,Startdatum,"M")/12)))*($E83/$F83))&lt;0,"Dit is afgeschreven!",(('Begroting P'!$F83-((DATEDIF($D83,Startdatum,"M")/12)))*($E83/$F83))),($E83/$F83))),0)</f>
        <v>Na startdatum aangekocht</v>
      </c>
      <c r="O83" s="432"/>
      <c r="P83" s="432"/>
    </row>
    <row r="84" spans="2:16" ht="13" x14ac:dyDescent="0.3">
      <c r="B84" s="117"/>
      <c r="C84" s="117"/>
      <c r="D84" s="117"/>
      <c r="E84" s="117"/>
      <c r="F84" s="117"/>
      <c r="G84" s="432"/>
      <c r="H84" s="432"/>
      <c r="I84" s="117"/>
      <c r="J84" s="169" t="s">
        <v>241</v>
      </c>
      <c r="K84" s="101">
        <f>SUM(K62:K83)</f>
        <v>0</v>
      </c>
      <c r="L84" s="435"/>
      <c r="M84" s="435"/>
      <c r="N84" s="432"/>
      <c r="O84" s="432"/>
      <c r="P84" s="432"/>
    </row>
    <row r="85" spans="2:16" ht="13" x14ac:dyDescent="0.3">
      <c r="B85" s="432"/>
      <c r="C85" s="138"/>
      <c r="D85" s="432"/>
      <c r="E85" s="432"/>
      <c r="F85" s="432"/>
      <c r="G85" s="432"/>
      <c r="H85" s="432"/>
      <c r="I85" s="432"/>
      <c r="J85" s="432"/>
      <c r="K85" s="432"/>
      <c r="L85" s="432"/>
      <c r="M85" s="432"/>
      <c r="N85" s="432"/>
      <c r="O85" s="435"/>
      <c r="P85" s="435"/>
    </row>
    <row r="86" spans="2:16" ht="13" x14ac:dyDescent="0.3">
      <c r="B86" s="114" t="s">
        <v>242</v>
      </c>
      <c r="C86" s="114" t="s">
        <v>243</v>
      </c>
      <c r="D86" s="115"/>
      <c r="E86" s="115"/>
      <c r="F86" s="115"/>
      <c r="G86" s="115"/>
      <c r="H86" s="115"/>
      <c r="I86" s="115"/>
      <c r="J86" s="115"/>
      <c r="K86" s="115"/>
      <c r="L86" s="116"/>
      <c r="M86" s="149"/>
      <c r="N86" s="432"/>
      <c r="O86" s="432"/>
      <c r="P86" s="432"/>
    </row>
    <row r="87" spans="2:16" ht="13" x14ac:dyDescent="0.3">
      <c r="B87" s="117" t="s">
        <v>277</v>
      </c>
      <c r="C87" s="432"/>
      <c r="D87" s="432"/>
      <c r="E87" s="432"/>
      <c r="F87" s="432"/>
      <c r="G87" s="432"/>
      <c r="H87" s="432"/>
      <c r="I87" s="432"/>
      <c r="J87" s="432"/>
      <c r="K87" s="432"/>
      <c r="L87" s="432"/>
      <c r="M87" s="432"/>
      <c r="N87" s="432"/>
      <c r="O87" s="435"/>
      <c r="P87" s="432"/>
    </row>
    <row r="88" spans="2:16" ht="25.5" customHeight="1" x14ac:dyDescent="0.35">
      <c r="C88" s="432"/>
      <c r="D88" s="176" t="str">
        <f>IF(COUNTA(D90:D107)&lt;COUNTA(E90:E107),"Let op! Vul ook de aanschafdatum in!","")</f>
        <v/>
      </c>
      <c r="E88" s="139"/>
      <c r="F88" s="139"/>
      <c r="G88" s="432"/>
      <c r="H88" s="593"/>
      <c r="I88" s="593"/>
      <c r="J88" s="448"/>
      <c r="K88" s="432"/>
      <c r="L88" s="432"/>
      <c r="M88" s="432"/>
      <c r="N88" s="432"/>
      <c r="O88" s="432"/>
      <c r="P88" s="432"/>
    </row>
    <row r="89" spans="2:16" ht="65" x14ac:dyDescent="0.3">
      <c r="B89" s="130" t="s">
        <v>221</v>
      </c>
      <c r="C89" s="140" t="s">
        <v>232</v>
      </c>
      <c r="D89" s="141" t="s">
        <v>245</v>
      </c>
      <c r="E89" s="142" t="s">
        <v>234</v>
      </c>
      <c r="F89" s="140" t="s">
        <v>235</v>
      </c>
      <c r="G89" s="142"/>
      <c r="H89" s="449" t="s">
        <v>246</v>
      </c>
      <c r="I89" s="136"/>
      <c r="J89" s="166"/>
      <c r="K89" s="136" t="s">
        <v>247</v>
      </c>
      <c r="L89" s="432"/>
      <c r="M89" s="432"/>
      <c r="N89" s="137" t="s">
        <v>240</v>
      </c>
      <c r="O89" s="432"/>
      <c r="P89" s="432"/>
    </row>
    <row r="90" spans="2:16" ht="12.5" x14ac:dyDescent="0.25">
      <c r="B90" s="450"/>
      <c r="C90" s="369"/>
      <c r="D90" s="443"/>
      <c r="E90" s="451"/>
      <c r="F90" s="452"/>
      <c r="G90" s="368"/>
      <c r="H90" s="453">
        <f>IFERROR(E90-K90,0)</f>
        <v>0</v>
      </c>
      <c r="I90" s="454"/>
      <c r="J90" s="455"/>
      <c r="K90" s="454">
        <f>IFERROR(($E90/$F90)*(Deelnemersoverzicht!$C$23-(DATEDIF(Startdatum,$D90,"D")/365)),0)</f>
        <v>0</v>
      </c>
      <c r="L90" s="432"/>
      <c r="M90" s="432"/>
      <c r="N90" s="446" t="str">
        <f>IFERROR(IF(D90&gt;=Startdatum,"Na startdatum aangekocht", IF(DATEDIF('Begroting P'!$D90,Startdatum,"D")&gt;0,IF((('Begroting P'!$F90-((DATEDIF($D90,Startdatum,"M")/12)))*($E90/$F90))&lt;0,"Dit is afgeschreven!",(('Begroting P'!$F90-((DATEDIF($D90,Startdatum,"M")/12)))*($E90/$F90))),($E90/$F90))),0)</f>
        <v>Na startdatum aangekocht</v>
      </c>
      <c r="O90" s="432"/>
      <c r="P90" s="432"/>
    </row>
    <row r="91" spans="2:16" ht="12.5" x14ac:dyDescent="0.25">
      <c r="B91" s="450"/>
      <c r="C91" s="369"/>
      <c r="D91" s="443"/>
      <c r="E91" s="451"/>
      <c r="F91" s="452"/>
      <c r="G91" s="368"/>
      <c r="H91" s="453">
        <f t="shared" ref="H91:H107" si="4">IFERROR(E91-K91,0)</f>
        <v>0</v>
      </c>
      <c r="I91" s="454"/>
      <c r="J91" s="455"/>
      <c r="K91" s="454">
        <f>IFERROR(($E91/$F91)*(Deelnemersoverzicht!$C$23-(DATEDIF(Startdatum,$D91,"D")/365)),0)</f>
        <v>0</v>
      </c>
      <c r="L91" s="432"/>
      <c r="M91" s="432"/>
      <c r="N91" s="446" t="str">
        <f>IFERROR(IF(D91&gt;=Startdatum,"Na startdatum aangekocht", IF(DATEDIF('Begroting P'!$D91,Startdatum,"D")&gt;0,IF((('Begroting P'!$F91-((DATEDIF($D91,Startdatum,"M")/12)))*($E91/$F91))&lt;0,"Dit is afgeschreven!",(('Begroting P'!$F91-((DATEDIF($D91,Startdatum,"M")/12)))*($E91/$F91))),($E91/$F91))),0)</f>
        <v>Na startdatum aangekocht</v>
      </c>
      <c r="O91" s="432"/>
      <c r="P91" s="432"/>
    </row>
    <row r="92" spans="2:16" ht="12.5" x14ac:dyDescent="0.25">
      <c r="B92" s="450"/>
      <c r="C92" s="369"/>
      <c r="D92" s="443"/>
      <c r="E92" s="451"/>
      <c r="F92" s="452"/>
      <c r="G92" s="368"/>
      <c r="H92" s="453">
        <f t="shared" si="4"/>
        <v>0</v>
      </c>
      <c r="I92" s="454"/>
      <c r="J92" s="455"/>
      <c r="K92" s="454">
        <f>IFERROR(($E92/$F92)*(Deelnemersoverzicht!$C$23-(DATEDIF(Startdatum,$D92,"D")/365)),0)</f>
        <v>0</v>
      </c>
      <c r="L92" s="432"/>
      <c r="M92" s="432"/>
      <c r="N92" s="446" t="str">
        <f>IFERROR(IF(D92&gt;=Startdatum,"Na startdatum aangekocht", IF(DATEDIF('Begroting P'!$D92,Startdatum,"D")&gt;0,IF((('Begroting P'!$F92-((DATEDIF($D92,Startdatum,"M")/12)))*($E92/$F92))&lt;0,"Dit is afgeschreven!",(('Begroting P'!$F92-((DATEDIF($D92,Startdatum,"M")/12)))*($E92/$F92))),($E92/$F92))),0)</f>
        <v>Na startdatum aangekocht</v>
      </c>
      <c r="O92" s="432"/>
      <c r="P92" s="432"/>
    </row>
    <row r="93" spans="2:16" ht="12.5" x14ac:dyDescent="0.25">
      <c r="B93" s="450"/>
      <c r="C93" s="369"/>
      <c r="D93" s="443"/>
      <c r="E93" s="451"/>
      <c r="F93" s="452"/>
      <c r="G93" s="368"/>
      <c r="H93" s="453">
        <f t="shared" si="4"/>
        <v>0</v>
      </c>
      <c r="I93" s="454"/>
      <c r="J93" s="455"/>
      <c r="K93" s="454">
        <f>IFERROR(($E93/$F93)*(Deelnemersoverzicht!$C$23-(DATEDIF(Startdatum,$D93,"D")/365)),0)</f>
        <v>0</v>
      </c>
      <c r="L93" s="432"/>
      <c r="M93" s="432"/>
      <c r="N93" s="446" t="str">
        <f>IFERROR(IF(D93&gt;=Startdatum,"Na startdatum aangekocht", IF(DATEDIF('Begroting P'!$D93,Startdatum,"D")&gt;0,IF((('Begroting P'!$F93-((DATEDIF($D93,Startdatum,"M")/12)))*($E93/$F93))&lt;0,"Dit is afgeschreven!",(('Begroting P'!$F93-((DATEDIF($D93,Startdatum,"M")/12)))*($E93/$F93))),($E93/$F93))),0)</f>
        <v>Na startdatum aangekocht</v>
      </c>
      <c r="O93" s="432"/>
      <c r="P93" s="432"/>
    </row>
    <row r="94" spans="2:16" ht="12.5" x14ac:dyDescent="0.25">
      <c r="B94" s="450"/>
      <c r="C94" s="369"/>
      <c r="D94" s="443"/>
      <c r="E94" s="451"/>
      <c r="F94" s="452"/>
      <c r="G94" s="368"/>
      <c r="H94" s="453">
        <f t="shared" si="4"/>
        <v>0</v>
      </c>
      <c r="I94" s="454"/>
      <c r="J94" s="455"/>
      <c r="K94" s="454">
        <f>IFERROR(($E94/$F94)*(Deelnemersoverzicht!$C$23-(DATEDIF(Startdatum,$D94,"D")/365)),0)</f>
        <v>0</v>
      </c>
      <c r="L94" s="432"/>
      <c r="M94" s="432"/>
      <c r="N94" s="446" t="str">
        <f>IFERROR(IF(D94&gt;=Startdatum,"Na startdatum aangekocht", IF(DATEDIF('Begroting P'!$D94,Startdatum,"D")&gt;0,IF((('Begroting P'!$F94-((DATEDIF($D94,Startdatum,"M")/12)))*($E94/$F94))&lt;0,"Dit is afgeschreven!",(('Begroting P'!$F94-((DATEDIF($D94,Startdatum,"M")/12)))*($E94/$F94))),($E94/$F94))),0)</f>
        <v>Na startdatum aangekocht</v>
      </c>
      <c r="O94" s="432"/>
      <c r="P94" s="432"/>
    </row>
    <row r="95" spans="2:16" ht="12.5" x14ac:dyDescent="0.25">
      <c r="B95" s="450"/>
      <c r="C95" s="369"/>
      <c r="D95" s="443"/>
      <c r="E95" s="451"/>
      <c r="F95" s="452"/>
      <c r="G95" s="368"/>
      <c r="H95" s="453">
        <f t="shared" si="4"/>
        <v>0</v>
      </c>
      <c r="I95" s="454"/>
      <c r="J95" s="455"/>
      <c r="K95" s="454">
        <f>IFERROR(($E95/$F95)*(Deelnemersoverzicht!$C$23-(DATEDIF(Startdatum,$D95,"D")/365)),0)</f>
        <v>0</v>
      </c>
      <c r="L95" s="432"/>
      <c r="M95" s="432"/>
      <c r="N95" s="446" t="str">
        <f>IFERROR(IF(D95&gt;=Startdatum,"Na startdatum aangekocht", IF(DATEDIF('Begroting P'!$D95,Startdatum,"D")&gt;0,IF((('Begroting P'!$F95-((DATEDIF($D95,Startdatum,"M")/12)))*($E95/$F95))&lt;0,"Dit is afgeschreven!",(('Begroting P'!$F95-((DATEDIF($D95,Startdatum,"M")/12)))*($E95/$F95))),($E95/$F95))),0)</f>
        <v>Na startdatum aangekocht</v>
      </c>
      <c r="O95" s="432"/>
      <c r="P95" s="432"/>
    </row>
    <row r="96" spans="2:16" ht="12.5" x14ac:dyDescent="0.25">
      <c r="B96" s="450"/>
      <c r="C96" s="369"/>
      <c r="D96" s="443"/>
      <c r="E96" s="451"/>
      <c r="F96" s="452"/>
      <c r="G96" s="368"/>
      <c r="H96" s="453">
        <f t="shared" si="4"/>
        <v>0</v>
      </c>
      <c r="I96" s="454"/>
      <c r="J96" s="455"/>
      <c r="K96" s="454">
        <f>IFERROR(($E96/$F96)*(Deelnemersoverzicht!$C$23-(DATEDIF(Startdatum,$D96,"D")/365)),0)</f>
        <v>0</v>
      </c>
      <c r="L96" s="432"/>
      <c r="M96" s="432"/>
      <c r="N96" s="446" t="str">
        <f>IFERROR(IF(D96&gt;=Startdatum,"Na startdatum aangekocht", IF(DATEDIF('Begroting P'!$D96,Startdatum,"D")&gt;0,IF((('Begroting P'!$F96-((DATEDIF($D96,Startdatum,"M")/12)))*($E96/$F96))&lt;0,"Dit is afgeschreven!",(('Begroting P'!$F96-((DATEDIF($D96,Startdatum,"M")/12)))*($E96/$F96))),($E96/$F96))),0)</f>
        <v>Na startdatum aangekocht</v>
      </c>
      <c r="O96" s="432"/>
      <c r="P96" s="432"/>
    </row>
    <row r="97" spans="2:15" ht="12.5" x14ac:dyDescent="0.25">
      <c r="B97" s="450"/>
      <c r="C97" s="369"/>
      <c r="D97" s="443"/>
      <c r="E97" s="451"/>
      <c r="F97" s="452"/>
      <c r="G97" s="368"/>
      <c r="H97" s="453">
        <f t="shared" si="4"/>
        <v>0</v>
      </c>
      <c r="I97" s="454"/>
      <c r="J97" s="455"/>
      <c r="K97" s="454">
        <f>IFERROR(($E97/$F97)*(Deelnemersoverzicht!$C$23-(DATEDIF(Startdatum,$D97,"D")/365)),0)</f>
        <v>0</v>
      </c>
      <c r="L97" s="432"/>
      <c r="M97" s="432"/>
      <c r="N97" s="446" t="str">
        <f>IFERROR(IF(D97&gt;=Startdatum,"Na startdatum aangekocht", IF(DATEDIF('Begroting P'!$D97,Startdatum,"D")&gt;0,IF((('Begroting P'!$F97-((DATEDIF($D97,Startdatum,"M")/12)))*($E97/$F97))&lt;0,"Dit is afgeschreven!",(('Begroting P'!$F97-((DATEDIF($D97,Startdatum,"M")/12)))*($E97/$F97))),($E97/$F97))),0)</f>
        <v>Na startdatum aangekocht</v>
      </c>
      <c r="O97" s="432"/>
    </row>
    <row r="98" spans="2:15" ht="12.5" x14ac:dyDescent="0.25">
      <c r="B98" s="450"/>
      <c r="C98" s="369"/>
      <c r="D98" s="443"/>
      <c r="E98" s="451"/>
      <c r="F98" s="452"/>
      <c r="G98" s="368"/>
      <c r="H98" s="453">
        <f t="shared" si="4"/>
        <v>0</v>
      </c>
      <c r="I98" s="454"/>
      <c r="J98" s="455"/>
      <c r="K98" s="454">
        <f>IFERROR(($E98/$F98)*(Deelnemersoverzicht!$C$23-(DATEDIF(Startdatum,$D98,"D")/365)),0)</f>
        <v>0</v>
      </c>
      <c r="L98" s="432"/>
      <c r="M98" s="432"/>
      <c r="N98" s="446" t="str">
        <f>IFERROR(IF(D98&gt;=Startdatum,"Na startdatum aangekocht", IF(DATEDIF('Begroting P'!$D98,Startdatum,"D")&gt;0,IF((('Begroting P'!$F98-((DATEDIF($D98,Startdatum,"M")/12)))*($E98/$F98))&lt;0,"Dit is afgeschreven!",(('Begroting P'!$F98-((DATEDIF($D98,Startdatum,"M")/12)))*($E98/$F98))),($E98/$F98))),0)</f>
        <v>Na startdatum aangekocht</v>
      </c>
      <c r="O98" s="432"/>
    </row>
    <row r="99" spans="2:15" ht="12.5" x14ac:dyDescent="0.25">
      <c r="B99" s="450"/>
      <c r="C99" s="369"/>
      <c r="D99" s="443"/>
      <c r="E99" s="451"/>
      <c r="F99" s="452"/>
      <c r="G99" s="368"/>
      <c r="H99" s="453">
        <f t="shared" si="4"/>
        <v>0</v>
      </c>
      <c r="I99" s="454"/>
      <c r="J99" s="455"/>
      <c r="K99" s="454">
        <f>IFERROR(($E99/$F99)*(Deelnemersoverzicht!$C$23-(DATEDIF(Startdatum,$D99,"D")/365)),0)</f>
        <v>0</v>
      </c>
      <c r="L99" s="432"/>
      <c r="M99" s="432"/>
      <c r="N99" s="446" t="str">
        <f>IFERROR(IF(D99&gt;=Startdatum,"Na startdatum aangekocht", IF(DATEDIF('Begroting P'!$D99,Startdatum,"D")&gt;0,IF((('Begroting P'!$F99-((DATEDIF($D99,Startdatum,"M")/12)))*($E99/$F99))&lt;0,"Dit is afgeschreven!",(('Begroting P'!$F99-((DATEDIF($D99,Startdatum,"M")/12)))*($E99/$F99))),($E99/$F99))),0)</f>
        <v>Na startdatum aangekocht</v>
      </c>
      <c r="O99" s="432"/>
    </row>
    <row r="100" spans="2:15" ht="12.5" x14ac:dyDescent="0.25">
      <c r="B100" s="450"/>
      <c r="C100" s="369"/>
      <c r="D100" s="443"/>
      <c r="E100" s="451"/>
      <c r="F100" s="452"/>
      <c r="G100" s="368"/>
      <c r="H100" s="453">
        <f t="shared" si="4"/>
        <v>0</v>
      </c>
      <c r="I100" s="454"/>
      <c r="J100" s="455"/>
      <c r="K100" s="454">
        <f>IFERROR(($E100/$F100)*(Deelnemersoverzicht!$C$23-(DATEDIF(Startdatum,$D100,"D")/365)),0)</f>
        <v>0</v>
      </c>
      <c r="L100" s="432"/>
      <c r="M100" s="432"/>
      <c r="N100" s="446" t="str">
        <f>IFERROR(IF(D100&gt;=Startdatum,"Na startdatum aangekocht", IF(DATEDIF('Begroting P'!$D100,Startdatum,"D")&gt;0,IF((('Begroting P'!$F100-((DATEDIF($D100,Startdatum,"M")/12)))*($E100/$F100))&lt;0,"Dit is afgeschreven!",(('Begroting P'!$F100-((DATEDIF($D100,Startdatum,"M")/12)))*($E100/$F100))),($E100/$F100))),0)</f>
        <v>Na startdatum aangekocht</v>
      </c>
      <c r="O100" s="432"/>
    </row>
    <row r="101" spans="2:15" ht="12.5" x14ac:dyDescent="0.25">
      <c r="B101" s="450"/>
      <c r="C101" s="369"/>
      <c r="D101" s="443"/>
      <c r="E101" s="451"/>
      <c r="F101" s="452"/>
      <c r="G101" s="368"/>
      <c r="H101" s="453">
        <f t="shared" si="4"/>
        <v>0</v>
      </c>
      <c r="I101" s="454"/>
      <c r="J101" s="455"/>
      <c r="K101" s="454">
        <f>IFERROR(($E101/$F101)*(Deelnemersoverzicht!$C$23-(DATEDIF(Startdatum,$D101,"D")/365)),0)</f>
        <v>0</v>
      </c>
      <c r="L101" s="432"/>
      <c r="M101" s="432"/>
      <c r="N101" s="446" t="str">
        <f>IFERROR(IF(D101&gt;=Startdatum,"Na startdatum aangekocht", IF(DATEDIF('Begroting P'!$D101,Startdatum,"D")&gt;0,IF((('Begroting P'!$F101-((DATEDIF($D101,Startdatum,"M")/12)))*($E101/$F101))&lt;0,"Dit is afgeschreven!",(('Begroting P'!$F101-((DATEDIF($D101,Startdatum,"M")/12)))*($E101/$F101))),($E101/$F101))),0)</f>
        <v>Na startdatum aangekocht</v>
      </c>
      <c r="O101" s="432"/>
    </row>
    <row r="102" spans="2:15" ht="12.5" x14ac:dyDescent="0.25">
      <c r="B102" s="450"/>
      <c r="C102" s="369"/>
      <c r="D102" s="443"/>
      <c r="E102" s="451"/>
      <c r="F102" s="452"/>
      <c r="G102" s="368"/>
      <c r="H102" s="453">
        <f t="shared" si="4"/>
        <v>0</v>
      </c>
      <c r="I102" s="454"/>
      <c r="J102" s="455"/>
      <c r="K102" s="454">
        <f>IFERROR(($E102/$F102)*(Deelnemersoverzicht!$C$23-(DATEDIF(Startdatum,$D102,"D")/365)),0)</f>
        <v>0</v>
      </c>
      <c r="L102" s="432"/>
      <c r="M102" s="432"/>
      <c r="N102" s="446" t="str">
        <f>IFERROR(IF(D102&gt;=Startdatum,"Na startdatum aangekocht", IF(DATEDIF('Begroting P'!$D102,Startdatum,"D")&gt;0,IF((('Begroting P'!$F102-((DATEDIF($D102,Startdatum,"M")/12)))*($E102/$F102))&lt;0,"Dit is afgeschreven!",(('Begroting P'!$F102-((DATEDIF($D102,Startdatum,"M")/12)))*($E102/$F102))),($E102/$F102))),0)</f>
        <v>Na startdatum aangekocht</v>
      </c>
      <c r="O102" s="432"/>
    </row>
    <row r="103" spans="2:15" ht="12.5" x14ac:dyDescent="0.25">
      <c r="B103" s="450"/>
      <c r="C103" s="369"/>
      <c r="D103" s="443"/>
      <c r="E103" s="451"/>
      <c r="F103" s="452"/>
      <c r="G103" s="368"/>
      <c r="H103" s="453">
        <f t="shared" si="4"/>
        <v>0</v>
      </c>
      <c r="I103" s="454"/>
      <c r="J103" s="455"/>
      <c r="K103" s="454">
        <f>IFERROR(($E103/$F103)*(Deelnemersoverzicht!$C$23-(DATEDIF(Startdatum,$D103,"D")/365)),0)</f>
        <v>0</v>
      </c>
      <c r="L103" s="432"/>
      <c r="M103" s="432"/>
      <c r="N103" s="446" t="str">
        <f>IFERROR(IF(D103&gt;=Startdatum,"Na startdatum aangekocht", IF(DATEDIF('Begroting P'!$D103,Startdatum,"D")&gt;0,IF((('Begroting P'!$F103-((DATEDIF($D103,Startdatum,"M")/12)))*($E103/$F103))&lt;0,"Dit is afgeschreven!",(('Begroting P'!$F103-((DATEDIF($D103,Startdatum,"M")/12)))*($E103/$F103))),($E103/$F103))),0)</f>
        <v>Na startdatum aangekocht</v>
      </c>
      <c r="O103" s="432"/>
    </row>
    <row r="104" spans="2:15" ht="12.5" x14ac:dyDescent="0.25">
      <c r="B104" s="450"/>
      <c r="C104" s="369"/>
      <c r="D104" s="443"/>
      <c r="E104" s="451"/>
      <c r="F104" s="452"/>
      <c r="G104" s="368"/>
      <c r="H104" s="453">
        <f t="shared" si="4"/>
        <v>0</v>
      </c>
      <c r="I104" s="454"/>
      <c r="J104" s="455"/>
      <c r="K104" s="454">
        <f>IFERROR(($E104/$F104)*(Deelnemersoverzicht!$C$23-(DATEDIF(Startdatum,$D104,"D")/365)),0)</f>
        <v>0</v>
      </c>
      <c r="L104" s="432"/>
      <c r="M104" s="432"/>
      <c r="N104" s="446" t="str">
        <f>IFERROR(IF(D104&gt;=Startdatum,"Na startdatum aangekocht", IF(DATEDIF('Begroting P'!$D104,Startdatum,"D")&gt;0,IF((('Begroting P'!$F104-((DATEDIF($D104,Startdatum,"M")/12)))*($E104/$F104))&lt;0,"Dit is afgeschreven!",(('Begroting P'!$F104-((DATEDIF($D104,Startdatum,"M")/12)))*($E104/$F104))),($E104/$F104))),0)</f>
        <v>Na startdatum aangekocht</v>
      </c>
      <c r="O104" s="432"/>
    </row>
    <row r="105" spans="2:15" ht="12.5" x14ac:dyDescent="0.25">
      <c r="B105" s="450"/>
      <c r="C105" s="369"/>
      <c r="D105" s="443"/>
      <c r="E105" s="451"/>
      <c r="F105" s="452"/>
      <c r="G105" s="368"/>
      <c r="H105" s="453">
        <f t="shared" si="4"/>
        <v>0</v>
      </c>
      <c r="I105" s="454"/>
      <c r="J105" s="455"/>
      <c r="K105" s="454">
        <f>IFERROR(($E105/$F105)*(Deelnemersoverzicht!$C$23-(DATEDIF(Startdatum,$D105,"D")/365)),0)</f>
        <v>0</v>
      </c>
      <c r="L105" s="432"/>
      <c r="M105" s="432"/>
      <c r="N105" s="446" t="str">
        <f>IFERROR(IF(D105&gt;=Startdatum,"Na startdatum aangekocht", IF(DATEDIF('Begroting P'!$D105,Startdatum,"D")&gt;0,IF((('Begroting P'!$F105-((DATEDIF($D105,Startdatum,"M")/12)))*($E105/$F105))&lt;0,"Dit is afgeschreven!",(('Begroting P'!$F105-((DATEDIF($D105,Startdatum,"M")/12)))*($E105/$F105))),($E105/$F105))),0)</f>
        <v>Na startdatum aangekocht</v>
      </c>
      <c r="O105" s="432"/>
    </row>
    <row r="106" spans="2:15" ht="12.5" x14ac:dyDescent="0.25">
      <c r="B106" s="450"/>
      <c r="C106" s="369"/>
      <c r="D106" s="443"/>
      <c r="E106" s="451"/>
      <c r="F106" s="452"/>
      <c r="G106" s="368"/>
      <c r="H106" s="453">
        <f t="shared" si="4"/>
        <v>0</v>
      </c>
      <c r="I106" s="454"/>
      <c r="J106" s="455"/>
      <c r="K106" s="454">
        <f>IFERROR(($E106/$F106)*(Deelnemersoverzicht!$C$23-(DATEDIF(Startdatum,$D106,"D")/365)),0)</f>
        <v>0</v>
      </c>
      <c r="L106" s="432"/>
      <c r="M106" s="432"/>
      <c r="N106" s="446" t="str">
        <f>IFERROR(IF(D106&gt;=Startdatum,"Na startdatum aangekocht", IF(DATEDIF('Begroting P'!$D106,Startdatum,"D")&gt;0,IF((('Begroting P'!$F106-((DATEDIF($D106,Startdatum,"M")/12)))*($E106/$F106))&lt;0,"Dit is afgeschreven!",(('Begroting P'!$F106-((DATEDIF($D106,Startdatum,"M")/12)))*($E106/$F106))),($E106/$F106))),0)</f>
        <v>Na startdatum aangekocht</v>
      </c>
      <c r="O106" s="432"/>
    </row>
    <row r="107" spans="2:15" ht="12.5" x14ac:dyDescent="0.25">
      <c r="B107" s="450"/>
      <c r="C107" s="369"/>
      <c r="D107" s="443"/>
      <c r="E107" s="451"/>
      <c r="F107" s="452"/>
      <c r="G107" s="368"/>
      <c r="H107" s="453">
        <f t="shared" si="4"/>
        <v>0</v>
      </c>
      <c r="I107" s="454"/>
      <c r="J107" s="455"/>
      <c r="K107" s="454">
        <f>IFERROR(($E107/$F107)*(Deelnemersoverzicht!$C$23-(DATEDIF(Startdatum,$D107,"D")/365)),0)</f>
        <v>0</v>
      </c>
      <c r="L107" s="432"/>
      <c r="M107" s="432"/>
      <c r="N107" s="446" t="str">
        <f>IFERROR(IF(D107&gt;=Startdatum,"Na startdatum aangekocht", IF(DATEDIF('Begroting P'!$D107,Startdatum,"D")&gt;0,IF((('Begroting P'!$F107-((DATEDIF($D107,Startdatum,"M")/12)))*($E107/$F107))&lt;0,"Dit is afgeschreven!",(('Begroting P'!$F107-((DATEDIF($D107,Startdatum,"M")/12)))*($E107/$F107))),($E107/$F107))),0)</f>
        <v>Na startdatum aangekocht</v>
      </c>
      <c r="O107" s="432"/>
    </row>
    <row r="108" spans="2:15" s="117" customFormat="1" ht="13" x14ac:dyDescent="0.3">
      <c r="K108" s="101">
        <f>SUM(K90:K107)</f>
        <v>0</v>
      </c>
    </row>
    <row r="109" spans="2:15" s="117" customFormat="1" ht="13" x14ac:dyDescent="0.3">
      <c r="N109" s="143"/>
    </row>
    <row r="110" spans="2:15" s="117" customFormat="1" ht="13" x14ac:dyDescent="0.3">
      <c r="B110" s="117" t="s">
        <v>248</v>
      </c>
      <c r="C110" s="432"/>
      <c r="J110" s="143"/>
    </row>
    <row r="111" spans="2:15" s="117" customFormat="1" ht="26" x14ac:dyDescent="0.3">
      <c r="B111" s="130" t="s">
        <v>221</v>
      </c>
      <c r="C111" s="594" t="s">
        <v>232</v>
      </c>
      <c r="D111" s="595"/>
      <c r="E111" s="595"/>
      <c r="F111" s="595"/>
      <c r="G111" s="595"/>
      <c r="H111" s="596"/>
      <c r="I111" s="140" t="s">
        <v>249</v>
      </c>
      <c r="J111" s="144" t="s">
        <v>250</v>
      </c>
      <c r="K111" s="130" t="s">
        <v>227</v>
      </c>
      <c r="L111" s="143"/>
    </row>
    <row r="112" spans="2:15" s="117" customFormat="1" ht="13" x14ac:dyDescent="0.3">
      <c r="B112" s="450"/>
      <c r="C112" s="582"/>
      <c r="D112" s="587"/>
      <c r="E112" s="587"/>
      <c r="F112" s="587"/>
      <c r="G112" s="587"/>
      <c r="H112" s="583"/>
      <c r="I112" s="369"/>
      <c r="J112" s="439"/>
      <c r="K112" s="456">
        <f t="shared" ref="K112:K129" si="5">$I112*J112</f>
        <v>0</v>
      </c>
      <c r="L112" s="143"/>
    </row>
    <row r="113" spans="2:12" s="117" customFormat="1" ht="13" x14ac:dyDescent="0.3">
      <c r="B113" s="450"/>
      <c r="C113" s="582"/>
      <c r="D113" s="587"/>
      <c r="E113" s="587"/>
      <c r="F113" s="587"/>
      <c r="G113" s="587"/>
      <c r="H113" s="583"/>
      <c r="I113" s="369"/>
      <c r="J113" s="439"/>
      <c r="K113" s="456">
        <f t="shared" si="5"/>
        <v>0</v>
      </c>
      <c r="L113" s="143"/>
    </row>
    <row r="114" spans="2:12" s="117" customFormat="1" ht="13" x14ac:dyDescent="0.3">
      <c r="B114" s="450"/>
      <c r="C114" s="582"/>
      <c r="D114" s="587"/>
      <c r="E114" s="587"/>
      <c r="F114" s="587"/>
      <c r="G114" s="587"/>
      <c r="H114" s="583"/>
      <c r="I114" s="369"/>
      <c r="J114" s="439"/>
      <c r="K114" s="456">
        <f t="shared" si="5"/>
        <v>0</v>
      </c>
      <c r="L114" s="143"/>
    </row>
    <row r="115" spans="2:12" s="117" customFormat="1" ht="13" x14ac:dyDescent="0.3">
      <c r="B115" s="450"/>
      <c r="C115" s="582"/>
      <c r="D115" s="587"/>
      <c r="E115" s="587"/>
      <c r="F115" s="587"/>
      <c r="G115" s="587"/>
      <c r="H115" s="583"/>
      <c r="I115" s="369"/>
      <c r="J115" s="439"/>
      <c r="K115" s="456">
        <f t="shared" si="5"/>
        <v>0</v>
      </c>
      <c r="L115" s="143"/>
    </row>
    <row r="116" spans="2:12" s="117" customFormat="1" ht="13" x14ac:dyDescent="0.3">
      <c r="B116" s="450"/>
      <c r="C116" s="582"/>
      <c r="D116" s="587"/>
      <c r="E116" s="587"/>
      <c r="F116" s="587"/>
      <c r="G116" s="587"/>
      <c r="H116" s="583"/>
      <c r="I116" s="369"/>
      <c r="J116" s="439"/>
      <c r="K116" s="456">
        <f t="shared" si="5"/>
        <v>0</v>
      </c>
      <c r="L116" s="143"/>
    </row>
    <row r="117" spans="2:12" s="117" customFormat="1" ht="13" x14ac:dyDescent="0.3">
      <c r="B117" s="450"/>
      <c r="C117" s="582"/>
      <c r="D117" s="587"/>
      <c r="E117" s="587"/>
      <c r="F117" s="587"/>
      <c r="G117" s="587"/>
      <c r="H117" s="583"/>
      <c r="I117" s="369"/>
      <c r="J117" s="439"/>
      <c r="K117" s="456">
        <f t="shared" si="5"/>
        <v>0</v>
      </c>
      <c r="L117" s="143"/>
    </row>
    <row r="118" spans="2:12" s="117" customFormat="1" ht="13" x14ac:dyDescent="0.3">
      <c r="B118" s="450"/>
      <c r="C118" s="588"/>
      <c r="D118" s="588"/>
      <c r="E118" s="588"/>
      <c r="F118" s="588"/>
      <c r="G118" s="588"/>
      <c r="H118" s="588"/>
      <c r="I118" s="368"/>
      <c r="J118" s="457"/>
      <c r="K118" s="456">
        <f t="shared" si="5"/>
        <v>0</v>
      </c>
      <c r="L118" s="143"/>
    </row>
    <row r="119" spans="2:12" s="117" customFormat="1" ht="13" x14ac:dyDescent="0.3">
      <c r="B119" s="450"/>
      <c r="C119" s="588"/>
      <c r="D119" s="588"/>
      <c r="E119" s="588"/>
      <c r="F119" s="588"/>
      <c r="G119" s="588"/>
      <c r="H119" s="588"/>
      <c r="I119" s="368"/>
      <c r="J119" s="457"/>
      <c r="K119" s="456">
        <f t="shared" si="5"/>
        <v>0</v>
      </c>
      <c r="L119" s="143"/>
    </row>
    <row r="120" spans="2:12" s="117" customFormat="1" ht="13" x14ac:dyDescent="0.3">
      <c r="B120" s="450"/>
      <c r="C120" s="582"/>
      <c r="D120" s="587"/>
      <c r="E120" s="587"/>
      <c r="F120" s="587"/>
      <c r="G120" s="587"/>
      <c r="H120" s="583"/>
      <c r="I120" s="369"/>
      <c r="J120" s="439"/>
      <c r="K120" s="456">
        <f t="shared" si="5"/>
        <v>0</v>
      </c>
      <c r="L120" s="143"/>
    </row>
    <row r="121" spans="2:12" s="117" customFormat="1" ht="13" x14ac:dyDescent="0.3">
      <c r="B121" s="450"/>
      <c r="C121" s="582"/>
      <c r="D121" s="587"/>
      <c r="E121" s="587"/>
      <c r="F121" s="587"/>
      <c r="G121" s="587"/>
      <c r="H121" s="583"/>
      <c r="I121" s="369"/>
      <c r="J121" s="439"/>
      <c r="K121" s="456">
        <f t="shared" si="5"/>
        <v>0</v>
      </c>
      <c r="L121" s="143"/>
    </row>
    <row r="122" spans="2:12" s="117" customFormat="1" ht="13" x14ac:dyDescent="0.3">
      <c r="B122" s="450"/>
      <c r="C122" s="582"/>
      <c r="D122" s="587"/>
      <c r="E122" s="587"/>
      <c r="F122" s="587"/>
      <c r="G122" s="587"/>
      <c r="H122" s="583"/>
      <c r="I122" s="369"/>
      <c r="J122" s="439"/>
      <c r="K122" s="456">
        <f t="shared" si="5"/>
        <v>0</v>
      </c>
      <c r="L122" s="143"/>
    </row>
    <row r="123" spans="2:12" s="117" customFormat="1" ht="13" x14ac:dyDescent="0.3">
      <c r="B123" s="450"/>
      <c r="C123" s="582"/>
      <c r="D123" s="587"/>
      <c r="E123" s="587"/>
      <c r="F123" s="587"/>
      <c r="G123" s="587"/>
      <c r="H123" s="583"/>
      <c r="I123" s="369"/>
      <c r="J123" s="439"/>
      <c r="K123" s="456">
        <f t="shared" si="5"/>
        <v>0</v>
      </c>
      <c r="L123" s="143"/>
    </row>
    <row r="124" spans="2:12" s="117" customFormat="1" ht="13" x14ac:dyDescent="0.3">
      <c r="B124" s="450"/>
      <c r="C124" s="582"/>
      <c r="D124" s="587"/>
      <c r="E124" s="587"/>
      <c r="F124" s="587"/>
      <c r="G124" s="587"/>
      <c r="H124" s="583"/>
      <c r="I124" s="369"/>
      <c r="J124" s="439"/>
      <c r="K124" s="456">
        <f t="shared" si="5"/>
        <v>0</v>
      </c>
      <c r="L124" s="143"/>
    </row>
    <row r="125" spans="2:12" s="117" customFormat="1" ht="13" x14ac:dyDescent="0.3">
      <c r="B125" s="450"/>
      <c r="C125" s="582"/>
      <c r="D125" s="587"/>
      <c r="E125" s="587"/>
      <c r="F125" s="587"/>
      <c r="G125" s="587"/>
      <c r="H125" s="583"/>
      <c r="I125" s="369"/>
      <c r="J125" s="439"/>
      <c r="K125" s="456">
        <f t="shared" si="5"/>
        <v>0</v>
      </c>
      <c r="L125" s="143"/>
    </row>
    <row r="126" spans="2:12" s="117" customFormat="1" ht="13" x14ac:dyDescent="0.3">
      <c r="B126" s="450"/>
      <c r="C126" s="582"/>
      <c r="D126" s="587"/>
      <c r="E126" s="587"/>
      <c r="F126" s="587"/>
      <c r="G126" s="587"/>
      <c r="H126" s="583"/>
      <c r="I126" s="369"/>
      <c r="J126" s="439"/>
      <c r="K126" s="456">
        <f t="shared" si="5"/>
        <v>0</v>
      </c>
      <c r="L126" s="143"/>
    </row>
    <row r="127" spans="2:12" s="117" customFormat="1" ht="13" x14ac:dyDescent="0.3">
      <c r="B127" s="450"/>
      <c r="C127" s="582"/>
      <c r="D127" s="587"/>
      <c r="E127" s="587"/>
      <c r="F127" s="587"/>
      <c r="G127" s="587"/>
      <c r="H127" s="583"/>
      <c r="I127" s="369"/>
      <c r="J127" s="439"/>
      <c r="K127" s="456">
        <f t="shared" si="5"/>
        <v>0</v>
      </c>
      <c r="L127" s="143"/>
    </row>
    <row r="128" spans="2:12" s="117" customFormat="1" ht="13" x14ac:dyDescent="0.3">
      <c r="B128" s="450"/>
      <c r="C128" s="582"/>
      <c r="D128" s="587"/>
      <c r="E128" s="587"/>
      <c r="F128" s="587"/>
      <c r="G128" s="587"/>
      <c r="H128" s="583"/>
      <c r="I128" s="369"/>
      <c r="J128" s="439"/>
      <c r="K128" s="456">
        <f t="shared" si="5"/>
        <v>0</v>
      </c>
      <c r="L128" s="143"/>
    </row>
    <row r="129" spans="2:13" s="117" customFormat="1" ht="13" x14ac:dyDescent="0.3">
      <c r="B129" s="450"/>
      <c r="C129" s="582"/>
      <c r="D129" s="587"/>
      <c r="E129" s="587"/>
      <c r="F129" s="587"/>
      <c r="G129" s="587"/>
      <c r="H129" s="583"/>
      <c r="I129" s="369"/>
      <c r="J129" s="439"/>
      <c r="K129" s="456">
        <f t="shared" si="5"/>
        <v>0</v>
      </c>
      <c r="L129" s="143"/>
    </row>
    <row r="130" spans="2:13" s="117" customFormat="1" ht="13" x14ac:dyDescent="0.3">
      <c r="K130" s="101">
        <f>SUM(K112:K129)</f>
        <v>0</v>
      </c>
      <c r="L130" s="143"/>
    </row>
    <row r="131" spans="2:13" s="117" customFormat="1" ht="13" x14ac:dyDescent="0.3"/>
    <row r="132" spans="2:13" s="117" customFormat="1" ht="13" x14ac:dyDescent="0.3">
      <c r="B132" s="117" t="s">
        <v>251</v>
      </c>
      <c r="C132" s="432"/>
      <c r="L132" s="143"/>
      <c r="M132" s="143"/>
    </row>
    <row r="133" spans="2:13" s="117" customFormat="1" ht="26" x14ac:dyDescent="0.3">
      <c r="B133" s="130" t="s">
        <v>221</v>
      </c>
      <c r="C133" s="140" t="s">
        <v>252</v>
      </c>
      <c r="D133" s="145"/>
      <c r="E133" s="142" t="s">
        <v>232</v>
      </c>
      <c r="F133" s="150"/>
      <c r="G133" s="150"/>
      <c r="H133" s="150"/>
      <c r="I133" s="150"/>
      <c r="J133" s="150"/>
      <c r="K133" s="144" t="s">
        <v>227</v>
      </c>
      <c r="L133" s="143"/>
    </row>
    <row r="134" spans="2:13" s="117" customFormat="1" ht="13" x14ac:dyDescent="0.3">
      <c r="B134" s="450"/>
      <c r="C134" s="582"/>
      <c r="D134" s="583"/>
      <c r="E134" s="369"/>
      <c r="F134" s="458"/>
      <c r="G134" s="458"/>
      <c r="H134" s="458"/>
      <c r="I134" s="458"/>
      <c r="J134" s="458"/>
      <c r="K134" s="459"/>
      <c r="L134" s="143"/>
    </row>
    <row r="135" spans="2:13" s="117" customFormat="1" ht="13" x14ac:dyDescent="0.3">
      <c r="B135" s="450"/>
      <c r="C135" s="582"/>
      <c r="D135" s="583"/>
      <c r="E135" s="369"/>
      <c r="F135" s="458"/>
      <c r="G135" s="458"/>
      <c r="H135" s="458"/>
      <c r="I135" s="458"/>
      <c r="J135" s="458"/>
      <c r="K135" s="459"/>
      <c r="L135" s="143"/>
    </row>
    <row r="136" spans="2:13" s="117" customFormat="1" ht="13" x14ac:dyDescent="0.3">
      <c r="B136" s="450"/>
      <c r="C136" s="582"/>
      <c r="D136" s="583"/>
      <c r="E136" s="369"/>
      <c r="F136" s="458"/>
      <c r="G136" s="458"/>
      <c r="H136" s="458"/>
      <c r="I136" s="458"/>
      <c r="J136" s="458"/>
      <c r="K136" s="459"/>
      <c r="L136" s="143"/>
    </row>
    <row r="137" spans="2:13" s="117" customFormat="1" ht="13" x14ac:dyDescent="0.3">
      <c r="B137" s="450"/>
      <c r="C137" s="582"/>
      <c r="D137" s="583"/>
      <c r="E137" s="369"/>
      <c r="F137" s="458"/>
      <c r="G137" s="458"/>
      <c r="H137" s="458"/>
      <c r="I137" s="458"/>
      <c r="J137" s="458"/>
      <c r="K137" s="459"/>
      <c r="L137" s="143"/>
    </row>
    <row r="138" spans="2:13" s="117" customFormat="1" ht="13" x14ac:dyDescent="0.3">
      <c r="B138" s="450"/>
      <c r="C138" s="582"/>
      <c r="D138" s="583"/>
      <c r="E138" s="369"/>
      <c r="F138" s="458"/>
      <c r="G138" s="458"/>
      <c r="H138" s="458"/>
      <c r="I138" s="458"/>
      <c r="J138" s="458"/>
      <c r="K138" s="459"/>
      <c r="L138" s="143"/>
    </row>
    <row r="139" spans="2:13" s="117" customFormat="1" ht="13" x14ac:dyDescent="0.3">
      <c r="B139" s="450"/>
      <c r="C139" s="582"/>
      <c r="D139" s="583"/>
      <c r="E139" s="369"/>
      <c r="F139" s="458"/>
      <c r="G139" s="458"/>
      <c r="H139" s="458"/>
      <c r="I139" s="458"/>
      <c r="J139" s="458"/>
      <c r="K139" s="459"/>
      <c r="L139" s="143"/>
    </row>
    <row r="140" spans="2:13" s="117" customFormat="1" ht="13" x14ac:dyDescent="0.3">
      <c r="B140" s="450"/>
      <c r="C140" s="582"/>
      <c r="D140" s="583"/>
      <c r="E140" s="369"/>
      <c r="F140" s="458"/>
      <c r="G140" s="458"/>
      <c r="H140" s="458"/>
      <c r="I140" s="458"/>
      <c r="J140" s="458"/>
      <c r="K140" s="459"/>
      <c r="L140" s="143"/>
    </row>
    <row r="141" spans="2:13" s="117" customFormat="1" ht="13" x14ac:dyDescent="0.3">
      <c r="B141" s="450"/>
      <c r="C141" s="582"/>
      <c r="D141" s="583"/>
      <c r="E141" s="369"/>
      <c r="F141" s="458"/>
      <c r="G141" s="458"/>
      <c r="H141" s="458"/>
      <c r="I141" s="458"/>
      <c r="J141" s="458"/>
      <c r="K141" s="459"/>
      <c r="L141" s="143"/>
    </row>
    <row r="142" spans="2:13" s="117" customFormat="1" ht="13" x14ac:dyDescent="0.3">
      <c r="B142" s="450"/>
      <c r="C142" s="582"/>
      <c r="D142" s="583"/>
      <c r="E142" s="369"/>
      <c r="F142" s="458"/>
      <c r="G142" s="458"/>
      <c r="H142" s="458"/>
      <c r="I142" s="458"/>
      <c r="J142" s="458"/>
      <c r="K142" s="226"/>
      <c r="L142" s="143"/>
    </row>
    <row r="143" spans="2:13" s="117" customFormat="1" ht="13" x14ac:dyDescent="0.3">
      <c r="B143" s="450"/>
      <c r="C143" s="582"/>
      <c r="D143" s="583"/>
      <c r="E143" s="369"/>
      <c r="F143" s="458"/>
      <c r="G143" s="458"/>
      <c r="H143" s="458"/>
      <c r="I143" s="458"/>
      <c r="J143" s="458"/>
      <c r="K143" s="459"/>
      <c r="L143" s="143"/>
    </row>
    <row r="144" spans="2:13" s="117" customFormat="1" ht="13" x14ac:dyDescent="0.3">
      <c r="B144" s="450"/>
      <c r="C144" s="582"/>
      <c r="D144" s="583"/>
      <c r="E144" s="369"/>
      <c r="F144" s="458"/>
      <c r="G144" s="458"/>
      <c r="H144" s="458"/>
      <c r="I144" s="458"/>
      <c r="J144" s="458"/>
      <c r="K144" s="459"/>
      <c r="L144" s="143"/>
    </row>
    <row r="145" spans="1:15" s="117" customFormat="1" ht="13" x14ac:dyDescent="0.3">
      <c r="B145" s="450"/>
      <c r="C145" s="582"/>
      <c r="D145" s="583"/>
      <c r="E145" s="369"/>
      <c r="F145" s="458"/>
      <c r="G145" s="458"/>
      <c r="H145" s="458"/>
      <c r="I145" s="458"/>
      <c r="J145" s="458"/>
      <c r="K145" s="459"/>
      <c r="L145" s="143"/>
    </row>
    <row r="146" spans="1:15" s="117" customFormat="1" ht="13" x14ac:dyDescent="0.3">
      <c r="B146" s="450"/>
      <c r="C146" s="582"/>
      <c r="D146" s="583"/>
      <c r="E146" s="369"/>
      <c r="F146" s="458"/>
      <c r="G146" s="458"/>
      <c r="H146" s="458"/>
      <c r="I146" s="458"/>
      <c r="J146" s="458"/>
      <c r="K146" s="459"/>
      <c r="L146" s="143"/>
    </row>
    <row r="147" spans="1:15" s="117" customFormat="1" ht="13" x14ac:dyDescent="0.3">
      <c r="B147" s="450"/>
      <c r="C147" s="582"/>
      <c r="D147" s="583"/>
      <c r="E147" s="369"/>
      <c r="F147" s="458"/>
      <c r="G147" s="458"/>
      <c r="H147" s="458"/>
      <c r="I147" s="458"/>
      <c r="J147" s="458"/>
      <c r="K147" s="459"/>
      <c r="L147" s="143"/>
    </row>
    <row r="148" spans="1:15" s="117" customFormat="1" ht="13" x14ac:dyDescent="0.3">
      <c r="B148" s="450"/>
      <c r="C148" s="582"/>
      <c r="D148" s="583"/>
      <c r="E148" s="369"/>
      <c r="F148" s="458"/>
      <c r="G148" s="458"/>
      <c r="H148" s="458"/>
      <c r="I148" s="458"/>
      <c r="J148" s="458"/>
      <c r="K148" s="459"/>
      <c r="L148" s="143"/>
    </row>
    <row r="149" spans="1:15" s="117" customFormat="1" ht="13" x14ac:dyDescent="0.3">
      <c r="B149" s="450"/>
      <c r="C149" s="582"/>
      <c r="D149" s="583"/>
      <c r="E149" s="369"/>
      <c r="F149" s="458"/>
      <c r="G149" s="458"/>
      <c r="H149" s="458"/>
      <c r="I149" s="458"/>
      <c r="J149" s="458"/>
      <c r="K149" s="459"/>
      <c r="L149" s="143"/>
    </row>
    <row r="150" spans="1:15" s="117" customFormat="1" ht="13" x14ac:dyDescent="0.3">
      <c r="B150" s="450"/>
      <c r="C150" s="582"/>
      <c r="D150" s="583"/>
      <c r="E150" s="369"/>
      <c r="F150" s="458"/>
      <c r="G150" s="458"/>
      <c r="H150" s="458"/>
      <c r="I150" s="458"/>
      <c r="J150" s="458"/>
      <c r="K150" s="459"/>
      <c r="L150" s="143"/>
    </row>
    <row r="151" spans="1:15" s="117" customFormat="1" ht="13" x14ac:dyDescent="0.3">
      <c r="B151" s="450"/>
      <c r="C151" s="582"/>
      <c r="D151" s="583"/>
      <c r="E151" s="369"/>
      <c r="F151" s="458"/>
      <c r="G151" s="458"/>
      <c r="H151" s="458"/>
      <c r="I151" s="458"/>
      <c r="J151" s="458"/>
      <c r="K151" s="226"/>
      <c r="L151" s="143"/>
    </row>
    <row r="152" spans="1:15" s="117" customFormat="1" ht="13" x14ac:dyDescent="0.3">
      <c r="K152" s="101">
        <f>SUM(K134:K151)</f>
        <v>0</v>
      </c>
    </row>
    <row r="153" spans="1:15" s="117" customFormat="1" ht="13" x14ac:dyDescent="0.3">
      <c r="L153" s="143"/>
      <c r="M153" s="143"/>
    </row>
    <row r="154" spans="1:15" s="117" customFormat="1" ht="13" x14ac:dyDescent="0.3">
      <c r="J154" s="169" t="s">
        <v>253</v>
      </c>
      <c r="K154" s="101">
        <f>K108+K130+K152</f>
        <v>0</v>
      </c>
      <c r="L154" s="143"/>
    </row>
    <row r="155" spans="1:15" s="117" customFormat="1" ht="13" x14ac:dyDescent="0.3">
      <c r="N155" s="132"/>
    </row>
    <row r="156" spans="1:15" ht="13" x14ac:dyDescent="0.3">
      <c r="A156" s="432"/>
      <c r="B156" s="114" t="s">
        <v>254</v>
      </c>
      <c r="C156" s="115"/>
      <c r="D156" s="146"/>
      <c r="E156" s="147"/>
      <c r="F156" s="115"/>
      <c r="G156" s="115"/>
      <c r="H156" s="115"/>
      <c r="I156" s="115"/>
      <c r="J156" s="115"/>
      <c r="K156" s="115"/>
      <c r="L156" s="116"/>
      <c r="M156" s="432"/>
      <c r="N156" s="432"/>
      <c r="O156" s="432"/>
    </row>
    <row r="157" spans="1:15" ht="13" x14ac:dyDescent="0.3">
      <c r="A157" s="432"/>
      <c r="B157" s="114" t="s">
        <v>255</v>
      </c>
      <c r="C157" s="115"/>
      <c r="D157" s="146"/>
      <c r="E157" s="147"/>
      <c r="F157" s="115"/>
      <c r="G157" s="115"/>
      <c r="H157" s="115"/>
      <c r="I157" s="115"/>
      <c r="J157" s="115"/>
      <c r="K157" s="261"/>
      <c r="L157" s="149"/>
      <c r="M157" s="432"/>
      <c r="N157" s="432"/>
      <c r="O157" s="432"/>
    </row>
    <row r="158" spans="1:15" ht="13" x14ac:dyDescent="0.3">
      <c r="A158" s="432"/>
      <c r="B158" s="432"/>
      <c r="C158" s="138"/>
      <c r="D158" s="432"/>
      <c r="E158" s="432"/>
      <c r="F158" s="432"/>
      <c r="G158" s="432"/>
      <c r="H158" s="432"/>
      <c r="I158" s="432"/>
      <c r="J158" s="432"/>
      <c r="K158" s="432"/>
      <c r="L158" s="432"/>
      <c r="M158" s="432"/>
      <c r="N158" s="432"/>
      <c r="O158" s="435"/>
    </row>
    <row r="159" spans="1:15" ht="13" x14ac:dyDescent="0.3">
      <c r="A159" s="403"/>
      <c r="B159" s="142" t="s">
        <v>256</v>
      </c>
      <c r="C159" s="150"/>
      <c r="D159" s="150"/>
      <c r="E159" s="150"/>
      <c r="F159" s="150"/>
      <c r="G159" s="150"/>
      <c r="H159" s="150"/>
      <c r="I159" s="150"/>
      <c r="J159" s="150"/>
      <c r="K159" s="136" t="s">
        <v>136</v>
      </c>
      <c r="L159" s="460"/>
      <c r="M159" s="432"/>
      <c r="N159" s="432"/>
      <c r="O159" s="432"/>
    </row>
    <row r="160" spans="1:15" ht="12.5" x14ac:dyDescent="0.25">
      <c r="A160" s="432"/>
      <c r="B160" s="461" t="s">
        <v>219</v>
      </c>
      <c r="C160" s="462" t="s">
        <v>220</v>
      </c>
      <c r="D160" s="462"/>
      <c r="E160" s="462"/>
      <c r="F160" s="462"/>
      <c r="G160" s="462"/>
      <c r="H160" s="462"/>
      <c r="I160" s="462"/>
      <c r="J160" s="462"/>
      <c r="K160" s="441">
        <f>K56</f>
        <v>0</v>
      </c>
      <c r="L160" s="435"/>
      <c r="M160" s="432"/>
      <c r="N160" s="432"/>
      <c r="O160" s="432"/>
    </row>
    <row r="161" spans="2:15" ht="12.5" x14ac:dyDescent="0.25">
      <c r="B161" s="461" t="s">
        <v>229</v>
      </c>
      <c r="C161" s="462" t="s">
        <v>230</v>
      </c>
      <c r="D161" s="462"/>
      <c r="E161" s="462"/>
      <c r="F161" s="462"/>
      <c r="G161" s="462"/>
      <c r="H161" s="462"/>
      <c r="I161" s="462"/>
      <c r="J161" s="462"/>
      <c r="K161" s="441">
        <f>K84</f>
        <v>0</v>
      </c>
      <c r="L161" s="435"/>
      <c r="M161" s="432"/>
      <c r="N161" s="432"/>
      <c r="O161" s="432"/>
    </row>
    <row r="162" spans="2:15" ht="12.5" x14ac:dyDescent="0.25">
      <c r="B162" s="461" t="s">
        <v>242</v>
      </c>
      <c r="C162" s="462" t="s">
        <v>243</v>
      </c>
      <c r="D162" s="462"/>
      <c r="E162" s="462"/>
      <c r="F162" s="462"/>
      <c r="G162" s="462"/>
      <c r="H162" s="462"/>
      <c r="I162" s="462"/>
      <c r="J162" s="462"/>
      <c r="K162" s="441">
        <f>K154</f>
        <v>0</v>
      </c>
      <c r="L162" s="435"/>
      <c r="M162" s="432"/>
      <c r="N162" s="432"/>
      <c r="O162" s="432"/>
    </row>
    <row r="163" spans="2:15" ht="13" x14ac:dyDescent="0.3">
      <c r="B163" s="117"/>
      <c r="C163" s="117"/>
      <c r="D163" s="432"/>
      <c r="E163" s="432"/>
      <c r="F163" s="432"/>
      <c r="G163" s="432"/>
      <c r="H163" s="432"/>
      <c r="I163" s="432"/>
      <c r="J163" s="432"/>
      <c r="K163" s="432"/>
      <c r="L163" s="432"/>
      <c r="M163" s="463"/>
      <c r="N163" s="435"/>
      <c r="O163" s="432"/>
    </row>
    <row r="164" spans="2:15" ht="13" x14ac:dyDescent="0.3">
      <c r="B164" s="151" t="s">
        <v>257</v>
      </c>
      <c r="C164" s="152" t="s">
        <v>258</v>
      </c>
      <c r="D164" s="152"/>
      <c r="E164" s="152"/>
      <c r="F164" s="152"/>
      <c r="G164" s="152"/>
      <c r="H164" s="152"/>
      <c r="I164" s="152"/>
      <c r="J164" s="152"/>
      <c r="K164" s="153">
        <f>SUM(K160:K162)</f>
        <v>0</v>
      </c>
      <c r="L164" s="435"/>
      <c r="M164" s="432"/>
      <c r="N164" s="432"/>
      <c r="O164" s="432"/>
    </row>
    <row r="165" spans="2:15" ht="12.5" x14ac:dyDescent="0.25">
      <c r="B165" s="154"/>
      <c r="C165" s="154"/>
      <c r="D165" s="432"/>
      <c r="E165" s="432"/>
      <c r="F165" s="432"/>
      <c r="G165" s="432"/>
      <c r="H165" s="432"/>
      <c r="I165" s="432"/>
      <c r="J165" s="432"/>
      <c r="K165" s="432"/>
      <c r="L165" s="432"/>
      <c r="M165" s="432"/>
      <c r="N165" s="435"/>
      <c r="O165" s="432"/>
    </row>
    <row r="166" spans="2:15" ht="12.5" x14ac:dyDescent="0.25">
      <c r="B166" s="461" t="s">
        <v>259</v>
      </c>
      <c r="C166" s="462"/>
      <c r="D166" s="462"/>
      <c r="E166" s="462"/>
      <c r="F166" s="462"/>
      <c r="G166" s="462"/>
      <c r="H166" s="462"/>
      <c r="I166" s="462"/>
      <c r="J166" s="462"/>
      <c r="K166" s="464" t="s">
        <v>86</v>
      </c>
      <c r="L166" s="432"/>
      <c r="M166" s="432"/>
      <c r="N166" s="435"/>
      <c r="O166" s="432"/>
    </row>
    <row r="167" spans="2:15" ht="12.5" x14ac:dyDescent="0.25">
      <c r="B167" s="461" t="s">
        <v>261</v>
      </c>
      <c r="C167" s="462"/>
      <c r="D167" s="462"/>
      <c r="E167" s="462"/>
      <c r="F167" s="462"/>
      <c r="G167" s="462"/>
      <c r="H167" s="462"/>
      <c r="I167" s="462"/>
      <c r="J167" s="462"/>
      <c r="K167" s="465" t="str">
        <f>IF(K166="Middelgrote bedrijven (10%)","60%",IF(K166="Kleine bedrijven (20%)","70%",IF(K166="&lt;maak een keuze&gt;","0%","50%")))</f>
        <v>0%</v>
      </c>
      <c r="L167" s="466"/>
      <c r="M167" s="435"/>
      <c r="N167" s="432"/>
      <c r="O167" s="432"/>
    </row>
    <row r="168" spans="2:15" ht="13" x14ac:dyDescent="0.3">
      <c r="B168" s="461" t="s">
        <v>335</v>
      </c>
      <c r="C168" s="462"/>
      <c r="D168" s="462"/>
      <c r="E168" s="462"/>
      <c r="F168" s="462"/>
      <c r="G168" s="462"/>
      <c r="H168" s="462"/>
      <c r="I168" s="462"/>
      <c r="J168" s="462"/>
      <c r="K168" s="101" t="e">
        <f>MIN(K164*K167,MaxSubsidie)</f>
        <v>#N/A</v>
      </c>
      <c r="L168" s="155"/>
      <c r="M168" s="435"/>
      <c r="N168" s="432"/>
      <c r="O168" s="432"/>
    </row>
    <row r="169" spans="2:15" x14ac:dyDescent="0.35">
      <c r="B169" s="580" t="s">
        <v>144</v>
      </c>
      <c r="C169" s="581"/>
      <c r="D169" s="581"/>
      <c r="E169" s="581"/>
      <c r="F169" s="581"/>
      <c r="G169" s="156"/>
      <c r="H169" s="157"/>
      <c r="J169" s="170" t="str">
        <f>IF(K169&gt;0,"Dit kan gevolgen hebben voor de maximale hoogte van de subsidie!","")</f>
        <v/>
      </c>
      <c r="K169" s="227">
        <v>0</v>
      </c>
      <c r="L169" s="432"/>
      <c r="M169" s="432"/>
      <c r="N169" s="432"/>
      <c r="O169" s="432"/>
    </row>
    <row r="170" spans="2:15" ht="13" x14ac:dyDescent="0.3">
      <c r="B170" s="151" t="s">
        <v>262</v>
      </c>
      <c r="C170" s="152"/>
      <c r="D170" s="152"/>
      <c r="E170" s="152"/>
      <c r="F170" s="152"/>
      <c r="G170" s="152"/>
      <c r="H170" s="152"/>
      <c r="I170" s="152"/>
      <c r="J170" s="152"/>
      <c r="K170" s="101" t="e">
        <f>K168-K169</f>
        <v>#N/A</v>
      </c>
      <c r="L170" s="435"/>
      <c r="M170" s="432"/>
      <c r="N170" s="467"/>
      <c r="O170" s="432"/>
    </row>
    <row r="171" spans="2:15" ht="13" x14ac:dyDescent="0.3">
      <c r="B171" s="580" t="s">
        <v>263</v>
      </c>
      <c r="C171" s="581"/>
      <c r="D171" s="581"/>
      <c r="E171" s="367" t="str">
        <f>IF(L171&lt;1,"Let op: Vergeet niet de door u gevraagde subsidie in te vullen! →",IF(L171&gt;MaxSubsidie,"LET OP: u vraagt meer subsidie aan dat volgens het programma mogelijk is",IF(L171&gt;K170,"LET OP: U vraagt meer dan de maximale berekende subsidie aan!",IF(L171&lt;K170,"LET OP: U vraagt minder dan de maximale berekende subsidie aan!",""))))</f>
        <v>Let op: Vergeet niet de door u gevraagde subsidie in te vullen! →</v>
      </c>
      <c r="F171" s="157"/>
      <c r="G171" s="157"/>
      <c r="H171" s="157"/>
      <c r="I171" s="157"/>
      <c r="J171" s="157"/>
      <c r="K171" s="262" t="e">
        <f>IF(K168&gt;0,L171/(K170+K169)*K168,0)</f>
        <v>#N/A</v>
      </c>
      <c r="L171" s="228">
        <v>0</v>
      </c>
      <c r="M171" s="435"/>
      <c r="N171" s="432"/>
      <c r="O171" s="432"/>
    </row>
    <row r="172" spans="2:15" ht="12.5" x14ac:dyDescent="0.25">
      <c r="B172" s="432"/>
      <c r="C172" s="432"/>
      <c r="D172" s="432"/>
      <c r="E172" s="432"/>
      <c r="F172" s="432"/>
      <c r="G172" s="432"/>
      <c r="H172" s="432"/>
      <c r="I172" s="432"/>
      <c r="J172" s="432"/>
      <c r="K172" s="432"/>
      <c r="L172" s="432"/>
      <c r="M172" s="432"/>
      <c r="N172" s="432"/>
      <c r="O172" s="432"/>
    </row>
    <row r="173" spans="2:15" ht="13" x14ac:dyDescent="0.3">
      <c r="B173" s="114" t="s">
        <v>264</v>
      </c>
      <c r="C173" s="115"/>
      <c r="D173" s="146"/>
      <c r="E173" s="147"/>
      <c r="F173" s="115"/>
      <c r="G173" s="115"/>
      <c r="H173" s="115"/>
      <c r="I173" s="115"/>
      <c r="J173" s="115"/>
      <c r="K173" s="115"/>
      <c r="L173" s="115"/>
      <c r="M173" s="148"/>
      <c r="N173" s="149"/>
      <c r="O173" s="435"/>
    </row>
    <row r="174" spans="2:15" ht="13" x14ac:dyDescent="0.3">
      <c r="B174" s="114" t="s">
        <v>265</v>
      </c>
      <c r="C174" s="115"/>
      <c r="D174" s="146"/>
      <c r="E174" s="147"/>
      <c r="F174" s="115"/>
      <c r="G174" s="115"/>
      <c r="H174" s="115"/>
      <c r="I174" s="115"/>
      <c r="J174" s="115"/>
      <c r="K174" s="115"/>
      <c r="L174" s="115"/>
      <c r="M174" s="148"/>
      <c r="N174" s="149"/>
      <c r="O174" s="435"/>
    </row>
    <row r="175" spans="2:15" ht="13" thickBot="1" x14ac:dyDescent="0.3">
      <c r="B175" s="432"/>
      <c r="C175" s="432"/>
      <c r="D175" s="432"/>
      <c r="E175" s="432"/>
      <c r="F175" s="432"/>
      <c r="G175" s="432"/>
      <c r="H175" s="432"/>
      <c r="I175" s="432"/>
      <c r="J175" s="432"/>
      <c r="K175" s="432"/>
      <c r="L175" s="432"/>
      <c r="M175" s="432"/>
      <c r="N175" s="435"/>
      <c r="O175" s="435"/>
    </row>
    <row r="176" spans="2:15" ht="12.5" x14ac:dyDescent="0.25">
      <c r="B176" s="468" t="s">
        <v>266</v>
      </c>
      <c r="C176" s="469" t="s">
        <v>175</v>
      </c>
      <c r="D176" s="470"/>
      <c r="E176" s="470"/>
      <c r="F176" s="470"/>
      <c r="G176" s="470"/>
      <c r="H176" s="470"/>
      <c r="I176" s="470"/>
      <c r="J176" s="470"/>
      <c r="K176" s="470"/>
      <c r="L176" s="471"/>
      <c r="M176" s="472">
        <f>K164</f>
        <v>0</v>
      </c>
      <c r="N176" s="435"/>
      <c r="O176" s="435"/>
    </row>
    <row r="177" spans="2:16" ht="12.5" x14ac:dyDescent="0.25">
      <c r="B177" s="473" t="s">
        <v>267</v>
      </c>
      <c r="C177" s="474" t="s">
        <v>268</v>
      </c>
      <c r="D177" s="475"/>
      <c r="E177" s="475"/>
      <c r="F177" s="475"/>
      <c r="G177" s="475"/>
      <c r="H177" s="475"/>
      <c r="I177" s="475"/>
      <c r="J177" s="475"/>
      <c r="K177" s="475"/>
      <c r="L177" s="476"/>
      <c r="M177" s="477">
        <f>K169</f>
        <v>0</v>
      </c>
      <c r="N177" s="435"/>
      <c r="O177" s="435"/>
      <c r="P177" s="432"/>
    </row>
    <row r="178" spans="2:16" ht="12.5" x14ac:dyDescent="0.25">
      <c r="B178" s="473" t="s">
        <v>269</v>
      </c>
      <c r="C178" s="474" t="s">
        <v>270</v>
      </c>
      <c r="D178" s="475"/>
      <c r="E178" s="475"/>
      <c r="F178" s="475"/>
      <c r="G178" s="475"/>
      <c r="H178" s="475"/>
      <c r="I178" s="475"/>
      <c r="J178" s="475"/>
      <c r="K178" s="475"/>
      <c r="L178" s="476"/>
      <c r="M178" s="477">
        <f>L171</f>
        <v>0</v>
      </c>
      <c r="N178" s="435"/>
      <c r="O178" s="435"/>
      <c r="P178" s="432"/>
    </row>
    <row r="179" spans="2:16" ht="13.5" thickBot="1" x14ac:dyDescent="0.35">
      <c r="B179" s="158" t="s">
        <v>271</v>
      </c>
      <c r="C179" s="159" t="s">
        <v>272</v>
      </c>
      <c r="D179" s="160"/>
      <c r="E179" s="160"/>
      <c r="F179" s="160"/>
      <c r="G179" s="160"/>
      <c r="H179" s="160"/>
      <c r="I179" s="160" t="s">
        <v>273</v>
      </c>
      <c r="J179" s="160"/>
      <c r="K179" s="160"/>
      <c r="L179" s="161"/>
      <c r="M179" s="102">
        <f>M176-M177-M178</f>
        <v>0</v>
      </c>
      <c r="N179" s="435"/>
      <c r="O179" s="435"/>
      <c r="P179" s="432"/>
    </row>
    <row r="180" spans="2:16" ht="12.5" x14ac:dyDescent="0.25">
      <c r="B180" s="432"/>
      <c r="C180" s="432"/>
      <c r="D180" s="432"/>
      <c r="E180" s="432"/>
      <c r="F180" s="432"/>
      <c r="G180" s="432"/>
      <c r="H180" s="432"/>
      <c r="I180" s="432"/>
      <c r="J180" s="432"/>
      <c r="K180" s="432"/>
      <c r="L180" s="432"/>
      <c r="M180" s="432"/>
      <c r="N180" s="432"/>
      <c r="O180" s="435"/>
      <c r="P180" s="435"/>
    </row>
    <row r="181" spans="2:16" ht="13" x14ac:dyDescent="0.3">
      <c r="B181" s="114" t="s">
        <v>274</v>
      </c>
      <c r="C181" s="115"/>
      <c r="D181" s="146"/>
      <c r="E181" s="147"/>
      <c r="F181" s="115"/>
      <c r="G181" s="115"/>
      <c r="H181" s="115"/>
      <c r="I181" s="115"/>
      <c r="J181" s="115"/>
      <c r="K181" s="115"/>
      <c r="L181" s="115"/>
      <c r="M181" s="115"/>
      <c r="N181" s="437"/>
      <c r="O181" s="432"/>
      <c r="P181" s="432"/>
    </row>
    <row r="182" spans="2:16" ht="12.5" x14ac:dyDescent="0.25">
      <c r="B182" s="584"/>
      <c r="C182" s="585"/>
      <c r="D182" s="585"/>
      <c r="E182" s="585"/>
      <c r="F182" s="585"/>
      <c r="G182" s="585"/>
      <c r="H182" s="585"/>
      <c r="I182" s="585"/>
      <c r="J182" s="585"/>
      <c r="K182" s="585"/>
      <c r="L182" s="585"/>
      <c r="M182" s="586"/>
      <c r="N182" s="435"/>
      <c r="O182" s="432"/>
      <c r="P182" s="432"/>
    </row>
    <row r="183" spans="2:16" ht="12.5" x14ac:dyDescent="0.25">
      <c r="B183" s="574"/>
      <c r="C183" s="575"/>
      <c r="D183" s="575"/>
      <c r="E183" s="575"/>
      <c r="F183" s="575"/>
      <c r="G183" s="575"/>
      <c r="H183" s="575"/>
      <c r="I183" s="575"/>
      <c r="J183" s="575"/>
      <c r="K183" s="575"/>
      <c r="L183" s="575"/>
      <c r="M183" s="576"/>
      <c r="N183" s="435"/>
      <c r="O183" s="432"/>
      <c r="P183" s="432"/>
    </row>
    <row r="184" spans="2:16" ht="12.5" x14ac:dyDescent="0.25">
      <c r="B184" s="574"/>
      <c r="C184" s="575"/>
      <c r="D184" s="575"/>
      <c r="E184" s="575"/>
      <c r="F184" s="575"/>
      <c r="G184" s="575"/>
      <c r="H184" s="575"/>
      <c r="I184" s="575"/>
      <c r="J184" s="575"/>
      <c r="K184" s="575"/>
      <c r="L184" s="575"/>
      <c r="M184" s="576"/>
      <c r="N184" s="435"/>
      <c r="O184" s="432"/>
      <c r="P184" s="432"/>
    </row>
    <row r="185" spans="2:16" ht="12.5" x14ac:dyDescent="0.25">
      <c r="B185" s="574"/>
      <c r="C185" s="575"/>
      <c r="D185" s="575"/>
      <c r="E185" s="575"/>
      <c r="F185" s="575"/>
      <c r="G185" s="575"/>
      <c r="H185" s="575"/>
      <c r="I185" s="575"/>
      <c r="J185" s="575"/>
      <c r="K185" s="575"/>
      <c r="L185" s="575"/>
      <c r="M185" s="576"/>
      <c r="N185" s="435"/>
      <c r="O185" s="432"/>
      <c r="P185" s="432"/>
    </row>
    <row r="186" spans="2:16" ht="12.5" x14ac:dyDescent="0.25">
      <c r="B186" s="574"/>
      <c r="C186" s="575"/>
      <c r="D186" s="575"/>
      <c r="E186" s="575"/>
      <c r="F186" s="575"/>
      <c r="G186" s="575"/>
      <c r="H186" s="575"/>
      <c r="I186" s="575"/>
      <c r="J186" s="575"/>
      <c r="K186" s="575"/>
      <c r="L186" s="575"/>
      <c r="M186" s="576"/>
      <c r="N186" s="435"/>
      <c r="O186" s="432"/>
      <c r="P186" s="432"/>
    </row>
    <row r="187" spans="2:16" ht="12.5" x14ac:dyDescent="0.25">
      <c r="B187" s="574"/>
      <c r="C187" s="575"/>
      <c r="D187" s="575"/>
      <c r="E187" s="575"/>
      <c r="F187" s="575"/>
      <c r="G187" s="575"/>
      <c r="H187" s="575"/>
      <c r="I187" s="575"/>
      <c r="J187" s="575"/>
      <c r="K187" s="575"/>
      <c r="L187" s="575"/>
      <c r="M187" s="576"/>
      <c r="N187" s="435"/>
      <c r="O187" s="432"/>
      <c r="P187" s="432"/>
    </row>
    <row r="188" spans="2:16" ht="12.5" x14ac:dyDescent="0.25">
      <c r="B188" s="574"/>
      <c r="C188" s="575"/>
      <c r="D188" s="575"/>
      <c r="E188" s="575"/>
      <c r="F188" s="575"/>
      <c r="G188" s="575"/>
      <c r="H188" s="575"/>
      <c r="I188" s="575"/>
      <c r="J188" s="575"/>
      <c r="K188" s="575"/>
      <c r="L188" s="575"/>
      <c r="M188" s="576"/>
      <c r="N188" s="435"/>
      <c r="O188" s="432"/>
      <c r="P188" s="432"/>
    </row>
    <row r="189" spans="2:16" ht="12.5" x14ac:dyDescent="0.25">
      <c r="B189" s="574"/>
      <c r="C189" s="575"/>
      <c r="D189" s="575"/>
      <c r="E189" s="575"/>
      <c r="F189" s="575"/>
      <c r="G189" s="575"/>
      <c r="H189" s="575"/>
      <c r="I189" s="575"/>
      <c r="J189" s="575"/>
      <c r="K189" s="575"/>
      <c r="L189" s="575"/>
      <c r="M189" s="576"/>
      <c r="N189" s="435"/>
      <c r="O189" s="432"/>
      <c r="P189" s="432"/>
    </row>
    <row r="190" spans="2:16" ht="12.5" x14ac:dyDescent="0.25">
      <c r="B190" s="574"/>
      <c r="C190" s="575"/>
      <c r="D190" s="575"/>
      <c r="E190" s="575"/>
      <c r="F190" s="575"/>
      <c r="G190" s="575"/>
      <c r="H190" s="575"/>
      <c r="I190" s="575"/>
      <c r="J190" s="575"/>
      <c r="K190" s="575"/>
      <c r="L190" s="575"/>
      <c r="M190" s="576"/>
      <c r="N190" s="435"/>
      <c r="O190" s="432"/>
      <c r="P190" s="432"/>
    </row>
    <row r="191" spans="2:16" ht="12.5" x14ac:dyDescent="0.25">
      <c r="B191" s="574"/>
      <c r="C191" s="575"/>
      <c r="D191" s="575"/>
      <c r="E191" s="575"/>
      <c r="F191" s="575"/>
      <c r="G191" s="575"/>
      <c r="H191" s="575"/>
      <c r="I191" s="575"/>
      <c r="J191" s="575"/>
      <c r="K191" s="575"/>
      <c r="L191" s="575"/>
      <c r="M191" s="576"/>
      <c r="N191" s="435"/>
      <c r="O191" s="432"/>
      <c r="P191" s="432"/>
    </row>
    <row r="192" spans="2:16" ht="12.5" x14ac:dyDescent="0.25">
      <c r="B192" s="574"/>
      <c r="C192" s="575"/>
      <c r="D192" s="575"/>
      <c r="E192" s="575"/>
      <c r="F192" s="575"/>
      <c r="G192" s="575"/>
      <c r="H192" s="575"/>
      <c r="I192" s="575"/>
      <c r="J192" s="575"/>
      <c r="K192" s="575"/>
      <c r="L192" s="575"/>
      <c r="M192" s="576"/>
      <c r="N192" s="435"/>
      <c r="O192" s="432"/>
      <c r="P192" s="432"/>
    </row>
    <row r="193" spans="2:15" ht="12.5" x14ac:dyDescent="0.25">
      <c r="B193" s="574"/>
      <c r="C193" s="575"/>
      <c r="D193" s="575"/>
      <c r="E193" s="575"/>
      <c r="F193" s="575"/>
      <c r="G193" s="575"/>
      <c r="H193" s="575"/>
      <c r="I193" s="575"/>
      <c r="J193" s="575"/>
      <c r="K193" s="575"/>
      <c r="L193" s="575"/>
      <c r="M193" s="576"/>
      <c r="N193" s="435"/>
      <c r="O193" s="432"/>
    </row>
    <row r="194" spans="2:15" ht="12.5" x14ac:dyDescent="0.25">
      <c r="B194" s="574"/>
      <c r="C194" s="575"/>
      <c r="D194" s="575"/>
      <c r="E194" s="575"/>
      <c r="F194" s="575"/>
      <c r="G194" s="575"/>
      <c r="H194" s="575"/>
      <c r="I194" s="575"/>
      <c r="J194" s="575"/>
      <c r="K194" s="575"/>
      <c r="L194" s="575"/>
      <c r="M194" s="576"/>
      <c r="N194" s="435"/>
      <c r="O194" s="432"/>
    </row>
    <row r="195" spans="2:15" ht="12.5" x14ac:dyDescent="0.25">
      <c r="B195" s="574"/>
      <c r="C195" s="575"/>
      <c r="D195" s="575"/>
      <c r="E195" s="575"/>
      <c r="F195" s="575"/>
      <c r="G195" s="575"/>
      <c r="H195" s="575"/>
      <c r="I195" s="575"/>
      <c r="J195" s="575"/>
      <c r="K195" s="575"/>
      <c r="L195" s="575"/>
      <c r="M195" s="576"/>
      <c r="N195" s="435"/>
      <c r="O195" s="432"/>
    </row>
    <row r="196" spans="2:15" ht="12.5" x14ac:dyDescent="0.25">
      <c r="B196" s="574"/>
      <c r="C196" s="575"/>
      <c r="D196" s="575"/>
      <c r="E196" s="575"/>
      <c r="F196" s="575"/>
      <c r="G196" s="575"/>
      <c r="H196" s="575"/>
      <c r="I196" s="575"/>
      <c r="J196" s="575"/>
      <c r="K196" s="575"/>
      <c r="L196" s="575"/>
      <c r="M196" s="576"/>
      <c r="N196" s="435"/>
      <c r="O196" s="432"/>
    </row>
    <row r="197" spans="2:15" ht="12.5" x14ac:dyDescent="0.25">
      <c r="B197" s="574"/>
      <c r="C197" s="575"/>
      <c r="D197" s="575"/>
      <c r="E197" s="575"/>
      <c r="F197" s="575"/>
      <c r="G197" s="575"/>
      <c r="H197" s="575"/>
      <c r="I197" s="575"/>
      <c r="J197" s="575"/>
      <c r="K197" s="575"/>
      <c r="L197" s="575"/>
      <c r="M197" s="576"/>
      <c r="N197" s="435"/>
      <c r="O197" s="432"/>
    </row>
    <row r="198" spans="2:15" ht="12.5" x14ac:dyDescent="0.25">
      <c r="B198" s="574"/>
      <c r="C198" s="575"/>
      <c r="D198" s="575"/>
      <c r="E198" s="575"/>
      <c r="F198" s="575"/>
      <c r="G198" s="575"/>
      <c r="H198" s="575"/>
      <c r="I198" s="575"/>
      <c r="J198" s="575"/>
      <c r="K198" s="575"/>
      <c r="L198" s="575"/>
      <c r="M198" s="576"/>
      <c r="N198" s="435"/>
      <c r="O198" s="432"/>
    </row>
    <row r="199" spans="2:15" ht="12.5" x14ac:dyDescent="0.25">
      <c r="B199" s="574"/>
      <c r="C199" s="575"/>
      <c r="D199" s="575"/>
      <c r="E199" s="575"/>
      <c r="F199" s="575"/>
      <c r="G199" s="575"/>
      <c r="H199" s="575"/>
      <c r="I199" s="575"/>
      <c r="J199" s="575"/>
      <c r="K199" s="575"/>
      <c r="L199" s="575"/>
      <c r="M199" s="576"/>
      <c r="N199" s="435"/>
      <c r="O199" s="432"/>
    </row>
    <row r="200" spans="2:15" ht="12.5" x14ac:dyDescent="0.25">
      <c r="B200" s="574"/>
      <c r="C200" s="575"/>
      <c r="D200" s="575"/>
      <c r="E200" s="575"/>
      <c r="F200" s="575"/>
      <c r="G200" s="575"/>
      <c r="H200" s="575"/>
      <c r="I200" s="575"/>
      <c r="J200" s="575"/>
      <c r="K200" s="575"/>
      <c r="L200" s="575"/>
      <c r="M200" s="576"/>
      <c r="N200" s="435"/>
      <c r="O200" s="432"/>
    </row>
    <row r="201" spans="2:15" ht="12.5" x14ac:dyDescent="0.25">
      <c r="B201" s="574"/>
      <c r="C201" s="575"/>
      <c r="D201" s="575"/>
      <c r="E201" s="575"/>
      <c r="F201" s="575"/>
      <c r="G201" s="575"/>
      <c r="H201" s="575"/>
      <c r="I201" s="575"/>
      <c r="J201" s="575"/>
      <c r="K201" s="575"/>
      <c r="L201" s="575"/>
      <c r="M201" s="576"/>
      <c r="N201" s="435"/>
      <c r="O201" s="432"/>
    </row>
    <row r="202" spans="2:15" ht="12.5" x14ac:dyDescent="0.25">
      <c r="B202" s="574"/>
      <c r="C202" s="575"/>
      <c r="D202" s="575"/>
      <c r="E202" s="575"/>
      <c r="F202" s="575"/>
      <c r="G202" s="575"/>
      <c r="H202" s="575"/>
      <c r="I202" s="575"/>
      <c r="J202" s="575"/>
      <c r="K202" s="575"/>
      <c r="L202" s="575"/>
      <c r="M202" s="576"/>
      <c r="N202" s="435"/>
      <c r="O202" s="432"/>
    </row>
    <row r="203" spans="2:15" ht="12.5" x14ac:dyDescent="0.25">
      <c r="B203" s="574"/>
      <c r="C203" s="575"/>
      <c r="D203" s="575"/>
      <c r="E203" s="575"/>
      <c r="F203" s="575"/>
      <c r="G203" s="575"/>
      <c r="H203" s="575"/>
      <c r="I203" s="575"/>
      <c r="J203" s="575"/>
      <c r="K203" s="575"/>
      <c r="L203" s="575"/>
      <c r="M203" s="576"/>
      <c r="N203" s="435"/>
      <c r="O203" s="432"/>
    </row>
    <row r="204" spans="2:15" ht="12.5" x14ac:dyDescent="0.25">
      <c r="B204" s="574"/>
      <c r="C204" s="575"/>
      <c r="D204" s="575"/>
      <c r="E204" s="575"/>
      <c r="F204" s="575"/>
      <c r="G204" s="575"/>
      <c r="H204" s="575"/>
      <c r="I204" s="575"/>
      <c r="J204" s="575"/>
      <c r="K204" s="575"/>
      <c r="L204" s="575"/>
      <c r="M204" s="576"/>
      <c r="N204" s="435"/>
      <c r="O204" s="432"/>
    </row>
    <row r="205" spans="2:15" ht="12.5" x14ac:dyDescent="0.25">
      <c r="B205" s="574"/>
      <c r="C205" s="575"/>
      <c r="D205" s="575"/>
      <c r="E205" s="575"/>
      <c r="F205" s="575"/>
      <c r="G205" s="575"/>
      <c r="H205" s="575"/>
      <c r="I205" s="575"/>
      <c r="J205" s="575"/>
      <c r="K205" s="575"/>
      <c r="L205" s="575"/>
      <c r="M205" s="576"/>
      <c r="N205" s="435"/>
      <c r="O205" s="432"/>
    </row>
    <row r="206" spans="2:15" ht="12.5" x14ac:dyDescent="0.25">
      <c r="B206" s="574"/>
      <c r="C206" s="575"/>
      <c r="D206" s="575"/>
      <c r="E206" s="575"/>
      <c r="F206" s="575"/>
      <c r="G206" s="575"/>
      <c r="H206" s="575"/>
      <c r="I206" s="575"/>
      <c r="J206" s="575"/>
      <c r="K206" s="575"/>
      <c r="L206" s="575"/>
      <c r="M206" s="576"/>
      <c r="N206" s="435"/>
      <c r="O206" s="432"/>
    </row>
    <row r="207" spans="2:15" ht="12.5" x14ac:dyDescent="0.25">
      <c r="B207" s="574"/>
      <c r="C207" s="575"/>
      <c r="D207" s="575"/>
      <c r="E207" s="575"/>
      <c r="F207" s="575"/>
      <c r="G207" s="575"/>
      <c r="H207" s="575"/>
      <c r="I207" s="575"/>
      <c r="J207" s="575"/>
      <c r="K207" s="575"/>
      <c r="L207" s="575"/>
      <c r="M207" s="576"/>
      <c r="N207" s="435"/>
      <c r="O207" s="432"/>
    </row>
    <row r="208" spans="2:15" ht="12.5" x14ac:dyDescent="0.25">
      <c r="B208" s="574"/>
      <c r="C208" s="575"/>
      <c r="D208" s="575"/>
      <c r="E208" s="575"/>
      <c r="F208" s="575"/>
      <c r="G208" s="575"/>
      <c r="H208" s="575"/>
      <c r="I208" s="575"/>
      <c r="J208" s="575"/>
      <c r="K208" s="575"/>
      <c r="L208" s="575"/>
      <c r="M208" s="576"/>
      <c r="N208" s="435"/>
      <c r="O208" s="432"/>
    </row>
    <row r="209" spans="2:15" ht="12.5" x14ac:dyDescent="0.25">
      <c r="B209" s="574"/>
      <c r="C209" s="575"/>
      <c r="D209" s="575"/>
      <c r="E209" s="575"/>
      <c r="F209" s="575"/>
      <c r="G209" s="575"/>
      <c r="H209" s="575"/>
      <c r="I209" s="575"/>
      <c r="J209" s="575"/>
      <c r="K209" s="575"/>
      <c r="L209" s="575"/>
      <c r="M209" s="576"/>
      <c r="N209" s="435"/>
      <c r="O209" s="432"/>
    </row>
    <row r="210" spans="2:15" ht="12.5" x14ac:dyDescent="0.25">
      <c r="B210" s="574"/>
      <c r="C210" s="575"/>
      <c r="D210" s="575"/>
      <c r="E210" s="575"/>
      <c r="F210" s="575"/>
      <c r="G210" s="575"/>
      <c r="H210" s="575"/>
      <c r="I210" s="575"/>
      <c r="J210" s="575"/>
      <c r="K210" s="575"/>
      <c r="L210" s="575"/>
      <c r="M210" s="576"/>
      <c r="N210" s="435"/>
      <c r="O210" s="432"/>
    </row>
    <row r="211" spans="2:15" ht="15" customHeight="1" x14ac:dyDescent="0.25">
      <c r="B211" s="574"/>
      <c r="C211" s="575"/>
      <c r="D211" s="575"/>
      <c r="E211" s="575"/>
      <c r="F211" s="575"/>
      <c r="G211" s="575"/>
      <c r="H211" s="575"/>
      <c r="I211" s="575"/>
      <c r="J211" s="575"/>
      <c r="K211" s="575"/>
      <c r="L211" s="575"/>
      <c r="M211" s="576"/>
      <c r="N211" s="435"/>
      <c r="O211" s="432"/>
    </row>
    <row r="212" spans="2:15" ht="12.5" x14ac:dyDescent="0.25">
      <c r="B212" s="574"/>
      <c r="C212" s="575"/>
      <c r="D212" s="575"/>
      <c r="E212" s="575"/>
      <c r="F212" s="575"/>
      <c r="G212" s="575"/>
      <c r="H212" s="575"/>
      <c r="I212" s="575"/>
      <c r="J212" s="575"/>
      <c r="K212" s="575"/>
      <c r="L212" s="575"/>
      <c r="M212" s="576"/>
      <c r="N212" s="435"/>
      <c r="O212" s="432"/>
    </row>
    <row r="213" spans="2:15" ht="12.5" x14ac:dyDescent="0.25">
      <c r="B213" s="574"/>
      <c r="C213" s="575"/>
      <c r="D213" s="575"/>
      <c r="E213" s="575"/>
      <c r="F213" s="575"/>
      <c r="G213" s="575"/>
      <c r="H213" s="575"/>
      <c r="I213" s="575"/>
      <c r="J213" s="575"/>
      <c r="K213" s="575"/>
      <c r="L213" s="575"/>
      <c r="M213" s="576"/>
      <c r="N213" s="435"/>
      <c r="O213" s="432"/>
    </row>
    <row r="214" spans="2:15" ht="12.5" x14ac:dyDescent="0.25">
      <c r="B214" s="577"/>
      <c r="C214" s="578"/>
      <c r="D214" s="578"/>
      <c r="E214" s="578"/>
      <c r="F214" s="578"/>
      <c r="G214" s="578"/>
      <c r="H214" s="578"/>
      <c r="I214" s="578"/>
      <c r="J214" s="578"/>
      <c r="K214" s="578"/>
      <c r="L214" s="578"/>
      <c r="M214" s="579"/>
      <c r="N214" s="435"/>
      <c r="O214" s="432"/>
    </row>
    <row r="215" spans="2:15" ht="12.5" x14ac:dyDescent="0.25">
      <c r="B215" s="432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2"/>
      <c r="N215" s="432"/>
      <c r="O215" s="435"/>
    </row>
  </sheetData>
  <sheetProtection algorithmName="SHA-512" hashValue="wpND3f7/3vlUomZbFAzSrDFcOcDOJrM6gdtSqDXKuCD4YmlyP8JrXM9Y3LCtQvO8EbDzwtrrguft0vI1u9WVVg==" saltValue="jQ/qkM5uOR61Iv4UlTVoTw==" spinCount="100000" sheet="1" objects="1" scenarios="1"/>
  <mergeCells count="188">
    <mergeCell ref="N58:N60"/>
    <mergeCell ref="C29:D29"/>
    <mergeCell ref="C26:D26"/>
    <mergeCell ref="E29:F29"/>
    <mergeCell ref="C31:D31"/>
    <mergeCell ref="C28:D28"/>
    <mergeCell ref="C33:D33"/>
    <mergeCell ref="C30:D30"/>
    <mergeCell ref="H28:I28"/>
    <mergeCell ref="H29:I29"/>
    <mergeCell ref="E28:F28"/>
    <mergeCell ref="E32:F32"/>
    <mergeCell ref="H32:I32"/>
    <mergeCell ref="C32:D32"/>
    <mergeCell ref="C36:D36"/>
    <mergeCell ref="E36:F36"/>
    <mergeCell ref="H36:I36"/>
    <mergeCell ref="C34:D34"/>
    <mergeCell ref="C35:D35"/>
    <mergeCell ref="C37:D37"/>
    <mergeCell ref="E37:F37"/>
    <mergeCell ref="H37:I37"/>
    <mergeCell ref="C38:D38"/>
    <mergeCell ref="E38:F38"/>
    <mergeCell ref="C23:D23"/>
    <mergeCell ref="C25:D25"/>
    <mergeCell ref="C22:D22"/>
    <mergeCell ref="E25:F25"/>
    <mergeCell ref="C27:D27"/>
    <mergeCell ref="C24:D24"/>
    <mergeCell ref="E24:F24"/>
    <mergeCell ref="F8:K8"/>
    <mergeCell ref="F9:K9"/>
    <mergeCell ref="C19:D19"/>
    <mergeCell ref="C21:D21"/>
    <mergeCell ref="C20:D20"/>
    <mergeCell ref="E21:F21"/>
    <mergeCell ref="F10:K12"/>
    <mergeCell ref="E19:F19"/>
    <mergeCell ref="H19:I19"/>
    <mergeCell ref="E20:F20"/>
    <mergeCell ref="H20:I20"/>
    <mergeCell ref="H21:I21"/>
    <mergeCell ref="E22:F22"/>
    <mergeCell ref="H22:I22"/>
    <mergeCell ref="E23:F23"/>
    <mergeCell ref="H23:I23"/>
    <mergeCell ref="H24:I24"/>
    <mergeCell ref="H25:I25"/>
    <mergeCell ref="E26:F26"/>
    <mergeCell ref="H26:I26"/>
    <mergeCell ref="E27:F27"/>
    <mergeCell ref="H27:I27"/>
    <mergeCell ref="H35:I35"/>
    <mergeCell ref="E33:F33"/>
    <mergeCell ref="E30:F30"/>
    <mergeCell ref="H30:I30"/>
    <mergeCell ref="E31:F31"/>
    <mergeCell ref="H31:I31"/>
    <mergeCell ref="H33:I33"/>
    <mergeCell ref="E34:F34"/>
    <mergeCell ref="H34:I34"/>
    <mergeCell ref="E35:F35"/>
    <mergeCell ref="H38:I38"/>
    <mergeCell ref="C39:D39"/>
    <mergeCell ref="E39:F39"/>
    <mergeCell ref="H39:I39"/>
    <mergeCell ref="C40:D40"/>
    <mergeCell ref="E40:F40"/>
    <mergeCell ref="H40:I40"/>
    <mergeCell ref="C41:D41"/>
    <mergeCell ref="E41:F41"/>
    <mergeCell ref="H41:I41"/>
    <mergeCell ref="C42:D42"/>
    <mergeCell ref="E42:F42"/>
    <mergeCell ref="H42:I42"/>
    <mergeCell ref="C43:D43"/>
    <mergeCell ref="E43:F43"/>
    <mergeCell ref="H43:I43"/>
    <mergeCell ref="C44:D44"/>
    <mergeCell ref="E44:F44"/>
    <mergeCell ref="H44:I44"/>
    <mergeCell ref="C45:D45"/>
    <mergeCell ref="E45:F45"/>
    <mergeCell ref="H45:I45"/>
    <mergeCell ref="C46:D46"/>
    <mergeCell ref="E46:F46"/>
    <mergeCell ref="H46:I46"/>
    <mergeCell ref="C47:D47"/>
    <mergeCell ref="E47:F47"/>
    <mergeCell ref="H47:I47"/>
    <mergeCell ref="C48:D48"/>
    <mergeCell ref="E48:F48"/>
    <mergeCell ref="H48:I48"/>
    <mergeCell ref="C49:D49"/>
    <mergeCell ref="E49:F49"/>
    <mergeCell ref="H49:I49"/>
    <mergeCell ref="C50:D50"/>
    <mergeCell ref="E50:F50"/>
    <mergeCell ref="H50:I50"/>
    <mergeCell ref="C51:D51"/>
    <mergeCell ref="E51:F51"/>
    <mergeCell ref="H51:I51"/>
    <mergeCell ref="C52:D52"/>
    <mergeCell ref="E52:F52"/>
    <mergeCell ref="H52:I52"/>
    <mergeCell ref="C53:D53"/>
    <mergeCell ref="E53:F53"/>
    <mergeCell ref="H53:I53"/>
    <mergeCell ref="C54:D54"/>
    <mergeCell ref="E54:F54"/>
    <mergeCell ref="H54:I54"/>
    <mergeCell ref="C55:D55"/>
    <mergeCell ref="E55:F55"/>
    <mergeCell ref="H55:I55"/>
    <mergeCell ref="H88:I88"/>
    <mergeCell ref="C111:H111"/>
    <mergeCell ref="C112:H112"/>
    <mergeCell ref="C113:H113"/>
    <mergeCell ref="C114:H114"/>
    <mergeCell ref="C115:H115"/>
    <mergeCell ref="C116:H116"/>
    <mergeCell ref="C117:H117"/>
    <mergeCell ref="C118:H118"/>
    <mergeCell ref="C121:H121"/>
    <mergeCell ref="C122:H122"/>
    <mergeCell ref="C123:H123"/>
    <mergeCell ref="C119:H119"/>
    <mergeCell ref="C120:H120"/>
    <mergeCell ref="C137:D137"/>
    <mergeCell ref="C138:D138"/>
    <mergeCell ref="C139:D139"/>
    <mergeCell ref="C140:D140"/>
    <mergeCell ref="C141:D141"/>
    <mergeCell ref="C142:D142"/>
    <mergeCell ref="C149:D149"/>
    <mergeCell ref="C150:D150"/>
    <mergeCell ref="C124:H124"/>
    <mergeCell ref="C125:H125"/>
    <mergeCell ref="C126:H126"/>
    <mergeCell ref="C127:H127"/>
    <mergeCell ref="C128:H128"/>
    <mergeCell ref="C129:H129"/>
    <mergeCell ref="C134:D134"/>
    <mergeCell ref="C135:D135"/>
    <mergeCell ref="C136:D136"/>
    <mergeCell ref="C151:D151"/>
    <mergeCell ref="B169:F169"/>
    <mergeCell ref="B171:D171"/>
    <mergeCell ref="C143:D143"/>
    <mergeCell ref="C144:D144"/>
    <mergeCell ref="C145:D145"/>
    <mergeCell ref="C146:D146"/>
    <mergeCell ref="C147:D147"/>
    <mergeCell ref="B182:M182"/>
    <mergeCell ref="C148:D148"/>
    <mergeCell ref="B183:M183"/>
    <mergeCell ref="B184:M184"/>
    <mergeCell ref="B185:M185"/>
    <mergeCell ref="B186:M186"/>
    <mergeCell ref="B187:M187"/>
    <mergeCell ref="B188:M188"/>
    <mergeCell ref="B189:M189"/>
    <mergeCell ref="B190:M190"/>
    <mergeCell ref="B191:M191"/>
    <mergeCell ref="B192:M192"/>
    <mergeCell ref="B193:M193"/>
    <mergeCell ref="B194:M194"/>
    <mergeCell ref="B195:M195"/>
    <mergeCell ref="B196:M196"/>
    <mergeCell ref="B197:M197"/>
    <mergeCell ref="B198:M198"/>
    <mergeCell ref="B199:M199"/>
    <mergeCell ref="B200:M200"/>
    <mergeCell ref="B201:M201"/>
    <mergeCell ref="B202:M202"/>
    <mergeCell ref="B203:M203"/>
    <mergeCell ref="B204:M204"/>
    <mergeCell ref="B205:M205"/>
    <mergeCell ref="B212:M212"/>
    <mergeCell ref="B213:M213"/>
    <mergeCell ref="B214:M214"/>
    <mergeCell ref="B206:M206"/>
    <mergeCell ref="B207:M207"/>
    <mergeCell ref="B208:M208"/>
    <mergeCell ref="B209:M209"/>
    <mergeCell ref="B210:M210"/>
    <mergeCell ref="B211:M211"/>
  </mergeCells>
  <conditionalFormatting sqref="D62:D83">
    <cfRule type="expression" dxfId="27" priority="1" stopIfTrue="1">
      <formula>AND(D62="",C62&gt;0)</formula>
    </cfRule>
  </conditionalFormatting>
  <conditionalFormatting sqref="D90:D107">
    <cfRule type="expression" dxfId="26" priority="2" stopIfTrue="1">
      <formula>AND(D90="",C90&gt;0)</formula>
    </cfRule>
  </conditionalFormatting>
  <conditionalFormatting sqref="G20:G55">
    <cfRule type="expression" dxfId="25" priority="4" stopIfTrue="1">
      <formula>$F$9="Integrale kostensystematiek"</formula>
    </cfRule>
  </conditionalFormatting>
  <conditionalFormatting sqref="L171">
    <cfRule type="cellIs" dxfId="24" priority="6" stopIfTrue="1" operator="lessThan">
      <formula>1</formula>
    </cfRule>
  </conditionalFormatting>
  <dataValidations xWindow="1073" yWindow="347" count="7">
    <dataValidation type="list" allowBlank="1" showInputMessage="1" showErrorMessage="1" prompt="Stelt u zich goed op de hoogte van wat integrale Kostensystematiek (IKS) inhoudt, of kies voor één van de andere methoden." sqref="F9" xr:uid="{00000000-0002-0000-0700-000000000000}">
      <formula1>Loonsystematiek</formula1>
    </dataValidation>
    <dataValidation type="decimal" operator="greaterThanOrEqual" allowBlank="1" showInputMessage="1" showErrorMessage="1" sqref="F90:F107" xr:uid="{00000000-0002-0000-0700-000001000000}">
      <formula1>5</formula1>
    </dataValidation>
    <dataValidation type="decimal" operator="greaterThanOrEqual" allowBlank="1" showInputMessage="1" showErrorMessage="1" error="De afschrijvingsperiode moet minimaal 5 jaar bedragen." sqref="F62:F83" xr:uid="{00000000-0002-0000-0700-000002000000}">
      <formula1>5</formula1>
    </dataValidation>
    <dataValidation type="list" allowBlank="1" showInputMessage="1" showErrorMessage="1" prompt="Geef hier aan of de kosten inclusief of exclusief BTW zijn opgevoerd. _x000a_(Voor meer informatie, zie het tabblad &quot;Uitleg begroting&quot;)" sqref="F8:K8" xr:uid="{00000000-0002-0000-0700-000003000000}">
      <formula1>BTW</formula1>
    </dataValidation>
    <dataValidation type="date" allowBlank="1" showInputMessage="1" showErrorMessage="1" errorTitle="Let op!" error="De aanschafdatum moet tussen de start- en einddatum van het project vallen!" sqref="D90:D107" xr:uid="{00000000-0002-0000-0700-000004000000}">
      <formula1>Startdatum</formula1>
      <formula2>Einddatum</formula2>
    </dataValidation>
    <dataValidation type="date" allowBlank="1" showInputMessage="1" showErrorMessage="1" errorTitle="Let op!" error="Hier moet een datum worden ingevuld" sqref="D62:D83" xr:uid="{00000000-0002-0000-0700-000005000000}">
      <formula1>1</formula1>
      <formula2>73051</formula2>
    </dataValidation>
    <dataValidation type="list" allowBlank="1" showInputMessage="1" showErrorMessage="1" sqref="K166" xr:uid="{00000000-0002-0000-0700-000006000000}">
      <formula1>MKBtoeslag</formula1>
    </dataValidation>
  </dataValidations>
  <hyperlinks>
    <hyperlink ref="C8" location="'Uitleg begroting'!Afdrukbereik" display="BTW (voor informatie zie tabblad “Uitleg begroting”) maak een keuze" xr:uid="{00000000-0004-0000-0700-000000000000}"/>
  </hyperlinks>
  <pageMargins left="3.937007874015748E-2" right="3.937007874015748E-2" top="0.55118110236220474" bottom="0.55118110236220474" header="0.31496062992125984" footer="0.31496062992125984"/>
  <pageSetup paperSize="9" scale="62" orientation="landscape" r:id="rId1"/>
  <headerFooter alignWithMargins="0">
    <oddFooter>&amp;L_x000D_&amp;1#&amp;"Calibri"&amp;10&amp;K000000 Intern gebruik</oddFooter>
  </headerFooter>
  <rowBreaks count="2" manualBreakCount="2">
    <brk id="72" max="16383" man="1"/>
    <brk id="130" max="10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Blad19">
    <tabColor rgb="FFFFFF00"/>
  </sheetPr>
  <dimension ref="A1:P215"/>
  <sheetViews>
    <sheetView showGridLines="0" zoomScaleNormal="100" zoomScaleSheetLayoutView="100" workbookViewId="0">
      <selection activeCell="C1" sqref="C1"/>
    </sheetView>
  </sheetViews>
  <sheetFormatPr defaultColWidth="9.1796875" defaultRowHeight="15.5" x14ac:dyDescent="0.35"/>
  <cols>
    <col min="1" max="1" width="1.7265625" style="110" customWidth="1"/>
    <col min="2" max="2" width="5.81640625" style="162" customWidth="1"/>
    <col min="3" max="3" width="32.1796875" style="162" customWidth="1"/>
    <col min="4" max="5" width="15.54296875" style="162" customWidth="1"/>
    <col min="6" max="7" width="20.1796875" style="162" customWidth="1"/>
    <col min="8" max="8" width="19.453125" style="162" customWidth="1"/>
    <col min="9" max="9" width="14" style="162" customWidth="1"/>
    <col min="10" max="10" width="14.26953125" style="162" customWidth="1"/>
    <col min="11" max="11" width="17.26953125" style="162" bestFit="1" customWidth="1"/>
    <col min="12" max="12" width="14.26953125" style="162" customWidth="1"/>
    <col min="13" max="13" width="24.453125" style="162" customWidth="1"/>
    <col min="14" max="14" width="24.453125" style="162" hidden="1" customWidth="1"/>
    <col min="15" max="15" width="9.1796875" style="113"/>
    <col min="16" max="16" width="24.81640625" style="110" customWidth="1"/>
    <col min="17" max="16384" width="9.1796875" style="110"/>
  </cols>
  <sheetData>
    <row r="1" spans="1:15" x14ac:dyDescent="0.35">
      <c r="A1" s="2"/>
      <c r="B1" s="2"/>
      <c r="C1" s="2" t="s">
        <v>363</v>
      </c>
      <c r="D1" s="2"/>
      <c r="E1" s="2"/>
      <c r="F1" s="2"/>
      <c r="G1" s="2"/>
      <c r="H1" s="2" t="str">
        <f>IF(Deelnemersoverzicht!C15="","",IF(Deelnemersoverzicht!C15="(Dit veld wordt ingevuld door RVO)","",Deelnemersoverzicht!C15))</f>
        <v>Dit wordt ingevuld door RVO</v>
      </c>
      <c r="I1" s="2"/>
      <c r="J1" s="2"/>
      <c r="K1" s="2"/>
      <c r="L1" s="2"/>
      <c r="M1" s="2"/>
      <c r="N1" s="111" t="s">
        <v>210</v>
      </c>
      <c r="O1" s="432"/>
    </row>
    <row r="2" spans="1:15" ht="18" x14ac:dyDescent="0.4">
      <c r="A2" s="112"/>
      <c r="B2" s="112"/>
      <c r="C2" s="58" t="s">
        <v>211</v>
      </c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432"/>
      <c r="O2" s="432"/>
    </row>
    <row r="3" spans="1:15" ht="12.5" x14ac:dyDescent="0.25">
      <c r="A3" s="432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</row>
    <row r="4" spans="1:15" ht="13" x14ac:dyDescent="0.3">
      <c r="A4" s="432"/>
      <c r="B4" s="114"/>
      <c r="C4" s="114" t="s">
        <v>212</v>
      </c>
      <c r="D4" s="114"/>
      <c r="E4" s="115"/>
      <c r="F4" s="115"/>
      <c r="G4" s="115"/>
      <c r="H4" s="115"/>
      <c r="I4" s="115"/>
      <c r="J4" s="115"/>
      <c r="K4" s="115"/>
      <c r="L4" s="165"/>
      <c r="M4" s="165"/>
      <c r="N4" s="432"/>
      <c r="O4" s="432"/>
    </row>
    <row r="5" spans="1:15" ht="13" x14ac:dyDescent="0.3">
      <c r="A5" s="432"/>
      <c r="B5" s="117"/>
      <c r="C5" s="433"/>
      <c r="D5" s="433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</row>
    <row r="6" spans="1:15" ht="15" customHeight="1" x14ac:dyDescent="0.3">
      <c r="A6" s="432"/>
      <c r="B6" s="117"/>
      <c r="C6" s="434" t="s">
        <v>88</v>
      </c>
      <c r="D6" s="434"/>
      <c r="E6" s="432"/>
      <c r="F6" s="118">
        <f ca="1">IF(_xlfn.XLOOKUP(C6,Deelnemersoverzicht!B26:B35,deelnemers)="",IF(INDIRECT(CONCATENATE("'Begroting D"&amp;(MID($C$6,11,1)-1)&amp;"'!$F$6"))=_xlfn.XLOOKUP((CONCATENATE("Deelnemer "&amp;(MID($C$6,11,1)-1))),Deelnemersoverzicht!B26:B35,deelnemers),Deelnemersoverzicht!C50,_xlfn.XLOOKUP((_xlfn.XLOOKUP(INDIRECT(CONCATENATE("'Begroting D"&amp;(MID($C$6,11,1)-1)&amp;"'!$F$6")),inkind,Deelnemersoverzicht!A50:A57)+1),Deelnemersoverzicht!A50:A57,inkind)),_xlfn.XLOOKUP(C6,Deelnemersoverzicht!B26:B35,deelnemers))</f>
        <v>0</v>
      </c>
      <c r="G6" s="119"/>
      <c r="H6" s="120"/>
      <c r="I6" s="120"/>
      <c r="J6" s="120"/>
      <c r="K6" s="121"/>
      <c r="L6" s="435"/>
      <c r="M6" s="435"/>
      <c r="N6" s="432"/>
      <c r="O6" s="432"/>
    </row>
    <row r="7" spans="1:15" ht="15" customHeight="1" x14ac:dyDescent="0.3">
      <c r="A7" s="432"/>
      <c r="B7" s="117"/>
      <c r="C7" s="434" t="s">
        <v>214</v>
      </c>
      <c r="D7" s="434"/>
      <c r="E7" s="432"/>
      <c r="F7" s="118">
        <f>Deelnemersoverzicht!C19</f>
        <v>0</v>
      </c>
      <c r="G7" s="119"/>
      <c r="H7" s="119"/>
      <c r="I7" s="119"/>
      <c r="J7" s="119"/>
      <c r="K7" s="122"/>
      <c r="L7" s="435"/>
      <c r="M7" s="435"/>
      <c r="N7" s="432"/>
      <c r="O7" s="432"/>
    </row>
    <row r="8" spans="1:15" ht="15" customHeight="1" x14ac:dyDescent="0.3">
      <c r="A8" s="432"/>
      <c r="B8" s="117"/>
      <c r="C8" s="399" t="s">
        <v>15</v>
      </c>
      <c r="D8" s="434"/>
      <c r="E8" s="432"/>
      <c r="F8" s="599" t="s">
        <v>86</v>
      </c>
      <c r="G8" s="600"/>
      <c r="H8" s="600"/>
      <c r="I8" s="600"/>
      <c r="J8" s="600"/>
      <c r="K8" s="601"/>
      <c r="L8" s="435"/>
      <c r="M8" s="435"/>
      <c r="N8" s="432"/>
      <c r="O8" s="432"/>
    </row>
    <row r="9" spans="1:15" ht="15" customHeight="1" x14ac:dyDescent="0.3">
      <c r="A9" s="432"/>
      <c r="B9" s="117"/>
      <c r="C9" s="124" t="s">
        <v>216</v>
      </c>
      <c r="D9" s="432"/>
      <c r="E9" s="432"/>
      <c r="F9" s="599" t="s">
        <v>86</v>
      </c>
      <c r="G9" s="600"/>
      <c r="H9" s="600"/>
      <c r="I9" s="600"/>
      <c r="J9" s="600"/>
      <c r="K9" s="601"/>
      <c r="L9" s="435"/>
      <c r="M9" s="435"/>
      <c r="N9" s="432"/>
      <c r="O9" s="432"/>
    </row>
    <row r="10" spans="1:15" ht="15.75" customHeight="1" x14ac:dyDescent="0.3">
      <c r="A10" s="432"/>
      <c r="B10" s="117"/>
      <c r="C10" s="432"/>
      <c r="D10" s="432"/>
      <c r="E10" s="432"/>
      <c r="F10" s="602" t="str">
        <f>IF(F9="Integrale kostensystematiek","IKS Let op! U dient in de begroting de IKS-tarieven zo te specificeren dat deze te controleren zijn op basis van de door u aangeleverde IKS tarieven aan RVO. Bijvoorbeeld: divisie R&amp;D, loonschaal 10. Vul dit in bij toelichting IKS","")</f>
        <v/>
      </c>
      <c r="G10" s="602"/>
      <c r="H10" s="602"/>
      <c r="I10" s="602"/>
      <c r="J10" s="602"/>
      <c r="K10" s="602"/>
      <c r="L10" s="167"/>
      <c r="M10" s="167"/>
      <c r="N10" s="432"/>
      <c r="O10" s="432"/>
    </row>
    <row r="11" spans="1:15" ht="15.75" customHeight="1" x14ac:dyDescent="0.3">
      <c r="A11" s="432"/>
      <c r="B11" s="117"/>
      <c r="C11" s="432"/>
      <c r="D11" s="432"/>
      <c r="E11" s="432"/>
      <c r="F11" s="603"/>
      <c r="G11" s="603"/>
      <c r="H11" s="603"/>
      <c r="I11" s="603"/>
      <c r="J11" s="603"/>
      <c r="K11" s="603"/>
      <c r="L11" s="167"/>
      <c r="M11" s="167"/>
      <c r="N11" s="432"/>
      <c r="O11" s="432"/>
    </row>
    <row r="12" spans="1:15" ht="15.75" customHeight="1" x14ac:dyDescent="0.3">
      <c r="A12" s="432"/>
      <c r="B12" s="117"/>
      <c r="C12" s="432"/>
      <c r="D12" s="432"/>
      <c r="E12" s="432"/>
      <c r="F12" s="603"/>
      <c r="G12" s="603"/>
      <c r="H12" s="603"/>
      <c r="I12" s="603"/>
      <c r="J12" s="603"/>
      <c r="K12" s="603"/>
      <c r="L12" s="167"/>
      <c r="M12" s="167"/>
      <c r="N12" s="432"/>
      <c r="O12" s="432"/>
    </row>
    <row r="13" spans="1:15" ht="15.75" customHeight="1" x14ac:dyDescent="0.3">
      <c r="A13" s="432"/>
      <c r="B13" s="114" t="s">
        <v>217</v>
      </c>
      <c r="C13" s="436"/>
      <c r="D13" s="125"/>
      <c r="E13" s="126"/>
      <c r="F13" s="436"/>
      <c r="G13" s="436"/>
      <c r="H13" s="436"/>
      <c r="I13" s="436"/>
      <c r="J13" s="436"/>
      <c r="K13" s="436"/>
      <c r="L13" s="437"/>
      <c r="M13" s="435"/>
      <c r="N13" s="432"/>
      <c r="O13" s="432"/>
    </row>
    <row r="14" spans="1:15" ht="13" x14ac:dyDescent="0.3">
      <c r="A14" s="432"/>
      <c r="B14" s="114" t="s">
        <v>218</v>
      </c>
      <c r="C14" s="436"/>
      <c r="D14" s="125"/>
      <c r="E14" s="126"/>
      <c r="F14" s="436"/>
      <c r="G14" s="436"/>
      <c r="H14" s="436"/>
      <c r="I14" s="436"/>
      <c r="J14" s="436"/>
      <c r="K14" s="436"/>
      <c r="L14" s="437"/>
      <c r="M14" s="435"/>
      <c r="N14" s="432"/>
      <c r="O14" s="432"/>
    </row>
    <row r="15" spans="1:15" ht="13" x14ac:dyDescent="0.3">
      <c r="A15" s="432"/>
      <c r="B15" s="117"/>
      <c r="C15" s="432"/>
      <c r="D15" s="432"/>
      <c r="E15" s="432"/>
      <c r="F15" s="432"/>
      <c r="G15" s="432"/>
      <c r="H15" s="432"/>
      <c r="I15" s="432"/>
      <c r="J15" s="432"/>
      <c r="K15" s="432"/>
      <c r="L15" s="435"/>
      <c r="M15" s="435"/>
      <c r="N15" s="432"/>
      <c r="O15" s="432"/>
    </row>
    <row r="16" spans="1:15" ht="13" x14ac:dyDescent="0.3">
      <c r="A16" s="432"/>
      <c r="B16" s="114" t="s">
        <v>219</v>
      </c>
      <c r="C16" s="114" t="s">
        <v>220</v>
      </c>
      <c r="D16" s="127"/>
      <c r="E16" s="115"/>
      <c r="F16" s="115"/>
      <c r="G16" s="115"/>
      <c r="H16" s="115"/>
      <c r="I16" s="115"/>
      <c r="J16" s="115"/>
      <c r="K16" s="115"/>
      <c r="L16" s="116"/>
      <c r="M16" s="149"/>
      <c r="N16" s="432"/>
      <c r="O16" s="432"/>
    </row>
    <row r="17" spans="2:15" ht="13" x14ac:dyDescent="0.3">
      <c r="B17" s="117"/>
      <c r="C17" s="432"/>
      <c r="D17" s="433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2"/>
    </row>
    <row r="18" spans="2:15" ht="13" x14ac:dyDescent="0.3">
      <c r="B18" s="117"/>
      <c r="C18" s="432"/>
      <c r="D18" s="433"/>
      <c r="E18" s="432"/>
      <c r="F18" s="403"/>
      <c r="G18" s="178" t="str">
        <f>IF(AND($F$9="Integrale kostensystematiek",COUNTA(C20:D55)&gt;COUNTA(G20:G55)),"Let op! U dient de Toelichting IKS in te vullen","")</f>
        <v/>
      </c>
      <c r="H18" s="403"/>
      <c r="I18" s="403"/>
      <c r="J18" s="164"/>
      <c r="K18" s="164"/>
      <c r="L18" s="435"/>
      <c r="M18" s="435"/>
      <c r="N18" s="432"/>
      <c r="O18" s="432"/>
    </row>
    <row r="19" spans="2:15" ht="39" x14ac:dyDescent="0.3">
      <c r="B19" s="130" t="s">
        <v>221</v>
      </c>
      <c r="C19" s="597" t="s">
        <v>222</v>
      </c>
      <c r="D19" s="598"/>
      <c r="E19" s="604" t="s">
        <v>223</v>
      </c>
      <c r="F19" s="604"/>
      <c r="G19" s="130" t="s">
        <v>224</v>
      </c>
      <c r="H19" s="604" t="s">
        <v>225</v>
      </c>
      <c r="I19" s="604"/>
      <c r="J19" s="163" t="s">
        <v>226</v>
      </c>
      <c r="K19" s="130" t="s">
        <v>227</v>
      </c>
      <c r="L19" s="131"/>
      <c r="M19" s="131"/>
      <c r="N19" s="432"/>
      <c r="O19" s="432"/>
    </row>
    <row r="20" spans="2:15" ht="12.5" x14ac:dyDescent="0.25">
      <c r="B20" s="368"/>
      <c r="C20" s="589"/>
      <c r="D20" s="590"/>
      <c r="E20" s="589"/>
      <c r="F20" s="590"/>
      <c r="G20" s="438"/>
      <c r="H20" s="591"/>
      <c r="I20" s="592"/>
      <c r="J20" s="440"/>
      <c r="K20" s="441">
        <f t="shared" ref="K20:K55" si="0">H20*J20</f>
        <v>0</v>
      </c>
      <c r="L20" s="435"/>
      <c r="M20" s="435"/>
      <c r="N20" s="432"/>
      <c r="O20" s="432"/>
    </row>
    <row r="21" spans="2:15" ht="12.5" x14ac:dyDescent="0.25">
      <c r="B21" s="368"/>
      <c r="C21" s="589"/>
      <c r="D21" s="590"/>
      <c r="E21" s="589"/>
      <c r="F21" s="590"/>
      <c r="G21" s="438"/>
      <c r="H21" s="591"/>
      <c r="I21" s="592"/>
      <c r="J21" s="440"/>
      <c r="K21" s="441">
        <f t="shared" si="0"/>
        <v>0</v>
      </c>
      <c r="L21" s="435"/>
      <c r="M21" s="435"/>
      <c r="N21" s="432"/>
      <c r="O21" s="432"/>
    </row>
    <row r="22" spans="2:15" ht="12.5" x14ac:dyDescent="0.25">
      <c r="B22" s="368"/>
      <c r="C22" s="589"/>
      <c r="D22" s="590"/>
      <c r="E22" s="589"/>
      <c r="F22" s="590"/>
      <c r="G22" s="438"/>
      <c r="H22" s="591"/>
      <c r="I22" s="592"/>
      <c r="J22" s="440"/>
      <c r="K22" s="441">
        <f t="shared" si="0"/>
        <v>0</v>
      </c>
      <c r="L22" s="435"/>
      <c r="M22" s="435"/>
      <c r="N22" s="432"/>
      <c r="O22" s="432"/>
    </row>
    <row r="23" spans="2:15" ht="12.5" x14ac:dyDescent="0.25">
      <c r="B23" s="368"/>
      <c r="C23" s="589"/>
      <c r="D23" s="590"/>
      <c r="E23" s="589"/>
      <c r="F23" s="590"/>
      <c r="G23" s="438"/>
      <c r="H23" s="591"/>
      <c r="I23" s="592"/>
      <c r="J23" s="440"/>
      <c r="K23" s="441">
        <f t="shared" si="0"/>
        <v>0</v>
      </c>
      <c r="L23" s="435"/>
      <c r="M23" s="435"/>
      <c r="N23" s="432"/>
      <c r="O23" s="432"/>
    </row>
    <row r="24" spans="2:15" ht="12.5" x14ac:dyDescent="0.25">
      <c r="B24" s="368"/>
      <c r="C24" s="589"/>
      <c r="D24" s="590"/>
      <c r="E24" s="589"/>
      <c r="F24" s="590"/>
      <c r="G24" s="438"/>
      <c r="H24" s="591"/>
      <c r="I24" s="592"/>
      <c r="J24" s="440"/>
      <c r="K24" s="441">
        <f t="shared" si="0"/>
        <v>0</v>
      </c>
      <c r="L24" s="435"/>
      <c r="M24" s="435"/>
      <c r="N24" s="432"/>
      <c r="O24" s="432"/>
    </row>
    <row r="25" spans="2:15" ht="12.5" x14ac:dyDescent="0.25">
      <c r="B25" s="368"/>
      <c r="C25" s="589"/>
      <c r="D25" s="590"/>
      <c r="E25" s="589"/>
      <c r="F25" s="590"/>
      <c r="G25" s="438"/>
      <c r="H25" s="591"/>
      <c r="I25" s="592"/>
      <c r="J25" s="440"/>
      <c r="K25" s="441">
        <f t="shared" si="0"/>
        <v>0</v>
      </c>
      <c r="L25" s="435"/>
      <c r="M25" s="435"/>
      <c r="N25" s="432"/>
      <c r="O25" s="432"/>
    </row>
    <row r="26" spans="2:15" ht="12.5" x14ac:dyDescent="0.25">
      <c r="B26" s="368"/>
      <c r="C26" s="589"/>
      <c r="D26" s="590"/>
      <c r="E26" s="589"/>
      <c r="F26" s="590"/>
      <c r="G26" s="438"/>
      <c r="H26" s="591"/>
      <c r="I26" s="592"/>
      <c r="J26" s="440"/>
      <c r="K26" s="441">
        <f t="shared" si="0"/>
        <v>0</v>
      </c>
      <c r="L26" s="435"/>
      <c r="M26" s="435"/>
      <c r="N26" s="432"/>
      <c r="O26" s="432"/>
    </row>
    <row r="27" spans="2:15" ht="12.5" x14ac:dyDescent="0.25">
      <c r="B27" s="368"/>
      <c r="C27" s="589"/>
      <c r="D27" s="590"/>
      <c r="E27" s="589"/>
      <c r="F27" s="590"/>
      <c r="G27" s="438"/>
      <c r="H27" s="591"/>
      <c r="I27" s="592"/>
      <c r="J27" s="440"/>
      <c r="K27" s="441">
        <f t="shared" si="0"/>
        <v>0</v>
      </c>
      <c r="L27" s="435"/>
      <c r="M27" s="435"/>
      <c r="N27" s="432"/>
      <c r="O27" s="432"/>
    </row>
    <row r="28" spans="2:15" ht="12.5" x14ac:dyDescent="0.25">
      <c r="B28" s="368"/>
      <c r="C28" s="589"/>
      <c r="D28" s="590"/>
      <c r="E28" s="589"/>
      <c r="F28" s="590"/>
      <c r="G28" s="438"/>
      <c r="H28" s="591"/>
      <c r="I28" s="592"/>
      <c r="J28" s="440"/>
      <c r="K28" s="441">
        <f t="shared" si="0"/>
        <v>0</v>
      </c>
      <c r="L28" s="435"/>
      <c r="M28" s="435"/>
      <c r="N28" s="432"/>
      <c r="O28" s="432"/>
    </row>
    <row r="29" spans="2:15" ht="12.5" x14ac:dyDescent="0.25">
      <c r="B29" s="368"/>
      <c r="C29" s="589"/>
      <c r="D29" s="590"/>
      <c r="E29" s="589"/>
      <c r="F29" s="590"/>
      <c r="G29" s="438"/>
      <c r="H29" s="591"/>
      <c r="I29" s="592"/>
      <c r="J29" s="440"/>
      <c r="K29" s="441">
        <f t="shared" si="0"/>
        <v>0</v>
      </c>
      <c r="L29" s="435"/>
      <c r="M29" s="435"/>
      <c r="N29" s="432"/>
      <c r="O29" s="432"/>
    </row>
    <row r="30" spans="2:15" ht="12.5" x14ac:dyDescent="0.25">
      <c r="B30" s="368"/>
      <c r="C30" s="589"/>
      <c r="D30" s="590"/>
      <c r="E30" s="589"/>
      <c r="F30" s="590"/>
      <c r="G30" s="438"/>
      <c r="H30" s="591"/>
      <c r="I30" s="592"/>
      <c r="J30" s="440"/>
      <c r="K30" s="441">
        <f t="shared" si="0"/>
        <v>0</v>
      </c>
      <c r="L30" s="435"/>
      <c r="M30" s="435"/>
      <c r="N30" s="432"/>
      <c r="O30" s="432"/>
    </row>
    <row r="31" spans="2:15" ht="12.5" x14ac:dyDescent="0.25">
      <c r="B31" s="368"/>
      <c r="C31" s="589"/>
      <c r="D31" s="590"/>
      <c r="E31" s="589"/>
      <c r="F31" s="590"/>
      <c r="G31" s="438"/>
      <c r="H31" s="591"/>
      <c r="I31" s="592"/>
      <c r="J31" s="440"/>
      <c r="K31" s="441">
        <f t="shared" si="0"/>
        <v>0</v>
      </c>
      <c r="L31" s="435"/>
      <c r="M31" s="435"/>
      <c r="N31" s="432"/>
      <c r="O31" s="432"/>
    </row>
    <row r="32" spans="2:15" ht="12.5" x14ac:dyDescent="0.25">
      <c r="B32" s="368"/>
      <c r="C32" s="589"/>
      <c r="D32" s="590"/>
      <c r="E32" s="589"/>
      <c r="F32" s="590"/>
      <c r="G32" s="438"/>
      <c r="H32" s="591"/>
      <c r="I32" s="592"/>
      <c r="J32" s="440"/>
      <c r="K32" s="441">
        <f t="shared" si="0"/>
        <v>0</v>
      </c>
      <c r="L32" s="435"/>
      <c r="M32" s="435"/>
      <c r="N32" s="432"/>
      <c r="O32" s="432"/>
    </row>
    <row r="33" spans="2:15" ht="12.5" x14ac:dyDescent="0.25">
      <c r="B33" s="368"/>
      <c r="C33" s="589"/>
      <c r="D33" s="590"/>
      <c r="E33" s="589"/>
      <c r="F33" s="590"/>
      <c r="G33" s="438"/>
      <c r="H33" s="591"/>
      <c r="I33" s="592"/>
      <c r="J33" s="440"/>
      <c r="K33" s="441">
        <f t="shared" si="0"/>
        <v>0</v>
      </c>
      <c r="L33" s="435"/>
      <c r="M33" s="435"/>
      <c r="N33" s="432"/>
      <c r="O33" s="432"/>
    </row>
    <row r="34" spans="2:15" ht="12.5" x14ac:dyDescent="0.25">
      <c r="B34" s="368"/>
      <c r="C34" s="589"/>
      <c r="D34" s="590"/>
      <c r="E34" s="589"/>
      <c r="F34" s="590"/>
      <c r="G34" s="438"/>
      <c r="H34" s="591"/>
      <c r="I34" s="592"/>
      <c r="J34" s="440"/>
      <c r="K34" s="441">
        <f t="shared" si="0"/>
        <v>0</v>
      </c>
      <c r="L34" s="435"/>
      <c r="M34" s="435"/>
      <c r="N34" s="432"/>
      <c r="O34" s="432"/>
    </row>
    <row r="35" spans="2:15" ht="12.5" x14ac:dyDescent="0.25">
      <c r="B35" s="368"/>
      <c r="C35" s="589"/>
      <c r="D35" s="590"/>
      <c r="E35" s="589"/>
      <c r="F35" s="590"/>
      <c r="G35" s="438"/>
      <c r="H35" s="591"/>
      <c r="I35" s="592"/>
      <c r="J35" s="440"/>
      <c r="K35" s="441">
        <f t="shared" si="0"/>
        <v>0</v>
      </c>
      <c r="L35" s="435"/>
      <c r="M35" s="435"/>
      <c r="N35" s="432"/>
      <c r="O35" s="432"/>
    </row>
    <row r="36" spans="2:15" ht="12.5" x14ac:dyDescent="0.25">
      <c r="B36" s="368"/>
      <c r="C36" s="589"/>
      <c r="D36" s="590"/>
      <c r="E36" s="589"/>
      <c r="F36" s="590"/>
      <c r="G36" s="438"/>
      <c r="H36" s="591"/>
      <c r="I36" s="592"/>
      <c r="J36" s="440"/>
      <c r="K36" s="441">
        <f t="shared" si="0"/>
        <v>0</v>
      </c>
      <c r="L36" s="435"/>
      <c r="M36" s="435"/>
      <c r="N36" s="432"/>
      <c r="O36" s="432"/>
    </row>
    <row r="37" spans="2:15" ht="12.5" x14ac:dyDescent="0.25">
      <c r="B37" s="368"/>
      <c r="C37" s="589"/>
      <c r="D37" s="590"/>
      <c r="E37" s="589"/>
      <c r="F37" s="590"/>
      <c r="G37" s="438"/>
      <c r="H37" s="591"/>
      <c r="I37" s="592"/>
      <c r="J37" s="440"/>
      <c r="K37" s="441">
        <f t="shared" si="0"/>
        <v>0</v>
      </c>
      <c r="L37" s="435"/>
      <c r="M37" s="435"/>
      <c r="N37" s="432"/>
      <c r="O37" s="432"/>
    </row>
    <row r="38" spans="2:15" ht="12.5" x14ac:dyDescent="0.25">
      <c r="B38" s="368"/>
      <c r="C38" s="589"/>
      <c r="D38" s="590"/>
      <c r="E38" s="589"/>
      <c r="F38" s="590"/>
      <c r="G38" s="438"/>
      <c r="H38" s="591"/>
      <c r="I38" s="592"/>
      <c r="J38" s="440"/>
      <c r="K38" s="441">
        <f t="shared" si="0"/>
        <v>0</v>
      </c>
      <c r="L38" s="435"/>
      <c r="M38" s="435"/>
      <c r="N38" s="432"/>
      <c r="O38" s="432"/>
    </row>
    <row r="39" spans="2:15" ht="12.5" x14ac:dyDescent="0.25">
      <c r="B39" s="368"/>
      <c r="C39" s="589"/>
      <c r="D39" s="590"/>
      <c r="E39" s="589"/>
      <c r="F39" s="590"/>
      <c r="G39" s="438"/>
      <c r="H39" s="591"/>
      <c r="I39" s="592"/>
      <c r="J39" s="440"/>
      <c r="K39" s="441">
        <f t="shared" si="0"/>
        <v>0</v>
      </c>
      <c r="L39" s="435"/>
      <c r="M39" s="435"/>
      <c r="N39" s="432"/>
      <c r="O39" s="432"/>
    </row>
    <row r="40" spans="2:15" ht="12.5" x14ac:dyDescent="0.25">
      <c r="B40" s="368"/>
      <c r="C40" s="589"/>
      <c r="D40" s="590"/>
      <c r="E40" s="589"/>
      <c r="F40" s="590"/>
      <c r="G40" s="438"/>
      <c r="H40" s="591"/>
      <c r="I40" s="592"/>
      <c r="J40" s="440"/>
      <c r="K40" s="441">
        <f t="shared" si="0"/>
        <v>0</v>
      </c>
      <c r="L40" s="435"/>
      <c r="M40" s="435"/>
      <c r="N40" s="432"/>
      <c r="O40" s="432"/>
    </row>
    <row r="41" spans="2:15" ht="12.5" x14ac:dyDescent="0.25">
      <c r="B41" s="368"/>
      <c r="C41" s="589"/>
      <c r="D41" s="590"/>
      <c r="E41" s="589"/>
      <c r="F41" s="590"/>
      <c r="G41" s="438"/>
      <c r="H41" s="591"/>
      <c r="I41" s="592"/>
      <c r="J41" s="440"/>
      <c r="K41" s="441">
        <f t="shared" si="0"/>
        <v>0</v>
      </c>
      <c r="L41" s="435"/>
      <c r="M41" s="435"/>
      <c r="N41" s="432"/>
      <c r="O41" s="432"/>
    </row>
    <row r="42" spans="2:15" ht="12.5" x14ac:dyDescent="0.25">
      <c r="B42" s="368"/>
      <c r="C42" s="589"/>
      <c r="D42" s="590"/>
      <c r="E42" s="589"/>
      <c r="F42" s="590"/>
      <c r="G42" s="438"/>
      <c r="H42" s="591"/>
      <c r="I42" s="592"/>
      <c r="J42" s="440"/>
      <c r="K42" s="441">
        <f t="shared" si="0"/>
        <v>0</v>
      </c>
      <c r="L42" s="435"/>
      <c r="M42" s="435"/>
      <c r="N42" s="432"/>
      <c r="O42" s="432"/>
    </row>
    <row r="43" spans="2:15" ht="12.5" x14ac:dyDescent="0.25">
      <c r="B43" s="368"/>
      <c r="C43" s="589"/>
      <c r="D43" s="590"/>
      <c r="E43" s="589"/>
      <c r="F43" s="590"/>
      <c r="G43" s="438"/>
      <c r="H43" s="591"/>
      <c r="I43" s="592"/>
      <c r="J43" s="440"/>
      <c r="K43" s="441">
        <f t="shared" si="0"/>
        <v>0</v>
      </c>
      <c r="L43" s="435"/>
      <c r="M43" s="435"/>
      <c r="N43" s="432"/>
      <c r="O43" s="432"/>
    </row>
    <row r="44" spans="2:15" ht="12.5" x14ac:dyDescent="0.25">
      <c r="B44" s="368"/>
      <c r="C44" s="589"/>
      <c r="D44" s="590"/>
      <c r="E44" s="589"/>
      <c r="F44" s="590"/>
      <c r="G44" s="438"/>
      <c r="H44" s="591"/>
      <c r="I44" s="592"/>
      <c r="J44" s="440"/>
      <c r="K44" s="441">
        <f t="shared" si="0"/>
        <v>0</v>
      </c>
      <c r="L44" s="435"/>
      <c r="M44" s="435"/>
      <c r="N44" s="432"/>
      <c r="O44" s="432"/>
    </row>
    <row r="45" spans="2:15" ht="12.5" x14ac:dyDescent="0.25">
      <c r="B45" s="368"/>
      <c r="C45" s="589"/>
      <c r="D45" s="590"/>
      <c r="E45" s="589"/>
      <c r="F45" s="590"/>
      <c r="G45" s="438"/>
      <c r="H45" s="591"/>
      <c r="I45" s="592"/>
      <c r="J45" s="440"/>
      <c r="K45" s="441">
        <f t="shared" si="0"/>
        <v>0</v>
      </c>
      <c r="L45" s="435"/>
      <c r="M45" s="435"/>
      <c r="N45" s="432"/>
      <c r="O45" s="432"/>
    </row>
    <row r="46" spans="2:15" ht="12.5" x14ac:dyDescent="0.25">
      <c r="B46" s="368"/>
      <c r="C46" s="589"/>
      <c r="D46" s="590"/>
      <c r="E46" s="589"/>
      <c r="F46" s="590"/>
      <c r="G46" s="438"/>
      <c r="H46" s="591"/>
      <c r="I46" s="592"/>
      <c r="J46" s="440"/>
      <c r="K46" s="441">
        <f t="shared" si="0"/>
        <v>0</v>
      </c>
      <c r="L46" s="435"/>
      <c r="M46" s="435"/>
      <c r="N46" s="432"/>
      <c r="O46" s="432"/>
    </row>
    <row r="47" spans="2:15" ht="12.5" x14ac:dyDescent="0.25">
      <c r="B47" s="368"/>
      <c r="C47" s="589"/>
      <c r="D47" s="590"/>
      <c r="E47" s="589"/>
      <c r="F47" s="590"/>
      <c r="G47" s="438"/>
      <c r="H47" s="591"/>
      <c r="I47" s="592"/>
      <c r="J47" s="440"/>
      <c r="K47" s="441">
        <f t="shared" si="0"/>
        <v>0</v>
      </c>
      <c r="L47" s="435"/>
      <c r="M47" s="435"/>
      <c r="N47" s="432"/>
      <c r="O47" s="432"/>
    </row>
    <row r="48" spans="2:15" ht="12.5" x14ac:dyDescent="0.25">
      <c r="B48" s="368"/>
      <c r="C48" s="589"/>
      <c r="D48" s="590"/>
      <c r="E48" s="589"/>
      <c r="F48" s="590"/>
      <c r="G48" s="438"/>
      <c r="H48" s="591"/>
      <c r="I48" s="592"/>
      <c r="J48" s="440"/>
      <c r="K48" s="441">
        <f t="shared" si="0"/>
        <v>0</v>
      </c>
      <c r="L48" s="435"/>
      <c r="M48" s="435"/>
      <c r="N48" s="432"/>
      <c r="O48" s="432"/>
    </row>
    <row r="49" spans="2:15" ht="12.5" x14ac:dyDescent="0.25">
      <c r="B49" s="368"/>
      <c r="C49" s="589"/>
      <c r="D49" s="590"/>
      <c r="E49" s="589"/>
      <c r="F49" s="590"/>
      <c r="G49" s="438"/>
      <c r="H49" s="591"/>
      <c r="I49" s="592"/>
      <c r="J49" s="440"/>
      <c r="K49" s="441">
        <f t="shared" si="0"/>
        <v>0</v>
      </c>
      <c r="L49" s="435"/>
      <c r="M49" s="435"/>
      <c r="N49" s="432"/>
      <c r="O49" s="432"/>
    </row>
    <row r="50" spans="2:15" ht="12.5" x14ac:dyDescent="0.25">
      <c r="B50" s="368"/>
      <c r="C50" s="589"/>
      <c r="D50" s="590"/>
      <c r="E50" s="589"/>
      <c r="F50" s="590"/>
      <c r="G50" s="438"/>
      <c r="H50" s="591"/>
      <c r="I50" s="592"/>
      <c r="J50" s="440"/>
      <c r="K50" s="441">
        <f t="shared" si="0"/>
        <v>0</v>
      </c>
      <c r="L50" s="435"/>
      <c r="M50" s="435"/>
      <c r="N50" s="432"/>
      <c r="O50" s="432"/>
    </row>
    <row r="51" spans="2:15" ht="12.5" x14ac:dyDescent="0.25">
      <c r="B51" s="368"/>
      <c r="C51" s="589"/>
      <c r="D51" s="590"/>
      <c r="E51" s="589"/>
      <c r="F51" s="590"/>
      <c r="G51" s="438"/>
      <c r="H51" s="591"/>
      <c r="I51" s="592"/>
      <c r="J51" s="440"/>
      <c r="K51" s="441">
        <f t="shared" si="0"/>
        <v>0</v>
      </c>
      <c r="L51" s="435"/>
      <c r="M51" s="435"/>
      <c r="N51" s="432"/>
      <c r="O51" s="432"/>
    </row>
    <row r="52" spans="2:15" ht="12.5" x14ac:dyDescent="0.25">
      <c r="B52" s="368"/>
      <c r="C52" s="589"/>
      <c r="D52" s="590"/>
      <c r="E52" s="589"/>
      <c r="F52" s="590"/>
      <c r="G52" s="438"/>
      <c r="H52" s="591"/>
      <c r="I52" s="592"/>
      <c r="J52" s="440"/>
      <c r="K52" s="441">
        <f t="shared" si="0"/>
        <v>0</v>
      </c>
      <c r="L52" s="435"/>
      <c r="M52" s="435"/>
      <c r="N52" s="432"/>
      <c r="O52" s="432"/>
    </row>
    <row r="53" spans="2:15" ht="12.5" x14ac:dyDescent="0.25">
      <c r="B53" s="368"/>
      <c r="C53" s="589"/>
      <c r="D53" s="590"/>
      <c r="E53" s="589"/>
      <c r="F53" s="590"/>
      <c r="G53" s="438"/>
      <c r="H53" s="591"/>
      <c r="I53" s="592"/>
      <c r="J53" s="440"/>
      <c r="K53" s="441">
        <f t="shared" si="0"/>
        <v>0</v>
      </c>
      <c r="L53" s="435"/>
      <c r="M53" s="435"/>
      <c r="N53" s="432"/>
      <c r="O53" s="432"/>
    </row>
    <row r="54" spans="2:15" ht="12.5" x14ac:dyDescent="0.25">
      <c r="B54" s="368"/>
      <c r="C54" s="589"/>
      <c r="D54" s="590"/>
      <c r="E54" s="589"/>
      <c r="F54" s="590"/>
      <c r="G54" s="438"/>
      <c r="H54" s="591"/>
      <c r="I54" s="592"/>
      <c r="J54" s="440"/>
      <c r="K54" s="441">
        <f t="shared" si="0"/>
        <v>0</v>
      </c>
      <c r="L54" s="435"/>
      <c r="M54" s="435"/>
      <c r="N54" s="432"/>
      <c r="O54" s="432"/>
    </row>
    <row r="55" spans="2:15" ht="12.5" x14ac:dyDescent="0.25">
      <c r="B55" s="368"/>
      <c r="C55" s="589"/>
      <c r="D55" s="590"/>
      <c r="E55" s="589"/>
      <c r="F55" s="590"/>
      <c r="G55" s="438"/>
      <c r="H55" s="591"/>
      <c r="I55" s="592"/>
      <c r="J55" s="440"/>
      <c r="K55" s="441">
        <f t="shared" si="0"/>
        <v>0</v>
      </c>
      <c r="L55" s="435"/>
      <c r="M55" s="435"/>
      <c r="N55" s="432"/>
      <c r="O55" s="432"/>
    </row>
    <row r="56" spans="2:15" ht="13" x14ac:dyDescent="0.3">
      <c r="B56" s="432"/>
      <c r="C56" s="432"/>
      <c r="D56" s="117"/>
      <c r="E56" s="117"/>
      <c r="F56" s="117"/>
      <c r="G56" s="117"/>
      <c r="H56" s="117"/>
      <c r="I56" s="117" t="s">
        <v>228</v>
      </c>
      <c r="J56" s="432"/>
      <c r="K56" s="101">
        <f>SUM(K20:K55)</f>
        <v>0</v>
      </c>
      <c r="L56" s="435"/>
      <c r="M56" s="435"/>
      <c r="N56" s="432"/>
      <c r="O56" s="432"/>
    </row>
    <row r="57" spans="2:15" ht="13" x14ac:dyDescent="0.3">
      <c r="B57" s="124"/>
      <c r="C57" s="117"/>
      <c r="D57" s="117"/>
      <c r="E57" s="432"/>
      <c r="F57" s="432"/>
      <c r="G57" s="432"/>
      <c r="H57" s="432"/>
      <c r="I57" s="432"/>
      <c r="J57" s="117"/>
      <c r="K57" s="117"/>
      <c r="L57" s="132"/>
      <c r="M57" s="132"/>
      <c r="N57" s="432"/>
      <c r="O57" s="432"/>
    </row>
    <row r="58" spans="2:15" ht="13" x14ac:dyDescent="0.3">
      <c r="B58" s="114" t="s">
        <v>229</v>
      </c>
      <c r="C58" s="114" t="s">
        <v>230</v>
      </c>
      <c r="D58" s="114"/>
      <c r="E58" s="115"/>
      <c r="F58" s="115"/>
      <c r="G58" s="115"/>
      <c r="H58" s="115"/>
      <c r="I58" s="115"/>
      <c r="J58" s="115"/>
      <c r="K58" s="115"/>
      <c r="L58" s="165"/>
      <c r="M58" s="165"/>
      <c r="N58" s="605" t="s">
        <v>231</v>
      </c>
      <c r="O58" s="432"/>
    </row>
    <row r="59" spans="2:15" ht="13" x14ac:dyDescent="0.3">
      <c r="B59" s="117"/>
      <c r="C59" s="117"/>
      <c r="D59" s="117"/>
      <c r="E59" s="432"/>
      <c r="F59" s="432"/>
      <c r="G59" s="432"/>
      <c r="H59" s="432"/>
      <c r="I59" s="432"/>
      <c r="J59" s="432"/>
      <c r="K59" s="432"/>
      <c r="L59" s="432"/>
      <c r="M59" s="432"/>
      <c r="N59" s="605"/>
      <c r="O59" s="432"/>
    </row>
    <row r="60" spans="2:15" ht="25.5" customHeight="1" x14ac:dyDescent="0.3">
      <c r="B60" s="432"/>
      <c r="C60" s="133"/>
      <c r="D60" s="172" t="str">
        <f>IF(COUNTA(D62:D83)&lt;COUNTA(E62:E83),"Let op! Vul ook de aanschafdatum in!","")</f>
        <v/>
      </c>
      <c r="E60" s="432"/>
      <c r="F60" s="134"/>
      <c r="G60" s="135"/>
      <c r="H60" s="135"/>
      <c r="I60" s="134"/>
      <c r="J60" s="131"/>
      <c r="K60" s="435"/>
      <c r="L60" s="442"/>
      <c r="M60" s="442"/>
      <c r="N60" s="606"/>
      <c r="O60" s="432"/>
    </row>
    <row r="61" spans="2:15" ht="39" x14ac:dyDescent="0.3">
      <c r="B61" s="130" t="s">
        <v>221</v>
      </c>
      <c r="C61" s="130" t="s">
        <v>232</v>
      </c>
      <c r="D61" s="128" t="s">
        <v>276</v>
      </c>
      <c r="E61" s="129" t="s">
        <v>234</v>
      </c>
      <c r="F61" s="136" t="s">
        <v>235</v>
      </c>
      <c r="G61" s="136" t="s">
        <v>236</v>
      </c>
      <c r="H61" s="136" t="s">
        <v>237</v>
      </c>
      <c r="I61" s="166" t="s">
        <v>238</v>
      </c>
      <c r="J61" s="130" t="s">
        <v>239</v>
      </c>
      <c r="K61" s="130" t="s">
        <v>227</v>
      </c>
      <c r="L61" s="435"/>
      <c r="M61" s="435"/>
      <c r="N61" s="137" t="s">
        <v>240</v>
      </c>
      <c r="O61" s="432"/>
    </row>
    <row r="62" spans="2:15" ht="12.5" x14ac:dyDescent="0.25">
      <c r="B62" s="368"/>
      <c r="C62" s="368"/>
      <c r="D62" s="443"/>
      <c r="E62" s="444"/>
      <c r="F62" s="445"/>
      <c r="G62" s="446">
        <f t="shared" ref="G62:G82" si="1">IFERROR(E62/F62,0)</f>
        <v>0</v>
      </c>
      <c r="H62" s="444"/>
      <c r="I62" s="447">
        <f>IFERROR(G62/H62,0)</f>
        <v>0</v>
      </c>
      <c r="J62" s="444"/>
      <c r="K62" s="441">
        <f t="shared" ref="K62:K83" si="2">I62*J62</f>
        <v>0</v>
      </c>
      <c r="L62" s="435"/>
      <c r="M62" s="435"/>
      <c r="N62" s="446" t="str">
        <f>IFERROR(IF(D62&gt;=Startdatum,"Na startdatum aangekocht", IF(DATEDIF('Begroting P'!$D62,Startdatum,"D")&gt;0,IF((('Begroting P'!$F62-((DATEDIF($D62,Startdatum,"M")/12)))*($E62/$F62))&lt;0,"Dit is afgeschreven!",(('Begroting P'!$F62-((DATEDIF($D62,Startdatum,"M")/12)))*($E62/$F62))),($E62/$F62))),0)</f>
        <v>Na startdatum aangekocht</v>
      </c>
      <c r="O62" s="123"/>
    </row>
    <row r="63" spans="2:15" ht="12.5" x14ac:dyDescent="0.25">
      <c r="B63" s="368"/>
      <c r="C63" s="368"/>
      <c r="D63" s="443"/>
      <c r="E63" s="444"/>
      <c r="F63" s="445"/>
      <c r="G63" s="446">
        <f t="shared" si="1"/>
        <v>0</v>
      </c>
      <c r="H63" s="444"/>
      <c r="I63" s="447">
        <f t="shared" ref="I63:I83" si="3">IFERROR(G63/H63,0)</f>
        <v>0</v>
      </c>
      <c r="J63" s="444"/>
      <c r="K63" s="441">
        <f t="shared" si="2"/>
        <v>0</v>
      </c>
      <c r="L63" s="435"/>
      <c r="M63" s="435"/>
      <c r="N63" s="446" t="str">
        <f>IFERROR(IF(D63&gt;=Startdatum,"Na startdatum aangekocht", IF(DATEDIF('Begroting P'!$D63,Startdatum,"D")&gt;0,IF((('Begroting P'!$F63-((DATEDIF($D63,Startdatum,"M")/12)))*($E63/$F63))&lt;0,"Dit is afgeschreven!",(('Begroting P'!$F63-((DATEDIF($D63,Startdatum,"M")/12)))*($E63/$F63))),($E63/$F63))),0)</f>
        <v>Na startdatum aangekocht</v>
      </c>
      <c r="O63" s="432"/>
    </row>
    <row r="64" spans="2:15" ht="12.5" x14ac:dyDescent="0.25">
      <c r="B64" s="368"/>
      <c r="C64" s="368"/>
      <c r="D64" s="443"/>
      <c r="E64" s="444"/>
      <c r="F64" s="445"/>
      <c r="G64" s="446">
        <f t="shared" si="1"/>
        <v>0</v>
      </c>
      <c r="H64" s="444"/>
      <c r="I64" s="447">
        <f t="shared" si="3"/>
        <v>0</v>
      </c>
      <c r="J64" s="444"/>
      <c r="K64" s="441">
        <f t="shared" si="2"/>
        <v>0</v>
      </c>
      <c r="L64" s="435"/>
      <c r="M64" s="435"/>
      <c r="N64" s="446" t="str">
        <f>IFERROR(IF(D64&gt;=Startdatum,"Na startdatum aangekocht", IF(DATEDIF('Begroting P'!$D64,Startdatum,"D")&gt;0,IF((('Begroting P'!$F64-((DATEDIF($D64,Startdatum,"M")/12)))*($E64/$F64))&lt;0,"Dit is afgeschreven!",(('Begroting P'!$F64-((DATEDIF($D64,Startdatum,"M")/12)))*($E64/$F64))),($E64/$F64))),0)</f>
        <v>Na startdatum aangekocht</v>
      </c>
      <c r="O64" s="432"/>
    </row>
    <row r="65" spans="2:15" ht="12.5" x14ac:dyDescent="0.25">
      <c r="B65" s="368"/>
      <c r="C65" s="368"/>
      <c r="D65" s="443"/>
      <c r="E65" s="444"/>
      <c r="F65" s="445"/>
      <c r="G65" s="446">
        <f t="shared" si="1"/>
        <v>0</v>
      </c>
      <c r="H65" s="444"/>
      <c r="I65" s="447">
        <f t="shared" si="3"/>
        <v>0</v>
      </c>
      <c r="J65" s="444"/>
      <c r="K65" s="441">
        <f t="shared" si="2"/>
        <v>0</v>
      </c>
      <c r="L65" s="435"/>
      <c r="M65" s="435"/>
      <c r="N65" s="446" t="str">
        <f>IFERROR(IF(D65&gt;=Startdatum,"Na startdatum aangekocht", IF(DATEDIF('Begroting P'!$D65,Startdatum,"D")&gt;0,IF((('Begroting P'!$F65-((DATEDIF($D65,Startdatum,"M")/12)))*($E65/$F65))&lt;0,"Dit is afgeschreven!",(('Begroting P'!$F65-((DATEDIF($D65,Startdatum,"M")/12)))*($E65/$F65))),($E65/$F65))),0)</f>
        <v>Na startdatum aangekocht</v>
      </c>
      <c r="O65" s="432"/>
    </row>
    <row r="66" spans="2:15" ht="12.5" x14ac:dyDescent="0.25">
      <c r="B66" s="368"/>
      <c r="C66" s="368"/>
      <c r="D66" s="443"/>
      <c r="E66" s="444"/>
      <c r="F66" s="445"/>
      <c r="G66" s="446">
        <f t="shared" si="1"/>
        <v>0</v>
      </c>
      <c r="H66" s="444"/>
      <c r="I66" s="447">
        <f t="shared" si="3"/>
        <v>0</v>
      </c>
      <c r="J66" s="444"/>
      <c r="K66" s="441">
        <f t="shared" si="2"/>
        <v>0</v>
      </c>
      <c r="L66" s="435"/>
      <c r="M66" s="435"/>
      <c r="N66" s="446" t="str">
        <f>IFERROR(IF(D66&gt;=Startdatum,"Na startdatum aangekocht", IF(DATEDIF('Begroting P'!$D66,Startdatum,"D")&gt;0,IF((('Begroting P'!$F66-((DATEDIF($D66,Startdatum,"M")/12)))*($E66/$F66))&lt;0,"Dit is afgeschreven!",(('Begroting P'!$F66-((DATEDIF($D66,Startdatum,"M")/12)))*($E66/$F66))),($E66/$F66))),0)</f>
        <v>Na startdatum aangekocht</v>
      </c>
      <c r="O66" s="432"/>
    </row>
    <row r="67" spans="2:15" ht="12.5" x14ac:dyDescent="0.25">
      <c r="B67" s="368"/>
      <c r="C67" s="368"/>
      <c r="D67" s="443"/>
      <c r="E67" s="444"/>
      <c r="F67" s="445"/>
      <c r="G67" s="446">
        <f t="shared" si="1"/>
        <v>0</v>
      </c>
      <c r="H67" s="444"/>
      <c r="I67" s="447">
        <f t="shared" si="3"/>
        <v>0</v>
      </c>
      <c r="J67" s="444"/>
      <c r="K67" s="441">
        <f t="shared" si="2"/>
        <v>0</v>
      </c>
      <c r="L67" s="435"/>
      <c r="M67" s="435"/>
      <c r="N67" s="446" t="str">
        <f>IFERROR(IF(D67&gt;=Startdatum,"Na startdatum aangekocht", IF(DATEDIF('Begroting P'!$D67,Startdatum,"D")&gt;0,IF((('Begroting P'!$F67-((DATEDIF($D67,Startdatum,"M")/12)))*($E67/$F67))&lt;0,"Dit is afgeschreven!",(('Begroting P'!$F67-((DATEDIF($D67,Startdatum,"M")/12)))*($E67/$F67))),($E67/$F67))),0)</f>
        <v>Na startdatum aangekocht</v>
      </c>
      <c r="O67" s="432"/>
    </row>
    <row r="68" spans="2:15" ht="12.5" x14ac:dyDescent="0.25">
      <c r="B68" s="368"/>
      <c r="C68" s="368"/>
      <c r="D68" s="443"/>
      <c r="E68" s="444"/>
      <c r="F68" s="445"/>
      <c r="G68" s="446">
        <f t="shared" si="1"/>
        <v>0</v>
      </c>
      <c r="H68" s="444"/>
      <c r="I68" s="447">
        <f t="shared" si="3"/>
        <v>0</v>
      </c>
      <c r="J68" s="444"/>
      <c r="K68" s="441">
        <f t="shared" si="2"/>
        <v>0</v>
      </c>
      <c r="L68" s="435"/>
      <c r="M68" s="435"/>
      <c r="N68" s="446" t="str">
        <f>IFERROR(IF(D68&gt;=Startdatum,"Na startdatum aangekocht", IF(DATEDIF('Begroting P'!$D68,Startdatum,"D")&gt;0,IF((('Begroting P'!$F68-((DATEDIF($D68,Startdatum,"M")/12)))*($E68/$F68))&lt;0,"Dit is afgeschreven!",(('Begroting P'!$F68-((DATEDIF($D68,Startdatum,"M")/12)))*($E68/$F68))),($E68/$F68))),0)</f>
        <v>Na startdatum aangekocht</v>
      </c>
      <c r="O68" s="432"/>
    </row>
    <row r="69" spans="2:15" ht="12.5" x14ac:dyDescent="0.25">
      <c r="B69" s="368"/>
      <c r="C69" s="368"/>
      <c r="D69" s="443"/>
      <c r="E69" s="444"/>
      <c r="F69" s="445"/>
      <c r="G69" s="446">
        <f t="shared" si="1"/>
        <v>0</v>
      </c>
      <c r="H69" s="444"/>
      <c r="I69" s="447">
        <f t="shared" si="3"/>
        <v>0</v>
      </c>
      <c r="J69" s="444"/>
      <c r="K69" s="441">
        <f t="shared" si="2"/>
        <v>0</v>
      </c>
      <c r="L69" s="435"/>
      <c r="M69" s="435"/>
      <c r="N69" s="446" t="str">
        <f>IFERROR(IF(D69&gt;=Startdatum,"Na startdatum aangekocht", IF(DATEDIF('Begroting P'!$D69,Startdatum,"D")&gt;0,IF((('Begroting P'!$F69-((DATEDIF($D69,Startdatum,"M")/12)))*($E69/$F69))&lt;0,"Dit is afgeschreven!",(('Begroting P'!$F69-((DATEDIF($D69,Startdatum,"M")/12)))*($E69/$F69))),($E69/$F69))),0)</f>
        <v>Na startdatum aangekocht</v>
      </c>
      <c r="O69" s="432"/>
    </row>
    <row r="70" spans="2:15" ht="12.5" x14ac:dyDescent="0.25">
      <c r="B70" s="368"/>
      <c r="C70" s="368"/>
      <c r="D70" s="443"/>
      <c r="E70" s="444"/>
      <c r="F70" s="445"/>
      <c r="G70" s="446">
        <f t="shared" si="1"/>
        <v>0</v>
      </c>
      <c r="H70" s="444"/>
      <c r="I70" s="447">
        <f t="shared" si="3"/>
        <v>0</v>
      </c>
      <c r="J70" s="444"/>
      <c r="K70" s="441">
        <f t="shared" si="2"/>
        <v>0</v>
      </c>
      <c r="L70" s="435"/>
      <c r="M70" s="435"/>
      <c r="N70" s="446" t="str">
        <f>IFERROR(IF(D70&gt;=Startdatum,"Na startdatum aangekocht", IF(DATEDIF('Begroting P'!$D70,Startdatum,"D")&gt;0,IF((('Begroting P'!$F70-((DATEDIF($D70,Startdatum,"M")/12)))*($E70/$F70))&lt;0,"Dit is afgeschreven!",(('Begroting P'!$F70-((DATEDIF($D70,Startdatum,"M")/12)))*($E70/$F70))),($E70/$F70))),0)</f>
        <v>Na startdatum aangekocht</v>
      </c>
      <c r="O70" s="432"/>
    </row>
    <row r="71" spans="2:15" ht="12.5" x14ac:dyDescent="0.25">
      <c r="B71" s="368"/>
      <c r="C71" s="368"/>
      <c r="D71" s="443"/>
      <c r="E71" s="444"/>
      <c r="F71" s="445"/>
      <c r="G71" s="446">
        <f t="shared" si="1"/>
        <v>0</v>
      </c>
      <c r="H71" s="444"/>
      <c r="I71" s="447">
        <f t="shared" si="3"/>
        <v>0</v>
      </c>
      <c r="J71" s="444"/>
      <c r="K71" s="441">
        <f t="shared" si="2"/>
        <v>0</v>
      </c>
      <c r="L71" s="435"/>
      <c r="M71" s="435"/>
      <c r="N71" s="446" t="str">
        <f>IFERROR(IF(D71&gt;=Startdatum,"Na startdatum aangekocht", IF(DATEDIF('Begroting P'!$D71,Startdatum,"D")&gt;0,IF((('Begroting P'!$F71-((DATEDIF($D71,Startdatum,"M")/12)))*($E71/$F71))&lt;0,"Dit is afgeschreven!",(('Begroting P'!$F71-((DATEDIF($D71,Startdatum,"M")/12)))*($E71/$F71))),($E71/$F71))),0)</f>
        <v>Na startdatum aangekocht</v>
      </c>
      <c r="O71" s="432"/>
    </row>
    <row r="72" spans="2:15" ht="12.5" x14ac:dyDescent="0.25">
      <c r="B72" s="368"/>
      <c r="C72" s="368"/>
      <c r="D72" s="443"/>
      <c r="E72" s="444"/>
      <c r="F72" s="445"/>
      <c r="G72" s="446">
        <f t="shared" si="1"/>
        <v>0</v>
      </c>
      <c r="H72" s="444"/>
      <c r="I72" s="447">
        <f t="shared" si="3"/>
        <v>0</v>
      </c>
      <c r="J72" s="444"/>
      <c r="K72" s="441">
        <f t="shared" si="2"/>
        <v>0</v>
      </c>
      <c r="L72" s="435"/>
      <c r="M72" s="435"/>
      <c r="N72" s="446" t="str">
        <f>IFERROR(IF(D72&gt;=Startdatum,"Na startdatum aangekocht", IF(DATEDIF('Begroting P'!$D72,Startdatum,"D")&gt;0,IF((('Begroting P'!$F72-((DATEDIF($D72,Startdatum,"M")/12)))*($E72/$F72))&lt;0,"Dit is afgeschreven!",(('Begroting P'!$F72-((DATEDIF($D72,Startdatum,"M")/12)))*($E72/$F72))),($E72/$F72))),0)</f>
        <v>Na startdatum aangekocht</v>
      </c>
      <c r="O72" s="432"/>
    </row>
    <row r="73" spans="2:15" ht="12.5" x14ac:dyDescent="0.25">
      <c r="B73" s="368"/>
      <c r="C73" s="368"/>
      <c r="D73" s="443"/>
      <c r="E73" s="444"/>
      <c r="F73" s="445"/>
      <c r="G73" s="446">
        <f t="shared" si="1"/>
        <v>0</v>
      </c>
      <c r="H73" s="444"/>
      <c r="I73" s="447">
        <f t="shared" si="3"/>
        <v>0</v>
      </c>
      <c r="J73" s="444"/>
      <c r="K73" s="441">
        <f t="shared" si="2"/>
        <v>0</v>
      </c>
      <c r="L73" s="435"/>
      <c r="M73" s="435"/>
      <c r="N73" s="446" t="str">
        <f>IFERROR(IF(D73&gt;=Startdatum,"Na startdatum aangekocht", IF(DATEDIF('Begroting P'!$D73,Startdatum,"D")&gt;0,IF((('Begroting P'!$F73-((DATEDIF($D73,Startdatum,"M")/12)))*($E73/$F73))&lt;0,"Dit is afgeschreven!",(('Begroting P'!$F73-((DATEDIF($D73,Startdatum,"M")/12)))*($E73/$F73))),($E73/$F73))),0)</f>
        <v>Na startdatum aangekocht</v>
      </c>
      <c r="O73" s="432"/>
    </row>
    <row r="74" spans="2:15" ht="12.5" x14ac:dyDescent="0.25">
      <c r="B74" s="368"/>
      <c r="C74" s="368"/>
      <c r="D74" s="443"/>
      <c r="E74" s="444"/>
      <c r="F74" s="445"/>
      <c r="G74" s="446">
        <f t="shared" si="1"/>
        <v>0</v>
      </c>
      <c r="H74" s="444"/>
      <c r="I74" s="447">
        <f t="shared" si="3"/>
        <v>0</v>
      </c>
      <c r="J74" s="444"/>
      <c r="K74" s="441">
        <f t="shared" si="2"/>
        <v>0</v>
      </c>
      <c r="L74" s="435"/>
      <c r="M74" s="435"/>
      <c r="N74" s="446" t="str">
        <f>IFERROR(IF(D74&gt;=Startdatum,"Na startdatum aangekocht", IF(DATEDIF('Begroting P'!$D74,Startdatum,"D")&gt;0,IF((('Begroting P'!$F74-((DATEDIF($D74,Startdatum,"M")/12)))*($E74/$F74))&lt;0,"Dit is afgeschreven!",(('Begroting P'!$F74-((DATEDIF($D74,Startdatum,"M")/12)))*($E74/$F74))),($E74/$F74))),0)</f>
        <v>Na startdatum aangekocht</v>
      </c>
      <c r="O74" s="432"/>
    </row>
    <row r="75" spans="2:15" ht="12.5" x14ac:dyDescent="0.25">
      <c r="B75" s="368"/>
      <c r="C75" s="368"/>
      <c r="D75" s="443"/>
      <c r="E75" s="444"/>
      <c r="F75" s="445"/>
      <c r="G75" s="446">
        <f t="shared" si="1"/>
        <v>0</v>
      </c>
      <c r="H75" s="444"/>
      <c r="I75" s="447">
        <f t="shared" si="3"/>
        <v>0</v>
      </c>
      <c r="J75" s="444"/>
      <c r="K75" s="441">
        <f t="shared" si="2"/>
        <v>0</v>
      </c>
      <c r="L75" s="435"/>
      <c r="M75" s="435"/>
      <c r="N75" s="446" t="str">
        <f>IFERROR(IF(D75&gt;=Startdatum,"Na startdatum aangekocht", IF(DATEDIF('Begroting P'!$D75,Startdatum,"D")&gt;0,IF((('Begroting P'!$F75-((DATEDIF($D75,Startdatum,"M")/12)))*($E75/$F75))&lt;0,"Dit is afgeschreven!",(('Begroting P'!$F75-((DATEDIF($D75,Startdatum,"M")/12)))*($E75/$F75))),($E75/$F75))),0)</f>
        <v>Na startdatum aangekocht</v>
      </c>
      <c r="O75" s="432"/>
    </row>
    <row r="76" spans="2:15" ht="12.5" x14ac:dyDescent="0.25">
      <c r="B76" s="368"/>
      <c r="C76" s="368"/>
      <c r="D76" s="443"/>
      <c r="E76" s="444"/>
      <c r="F76" s="445"/>
      <c r="G76" s="446">
        <f t="shared" si="1"/>
        <v>0</v>
      </c>
      <c r="H76" s="444"/>
      <c r="I76" s="447">
        <f t="shared" si="3"/>
        <v>0</v>
      </c>
      <c r="J76" s="444"/>
      <c r="K76" s="441">
        <f t="shared" si="2"/>
        <v>0</v>
      </c>
      <c r="L76" s="435"/>
      <c r="M76" s="435"/>
      <c r="N76" s="446" t="str">
        <f>IFERROR(IF(D76&gt;=Startdatum,"Na startdatum aangekocht", IF(DATEDIF('Begroting P'!$D76,Startdatum,"D")&gt;0,IF((('Begroting P'!$F76-((DATEDIF($D76,Startdatum,"M")/12)))*($E76/$F76))&lt;0,"Dit is afgeschreven!",(('Begroting P'!$F76-((DATEDIF($D76,Startdatum,"M")/12)))*($E76/$F76))),($E76/$F76))),0)</f>
        <v>Na startdatum aangekocht</v>
      </c>
      <c r="O76" s="432"/>
    </row>
    <row r="77" spans="2:15" ht="12.5" x14ac:dyDescent="0.25">
      <c r="B77" s="368"/>
      <c r="C77" s="368"/>
      <c r="D77" s="443"/>
      <c r="E77" s="444"/>
      <c r="F77" s="445"/>
      <c r="G77" s="446">
        <f t="shared" si="1"/>
        <v>0</v>
      </c>
      <c r="H77" s="444"/>
      <c r="I77" s="447">
        <f t="shared" si="3"/>
        <v>0</v>
      </c>
      <c r="J77" s="444"/>
      <c r="K77" s="441">
        <f t="shared" si="2"/>
        <v>0</v>
      </c>
      <c r="L77" s="435"/>
      <c r="M77" s="435"/>
      <c r="N77" s="446" t="str">
        <f>IFERROR(IF(D77&gt;=Startdatum,"Na startdatum aangekocht", IF(DATEDIF('Begroting P'!$D77,Startdatum,"D")&gt;0,IF((('Begroting P'!$F77-((DATEDIF($D77,Startdatum,"M")/12)))*($E77/$F77))&lt;0,"Dit is afgeschreven!",(('Begroting P'!$F77-((DATEDIF($D77,Startdatum,"M")/12)))*($E77/$F77))),($E77/$F77))),0)</f>
        <v>Na startdatum aangekocht</v>
      </c>
      <c r="O77" s="432"/>
    </row>
    <row r="78" spans="2:15" ht="12.5" x14ac:dyDescent="0.25">
      <c r="B78" s="368"/>
      <c r="C78" s="368"/>
      <c r="D78" s="443"/>
      <c r="E78" s="444"/>
      <c r="F78" s="445"/>
      <c r="G78" s="446">
        <f t="shared" si="1"/>
        <v>0</v>
      </c>
      <c r="H78" s="444"/>
      <c r="I78" s="447">
        <f t="shared" si="3"/>
        <v>0</v>
      </c>
      <c r="J78" s="444"/>
      <c r="K78" s="441">
        <f t="shared" si="2"/>
        <v>0</v>
      </c>
      <c r="L78" s="435"/>
      <c r="M78" s="435"/>
      <c r="N78" s="446" t="str">
        <f>IFERROR(IF(D78&gt;=Startdatum,"Na startdatum aangekocht", IF(DATEDIF('Begroting P'!$D78,Startdatum,"D")&gt;0,IF((('Begroting P'!$F78-((DATEDIF($D78,Startdatum,"M")/12)))*($E78/$F78))&lt;0,"Dit is afgeschreven!",(('Begroting P'!$F78-((DATEDIF($D78,Startdatum,"M")/12)))*($E78/$F78))),($E78/$F78))),0)</f>
        <v>Na startdatum aangekocht</v>
      </c>
      <c r="O78" s="432"/>
    </row>
    <row r="79" spans="2:15" ht="12.5" x14ac:dyDescent="0.25">
      <c r="B79" s="368"/>
      <c r="C79" s="368"/>
      <c r="D79" s="443"/>
      <c r="E79" s="444"/>
      <c r="F79" s="445"/>
      <c r="G79" s="446">
        <f t="shared" si="1"/>
        <v>0</v>
      </c>
      <c r="H79" s="444"/>
      <c r="I79" s="447">
        <f t="shared" si="3"/>
        <v>0</v>
      </c>
      <c r="J79" s="444"/>
      <c r="K79" s="441">
        <f t="shared" si="2"/>
        <v>0</v>
      </c>
      <c r="L79" s="435"/>
      <c r="M79" s="435"/>
      <c r="N79" s="446" t="str">
        <f>IFERROR(IF(D79&gt;=Startdatum,"Na startdatum aangekocht", IF(DATEDIF('Begroting P'!$D79,Startdatum,"D")&gt;0,IF((('Begroting P'!$F79-((DATEDIF($D79,Startdatum,"M")/12)))*($E79/$F79))&lt;0,"Dit is afgeschreven!",(('Begroting P'!$F79-((DATEDIF($D79,Startdatum,"M")/12)))*($E79/$F79))),($E79/$F79))),0)</f>
        <v>Na startdatum aangekocht</v>
      </c>
      <c r="O79" s="432"/>
    </row>
    <row r="80" spans="2:15" ht="12.5" x14ac:dyDescent="0.25">
      <c r="B80" s="368"/>
      <c r="C80" s="368"/>
      <c r="D80" s="443"/>
      <c r="E80" s="444"/>
      <c r="F80" s="445"/>
      <c r="G80" s="446">
        <f t="shared" si="1"/>
        <v>0</v>
      </c>
      <c r="H80" s="444"/>
      <c r="I80" s="447">
        <f t="shared" si="3"/>
        <v>0</v>
      </c>
      <c r="J80" s="444"/>
      <c r="K80" s="441">
        <f t="shared" si="2"/>
        <v>0</v>
      </c>
      <c r="L80" s="435"/>
      <c r="M80" s="435"/>
      <c r="N80" s="446" t="str">
        <f>IFERROR(IF(D80&gt;=Startdatum,"Na startdatum aangekocht", IF(DATEDIF('Begroting P'!$D80,Startdatum,"D")&gt;0,IF((('Begroting P'!$F80-((DATEDIF($D80,Startdatum,"M")/12)))*($E80/$F80))&lt;0,"Dit is afgeschreven!",(('Begroting P'!$F80-((DATEDIF($D80,Startdatum,"M")/12)))*($E80/$F80))),($E80/$F80))),0)</f>
        <v>Na startdatum aangekocht</v>
      </c>
      <c r="O80" s="432"/>
    </row>
    <row r="81" spans="2:16" ht="12.5" x14ac:dyDescent="0.25">
      <c r="B81" s="368"/>
      <c r="C81" s="368"/>
      <c r="D81" s="443"/>
      <c r="E81" s="444"/>
      <c r="F81" s="445"/>
      <c r="G81" s="446">
        <f t="shared" si="1"/>
        <v>0</v>
      </c>
      <c r="H81" s="444"/>
      <c r="I81" s="447">
        <f t="shared" si="3"/>
        <v>0</v>
      </c>
      <c r="J81" s="444"/>
      <c r="K81" s="441">
        <f t="shared" si="2"/>
        <v>0</v>
      </c>
      <c r="L81" s="435"/>
      <c r="M81" s="435"/>
      <c r="N81" s="446" t="str">
        <f>IFERROR(IF(D81&gt;=Startdatum,"Na startdatum aangekocht", IF(DATEDIF('Begroting P'!$D81,Startdatum,"D")&gt;0,IF((('Begroting P'!$F81-((DATEDIF($D81,Startdatum,"M")/12)))*($E81/$F81))&lt;0,"Dit is afgeschreven!",(('Begroting P'!$F81-((DATEDIF($D81,Startdatum,"M")/12)))*($E81/$F81))),($E81/$F81))),0)</f>
        <v>Na startdatum aangekocht</v>
      </c>
      <c r="O81" s="432"/>
      <c r="P81" s="432"/>
    </row>
    <row r="82" spans="2:16" ht="12.5" x14ac:dyDescent="0.25">
      <c r="B82" s="368"/>
      <c r="C82" s="368"/>
      <c r="D82" s="443"/>
      <c r="E82" s="444"/>
      <c r="F82" s="445"/>
      <c r="G82" s="446">
        <f t="shared" si="1"/>
        <v>0</v>
      </c>
      <c r="H82" s="444"/>
      <c r="I82" s="447">
        <f t="shared" si="3"/>
        <v>0</v>
      </c>
      <c r="J82" s="444"/>
      <c r="K82" s="441">
        <f t="shared" si="2"/>
        <v>0</v>
      </c>
      <c r="L82" s="435"/>
      <c r="M82" s="435"/>
      <c r="N82" s="446" t="str">
        <f>IFERROR(IF(D82&gt;=Startdatum,"Na startdatum aangekocht", IF(DATEDIF('Begroting P'!$D82,Startdatum,"D")&gt;0,IF((('Begroting P'!$F82-((DATEDIF($D82,Startdatum,"M")/12)))*($E82/$F82))&lt;0,"Dit is afgeschreven!",(('Begroting P'!$F82-((DATEDIF($D82,Startdatum,"M")/12)))*($E82/$F82))),($E82/$F82))),0)</f>
        <v>Na startdatum aangekocht</v>
      </c>
      <c r="O82" s="432"/>
      <c r="P82" s="432"/>
    </row>
    <row r="83" spans="2:16" ht="12.5" x14ac:dyDescent="0.25">
      <c r="B83" s="368"/>
      <c r="C83" s="368"/>
      <c r="D83" s="443"/>
      <c r="E83" s="444"/>
      <c r="F83" s="445"/>
      <c r="G83" s="446">
        <f>IFERROR(E83/F83,0)</f>
        <v>0</v>
      </c>
      <c r="H83" s="444"/>
      <c r="I83" s="447">
        <f t="shared" si="3"/>
        <v>0</v>
      </c>
      <c r="J83" s="444"/>
      <c r="K83" s="441">
        <f t="shared" si="2"/>
        <v>0</v>
      </c>
      <c r="L83" s="435"/>
      <c r="M83" s="435"/>
      <c r="N83" s="446" t="str">
        <f>IFERROR(IF(D83&gt;=Startdatum,"Na startdatum aangekocht", IF(DATEDIF('Begroting P'!$D83,Startdatum,"D")&gt;0,IF((('Begroting P'!$F83-((DATEDIF($D83,Startdatum,"M")/12)))*($E83/$F83))&lt;0,"Dit is afgeschreven!",(('Begroting P'!$F83-((DATEDIF($D83,Startdatum,"M")/12)))*($E83/$F83))),($E83/$F83))),0)</f>
        <v>Na startdatum aangekocht</v>
      </c>
      <c r="O83" s="432"/>
      <c r="P83" s="432"/>
    </row>
    <row r="84" spans="2:16" ht="13" x14ac:dyDescent="0.3">
      <c r="B84" s="117"/>
      <c r="C84" s="117"/>
      <c r="D84" s="117"/>
      <c r="E84" s="117"/>
      <c r="F84" s="117"/>
      <c r="G84" s="432"/>
      <c r="H84" s="432"/>
      <c r="I84" s="117"/>
      <c r="J84" s="169" t="s">
        <v>241</v>
      </c>
      <c r="K84" s="101">
        <f>SUM(K62:K83)</f>
        <v>0</v>
      </c>
      <c r="L84" s="435"/>
      <c r="M84" s="435"/>
      <c r="N84" s="432"/>
      <c r="O84" s="432"/>
      <c r="P84" s="432"/>
    </row>
    <row r="85" spans="2:16" ht="13" x14ac:dyDescent="0.3">
      <c r="B85" s="432"/>
      <c r="C85" s="138"/>
      <c r="D85" s="432"/>
      <c r="E85" s="432"/>
      <c r="F85" s="432"/>
      <c r="G85" s="432"/>
      <c r="H85" s="432"/>
      <c r="I85" s="432"/>
      <c r="J85" s="432"/>
      <c r="K85" s="432"/>
      <c r="L85" s="432"/>
      <c r="M85" s="432"/>
      <c r="N85" s="432"/>
      <c r="O85" s="435"/>
      <c r="P85" s="435"/>
    </row>
    <row r="86" spans="2:16" ht="13" x14ac:dyDescent="0.3">
      <c r="B86" s="114" t="s">
        <v>242</v>
      </c>
      <c r="C86" s="114" t="s">
        <v>243</v>
      </c>
      <c r="D86" s="115"/>
      <c r="E86" s="115"/>
      <c r="F86" s="115"/>
      <c r="G86" s="115"/>
      <c r="H86" s="115"/>
      <c r="I86" s="115"/>
      <c r="J86" s="115"/>
      <c r="K86" s="115"/>
      <c r="L86" s="116"/>
      <c r="M86" s="149"/>
      <c r="N86" s="432"/>
      <c r="O86" s="432"/>
      <c r="P86" s="432"/>
    </row>
    <row r="87" spans="2:16" ht="13" x14ac:dyDescent="0.3">
      <c r="B87" s="117" t="s">
        <v>277</v>
      </c>
      <c r="C87" s="432"/>
      <c r="D87" s="432"/>
      <c r="E87" s="432"/>
      <c r="F87" s="432"/>
      <c r="G87" s="432"/>
      <c r="H87" s="432"/>
      <c r="I87" s="432"/>
      <c r="J87" s="432"/>
      <c r="K87" s="432"/>
      <c r="L87" s="432"/>
      <c r="M87" s="432"/>
      <c r="N87" s="432"/>
      <c r="O87" s="435"/>
      <c r="P87" s="432"/>
    </row>
    <row r="88" spans="2:16" ht="25.5" customHeight="1" x14ac:dyDescent="0.35">
      <c r="C88" s="432"/>
      <c r="D88" s="176" t="str">
        <f>IF(COUNTA(D90:D107)&lt;COUNTA(E90:E107),"Let op! Vul ook de aanschafdatum in!","")</f>
        <v/>
      </c>
      <c r="E88" s="139"/>
      <c r="F88" s="139"/>
      <c r="G88" s="432"/>
      <c r="H88" s="593"/>
      <c r="I88" s="593"/>
      <c r="J88" s="448"/>
      <c r="K88" s="432"/>
      <c r="L88" s="432"/>
      <c r="M88" s="432"/>
      <c r="N88" s="432"/>
      <c r="O88" s="432"/>
      <c r="P88" s="432"/>
    </row>
    <row r="89" spans="2:16" ht="65" x14ac:dyDescent="0.3">
      <c r="B89" s="130" t="s">
        <v>221</v>
      </c>
      <c r="C89" s="140" t="s">
        <v>232</v>
      </c>
      <c r="D89" s="141" t="s">
        <v>245</v>
      </c>
      <c r="E89" s="142" t="s">
        <v>234</v>
      </c>
      <c r="F89" s="140" t="s">
        <v>235</v>
      </c>
      <c r="G89" s="142"/>
      <c r="H89" s="449" t="s">
        <v>246</v>
      </c>
      <c r="I89" s="136"/>
      <c r="J89" s="166"/>
      <c r="K89" s="136" t="s">
        <v>247</v>
      </c>
      <c r="L89" s="432"/>
      <c r="M89" s="432"/>
      <c r="N89" s="137" t="s">
        <v>240</v>
      </c>
      <c r="O89" s="432"/>
      <c r="P89" s="432"/>
    </row>
    <row r="90" spans="2:16" ht="12.5" x14ac:dyDescent="0.25">
      <c r="B90" s="450"/>
      <c r="C90" s="369"/>
      <c r="D90" s="443"/>
      <c r="E90" s="451"/>
      <c r="F90" s="452"/>
      <c r="G90" s="368"/>
      <c r="H90" s="453">
        <f>IFERROR(E90-K90,0)</f>
        <v>0</v>
      </c>
      <c r="I90" s="454"/>
      <c r="J90" s="455"/>
      <c r="K90" s="454">
        <f>IFERROR(($E90/$F90)*(Deelnemersoverzicht!$C$23-(DATEDIF(Startdatum,$D90,"D")/365)),0)</f>
        <v>0</v>
      </c>
      <c r="L90" s="432"/>
      <c r="M90" s="432"/>
      <c r="N90" s="446" t="str">
        <f>IFERROR(IF(D90&gt;=Startdatum,"Na startdatum aangekocht", IF(DATEDIF('Begroting P'!$D90,Startdatum,"D")&gt;0,IF((('Begroting P'!$F90-((DATEDIF($D90,Startdatum,"M")/12)))*($E90/$F90))&lt;0,"Dit is afgeschreven!",(('Begroting P'!$F90-((DATEDIF($D90,Startdatum,"M")/12)))*($E90/$F90))),($E90/$F90))),0)</f>
        <v>Na startdatum aangekocht</v>
      </c>
      <c r="O90" s="432"/>
      <c r="P90" s="432"/>
    </row>
    <row r="91" spans="2:16" ht="12.5" x14ac:dyDescent="0.25">
      <c r="B91" s="450"/>
      <c r="C91" s="369"/>
      <c r="D91" s="443"/>
      <c r="E91" s="451"/>
      <c r="F91" s="452"/>
      <c r="G91" s="368"/>
      <c r="H91" s="453">
        <f t="shared" ref="H91:H107" si="4">IFERROR(E91-K91,0)</f>
        <v>0</v>
      </c>
      <c r="I91" s="454"/>
      <c r="J91" s="455"/>
      <c r="K91" s="454">
        <f>IFERROR(($E91/$F91)*(Deelnemersoverzicht!$C$23-(DATEDIF(Startdatum,$D91,"D")/365)),0)</f>
        <v>0</v>
      </c>
      <c r="L91" s="432"/>
      <c r="M91" s="432"/>
      <c r="N91" s="446" t="str">
        <f>IFERROR(IF(D91&gt;=Startdatum,"Na startdatum aangekocht", IF(DATEDIF('Begroting P'!$D91,Startdatum,"D")&gt;0,IF((('Begroting P'!$F91-((DATEDIF($D91,Startdatum,"M")/12)))*($E91/$F91))&lt;0,"Dit is afgeschreven!",(('Begroting P'!$F91-((DATEDIF($D91,Startdatum,"M")/12)))*($E91/$F91))),($E91/$F91))),0)</f>
        <v>Na startdatum aangekocht</v>
      </c>
      <c r="O91" s="432"/>
      <c r="P91" s="432"/>
    </row>
    <row r="92" spans="2:16" ht="12.5" x14ac:dyDescent="0.25">
      <c r="B92" s="450"/>
      <c r="C92" s="369"/>
      <c r="D92" s="443"/>
      <c r="E92" s="451"/>
      <c r="F92" s="452"/>
      <c r="G92" s="368"/>
      <c r="H92" s="453">
        <f t="shared" si="4"/>
        <v>0</v>
      </c>
      <c r="I92" s="454"/>
      <c r="J92" s="455"/>
      <c r="K92" s="454">
        <f>IFERROR(($E92/$F92)*(Deelnemersoverzicht!$C$23-(DATEDIF(Startdatum,$D92,"D")/365)),0)</f>
        <v>0</v>
      </c>
      <c r="L92" s="432"/>
      <c r="M92" s="432"/>
      <c r="N92" s="446" t="str">
        <f>IFERROR(IF(D92&gt;=Startdatum,"Na startdatum aangekocht", IF(DATEDIF('Begroting P'!$D92,Startdatum,"D")&gt;0,IF((('Begroting P'!$F92-((DATEDIF($D92,Startdatum,"M")/12)))*($E92/$F92))&lt;0,"Dit is afgeschreven!",(('Begroting P'!$F92-((DATEDIF($D92,Startdatum,"M")/12)))*($E92/$F92))),($E92/$F92))),0)</f>
        <v>Na startdatum aangekocht</v>
      </c>
      <c r="O92" s="432"/>
      <c r="P92" s="432"/>
    </row>
    <row r="93" spans="2:16" ht="12.5" x14ac:dyDescent="0.25">
      <c r="B93" s="450"/>
      <c r="C93" s="369"/>
      <c r="D93" s="443"/>
      <c r="E93" s="451"/>
      <c r="F93" s="452"/>
      <c r="G93" s="368"/>
      <c r="H93" s="453">
        <f t="shared" si="4"/>
        <v>0</v>
      </c>
      <c r="I93" s="454"/>
      <c r="J93" s="455"/>
      <c r="K93" s="454">
        <f>IFERROR(($E93/$F93)*(Deelnemersoverzicht!$C$23-(DATEDIF(Startdatum,$D93,"D")/365)),0)</f>
        <v>0</v>
      </c>
      <c r="L93" s="432"/>
      <c r="M93" s="432"/>
      <c r="N93" s="446" t="str">
        <f>IFERROR(IF(D93&gt;=Startdatum,"Na startdatum aangekocht", IF(DATEDIF('Begroting P'!$D93,Startdatum,"D")&gt;0,IF((('Begroting P'!$F93-((DATEDIF($D93,Startdatum,"M")/12)))*($E93/$F93))&lt;0,"Dit is afgeschreven!",(('Begroting P'!$F93-((DATEDIF($D93,Startdatum,"M")/12)))*($E93/$F93))),($E93/$F93))),0)</f>
        <v>Na startdatum aangekocht</v>
      </c>
      <c r="O93" s="432"/>
      <c r="P93" s="432"/>
    </row>
    <row r="94" spans="2:16" ht="12.5" x14ac:dyDescent="0.25">
      <c r="B94" s="450"/>
      <c r="C94" s="369"/>
      <c r="D94" s="443"/>
      <c r="E94" s="451"/>
      <c r="F94" s="452"/>
      <c r="G94" s="368"/>
      <c r="H94" s="453">
        <f t="shared" si="4"/>
        <v>0</v>
      </c>
      <c r="I94" s="454"/>
      <c r="J94" s="455"/>
      <c r="K94" s="454">
        <f>IFERROR(($E94/$F94)*(Deelnemersoverzicht!$C$23-(DATEDIF(Startdatum,$D94,"D")/365)),0)</f>
        <v>0</v>
      </c>
      <c r="L94" s="432"/>
      <c r="M94" s="432"/>
      <c r="N94" s="446" t="str">
        <f>IFERROR(IF(D94&gt;=Startdatum,"Na startdatum aangekocht", IF(DATEDIF('Begroting P'!$D94,Startdatum,"D")&gt;0,IF((('Begroting P'!$F94-((DATEDIF($D94,Startdatum,"M")/12)))*($E94/$F94))&lt;0,"Dit is afgeschreven!",(('Begroting P'!$F94-((DATEDIF($D94,Startdatum,"M")/12)))*($E94/$F94))),($E94/$F94))),0)</f>
        <v>Na startdatum aangekocht</v>
      </c>
      <c r="O94" s="432"/>
      <c r="P94" s="432"/>
    </row>
    <row r="95" spans="2:16" ht="12.5" x14ac:dyDescent="0.25">
      <c r="B95" s="450"/>
      <c r="C95" s="369"/>
      <c r="D95" s="443"/>
      <c r="E95" s="451"/>
      <c r="F95" s="452"/>
      <c r="G95" s="368"/>
      <c r="H95" s="453">
        <f t="shared" si="4"/>
        <v>0</v>
      </c>
      <c r="I95" s="454"/>
      <c r="J95" s="455"/>
      <c r="K95" s="454">
        <f>IFERROR(($E95/$F95)*(Deelnemersoverzicht!$C$23-(DATEDIF(Startdatum,$D95,"D")/365)),0)</f>
        <v>0</v>
      </c>
      <c r="L95" s="432"/>
      <c r="M95" s="432"/>
      <c r="N95" s="446" t="str">
        <f>IFERROR(IF(D95&gt;=Startdatum,"Na startdatum aangekocht", IF(DATEDIF('Begroting P'!$D95,Startdatum,"D")&gt;0,IF((('Begroting P'!$F95-((DATEDIF($D95,Startdatum,"M")/12)))*($E95/$F95))&lt;0,"Dit is afgeschreven!",(('Begroting P'!$F95-((DATEDIF($D95,Startdatum,"M")/12)))*($E95/$F95))),($E95/$F95))),0)</f>
        <v>Na startdatum aangekocht</v>
      </c>
      <c r="O95" s="432"/>
      <c r="P95" s="432"/>
    </row>
    <row r="96" spans="2:16" ht="12.5" x14ac:dyDescent="0.25">
      <c r="B96" s="450"/>
      <c r="C96" s="369"/>
      <c r="D96" s="443"/>
      <c r="E96" s="451"/>
      <c r="F96" s="452"/>
      <c r="G96" s="368"/>
      <c r="H96" s="453">
        <f t="shared" si="4"/>
        <v>0</v>
      </c>
      <c r="I96" s="454"/>
      <c r="J96" s="455"/>
      <c r="K96" s="454">
        <f>IFERROR(($E96/$F96)*(Deelnemersoverzicht!$C$23-(DATEDIF(Startdatum,$D96,"D")/365)),0)</f>
        <v>0</v>
      </c>
      <c r="L96" s="432"/>
      <c r="M96" s="432"/>
      <c r="N96" s="446" t="str">
        <f>IFERROR(IF(D96&gt;=Startdatum,"Na startdatum aangekocht", IF(DATEDIF('Begroting P'!$D96,Startdatum,"D")&gt;0,IF((('Begroting P'!$F96-((DATEDIF($D96,Startdatum,"M")/12)))*($E96/$F96))&lt;0,"Dit is afgeschreven!",(('Begroting P'!$F96-((DATEDIF($D96,Startdatum,"M")/12)))*($E96/$F96))),($E96/$F96))),0)</f>
        <v>Na startdatum aangekocht</v>
      </c>
      <c r="O96" s="432"/>
      <c r="P96" s="432"/>
    </row>
    <row r="97" spans="2:15" ht="12.5" x14ac:dyDescent="0.25">
      <c r="B97" s="450"/>
      <c r="C97" s="369"/>
      <c r="D97" s="443"/>
      <c r="E97" s="451"/>
      <c r="F97" s="452"/>
      <c r="G97" s="368"/>
      <c r="H97" s="453">
        <f t="shared" si="4"/>
        <v>0</v>
      </c>
      <c r="I97" s="454"/>
      <c r="J97" s="455"/>
      <c r="K97" s="454">
        <f>IFERROR(($E97/$F97)*(Deelnemersoverzicht!$C$23-(DATEDIF(Startdatum,$D97,"D")/365)),0)</f>
        <v>0</v>
      </c>
      <c r="L97" s="432"/>
      <c r="M97" s="432"/>
      <c r="N97" s="446" t="str">
        <f>IFERROR(IF(D97&gt;=Startdatum,"Na startdatum aangekocht", IF(DATEDIF('Begroting P'!$D97,Startdatum,"D")&gt;0,IF((('Begroting P'!$F97-((DATEDIF($D97,Startdatum,"M")/12)))*($E97/$F97))&lt;0,"Dit is afgeschreven!",(('Begroting P'!$F97-((DATEDIF($D97,Startdatum,"M")/12)))*($E97/$F97))),($E97/$F97))),0)</f>
        <v>Na startdatum aangekocht</v>
      </c>
      <c r="O97" s="432"/>
    </row>
    <row r="98" spans="2:15" ht="12.5" x14ac:dyDescent="0.25">
      <c r="B98" s="450"/>
      <c r="C98" s="369"/>
      <c r="D98" s="443"/>
      <c r="E98" s="451"/>
      <c r="F98" s="452"/>
      <c r="G98" s="368"/>
      <c r="H98" s="453">
        <f t="shared" si="4"/>
        <v>0</v>
      </c>
      <c r="I98" s="454"/>
      <c r="J98" s="455"/>
      <c r="K98" s="454">
        <f>IFERROR(($E98/$F98)*(Deelnemersoverzicht!$C$23-(DATEDIF(Startdatum,$D98,"D")/365)),0)</f>
        <v>0</v>
      </c>
      <c r="L98" s="432"/>
      <c r="M98" s="432"/>
      <c r="N98" s="446" t="str">
        <f>IFERROR(IF(D98&gt;=Startdatum,"Na startdatum aangekocht", IF(DATEDIF('Begroting P'!$D98,Startdatum,"D")&gt;0,IF((('Begroting P'!$F98-((DATEDIF($D98,Startdatum,"M")/12)))*($E98/$F98))&lt;0,"Dit is afgeschreven!",(('Begroting P'!$F98-((DATEDIF($D98,Startdatum,"M")/12)))*($E98/$F98))),($E98/$F98))),0)</f>
        <v>Na startdatum aangekocht</v>
      </c>
      <c r="O98" s="432"/>
    </row>
    <row r="99" spans="2:15" ht="12.5" x14ac:dyDescent="0.25">
      <c r="B99" s="450"/>
      <c r="C99" s="369"/>
      <c r="D99" s="443"/>
      <c r="E99" s="451"/>
      <c r="F99" s="452"/>
      <c r="G99" s="368"/>
      <c r="H99" s="453">
        <f t="shared" si="4"/>
        <v>0</v>
      </c>
      <c r="I99" s="454"/>
      <c r="J99" s="455"/>
      <c r="K99" s="454">
        <f>IFERROR(($E99/$F99)*(Deelnemersoverzicht!$C$23-(DATEDIF(Startdatum,$D99,"D")/365)),0)</f>
        <v>0</v>
      </c>
      <c r="L99" s="432"/>
      <c r="M99" s="432"/>
      <c r="N99" s="446" t="str">
        <f>IFERROR(IF(D99&gt;=Startdatum,"Na startdatum aangekocht", IF(DATEDIF('Begroting P'!$D99,Startdatum,"D")&gt;0,IF((('Begroting P'!$F99-((DATEDIF($D99,Startdatum,"M")/12)))*($E99/$F99))&lt;0,"Dit is afgeschreven!",(('Begroting P'!$F99-((DATEDIF($D99,Startdatum,"M")/12)))*($E99/$F99))),($E99/$F99))),0)</f>
        <v>Na startdatum aangekocht</v>
      </c>
      <c r="O99" s="432"/>
    </row>
    <row r="100" spans="2:15" ht="12.5" x14ac:dyDescent="0.25">
      <c r="B100" s="450"/>
      <c r="C100" s="369"/>
      <c r="D100" s="443"/>
      <c r="E100" s="451"/>
      <c r="F100" s="452"/>
      <c r="G100" s="368"/>
      <c r="H100" s="453">
        <f t="shared" si="4"/>
        <v>0</v>
      </c>
      <c r="I100" s="454"/>
      <c r="J100" s="455"/>
      <c r="K100" s="454">
        <f>IFERROR(($E100/$F100)*(Deelnemersoverzicht!$C$23-(DATEDIF(Startdatum,$D100,"D")/365)),0)</f>
        <v>0</v>
      </c>
      <c r="L100" s="432"/>
      <c r="M100" s="432"/>
      <c r="N100" s="446" t="str">
        <f>IFERROR(IF(D100&gt;=Startdatum,"Na startdatum aangekocht", IF(DATEDIF('Begroting P'!$D100,Startdatum,"D")&gt;0,IF((('Begroting P'!$F100-((DATEDIF($D100,Startdatum,"M")/12)))*($E100/$F100))&lt;0,"Dit is afgeschreven!",(('Begroting P'!$F100-((DATEDIF($D100,Startdatum,"M")/12)))*($E100/$F100))),($E100/$F100))),0)</f>
        <v>Na startdatum aangekocht</v>
      </c>
      <c r="O100" s="432"/>
    </row>
    <row r="101" spans="2:15" ht="12.5" x14ac:dyDescent="0.25">
      <c r="B101" s="450"/>
      <c r="C101" s="369"/>
      <c r="D101" s="443"/>
      <c r="E101" s="451"/>
      <c r="F101" s="452"/>
      <c r="G101" s="368"/>
      <c r="H101" s="453">
        <f t="shared" si="4"/>
        <v>0</v>
      </c>
      <c r="I101" s="454"/>
      <c r="J101" s="455"/>
      <c r="K101" s="454">
        <f>IFERROR(($E101/$F101)*(Deelnemersoverzicht!$C$23-(DATEDIF(Startdatum,$D101,"D")/365)),0)</f>
        <v>0</v>
      </c>
      <c r="L101" s="432"/>
      <c r="M101" s="432"/>
      <c r="N101" s="446" t="str">
        <f>IFERROR(IF(D101&gt;=Startdatum,"Na startdatum aangekocht", IF(DATEDIF('Begroting P'!$D101,Startdatum,"D")&gt;0,IF((('Begroting P'!$F101-((DATEDIF($D101,Startdatum,"M")/12)))*($E101/$F101))&lt;0,"Dit is afgeschreven!",(('Begroting P'!$F101-((DATEDIF($D101,Startdatum,"M")/12)))*($E101/$F101))),($E101/$F101))),0)</f>
        <v>Na startdatum aangekocht</v>
      </c>
      <c r="O101" s="432"/>
    </row>
    <row r="102" spans="2:15" ht="12.5" x14ac:dyDescent="0.25">
      <c r="B102" s="450"/>
      <c r="C102" s="369"/>
      <c r="D102" s="443"/>
      <c r="E102" s="451"/>
      <c r="F102" s="452"/>
      <c r="G102" s="368"/>
      <c r="H102" s="453">
        <f t="shared" si="4"/>
        <v>0</v>
      </c>
      <c r="I102" s="454"/>
      <c r="J102" s="455"/>
      <c r="K102" s="454">
        <f>IFERROR(($E102/$F102)*(Deelnemersoverzicht!$C$23-(DATEDIF(Startdatum,$D102,"D")/365)),0)</f>
        <v>0</v>
      </c>
      <c r="L102" s="432"/>
      <c r="M102" s="432"/>
      <c r="N102" s="446" t="str">
        <f>IFERROR(IF(D102&gt;=Startdatum,"Na startdatum aangekocht", IF(DATEDIF('Begroting P'!$D102,Startdatum,"D")&gt;0,IF((('Begroting P'!$F102-((DATEDIF($D102,Startdatum,"M")/12)))*($E102/$F102))&lt;0,"Dit is afgeschreven!",(('Begroting P'!$F102-((DATEDIF($D102,Startdatum,"M")/12)))*($E102/$F102))),($E102/$F102))),0)</f>
        <v>Na startdatum aangekocht</v>
      </c>
      <c r="O102" s="432"/>
    </row>
    <row r="103" spans="2:15" ht="12.5" x14ac:dyDescent="0.25">
      <c r="B103" s="450"/>
      <c r="C103" s="369"/>
      <c r="D103" s="443"/>
      <c r="E103" s="451"/>
      <c r="F103" s="452"/>
      <c r="G103" s="368"/>
      <c r="H103" s="453">
        <f t="shared" si="4"/>
        <v>0</v>
      </c>
      <c r="I103" s="454"/>
      <c r="J103" s="455"/>
      <c r="K103" s="454">
        <f>IFERROR(($E103/$F103)*(Deelnemersoverzicht!$C$23-(DATEDIF(Startdatum,$D103,"D")/365)),0)</f>
        <v>0</v>
      </c>
      <c r="L103" s="432"/>
      <c r="M103" s="432"/>
      <c r="N103" s="446" t="str">
        <f>IFERROR(IF(D103&gt;=Startdatum,"Na startdatum aangekocht", IF(DATEDIF('Begroting P'!$D103,Startdatum,"D")&gt;0,IF((('Begroting P'!$F103-((DATEDIF($D103,Startdatum,"M")/12)))*($E103/$F103))&lt;0,"Dit is afgeschreven!",(('Begroting P'!$F103-((DATEDIF($D103,Startdatum,"M")/12)))*($E103/$F103))),($E103/$F103))),0)</f>
        <v>Na startdatum aangekocht</v>
      </c>
      <c r="O103" s="432"/>
    </row>
    <row r="104" spans="2:15" ht="12.5" x14ac:dyDescent="0.25">
      <c r="B104" s="450"/>
      <c r="C104" s="369"/>
      <c r="D104" s="443"/>
      <c r="E104" s="451"/>
      <c r="F104" s="452"/>
      <c r="G104" s="368"/>
      <c r="H104" s="453">
        <f t="shared" si="4"/>
        <v>0</v>
      </c>
      <c r="I104" s="454"/>
      <c r="J104" s="455"/>
      <c r="K104" s="454">
        <f>IFERROR(($E104/$F104)*(Deelnemersoverzicht!$C$23-(DATEDIF(Startdatum,$D104,"D")/365)),0)</f>
        <v>0</v>
      </c>
      <c r="L104" s="432"/>
      <c r="M104" s="432"/>
      <c r="N104" s="446" t="str">
        <f>IFERROR(IF(D104&gt;=Startdatum,"Na startdatum aangekocht", IF(DATEDIF('Begroting P'!$D104,Startdatum,"D")&gt;0,IF((('Begroting P'!$F104-((DATEDIF($D104,Startdatum,"M")/12)))*($E104/$F104))&lt;0,"Dit is afgeschreven!",(('Begroting P'!$F104-((DATEDIF($D104,Startdatum,"M")/12)))*($E104/$F104))),($E104/$F104))),0)</f>
        <v>Na startdatum aangekocht</v>
      </c>
      <c r="O104" s="432"/>
    </row>
    <row r="105" spans="2:15" ht="12.5" x14ac:dyDescent="0.25">
      <c r="B105" s="450"/>
      <c r="C105" s="369"/>
      <c r="D105" s="443"/>
      <c r="E105" s="451"/>
      <c r="F105" s="452"/>
      <c r="G105" s="368"/>
      <c r="H105" s="453">
        <f t="shared" si="4"/>
        <v>0</v>
      </c>
      <c r="I105" s="454"/>
      <c r="J105" s="455"/>
      <c r="K105" s="454">
        <f>IFERROR(($E105/$F105)*(Deelnemersoverzicht!$C$23-(DATEDIF(Startdatum,$D105,"D")/365)),0)</f>
        <v>0</v>
      </c>
      <c r="L105" s="432"/>
      <c r="M105" s="432"/>
      <c r="N105" s="446" t="str">
        <f>IFERROR(IF(D105&gt;=Startdatum,"Na startdatum aangekocht", IF(DATEDIF('Begroting P'!$D105,Startdatum,"D")&gt;0,IF((('Begroting P'!$F105-((DATEDIF($D105,Startdatum,"M")/12)))*($E105/$F105))&lt;0,"Dit is afgeschreven!",(('Begroting P'!$F105-((DATEDIF($D105,Startdatum,"M")/12)))*($E105/$F105))),($E105/$F105))),0)</f>
        <v>Na startdatum aangekocht</v>
      </c>
      <c r="O105" s="432"/>
    </row>
    <row r="106" spans="2:15" ht="12.5" x14ac:dyDescent="0.25">
      <c r="B106" s="450"/>
      <c r="C106" s="369"/>
      <c r="D106" s="443"/>
      <c r="E106" s="451"/>
      <c r="F106" s="452"/>
      <c r="G106" s="368"/>
      <c r="H106" s="453">
        <f t="shared" si="4"/>
        <v>0</v>
      </c>
      <c r="I106" s="454"/>
      <c r="J106" s="455"/>
      <c r="K106" s="454">
        <f>IFERROR(($E106/$F106)*(Deelnemersoverzicht!$C$23-(DATEDIF(Startdatum,$D106,"D")/365)),0)</f>
        <v>0</v>
      </c>
      <c r="L106" s="432"/>
      <c r="M106" s="432"/>
      <c r="N106" s="446" t="str">
        <f>IFERROR(IF(D106&gt;=Startdatum,"Na startdatum aangekocht", IF(DATEDIF('Begroting P'!$D106,Startdatum,"D")&gt;0,IF((('Begroting P'!$F106-((DATEDIF($D106,Startdatum,"M")/12)))*($E106/$F106))&lt;0,"Dit is afgeschreven!",(('Begroting P'!$F106-((DATEDIF($D106,Startdatum,"M")/12)))*($E106/$F106))),($E106/$F106))),0)</f>
        <v>Na startdatum aangekocht</v>
      </c>
      <c r="O106" s="432"/>
    </row>
    <row r="107" spans="2:15" ht="12.5" x14ac:dyDescent="0.25">
      <c r="B107" s="450"/>
      <c r="C107" s="369"/>
      <c r="D107" s="443"/>
      <c r="E107" s="451"/>
      <c r="F107" s="452"/>
      <c r="G107" s="368"/>
      <c r="H107" s="453">
        <f t="shared" si="4"/>
        <v>0</v>
      </c>
      <c r="I107" s="454"/>
      <c r="J107" s="455"/>
      <c r="K107" s="454">
        <f>IFERROR(($E107/$F107)*(Deelnemersoverzicht!$C$23-(DATEDIF(Startdatum,$D107,"D")/365)),0)</f>
        <v>0</v>
      </c>
      <c r="L107" s="432"/>
      <c r="M107" s="432"/>
      <c r="N107" s="446" t="str">
        <f>IFERROR(IF(D107&gt;=Startdatum,"Na startdatum aangekocht", IF(DATEDIF('Begroting P'!$D107,Startdatum,"D")&gt;0,IF((('Begroting P'!$F107-((DATEDIF($D107,Startdatum,"M")/12)))*($E107/$F107))&lt;0,"Dit is afgeschreven!",(('Begroting P'!$F107-((DATEDIF($D107,Startdatum,"M")/12)))*($E107/$F107))),($E107/$F107))),0)</f>
        <v>Na startdatum aangekocht</v>
      </c>
      <c r="O107" s="432"/>
    </row>
    <row r="108" spans="2:15" s="117" customFormat="1" ht="13" x14ac:dyDescent="0.3">
      <c r="K108" s="101">
        <f>SUM(K90:K107)</f>
        <v>0</v>
      </c>
    </row>
    <row r="109" spans="2:15" s="117" customFormat="1" ht="13" x14ac:dyDescent="0.3">
      <c r="N109" s="143"/>
    </row>
    <row r="110" spans="2:15" s="117" customFormat="1" ht="13" x14ac:dyDescent="0.3">
      <c r="B110" s="117" t="s">
        <v>248</v>
      </c>
      <c r="C110" s="432"/>
      <c r="J110" s="143"/>
    </row>
    <row r="111" spans="2:15" s="117" customFormat="1" ht="26" x14ac:dyDescent="0.3">
      <c r="B111" s="130" t="s">
        <v>221</v>
      </c>
      <c r="C111" s="594" t="s">
        <v>232</v>
      </c>
      <c r="D111" s="595"/>
      <c r="E111" s="595"/>
      <c r="F111" s="595"/>
      <c r="G111" s="595"/>
      <c r="H111" s="596"/>
      <c r="I111" s="140" t="s">
        <v>249</v>
      </c>
      <c r="J111" s="144" t="s">
        <v>250</v>
      </c>
      <c r="K111" s="130" t="s">
        <v>227</v>
      </c>
      <c r="L111" s="143"/>
    </row>
    <row r="112" spans="2:15" s="117" customFormat="1" ht="13" x14ac:dyDescent="0.3">
      <c r="B112" s="450"/>
      <c r="C112" s="582"/>
      <c r="D112" s="587"/>
      <c r="E112" s="587"/>
      <c r="F112" s="587"/>
      <c r="G112" s="587"/>
      <c r="H112" s="583"/>
      <c r="I112" s="369"/>
      <c r="J112" s="439"/>
      <c r="K112" s="456">
        <f t="shared" ref="K112:K129" si="5">$I112*J112</f>
        <v>0</v>
      </c>
      <c r="L112" s="143"/>
    </row>
    <row r="113" spans="2:12" s="117" customFormat="1" ht="13" x14ac:dyDescent="0.3">
      <c r="B113" s="450"/>
      <c r="C113" s="582"/>
      <c r="D113" s="587"/>
      <c r="E113" s="587"/>
      <c r="F113" s="587"/>
      <c r="G113" s="587"/>
      <c r="H113" s="583"/>
      <c r="I113" s="369"/>
      <c r="J113" s="439"/>
      <c r="K113" s="456">
        <f t="shared" si="5"/>
        <v>0</v>
      </c>
      <c r="L113" s="143"/>
    </row>
    <row r="114" spans="2:12" s="117" customFormat="1" ht="13" x14ac:dyDescent="0.3">
      <c r="B114" s="450"/>
      <c r="C114" s="582"/>
      <c r="D114" s="587"/>
      <c r="E114" s="587"/>
      <c r="F114" s="587"/>
      <c r="G114" s="587"/>
      <c r="H114" s="583"/>
      <c r="I114" s="369"/>
      <c r="J114" s="439"/>
      <c r="K114" s="456">
        <f t="shared" si="5"/>
        <v>0</v>
      </c>
      <c r="L114" s="143"/>
    </row>
    <row r="115" spans="2:12" s="117" customFormat="1" ht="13" x14ac:dyDescent="0.3">
      <c r="B115" s="450"/>
      <c r="C115" s="582"/>
      <c r="D115" s="587"/>
      <c r="E115" s="587"/>
      <c r="F115" s="587"/>
      <c r="G115" s="587"/>
      <c r="H115" s="583"/>
      <c r="I115" s="369"/>
      <c r="J115" s="439"/>
      <c r="K115" s="456">
        <f t="shared" si="5"/>
        <v>0</v>
      </c>
      <c r="L115" s="143"/>
    </row>
    <row r="116" spans="2:12" s="117" customFormat="1" ht="13" x14ac:dyDescent="0.3">
      <c r="B116" s="450"/>
      <c r="C116" s="582"/>
      <c r="D116" s="587"/>
      <c r="E116" s="587"/>
      <c r="F116" s="587"/>
      <c r="G116" s="587"/>
      <c r="H116" s="583"/>
      <c r="I116" s="369"/>
      <c r="J116" s="439"/>
      <c r="K116" s="456">
        <f t="shared" si="5"/>
        <v>0</v>
      </c>
      <c r="L116" s="143"/>
    </row>
    <row r="117" spans="2:12" s="117" customFormat="1" ht="13" x14ac:dyDescent="0.3">
      <c r="B117" s="450"/>
      <c r="C117" s="582"/>
      <c r="D117" s="587"/>
      <c r="E117" s="587"/>
      <c r="F117" s="587"/>
      <c r="G117" s="587"/>
      <c r="H117" s="583"/>
      <c r="I117" s="369"/>
      <c r="J117" s="439"/>
      <c r="K117" s="456">
        <f t="shared" si="5"/>
        <v>0</v>
      </c>
      <c r="L117" s="143"/>
    </row>
    <row r="118" spans="2:12" s="117" customFormat="1" ht="13" x14ac:dyDescent="0.3">
      <c r="B118" s="450"/>
      <c r="C118" s="588"/>
      <c r="D118" s="588"/>
      <c r="E118" s="588"/>
      <c r="F118" s="588"/>
      <c r="G118" s="588"/>
      <c r="H118" s="588"/>
      <c r="I118" s="368"/>
      <c r="J118" s="457"/>
      <c r="K118" s="456">
        <f t="shared" si="5"/>
        <v>0</v>
      </c>
      <c r="L118" s="143"/>
    </row>
    <row r="119" spans="2:12" s="117" customFormat="1" ht="13" x14ac:dyDescent="0.3">
      <c r="B119" s="450"/>
      <c r="C119" s="588"/>
      <c r="D119" s="588"/>
      <c r="E119" s="588"/>
      <c r="F119" s="588"/>
      <c r="G119" s="588"/>
      <c r="H119" s="588"/>
      <c r="I119" s="368"/>
      <c r="J119" s="457"/>
      <c r="K119" s="456">
        <f t="shared" si="5"/>
        <v>0</v>
      </c>
      <c r="L119" s="143"/>
    </row>
    <row r="120" spans="2:12" s="117" customFormat="1" ht="13" x14ac:dyDescent="0.3">
      <c r="B120" s="450"/>
      <c r="C120" s="582"/>
      <c r="D120" s="587"/>
      <c r="E120" s="587"/>
      <c r="F120" s="587"/>
      <c r="G120" s="587"/>
      <c r="H120" s="583"/>
      <c r="I120" s="369"/>
      <c r="J120" s="439"/>
      <c r="K120" s="456">
        <f t="shared" si="5"/>
        <v>0</v>
      </c>
      <c r="L120" s="143"/>
    </row>
    <row r="121" spans="2:12" s="117" customFormat="1" ht="13" x14ac:dyDescent="0.3">
      <c r="B121" s="450"/>
      <c r="C121" s="582"/>
      <c r="D121" s="587"/>
      <c r="E121" s="587"/>
      <c r="F121" s="587"/>
      <c r="G121" s="587"/>
      <c r="H121" s="583"/>
      <c r="I121" s="369"/>
      <c r="J121" s="439"/>
      <c r="K121" s="456">
        <f t="shared" si="5"/>
        <v>0</v>
      </c>
      <c r="L121" s="143"/>
    </row>
    <row r="122" spans="2:12" s="117" customFormat="1" ht="13" x14ac:dyDescent="0.3">
      <c r="B122" s="450"/>
      <c r="C122" s="582"/>
      <c r="D122" s="587"/>
      <c r="E122" s="587"/>
      <c r="F122" s="587"/>
      <c r="G122" s="587"/>
      <c r="H122" s="583"/>
      <c r="I122" s="369"/>
      <c r="J122" s="439"/>
      <c r="K122" s="456">
        <f t="shared" si="5"/>
        <v>0</v>
      </c>
      <c r="L122" s="143"/>
    </row>
    <row r="123" spans="2:12" s="117" customFormat="1" ht="13" x14ac:dyDescent="0.3">
      <c r="B123" s="450"/>
      <c r="C123" s="582"/>
      <c r="D123" s="587"/>
      <c r="E123" s="587"/>
      <c r="F123" s="587"/>
      <c r="G123" s="587"/>
      <c r="H123" s="583"/>
      <c r="I123" s="369"/>
      <c r="J123" s="439"/>
      <c r="K123" s="456">
        <f t="shared" si="5"/>
        <v>0</v>
      </c>
      <c r="L123" s="143"/>
    </row>
    <row r="124" spans="2:12" s="117" customFormat="1" ht="13" x14ac:dyDescent="0.3">
      <c r="B124" s="450"/>
      <c r="C124" s="582"/>
      <c r="D124" s="587"/>
      <c r="E124" s="587"/>
      <c r="F124" s="587"/>
      <c r="G124" s="587"/>
      <c r="H124" s="583"/>
      <c r="I124" s="369"/>
      <c r="J124" s="439"/>
      <c r="K124" s="456">
        <f t="shared" si="5"/>
        <v>0</v>
      </c>
      <c r="L124" s="143"/>
    </row>
    <row r="125" spans="2:12" s="117" customFormat="1" ht="13" x14ac:dyDescent="0.3">
      <c r="B125" s="450"/>
      <c r="C125" s="582"/>
      <c r="D125" s="587"/>
      <c r="E125" s="587"/>
      <c r="F125" s="587"/>
      <c r="G125" s="587"/>
      <c r="H125" s="583"/>
      <c r="I125" s="369"/>
      <c r="J125" s="439"/>
      <c r="K125" s="456">
        <f t="shared" si="5"/>
        <v>0</v>
      </c>
      <c r="L125" s="143"/>
    </row>
    <row r="126" spans="2:12" s="117" customFormat="1" ht="13" x14ac:dyDescent="0.3">
      <c r="B126" s="450"/>
      <c r="C126" s="582"/>
      <c r="D126" s="587"/>
      <c r="E126" s="587"/>
      <c r="F126" s="587"/>
      <c r="G126" s="587"/>
      <c r="H126" s="583"/>
      <c r="I126" s="369"/>
      <c r="J126" s="439"/>
      <c r="K126" s="456">
        <f t="shared" si="5"/>
        <v>0</v>
      </c>
      <c r="L126" s="143"/>
    </row>
    <row r="127" spans="2:12" s="117" customFormat="1" ht="13" x14ac:dyDescent="0.3">
      <c r="B127" s="450"/>
      <c r="C127" s="582"/>
      <c r="D127" s="587"/>
      <c r="E127" s="587"/>
      <c r="F127" s="587"/>
      <c r="G127" s="587"/>
      <c r="H127" s="583"/>
      <c r="I127" s="369"/>
      <c r="J127" s="439"/>
      <c r="K127" s="456">
        <f t="shared" si="5"/>
        <v>0</v>
      </c>
      <c r="L127" s="143"/>
    </row>
    <row r="128" spans="2:12" s="117" customFormat="1" ht="13" x14ac:dyDescent="0.3">
      <c r="B128" s="450"/>
      <c r="C128" s="582"/>
      <c r="D128" s="587"/>
      <c r="E128" s="587"/>
      <c r="F128" s="587"/>
      <c r="G128" s="587"/>
      <c r="H128" s="583"/>
      <c r="I128" s="369"/>
      <c r="J128" s="439"/>
      <c r="K128" s="456">
        <f t="shared" si="5"/>
        <v>0</v>
      </c>
      <c r="L128" s="143"/>
    </row>
    <row r="129" spans="2:13" s="117" customFormat="1" ht="13" x14ac:dyDescent="0.3">
      <c r="B129" s="450"/>
      <c r="C129" s="582"/>
      <c r="D129" s="587"/>
      <c r="E129" s="587"/>
      <c r="F129" s="587"/>
      <c r="G129" s="587"/>
      <c r="H129" s="583"/>
      <c r="I129" s="369"/>
      <c r="J129" s="439"/>
      <c r="K129" s="456">
        <f t="shared" si="5"/>
        <v>0</v>
      </c>
      <c r="L129" s="143"/>
    </row>
    <row r="130" spans="2:13" s="117" customFormat="1" ht="13" x14ac:dyDescent="0.3">
      <c r="K130" s="101">
        <f>SUM(K112:K129)</f>
        <v>0</v>
      </c>
      <c r="L130" s="143"/>
    </row>
    <row r="131" spans="2:13" s="117" customFormat="1" ht="13" x14ac:dyDescent="0.3"/>
    <row r="132" spans="2:13" s="117" customFormat="1" ht="13" x14ac:dyDescent="0.3">
      <c r="B132" s="117" t="s">
        <v>251</v>
      </c>
      <c r="C132" s="432"/>
      <c r="L132" s="143"/>
      <c r="M132" s="143"/>
    </row>
    <row r="133" spans="2:13" s="117" customFormat="1" ht="26" x14ac:dyDescent="0.3">
      <c r="B133" s="130" t="s">
        <v>221</v>
      </c>
      <c r="C133" s="140" t="s">
        <v>252</v>
      </c>
      <c r="D133" s="145"/>
      <c r="E133" s="142" t="s">
        <v>232</v>
      </c>
      <c r="F133" s="150"/>
      <c r="G133" s="150"/>
      <c r="H133" s="150"/>
      <c r="I133" s="150"/>
      <c r="J133" s="150"/>
      <c r="K133" s="144" t="s">
        <v>227</v>
      </c>
      <c r="L133" s="143"/>
    </row>
    <row r="134" spans="2:13" s="117" customFormat="1" ht="13" x14ac:dyDescent="0.3">
      <c r="B134" s="450"/>
      <c r="C134" s="582"/>
      <c r="D134" s="583"/>
      <c r="E134" s="369"/>
      <c r="F134" s="458"/>
      <c r="G134" s="458"/>
      <c r="H134" s="458"/>
      <c r="I134" s="458"/>
      <c r="J134" s="458"/>
      <c r="K134" s="459"/>
      <c r="L134" s="143"/>
    </row>
    <row r="135" spans="2:13" s="117" customFormat="1" ht="13" x14ac:dyDescent="0.3">
      <c r="B135" s="450"/>
      <c r="C135" s="582"/>
      <c r="D135" s="583"/>
      <c r="E135" s="369"/>
      <c r="F135" s="458"/>
      <c r="G135" s="458"/>
      <c r="H135" s="458"/>
      <c r="I135" s="458"/>
      <c r="J135" s="458"/>
      <c r="K135" s="459"/>
      <c r="L135" s="143"/>
    </row>
    <row r="136" spans="2:13" s="117" customFormat="1" ht="13" x14ac:dyDescent="0.3">
      <c r="B136" s="450"/>
      <c r="C136" s="582"/>
      <c r="D136" s="583"/>
      <c r="E136" s="369"/>
      <c r="F136" s="458"/>
      <c r="G136" s="458"/>
      <c r="H136" s="458"/>
      <c r="I136" s="458"/>
      <c r="J136" s="458"/>
      <c r="K136" s="459"/>
      <c r="L136" s="143"/>
    </row>
    <row r="137" spans="2:13" s="117" customFormat="1" ht="13" x14ac:dyDescent="0.3">
      <c r="B137" s="450"/>
      <c r="C137" s="582"/>
      <c r="D137" s="583"/>
      <c r="E137" s="369"/>
      <c r="F137" s="458"/>
      <c r="G137" s="458"/>
      <c r="H137" s="458"/>
      <c r="I137" s="458"/>
      <c r="J137" s="458"/>
      <c r="K137" s="459"/>
      <c r="L137" s="143"/>
    </row>
    <row r="138" spans="2:13" s="117" customFormat="1" ht="13" x14ac:dyDescent="0.3">
      <c r="B138" s="450"/>
      <c r="C138" s="582"/>
      <c r="D138" s="583"/>
      <c r="E138" s="369"/>
      <c r="F138" s="458"/>
      <c r="G138" s="458"/>
      <c r="H138" s="458"/>
      <c r="I138" s="458"/>
      <c r="J138" s="458"/>
      <c r="K138" s="459"/>
      <c r="L138" s="143"/>
    </row>
    <row r="139" spans="2:13" s="117" customFormat="1" ht="13" x14ac:dyDescent="0.3">
      <c r="B139" s="450"/>
      <c r="C139" s="582"/>
      <c r="D139" s="583"/>
      <c r="E139" s="369"/>
      <c r="F139" s="458"/>
      <c r="G139" s="458"/>
      <c r="H139" s="458"/>
      <c r="I139" s="458"/>
      <c r="J139" s="458"/>
      <c r="K139" s="459"/>
      <c r="L139" s="143"/>
    </row>
    <row r="140" spans="2:13" s="117" customFormat="1" ht="13" x14ac:dyDescent="0.3">
      <c r="B140" s="450"/>
      <c r="C140" s="582"/>
      <c r="D140" s="583"/>
      <c r="E140" s="369"/>
      <c r="F140" s="458"/>
      <c r="G140" s="458"/>
      <c r="H140" s="458"/>
      <c r="I140" s="458"/>
      <c r="J140" s="458"/>
      <c r="K140" s="459"/>
      <c r="L140" s="143"/>
    </row>
    <row r="141" spans="2:13" s="117" customFormat="1" ht="13" x14ac:dyDescent="0.3">
      <c r="B141" s="450"/>
      <c r="C141" s="582"/>
      <c r="D141" s="583"/>
      <c r="E141" s="369"/>
      <c r="F141" s="458"/>
      <c r="G141" s="458"/>
      <c r="H141" s="458"/>
      <c r="I141" s="458"/>
      <c r="J141" s="458"/>
      <c r="K141" s="459"/>
      <c r="L141" s="143"/>
    </row>
    <row r="142" spans="2:13" s="117" customFormat="1" ht="13" x14ac:dyDescent="0.3">
      <c r="B142" s="450"/>
      <c r="C142" s="582"/>
      <c r="D142" s="583"/>
      <c r="E142" s="369"/>
      <c r="F142" s="458"/>
      <c r="G142" s="458"/>
      <c r="H142" s="458"/>
      <c r="I142" s="458"/>
      <c r="J142" s="458"/>
      <c r="K142" s="226"/>
      <c r="L142" s="143"/>
    </row>
    <row r="143" spans="2:13" s="117" customFormat="1" ht="13" x14ac:dyDescent="0.3">
      <c r="B143" s="450"/>
      <c r="C143" s="582"/>
      <c r="D143" s="583"/>
      <c r="E143" s="369"/>
      <c r="F143" s="458"/>
      <c r="G143" s="458"/>
      <c r="H143" s="458"/>
      <c r="I143" s="458"/>
      <c r="J143" s="458"/>
      <c r="K143" s="459"/>
      <c r="L143" s="143"/>
    </row>
    <row r="144" spans="2:13" s="117" customFormat="1" ht="13" x14ac:dyDescent="0.3">
      <c r="B144" s="450"/>
      <c r="C144" s="582"/>
      <c r="D144" s="583"/>
      <c r="E144" s="369"/>
      <c r="F144" s="458"/>
      <c r="G144" s="458"/>
      <c r="H144" s="458"/>
      <c r="I144" s="458"/>
      <c r="J144" s="458"/>
      <c r="K144" s="459"/>
      <c r="L144" s="143"/>
    </row>
    <row r="145" spans="1:15" s="117" customFormat="1" ht="13" x14ac:dyDescent="0.3">
      <c r="B145" s="450"/>
      <c r="C145" s="582"/>
      <c r="D145" s="583"/>
      <c r="E145" s="369"/>
      <c r="F145" s="458"/>
      <c r="G145" s="458"/>
      <c r="H145" s="458"/>
      <c r="I145" s="458"/>
      <c r="J145" s="458"/>
      <c r="K145" s="459"/>
      <c r="L145" s="143"/>
    </row>
    <row r="146" spans="1:15" s="117" customFormat="1" ht="13" x14ac:dyDescent="0.3">
      <c r="B146" s="450"/>
      <c r="C146" s="582"/>
      <c r="D146" s="583"/>
      <c r="E146" s="369"/>
      <c r="F146" s="458"/>
      <c r="G146" s="458"/>
      <c r="H146" s="458"/>
      <c r="I146" s="458"/>
      <c r="J146" s="458"/>
      <c r="K146" s="459"/>
      <c r="L146" s="143"/>
    </row>
    <row r="147" spans="1:15" s="117" customFormat="1" ht="13" x14ac:dyDescent="0.3">
      <c r="B147" s="450"/>
      <c r="C147" s="582"/>
      <c r="D147" s="583"/>
      <c r="E147" s="369"/>
      <c r="F147" s="458"/>
      <c r="G147" s="458"/>
      <c r="H147" s="458"/>
      <c r="I147" s="458"/>
      <c r="J147" s="458"/>
      <c r="K147" s="459"/>
      <c r="L147" s="143"/>
    </row>
    <row r="148" spans="1:15" s="117" customFormat="1" ht="13" x14ac:dyDescent="0.3">
      <c r="B148" s="450"/>
      <c r="C148" s="582"/>
      <c r="D148" s="583"/>
      <c r="E148" s="369"/>
      <c r="F148" s="458"/>
      <c r="G148" s="458"/>
      <c r="H148" s="458"/>
      <c r="I148" s="458"/>
      <c r="J148" s="458"/>
      <c r="K148" s="459"/>
      <c r="L148" s="143"/>
    </row>
    <row r="149" spans="1:15" s="117" customFormat="1" ht="13" x14ac:dyDescent="0.3">
      <c r="B149" s="450"/>
      <c r="C149" s="582"/>
      <c r="D149" s="583"/>
      <c r="E149" s="369"/>
      <c r="F149" s="458"/>
      <c r="G149" s="458"/>
      <c r="H149" s="458"/>
      <c r="I149" s="458"/>
      <c r="J149" s="458"/>
      <c r="K149" s="459"/>
      <c r="L149" s="143"/>
    </row>
    <row r="150" spans="1:15" s="117" customFormat="1" ht="13" x14ac:dyDescent="0.3">
      <c r="B150" s="450"/>
      <c r="C150" s="582"/>
      <c r="D150" s="583"/>
      <c r="E150" s="369"/>
      <c r="F150" s="458"/>
      <c r="G150" s="458"/>
      <c r="H150" s="458"/>
      <c r="I150" s="458"/>
      <c r="J150" s="458"/>
      <c r="K150" s="459"/>
      <c r="L150" s="143"/>
    </row>
    <row r="151" spans="1:15" s="117" customFormat="1" ht="13" x14ac:dyDescent="0.3">
      <c r="B151" s="450"/>
      <c r="C151" s="582"/>
      <c r="D151" s="583"/>
      <c r="E151" s="369"/>
      <c r="F151" s="458"/>
      <c r="G151" s="458"/>
      <c r="H151" s="458"/>
      <c r="I151" s="458"/>
      <c r="J151" s="458"/>
      <c r="K151" s="226"/>
      <c r="L151" s="143"/>
    </row>
    <row r="152" spans="1:15" s="117" customFormat="1" ht="13" x14ac:dyDescent="0.3">
      <c r="K152" s="101">
        <f>SUM(K134:K151)</f>
        <v>0</v>
      </c>
    </row>
    <row r="153" spans="1:15" s="117" customFormat="1" ht="13" x14ac:dyDescent="0.3">
      <c r="L153" s="143"/>
      <c r="M153" s="143"/>
    </row>
    <row r="154" spans="1:15" s="117" customFormat="1" ht="13" x14ac:dyDescent="0.3">
      <c r="J154" s="169" t="s">
        <v>253</v>
      </c>
      <c r="K154" s="101">
        <f>K108+K130+K152</f>
        <v>0</v>
      </c>
      <c r="L154" s="143"/>
    </row>
    <row r="155" spans="1:15" s="117" customFormat="1" ht="13" x14ac:dyDescent="0.3">
      <c r="N155" s="132"/>
    </row>
    <row r="156" spans="1:15" ht="13" x14ac:dyDescent="0.3">
      <c r="A156" s="432"/>
      <c r="B156" s="114" t="s">
        <v>254</v>
      </c>
      <c r="C156" s="115"/>
      <c r="D156" s="146"/>
      <c r="E156" s="147"/>
      <c r="F156" s="115"/>
      <c r="G156" s="115"/>
      <c r="H156" s="115"/>
      <c r="I156" s="115"/>
      <c r="J156" s="115"/>
      <c r="K156" s="115"/>
      <c r="L156" s="116"/>
      <c r="M156" s="432"/>
      <c r="N156" s="432"/>
      <c r="O156" s="432"/>
    </row>
    <row r="157" spans="1:15" ht="13" x14ac:dyDescent="0.3">
      <c r="A157" s="432"/>
      <c r="B157" s="114" t="s">
        <v>255</v>
      </c>
      <c r="C157" s="115"/>
      <c r="D157" s="146"/>
      <c r="E157" s="147"/>
      <c r="F157" s="115"/>
      <c r="G157" s="115"/>
      <c r="H157" s="115"/>
      <c r="I157" s="115"/>
      <c r="J157" s="115"/>
      <c r="K157" s="261"/>
      <c r="L157" s="149"/>
      <c r="M157" s="432"/>
      <c r="N157" s="432"/>
      <c r="O157" s="432"/>
    </row>
    <row r="158" spans="1:15" ht="13" x14ac:dyDescent="0.3">
      <c r="A158" s="432"/>
      <c r="B158" s="432"/>
      <c r="C158" s="138"/>
      <c r="D158" s="432"/>
      <c r="E158" s="432"/>
      <c r="F158" s="432"/>
      <c r="G158" s="432"/>
      <c r="H158" s="432"/>
      <c r="I158" s="432"/>
      <c r="J158" s="432"/>
      <c r="K158" s="432"/>
      <c r="L158" s="432"/>
      <c r="M158" s="432"/>
      <c r="N158" s="432"/>
      <c r="O158" s="435"/>
    </row>
    <row r="159" spans="1:15" ht="13" x14ac:dyDescent="0.3">
      <c r="A159" s="403"/>
      <c r="B159" s="142" t="s">
        <v>256</v>
      </c>
      <c r="C159" s="150"/>
      <c r="D159" s="150"/>
      <c r="E159" s="150"/>
      <c r="F159" s="150"/>
      <c r="G159" s="150"/>
      <c r="H159" s="150"/>
      <c r="I159" s="150"/>
      <c r="J159" s="150"/>
      <c r="K159" s="136" t="s">
        <v>136</v>
      </c>
      <c r="L159" s="460"/>
      <c r="M159" s="432"/>
      <c r="N159" s="432"/>
      <c r="O159" s="432"/>
    </row>
    <row r="160" spans="1:15" ht="12.5" x14ac:dyDescent="0.25">
      <c r="A160" s="432"/>
      <c r="B160" s="461" t="s">
        <v>219</v>
      </c>
      <c r="C160" s="462" t="s">
        <v>220</v>
      </c>
      <c r="D160" s="462"/>
      <c r="E160" s="462"/>
      <c r="F160" s="462"/>
      <c r="G160" s="462"/>
      <c r="H160" s="462"/>
      <c r="I160" s="462"/>
      <c r="J160" s="462"/>
      <c r="K160" s="441">
        <f>K56</f>
        <v>0</v>
      </c>
      <c r="L160" s="435"/>
      <c r="M160" s="432"/>
      <c r="N160" s="432"/>
      <c r="O160" s="432"/>
    </row>
    <row r="161" spans="2:15" ht="12.5" x14ac:dyDescent="0.25">
      <c r="B161" s="461" t="s">
        <v>229</v>
      </c>
      <c r="C161" s="462" t="s">
        <v>230</v>
      </c>
      <c r="D161" s="462"/>
      <c r="E161" s="462"/>
      <c r="F161" s="462"/>
      <c r="G161" s="462"/>
      <c r="H161" s="462"/>
      <c r="I161" s="462"/>
      <c r="J161" s="462"/>
      <c r="K161" s="441">
        <f>K84</f>
        <v>0</v>
      </c>
      <c r="L161" s="435"/>
      <c r="M161" s="432"/>
      <c r="N161" s="432"/>
      <c r="O161" s="432"/>
    </row>
    <row r="162" spans="2:15" ht="12.5" x14ac:dyDescent="0.25">
      <c r="B162" s="461" t="s">
        <v>242</v>
      </c>
      <c r="C162" s="462" t="s">
        <v>243</v>
      </c>
      <c r="D162" s="462"/>
      <c r="E162" s="462"/>
      <c r="F162" s="462"/>
      <c r="G162" s="462"/>
      <c r="H162" s="462"/>
      <c r="I162" s="462"/>
      <c r="J162" s="462"/>
      <c r="K162" s="441">
        <f>K154</f>
        <v>0</v>
      </c>
      <c r="L162" s="435"/>
      <c r="M162" s="432"/>
      <c r="N162" s="432"/>
      <c r="O162" s="432"/>
    </row>
    <row r="163" spans="2:15" ht="13" x14ac:dyDescent="0.3">
      <c r="B163" s="117"/>
      <c r="C163" s="117"/>
      <c r="D163" s="432"/>
      <c r="E163" s="432"/>
      <c r="F163" s="432"/>
      <c r="G163" s="432"/>
      <c r="H163" s="432"/>
      <c r="I163" s="432"/>
      <c r="J163" s="432"/>
      <c r="K163" s="432"/>
      <c r="L163" s="432"/>
      <c r="M163" s="463"/>
      <c r="N163" s="435"/>
      <c r="O163" s="432"/>
    </row>
    <row r="164" spans="2:15" ht="13" x14ac:dyDescent="0.3">
      <c r="B164" s="151" t="s">
        <v>257</v>
      </c>
      <c r="C164" s="152" t="s">
        <v>258</v>
      </c>
      <c r="D164" s="152"/>
      <c r="E164" s="152"/>
      <c r="F164" s="152"/>
      <c r="G164" s="152"/>
      <c r="H164" s="152"/>
      <c r="I164" s="152"/>
      <c r="J164" s="152"/>
      <c r="K164" s="153">
        <f>SUM(K160:K162)</f>
        <v>0</v>
      </c>
      <c r="L164" s="435"/>
      <c r="M164" s="432"/>
      <c r="N164" s="432"/>
      <c r="O164" s="432"/>
    </row>
    <row r="165" spans="2:15" ht="12.5" x14ac:dyDescent="0.25">
      <c r="B165" s="154"/>
      <c r="C165" s="154"/>
      <c r="D165" s="432"/>
      <c r="E165" s="432"/>
      <c r="F165" s="432"/>
      <c r="G165" s="432"/>
      <c r="H165" s="432"/>
      <c r="I165" s="432"/>
      <c r="J165" s="432"/>
      <c r="K165" s="432"/>
      <c r="L165" s="432"/>
      <c r="M165" s="432"/>
      <c r="N165" s="435"/>
      <c r="O165" s="432"/>
    </row>
    <row r="166" spans="2:15" ht="12.5" x14ac:dyDescent="0.25">
      <c r="B166" s="461" t="s">
        <v>259</v>
      </c>
      <c r="C166" s="462"/>
      <c r="D166" s="462"/>
      <c r="E166" s="462"/>
      <c r="F166" s="462"/>
      <c r="G166" s="462"/>
      <c r="H166" s="462"/>
      <c r="I166" s="462"/>
      <c r="J166" s="462"/>
      <c r="K166" s="464" t="s">
        <v>86</v>
      </c>
      <c r="L166" s="432"/>
      <c r="M166" s="432"/>
      <c r="N166" s="435"/>
      <c r="O166" s="432"/>
    </row>
    <row r="167" spans="2:15" ht="12.5" x14ac:dyDescent="0.25">
      <c r="B167" s="461" t="s">
        <v>261</v>
      </c>
      <c r="C167" s="462"/>
      <c r="D167" s="462"/>
      <c r="E167" s="462"/>
      <c r="F167" s="462"/>
      <c r="G167" s="462"/>
      <c r="H167" s="462"/>
      <c r="I167" s="462"/>
      <c r="J167" s="462"/>
      <c r="K167" s="465" t="str">
        <f>IF(K166="Middelgrote bedrijven (10%)","60%",IF(K166="Kleine bedrijven (20%)","70%",IF(K166="&lt;maak een keuze&gt;","0%","50%")))</f>
        <v>0%</v>
      </c>
      <c r="L167" s="466"/>
      <c r="M167" s="435"/>
      <c r="N167" s="432"/>
      <c r="O167" s="432"/>
    </row>
    <row r="168" spans="2:15" ht="13" x14ac:dyDescent="0.3">
      <c r="B168" s="461" t="s">
        <v>335</v>
      </c>
      <c r="C168" s="462"/>
      <c r="D168" s="462"/>
      <c r="E168" s="462"/>
      <c r="F168" s="462"/>
      <c r="G168" s="462"/>
      <c r="H168" s="462"/>
      <c r="I168" s="462"/>
      <c r="J168" s="462"/>
      <c r="K168" s="101" t="e">
        <f>MIN(K164*K167,MaxSubsidie)</f>
        <v>#N/A</v>
      </c>
      <c r="L168" s="155"/>
      <c r="M168" s="435"/>
      <c r="N168" s="432"/>
      <c r="O168" s="432"/>
    </row>
    <row r="169" spans="2:15" x14ac:dyDescent="0.35">
      <c r="B169" s="580" t="s">
        <v>144</v>
      </c>
      <c r="C169" s="581"/>
      <c r="D169" s="581"/>
      <c r="E169" s="581"/>
      <c r="F169" s="581"/>
      <c r="G169" s="156"/>
      <c r="H169" s="157"/>
      <c r="J169" s="170" t="str">
        <f>IF(K169&gt;0,"Dit kan gevolgen hebben voor de maximale hoogte van de subsidie!","")</f>
        <v/>
      </c>
      <c r="K169" s="227">
        <v>0</v>
      </c>
      <c r="L169" s="432"/>
      <c r="M169" s="432"/>
      <c r="N169" s="432"/>
      <c r="O169" s="432"/>
    </row>
    <row r="170" spans="2:15" ht="13" x14ac:dyDescent="0.3">
      <c r="B170" s="151" t="s">
        <v>262</v>
      </c>
      <c r="C170" s="152"/>
      <c r="D170" s="152"/>
      <c r="E170" s="152"/>
      <c r="F170" s="152"/>
      <c r="G170" s="152"/>
      <c r="H170" s="152"/>
      <c r="I170" s="152"/>
      <c r="J170" s="152"/>
      <c r="K170" s="101" t="e">
        <f>K168-K169</f>
        <v>#N/A</v>
      </c>
      <c r="L170" s="435"/>
      <c r="M170" s="432"/>
      <c r="N170" s="467"/>
      <c r="O170" s="432"/>
    </row>
    <row r="171" spans="2:15" ht="13" x14ac:dyDescent="0.3">
      <c r="B171" s="580" t="s">
        <v>263</v>
      </c>
      <c r="C171" s="581"/>
      <c r="D171" s="581"/>
      <c r="E171" s="367" t="str">
        <f>IF(L171&lt;1,"Let op: Vergeet niet de door u gevraagde subsidie in te vullen! →",IF(L171&gt;MaxSubsidie,"LET OP: u vraagt meer subsidie aan dat volgens het programma mogelijk is",IF(L171&gt;K170,"LET OP: U vraagt meer dan de maximale berekende subsidie aan!",IF(L171&lt;K170,"LET OP: U vraagt minder dan de maximale berekende subsidie aan!",""))))</f>
        <v>Let op: Vergeet niet de door u gevraagde subsidie in te vullen! →</v>
      </c>
      <c r="F171" s="157"/>
      <c r="G171" s="157"/>
      <c r="H171" s="157"/>
      <c r="I171" s="157"/>
      <c r="J171" s="157"/>
      <c r="K171" s="262" t="e">
        <f>IF(K168&gt;0,L171/(K170+K169)*K168,0)</f>
        <v>#N/A</v>
      </c>
      <c r="L171" s="228">
        <v>0</v>
      </c>
      <c r="M171" s="435"/>
      <c r="N171" s="432"/>
      <c r="O171" s="432"/>
    </row>
    <row r="172" spans="2:15" ht="12.5" x14ac:dyDescent="0.25">
      <c r="B172" s="432"/>
      <c r="C172" s="432"/>
      <c r="D172" s="432"/>
      <c r="E172" s="432"/>
      <c r="F172" s="432"/>
      <c r="G172" s="432"/>
      <c r="H172" s="432"/>
      <c r="I172" s="432"/>
      <c r="J172" s="432"/>
      <c r="K172" s="432"/>
      <c r="L172" s="432"/>
      <c r="M172" s="432"/>
      <c r="N172" s="432"/>
      <c r="O172" s="432"/>
    </row>
    <row r="173" spans="2:15" ht="13" x14ac:dyDescent="0.3">
      <c r="B173" s="114" t="s">
        <v>264</v>
      </c>
      <c r="C173" s="115"/>
      <c r="D173" s="146"/>
      <c r="E173" s="147"/>
      <c r="F173" s="115"/>
      <c r="G173" s="115"/>
      <c r="H173" s="115"/>
      <c r="I173" s="115"/>
      <c r="J173" s="115"/>
      <c r="K173" s="115"/>
      <c r="L173" s="115"/>
      <c r="M173" s="148"/>
      <c r="N173" s="149"/>
      <c r="O173" s="435"/>
    </row>
    <row r="174" spans="2:15" ht="13" x14ac:dyDescent="0.3">
      <c r="B174" s="114" t="s">
        <v>265</v>
      </c>
      <c r="C174" s="115"/>
      <c r="D174" s="146"/>
      <c r="E174" s="147"/>
      <c r="F174" s="115"/>
      <c r="G174" s="115"/>
      <c r="H174" s="115"/>
      <c r="I174" s="115"/>
      <c r="J174" s="115"/>
      <c r="K174" s="115"/>
      <c r="L174" s="115"/>
      <c r="M174" s="148"/>
      <c r="N174" s="149"/>
      <c r="O174" s="435"/>
    </row>
    <row r="175" spans="2:15" ht="13" thickBot="1" x14ac:dyDescent="0.3">
      <c r="B175" s="432"/>
      <c r="C175" s="432"/>
      <c r="D175" s="432"/>
      <c r="E175" s="432"/>
      <c r="F175" s="432"/>
      <c r="G175" s="432"/>
      <c r="H175" s="432"/>
      <c r="I175" s="432"/>
      <c r="J175" s="432"/>
      <c r="K175" s="432"/>
      <c r="L175" s="432"/>
      <c r="M175" s="432"/>
      <c r="N175" s="435"/>
      <c r="O175" s="435"/>
    </row>
    <row r="176" spans="2:15" ht="12.5" x14ac:dyDescent="0.25">
      <c r="B176" s="468" t="s">
        <v>266</v>
      </c>
      <c r="C176" s="469" t="s">
        <v>175</v>
      </c>
      <c r="D176" s="470"/>
      <c r="E176" s="470"/>
      <c r="F176" s="470"/>
      <c r="G176" s="470"/>
      <c r="H176" s="470"/>
      <c r="I176" s="470"/>
      <c r="J176" s="470"/>
      <c r="K176" s="470"/>
      <c r="L176" s="471"/>
      <c r="M176" s="472">
        <f>K164</f>
        <v>0</v>
      </c>
      <c r="N176" s="435"/>
      <c r="O176" s="435"/>
    </row>
    <row r="177" spans="2:16" ht="12.5" x14ac:dyDescent="0.25">
      <c r="B177" s="473" t="s">
        <v>267</v>
      </c>
      <c r="C177" s="474" t="s">
        <v>268</v>
      </c>
      <c r="D177" s="475"/>
      <c r="E177" s="475"/>
      <c r="F177" s="475"/>
      <c r="G177" s="475"/>
      <c r="H177" s="475"/>
      <c r="I177" s="475"/>
      <c r="J177" s="475"/>
      <c r="K177" s="475"/>
      <c r="L177" s="476"/>
      <c r="M177" s="477">
        <f>K169</f>
        <v>0</v>
      </c>
      <c r="N177" s="435"/>
      <c r="O177" s="435"/>
      <c r="P177" s="432"/>
    </row>
    <row r="178" spans="2:16" ht="12.5" x14ac:dyDescent="0.25">
      <c r="B178" s="473" t="s">
        <v>269</v>
      </c>
      <c r="C178" s="474" t="s">
        <v>270</v>
      </c>
      <c r="D178" s="475"/>
      <c r="E178" s="475"/>
      <c r="F178" s="475"/>
      <c r="G178" s="475"/>
      <c r="H178" s="475"/>
      <c r="I178" s="475"/>
      <c r="J178" s="475"/>
      <c r="K178" s="475"/>
      <c r="L178" s="476"/>
      <c r="M178" s="477">
        <f>L171</f>
        <v>0</v>
      </c>
      <c r="N178" s="435"/>
      <c r="O178" s="435"/>
      <c r="P178" s="432"/>
    </row>
    <row r="179" spans="2:16" ht="13.5" thickBot="1" x14ac:dyDescent="0.35">
      <c r="B179" s="158" t="s">
        <v>271</v>
      </c>
      <c r="C179" s="159" t="s">
        <v>272</v>
      </c>
      <c r="D179" s="160"/>
      <c r="E179" s="160"/>
      <c r="F179" s="160"/>
      <c r="G179" s="160"/>
      <c r="H179" s="160"/>
      <c r="I179" s="160" t="s">
        <v>273</v>
      </c>
      <c r="J179" s="160"/>
      <c r="K179" s="160"/>
      <c r="L179" s="161"/>
      <c r="M179" s="102">
        <f>M176-M177-M178</f>
        <v>0</v>
      </c>
      <c r="N179" s="435"/>
      <c r="O179" s="435"/>
      <c r="P179" s="432"/>
    </row>
    <row r="180" spans="2:16" ht="12.5" x14ac:dyDescent="0.25">
      <c r="B180" s="432"/>
      <c r="C180" s="432"/>
      <c r="D180" s="432"/>
      <c r="E180" s="432"/>
      <c r="F180" s="432"/>
      <c r="G180" s="432"/>
      <c r="H180" s="432"/>
      <c r="I180" s="432"/>
      <c r="J180" s="432"/>
      <c r="K180" s="432"/>
      <c r="L180" s="432"/>
      <c r="M180" s="432"/>
      <c r="N180" s="432"/>
      <c r="O180" s="435"/>
      <c r="P180" s="435"/>
    </row>
    <row r="181" spans="2:16" ht="13" x14ac:dyDescent="0.3">
      <c r="B181" s="114" t="s">
        <v>274</v>
      </c>
      <c r="C181" s="115"/>
      <c r="D181" s="146"/>
      <c r="E181" s="147"/>
      <c r="F181" s="115"/>
      <c r="G181" s="115"/>
      <c r="H181" s="115"/>
      <c r="I181" s="115"/>
      <c r="J181" s="115"/>
      <c r="K181" s="115"/>
      <c r="L181" s="115"/>
      <c r="M181" s="115"/>
      <c r="N181" s="437"/>
      <c r="O181" s="432"/>
      <c r="P181" s="432"/>
    </row>
    <row r="182" spans="2:16" ht="12.5" x14ac:dyDescent="0.25">
      <c r="B182" s="584"/>
      <c r="C182" s="585"/>
      <c r="D182" s="585"/>
      <c r="E182" s="585"/>
      <c r="F182" s="585"/>
      <c r="G182" s="585"/>
      <c r="H182" s="585"/>
      <c r="I182" s="585"/>
      <c r="J182" s="585"/>
      <c r="K182" s="585"/>
      <c r="L182" s="585"/>
      <c r="M182" s="586"/>
      <c r="N182" s="435"/>
      <c r="O182" s="432"/>
      <c r="P182" s="432"/>
    </row>
    <row r="183" spans="2:16" ht="12.5" x14ac:dyDescent="0.25">
      <c r="B183" s="574"/>
      <c r="C183" s="575"/>
      <c r="D183" s="575"/>
      <c r="E183" s="575"/>
      <c r="F183" s="575"/>
      <c r="G183" s="575"/>
      <c r="H183" s="575"/>
      <c r="I183" s="575"/>
      <c r="J183" s="575"/>
      <c r="K183" s="575"/>
      <c r="L183" s="575"/>
      <c r="M183" s="576"/>
      <c r="N183" s="435"/>
      <c r="O183" s="432"/>
      <c r="P183" s="432"/>
    </row>
    <row r="184" spans="2:16" ht="12.5" x14ac:dyDescent="0.25">
      <c r="B184" s="574"/>
      <c r="C184" s="575"/>
      <c r="D184" s="575"/>
      <c r="E184" s="575"/>
      <c r="F184" s="575"/>
      <c r="G184" s="575"/>
      <c r="H184" s="575"/>
      <c r="I184" s="575"/>
      <c r="J184" s="575"/>
      <c r="K184" s="575"/>
      <c r="L184" s="575"/>
      <c r="M184" s="576"/>
      <c r="N184" s="435"/>
      <c r="O184" s="432"/>
      <c r="P184" s="432"/>
    </row>
    <row r="185" spans="2:16" ht="12.5" x14ac:dyDescent="0.25">
      <c r="B185" s="574"/>
      <c r="C185" s="575"/>
      <c r="D185" s="575"/>
      <c r="E185" s="575"/>
      <c r="F185" s="575"/>
      <c r="G185" s="575"/>
      <c r="H185" s="575"/>
      <c r="I185" s="575"/>
      <c r="J185" s="575"/>
      <c r="K185" s="575"/>
      <c r="L185" s="575"/>
      <c r="M185" s="576"/>
      <c r="N185" s="435"/>
      <c r="O185" s="432"/>
      <c r="P185" s="432"/>
    </row>
    <row r="186" spans="2:16" ht="12.5" x14ac:dyDescent="0.25">
      <c r="B186" s="574"/>
      <c r="C186" s="575"/>
      <c r="D186" s="575"/>
      <c r="E186" s="575"/>
      <c r="F186" s="575"/>
      <c r="G186" s="575"/>
      <c r="H186" s="575"/>
      <c r="I186" s="575"/>
      <c r="J186" s="575"/>
      <c r="K186" s="575"/>
      <c r="L186" s="575"/>
      <c r="M186" s="576"/>
      <c r="N186" s="435"/>
      <c r="O186" s="432"/>
      <c r="P186" s="432"/>
    </row>
    <row r="187" spans="2:16" ht="12.5" x14ac:dyDescent="0.25">
      <c r="B187" s="574"/>
      <c r="C187" s="575"/>
      <c r="D187" s="575"/>
      <c r="E187" s="575"/>
      <c r="F187" s="575"/>
      <c r="G187" s="575"/>
      <c r="H187" s="575"/>
      <c r="I187" s="575"/>
      <c r="J187" s="575"/>
      <c r="K187" s="575"/>
      <c r="L187" s="575"/>
      <c r="M187" s="576"/>
      <c r="N187" s="435"/>
      <c r="O187" s="432"/>
      <c r="P187" s="432"/>
    </row>
    <row r="188" spans="2:16" ht="12.5" x14ac:dyDescent="0.25">
      <c r="B188" s="574"/>
      <c r="C188" s="575"/>
      <c r="D188" s="575"/>
      <c r="E188" s="575"/>
      <c r="F188" s="575"/>
      <c r="G188" s="575"/>
      <c r="H188" s="575"/>
      <c r="I188" s="575"/>
      <c r="J188" s="575"/>
      <c r="K188" s="575"/>
      <c r="L188" s="575"/>
      <c r="M188" s="576"/>
      <c r="N188" s="435"/>
      <c r="O188" s="432"/>
      <c r="P188" s="432"/>
    </row>
    <row r="189" spans="2:16" ht="12.5" x14ac:dyDescent="0.25">
      <c r="B189" s="574"/>
      <c r="C189" s="575"/>
      <c r="D189" s="575"/>
      <c r="E189" s="575"/>
      <c r="F189" s="575"/>
      <c r="G189" s="575"/>
      <c r="H189" s="575"/>
      <c r="I189" s="575"/>
      <c r="J189" s="575"/>
      <c r="K189" s="575"/>
      <c r="L189" s="575"/>
      <c r="M189" s="576"/>
      <c r="N189" s="435"/>
      <c r="O189" s="432"/>
      <c r="P189" s="432"/>
    </row>
    <row r="190" spans="2:16" ht="12.5" x14ac:dyDescent="0.25">
      <c r="B190" s="574"/>
      <c r="C190" s="575"/>
      <c r="D190" s="575"/>
      <c r="E190" s="575"/>
      <c r="F190" s="575"/>
      <c r="G190" s="575"/>
      <c r="H190" s="575"/>
      <c r="I190" s="575"/>
      <c r="J190" s="575"/>
      <c r="K190" s="575"/>
      <c r="L190" s="575"/>
      <c r="M190" s="576"/>
      <c r="N190" s="435"/>
      <c r="O190" s="432"/>
      <c r="P190" s="432"/>
    </row>
    <row r="191" spans="2:16" ht="12.5" x14ac:dyDescent="0.25">
      <c r="B191" s="574"/>
      <c r="C191" s="575"/>
      <c r="D191" s="575"/>
      <c r="E191" s="575"/>
      <c r="F191" s="575"/>
      <c r="G191" s="575"/>
      <c r="H191" s="575"/>
      <c r="I191" s="575"/>
      <c r="J191" s="575"/>
      <c r="K191" s="575"/>
      <c r="L191" s="575"/>
      <c r="M191" s="576"/>
      <c r="N191" s="435"/>
      <c r="O191" s="432"/>
      <c r="P191" s="432"/>
    </row>
    <row r="192" spans="2:16" ht="12.5" x14ac:dyDescent="0.25">
      <c r="B192" s="574"/>
      <c r="C192" s="575"/>
      <c r="D192" s="575"/>
      <c r="E192" s="575"/>
      <c r="F192" s="575"/>
      <c r="G192" s="575"/>
      <c r="H192" s="575"/>
      <c r="I192" s="575"/>
      <c r="J192" s="575"/>
      <c r="K192" s="575"/>
      <c r="L192" s="575"/>
      <c r="M192" s="576"/>
      <c r="N192" s="435"/>
      <c r="O192" s="432"/>
      <c r="P192" s="432"/>
    </row>
    <row r="193" spans="2:15" ht="12.5" x14ac:dyDescent="0.25">
      <c r="B193" s="574"/>
      <c r="C193" s="575"/>
      <c r="D193" s="575"/>
      <c r="E193" s="575"/>
      <c r="F193" s="575"/>
      <c r="G193" s="575"/>
      <c r="H193" s="575"/>
      <c r="I193" s="575"/>
      <c r="J193" s="575"/>
      <c r="K193" s="575"/>
      <c r="L193" s="575"/>
      <c r="M193" s="576"/>
      <c r="N193" s="435"/>
      <c r="O193" s="432"/>
    </row>
    <row r="194" spans="2:15" ht="12.5" x14ac:dyDescent="0.25">
      <c r="B194" s="574"/>
      <c r="C194" s="575"/>
      <c r="D194" s="575"/>
      <c r="E194" s="575"/>
      <c r="F194" s="575"/>
      <c r="G194" s="575"/>
      <c r="H194" s="575"/>
      <c r="I194" s="575"/>
      <c r="J194" s="575"/>
      <c r="K194" s="575"/>
      <c r="L194" s="575"/>
      <c r="M194" s="576"/>
      <c r="N194" s="435"/>
      <c r="O194" s="432"/>
    </row>
    <row r="195" spans="2:15" ht="12.5" x14ac:dyDescent="0.25">
      <c r="B195" s="574"/>
      <c r="C195" s="575"/>
      <c r="D195" s="575"/>
      <c r="E195" s="575"/>
      <c r="F195" s="575"/>
      <c r="G195" s="575"/>
      <c r="H195" s="575"/>
      <c r="I195" s="575"/>
      <c r="J195" s="575"/>
      <c r="K195" s="575"/>
      <c r="L195" s="575"/>
      <c r="M195" s="576"/>
      <c r="N195" s="435"/>
      <c r="O195" s="432"/>
    </row>
    <row r="196" spans="2:15" ht="12.5" x14ac:dyDescent="0.25">
      <c r="B196" s="574"/>
      <c r="C196" s="575"/>
      <c r="D196" s="575"/>
      <c r="E196" s="575"/>
      <c r="F196" s="575"/>
      <c r="G196" s="575"/>
      <c r="H196" s="575"/>
      <c r="I196" s="575"/>
      <c r="J196" s="575"/>
      <c r="K196" s="575"/>
      <c r="L196" s="575"/>
      <c r="M196" s="576"/>
      <c r="N196" s="435"/>
      <c r="O196" s="432"/>
    </row>
    <row r="197" spans="2:15" ht="12.5" x14ac:dyDescent="0.25">
      <c r="B197" s="574"/>
      <c r="C197" s="575"/>
      <c r="D197" s="575"/>
      <c r="E197" s="575"/>
      <c r="F197" s="575"/>
      <c r="G197" s="575"/>
      <c r="H197" s="575"/>
      <c r="I197" s="575"/>
      <c r="J197" s="575"/>
      <c r="K197" s="575"/>
      <c r="L197" s="575"/>
      <c r="M197" s="576"/>
      <c r="N197" s="435"/>
      <c r="O197" s="432"/>
    </row>
    <row r="198" spans="2:15" ht="12.5" x14ac:dyDescent="0.25">
      <c r="B198" s="574"/>
      <c r="C198" s="575"/>
      <c r="D198" s="575"/>
      <c r="E198" s="575"/>
      <c r="F198" s="575"/>
      <c r="G198" s="575"/>
      <c r="H198" s="575"/>
      <c r="I198" s="575"/>
      <c r="J198" s="575"/>
      <c r="K198" s="575"/>
      <c r="L198" s="575"/>
      <c r="M198" s="576"/>
      <c r="N198" s="435"/>
      <c r="O198" s="432"/>
    </row>
    <row r="199" spans="2:15" ht="12.5" x14ac:dyDescent="0.25">
      <c r="B199" s="574"/>
      <c r="C199" s="575"/>
      <c r="D199" s="575"/>
      <c r="E199" s="575"/>
      <c r="F199" s="575"/>
      <c r="G199" s="575"/>
      <c r="H199" s="575"/>
      <c r="I199" s="575"/>
      <c r="J199" s="575"/>
      <c r="K199" s="575"/>
      <c r="L199" s="575"/>
      <c r="M199" s="576"/>
      <c r="N199" s="435"/>
      <c r="O199" s="432"/>
    </row>
    <row r="200" spans="2:15" ht="12.5" x14ac:dyDescent="0.25">
      <c r="B200" s="574"/>
      <c r="C200" s="575"/>
      <c r="D200" s="575"/>
      <c r="E200" s="575"/>
      <c r="F200" s="575"/>
      <c r="G200" s="575"/>
      <c r="H200" s="575"/>
      <c r="I200" s="575"/>
      <c r="J200" s="575"/>
      <c r="K200" s="575"/>
      <c r="L200" s="575"/>
      <c r="M200" s="576"/>
      <c r="N200" s="435"/>
      <c r="O200" s="432"/>
    </row>
    <row r="201" spans="2:15" ht="12.5" x14ac:dyDescent="0.25">
      <c r="B201" s="574"/>
      <c r="C201" s="575"/>
      <c r="D201" s="575"/>
      <c r="E201" s="575"/>
      <c r="F201" s="575"/>
      <c r="G201" s="575"/>
      <c r="H201" s="575"/>
      <c r="I201" s="575"/>
      <c r="J201" s="575"/>
      <c r="K201" s="575"/>
      <c r="L201" s="575"/>
      <c r="M201" s="576"/>
      <c r="N201" s="435"/>
      <c r="O201" s="432"/>
    </row>
    <row r="202" spans="2:15" ht="12.5" x14ac:dyDescent="0.25">
      <c r="B202" s="574"/>
      <c r="C202" s="575"/>
      <c r="D202" s="575"/>
      <c r="E202" s="575"/>
      <c r="F202" s="575"/>
      <c r="G202" s="575"/>
      <c r="H202" s="575"/>
      <c r="I202" s="575"/>
      <c r="J202" s="575"/>
      <c r="K202" s="575"/>
      <c r="L202" s="575"/>
      <c r="M202" s="576"/>
      <c r="N202" s="435"/>
      <c r="O202" s="432"/>
    </row>
    <row r="203" spans="2:15" ht="12.5" x14ac:dyDescent="0.25">
      <c r="B203" s="574"/>
      <c r="C203" s="575"/>
      <c r="D203" s="575"/>
      <c r="E203" s="575"/>
      <c r="F203" s="575"/>
      <c r="G203" s="575"/>
      <c r="H203" s="575"/>
      <c r="I203" s="575"/>
      <c r="J203" s="575"/>
      <c r="K203" s="575"/>
      <c r="L203" s="575"/>
      <c r="M203" s="576"/>
      <c r="N203" s="435"/>
      <c r="O203" s="432"/>
    </row>
    <row r="204" spans="2:15" ht="12.5" x14ac:dyDescent="0.25">
      <c r="B204" s="574"/>
      <c r="C204" s="575"/>
      <c r="D204" s="575"/>
      <c r="E204" s="575"/>
      <c r="F204" s="575"/>
      <c r="G204" s="575"/>
      <c r="H204" s="575"/>
      <c r="I204" s="575"/>
      <c r="J204" s="575"/>
      <c r="K204" s="575"/>
      <c r="L204" s="575"/>
      <c r="M204" s="576"/>
      <c r="N204" s="435"/>
      <c r="O204" s="432"/>
    </row>
    <row r="205" spans="2:15" ht="12.5" x14ac:dyDescent="0.25">
      <c r="B205" s="574"/>
      <c r="C205" s="575"/>
      <c r="D205" s="575"/>
      <c r="E205" s="575"/>
      <c r="F205" s="575"/>
      <c r="G205" s="575"/>
      <c r="H205" s="575"/>
      <c r="I205" s="575"/>
      <c r="J205" s="575"/>
      <c r="K205" s="575"/>
      <c r="L205" s="575"/>
      <c r="M205" s="576"/>
      <c r="N205" s="435"/>
      <c r="O205" s="432"/>
    </row>
    <row r="206" spans="2:15" ht="12.5" x14ac:dyDescent="0.25">
      <c r="B206" s="574"/>
      <c r="C206" s="575"/>
      <c r="D206" s="575"/>
      <c r="E206" s="575"/>
      <c r="F206" s="575"/>
      <c r="G206" s="575"/>
      <c r="H206" s="575"/>
      <c r="I206" s="575"/>
      <c r="J206" s="575"/>
      <c r="K206" s="575"/>
      <c r="L206" s="575"/>
      <c r="M206" s="576"/>
      <c r="N206" s="435"/>
      <c r="O206" s="432"/>
    </row>
    <row r="207" spans="2:15" ht="12.5" x14ac:dyDescent="0.25">
      <c r="B207" s="574"/>
      <c r="C207" s="575"/>
      <c r="D207" s="575"/>
      <c r="E207" s="575"/>
      <c r="F207" s="575"/>
      <c r="G207" s="575"/>
      <c r="H207" s="575"/>
      <c r="I207" s="575"/>
      <c r="J207" s="575"/>
      <c r="K207" s="575"/>
      <c r="L207" s="575"/>
      <c r="M207" s="576"/>
      <c r="N207" s="435"/>
      <c r="O207" s="432"/>
    </row>
    <row r="208" spans="2:15" ht="12.5" x14ac:dyDescent="0.25">
      <c r="B208" s="574"/>
      <c r="C208" s="575"/>
      <c r="D208" s="575"/>
      <c r="E208" s="575"/>
      <c r="F208" s="575"/>
      <c r="G208" s="575"/>
      <c r="H208" s="575"/>
      <c r="I208" s="575"/>
      <c r="J208" s="575"/>
      <c r="K208" s="575"/>
      <c r="L208" s="575"/>
      <c r="M208" s="576"/>
      <c r="N208" s="435"/>
      <c r="O208" s="432"/>
    </row>
    <row r="209" spans="2:15" ht="12.5" x14ac:dyDescent="0.25">
      <c r="B209" s="574"/>
      <c r="C209" s="575"/>
      <c r="D209" s="575"/>
      <c r="E209" s="575"/>
      <c r="F209" s="575"/>
      <c r="G209" s="575"/>
      <c r="H209" s="575"/>
      <c r="I209" s="575"/>
      <c r="J209" s="575"/>
      <c r="K209" s="575"/>
      <c r="L209" s="575"/>
      <c r="M209" s="576"/>
      <c r="N209" s="435"/>
      <c r="O209" s="432"/>
    </row>
    <row r="210" spans="2:15" ht="12.5" x14ac:dyDescent="0.25">
      <c r="B210" s="574"/>
      <c r="C210" s="575"/>
      <c r="D210" s="575"/>
      <c r="E210" s="575"/>
      <c r="F210" s="575"/>
      <c r="G210" s="575"/>
      <c r="H210" s="575"/>
      <c r="I210" s="575"/>
      <c r="J210" s="575"/>
      <c r="K210" s="575"/>
      <c r="L210" s="575"/>
      <c r="M210" s="576"/>
      <c r="N210" s="435"/>
      <c r="O210" s="432"/>
    </row>
    <row r="211" spans="2:15" ht="15" customHeight="1" x14ac:dyDescent="0.25">
      <c r="B211" s="574"/>
      <c r="C211" s="575"/>
      <c r="D211" s="575"/>
      <c r="E211" s="575"/>
      <c r="F211" s="575"/>
      <c r="G211" s="575"/>
      <c r="H211" s="575"/>
      <c r="I211" s="575"/>
      <c r="J211" s="575"/>
      <c r="K211" s="575"/>
      <c r="L211" s="575"/>
      <c r="M211" s="576"/>
      <c r="N211" s="435"/>
      <c r="O211" s="432"/>
    </row>
    <row r="212" spans="2:15" ht="12.5" x14ac:dyDescent="0.25">
      <c r="B212" s="574"/>
      <c r="C212" s="575"/>
      <c r="D212" s="575"/>
      <c r="E212" s="575"/>
      <c r="F212" s="575"/>
      <c r="G212" s="575"/>
      <c r="H212" s="575"/>
      <c r="I212" s="575"/>
      <c r="J212" s="575"/>
      <c r="K212" s="575"/>
      <c r="L212" s="575"/>
      <c r="M212" s="576"/>
      <c r="N212" s="435"/>
      <c r="O212" s="432"/>
    </row>
    <row r="213" spans="2:15" ht="12.5" x14ac:dyDescent="0.25">
      <c r="B213" s="574"/>
      <c r="C213" s="575"/>
      <c r="D213" s="575"/>
      <c r="E213" s="575"/>
      <c r="F213" s="575"/>
      <c r="G213" s="575"/>
      <c r="H213" s="575"/>
      <c r="I213" s="575"/>
      <c r="J213" s="575"/>
      <c r="K213" s="575"/>
      <c r="L213" s="575"/>
      <c r="M213" s="576"/>
      <c r="N213" s="435"/>
      <c r="O213" s="432"/>
    </row>
    <row r="214" spans="2:15" ht="12.5" x14ac:dyDescent="0.25">
      <c r="B214" s="577"/>
      <c r="C214" s="578"/>
      <c r="D214" s="578"/>
      <c r="E214" s="578"/>
      <c r="F214" s="578"/>
      <c r="G214" s="578"/>
      <c r="H214" s="578"/>
      <c r="I214" s="578"/>
      <c r="J214" s="578"/>
      <c r="K214" s="578"/>
      <c r="L214" s="578"/>
      <c r="M214" s="579"/>
      <c r="N214" s="435"/>
      <c r="O214" s="432"/>
    </row>
    <row r="215" spans="2:15" ht="12.5" x14ac:dyDescent="0.25">
      <c r="B215" s="432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2"/>
      <c r="N215" s="432"/>
      <c r="O215" s="435"/>
    </row>
  </sheetData>
  <sheetProtection algorithmName="SHA-512" hashValue="aNsRdWQce8HcnrdEJkw0mOGzzGwG4yBHz1BuTpYLVACxOhLU0kXunejy1La6yGwXHg6BQNPsqG4IYleyJ65j8Q==" saltValue="mxPFAQmv2FEpJWaG8KgfTQ==" spinCount="100000" sheet="1" objects="1" scenarios="1"/>
  <mergeCells count="188">
    <mergeCell ref="N58:N60"/>
    <mergeCell ref="C116:H116"/>
    <mergeCell ref="C117:H117"/>
    <mergeCell ref="C118:H118"/>
    <mergeCell ref="H88:I88"/>
    <mergeCell ref="C111:H111"/>
    <mergeCell ref="C112:H112"/>
    <mergeCell ref="C113:H113"/>
    <mergeCell ref="C114:H114"/>
    <mergeCell ref="C115:H115"/>
    <mergeCell ref="C29:D29"/>
    <mergeCell ref="C30:D30"/>
    <mergeCell ref="C31:D31"/>
    <mergeCell ref="C32:D32"/>
    <mergeCell ref="C33:D33"/>
    <mergeCell ref="C34:D34"/>
    <mergeCell ref="C25:D25"/>
    <mergeCell ref="E24:F24"/>
    <mergeCell ref="C26:D26"/>
    <mergeCell ref="C27:D27"/>
    <mergeCell ref="C28:D28"/>
    <mergeCell ref="E28:F28"/>
    <mergeCell ref="E25:F25"/>
    <mergeCell ref="E31:F31"/>
    <mergeCell ref="C20:D20"/>
    <mergeCell ref="C21:D21"/>
    <mergeCell ref="C22:D22"/>
    <mergeCell ref="E20:F20"/>
    <mergeCell ref="C23:D23"/>
    <mergeCell ref="C24:D24"/>
    <mergeCell ref="F8:K8"/>
    <mergeCell ref="F9:K9"/>
    <mergeCell ref="F10:K12"/>
    <mergeCell ref="C19:D19"/>
    <mergeCell ref="E19:F19"/>
    <mergeCell ref="H19:I19"/>
    <mergeCell ref="H20:I20"/>
    <mergeCell ref="E21:F21"/>
    <mergeCell ref="H21:I21"/>
    <mergeCell ref="E22:F22"/>
    <mergeCell ref="H22:I22"/>
    <mergeCell ref="E23:F23"/>
    <mergeCell ref="H23:I23"/>
    <mergeCell ref="H24:I24"/>
    <mergeCell ref="H25:I25"/>
    <mergeCell ref="E26:F26"/>
    <mergeCell ref="H26:I26"/>
    <mergeCell ref="E27:F27"/>
    <mergeCell ref="H27:I27"/>
    <mergeCell ref="H28:I28"/>
    <mergeCell ref="E29:F29"/>
    <mergeCell ref="H29:I29"/>
    <mergeCell ref="E30:F30"/>
    <mergeCell ref="H30:I30"/>
    <mergeCell ref="H31:I31"/>
    <mergeCell ref="H32:I32"/>
    <mergeCell ref="E33:F33"/>
    <mergeCell ref="H33:I33"/>
    <mergeCell ref="E34:F34"/>
    <mergeCell ref="H34:I34"/>
    <mergeCell ref="C35:D35"/>
    <mergeCell ref="E35:F35"/>
    <mergeCell ref="H35:I35"/>
    <mergeCell ref="E32:F32"/>
    <mergeCell ref="C36:D36"/>
    <mergeCell ref="E36:F36"/>
    <mergeCell ref="H36:I36"/>
    <mergeCell ref="C37:D37"/>
    <mergeCell ref="E37:F37"/>
    <mergeCell ref="H37:I37"/>
    <mergeCell ref="C38:D38"/>
    <mergeCell ref="E38:F38"/>
    <mergeCell ref="H38:I38"/>
    <mergeCell ref="C39:D39"/>
    <mergeCell ref="E39:F39"/>
    <mergeCell ref="H39:I39"/>
    <mergeCell ref="C40:D40"/>
    <mergeCell ref="E40:F40"/>
    <mergeCell ref="H40:I40"/>
    <mergeCell ref="C41:D41"/>
    <mergeCell ref="E41:F41"/>
    <mergeCell ref="H41:I41"/>
    <mergeCell ref="C42:D42"/>
    <mergeCell ref="E42:F42"/>
    <mergeCell ref="H42:I42"/>
    <mergeCell ref="C43:D43"/>
    <mergeCell ref="E43:F43"/>
    <mergeCell ref="H43:I43"/>
    <mergeCell ref="C44:D44"/>
    <mergeCell ref="E44:F44"/>
    <mergeCell ref="H44:I44"/>
    <mergeCell ref="C45:D45"/>
    <mergeCell ref="E45:F45"/>
    <mergeCell ref="H45:I45"/>
    <mergeCell ref="C46:D46"/>
    <mergeCell ref="E46:F46"/>
    <mergeCell ref="H46:I46"/>
    <mergeCell ref="C47:D47"/>
    <mergeCell ref="E47:F47"/>
    <mergeCell ref="H47:I47"/>
    <mergeCell ref="C48:D48"/>
    <mergeCell ref="E48:F48"/>
    <mergeCell ref="H48:I48"/>
    <mergeCell ref="C49:D49"/>
    <mergeCell ref="E49:F49"/>
    <mergeCell ref="H49:I49"/>
    <mergeCell ref="C50:D50"/>
    <mergeCell ref="E50:F50"/>
    <mergeCell ref="H50:I50"/>
    <mergeCell ref="C51:D51"/>
    <mergeCell ref="E51:F51"/>
    <mergeCell ref="H51:I51"/>
    <mergeCell ref="C52:D52"/>
    <mergeCell ref="E52:F52"/>
    <mergeCell ref="H52:I52"/>
    <mergeCell ref="C53:D53"/>
    <mergeCell ref="E53:F53"/>
    <mergeCell ref="H53:I53"/>
    <mergeCell ref="C54:D54"/>
    <mergeCell ref="E54:F54"/>
    <mergeCell ref="H54:I54"/>
    <mergeCell ref="C55:D55"/>
    <mergeCell ref="E55:F55"/>
    <mergeCell ref="H55:I55"/>
    <mergeCell ref="C119:H119"/>
    <mergeCell ref="C120:H120"/>
    <mergeCell ref="C121:H121"/>
    <mergeCell ref="C122:H122"/>
    <mergeCell ref="C123:H123"/>
    <mergeCell ref="C124:H124"/>
    <mergeCell ref="C125:H125"/>
    <mergeCell ref="C126:H126"/>
    <mergeCell ref="C127:H127"/>
    <mergeCell ref="C128:H128"/>
    <mergeCell ref="C129:H129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44:D144"/>
    <mergeCell ref="C145:D145"/>
    <mergeCell ref="C146:D146"/>
    <mergeCell ref="B171:D171"/>
    <mergeCell ref="C147:D147"/>
    <mergeCell ref="C148:D148"/>
    <mergeCell ref="C149:D149"/>
    <mergeCell ref="C150:D150"/>
    <mergeCell ref="C151:D151"/>
    <mergeCell ref="B169:F169"/>
    <mergeCell ref="B182:M182"/>
    <mergeCell ref="B183:M183"/>
    <mergeCell ref="B184:M184"/>
    <mergeCell ref="B185:M185"/>
    <mergeCell ref="B186:M186"/>
    <mergeCell ref="B187:M187"/>
    <mergeCell ref="B188:M188"/>
    <mergeCell ref="B189:M189"/>
    <mergeCell ref="B190:M190"/>
    <mergeCell ref="B191:M191"/>
    <mergeCell ref="B192:M192"/>
    <mergeCell ref="B193:M193"/>
    <mergeCell ref="B194:M194"/>
    <mergeCell ref="B195:M195"/>
    <mergeCell ref="B196:M196"/>
    <mergeCell ref="B197:M197"/>
    <mergeCell ref="B198:M198"/>
    <mergeCell ref="B199:M199"/>
    <mergeCell ref="B200:M200"/>
    <mergeCell ref="B201:M201"/>
    <mergeCell ref="B202:M202"/>
    <mergeCell ref="B203:M203"/>
    <mergeCell ref="B204:M204"/>
    <mergeCell ref="B205:M205"/>
    <mergeCell ref="B212:M212"/>
    <mergeCell ref="B213:M213"/>
    <mergeCell ref="B214:M214"/>
    <mergeCell ref="B206:M206"/>
    <mergeCell ref="B207:M207"/>
    <mergeCell ref="B208:M208"/>
    <mergeCell ref="B209:M209"/>
    <mergeCell ref="B210:M210"/>
    <mergeCell ref="B211:M211"/>
  </mergeCells>
  <conditionalFormatting sqref="D62:D83">
    <cfRule type="expression" dxfId="23" priority="1" stopIfTrue="1">
      <formula>AND(D62="",C62&gt;0)</formula>
    </cfRule>
  </conditionalFormatting>
  <conditionalFormatting sqref="D90:D107">
    <cfRule type="expression" dxfId="22" priority="2" stopIfTrue="1">
      <formula>AND(D90="",C90&gt;0)</formula>
    </cfRule>
  </conditionalFormatting>
  <conditionalFormatting sqref="G20:G55">
    <cfRule type="expression" dxfId="21" priority="4" stopIfTrue="1">
      <formula>$F$9="Integrale kostensystematiek"</formula>
    </cfRule>
  </conditionalFormatting>
  <conditionalFormatting sqref="L171">
    <cfRule type="cellIs" dxfId="20" priority="6" stopIfTrue="1" operator="lessThan">
      <formula>1</formula>
    </cfRule>
  </conditionalFormatting>
  <dataValidations count="7">
    <dataValidation type="decimal" operator="greaterThanOrEqual" allowBlank="1" showInputMessage="1" showErrorMessage="1" error="De afschrijvingsperiode moet minimaal 5 jaar bedragen." sqref="F62:F83" xr:uid="{00000000-0002-0000-0800-000000000000}">
      <formula1>5</formula1>
    </dataValidation>
    <dataValidation type="decimal" operator="greaterThanOrEqual" allowBlank="1" showInputMessage="1" showErrorMessage="1" sqref="F90:F107" xr:uid="{00000000-0002-0000-0800-000001000000}">
      <formula1>5</formula1>
    </dataValidation>
    <dataValidation type="list" allowBlank="1" showInputMessage="1" showErrorMessage="1" prompt="Stelt u zich goed op de hoogte van wat integrale Kostensystematiek (IKS) inhoudt, of kies voor één van de andere methoden." sqref="F9" xr:uid="{00000000-0002-0000-0800-000002000000}">
      <formula1>Loonsystematiek</formula1>
    </dataValidation>
    <dataValidation type="list" allowBlank="1" showInputMessage="1" showErrorMessage="1" prompt="Geef hier aan of de kosten inclusief of exclusief BTW zijn opgevoerd. _x000a_(Voor meer informatie, zie het tabblad &quot;Uitleg begroting&quot;)" sqref="F8:K8" xr:uid="{00000000-0002-0000-0800-000003000000}">
      <formula1>BTW</formula1>
    </dataValidation>
    <dataValidation type="date" allowBlank="1" showInputMessage="1" showErrorMessage="1" errorTitle="Let op!" error="De aanschafdatum moet tussen de start- en einddatum van het project vallen!" sqref="D90:D107" xr:uid="{00000000-0002-0000-0800-000004000000}">
      <formula1>Startdatum</formula1>
      <formula2>Einddatum</formula2>
    </dataValidation>
    <dataValidation type="date" allowBlank="1" showInputMessage="1" showErrorMessage="1" errorTitle="Let op!" error="Hier moet een datum worden ingevuld" sqref="D62:D83" xr:uid="{00000000-0002-0000-0800-000005000000}">
      <formula1>1</formula1>
      <formula2>73051</formula2>
    </dataValidation>
    <dataValidation type="list" allowBlank="1" showInputMessage="1" showErrorMessage="1" sqref="K166" xr:uid="{00000000-0002-0000-0800-000006000000}">
      <formula1>MKBtoeslag</formula1>
    </dataValidation>
  </dataValidations>
  <hyperlinks>
    <hyperlink ref="C8" location="'Uitleg begroting'!Afdrukbereik" display="BTW (voor informatie zie tabblad “Uitleg begroting”) maak een keuze" xr:uid="{00000000-0004-0000-0800-000000000000}"/>
  </hyperlinks>
  <pageMargins left="3.937007874015748E-2" right="3.937007874015748E-2" top="0.55118110236220474" bottom="0.55118110236220474" header="0.31496062992125984" footer="0.31496062992125984"/>
  <pageSetup paperSize="9" scale="62" orientation="landscape" r:id="rId1"/>
  <headerFooter alignWithMargins="0">
    <oddFooter>&amp;L_x000D_&amp;1#&amp;"Calibri"&amp;10&amp;K000000 Intern gebruik</oddFooter>
  </headerFooter>
  <rowBreaks count="2" manualBreakCount="2">
    <brk id="72" max="16383" man="1"/>
    <brk id="130" max="10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F764C3CF02A6D4A920AE68D544FFFE4" ma:contentTypeVersion="3" ma:contentTypeDescription="Een nieuw document maken." ma:contentTypeScope="" ma:versionID="f329ea5d3a6e83c9514768b5b39f38d9">
  <xsd:schema xmlns:xsd="http://www.w3.org/2001/XMLSchema" xmlns:xs="http://www.w3.org/2001/XMLSchema" xmlns:p="http://schemas.microsoft.com/office/2006/metadata/properties" xmlns:ns2="40c4191c-4a72-4a15-b7ee-3714d26ac51d" targetNamespace="http://schemas.microsoft.com/office/2006/metadata/properties" ma:root="true" ma:fieldsID="0b05ddd051c4c513d38a092f53333ab0" ns2:_="">
    <xsd:import namespace="40c4191c-4a72-4a15-b7ee-3714d26ac51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c4191c-4a72-4a15-b7ee-3714d26ac51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BE62A43-530A-460D-B8DE-CAA47A8EB23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1E3CE47-99CC-4A88-97C7-7D18F5E721A6}">
  <ds:schemaRefs>
    <ds:schemaRef ds:uri="http://purl.org/dc/elements/1.1/"/>
    <ds:schemaRef ds:uri="http://schemas.microsoft.com/office/2006/metadata/properties"/>
    <ds:schemaRef ds:uri="http://purl.org/dc/terms/"/>
    <ds:schemaRef ds:uri="40c4191c-4a72-4a15-b7ee-3714d26ac51d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7F5929E-47E3-48A7-B710-C747A35C50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c4191c-4a72-4a15-b7ee-3714d26ac51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681dcdd7-3e43-49fb-ac1e-2321f7e63421}" enabled="1" method="Standard" siteId="{1321633e-f6b9-44e2-a44f-59b9d264ecb7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15</vt:i4>
      </vt:variant>
      <vt:variant>
        <vt:lpstr>Benoemde bereiken</vt:lpstr>
      </vt:variant>
      <vt:variant>
        <vt:i4>22</vt:i4>
      </vt:variant>
    </vt:vector>
  </HeadingPairs>
  <TitlesOfParts>
    <vt:vector size="37" baseType="lpstr">
      <vt:lpstr>Uitleg begroting</vt:lpstr>
      <vt:lpstr>Deelnemersoverzicht</vt:lpstr>
      <vt:lpstr>Projectoverzicht</vt:lpstr>
      <vt:lpstr>Mijlpalenbegroting</vt:lpstr>
      <vt:lpstr>Begroting P</vt:lpstr>
      <vt:lpstr>Begroting D1</vt:lpstr>
      <vt:lpstr>Begroting D2</vt:lpstr>
      <vt:lpstr>Begroting D3</vt:lpstr>
      <vt:lpstr>Begroting D4</vt:lpstr>
      <vt:lpstr>Begroting D5</vt:lpstr>
      <vt:lpstr>Begroting D6</vt:lpstr>
      <vt:lpstr>Begroting D7</vt:lpstr>
      <vt:lpstr>Begroting D8</vt:lpstr>
      <vt:lpstr>Begroting D9</vt:lpstr>
      <vt:lpstr>Lijsten</vt:lpstr>
      <vt:lpstr>'Begroting P'!Afdrukbereik</vt:lpstr>
      <vt:lpstr>Deelnemersoverzicht!Afdrukbereik</vt:lpstr>
      <vt:lpstr>Mijlpalenbegroting!Afdrukbereik</vt:lpstr>
      <vt:lpstr>Projectoverzicht!Afdrukbereik</vt:lpstr>
      <vt:lpstr>'Uitleg begroting'!Afdrukbereik</vt:lpstr>
      <vt:lpstr>BTW</vt:lpstr>
      <vt:lpstr>deelnemers</vt:lpstr>
      <vt:lpstr>Einddatum</vt:lpstr>
      <vt:lpstr>inkind</vt:lpstr>
      <vt:lpstr>Loonsystematiek</vt:lpstr>
      <vt:lpstr>MaxSubsidie</vt:lpstr>
      <vt:lpstr>Milieuenafval</vt:lpstr>
      <vt:lpstr>MKBtoeslag</vt:lpstr>
      <vt:lpstr>Organisatietype</vt:lpstr>
      <vt:lpstr>Programmalijn</vt:lpstr>
      <vt:lpstr>Sector</vt:lpstr>
      <vt:lpstr>Sponsoren</vt:lpstr>
      <vt:lpstr>Startdatum</vt:lpstr>
      <vt:lpstr>studietype</vt:lpstr>
      <vt:lpstr>Thema</vt:lpstr>
      <vt:lpstr>Typedemo</vt:lpstr>
      <vt:lpstr>Typeinfrastructuur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Model begroting subsidie STUDI</dc:title>
  <dc:subject/>
  <dc:creator>Rijksdienst voor Ondernemend Nederland</dc:creator>
  <cp:keywords/>
  <dc:description/>
  <cp:lastModifiedBy>RVO</cp:lastModifiedBy>
  <cp:revision/>
  <dcterms:created xsi:type="dcterms:W3CDTF">2010-05-21T06:27:07Z</dcterms:created>
  <dcterms:modified xsi:type="dcterms:W3CDTF">2026-07-06T13:06:56Z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0x010100DF764C3CF02A6D4A920AE68D544FFFE4</vt:lpwstr>
  </property>
</Properties>
</file>