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autoCompressPictures="0" defaultThemeVersion="124226"/>
  <mc:AlternateContent xmlns:mc="http://schemas.openxmlformats.org/markup-compatibility/2006">
    <mc:Choice Requires="x15">
      <x15ac:absPath xmlns:x15ac="http://schemas.microsoft.com/office/spreadsheetml/2010/11/ac" url="R:\To be uploaded\"/>
    </mc:Choice>
  </mc:AlternateContent>
  <xr:revisionPtr revIDLastSave="0" documentId="13_ncr:1_{6C35115E-6E86-41E3-8713-34E892F641FC}" xr6:coauthVersionLast="47" xr6:coauthVersionMax="47" xr10:uidLastSave="{00000000-0000-0000-0000-000000000000}"/>
  <bookViews>
    <workbookView xWindow="-120" yWindow="-120" windowWidth="28710" windowHeight="14460" xr2:uid="{456BB892-CCA2-414B-A967-3AE6529408FE}"/>
  </bookViews>
  <sheets>
    <sheet name="Instructies" sheetId="1" r:id="rId1"/>
    <sheet name="Invoer Parameters" sheetId="2" r:id="rId2"/>
    <sheet name="CAPEX" sheetId="14" r:id="rId3"/>
    <sheet name="OPEX" sheetId="13" r:id="rId4"/>
    <sheet name="OPEXberekening" sheetId="12" state="hidden" r:id="rId5"/>
    <sheet name="MP, GVO en Correctiebedrag" sheetId="15" r:id="rId6"/>
    <sheet name="Berekeningen" sheetId="10" r:id="rId7"/>
    <sheet name="Resultaten" sheetId="11" r:id="rId8"/>
    <sheet name="KEV2024" sheetId="16" state="hidden" r:id="rId9"/>
  </sheets>
  <definedNames>
    <definedName name="_xlnm.Print_Area" localSheetId="6">Berekeningen!$B$1:$AI$132</definedName>
    <definedName name="_xlnm.Print_Area" localSheetId="2">CAPEX!$A$1:$B$46</definedName>
    <definedName name="_xlnm.Print_Area" localSheetId="0">Instructies!$B$2:$B$62</definedName>
    <definedName name="_xlnm.Print_Area" localSheetId="1">'Invoer Parameters'!$B$1:$L$81</definedName>
    <definedName name="_xlnm.Print_Area" localSheetId="5">'MP, GVO en Correctiebedrag'!$A$1:$AI$27</definedName>
    <definedName name="_xlnm.Print_Area" localSheetId="3">OPEX!$A$1:$AL$30</definedName>
    <definedName name="_xlnm.Print_Area" localSheetId="7">Resultaten!$B$1:$AI$48</definedName>
    <definedName name="TotaalOpexPerJaar">SUM(OPEX!A$11:A$30)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10" l="1"/>
  <c r="E21" i="11"/>
  <c r="D21" i="11"/>
  <c r="C21" i="11"/>
  <c r="D21" i="2"/>
  <c r="AM33" i="10" l="1"/>
  <c r="AN33" i="10"/>
  <c r="AO33" i="10"/>
  <c r="AP33" i="10"/>
  <c r="AQ33" i="10"/>
  <c r="AR33" i="10"/>
  <c r="AS33" i="10"/>
  <c r="G33" i="10"/>
  <c r="H33" i="10"/>
  <c r="I33" i="10"/>
  <c r="J33" i="10"/>
  <c r="K33" i="10"/>
  <c r="L33" i="10"/>
  <c r="M33" i="10"/>
  <c r="N33" i="10"/>
  <c r="O33" i="10"/>
  <c r="P33" i="10"/>
  <c r="Q33" i="10"/>
  <c r="R33" i="10"/>
  <c r="S33" i="10"/>
  <c r="T33" i="10"/>
  <c r="U33" i="10"/>
  <c r="V33" i="10"/>
  <c r="W33" i="10"/>
  <c r="X33" i="10"/>
  <c r="Y33" i="10"/>
  <c r="Z33" i="10"/>
  <c r="AA33" i="10"/>
  <c r="AB33" i="10"/>
  <c r="AC33" i="10"/>
  <c r="AD33" i="10"/>
  <c r="AE33" i="10"/>
  <c r="AF33" i="10"/>
  <c r="AG33" i="10"/>
  <c r="AH33" i="10"/>
  <c r="AI33" i="10"/>
  <c r="AJ33" i="10"/>
  <c r="AK33" i="10"/>
  <c r="AL33" i="10"/>
  <c r="F33" i="10"/>
  <c r="G28" i="2"/>
  <c r="G27" i="2"/>
  <c r="F27" i="2"/>
  <c r="B50" i="2" l="1"/>
  <c r="B5" i="14" l="1"/>
  <c r="G13" i="2" l="1"/>
  <c r="G14" i="2"/>
  <c r="C28" i="2" l="1"/>
  <c r="C12" i="13"/>
  <c r="C13" i="13"/>
  <c r="C14" i="13"/>
  <c r="C15" i="13"/>
  <c r="C16" i="13"/>
  <c r="C17" i="13"/>
  <c r="C18" i="13"/>
  <c r="C19" i="13"/>
  <c r="C20" i="13"/>
  <c r="C21" i="13"/>
  <c r="C22" i="13"/>
  <c r="C23" i="13"/>
  <c r="C24" i="13"/>
  <c r="C25" i="13"/>
  <c r="C26" i="13"/>
  <c r="C27" i="13"/>
  <c r="C28" i="13"/>
  <c r="C29" i="13"/>
  <c r="C30" i="13"/>
  <c r="C11" i="13"/>
  <c r="AI8" i="13" l="1"/>
  <c r="F1" i="10" l="1"/>
  <c r="AP6" i="15" l="1"/>
  <c r="AQ6" i="15"/>
  <c r="AR6" i="15"/>
  <c r="AS6" i="15"/>
  <c r="I8" i="13"/>
  <c r="O1" i="13" l="1"/>
  <c r="C43" i="13" s="1"/>
  <c r="J1" i="13"/>
  <c r="B27" i="2" l="1"/>
  <c r="B28" i="2" l="1"/>
  <c r="F29" i="10"/>
  <c r="AK6" i="15"/>
  <c r="AL6" i="15"/>
  <c r="AO6" i="15"/>
  <c r="G2" i="10"/>
  <c r="D29" i="2"/>
  <c r="E29" i="2"/>
  <c r="D30" i="2"/>
  <c r="AN6" i="15"/>
  <c r="F28" i="2" l="1"/>
  <c r="F30" i="10"/>
  <c r="F31" i="10" s="1"/>
  <c r="AM6" i="15"/>
  <c r="AG8" i="13" l="1"/>
  <c r="AH8" i="13"/>
  <c r="AJ8" i="13"/>
  <c r="AK8" i="13"/>
  <c r="AL8" i="13"/>
  <c r="AM8" i="13"/>
  <c r="AN8" i="13"/>
  <c r="F12" i="10"/>
  <c r="F13" i="10" s="1"/>
  <c r="K17" i="10" l="1"/>
  <c r="K34" i="10" s="1"/>
  <c r="K35" i="10" s="1"/>
  <c r="F15" i="10"/>
  <c r="F23" i="10" s="1"/>
  <c r="G14" i="10"/>
  <c r="F14" i="10"/>
  <c r="F17" i="10"/>
  <c r="F34" i="10" s="1"/>
  <c r="F35" i="10" s="1"/>
  <c r="F16" i="10"/>
  <c r="G18" i="10"/>
  <c r="H18" i="10"/>
  <c r="K18" i="10"/>
  <c r="AI18" i="10"/>
  <c r="AJ18" i="10"/>
  <c r="AK18" i="10"/>
  <c r="AL18" i="10"/>
  <c r="AM18" i="10"/>
  <c r="F18" i="10"/>
  <c r="F43" i="10" s="1"/>
  <c r="I19" i="10"/>
  <c r="J19" i="10"/>
  <c r="K19" i="10"/>
  <c r="L19" i="10"/>
  <c r="M19" i="10"/>
  <c r="N19" i="10"/>
  <c r="O19" i="10"/>
  <c r="P19" i="10"/>
  <c r="Q19" i="10"/>
  <c r="R19" i="10"/>
  <c r="S19" i="10"/>
  <c r="T19" i="10"/>
  <c r="U19" i="10"/>
  <c r="V19" i="10"/>
  <c r="W19" i="10"/>
  <c r="X19" i="10"/>
  <c r="Y19" i="10"/>
  <c r="Z19" i="10"/>
  <c r="AA19" i="10"/>
  <c r="AB19" i="10"/>
  <c r="AC19" i="10"/>
  <c r="AD19" i="10"/>
  <c r="AE19" i="10"/>
  <c r="AF19" i="10"/>
  <c r="AG19" i="10"/>
  <c r="AH19" i="10"/>
  <c r="AI19" i="10"/>
  <c r="AJ19" i="10"/>
  <c r="AK19" i="10"/>
  <c r="AL19" i="10"/>
  <c r="AM19" i="10"/>
  <c r="AN19" i="10"/>
  <c r="AO19" i="10"/>
  <c r="AP19" i="10"/>
  <c r="AQ19" i="10"/>
  <c r="AR19" i="10"/>
  <c r="AS19" i="10"/>
  <c r="H19" i="10"/>
  <c r="G19" i="10"/>
  <c r="F19" i="10"/>
  <c r="G38" i="10" l="1"/>
  <c r="F26" i="10"/>
  <c r="F37" i="10"/>
  <c r="H6" i="15"/>
  <c r="I6" i="15"/>
  <c r="J6" i="15"/>
  <c r="L6" i="15"/>
  <c r="M6" i="15"/>
  <c r="N6" i="15"/>
  <c r="P6" i="15"/>
  <c r="Q6" i="15"/>
  <c r="R6" i="15"/>
  <c r="T6" i="15"/>
  <c r="U6" i="15"/>
  <c r="V6" i="15"/>
  <c r="X6" i="15"/>
  <c r="Y6" i="15"/>
  <c r="Z6" i="15"/>
  <c r="AB6" i="15"/>
  <c r="Z6" i="16"/>
  <c r="AA6" i="16" s="1"/>
  <c r="AB6" i="16" s="1"/>
  <c r="AC6" i="15"/>
  <c r="G3" i="15"/>
  <c r="G6" i="15"/>
  <c r="K6" i="15"/>
  <c r="O6" i="15"/>
  <c r="S6" i="15"/>
  <c r="W6" i="15"/>
  <c r="AA6" i="15"/>
  <c r="F6" i="15"/>
  <c r="D27" i="2"/>
  <c r="D28" i="2"/>
  <c r="C6" i="12"/>
  <c r="D6" i="12" s="1"/>
  <c r="F81" i="2"/>
  <c r="E30" i="2"/>
  <c r="E27" i="2"/>
  <c r="E28" i="2"/>
  <c r="C31" i="2"/>
  <c r="I5" i="13"/>
  <c r="J5" i="13"/>
  <c r="K5" i="13" s="1"/>
  <c r="L5" i="13" s="1"/>
  <c r="M5" i="13" s="1"/>
  <c r="N5" i="13" s="1"/>
  <c r="O5" i="13" s="1"/>
  <c r="P5" i="13" s="1"/>
  <c r="Q5" i="13" s="1"/>
  <c r="R5" i="13" s="1"/>
  <c r="S5" i="13" s="1"/>
  <c r="T5" i="13" s="1"/>
  <c r="U5" i="13" s="1"/>
  <c r="V5" i="13" s="1"/>
  <c r="W5" i="13" s="1"/>
  <c r="X5" i="13" s="1"/>
  <c r="Y5" i="13" s="1"/>
  <c r="Z5" i="13" s="1"/>
  <c r="AA5" i="13" s="1"/>
  <c r="AB5" i="13" s="1"/>
  <c r="AC5" i="13" s="1"/>
  <c r="AD5" i="13" s="1"/>
  <c r="H8" i="13"/>
  <c r="D36" i="2"/>
  <c r="D78" i="2"/>
  <c r="F78" i="2" s="1"/>
  <c r="F66" i="10"/>
  <c r="F67" i="10"/>
  <c r="F68" i="10"/>
  <c r="F71" i="10"/>
  <c r="F72" i="10"/>
  <c r="F73" i="10"/>
  <c r="F74" i="10"/>
  <c r="F75" i="10"/>
  <c r="H2" i="10"/>
  <c r="E56" i="10"/>
  <c r="F57" i="10"/>
  <c r="E58" i="10"/>
  <c r="F59" i="10"/>
  <c r="E60" i="10"/>
  <c r="F61" i="10"/>
  <c r="E62" i="10"/>
  <c r="F63" i="10"/>
  <c r="E64" i="10"/>
  <c r="F65" i="10"/>
  <c r="B69" i="2"/>
  <c r="B70" i="2" s="1"/>
  <c r="B71" i="2" s="1"/>
  <c r="B72" i="2" s="1"/>
  <c r="F9" i="15"/>
  <c r="G9" i="15" s="1"/>
  <c r="F20" i="10" s="1"/>
  <c r="B7" i="11"/>
  <c r="E77" i="2"/>
  <c r="N73" i="2"/>
  <c r="C73" i="2"/>
  <c r="B76" i="2"/>
  <c r="B10" i="11"/>
  <c r="B10" i="2"/>
  <c r="B9" i="2"/>
  <c r="B8" i="2"/>
  <c r="A2" i="15"/>
  <c r="A2" i="12"/>
  <c r="C15" i="12"/>
  <c r="D15" i="12" s="1"/>
  <c r="E15" i="12" s="1"/>
  <c r="F15" i="12" s="1"/>
  <c r="G15" i="12" s="1"/>
  <c r="H15" i="12" s="1"/>
  <c r="I15" i="12" s="1"/>
  <c r="J15" i="12" s="1"/>
  <c r="K15" i="12" s="1"/>
  <c r="L15" i="12" s="1"/>
  <c r="M15" i="12" s="1"/>
  <c r="N15" i="12" s="1"/>
  <c r="O15" i="12" s="1"/>
  <c r="P15" i="12" s="1"/>
  <c r="Q15" i="12" s="1"/>
  <c r="R15" i="12" s="1"/>
  <c r="S15" i="12" s="1"/>
  <c r="T15" i="12" s="1"/>
  <c r="U15" i="12" s="1"/>
  <c r="V15" i="12" s="1"/>
  <c r="W15" i="12" s="1"/>
  <c r="X15" i="12" s="1"/>
  <c r="Y15" i="12" s="1"/>
  <c r="Z15" i="12" s="1"/>
  <c r="AA15" i="12" s="1"/>
  <c r="AB15" i="12" s="1"/>
  <c r="AC15" i="12" s="1"/>
  <c r="AD15" i="12" s="1"/>
  <c r="AE15" i="12" s="1"/>
  <c r="AF15" i="12" s="1"/>
  <c r="AG15" i="12" s="1"/>
  <c r="AH15" i="12" s="1"/>
  <c r="AI15" i="12" s="1"/>
  <c r="AJ15" i="12" s="1"/>
  <c r="D7" i="12"/>
  <c r="E7" i="12" s="1"/>
  <c r="F7" i="12" s="1"/>
  <c r="G7" i="12" s="1"/>
  <c r="H7" i="12" s="1"/>
  <c r="I7" i="12" s="1"/>
  <c r="J7" i="12" s="1"/>
  <c r="K7" i="12" s="1"/>
  <c r="L7" i="12" s="1"/>
  <c r="M7" i="12" s="1"/>
  <c r="N7" i="12" s="1"/>
  <c r="O7" i="12" s="1"/>
  <c r="P7" i="12" s="1"/>
  <c r="Q7" i="12" s="1"/>
  <c r="R7" i="12" s="1"/>
  <c r="S7" i="12" s="1"/>
  <c r="T7" i="12" s="1"/>
  <c r="U7" i="12" s="1"/>
  <c r="V7" i="12" s="1"/>
  <c r="W7" i="12" s="1"/>
  <c r="X7" i="12" s="1"/>
  <c r="Y7" i="12" s="1"/>
  <c r="Z7" i="12" s="1"/>
  <c r="AA7" i="12" s="1"/>
  <c r="AB7" i="12" s="1"/>
  <c r="AC7" i="12" s="1"/>
  <c r="AD7" i="12" s="1"/>
  <c r="AE7" i="12" s="1"/>
  <c r="AF7" i="12" s="1"/>
  <c r="AG7" i="12" s="1"/>
  <c r="AH7" i="12" s="1"/>
  <c r="AI7" i="12" s="1"/>
  <c r="AJ7" i="12" s="1"/>
  <c r="AK7" i="12" s="1"/>
  <c r="AL7" i="12" s="1"/>
  <c r="AM7" i="12" s="1"/>
  <c r="AN7" i="12" s="1"/>
  <c r="AO7" i="12" s="1"/>
  <c r="AP7" i="12" s="1"/>
  <c r="D138" i="10"/>
  <c r="D140" i="10" s="1"/>
  <c r="B2" i="11"/>
  <c r="B2" i="10"/>
  <c r="A2" i="13"/>
  <c r="A2" i="14"/>
  <c r="B2" i="2"/>
  <c r="C96" i="10"/>
  <c r="C95" i="10"/>
  <c r="C103" i="10"/>
  <c r="C102" i="10"/>
  <c r="F80" i="10"/>
  <c r="F79" i="10"/>
  <c r="F70" i="10"/>
  <c r="F69" i="10"/>
  <c r="F78" i="10"/>
  <c r="F77" i="10"/>
  <c r="F76" i="10"/>
  <c r="D12" i="11"/>
  <c r="D11" i="11"/>
  <c r="C12" i="11"/>
  <c r="C11" i="11"/>
  <c r="B12" i="11"/>
  <c r="B11" i="11"/>
  <c r="C101" i="10"/>
  <c r="C100" i="10"/>
  <c r="C99" i="10"/>
  <c r="C94" i="10"/>
  <c r="C93" i="10"/>
  <c r="C92" i="10"/>
  <c r="B24" i="11"/>
  <c r="D8" i="11"/>
  <c r="D9" i="11"/>
  <c r="B4" i="11"/>
  <c r="C4" i="11"/>
  <c r="B5" i="11"/>
  <c r="C5" i="11"/>
  <c r="B8" i="11"/>
  <c r="C8" i="11"/>
  <c r="B9" i="11"/>
  <c r="C9" i="11"/>
  <c r="C35" i="11"/>
  <c r="B29" i="11"/>
  <c r="C29" i="11"/>
  <c r="D29" i="11"/>
  <c r="C46" i="11"/>
  <c r="B46" i="11"/>
  <c r="B43" i="11"/>
  <c r="B40" i="11"/>
  <c r="B37" i="11"/>
  <c r="B35" i="11"/>
  <c r="B33" i="11"/>
  <c r="B31" i="11"/>
  <c r="B27" i="11"/>
  <c r="B26" i="11"/>
  <c r="B25" i="11"/>
  <c r="B20" i="11"/>
  <c r="B19" i="11"/>
  <c r="B22" i="11"/>
  <c r="C47" i="11"/>
  <c r="C44" i="11"/>
  <c r="C43" i="11"/>
  <c r="D43" i="11"/>
  <c r="C41" i="11"/>
  <c r="C40" i="11"/>
  <c r="D40" i="11"/>
  <c r="C37" i="11"/>
  <c r="D37" i="11"/>
  <c r="D35" i="11"/>
  <c r="C33" i="11"/>
  <c r="D33" i="11"/>
  <c r="C31" i="11"/>
  <c r="D31" i="11"/>
  <c r="F31" i="11"/>
  <c r="C27" i="11"/>
  <c r="D27" i="11"/>
  <c r="C26" i="11"/>
  <c r="D26" i="11"/>
  <c r="C25" i="11"/>
  <c r="D25" i="11"/>
  <c r="F25" i="11"/>
  <c r="C24" i="11"/>
  <c r="D24" i="11"/>
  <c r="C22" i="11"/>
  <c r="D22" i="11"/>
  <c r="C20" i="11"/>
  <c r="D20" i="11"/>
  <c r="C19" i="11"/>
  <c r="D19" i="11"/>
  <c r="I6" i="13"/>
  <c r="J6" i="13" s="1"/>
  <c r="K6" i="13" s="1"/>
  <c r="L6" i="13" s="1"/>
  <c r="M6" i="13" s="1"/>
  <c r="N6" i="13" s="1"/>
  <c r="O6" i="13" s="1"/>
  <c r="P6" i="13" s="1"/>
  <c r="Q6" i="13" s="1"/>
  <c r="R6" i="13" s="1"/>
  <c r="S6" i="13" s="1"/>
  <c r="T6" i="13" s="1"/>
  <c r="U6" i="13" s="1"/>
  <c r="V6" i="13" s="1"/>
  <c r="W6" i="13" s="1"/>
  <c r="X6" i="13" s="1"/>
  <c r="Y6" i="13" s="1"/>
  <c r="Z6" i="13" s="1"/>
  <c r="AA6" i="13" s="1"/>
  <c r="AB6" i="13" s="1"/>
  <c r="AC6" i="13" s="1"/>
  <c r="AD6" i="13" s="1"/>
  <c r="AE6" i="13" s="1"/>
  <c r="AF6" i="13" s="1"/>
  <c r="AG6" i="13" s="1"/>
  <c r="AH6" i="13" s="1"/>
  <c r="AI6" i="13" s="1"/>
  <c r="AJ6" i="13" s="1"/>
  <c r="AK6" i="13" s="1"/>
  <c r="AL6" i="13" s="1"/>
  <c r="AM6" i="13" s="1"/>
  <c r="AN6" i="13" s="1"/>
  <c r="AO6" i="13" s="1"/>
  <c r="AP6" i="13" s="1"/>
  <c r="AQ6" i="13" s="1"/>
  <c r="AR6" i="13" s="1"/>
  <c r="AS6" i="13" s="1"/>
  <c r="E14" i="11"/>
  <c r="E15" i="11"/>
  <c r="F15" i="11"/>
  <c r="D47" i="2"/>
  <c r="F39" i="10" l="1"/>
  <c r="F21" i="11" s="1"/>
  <c r="I18" i="10"/>
  <c r="J18" i="10"/>
  <c r="F95" i="10"/>
  <c r="F96" i="10"/>
  <c r="F103" i="10"/>
  <c r="F102" i="10"/>
  <c r="F101" i="10"/>
  <c r="F100" i="10"/>
  <c r="F99" i="10"/>
  <c r="F94" i="10"/>
  <c r="F93" i="10"/>
  <c r="F92" i="10"/>
  <c r="F14" i="11"/>
  <c r="F6" i="10"/>
  <c r="F9" i="10"/>
  <c r="E78" i="2"/>
  <c r="B78" i="2"/>
  <c r="C12" i="12" s="1"/>
  <c r="D31" i="2"/>
  <c r="F73" i="2"/>
  <c r="AK15" i="12"/>
  <c r="AL15" i="12" s="1"/>
  <c r="AM15" i="12" s="1"/>
  <c r="AN15" i="12" s="1"/>
  <c r="AO15" i="12" s="1"/>
  <c r="AP15" i="12" s="1"/>
  <c r="H3" i="15"/>
  <c r="H12" i="10" s="1"/>
  <c r="E31" i="2"/>
  <c r="G1" i="10"/>
  <c r="G15" i="11"/>
  <c r="I2" i="10"/>
  <c r="H15" i="11"/>
  <c r="C47" i="13"/>
  <c r="E6" i="12"/>
  <c r="D9" i="12"/>
  <c r="AE6" i="15"/>
  <c r="AC6" i="16"/>
  <c r="J35" i="13"/>
  <c r="I3" i="15"/>
  <c r="I12" i="10" s="1"/>
  <c r="AD6" i="15"/>
  <c r="H9" i="15"/>
  <c r="G5" i="12"/>
  <c r="C9" i="12"/>
  <c r="F80" i="2"/>
  <c r="E5" i="12" s="1"/>
  <c r="AE5" i="13"/>
  <c r="F97" i="10"/>
  <c r="F104" i="10"/>
  <c r="G60" i="10" l="1"/>
  <c r="G30" i="10"/>
  <c r="G29" i="10"/>
  <c r="G31" i="10" s="1"/>
  <c r="D39" i="2"/>
  <c r="D72" i="2" s="1"/>
  <c r="AS14" i="10"/>
  <c r="AS15" i="10"/>
  <c r="AS23" i="10" s="1"/>
  <c r="AS16" i="10"/>
  <c r="AS26" i="10" s="1"/>
  <c r="AS17" i="10"/>
  <c r="G61" i="10"/>
  <c r="AP15" i="10"/>
  <c r="AP23" i="10" s="1"/>
  <c r="AQ15" i="10"/>
  <c r="AQ23" i="10" s="1"/>
  <c r="AR15" i="10"/>
  <c r="AR23" i="10" s="1"/>
  <c r="AP16" i="10"/>
  <c r="AP26" i="10" s="1"/>
  <c r="AQ16" i="10"/>
  <c r="AQ26" i="10" s="1"/>
  <c r="AR16" i="10"/>
  <c r="AR26" i="10" s="1"/>
  <c r="AP17" i="10"/>
  <c r="AQ17" i="10"/>
  <c r="AR17" i="10"/>
  <c r="G17" i="10"/>
  <c r="O17" i="10"/>
  <c r="S17" i="10"/>
  <c r="W17" i="10"/>
  <c r="AA17" i="10"/>
  <c r="AE17" i="10"/>
  <c r="AI17" i="10"/>
  <c r="AM17" i="10"/>
  <c r="H17" i="10"/>
  <c r="L17" i="10"/>
  <c r="P17" i="10"/>
  <c r="T17" i="10"/>
  <c r="X17" i="10"/>
  <c r="AB17" i="10"/>
  <c r="AF17" i="10"/>
  <c r="AJ17" i="10"/>
  <c r="AN17" i="10"/>
  <c r="I17" i="10"/>
  <c r="M17" i="10"/>
  <c r="Q17" i="10"/>
  <c r="U17" i="10"/>
  <c r="Y17" i="10"/>
  <c r="AC17" i="10"/>
  <c r="AG17" i="10"/>
  <c r="AK17" i="10"/>
  <c r="AO17" i="10"/>
  <c r="J17" i="10"/>
  <c r="N17" i="10"/>
  <c r="R17" i="10"/>
  <c r="V17" i="10"/>
  <c r="Z17" i="10"/>
  <c r="AD17" i="10"/>
  <c r="AH17" i="10"/>
  <c r="AL17" i="10"/>
  <c r="G58" i="10"/>
  <c r="G6" i="10"/>
  <c r="G9" i="10"/>
  <c r="G62" i="10"/>
  <c r="G63" i="10" s="1"/>
  <c r="G64" i="10"/>
  <c r="G7" i="10"/>
  <c r="F7" i="10"/>
  <c r="F10" i="10" s="1"/>
  <c r="D12" i="12"/>
  <c r="C10" i="12"/>
  <c r="D10" i="12"/>
  <c r="H1" i="10"/>
  <c r="AO16" i="10"/>
  <c r="AO26" i="10" s="1"/>
  <c r="AO15" i="10"/>
  <c r="AO23" i="10" s="1"/>
  <c r="E11" i="12"/>
  <c r="E10" i="12"/>
  <c r="E9" i="12"/>
  <c r="D71" i="2"/>
  <c r="I48" i="10" s="1"/>
  <c r="I122" i="10" s="1"/>
  <c r="C11" i="12"/>
  <c r="D45" i="2"/>
  <c r="D48" i="2" s="1"/>
  <c r="D70" i="2"/>
  <c r="H48" i="10" s="1"/>
  <c r="G14" i="11"/>
  <c r="G56" i="10"/>
  <c r="D11" i="12"/>
  <c r="D69" i="2"/>
  <c r="G48" i="10" s="1"/>
  <c r="I50" i="10" s="1"/>
  <c r="D68" i="2"/>
  <c r="F48" i="10" s="1"/>
  <c r="G15" i="10"/>
  <c r="G23" i="10" s="1"/>
  <c r="K15" i="10"/>
  <c r="K23" i="10" s="1"/>
  <c r="O15" i="10"/>
  <c r="O23" i="10" s="1"/>
  <c r="S15" i="10"/>
  <c r="S23" i="10" s="1"/>
  <c r="W15" i="10"/>
  <c r="W23" i="10" s="1"/>
  <c r="AA15" i="10"/>
  <c r="AA23" i="10" s="1"/>
  <c r="AE15" i="10"/>
  <c r="AE23" i="10" s="1"/>
  <c r="AI15" i="10"/>
  <c r="AI23" i="10" s="1"/>
  <c r="AM15" i="10"/>
  <c r="AM23" i="10" s="1"/>
  <c r="H16" i="10"/>
  <c r="H26" i="10" s="1"/>
  <c r="L16" i="10"/>
  <c r="L26" i="10" s="1"/>
  <c r="P16" i="10"/>
  <c r="P26" i="10" s="1"/>
  <c r="T16" i="10"/>
  <c r="T26" i="10" s="1"/>
  <c r="X16" i="10"/>
  <c r="X26" i="10" s="1"/>
  <c r="AB16" i="10"/>
  <c r="AB26" i="10" s="1"/>
  <c r="AF16" i="10"/>
  <c r="AF26" i="10" s="1"/>
  <c r="AJ16" i="10"/>
  <c r="AJ26" i="10" s="1"/>
  <c r="AN16" i="10"/>
  <c r="AN26" i="10" s="1"/>
  <c r="G20" i="10"/>
  <c r="H15" i="10"/>
  <c r="H23" i="10" s="1"/>
  <c r="L15" i="10"/>
  <c r="L23" i="10" s="1"/>
  <c r="P15" i="10"/>
  <c r="P23" i="10" s="1"/>
  <c r="T15" i="10"/>
  <c r="T23" i="10" s="1"/>
  <c r="X15" i="10"/>
  <c r="X23" i="10" s="1"/>
  <c r="AB15" i="10"/>
  <c r="AB23" i="10" s="1"/>
  <c r="AF15" i="10"/>
  <c r="AF23" i="10" s="1"/>
  <c r="AJ15" i="10"/>
  <c r="AJ23" i="10" s="1"/>
  <c r="AN15" i="10"/>
  <c r="AN23" i="10" s="1"/>
  <c r="I16" i="10"/>
  <c r="I26" i="10" s="1"/>
  <c r="M16" i="10"/>
  <c r="M26" i="10" s="1"/>
  <c r="Q16" i="10"/>
  <c r="Q26" i="10" s="1"/>
  <c r="U16" i="10"/>
  <c r="U26" i="10" s="1"/>
  <c r="Y16" i="10"/>
  <c r="Y26" i="10" s="1"/>
  <c r="AC16" i="10"/>
  <c r="AC26" i="10" s="1"/>
  <c r="AG16" i="10"/>
  <c r="AG26" i="10" s="1"/>
  <c r="AK16" i="10"/>
  <c r="AK26" i="10" s="1"/>
  <c r="I15" i="10"/>
  <c r="I23" i="10" s="1"/>
  <c r="M15" i="10"/>
  <c r="M23" i="10" s="1"/>
  <c r="Q15" i="10"/>
  <c r="Q23" i="10" s="1"/>
  <c r="U15" i="10"/>
  <c r="U23" i="10" s="1"/>
  <c r="Y15" i="10"/>
  <c r="Y23" i="10" s="1"/>
  <c r="AC15" i="10"/>
  <c r="AC23" i="10" s="1"/>
  <c r="AG15" i="10"/>
  <c r="AG23" i="10" s="1"/>
  <c r="AK15" i="10"/>
  <c r="AK23" i="10" s="1"/>
  <c r="J16" i="10"/>
  <c r="J26" i="10" s="1"/>
  <c r="N16" i="10"/>
  <c r="N26" i="10" s="1"/>
  <c r="R16" i="10"/>
  <c r="R26" i="10" s="1"/>
  <c r="V16" i="10"/>
  <c r="V26" i="10" s="1"/>
  <c r="Z16" i="10"/>
  <c r="Z26" i="10" s="1"/>
  <c r="AD16" i="10"/>
  <c r="AD26" i="10" s="1"/>
  <c r="AH16" i="10"/>
  <c r="AH26" i="10" s="1"/>
  <c r="AL16" i="10"/>
  <c r="AL26" i="10" s="1"/>
  <c r="J15" i="10"/>
  <c r="J23" i="10" s="1"/>
  <c r="N15" i="10"/>
  <c r="N23" i="10" s="1"/>
  <c r="R15" i="10"/>
  <c r="R23" i="10" s="1"/>
  <c r="V15" i="10"/>
  <c r="V23" i="10" s="1"/>
  <c r="Z15" i="10"/>
  <c r="Z23" i="10" s="1"/>
  <c r="AD15" i="10"/>
  <c r="AD23" i="10" s="1"/>
  <c r="AH15" i="10"/>
  <c r="AH23" i="10" s="1"/>
  <c r="AL15" i="10"/>
  <c r="AL23" i="10" s="1"/>
  <c r="G16" i="10"/>
  <c r="G26" i="10" s="1"/>
  <c r="K16" i="10"/>
  <c r="K26" i="10" s="1"/>
  <c r="O16" i="10"/>
  <c r="O26" i="10" s="1"/>
  <c r="S16" i="10"/>
  <c r="S26" i="10" s="1"/>
  <c r="W16" i="10"/>
  <c r="W26" i="10" s="1"/>
  <c r="AA16" i="10"/>
  <c r="AA26" i="10" s="1"/>
  <c r="AE16" i="10"/>
  <c r="AE26" i="10" s="1"/>
  <c r="AI16" i="10"/>
  <c r="AI26" i="10" s="1"/>
  <c r="AM16" i="10"/>
  <c r="AM26" i="10" s="1"/>
  <c r="J2" i="10"/>
  <c r="I15" i="11"/>
  <c r="I9" i="15"/>
  <c r="H20" i="10" s="1"/>
  <c r="K35" i="13"/>
  <c r="J3" i="15"/>
  <c r="J12" i="10" s="1"/>
  <c r="AD6" i="16"/>
  <c r="AF6" i="15"/>
  <c r="F6" i="12"/>
  <c r="E12" i="12"/>
  <c r="G19" i="12"/>
  <c r="AF5" i="13"/>
  <c r="AF9" i="13"/>
  <c r="F26" i="11"/>
  <c r="J48" i="10"/>
  <c r="J122" i="10" s="1"/>
  <c r="F106" i="10"/>
  <c r="AL43" i="10" l="1"/>
  <c r="J43" i="10"/>
  <c r="AK43" i="10"/>
  <c r="I43" i="10"/>
  <c r="AJ43" i="10"/>
  <c r="H43" i="10"/>
  <c r="AM43" i="10"/>
  <c r="AI43" i="10"/>
  <c r="K43" i="10"/>
  <c r="G43" i="10"/>
  <c r="AL34" i="10"/>
  <c r="AL35" i="10" s="1"/>
  <c r="AH34" i="10"/>
  <c r="AH35" i="10" s="1"/>
  <c r="AD34" i="10"/>
  <c r="AD35" i="10" s="1"/>
  <c r="Z34" i="10"/>
  <c r="Z35" i="10" s="1"/>
  <c r="V34" i="10"/>
  <c r="V35" i="10" s="1"/>
  <c r="R34" i="10"/>
  <c r="R35" i="10" s="1"/>
  <c r="N34" i="10"/>
  <c r="N35" i="10" s="1"/>
  <c r="J34" i="10"/>
  <c r="J35" i="10" s="1"/>
  <c r="AO34" i="10"/>
  <c r="AO35" i="10" s="1"/>
  <c r="AK34" i="10"/>
  <c r="AK35" i="10" s="1"/>
  <c r="AG34" i="10"/>
  <c r="AG35" i="10" s="1"/>
  <c r="AC34" i="10"/>
  <c r="AC35" i="10" s="1"/>
  <c r="Y34" i="10"/>
  <c r="Y35" i="10" s="1"/>
  <c r="U34" i="10"/>
  <c r="U35" i="10" s="1"/>
  <c r="Q34" i="10"/>
  <c r="Q35" i="10" s="1"/>
  <c r="M34" i="10"/>
  <c r="M35" i="10" s="1"/>
  <c r="I34" i="10"/>
  <c r="I35" i="10" s="1"/>
  <c r="AN34" i="10"/>
  <c r="AN35" i="10" s="1"/>
  <c r="AJ34" i="10"/>
  <c r="AJ35" i="10" s="1"/>
  <c r="AF34" i="10"/>
  <c r="AF35" i="10" s="1"/>
  <c r="AB34" i="10"/>
  <c r="AB35" i="10" s="1"/>
  <c r="X34" i="10"/>
  <c r="X35" i="10" s="1"/>
  <c r="T34" i="10"/>
  <c r="T35" i="10" s="1"/>
  <c r="P34" i="10"/>
  <c r="P35" i="10" s="1"/>
  <c r="L34" i="10"/>
  <c r="L35" i="10" s="1"/>
  <c r="H34" i="10"/>
  <c r="H35" i="10" s="1"/>
  <c r="AM34" i="10"/>
  <c r="AM35" i="10" s="1"/>
  <c r="AI34" i="10"/>
  <c r="AI35" i="10" s="1"/>
  <c r="AE34" i="10"/>
  <c r="AE35" i="10" s="1"/>
  <c r="AA34" i="10"/>
  <c r="AA35" i="10" s="1"/>
  <c r="W34" i="10"/>
  <c r="W35" i="10" s="1"/>
  <c r="S34" i="10"/>
  <c r="S35" i="10" s="1"/>
  <c r="O34" i="10"/>
  <c r="O35" i="10" s="1"/>
  <c r="G34" i="10"/>
  <c r="G35" i="10" s="1"/>
  <c r="AR34" i="10"/>
  <c r="AR35" i="10" s="1"/>
  <c r="AQ34" i="10"/>
  <c r="AQ35" i="10" s="1"/>
  <c r="AP34" i="10"/>
  <c r="AP35" i="10" s="1"/>
  <c r="AS34" i="10"/>
  <c r="AS35" i="10" s="1"/>
  <c r="H38" i="10"/>
  <c r="H30" i="10"/>
  <c r="H29" i="10"/>
  <c r="H31" i="10" s="1"/>
  <c r="I49" i="10"/>
  <c r="G49" i="10"/>
  <c r="G57" i="10"/>
  <c r="H56" i="10" s="1"/>
  <c r="G65" i="10"/>
  <c r="G59" i="10"/>
  <c r="G10" i="10"/>
  <c r="H58" i="10"/>
  <c r="H59" i="10" s="1"/>
  <c r="H14" i="11"/>
  <c r="I1" i="10"/>
  <c r="H60" i="10"/>
  <c r="H61" i="10" s="1"/>
  <c r="H62" i="10"/>
  <c r="H63" i="10" s="1"/>
  <c r="I62" i="10" s="1"/>
  <c r="H64" i="10"/>
  <c r="H9" i="10"/>
  <c r="H6" i="10"/>
  <c r="H7" i="10"/>
  <c r="G8" i="10"/>
  <c r="I8" i="10"/>
  <c r="F8" i="10"/>
  <c r="H8" i="10"/>
  <c r="D13" i="12"/>
  <c r="D16" i="12" s="1"/>
  <c r="C13" i="12"/>
  <c r="C16" i="12" s="1"/>
  <c r="F11" i="12"/>
  <c r="F9" i="12"/>
  <c r="F10" i="12"/>
  <c r="G70" i="2"/>
  <c r="H126" i="10" s="1"/>
  <c r="H122" i="10"/>
  <c r="I51" i="10"/>
  <c r="I54" i="10" s="1"/>
  <c r="I25" i="11" s="1"/>
  <c r="G122" i="10"/>
  <c r="H50" i="10"/>
  <c r="D73" i="2"/>
  <c r="F122" i="10"/>
  <c r="G54" i="10"/>
  <c r="H49" i="10"/>
  <c r="G71" i="2"/>
  <c r="H71" i="2" s="1"/>
  <c r="G68" i="2"/>
  <c r="H68" i="2" s="1"/>
  <c r="I68" i="2" s="1"/>
  <c r="J68" i="2" s="1"/>
  <c r="G66" i="10" s="1"/>
  <c r="G92" i="10" s="1"/>
  <c r="G69" i="2"/>
  <c r="G126" i="10" s="1"/>
  <c r="G72" i="2"/>
  <c r="J126" i="10" s="1"/>
  <c r="H45" i="13"/>
  <c r="E13" i="12"/>
  <c r="E16" i="12" s="1"/>
  <c r="J51" i="10"/>
  <c r="J50" i="10"/>
  <c r="J49" i="10"/>
  <c r="J15" i="11"/>
  <c r="J52" i="10"/>
  <c r="K2" i="10"/>
  <c r="H65" i="10"/>
  <c r="AG6" i="15"/>
  <c r="AE6" i="16"/>
  <c r="F12" i="12"/>
  <c r="G6" i="12"/>
  <c r="H57" i="10"/>
  <c r="K3" i="15"/>
  <c r="K12" i="10" s="1"/>
  <c r="L35" i="13"/>
  <c r="I14" i="11"/>
  <c r="J9" i="15"/>
  <c r="C6" i="11"/>
  <c r="C44" i="13"/>
  <c r="C46" i="13"/>
  <c r="AG5" i="13"/>
  <c r="AG9" i="13"/>
  <c r="F130" i="10"/>
  <c r="F46" i="11" s="1"/>
  <c r="H37" i="10" l="1"/>
  <c r="H39" i="10" s="1"/>
  <c r="H21" i="11" s="1"/>
  <c r="I38" i="10"/>
  <c r="G37" i="10"/>
  <c r="G39" i="10" s="1"/>
  <c r="G21" i="11" s="1"/>
  <c r="I9" i="10"/>
  <c r="I30" i="10"/>
  <c r="I29" i="10"/>
  <c r="I31" i="10" s="1"/>
  <c r="H66" i="10"/>
  <c r="H92" i="10" s="1"/>
  <c r="F81" i="10"/>
  <c r="G76" i="10"/>
  <c r="G81" i="10"/>
  <c r="H10" i="10"/>
  <c r="I7" i="10"/>
  <c r="I56" i="10"/>
  <c r="F143" i="10"/>
  <c r="F24" i="10"/>
  <c r="F27" i="10"/>
  <c r="G27" i="10"/>
  <c r="G20" i="11" s="1"/>
  <c r="G24" i="10"/>
  <c r="I20" i="10"/>
  <c r="I58" i="10"/>
  <c r="F126" i="10"/>
  <c r="H54" i="10"/>
  <c r="J1" i="10"/>
  <c r="I6" i="10"/>
  <c r="I64" i="10"/>
  <c r="I65" i="10" s="1"/>
  <c r="J64" i="10" s="1"/>
  <c r="I60" i="10"/>
  <c r="H27" i="10"/>
  <c r="H20" i="11" s="1"/>
  <c r="I126" i="10"/>
  <c r="G143" i="10"/>
  <c r="G25" i="11"/>
  <c r="H70" i="2"/>
  <c r="I70" i="2" s="1"/>
  <c r="J70" i="2" s="1"/>
  <c r="G68" i="10" s="1"/>
  <c r="G9" i="12"/>
  <c r="G11" i="12"/>
  <c r="G10" i="12"/>
  <c r="H69" i="2"/>
  <c r="I69" i="2" s="1"/>
  <c r="J69" i="2" s="1"/>
  <c r="H72" i="2"/>
  <c r="I72" i="2" s="1"/>
  <c r="J72" i="2" s="1"/>
  <c r="G80" i="10" s="1"/>
  <c r="H76" i="10"/>
  <c r="H71" i="10"/>
  <c r="H99" i="10" s="1"/>
  <c r="G73" i="2"/>
  <c r="J54" i="10"/>
  <c r="J25" i="11" s="1"/>
  <c r="K53" i="10"/>
  <c r="K49" i="10"/>
  <c r="L2" i="10"/>
  <c r="K15" i="11"/>
  <c r="K51" i="10"/>
  <c r="K50" i="10"/>
  <c r="K52" i="10"/>
  <c r="K9" i="15"/>
  <c r="I66" i="10"/>
  <c r="I92" i="10" s="1"/>
  <c r="I71" i="10"/>
  <c r="I99" i="10" s="1"/>
  <c r="I57" i="10"/>
  <c r="J56" i="10" s="1"/>
  <c r="I76" i="10"/>
  <c r="M35" i="13"/>
  <c r="F13" i="12"/>
  <c r="F16" i="12" s="1"/>
  <c r="I61" i="10"/>
  <c r="J60" i="10" s="1"/>
  <c r="I63" i="10"/>
  <c r="K1" i="10"/>
  <c r="J14" i="11"/>
  <c r="AF6" i="16"/>
  <c r="AH6" i="15"/>
  <c r="I59" i="10"/>
  <c r="J58" i="10" s="1"/>
  <c r="L3" i="15"/>
  <c r="L12" i="10" s="1"/>
  <c r="H6" i="12"/>
  <c r="G12" i="12"/>
  <c r="AH9" i="13"/>
  <c r="AH5" i="13"/>
  <c r="G71" i="10"/>
  <c r="I71" i="2"/>
  <c r="J71" i="2" s="1"/>
  <c r="I69" i="10" s="1"/>
  <c r="I95" i="10" s="1"/>
  <c r="I37" i="10" l="1"/>
  <c r="I39" i="10" s="1"/>
  <c r="I21" i="11" s="1"/>
  <c r="J38" i="10"/>
  <c r="G19" i="11"/>
  <c r="G41" i="10"/>
  <c r="F41" i="10"/>
  <c r="K30" i="10"/>
  <c r="K29" i="10"/>
  <c r="K31" i="10" s="1"/>
  <c r="J9" i="10"/>
  <c r="J30" i="10"/>
  <c r="J29" i="10"/>
  <c r="J31" i="10" s="1"/>
  <c r="I72" i="10"/>
  <c r="I100" i="10" s="1"/>
  <c r="G67" i="10"/>
  <c r="F20" i="11"/>
  <c r="F19" i="11"/>
  <c r="H25" i="11"/>
  <c r="I10" i="10"/>
  <c r="H14" i="10"/>
  <c r="I68" i="10"/>
  <c r="I94" i="10" s="1"/>
  <c r="J8" i="10"/>
  <c r="J6" i="10"/>
  <c r="G110" i="10"/>
  <c r="J20" i="10"/>
  <c r="J62" i="10"/>
  <c r="J74" i="10" s="1"/>
  <c r="J102" i="10" s="1"/>
  <c r="J7" i="10"/>
  <c r="H143" i="10"/>
  <c r="H24" i="10"/>
  <c r="H41" i="10" s="1"/>
  <c r="K9" i="10"/>
  <c r="K6" i="10"/>
  <c r="K7" i="10"/>
  <c r="K8" i="10"/>
  <c r="H73" i="2"/>
  <c r="H9" i="12"/>
  <c r="H11" i="12"/>
  <c r="H10" i="12"/>
  <c r="I67" i="10"/>
  <c r="I93" i="10" s="1"/>
  <c r="I74" i="10"/>
  <c r="I102" i="10" s="1"/>
  <c r="H80" i="10"/>
  <c r="H70" i="10"/>
  <c r="H96" i="10" s="1"/>
  <c r="H75" i="10"/>
  <c r="H103" i="10" s="1"/>
  <c r="I79" i="10"/>
  <c r="I80" i="10"/>
  <c r="H78" i="10"/>
  <c r="H73" i="10"/>
  <c r="H101" i="10" s="1"/>
  <c r="H68" i="10"/>
  <c r="I73" i="10"/>
  <c r="I101" i="10" s="1"/>
  <c r="I75" i="10"/>
  <c r="I103" i="10" s="1"/>
  <c r="H74" i="10"/>
  <c r="H102" i="10" s="1"/>
  <c r="H79" i="10"/>
  <c r="H69" i="10"/>
  <c r="H95" i="10" s="1"/>
  <c r="H67" i="10"/>
  <c r="H93" i="10" s="1"/>
  <c r="H77" i="10"/>
  <c r="H72" i="10"/>
  <c r="H100" i="10" s="1"/>
  <c r="I77" i="10"/>
  <c r="I78" i="10"/>
  <c r="I70" i="10"/>
  <c r="I96" i="10" s="1"/>
  <c r="I143" i="10"/>
  <c r="I27" i="10"/>
  <c r="G13" i="12"/>
  <c r="G16" i="12" s="1"/>
  <c r="L52" i="10"/>
  <c r="L53" i="10"/>
  <c r="L50" i="10"/>
  <c r="L15" i="11"/>
  <c r="L49" i="10"/>
  <c r="L51" i="10"/>
  <c r="M2" i="10"/>
  <c r="K54" i="10"/>
  <c r="J59" i="10"/>
  <c r="K58" i="10" s="1"/>
  <c r="J77" i="10"/>
  <c r="J72" i="10"/>
  <c r="J100" i="10" s="1"/>
  <c r="J67" i="10"/>
  <c r="J93" i="10" s="1"/>
  <c r="H12" i="12"/>
  <c r="I6" i="12"/>
  <c r="J73" i="10"/>
  <c r="J101" i="10" s="1"/>
  <c r="J78" i="10"/>
  <c r="J61" i="10"/>
  <c r="K60" i="10" s="1"/>
  <c r="J68" i="10"/>
  <c r="J94" i="10" s="1"/>
  <c r="AI6" i="15"/>
  <c r="AG6" i="16"/>
  <c r="AJ6" i="15" s="1"/>
  <c r="J57" i="10"/>
  <c r="K56" i="10" s="1"/>
  <c r="J66" i="10"/>
  <c r="J71" i="10"/>
  <c r="J76" i="10"/>
  <c r="J75" i="10"/>
  <c r="J103" i="10" s="1"/>
  <c r="J80" i="10"/>
  <c r="J65" i="10"/>
  <c r="K64" i="10" s="1"/>
  <c r="J70" i="10"/>
  <c r="J96" i="10" s="1"/>
  <c r="K14" i="11"/>
  <c r="L1" i="10"/>
  <c r="N35" i="13"/>
  <c r="L9" i="15"/>
  <c r="M3" i="15"/>
  <c r="M12" i="10" s="1"/>
  <c r="J63" i="10"/>
  <c r="K62" i="10" s="1"/>
  <c r="J8" i="13"/>
  <c r="AI5" i="13"/>
  <c r="AI9" i="13"/>
  <c r="G72" i="10"/>
  <c r="F82" i="10"/>
  <c r="G77" i="10"/>
  <c r="J73" i="2"/>
  <c r="G73" i="10"/>
  <c r="G78" i="10"/>
  <c r="F83" i="10"/>
  <c r="G75" i="10"/>
  <c r="G70" i="10"/>
  <c r="F85" i="10"/>
  <c r="G74" i="10"/>
  <c r="G79" i="10"/>
  <c r="F84" i="10"/>
  <c r="G69" i="10"/>
  <c r="G86" i="10"/>
  <c r="G99" i="10"/>
  <c r="J37" i="10" l="1"/>
  <c r="J39" i="10" s="1"/>
  <c r="J21" i="11" s="1"/>
  <c r="K38" i="10"/>
  <c r="K37" i="10"/>
  <c r="K39" i="10" s="1"/>
  <c r="K21" i="11" s="1"/>
  <c r="L38" i="10"/>
  <c r="L30" i="10"/>
  <c r="L29" i="10"/>
  <c r="L31" i="10" s="1"/>
  <c r="L18" i="10"/>
  <c r="L43" i="10" s="1"/>
  <c r="J99" i="10"/>
  <c r="J92" i="10"/>
  <c r="H94" i="10"/>
  <c r="I20" i="11"/>
  <c r="H19" i="11"/>
  <c r="I24" i="10"/>
  <c r="I41" i="10" s="1"/>
  <c r="K25" i="11"/>
  <c r="F110" i="10"/>
  <c r="K10" i="10"/>
  <c r="J10" i="10"/>
  <c r="I14" i="10"/>
  <c r="G22" i="11"/>
  <c r="F22" i="11"/>
  <c r="K20" i="10"/>
  <c r="J69" i="10"/>
  <c r="J79" i="10"/>
  <c r="I110" i="10"/>
  <c r="L9" i="10"/>
  <c r="L6" i="10"/>
  <c r="L7" i="10"/>
  <c r="L8" i="10"/>
  <c r="I97" i="10"/>
  <c r="I104" i="10"/>
  <c r="I26" i="11" s="1"/>
  <c r="J24" i="10"/>
  <c r="I9" i="12"/>
  <c r="I11" i="12"/>
  <c r="I10" i="12"/>
  <c r="J27" i="10"/>
  <c r="H104" i="10"/>
  <c r="H26" i="11" s="1"/>
  <c r="H97" i="10"/>
  <c r="H81" i="10"/>
  <c r="H86" i="10"/>
  <c r="M51" i="10"/>
  <c r="M49" i="10"/>
  <c r="M52" i="10"/>
  <c r="N2" i="10"/>
  <c r="M15" i="11"/>
  <c r="M53" i="10"/>
  <c r="M50" i="10"/>
  <c r="L54" i="10"/>
  <c r="K79" i="10"/>
  <c r="K74" i="10"/>
  <c r="K63" i="10"/>
  <c r="L62" i="10" s="1"/>
  <c r="K69" i="10"/>
  <c r="K95" i="10" s="1"/>
  <c r="N3" i="15"/>
  <c r="N12" i="10" s="1"/>
  <c r="K66" i="10"/>
  <c r="K71" i="10"/>
  <c r="K76" i="10"/>
  <c r="K57" i="10"/>
  <c r="L56" i="10" s="1"/>
  <c r="K68" i="10"/>
  <c r="K61" i="10"/>
  <c r="L60" i="10" s="1"/>
  <c r="K73" i="10"/>
  <c r="K78" i="10"/>
  <c r="O35" i="13"/>
  <c r="M1" i="10"/>
  <c r="L14" i="11"/>
  <c r="J104" i="10"/>
  <c r="J26" i="11" s="1"/>
  <c r="I12" i="12"/>
  <c r="J6" i="12"/>
  <c r="M9" i="15"/>
  <c r="K75" i="10"/>
  <c r="K80" i="10"/>
  <c r="K65" i="10"/>
  <c r="L64" i="10" s="1"/>
  <c r="K70" i="10"/>
  <c r="K59" i="10"/>
  <c r="L58" i="10" s="1"/>
  <c r="K67" i="10"/>
  <c r="K77" i="10"/>
  <c r="K72" i="10"/>
  <c r="H13" i="12"/>
  <c r="H16" i="12" s="1"/>
  <c r="K8" i="13"/>
  <c r="AJ5" i="13"/>
  <c r="AJ9" i="13"/>
  <c r="G93" i="10"/>
  <c r="G84" i="10"/>
  <c r="G89" i="10"/>
  <c r="G94" i="10"/>
  <c r="G87" i="10"/>
  <c r="G82" i="10"/>
  <c r="G102" i="10"/>
  <c r="G103" i="10"/>
  <c r="G101" i="10"/>
  <c r="G95" i="10"/>
  <c r="G90" i="10"/>
  <c r="G85" i="10"/>
  <c r="G88" i="10"/>
  <c r="G83" i="10"/>
  <c r="G96" i="10"/>
  <c r="G100" i="10"/>
  <c r="L37" i="10" l="1"/>
  <c r="L39" i="10" s="1"/>
  <c r="L21" i="11" s="1"/>
  <c r="M38" i="10"/>
  <c r="J41" i="10"/>
  <c r="M30" i="10"/>
  <c r="M29" i="10"/>
  <c r="M31" i="10" s="1"/>
  <c r="M18" i="10"/>
  <c r="M43" i="10" s="1"/>
  <c r="K99" i="10"/>
  <c r="K96" i="10"/>
  <c r="K103" i="10"/>
  <c r="K102" i="10"/>
  <c r="J95" i="10"/>
  <c r="J97" i="10" s="1"/>
  <c r="K101" i="10"/>
  <c r="K94" i="10"/>
  <c r="K100" i="10"/>
  <c r="K93" i="10"/>
  <c r="J20" i="11"/>
  <c r="J143" i="10"/>
  <c r="I19" i="11"/>
  <c r="H22" i="11"/>
  <c r="L10" i="10"/>
  <c r="J14" i="10"/>
  <c r="L20" i="10"/>
  <c r="H110" i="10"/>
  <c r="J19" i="11"/>
  <c r="M9" i="10"/>
  <c r="M6" i="10"/>
  <c r="M7" i="10"/>
  <c r="M8" i="10"/>
  <c r="I106" i="10"/>
  <c r="L25" i="11"/>
  <c r="J9" i="12"/>
  <c r="J11" i="12"/>
  <c r="J10" i="12"/>
  <c r="H106" i="10"/>
  <c r="G104" i="10"/>
  <c r="I22" i="11"/>
  <c r="G97" i="10"/>
  <c r="H85" i="10"/>
  <c r="H90" i="10"/>
  <c r="K92" i="10"/>
  <c r="K97" i="10" s="1"/>
  <c r="I81" i="10"/>
  <c r="I86" i="10"/>
  <c r="H84" i="10"/>
  <c r="H89" i="10"/>
  <c r="H83" i="10"/>
  <c r="H88" i="10"/>
  <c r="H82" i="10"/>
  <c r="H87" i="10"/>
  <c r="L27" i="10"/>
  <c r="L20" i="11" s="1"/>
  <c r="K24" i="10"/>
  <c r="K143" i="10"/>
  <c r="AK5" i="13"/>
  <c r="AK9" i="13"/>
  <c r="K27" i="10"/>
  <c r="J106" i="10"/>
  <c r="N49" i="10"/>
  <c r="O2" i="10"/>
  <c r="N52" i="10"/>
  <c r="N53" i="10"/>
  <c r="N15" i="11"/>
  <c r="N51" i="10"/>
  <c r="N50" i="10"/>
  <c r="M54" i="10"/>
  <c r="L75" i="10"/>
  <c r="L65" i="10"/>
  <c r="M64" i="10" s="1"/>
  <c r="L80" i="10"/>
  <c r="L70" i="10"/>
  <c r="L67" i="10"/>
  <c r="L59" i="10"/>
  <c r="M58" i="10" s="1"/>
  <c r="L72" i="10"/>
  <c r="L77" i="10"/>
  <c r="N9" i="15"/>
  <c r="I13" i="12"/>
  <c r="I16" i="12" s="1"/>
  <c r="N1" i="10"/>
  <c r="M14" i="11"/>
  <c r="K6" i="12"/>
  <c r="J12" i="12"/>
  <c r="L66" i="10"/>
  <c r="L76" i="10"/>
  <c r="L57" i="10"/>
  <c r="M56" i="10" s="1"/>
  <c r="L71" i="10"/>
  <c r="L63" i="10"/>
  <c r="M62" i="10" s="1"/>
  <c r="L74" i="10"/>
  <c r="L79" i="10"/>
  <c r="L69" i="10"/>
  <c r="K104" i="10"/>
  <c r="K26" i="11" s="1"/>
  <c r="P35" i="13"/>
  <c r="L68" i="10"/>
  <c r="L61" i="10"/>
  <c r="M60" i="10" s="1"/>
  <c r="L73" i="10"/>
  <c r="L78" i="10"/>
  <c r="O3" i="15"/>
  <c r="O12" i="10" s="1"/>
  <c r="L8" i="13"/>
  <c r="M37" i="10" l="1"/>
  <c r="M39" i="10" s="1"/>
  <c r="M21" i="11" s="1"/>
  <c r="N38" i="10"/>
  <c r="K41" i="10"/>
  <c r="N30" i="10"/>
  <c r="N29" i="10"/>
  <c r="N31" i="10" s="1"/>
  <c r="N18" i="10"/>
  <c r="N43" i="10" s="1"/>
  <c r="L99" i="10"/>
  <c r="L92" i="10"/>
  <c r="L94" i="10"/>
  <c r="M25" i="11"/>
  <c r="J110" i="10"/>
  <c r="M10" i="10"/>
  <c r="K14" i="10"/>
  <c r="G142" i="10"/>
  <c r="G45" i="10"/>
  <c r="G24" i="11"/>
  <c r="G111" i="10"/>
  <c r="F111" i="10"/>
  <c r="F45" i="10"/>
  <c r="F142" i="10"/>
  <c r="F24" i="11"/>
  <c r="M20" i="10"/>
  <c r="K19" i="11"/>
  <c r="N9" i="10"/>
  <c r="N6" i="10"/>
  <c r="N7" i="10"/>
  <c r="N8" i="10"/>
  <c r="J22" i="11"/>
  <c r="G26" i="11"/>
  <c r="G106" i="10"/>
  <c r="K9" i="12"/>
  <c r="K11" i="12"/>
  <c r="K10" i="12"/>
  <c r="L24" i="10"/>
  <c r="L41" i="10" s="1"/>
  <c r="L143" i="10"/>
  <c r="L102" i="10"/>
  <c r="L103" i="10"/>
  <c r="L100" i="10"/>
  <c r="L96" i="10"/>
  <c r="I84" i="10"/>
  <c r="I89" i="10"/>
  <c r="I85" i="10"/>
  <c r="I90" i="10"/>
  <c r="L95" i="10"/>
  <c r="I83" i="10"/>
  <c r="I88" i="10"/>
  <c r="I82" i="10"/>
  <c r="I87" i="10"/>
  <c r="L101" i="10"/>
  <c r="L93" i="10"/>
  <c r="J86" i="10"/>
  <c r="J81" i="10"/>
  <c r="K20" i="11"/>
  <c r="AL5" i="13"/>
  <c r="AL9" i="13"/>
  <c r="G27" i="11"/>
  <c r="G112" i="10"/>
  <c r="G29" i="11" s="1"/>
  <c r="K106" i="10"/>
  <c r="O51" i="10"/>
  <c r="O15" i="11"/>
  <c r="O53" i="10"/>
  <c r="O50" i="10"/>
  <c r="O52" i="10"/>
  <c r="O49" i="10"/>
  <c r="P2" i="10"/>
  <c r="N54" i="10"/>
  <c r="M76" i="10"/>
  <c r="M57" i="10"/>
  <c r="N56" i="10" s="1"/>
  <c r="M71" i="10"/>
  <c r="M66" i="10"/>
  <c r="M73" i="10"/>
  <c r="M68" i="10"/>
  <c r="M78" i="10"/>
  <c r="M61" i="10"/>
  <c r="N60" i="10" s="1"/>
  <c r="M74" i="10"/>
  <c r="M69" i="10"/>
  <c r="M79" i="10"/>
  <c r="M63" i="10"/>
  <c r="N62" i="10" s="1"/>
  <c r="O1" i="10"/>
  <c r="N14" i="11"/>
  <c r="O9" i="15"/>
  <c r="P3" i="15"/>
  <c r="P12" i="10" s="1"/>
  <c r="J13" i="12"/>
  <c r="J16" i="12" s="1"/>
  <c r="Q35" i="13"/>
  <c r="M75" i="10"/>
  <c r="M70" i="10"/>
  <c r="M80" i="10"/>
  <c r="M65" i="10"/>
  <c r="N64" i="10" s="1"/>
  <c r="L6" i="12"/>
  <c r="K12" i="12"/>
  <c r="M59" i="10"/>
  <c r="N58" i="10" s="1"/>
  <c r="M72" i="10"/>
  <c r="M67" i="10"/>
  <c r="M77" i="10"/>
  <c r="M8" i="13"/>
  <c r="N37" i="10" l="1"/>
  <c r="N39" i="10" s="1"/>
  <c r="N21" i="11" s="1"/>
  <c r="O38" i="10"/>
  <c r="O30" i="10"/>
  <c r="O29" i="10"/>
  <c r="O31" i="10" s="1"/>
  <c r="O18" i="10"/>
  <c r="O43" i="10" s="1"/>
  <c r="M99" i="10"/>
  <c r="M96" i="10"/>
  <c r="M103" i="10"/>
  <c r="M95" i="10"/>
  <c r="M102" i="10"/>
  <c r="M94" i="10"/>
  <c r="M101" i="10"/>
  <c r="M93" i="10"/>
  <c r="M100" i="10"/>
  <c r="N25" i="11"/>
  <c r="G108" i="10"/>
  <c r="F108" i="10"/>
  <c r="N10" i="10"/>
  <c r="L14" i="10"/>
  <c r="H24" i="11"/>
  <c r="H111" i="10"/>
  <c r="H45" i="10"/>
  <c r="H142" i="10"/>
  <c r="F116" i="10"/>
  <c r="F27" i="11"/>
  <c r="F112" i="10"/>
  <c r="F29" i="11" s="1"/>
  <c r="N20" i="10"/>
  <c r="L19" i="11"/>
  <c r="O9" i="10"/>
  <c r="O6" i="10"/>
  <c r="O7" i="10"/>
  <c r="O8" i="10"/>
  <c r="L9" i="12"/>
  <c r="L11" i="12"/>
  <c r="L10" i="12"/>
  <c r="L104" i="10"/>
  <c r="L97" i="10"/>
  <c r="K86" i="10"/>
  <c r="K81" i="10"/>
  <c r="J82" i="10"/>
  <c r="J87" i="10"/>
  <c r="J83" i="10"/>
  <c r="J88" i="10"/>
  <c r="J84" i="10"/>
  <c r="J89" i="10"/>
  <c r="M92" i="10"/>
  <c r="M97" i="10" s="1"/>
  <c r="J85" i="10"/>
  <c r="J90" i="10"/>
  <c r="K22" i="11"/>
  <c r="M143" i="10"/>
  <c r="M27" i="10"/>
  <c r="K110" i="10"/>
  <c r="M24" i="10"/>
  <c r="M41" i="10" s="1"/>
  <c r="AM5" i="13"/>
  <c r="AM9" i="13"/>
  <c r="N24" i="10"/>
  <c r="H112" i="10"/>
  <c r="H29" i="11" s="1"/>
  <c r="O54" i="10"/>
  <c r="P15" i="11"/>
  <c r="P52" i="10"/>
  <c r="Q2" i="10"/>
  <c r="P50" i="10"/>
  <c r="P49" i="10"/>
  <c r="P53" i="10"/>
  <c r="P51" i="10"/>
  <c r="N79" i="10"/>
  <c r="N63" i="10"/>
  <c r="O62" i="10" s="1"/>
  <c r="N69" i="10"/>
  <c r="N74" i="10"/>
  <c r="N59" i="10"/>
  <c r="O58" i="10" s="1"/>
  <c r="N72" i="10"/>
  <c r="N67" i="10"/>
  <c r="N77" i="10"/>
  <c r="N57" i="10"/>
  <c r="O56" i="10" s="1"/>
  <c r="N76" i="10"/>
  <c r="N71" i="10"/>
  <c r="N66" i="10"/>
  <c r="N73" i="10"/>
  <c r="N68" i="10"/>
  <c r="N78" i="10"/>
  <c r="N61" i="10"/>
  <c r="O60" i="10" s="1"/>
  <c r="P1" i="10"/>
  <c r="O14" i="11"/>
  <c r="P9" i="15"/>
  <c r="N70" i="10"/>
  <c r="N80" i="10"/>
  <c r="N65" i="10"/>
  <c r="O64" i="10" s="1"/>
  <c r="N75" i="10"/>
  <c r="K13" i="12"/>
  <c r="K16" i="12" s="1"/>
  <c r="M6" i="12"/>
  <c r="L12" i="12"/>
  <c r="R35" i="13"/>
  <c r="M104" i="10"/>
  <c r="M26" i="11" s="1"/>
  <c r="Q3" i="15"/>
  <c r="Q12" i="10" s="1"/>
  <c r="N8" i="13"/>
  <c r="O37" i="10" l="1"/>
  <c r="O39" i="10" s="1"/>
  <c r="O21" i="11" s="1"/>
  <c r="P38" i="10"/>
  <c r="P30" i="10"/>
  <c r="P29" i="10"/>
  <c r="P31" i="10" s="1"/>
  <c r="P18" i="10"/>
  <c r="P43" i="10" s="1"/>
  <c r="N92" i="10"/>
  <c r="N99" i="10"/>
  <c r="N103" i="10"/>
  <c r="N96" i="10"/>
  <c r="N102" i="10"/>
  <c r="N95" i="10"/>
  <c r="N94" i="10"/>
  <c r="N101" i="10"/>
  <c r="N93" i="10"/>
  <c r="N100" i="10"/>
  <c r="L110" i="10"/>
  <c r="H108" i="10"/>
  <c r="H27" i="11"/>
  <c r="O10" i="10"/>
  <c r="M14" i="10"/>
  <c r="I111" i="10"/>
  <c r="I24" i="11"/>
  <c r="I45" i="10"/>
  <c r="I142" i="10"/>
  <c r="F118" i="10"/>
  <c r="G114" i="10"/>
  <c r="F33" i="11"/>
  <c r="O20" i="10"/>
  <c r="P9" i="10"/>
  <c r="P6" i="10"/>
  <c r="P7" i="10"/>
  <c r="P8" i="10"/>
  <c r="L26" i="11"/>
  <c r="O25" i="11"/>
  <c r="L22" i="11"/>
  <c r="M9" i="12"/>
  <c r="M11" i="12"/>
  <c r="M10" i="12"/>
  <c r="L106" i="10"/>
  <c r="K90" i="10"/>
  <c r="K85" i="10"/>
  <c r="K89" i="10"/>
  <c r="K84" i="10"/>
  <c r="K87" i="10"/>
  <c r="K82" i="10"/>
  <c r="L86" i="10"/>
  <c r="L81" i="10"/>
  <c r="K83" i="10"/>
  <c r="K88" i="10"/>
  <c r="M20" i="11"/>
  <c r="M19" i="11"/>
  <c r="N143" i="10"/>
  <c r="N27" i="10"/>
  <c r="N41" i="10" s="1"/>
  <c r="AN5" i="13"/>
  <c r="AN9" i="13"/>
  <c r="N97" i="10"/>
  <c r="Q52" i="10"/>
  <c r="Q50" i="10"/>
  <c r="Q49" i="10"/>
  <c r="Q51" i="10"/>
  <c r="R2" i="10"/>
  <c r="Q53" i="10"/>
  <c r="Q15" i="11"/>
  <c r="L13" i="12"/>
  <c r="L16" i="12" s="1"/>
  <c r="P54" i="10"/>
  <c r="O80" i="10"/>
  <c r="O75" i="10"/>
  <c r="O65" i="10"/>
  <c r="P64" i="10" s="1"/>
  <c r="O70" i="10"/>
  <c r="S35" i="13"/>
  <c r="O67" i="10"/>
  <c r="O77" i="10"/>
  <c r="O59" i="10"/>
  <c r="P58" i="10" s="1"/>
  <c r="O72" i="10"/>
  <c r="O69" i="10"/>
  <c r="O79" i="10"/>
  <c r="O74" i="10"/>
  <c r="O63" i="10"/>
  <c r="P62" i="10" s="1"/>
  <c r="P14" i="11"/>
  <c r="Q1" i="10"/>
  <c r="N104" i="10"/>
  <c r="R3" i="15"/>
  <c r="R12" i="10" s="1"/>
  <c r="M106" i="10"/>
  <c r="M12" i="12"/>
  <c r="N6" i="12"/>
  <c r="N19" i="11"/>
  <c r="O61" i="10"/>
  <c r="P60" i="10" s="1"/>
  <c r="O68" i="10"/>
  <c r="O73" i="10"/>
  <c r="O78" i="10"/>
  <c r="Q9" i="15"/>
  <c r="O66" i="10"/>
  <c r="O71" i="10"/>
  <c r="O76" i="10"/>
  <c r="O57" i="10"/>
  <c r="P56" i="10" s="1"/>
  <c r="O8" i="13"/>
  <c r="P37" i="10" l="1"/>
  <c r="P39" i="10" s="1"/>
  <c r="P21" i="11" s="1"/>
  <c r="Q38" i="10"/>
  <c r="Q30" i="10"/>
  <c r="Q29" i="10"/>
  <c r="Q31" i="10" s="1"/>
  <c r="AO8" i="13"/>
  <c r="Q18" i="10"/>
  <c r="Q43" i="10" s="1"/>
  <c r="O99" i="10"/>
  <c r="O96" i="10"/>
  <c r="O103" i="10"/>
  <c r="O102" i="10"/>
  <c r="O95" i="10"/>
  <c r="O101" i="10"/>
  <c r="O94" i="10"/>
  <c r="O100" i="10"/>
  <c r="O93" i="10"/>
  <c r="N20" i="11"/>
  <c r="P25" i="11"/>
  <c r="M22" i="11"/>
  <c r="I108" i="10"/>
  <c r="P10" i="10"/>
  <c r="N14" i="10"/>
  <c r="J111" i="10"/>
  <c r="J142" i="10"/>
  <c r="J24" i="11"/>
  <c r="J45" i="10"/>
  <c r="G31" i="11"/>
  <c r="G116" i="10"/>
  <c r="F120" i="10"/>
  <c r="F146" i="10"/>
  <c r="F35" i="11"/>
  <c r="I27" i="11"/>
  <c r="I112" i="10"/>
  <c r="I29" i="11" s="1"/>
  <c r="P20" i="10"/>
  <c r="Q9" i="10"/>
  <c r="Q6" i="10"/>
  <c r="Q7" i="10"/>
  <c r="Q8" i="10"/>
  <c r="N9" i="12"/>
  <c r="N11" i="12"/>
  <c r="N10" i="12"/>
  <c r="L87" i="10"/>
  <c r="L82" i="10"/>
  <c r="L90" i="10"/>
  <c r="L85" i="10"/>
  <c r="M81" i="10"/>
  <c r="M86" i="10"/>
  <c r="L89" i="10"/>
  <c r="L84" i="10"/>
  <c r="O92" i="10"/>
  <c r="O97" i="10" s="1"/>
  <c r="N26" i="11"/>
  <c r="L88" i="10"/>
  <c r="L83" i="10"/>
  <c r="O143" i="10"/>
  <c r="M110" i="10"/>
  <c r="O27" i="10"/>
  <c r="O24" i="10"/>
  <c r="O41" i="10" s="1"/>
  <c r="AO5" i="13"/>
  <c r="AP8" i="13" s="1"/>
  <c r="AO9" i="13"/>
  <c r="P143" i="10"/>
  <c r="Q54" i="10"/>
  <c r="R15" i="11"/>
  <c r="R51" i="10"/>
  <c r="R53" i="10"/>
  <c r="R49" i="10"/>
  <c r="R50" i="10"/>
  <c r="R52" i="10"/>
  <c r="S2" i="10"/>
  <c r="P61" i="10"/>
  <c r="Q60" i="10" s="1"/>
  <c r="P73" i="10"/>
  <c r="P78" i="10"/>
  <c r="P68" i="10"/>
  <c r="P71" i="10"/>
  <c r="P66" i="10"/>
  <c r="P57" i="10"/>
  <c r="Q56" i="10" s="1"/>
  <c r="P76" i="10"/>
  <c r="P67" i="10"/>
  <c r="P77" i="10"/>
  <c r="P72" i="10"/>
  <c r="P59" i="10"/>
  <c r="Q58" i="10" s="1"/>
  <c r="T35" i="13"/>
  <c r="P70" i="10"/>
  <c r="P65" i="10"/>
  <c r="Q64" i="10" s="1"/>
  <c r="P75" i="10"/>
  <c r="P80" i="10"/>
  <c r="R9" i="15"/>
  <c r="S3" i="15"/>
  <c r="S12" i="10" s="1"/>
  <c r="N106" i="10"/>
  <c r="N12" i="12"/>
  <c r="O6" i="12"/>
  <c r="P63" i="10"/>
  <c r="Q62" i="10" s="1"/>
  <c r="P79" i="10"/>
  <c r="P69" i="10"/>
  <c r="P74" i="10"/>
  <c r="O104" i="10"/>
  <c r="M13" i="12"/>
  <c r="M16" i="12" s="1"/>
  <c r="R1" i="10"/>
  <c r="Q14" i="11"/>
  <c r="P8" i="13"/>
  <c r="AO18" i="10" l="1"/>
  <c r="AO43" i="10" s="1"/>
  <c r="AN18" i="10"/>
  <c r="AN43" i="10" s="1"/>
  <c r="Q37" i="10"/>
  <c r="Q39" i="10" s="1"/>
  <c r="Q21" i="11" s="1"/>
  <c r="R38" i="10"/>
  <c r="R30" i="10"/>
  <c r="R29" i="10"/>
  <c r="R31" i="10" s="1"/>
  <c r="R18" i="10"/>
  <c r="R43" i="10" s="1"/>
  <c r="P92" i="10"/>
  <c r="P99" i="10"/>
  <c r="P102" i="10"/>
  <c r="P95" i="10"/>
  <c r="P94" i="10"/>
  <c r="P100" i="10"/>
  <c r="P93" i="10"/>
  <c r="O20" i="11"/>
  <c r="Q25" i="11"/>
  <c r="O26" i="11"/>
  <c r="N110" i="10"/>
  <c r="J108" i="10"/>
  <c r="Q10" i="10"/>
  <c r="O14" i="10"/>
  <c r="K45" i="10"/>
  <c r="K24" i="11"/>
  <c r="K111" i="10"/>
  <c r="K142" i="10"/>
  <c r="F37" i="11"/>
  <c r="F123" i="10"/>
  <c r="F127" i="10"/>
  <c r="G118" i="10"/>
  <c r="H114" i="10"/>
  <c r="G33" i="11"/>
  <c r="G120" i="10"/>
  <c r="J27" i="11"/>
  <c r="J112" i="10"/>
  <c r="J29" i="11" s="1"/>
  <c r="Q20" i="10"/>
  <c r="O19" i="11"/>
  <c r="R9" i="10"/>
  <c r="R6" i="10"/>
  <c r="R7" i="10"/>
  <c r="R8" i="10"/>
  <c r="O9" i="12"/>
  <c r="O11" i="12"/>
  <c r="O10" i="12"/>
  <c r="K27" i="11"/>
  <c r="P96" i="10"/>
  <c r="P97" i="10" s="1"/>
  <c r="P103" i="10"/>
  <c r="M84" i="10"/>
  <c r="M89" i="10"/>
  <c r="N86" i="10"/>
  <c r="N81" i="10"/>
  <c r="M87" i="10"/>
  <c r="M82" i="10"/>
  <c r="P101" i="10"/>
  <c r="M88" i="10"/>
  <c r="M83" i="10"/>
  <c r="M90" i="10"/>
  <c r="M85" i="10"/>
  <c r="N22" i="11"/>
  <c r="K112" i="10"/>
  <c r="K29" i="11" s="1"/>
  <c r="P27" i="10"/>
  <c r="P24" i="10"/>
  <c r="P41" i="10" s="1"/>
  <c r="AP5" i="13"/>
  <c r="AQ8" i="13" s="1"/>
  <c r="AP18" i="10" s="1"/>
  <c r="AP43" i="10" s="1"/>
  <c r="AP9" i="13"/>
  <c r="Q24" i="10"/>
  <c r="N13" i="12"/>
  <c r="N16" i="12" s="1"/>
  <c r="S51" i="10"/>
  <c r="S15" i="11"/>
  <c r="S53" i="10"/>
  <c r="S52" i="10"/>
  <c r="S50" i="10"/>
  <c r="S49" i="10"/>
  <c r="T2" i="10"/>
  <c r="R54" i="10"/>
  <c r="Q74" i="10"/>
  <c r="Q69" i="10"/>
  <c r="Q63" i="10"/>
  <c r="R62" i="10" s="1"/>
  <c r="Q79" i="10"/>
  <c r="Q59" i="10"/>
  <c r="R58" i="10" s="1"/>
  <c r="Q72" i="10"/>
  <c r="Q67" i="10"/>
  <c r="Q77" i="10"/>
  <c r="Q76" i="10"/>
  <c r="Q71" i="10"/>
  <c r="Q57" i="10"/>
  <c r="R56" i="10" s="1"/>
  <c r="Q66" i="10"/>
  <c r="S9" i="15"/>
  <c r="U35" i="13"/>
  <c r="Q65" i="10"/>
  <c r="R64" i="10" s="1"/>
  <c r="Q75" i="10"/>
  <c r="Q80" i="10"/>
  <c r="Q70" i="10"/>
  <c r="S1" i="10"/>
  <c r="R14" i="11"/>
  <c r="P6" i="12"/>
  <c r="O12" i="12"/>
  <c r="O106" i="10"/>
  <c r="Q61" i="10"/>
  <c r="R60" i="10" s="1"/>
  <c r="Q78" i="10"/>
  <c r="Q68" i="10"/>
  <c r="Q73" i="10"/>
  <c r="T3" i="15"/>
  <c r="T12" i="10" s="1"/>
  <c r="Q8" i="13"/>
  <c r="R37" i="10" l="1"/>
  <c r="R39" i="10" s="1"/>
  <c r="R21" i="11" s="1"/>
  <c r="S38" i="10"/>
  <c r="S30" i="10"/>
  <c r="S29" i="10"/>
  <c r="S31" i="10" s="1"/>
  <c r="S18" i="10"/>
  <c r="S43" i="10" s="1"/>
  <c r="Q92" i="10"/>
  <c r="Q99" i="10"/>
  <c r="G130" i="10"/>
  <c r="Q96" i="10"/>
  <c r="Q103" i="10"/>
  <c r="Q95" i="10"/>
  <c r="Q102" i="10"/>
  <c r="Q101" i="10"/>
  <c r="Q94" i="10"/>
  <c r="Q93" i="10"/>
  <c r="Q100" i="10"/>
  <c r="P20" i="11"/>
  <c r="R25" i="11"/>
  <c r="K108" i="10"/>
  <c r="F40" i="11"/>
  <c r="F43" i="11"/>
  <c r="R10" i="10"/>
  <c r="P14" i="10"/>
  <c r="L24" i="11"/>
  <c r="L45" i="10"/>
  <c r="L142" i="10"/>
  <c r="L111" i="10"/>
  <c r="G37" i="11"/>
  <c r="G127" i="10"/>
  <c r="G123" i="10"/>
  <c r="G46" i="11"/>
  <c r="H116" i="10"/>
  <c r="H31" i="11"/>
  <c r="G146" i="10"/>
  <c r="G35" i="11"/>
  <c r="R20" i="10"/>
  <c r="P19" i="11"/>
  <c r="S9" i="10"/>
  <c r="S6" i="10"/>
  <c r="S7" i="10"/>
  <c r="S8" i="10"/>
  <c r="P9" i="12"/>
  <c r="P11" i="12"/>
  <c r="P10" i="12"/>
  <c r="P104" i="10"/>
  <c r="O86" i="10"/>
  <c r="O81" i="10"/>
  <c r="N90" i="10"/>
  <c r="N85" i="10"/>
  <c r="N88" i="10"/>
  <c r="N83" i="10"/>
  <c r="N87" i="10"/>
  <c r="N82" i="10"/>
  <c r="N89" i="10"/>
  <c r="N84" i="10"/>
  <c r="O110" i="10"/>
  <c r="R27" i="10"/>
  <c r="R20" i="11" s="1"/>
  <c r="O22" i="11"/>
  <c r="Q27" i="10"/>
  <c r="Q41" i="10" s="1"/>
  <c r="Q143" i="10"/>
  <c r="AQ5" i="13"/>
  <c r="AR8" i="13" s="1"/>
  <c r="AQ18" i="10" s="1"/>
  <c r="AQ9" i="13"/>
  <c r="L112" i="10"/>
  <c r="L29" i="11" s="1"/>
  <c r="T51" i="10"/>
  <c r="T52" i="10"/>
  <c r="T53" i="10"/>
  <c r="T50" i="10"/>
  <c r="T49" i="10"/>
  <c r="U2" i="10"/>
  <c r="T15" i="11"/>
  <c r="O13" i="12"/>
  <c r="O16" i="12" s="1"/>
  <c r="S54" i="10"/>
  <c r="R68" i="10"/>
  <c r="R78" i="10"/>
  <c r="R61" i="10"/>
  <c r="S60" i="10" s="1"/>
  <c r="R73" i="10"/>
  <c r="R59" i="10"/>
  <c r="S58" i="10" s="1"/>
  <c r="R77" i="10"/>
  <c r="R72" i="10"/>
  <c r="R67" i="10"/>
  <c r="R71" i="10"/>
  <c r="R66" i="10"/>
  <c r="R76" i="10"/>
  <c r="R57" i="10"/>
  <c r="S56" i="10" s="1"/>
  <c r="T9" i="15"/>
  <c r="Q104" i="10"/>
  <c r="Q26" i="11" s="1"/>
  <c r="T1" i="10"/>
  <c r="S14" i="11"/>
  <c r="Q19" i="11"/>
  <c r="P12" i="12"/>
  <c r="Q6" i="12"/>
  <c r="R65" i="10"/>
  <c r="S64" i="10" s="1"/>
  <c r="R70" i="10"/>
  <c r="R80" i="10"/>
  <c r="R75" i="10"/>
  <c r="V35" i="13"/>
  <c r="Q97" i="10"/>
  <c r="U3" i="15"/>
  <c r="U12" i="10" s="1"/>
  <c r="R69" i="10"/>
  <c r="R79" i="10"/>
  <c r="R63" i="10"/>
  <c r="S62" i="10" s="1"/>
  <c r="R74" i="10"/>
  <c r="R8" i="13"/>
  <c r="AQ43" i="10" l="1"/>
  <c r="AQ24" i="11" s="1"/>
  <c r="S37" i="10"/>
  <c r="S39" i="10" s="1"/>
  <c r="S21" i="11" s="1"/>
  <c r="T38" i="10"/>
  <c r="T30" i="10"/>
  <c r="T29" i="10"/>
  <c r="T31" i="10" s="1"/>
  <c r="T18" i="10"/>
  <c r="T43" i="10" s="1"/>
  <c r="AL24" i="11"/>
  <c r="R99" i="10"/>
  <c r="R103" i="10"/>
  <c r="R96" i="10"/>
  <c r="R102" i="10"/>
  <c r="R95" i="10"/>
  <c r="R94" i="10"/>
  <c r="R93" i="10"/>
  <c r="R100" i="10"/>
  <c r="S25" i="11"/>
  <c r="P26" i="11"/>
  <c r="P110" i="10"/>
  <c r="L108" i="10"/>
  <c r="L27" i="11"/>
  <c r="G40" i="11"/>
  <c r="G43" i="11"/>
  <c r="S10" i="10"/>
  <c r="Q14" i="10"/>
  <c r="M24" i="11"/>
  <c r="M45" i="10"/>
  <c r="M111" i="10"/>
  <c r="M142" i="10"/>
  <c r="I114" i="10"/>
  <c r="H33" i="11"/>
  <c r="H118" i="10"/>
  <c r="H120" i="10"/>
  <c r="AR5" i="13"/>
  <c r="AR9" i="13"/>
  <c r="AO24" i="11"/>
  <c r="S20" i="10"/>
  <c r="T9" i="10"/>
  <c r="T6" i="10"/>
  <c r="T7" i="10"/>
  <c r="T8" i="10"/>
  <c r="P106" i="10"/>
  <c r="R24" i="10"/>
  <c r="R41" i="10" s="1"/>
  <c r="Q9" i="12"/>
  <c r="Q11" i="12"/>
  <c r="Q10" i="12"/>
  <c r="O82" i="10"/>
  <c r="O87" i="10"/>
  <c r="O88" i="10"/>
  <c r="O83" i="10"/>
  <c r="R92" i="10"/>
  <c r="R97" i="10" s="1"/>
  <c r="R101" i="10"/>
  <c r="R104" i="10" s="1"/>
  <c r="O90" i="10"/>
  <c r="O85" i="10"/>
  <c r="P86" i="10"/>
  <c r="P81" i="10"/>
  <c r="O89" i="10"/>
  <c r="O84" i="10"/>
  <c r="P22" i="11"/>
  <c r="R143" i="10"/>
  <c r="S24" i="10"/>
  <c r="Q20" i="11"/>
  <c r="Q110" i="10"/>
  <c r="M27" i="11"/>
  <c r="P13" i="12"/>
  <c r="P16" i="12" s="1"/>
  <c r="Q106" i="10"/>
  <c r="U50" i="10"/>
  <c r="V2" i="10"/>
  <c r="U15" i="11"/>
  <c r="U51" i="10"/>
  <c r="U49" i="10"/>
  <c r="U53" i="10"/>
  <c r="U52" i="10"/>
  <c r="T54" i="10"/>
  <c r="S71" i="10"/>
  <c r="S76" i="10"/>
  <c r="S57" i="10"/>
  <c r="T56" i="10" s="1"/>
  <c r="S66" i="10"/>
  <c r="S63" i="10"/>
  <c r="T62" i="10" s="1"/>
  <c r="S69" i="10"/>
  <c r="S79" i="10"/>
  <c r="S74" i="10"/>
  <c r="S75" i="10"/>
  <c r="S80" i="10"/>
  <c r="S65" i="10"/>
  <c r="T64" i="10" s="1"/>
  <c r="S70" i="10"/>
  <c r="W35" i="13"/>
  <c r="S77" i="10"/>
  <c r="S72" i="10"/>
  <c r="S59" i="10"/>
  <c r="T58" i="10" s="1"/>
  <c r="S67" i="10"/>
  <c r="U9" i="15"/>
  <c r="V3" i="15"/>
  <c r="V12" i="10" s="1"/>
  <c r="Q12" i="12"/>
  <c r="R6" i="12"/>
  <c r="S78" i="10"/>
  <c r="S73" i="10"/>
  <c r="S61" i="10"/>
  <c r="T60" i="10" s="1"/>
  <c r="S68" i="10"/>
  <c r="U1" i="10"/>
  <c r="T14" i="11"/>
  <c r="S8" i="13"/>
  <c r="AS5" i="13" l="1"/>
  <c r="AS9" i="13"/>
  <c r="AS8" i="13"/>
  <c r="AR18" i="10" s="1"/>
  <c r="T37" i="10"/>
  <c r="T39" i="10" s="1"/>
  <c r="T21" i="11" s="1"/>
  <c r="U38" i="10"/>
  <c r="U30" i="10"/>
  <c r="U29" i="10"/>
  <c r="U31" i="10" s="1"/>
  <c r="U18" i="10"/>
  <c r="U43" i="10" s="1"/>
  <c r="AP24" i="11"/>
  <c r="AS18" i="10"/>
  <c r="AS43" i="10" s="1"/>
  <c r="S92" i="10"/>
  <c r="S99" i="10"/>
  <c r="S96" i="10"/>
  <c r="S103" i="10"/>
  <c r="S102" i="10"/>
  <c r="S95" i="10"/>
  <c r="S94" i="10"/>
  <c r="S101" i="10"/>
  <c r="S93" i="10"/>
  <c r="S100" i="10"/>
  <c r="T25" i="11"/>
  <c r="R26" i="11"/>
  <c r="M108" i="10"/>
  <c r="M112" i="10"/>
  <c r="M29" i="11" s="1"/>
  <c r="AM24" i="11"/>
  <c r="AN24" i="11"/>
  <c r="T10" i="10"/>
  <c r="R14" i="10"/>
  <c r="N24" i="11"/>
  <c r="N142" i="10"/>
  <c r="N111" i="10"/>
  <c r="N45" i="10"/>
  <c r="H127" i="10"/>
  <c r="H37" i="11"/>
  <c r="H130" i="10"/>
  <c r="H46" i="11" s="1"/>
  <c r="H123" i="10"/>
  <c r="H35" i="11"/>
  <c r="H146" i="10"/>
  <c r="I116" i="10"/>
  <c r="I31" i="11"/>
  <c r="T20" i="10"/>
  <c r="U9" i="10"/>
  <c r="U6" i="10"/>
  <c r="U7" i="10"/>
  <c r="U8" i="10"/>
  <c r="R19" i="11"/>
  <c r="R9" i="12"/>
  <c r="R11" i="12"/>
  <c r="R10" i="12"/>
  <c r="P89" i="10"/>
  <c r="P84" i="10"/>
  <c r="P90" i="10"/>
  <c r="P85" i="10"/>
  <c r="P83" i="10"/>
  <c r="P88" i="10"/>
  <c r="Q86" i="10"/>
  <c r="Q81" i="10"/>
  <c r="P87" i="10"/>
  <c r="P82" i="10"/>
  <c r="S143" i="10"/>
  <c r="S27" i="10"/>
  <c r="S41" i="10" s="1"/>
  <c r="Q22" i="11"/>
  <c r="T27" i="10"/>
  <c r="T20" i="11" s="1"/>
  <c r="N112" i="10"/>
  <c r="N29" i="11" s="1"/>
  <c r="U54" i="10"/>
  <c r="V50" i="10"/>
  <c r="V52" i="10"/>
  <c r="V49" i="10"/>
  <c r="V51" i="10"/>
  <c r="W2" i="10"/>
  <c r="V15" i="11"/>
  <c r="V53" i="10"/>
  <c r="T71" i="10"/>
  <c r="T66" i="10"/>
  <c r="T57" i="10"/>
  <c r="U56" i="10" s="1"/>
  <c r="T76" i="10"/>
  <c r="T73" i="10"/>
  <c r="T68" i="10"/>
  <c r="T61" i="10"/>
  <c r="U60" i="10" s="1"/>
  <c r="T78" i="10"/>
  <c r="R106" i="10"/>
  <c r="Q13" i="12"/>
  <c r="Q16" i="12" s="1"/>
  <c r="S19" i="11"/>
  <c r="S6" i="12"/>
  <c r="R12" i="12"/>
  <c r="W3" i="15"/>
  <c r="W12" i="10" s="1"/>
  <c r="T65" i="10"/>
  <c r="U64" i="10" s="1"/>
  <c r="T75" i="10"/>
  <c r="T70" i="10"/>
  <c r="T80" i="10"/>
  <c r="T67" i="10"/>
  <c r="T77" i="10"/>
  <c r="T59" i="10"/>
  <c r="U58" i="10" s="1"/>
  <c r="T72" i="10"/>
  <c r="T74" i="10"/>
  <c r="T69" i="10"/>
  <c r="T63" i="10"/>
  <c r="U62" i="10" s="1"/>
  <c r="T79" i="10"/>
  <c r="R110" i="10"/>
  <c r="R22" i="11"/>
  <c r="V9" i="15"/>
  <c r="X35" i="13"/>
  <c r="V1" i="10"/>
  <c r="U14" i="11"/>
  <c r="S97" i="10"/>
  <c r="S104" i="10"/>
  <c r="T8" i="13"/>
  <c r="AR43" i="10" l="1"/>
  <c r="AR24" i="11" s="1"/>
  <c r="U37" i="10"/>
  <c r="U39" i="10" s="1"/>
  <c r="U21" i="11" s="1"/>
  <c r="V38" i="10"/>
  <c r="V30" i="10"/>
  <c r="V29" i="10"/>
  <c r="V31" i="10" s="1"/>
  <c r="V18" i="10"/>
  <c r="V43" i="10" s="1"/>
  <c r="T92" i="10"/>
  <c r="T99" i="10"/>
  <c r="T96" i="10"/>
  <c r="T103" i="10"/>
  <c r="T95" i="10"/>
  <c r="T102" i="10"/>
  <c r="T94" i="10"/>
  <c r="T101" i="10"/>
  <c r="T100" i="10"/>
  <c r="T93" i="10"/>
  <c r="S20" i="11"/>
  <c r="U25" i="11"/>
  <c r="S26" i="11"/>
  <c r="N108" i="10"/>
  <c r="N27" i="11"/>
  <c r="H40" i="11"/>
  <c r="H43" i="11"/>
  <c r="U10" i="10"/>
  <c r="S14" i="10"/>
  <c r="I33" i="11"/>
  <c r="J114" i="10"/>
  <c r="I118" i="10"/>
  <c r="I120" i="10"/>
  <c r="O142" i="10"/>
  <c r="O45" i="10"/>
  <c r="O111" i="10"/>
  <c r="O24" i="11"/>
  <c r="U20" i="10"/>
  <c r="V9" i="10"/>
  <c r="V6" i="10"/>
  <c r="V7" i="10"/>
  <c r="V8" i="10"/>
  <c r="S9" i="12"/>
  <c r="S11" i="12"/>
  <c r="S10" i="12"/>
  <c r="Q87" i="10"/>
  <c r="Q82" i="10"/>
  <c r="Q89" i="10"/>
  <c r="Q84" i="10"/>
  <c r="R86" i="10"/>
  <c r="R81" i="10"/>
  <c r="Q88" i="10"/>
  <c r="Q83" i="10"/>
  <c r="Q90" i="10"/>
  <c r="Q85" i="10"/>
  <c r="U24" i="10"/>
  <c r="T24" i="10"/>
  <c r="T41" i="10" s="1"/>
  <c r="T143" i="10"/>
  <c r="O27" i="11"/>
  <c r="V54" i="10"/>
  <c r="W50" i="10"/>
  <c r="W49" i="10"/>
  <c r="W51" i="10"/>
  <c r="X2" i="10"/>
  <c r="W52" i="10"/>
  <c r="W15" i="11"/>
  <c r="W53" i="10"/>
  <c r="U76" i="10"/>
  <c r="U57" i="10"/>
  <c r="V56" i="10" s="1"/>
  <c r="U71" i="10"/>
  <c r="U66" i="10"/>
  <c r="S12" i="12"/>
  <c r="T6" i="12"/>
  <c r="U67" i="10"/>
  <c r="U77" i="10"/>
  <c r="U59" i="10"/>
  <c r="V58" i="10" s="1"/>
  <c r="U72" i="10"/>
  <c r="U75" i="10"/>
  <c r="U70" i="10"/>
  <c r="U65" i="10"/>
  <c r="V64" i="10" s="1"/>
  <c r="U80" i="10"/>
  <c r="Y35" i="13"/>
  <c r="R13" i="12"/>
  <c r="R16" i="12" s="1"/>
  <c r="T97" i="10"/>
  <c r="S106" i="10"/>
  <c r="V14" i="11"/>
  <c r="W1" i="10"/>
  <c r="W9" i="15"/>
  <c r="T104" i="10"/>
  <c r="U63" i="10"/>
  <c r="V62" i="10" s="1"/>
  <c r="U74" i="10"/>
  <c r="U69" i="10"/>
  <c r="U79" i="10"/>
  <c r="U78" i="10"/>
  <c r="U61" i="10"/>
  <c r="V60" i="10" s="1"/>
  <c r="U73" i="10"/>
  <c r="U68" i="10"/>
  <c r="X3" i="15"/>
  <c r="X12" i="10" s="1"/>
  <c r="U8" i="13"/>
  <c r="V37" i="10" l="1"/>
  <c r="V39" i="10" s="1"/>
  <c r="V21" i="11" s="1"/>
  <c r="W38" i="10"/>
  <c r="W30" i="10"/>
  <c r="W29" i="10"/>
  <c r="W31" i="10" s="1"/>
  <c r="W18" i="10"/>
  <c r="W43" i="10" s="1"/>
  <c r="U92" i="10"/>
  <c r="U99" i="10"/>
  <c r="U96" i="10"/>
  <c r="U103" i="10"/>
  <c r="U95" i="10"/>
  <c r="U102" i="10"/>
  <c r="U94" i="10"/>
  <c r="U101" i="10"/>
  <c r="U100" i="10"/>
  <c r="U93" i="10"/>
  <c r="V25" i="11"/>
  <c r="T26" i="11"/>
  <c r="S110" i="10"/>
  <c r="O108" i="10"/>
  <c r="O112" i="10"/>
  <c r="O29" i="11" s="1"/>
  <c r="V10" i="10"/>
  <c r="T14" i="10"/>
  <c r="I130" i="10"/>
  <c r="I46" i="11" s="1"/>
  <c r="I37" i="11"/>
  <c r="I127" i="10"/>
  <c r="I123" i="10"/>
  <c r="I146" i="10"/>
  <c r="I35" i="11"/>
  <c r="J31" i="11"/>
  <c r="J116" i="10"/>
  <c r="P24" i="11"/>
  <c r="P45" i="10"/>
  <c r="P142" i="10"/>
  <c r="P111" i="10"/>
  <c r="V20" i="10"/>
  <c r="W9" i="10"/>
  <c r="W6" i="10"/>
  <c r="W7" i="10"/>
  <c r="W8" i="10"/>
  <c r="T9" i="12"/>
  <c r="T11" i="12"/>
  <c r="T10" i="12"/>
  <c r="S22" i="11"/>
  <c r="U143" i="10"/>
  <c r="U27" i="10"/>
  <c r="U41" i="10" s="1"/>
  <c r="R88" i="10"/>
  <c r="R83" i="10"/>
  <c r="R89" i="10"/>
  <c r="R84" i="10"/>
  <c r="R87" i="10"/>
  <c r="R82" i="10"/>
  <c r="R90" i="10"/>
  <c r="R85" i="10"/>
  <c r="S86" i="10"/>
  <c r="S81" i="10"/>
  <c r="T19" i="11"/>
  <c r="V143" i="10"/>
  <c r="P27" i="11"/>
  <c r="W54" i="10"/>
  <c r="X50" i="10"/>
  <c r="X53" i="10"/>
  <c r="X49" i="10"/>
  <c r="X15" i="11"/>
  <c r="X51" i="10"/>
  <c r="X52" i="10"/>
  <c r="Y2" i="10"/>
  <c r="V71" i="10"/>
  <c r="V66" i="10"/>
  <c r="V76" i="10"/>
  <c r="V57" i="10"/>
  <c r="W56" i="10" s="1"/>
  <c r="V74" i="10"/>
  <c r="V69" i="10"/>
  <c r="V63" i="10"/>
  <c r="W62" i="10" s="1"/>
  <c r="V79" i="10"/>
  <c r="V70" i="10"/>
  <c r="V80" i="10"/>
  <c r="V65" i="10"/>
  <c r="W64" i="10" s="1"/>
  <c r="V75" i="10"/>
  <c r="U19" i="11"/>
  <c r="S13" i="12"/>
  <c r="S16" i="12" s="1"/>
  <c r="X9" i="15"/>
  <c r="V73" i="10"/>
  <c r="V68" i="10"/>
  <c r="V78" i="10"/>
  <c r="V61" i="10"/>
  <c r="W60" i="10" s="1"/>
  <c r="Y3" i="15"/>
  <c r="Y12" i="10" s="1"/>
  <c r="X1" i="10"/>
  <c r="W14" i="11"/>
  <c r="T106" i="10"/>
  <c r="Z35" i="13"/>
  <c r="T110" i="10"/>
  <c r="T22" i="11"/>
  <c r="U6" i="12"/>
  <c r="T12" i="12"/>
  <c r="U97" i="10"/>
  <c r="V59" i="10"/>
  <c r="W58" i="10" s="1"/>
  <c r="V72" i="10"/>
  <c r="V67" i="10"/>
  <c r="V77" i="10"/>
  <c r="U104" i="10"/>
  <c r="V8" i="13"/>
  <c r="W37" i="10" l="1"/>
  <c r="W39" i="10" s="1"/>
  <c r="W21" i="11" s="1"/>
  <c r="X38" i="10"/>
  <c r="X30" i="10"/>
  <c r="X29" i="10"/>
  <c r="X31" i="10" s="1"/>
  <c r="X18" i="10"/>
  <c r="X43" i="10" s="1"/>
  <c r="V92" i="10"/>
  <c r="V99" i="10"/>
  <c r="V103" i="10"/>
  <c r="V96" i="10"/>
  <c r="V95" i="10"/>
  <c r="V102" i="10"/>
  <c r="V94" i="10"/>
  <c r="V101" i="10"/>
  <c r="V93" i="10"/>
  <c r="V100" i="10"/>
  <c r="U20" i="11"/>
  <c r="W25" i="11"/>
  <c r="U26" i="11"/>
  <c r="P108" i="10"/>
  <c r="P112" i="10"/>
  <c r="P29" i="11" s="1"/>
  <c r="I40" i="11"/>
  <c r="I43" i="11"/>
  <c r="W10" i="10"/>
  <c r="U14" i="10"/>
  <c r="J118" i="10"/>
  <c r="K114" i="10"/>
  <c r="J33" i="11"/>
  <c r="J120" i="10"/>
  <c r="Q111" i="10"/>
  <c r="Q142" i="10"/>
  <c r="Q24" i="11"/>
  <c r="Q45" i="10"/>
  <c r="W20" i="10"/>
  <c r="X9" i="10"/>
  <c r="X6" i="10"/>
  <c r="X7" i="10"/>
  <c r="X8" i="10"/>
  <c r="U9" i="12"/>
  <c r="U11" i="12"/>
  <c r="U10" i="12"/>
  <c r="T86" i="10"/>
  <c r="T81" i="10"/>
  <c r="S89" i="10"/>
  <c r="S84" i="10"/>
  <c r="S90" i="10"/>
  <c r="S85" i="10"/>
  <c r="S87" i="10"/>
  <c r="S82" i="10"/>
  <c r="S88" i="10"/>
  <c r="S83" i="10"/>
  <c r="W24" i="10"/>
  <c r="V27" i="10"/>
  <c r="V24" i="10"/>
  <c r="V41" i="10" s="1"/>
  <c r="X54" i="10"/>
  <c r="T13" i="12"/>
  <c r="T16" i="12" s="1"/>
  <c r="U106" i="10"/>
  <c r="Y49" i="10"/>
  <c r="Y50" i="10"/>
  <c r="Y52" i="10"/>
  <c r="Z2" i="10"/>
  <c r="Y51" i="10"/>
  <c r="Y53" i="10"/>
  <c r="Y15" i="11"/>
  <c r="W59" i="10"/>
  <c r="X58" i="10" s="1"/>
  <c r="W77" i="10"/>
  <c r="W72" i="10"/>
  <c r="W67" i="10"/>
  <c r="V6" i="12"/>
  <c r="U12" i="12"/>
  <c r="W68" i="10"/>
  <c r="W73" i="10"/>
  <c r="W78" i="10"/>
  <c r="W61" i="10"/>
  <c r="X60" i="10" s="1"/>
  <c r="Y1" i="10"/>
  <c r="X14" i="11"/>
  <c r="V104" i="10"/>
  <c r="W71" i="10"/>
  <c r="W76" i="10"/>
  <c r="W57" i="10"/>
  <c r="X56" i="10" s="1"/>
  <c r="W66" i="10"/>
  <c r="W63" i="10"/>
  <c r="X62" i="10" s="1"/>
  <c r="W69" i="10"/>
  <c r="W79" i="10"/>
  <c r="W74" i="10"/>
  <c r="Z3" i="15"/>
  <c r="Z12" i="10" s="1"/>
  <c r="AA35" i="13"/>
  <c r="W70" i="10"/>
  <c r="W80" i="10"/>
  <c r="W75" i="10"/>
  <c r="W65" i="10"/>
  <c r="X64" i="10" s="1"/>
  <c r="Y9" i="15"/>
  <c r="V97" i="10"/>
  <c r="W8" i="13"/>
  <c r="X37" i="10" l="1"/>
  <c r="X39" i="10" s="1"/>
  <c r="X21" i="11" s="1"/>
  <c r="Y38" i="10"/>
  <c r="Y30" i="10"/>
  <c r="Y29" i="10"/>
  <c r="Y31" i="10" s="1"/>
  <c r="Y18" i="10"/>
  <c r="Y43" i="10" s="1"/>
  <c r="W92" i="10"/>
  <c r="W99" i="10"/>
  <c r="W103" i="10"/>
  <c r="W96" i="10"/>
  <c r="W102" i="10"/>
  <c r="W95" i="10"/>
  <c r="W101" i="10"/>
  <c r="W94" i="10"/>
  <c r="W93" i="10"/>
  <c r="W100" i="10"/>
  <c r="V20" i="11"/>
  <c r="X25" i="11"/>
  <c r="V26" i="11"/>
  <c r="U110" i="10"/>
  <c r="Q108" i="10"/>
  <c r="X10" i="10"/>
  <c r="V14" i="10"/>
  <c r="J130" i="10"/>
  <c r="J46" i="11" s="1"/>
  <c r="J127" i="10"/>
  <c r="J37" i="11"/>
  <c r="J123" i="10"/>
  <c r="K31" i="11"/>
  <c r="K116" i="10"/>
  <c r="J35" i="11"/>
  <c r="J146" i="10"/>
  <c r="R111" i="10"/>
  <c r="R24" i="11"/>
  <c r="R142" i="10"/>
  <c r="R45" i="10"/>
  <c r="Q27" i="11"/>
  <c r="Q112" i="10"/>
  <c r="Q29" i="11" s="1"/>
  <c r="X20" i="10"/>
  <c r="V19" i="11"/>
  <c r="Y9" i="10"/>
  <c r="Y6" i="10"/>
  <c r="Y7" i="10"/>
  <c r="Y8" i="10"/>
  <c r="U22" i="11"/>
  <c r="W27" i="10"/>
  <c r="W41" i="10" s="1"/>
  <c r="V9" i="12"/>
  <c r="V11" i="12"/>
  <c r="V10" i="12"/>
  <c r="W143" i="10"/>
  <c r="T88" i="10"/>
  <c r="T83" i="10"/>
  <c r="T90" i="10"/>
  <c r="T85" i="10"/>
  <c r="T89" i="10"/>
  <c r="T84" i="10"/>
  <c r="U86" i="10"/>
  <c r="U81" i="10"/>
  <c r="T87" i="10"/>
  <c r="T82" i="10"/>
  <c r="X24" i="10"/>
  <c r="Z15" i="11"/>
  <c r="Z51" i="10"/>
  <c r="Z53" i="10"/>
  <c r="Z52" i="10"/>
  <c r="Z49" i="10"/>
  <c r="AA2" i="10"/>
  <c r="Z50" i="10"/>
  <c r="V106" i="10"/>
  <c r="Y54" i="10"/>
  <c r="X66" i="10"/>
  <c r="X71" i="10"/>
  <c r="X76" i="10"/>
  <c r="X57" i="10"/>
  <c r="Y56" i="10" s="1"/>
  <c r="X69" i="10"/>
  <c r="X63" i="10"/>
  <c r="Y62" i="10" s="1"/>
  <c r="X79" i="10"/>
  <c r="X74" i="10"/>
  <c r="Z9" i="15"/>
  <c r="W97" i="10"/>
  <c r="W104" i="10"/>
  <c r="X67" i="10"/>
  <c r="X77" i="10"/>
  <c r="X59" i="10"/>
  <c r="Y58" i="10" s="1"/>
  <c r="X72" i="10"/>
  <c r="W19" i="11"/>
  <c r="U13" i="12"/>
  <c r="U16" i="12" s="1"/>
  <c r="X75" i="10"/>
  <c r="X80" i="10"/>
  <c r="X65" i="10"/>
  <c r="Y64" i="10" s="1"/>
  <c r="X70" i="10"/>
  <c r="W6" i="12"/>
  <c r="V12" i="12"/>
  <c r="AA3" i="15"/>
  <c r="AA12" i="10" s="1"/>
  <c r="AB35" i="13"/>
  <c r="X73" i="10"/>
  <c r="X61" i="10"/>
  <c r="Y60" i="10" s="1"/>
  <c r="X68" i="10"/>
  <c r="X78" i="10"/>
  <c r="Z1" i="10"/>
  <c r="Y14" i="11"/>
  <c r="X8" i="13"/>
  <c r="Y37" i="10" l="1"/>
  <c r="Y39" i="10" s="1"/>
  <c r="Y21" i="11" s="1"/>
  <c r="Z38" i="10"/>
  <c r="Z30" i="10"/>
  <c r="Z29" i="10"/>
  <c r="Z31" i="10" s="1"/>
  <c r="Z18" i="10"/>
  <c r="Z43" i="10" s="1"/>
  <c r="X99" i="10"/>
  <c r="X92" i="10"/>
  <c r="X96" i="10"/>
  <c r="X103" i="10"/>
  <c r="X102" i="10"/>
  <c r="X95" i="10"/>
  <c r="X94" i="10"/>
  <c r="X101" i="10"/>
  <c r="X100" i="10"/>
  <c r="X93" i="10"/>
  <c r="W20" i="11"/>
  <c r="Y25" i="11"/>
  <c r="W26" i="11"/>
  <c r="V110" i="10"/>
  <c r="R108" i="10"/>
  <c r="J40" i="11"/>
  <c r="J43" i="11"/>
  <c r="Y10" i="10"/>
  <c r="W14" i="10"/>
  <c r="L114" i="10"/>
  <c r="K33" i="11"/>
  <c r="K118" i="10"/>
  <c r="K120" i="10"/>
  <c r="S142" i="10"/>
  <c r="S45" i="10"/>
  <c r="S24" i="11"/>
  <c r="S111" i="10"/>
  <c r="R27" i="11"/>
  <c r="R112" i="10"/>
  <c r="R29" i="11" s="1"/>
  <c r="Y20" i="10"/>
  <c r="Z9" i="10"/>
  <c r="Z6" i="10"/>
  <c r="Z7" i="10"/>
  <c r="Z8" i="10"/>
  <c r="X27" i="10"/>
  <c r="X41" i="10" s="1"/>
  <c r="W9" i="12"/>
  <c r="W11" i="12"/>
  <c r="W10" i="12"/>
  <c r="V22" i="11"/>
  <c r="U89" i="10"/>
  <c r="U84" i="10"/>
  <c r="U88" i="10"/>
  <c r="U83" i="10"/>
  <c r="U87" i="10"/>
  <c r="U82" i="10"/>
  <c r="V86" i="10"/>
  <c r="V81" i="10"/>
  <c r="U90" i="10"/>
  <c r="U85" i="10"/>
  <c r="X143" i="10"/>
  <c r="S112" i="10"/>
  <c r="S29" i="11" s="1"/>
  <c r="W106" i="10"/>
  <c r="X104" i="10"/>
  <c r="AA52" i="10"/>
  <c r="AA49" i="10"/>
  <c r="AA15" i="11"/>
  <c r="AA53" i="10"/>
  <c r="AB2" i="10"/>
  <c r="AA50" i="10"/>
  <c r="AA51" i="10"/>
  <c r="Z54" i="10"/>
  <c r="Y69" i="10"/>
  <c r="Y79" i="10"/>
  <c r="Y74" i="10"/>
  <c r="Y63" i="10"/>
  <c r="Z62" i="10" s="1"/>
  <c r="AA1" i="10"/>
  <c r="Z14" i="11"/>
  <c r="X19" i="11"/>
  <c r="X6" i="12"/>
  <c r="W12" i="12"/>
  <c r="Y61" i="10"/>
  <c r="Z60" i="10" s="1"/>
  <c r="Y73" i="10"/>
  <c r="Y68" i="10"/>
  <c r="Y78" i="10"/>
  <c r="Y57" i="10"/>
  <c r="Z56" i="10" s="1"/>
  <c r="Y76" i="10"/>
  <c r="Y71" i="10"/>
  <c r="Y66" i="10"/>
  <c r="Y65" i="10"/>
  <c r="Z64" i="10" s="1"/>
  <c r="Y70" i="10"/>
  <c r="Y80" i="10"/>
  <c r="Y75" i="10"/>
  <c r="AC35" i="13"/>
  <c r="Y72" i="10"/>
  <c r="Y77" i="10"/>
  <c r="Y59" i="10"/>
  <c r="Z58" i="10" s="1"/>
  <c r="Y67" i="10"/>
  <c r="AB3" i="15"/>
  <c r="AB12" i="10" s="1"/>
  <c r="V13" i="12"/>
  <c r="V16" i="12" s="1"/>
  <c r="AA9" i="15"/>
  <c r="X97" i="10"/>
  <c r="Y8" i="13"/>
  <c r="Z37" i="10" l="1"/>
  <c r="Z39" i="10" s="1"/>
  <c r="Z21" i="11" s="1"/>
  <c r="AA38" i="10"/>
  <c r="AA30" i="10"/>
  <c r="AA29" i="10"/>
  <c r="AA31" i="10" s="1"/>
  <c r="AA18" i="10"/>
  <c r="AA43" i="10" s="1"/>
  <c r="Y92" i="10"/>
  <c r="Y99" i="10"/>
  <c r="Y103" i="10"/>
  <c r="Y96" i="10"/>
  <c r="Y102" i="10"/>
  <c r="Y95" i="10"/>
  <c r="Y94" i="10"/>
  <c r="Y101" i="10"/>
  <c r="Y93" i="10"/>
  <c r="Y100" i="10"/>
  <c r="X20" i="11"/>
  <c r="Z25" i="11"/>
  <c r="X26" i="11"/>
  <c r="W22" i="11"/>
  <c r="S108" i="10"/>
  <c r="S27" i="11"/>
  <c r="Z10" i="10"/>
  <c r="X14" i="10"/>
  <c r="K130" i="10"/>
  <c r="K46" i="11" s="1"/>
  <c r="K37" i="11"/>
  <c r="K127" i="10"/>
  <c r="K123" i="10"/>
  <c r="K35" i="11"/>
  <c r="K146" i="10"/>
  <c r="L31" i="11"/>
  <c r="L116" i="10"/>
  <c r="T24" i="11"/>
  <c r="T45" i="10"/>
  <c r="T142" i="10"/>
  <c r="T111" i="10"/>
  <c r="Z20" i="10"/>
  <c r="AA9" i="10"/>
  <c r="AA6" i="10"/>
  <c r="AA7" i="10"/>
  <c r="AA8" i="10"/>
  <c r="W110" i="10"/>
  <c r="X9" i="12"/>
  <c r="X11" i="12"/>
  <c r="X10" i="12"/>
  <c r="V90" i="10"/>
  <c r="V85" i="10"/>
  <c r="V87" i="10"/>
  <c r="V82" i="10"/>
  <c r="V88" i="10"/>
  <c r="V83" i="10"/>
  <c r="V89" i="10"/>
  <c r="V84" i="10"/>
  <c r="W86" i="10"/>
  <c r="W81" i="10"/>
  <c r="T112" i="10"/>
  <c r="T29" i="11" s="1"/>
  <c r="X106" i="10"/>
  <c r="AA54" i="10"/>
  <c r="AB52" i="10"/>
  <c r="AB49" i="10"/>
  <c r="AB51" i="10"/>
  <c r="AB53" i="10"/>
  <c r="AC2" i="10"/>
  <c r="AB15" i="11"/>
  <c r="AB50" i="10"/>
  <c r="Y97" i="10"/>
  <c r="Z27" i="10"/>
  <c r="Z20" i="11" s="1"/>
  <c r="Z76" i="10"/>
  <c r="Z71" i="10"/>
  <c r="Z57" i="10"/>
  <c r="AA56" i="10" s="1"/>
  <c r="Z66" i="10"/>
  <c r="Z73" i="10"/>
  <c r="Z61" i="10"/>
  <c r="AA60" i="10" s="1"/>
  <c r="Z68" i="10"/>
  <c r="Z78" i="10"/>
  <c r="Z59" i="10"/>
  <c r="AA58" i="10" s="1"/>
  <c r="Z67" i="10"/>
  <c r="Z72" i="10"/>
  <c r="Z77" i="10"/>
  <c r="Z70" i="10"/>
  <c r="Z75" i="10"/>
  <c r="Z80" i="10"/>
  <c r="Z65" i="10"/>
  <c r="AA64" i="10" s="1"/>
  <c r="AC3" i="15"/>
  <c r="AC12" i="10" s="1"/>
  <c r="AD35" i="13"/>
  <c r="Y104" i="10"/>
  <c r="Y6" i="12"/>
  <c r="X12" i="12"/>
  <c r="AB9" i="15"/>
  <c r="Y27" i="10"/>
  <c r="Y24" i="10"/>
  <c r="Y41" i="10" s="1"/>
  <c r="Y143" i="10"/>
  <c r="Z69" i="10"/>
  <c r="Z63" i="10"/>
  <c r="AA62" i="10" s="1"/>
  <c r="Z79" i="10"/>
  <c r="Z74" i="10"/>
  <c r="AB1" i="10"/>
  <c r="AA14" i="11"/>
  <c r="W13" i="12"/>
  <c r="W16" i="12" s="1"/>
  <c r="Z8" i="13"/>
  <c r="AA37" i="10" l="1"/>
  <c r="AA39" i="10" s="1"/>
  <c r="AA21" i="11" s="1"/>
  <c r="AB38" i="10"/>
  <c r="AB30" i="10"/>
  <c r="AB29" i="10"/>
  <c r="AB31" i="10" s="1"/>
  <c r="AB18" i="10"/>
  <c r="AB43" i="10" s="1"/>
  <c r="Z92" i="10"/>
  <c r="Z99" i="10"/>
  <c r="Z103" i="10"/>
  <c r="Z96" i="10"/>
  <c r="Z102" i="10"/>
  <c r="Z95" i="10"/>
  <c r="Z94" i="10"/>
  <c r="Z101" i="10"/>
  <c r="Z100" i="10"/>
  <c r="Z93" i="10"/>
  <c r="Y20" i="11"/>
  <c r="AA25" i="11"/>
  <c r="Y26" i="11"/>
  <c r="X110" i="10"/>
  <c r="T108" i="10"/>
  <c r="T27" i="11"/>
  <c r="K40" i="11"/>
  <c r="K43" i="11"/>
  <c r="AA10" i="10"/>
  <c r="Y14" i="10"/>
  <c r="M114" i="10"/>
  <c r="L118" i="10"/>
  <c r="L33" i="11"/>
  <c r="L120" i="10"/>
  <c r="U45" i="10"/>
  <c r="U24" i="11"/>
  <c r="U142" i="10"/>
  <c r="U111" i="10"/>
  <c r="AA20" i="10"/>
  <c r="AB9" i="10"/>
  <c r="AB6" i="10"/>
  <c r="AB7" i="10"/>
  <c r="AB8" i="10"/>
  <c r="X22" i="11"/>
  <c r="Y9" i="12"/>
  <c r="Y11" i="12"/>
  <c r="Y10" i="12"/>
  <c r="W89" i="10"/>
  <c r="W84" i="10"/>
  <c r="W88" i="10"/>
  <c r="W83" i="10"/>
  <c r="W90" i="10"/>
  <c r="W85" i="10"/>
  <c r="X86" i="10"/>
  <c r="X81" i="10"/>
  <c r="W87" i="10"/>
  <c r="W82" i="10"/>
  <c r="AA143" i="10"/>
  <c r="U27" i="11"/>
  <c r="Y106" i="10"/>
  <c r="Z143" i="10"/>
  <c r="AB54" i="10"/>
  <c r="Z24" i="10"/>
  <c r="Z41" i="10" s="1"/>
  <c r="Z97" i="10"/>
  <c r="AC49" i="10"/>
  <c r="AC53" i="10"/>
  <c r="AC15" i="11"/>
  <c r="AD2" i="10"/>
  <c r="AC50" i="10"/>
  <c r="AC51" i="10"/>
  <c r="AC52" i="10"/>
  <c r="AA71" i="10"/>
  <c r="AA66" i="10"/>
  <c r="AA57" i="10"/>
  <c r="AB56" i="10" s="1"/>
  <c r="AA76" i="10"/>
  <c r="AA75" i="10"/>
  <c r="AA80" i="10"/>
  <c r="AA65" i="10"/>
  <c r="AA70" i="10"/>
  <c r="AC9" i="15"/>
  <c r="AD3" i="15"/>
  <c r="AD12" i="10" s="1"/>
  <c r="X13" i="12"/>
  <c r="X16" i="12" s="1"/>
  <c r="AA69" i="10"/>
  <c r="AA79" i="10"/>
  <c r="AA63" i="10"/>
  <c r="AB62" i="10" s="1"/>
  <c r="AA74" i="10"/>
  <c r="AE35" i="13"/>
  <c r="AA78" i="10"/>
  <c r="AA61" i="10"/>
  <c r="AB60" i="10" s="1"/>
  <c r="AA73" i="10"/>
  <c r="AA68" i="10"/>
  <c r="AB14" i="11"/>
  <c r="AC1" i="10"/>
  <c r="AB64" i="10"/>
  <c r="Y19" i="11"/>
  <c r="Y12" i="12"/>
  <c r="Z6" i="12"/>
  <c r="Z104" i="10"/>
  <c r="AA72" i="10"/>
  <c r="AA67" i="10"/>
  <c r="AA77" i="10"/>
  <c r="AA59" i="10"/>
  <c r="AB58" i="10" s="1"/>
  <c r="AA8" i="13"/>
  <c r="AB37" i="10" l="1"/>
  <c r="AB39" i="10" s="1"/>
  <c r="AB21" i="11" s="1"/>
  <c r="AC38" i="10"/>
  <c r="AC30" i="10"/>
  <c r="AC29" i="10"/>
  <c r="AC31" i="10" s="1"/>
  <c r="AC18" i="10"/>
  <c r="AC43" i="10" s="1"/>
  <c r="AA92" i="10"/>
  <c r="AA99" i="10"/>
  <c r="AA96" i="10"/>
  <c r="AA103" i="10"/>
  <c r="AA102" i="10"/>
  <c r="AA95" i="10"/>
  <c r="AA94" i="10"/>
  <c r="AA101" i="10"/>
  <c r="AA93" i="10"/>
  <c r="AA100" i="10"/>
  <c r="AB25" i="11"/>
  <c r="Z26" i="11"/>
  <c r="U108" i="10"/>
  <c r="U112" i="10"/>
  <c r="U29" i="11" s="1"/>
  <c r="AB10" i="10"/>
  <c r="Z14" i="10"/>
  <c r="L130" i="10"/>
  <c r="L46" i="11" s="1"/>
  <c r="L123" i="10"/>
  <c r="L127" i="10"/>
  <c r="L37" i="11"/>
  <c r="L35" i="11"/>
  <c r="L146" i="10"/>
  <c r="M31" i="11"/>
  <c r="M116" i="10"/>
  <c r="V142" i="10"/>
  <c r="V45" i="10"/>
  <c r="V24" i="11"/>
  <c r="V111" i="10"/>
  <c r="AB20" i="10"/>
  <c r="Z19" i="11"/>
  <c r="AC9" i="10"/>
  <c r="AC6" i="10"/>
  <c r="AC7" i="10"/>
  <c r="AC8" i="10"/>
  <c r="AA27" i="10"/>
  <c r="Z9" i="12"/>
  <c r="Z11" i="12"/>
  <c r="Z10" i="12"/>
  <c r="AA24" i="10"/>
  <c r="AA41" i="10" s="1"/>
  <c r="Y86" i="10"/>
  <c r="Y81" i="10"/>
  <c r="X88" i="10"/>
  <c r="X83" i="10"/>
  <c r="X89" i="10"/>
  <c r="X84" i="10"/>
  <c r="X87" i="10"/>
  <c r="X82" i="10"/>
  <c r="X90" i="10"/>
  <c r="X85" i="10"/>
  <c r="AB27" i="10"/>
  <c r="AB20" i="11" s="1"/>
  <c r="V112" i="10"/>
  <c r="V29" i="11" s="1"/>
  <c r="Y13" i="12"/>
  <c r="Y16" i="12" s="1"/>
  <c r="AC54" i="10"/>
  <c r="AE2" i="10"/>
  <c r="AD15" i="11"/>
  <c r="AD53" i="10"/>
  <c r="AD51" i="10"/>
  <c r="AD52" i="10"/>
  <c r="AD50" i="10"/>
  <c r="AD49" i="10"/>
  <c r="AB72" i="10"/>
  <c r="AB77" i="10"/>
  <c r="AB59" i="10"/>
  <c r="AC58" i="10" s="1"/>
  <c r="AB67" i="10"/>
  <c r="AB63" i="10"/>
  <c r="AC62" i="10" s="1"/>
  <c r="AB69" i="10"/>
  <c r="AB79" i="10"/>
  <c r="AB74" i="10"/>
  <c r="Y110" i="10"/>
  <c r="Y22" i="11"/>
  <c r="AD9" i="15"/>
  <c r="Z106" i="10"/>
  <c r="Z12" i="12"/>
  <c r="AA6" i="12"/>
  <c r="AB57" i="10"/>
  <c r="AC56" i="10" s="1"/>
  <c r="AB66" i="10"/>
  <c r="AB71" i="10"/>
  <c r="AB76" i="10"/>
  <c r="AD1" i="10"/>
  <c r="AC14" i="11"/>
  <c r="AB68" i="10"/>
  <c r="AB73" i="10"/>
  <c r="AB61" i="10"/>
  <c r="AC60" i="10" s="1"/>
  <c r="AB78" i="10"/>
  <c r="AA97" i="10"/>
  <c r="AB65" i="10"/>
  <c r="AC64" i="10" s="1"/>
  <c r="AB70" i="10"/>
  <c r="AB75" i="10"/>
  <c r="AB80" i="10"/>
  <c r="AF35" i="13"/>
  <c r="AE3" i="15"/>
  <c r="AE12" i="10" s="1"/>
  <c r="AA104" i="10"/>
  <c r="AB8" i="13"/>
  <c r="AC37" i="10" l="1"/>
  <c r="AC39" i="10" s="1"/>
  <c r="AC21" i="11" s="1"/>
  <c r="AD38" i="10"/>
  <c r="AD30" i="10"/>
  <c r="AD29" i="10"/>
  <c r="AD31" i="10" s="1"/>
  <c r="AD18" i="10"/>
  <c r="AD43" i="10" s="1"/>
  <c r="AB99" i="10"/>
  <c r="AB92" i="10"/>
  <c r="AB103" i="10"/>
  <c r="AB96" i="10"/>
  <c r="AB102" i="10"/>
  <c r="AB95" i="10"/>
  <c r="AB101" i="10"/>
  <c r="AB94" i="10"/>
  <c r="AB93" i="10"/>
  <c r="AB100" i="10"/>
  <c r="AA20" i="11"/>
  <c r="AC25" i="11"/>
  <c r="AA26" i="11"/>
  <c r="Z110" i="10"/>
  <c r="V108" i="10"/>
  <c r="V27" i="11"/>
  <c r="L40" i="11"/>
  <c r="L43" i="11"/>
  <c r="AC10" i="10"/>
  <c r="AA14" i="10"/>
  <c r="M33" i="11"/>
  <c r="N114" i="10"/>
  <c r="M118" i="10"/>
  <c r="M120" i="10"/>
  <c r="W111" i="10"/>
  <c r="W24" i="11"/>
  <c r="W142" i="10"/>
  <c r="W45" i="10"/>
  <c r="AC20" i="10"/>
  <c r="AA19" i="11"/>
  <c r="AD9" i="10"/>
  <c r="AD6" i="10"/>
  <c r="AD7" i="10"/>
  <c r="AD8" i="10"/>
  <c r="AB143" i="10"/>
  <c r="AA9" i="12"/>
  <c r="AA11" i="12"/>
  <c r="AA10" i="12"/>
  <c r="AB24" i="10"/>
  <c r="AB41" i="10" s="1"/>
  <c r="Y90" i="10"/>
  <c r="Y85" i="10"/>
  <c r="Y89" i="10"/>
  <c r="Y84" i="10"/>
  <c r="Z86" i="10"/>
  <c r="Z81" i="10"/>
  <c r="Y87" i="10"/>
  <c r="Y82" i="10"/>
  <c r="Y88" i="10"/>
  <c r="Y83" i="10"/>
  <c r="AC27" i="10"/>
  <c r="Z22" i="11"/>
  <c r="AF2" i="10"/>
  <c r="AE49" i="10"/>
  <c r="AE50" i="10"/>
  <c r="AE53" i="10"/>
  <c r="AE52" i="10"/>
  <c r="AE15" i="11"/>
  <c r="AE51" i="10"/>
  <c r="AD54" i="10"/>
  <c r="AC71" i="10"/>
  <c r="AC57" i="10"/>
  <c r="AD56" i="10" s="1"/>
  <c r="AC76" i="10"/>
  <c r="AC66" i="10"/>
  <c r="AC75" i="10"/>
  <c r="AC70" i="10"/>
  <c r="AC80" i="10"/>
  <c r="AC65" i="10"/>
  <c r="AD64" i="10" s="1"/>
  <c r="AC67" i="10"/>
  <c r="AC59" i="10"/>
  <c r="AD58" i="10" s="1"/>
  <c r="AC72" i="10"/>
  <c r="AC77" i="10"/>
  <c r="AC63" i="10"/>
  <c r="AD62" i="10" s="1"/>
  <c r="AC69" i="10"/>
  <c r="AC74" i="10"/>
  <c r="AC79" i="10"/>
  <c r="AF3" i="15"/>
  <c r="AF12" i="10" s="1"/>
  <c r="AA106" i="10"/>
  <c r="AE1" i="10"/>
  <c r="AD14" i="11"/>
  <c r="AB97" i="10"/>
  <c r="AB6" i="12"/>
  <c r="AA12" i="12"/>
  <c r="AE9" i="15"/>
  <c r="AC73" i="10"/>
  <c r="AC61" i="10"/>
  <c r="AD60" i="10" s="1"/>
  <c r="AC68" i="10"/>
  <c r="AC78" i="10"/>
  <c r="AG35" i="13"/>
  <c r="AB104" i="10"/>
  <c r="Z13" i="12"/>
  <c r="Z16" i="12" s="1"/>
  <c r="AC8" i="13"/>
  <c r="AD37" i="10" l="1"/>
  <c r="AD39" i="10" s="1"/>
  <c r="AD21" i="11" s="1"/>
  <c r="AE38" i="10"/>
  <c r="AE30" i="10"/>
  <c r="AE29" i="10"/>
  <c r="AE31" i="10" s="1"/>
  <c r="AE18" i="10"/>
  <c r="AE43" i="10" s="1"/>
  <c r="AC92" i="10"/>
  <c r="AC99" i="10"/>
  <c r="AC96" i="10"/>
  <c r="AC103" i="10"/>
  <c r="AC102" i="10"/>
  <c r="AC95" i="10"/>
  <c r="AC94" i="10"/>
  <c r="AC101" i="10"/>
  <c r="AC100" i="10"/>
  <c r="AC93" i="10"/>
  <c r="AC20" i="11"/>
  <c r="AD25" i="11"/>
  <c r="AB26" i="11"/>
  <c r="AA110" i="10"/>
  <c r="W108" i="10"/>
  <c r="AD10" i="10"/>
  <c r="AB14" i="10"/>
  <c r="M130" i="10"/>
  <c r="M46" i="11" s="1"/>
  <c r="M127" i="10"/>
  <c r="M37" i="11"/>
  <c r="M123" i="10"/>
  <c r="M35" i="11"/>
  <c r="M146" i="10"/>
  <c r="N116" i="10"/>
  <c r="N31" i="11"/>
  <c r="W112" i="10"/>
  <c r="W29" i="11" s="1"/>
  <c r="W27" i="11"/>
  <c r="AD20" i="10"/>
  <c r="AB19" i="11"/>
  <c r="AE9" i="10"/>
  <c r="AE6" i="10"/>
  <c r="AE7" i="10"/>
  <c r="AE8" i="10"/>
  <c r="AA22" i="11"/>
  <c r="AB9" i="12"/>
  <c r="AB11" i="12"/>
  <c r="AB10" i="12"/>
  <c r="AC24" i="10"/>
  <c r="AC41" i="10" s="1"/>
  <c r="Z88" i="10"/>
  <c r="Z83" i="10"/>
  <c r="AA86" i="10"/>
  <c r="AA81" i="10"/>
  <c r="Z90" i="10"/>
  <c r="Z85" i="10"/>
  <c r="Z87" i="10"/>
  <c r="Z82" i="10"/>
  <c r="Z89" i="10"/>
  <c r="Z84" i="10"/>
  <c r="AC143" i="10"/>
  <c r="AE54" i="10"/>
  <c r="AG2" i="10"/>
  <c r="AF51" i="10"/>
  <c r="AF50" i="10"/>
  <c r="AF53" i="10"/>
  <c r="AF15" i="11"/>
  <c r="AF49" i="10"/>
  <c r="AF52" i="10"/>
  <c r="AD78" i="10"/>
  <c r="AD61" i="10"/>
  <c r="AE60" i="10" s="1"/>
  <c r="AD68" i="10"/>
  <c r="AD73" i="10"/>
  <c r="AD77" i="10"/>
  <c r="AD67" i="10"/>
  <c r="AD72" i="10"/>
  <c r="AD59" i="10"/>
  <c r="AE58" i="10" s="1"/>
  <c r="AH35" i="13"/>
  <c r="AB106" i="10"/>
  <c r="AD71" i="10"/>
  <c r="AD66" i="10"/>
  <c r="AD76" i="10"/>
  <c r="AD57" i="10"/>
  <c r="AE56" i="10" s="1"/>
  <c r="AF9" i="15"/>
  <c r="AD75" i="10"/>
  <c r="AD80" i="10"/>
  <c r="AD70" i="10"/>
  <c r="AD65" i="10"/>
  <c r="AE64" i="10" s="1"/>
  <c r="AD63" i="10"/>
  <c r="AE62" i="10" s="1"/>
  <c r="AD69" i="10"/>
  <c r="AD79" i="10"/>
  <c r="AD74" i="10"/>
  <c r="AG3" i="15"/>
  <c r="AG12" i="10" s="1"/>
  <c r="AC97" i="10"/>
  <c r="AC104" i="10"/>
  <c r="AA13" i="12"/>
  <c r="AA16" i="12" s="1"/>
  <c r="AC6" i="12"/>
  <c r="AB12" i="12"/>
  <c r="AE14" i="11"/>
  <c r="AF1" i="10"/>
  <c r="AD8" i="13"/>
  <c r="AE37" i="10" l="1"/>
  <c r="AE39" i="10" s="1"/>
  <c r="AE21" i="11" s="1"/>
  <c r="AF38" i="10"/>
  <c r="AF30" i="10"/>
  <c r="AF29" i="10"/>
  <c r="AF31" i="10" s="1"/>
  <c r="AF18" i="10"/>
  <c r="AF43" i="10" s="1"/>
  <c r="AD92" i="10"/>
  <c r="AD99" i="10"/>
  <c r="AD96" i="10"/>
  <c r="AD103" i="10"/>
  <c r="AD102" i="10"/>
  <c r="AD95" i="10"/>
  <c r="AD101" i="10"/>
  <c r="AD94" i="10"/>
  <c r="AD100" i="10"/>
  <c r="AD93" i="10"/>
  <c r="AE25" i="11"/>
  <c r="AC26" i="11"/>
  <c r="AB22" i="11"/>
  <c r="M40" i="11"/>
  <c r="M43" i="11"/>
  <c r="AE10" i="10"/>
  <c r="AC14" i="10"/>
  <c r="N33" i="11"/>
  <c r="O114" i="10"/>
  <c r="N118" i="10"/>
  <c r="N120" i="10"/>
  <c r="X45" i="10"/>
  <c r="X111" i="10"/>
  <c r="X142" i="10"/>
  <c r="X24" i="11"/>
  <c r="AE20" i="10"/>
  <c r="AC19" i="11"/>
  <c r="AF9" i="10"/>
  <c r="AF6" i="10"/>
  <c r="AF7" i="10"/>
  <c r="AF8" i="10"/>
  <c r="AB110" i="10"/>
  <c r="AC9" i="12"/>
  <c r="AC11" i="12"/>
  <c r="AC10" i="12"/>
  <c r="AA89" i="10"/>
  <c r="AA84" i="10"/>
  <c r="AB86" i="10"/>
  <c r="AB81" i="10"/>
  <c r="AA90" i="10"/>
  <c r="AA85" i="10"/>
  <c r="AA88" i="10"/>
  <c r="AA83" i="10"/>
  <c r="AA87" i="10"/>
  <c r="AA82" i="10"/>
  <c r="AE24" i="10"/>
  <c r="AF54" i="10"/>
  <c r="AC106" i="10"/>
  <c r="AD97" i="10"/>
  <c r="AG53" i="10"/>
  <c r="AG15" i="11"/>
  <c r="AG51" i="10"/>
  <c r="AG52" i="10"/>
  <c r="AH2" i="10"/>
  <c r="AG50" i="10"/>
  <c r="AG49" i="10"/>
  <c r="AE66" i="10"/>
  <c r="AE71" i="10"/>
  <c r="AE76" i="10"/>
  <c r="AE57" i="10"/>
  <c r="AF56" i="10" s="1"/>
  <c r="AE61" i="10"/>
  <c r="AF60" i="10" s="1"/>
  <c r="AE78" i="10"/>
  <c r="AE73" i="10"/>
  <c r="AE68" i="10"/>
  <c r="AB13" i="12"/>
  <c r="AB16" i="12" s="1"/>
  <c r="AD6" i="12"/>
  <c r="AC12" i="12"/>
  <c r="AG9" i="15"/>
  <c r="AI35" i="13"/>
  <c r="AE77" i="10"/>
  <c r="AE72" i="10"/>
  <c r="AE59" i="10"/>
  <c r="AF58" i="10" s="1"/>
  <c r="AE67" i="10"/>
  <c r="AF14" i="11"/>
  <c r="AG1" i="10"/>
  <c r="AH3" i="15"/>
  <c r="AH12" i="10" s="1"/>
  <c r="AD104" i="10"/>
  <c r="AE74" i="10"/>
  <c r="AE69" i="10"/>
  <c r="AE63" i="10"/>
  <c r="AF62" i="10" s="1"/>
  <c r="AE79" i="10"/>
  <c r="AE65" i="10"/>
  <c r="AF64" i="10" s="1"/>
  <c r="AE75" i="10"/>
  <c r="AE70" i="10"/>
  <c r="AE80" i="10"/>
  <c r="AD27" i="10"/>
  <c r="AD143" i="10"/>
  <c r="AD24" i="10"/>
  <c r="AD41" i="10" s="1"/>
  <c r="AE8" i="13"/>
  <c r="AF37" i="10" l="1"/>
  <c r="AF39" i="10" s="1"/>
  <c r="AF21" i="11" s="1"/>
  <c r="AG38" i="10"/>
  <c r="AG30" i="10"/>
  <c r="AG29" i="10"/>
  <c r="AG31" i="10" s="1"/>
  <c r="AG18" i="10"/>
  <c r="AG43" i="10" s="1"/>
  <c r="AD20" i="11"/>
  <c r="AF25" i="11"/>
  <c r="AD26" i="11"/>
  <c r="AC22" i="11"/>
  <c r="X108" i="10"/>
  <c r="AF10" i="10"/>
  <c r="AD14" i="10"/>
  <c r="N130" i="10"/>
  <c r="N46" i="11" s="1"/>
  <c r="N123" i="10"/>
  <c r="N127" i="10"/>
  <c r="N37" i="11"/>
  <c r="N35" i="11"/>
  <c r="N146" i="10"/>
  <c r="O31" i="11"/>
  <c r="O116" i="10"/>
  <c r="X27" i="11"/>
  <c r="X112" i="10"/>
  <c r="X29" i="11" s="1"/>
  <c r="Y111" i="10"/>
  <c r="Y45" i="10"/>
  <c r="Y142" i="10"/>
  <c r="Y24" i="11"/>
  <c r="AF20" i="10"/>
  <c r="AG9" i="10"/>
  <c r="AG6" i="10"/>
  <c r="AG7" i="10"/>
  <c r="AG8" i="10"/>
  <c r="AC110" i="10"/>
  <c r="AD9" i="12"/>
  <c r="AD11" i="12"/>
  <c r="AD10" i="12"/>
  <c r="AE93" i="10"/>
  <c r="AE92" i="10"/>
  <c r="AB87" i="10"/>
  <c r="AB82" i="10"/>
  <c r="AB88" i="10"/>
  <c r="AB83" i="10"/>
  <c r="AB89" i="10"/>
  <c r="AB84" i="10"/>
  <c r="AE100" i="10"/>
  <c r="AE103" i="10"/>
  <c r="AE94" i="10"/>
  <c r="AC86" i="10"/>
  <c r="AC81" i="10"/>
  <c r="AE99" i="10"/>
  <c r="AE95" i="10"/>
  <c r="AE96" i="10"/>
  <c r="AE102" i="10"/>
  <c r="AE101" i="10"/>
  <c r="AB90" i="10"/>
  <c r="AB85" i="10"/>
  <c r="AE27" i="10"/>
  <c r="AE41" i="10" s="1"/>
  <c r="AE143" i="10"/>
  <c r="AJ35" i="13"/>
  <c r="AF24" i="10"/>
  <c r="AH52" i="10"/>
  <c r="AH49" i="10"/>
  <c r="AI2" i="10"/>
  <c r="AH51" i="10"/>
  <c r="AH15" i="11"/>
  <c r="AH53" i="10"/>
  <c r="AH50" i="10"/>
  <c r="AG54" i="10"/>
  <c r="AF63" i="10"/>
  <c r="AG62" i="10" s="1"/>
  <c r="AF74" i="10"/>
  <c r="AF69" i="10"/>
  <c r="AF79" i="10"/>
  <c r="AF66" i="10"/>
  <c r="AF57" i="10"/>
  <c r="AG56" i="10" s="1"/>
  <c r="AF76" i="10"/>
  <c r="AF71" i="10"/>
  <c r="AI3" i="15"/>
  <c r="AI12" i="10" s="1"/>
  <c r="AF75" i="10"/>
  <c r="AF70" i="10"/>
  <c r="AF65" i="10"/>
  <c r="AG64" i="10" s="1"/>
  <c r="AF80" i="10"/>
  <c r="AF78" i="10"/>
  <c r="AF61" i="10"/>
  <c r="AG60" i="10" s="1"/>
  <c r="AF73" i="10"/>
  <c r="AF68" i="10"/>
  <c r="AH9" i="15"/>
  <c r="AH1" i="10"/>
  <c r="AG14" i="11"/>
  <c r="AD106" i="10"/>
  <c r="AD19" i="11"/>
  <c r="AF72" i="10"/>
  <c r="AF77" i="10"/>
  <c r="AF59" i="10"/>
  <c r="AG58" i="10" s="1"/>
  <c r="AF67" i="10"/>
  <c r="AC13" i="12"/>
  <c r="AC16" i="12" s="1"/>
  <c r="AE6" i="12"/>
  <c r="AD12" i="12"/>
  <c r="AE19" i="11"/>
  <c r="AF8" i="13"/>
  <c r="C8" i="13" s="1"/>
  <c r="AG37" i="10" l="1"/>
  <c r="AG39" i="10" s="1"/>
  <c r="AG21" i="11" s="1"/>
  <c r="AH38" i="10"/>
  <c r="AH30" i="10"/>
  <c r="AH29" i="10"/>
  <c r="AH31" i="10" s="1"/>
  <c r="AH18" i="10"/>
  <c r="AH43" i="10" s="1"/>
  <c r="C9" i="13"/>
  <c r="AB142" i="10"/>
  <c r="AF99" i="10"/>
  <c r="AF92" i="10"/>
  <c r="AF96" i="10"/>
  <c r="AF103" i="10"/>
  <c r="AF95" i="10"/>
  <c r="AF102" i="10"/>
  <c r="AF94" i="10"/>
  <c r="AF101" i="10"/>
  <c r="AF93" i="10"/>
  <c r="AF100" i="10"/>
  <c r="AE20" i="11"/>
  <c r="Y108" i="10"/>
  <c r="N40" i="11"/>
  <c r="N43" i="11"/>
  <c r="AG10" i="10"/>
  <c r="AE14" i="10"/>
  <c r="O33" i="11"/>
  <c r="P114" i="10"/>
  <c r="O118" i="10"/>
  <c r="O120" i="10"/>
  <c r="Y27" i="11"/>
  <c r="Y112" i="10"/>
  <c r="Y29" i="11" s="1"/>
  <c r="Z142" i="10"/>
  <c r="Z24" i="11"/>
  <c r="Z111" i="10"/>
  <c r="Z45" i="10"/>
  <c r="AG20" i="10"/>
  <c r="AH9" i="10"/>
  <c r="AH6" i="10"/>
  <c r="AH7" i="10"/>
  <c r="AH8" i="10"/>
  <c r="AE9" i="12"/>
  <c r="AE11" i="12"/>
  <c r="AE10" i="12"/>
  <c r="AE12" i="12"/>
  <c r="AE104" i="10"/>
  <c r="AE97" i="10"/>
  <c r="AD86" i="10"/>
  <c r="AD81" i="10"/>
  <c r="AC87" i="10"/>
  <c r="AC82" i="10"/>
  <c r="AC89" i="10"/>
  <c r="AC84" i="10"/>
  <c r="AC90" i="10"/>
  <c r="AC85" i="10"/>
  <c r="AC88" i="10"/>
  <c r="AC83" i="10"/>
  <c r="AG143" i="10"/>
  <c r="AF27" i="10"/>
  <c r="AF41" i="10" s="1"/>
  <c r="AF143" i="10"/>
  <c r="AK35" i="13"/>
  <c r="AB111" i="10"/>
  <c r="AB112" i="10" s="1"/>
  <c r="AB29" i="11" s="1"/>
  <c r="AB45" i="10"/>
  <c r="AB108" i="10" s="1"/>
  <c r="AB24" i="11"/>
  <c r="AC24" i="11"/>
  <c r="AJ2" i="10"/>
  <c r="AI51" i="10"/>
  <c r="AI49" i="10"/>
  <c r="AI52" i="10"/>
  <c r="AI50" i="10"/>
  <c r="AI53" i="10"/>
  <c r="AI15" i="11"/>
  <c r="AH54" i="10"/>
  <c r="AG25" i="11"/>
  <c r="AG67" i="10"/>
  <c r="AG72" i="10"/>
  <c r="AG59" i="10"/>
  <c r="AH58" i="10" s="1"/>
  <c r="AG77" i="10"/>
  <c r="AG70" i="10"/>
  <c r="AG75" i="10"/>
  <c r="AG80" i="10"/>
  <c r="AG65" i="10"/>
  <c r="AH64" i="10" s="1"/>
  <c r="AF97" i="10"/>
  <c r="AI9" i="15"/>
  <c r="AF104" i="10"/>
  <c r="AF26" i="11" s="1"/>
  <c r="AF19" i="11"/>
  <c r="AD22" i="11"/>
  <c r="AD110" i="10"/>
  <c r="AG69" i="10"/>
  <c r="AG74" i="10"/>
  <c r="AG79" i="10"/>
  <c r="AG63" i="10"/>
  <c r="AH62" i="10" s="1"/>
  <c r="AG61" i="10"/>
  <c r="AH60" i="10" s="1"/>
  <c r="AG68" i="10"/>
  <c r="AG78" i="10"/>
  <c r="AG73" i="10"/>
  <c r="AJ3" i="15"/>
  <c r="AF6" i="12"/>
  <c r="AD13" i="12"/>
  <c r="AD16" i="12" s="1"/>
  <c r="AG71" i="10"/>
  <c r="AG57" i="10"/>
  <c r="AH56" i="10" s="1"/>
  <c r="AG76" i="10"/>
  <c r="AG66" i="10"/>
  <c r="AI1" i="10"/>
  <c r="AH14" i="11"/>
  <c r="AH37" i="10" l="1"/>
  <c r="AH39" i="10" s="1"/>
  <c r="AH21" i="11" s="1"/>
  <c r="AI38" i="10"/>
  <c r="AI30" i="10"/>
  <c r="AI29" i="10"/>
  <c r="AI31" i="10" s="1"/>
  <c r="AG92" i="10"/>
  <c r="AG99" i="10"/>
  <c r="AG103" i="10"/>
  <c r="AG96" i="10"/>
  <c r="AG102" i="10"/>
  <c r="AG95" i="10"/>
  <c r="AG101" i="10"/>
  <c r="AG94" i="10"/>
  <c r="AG100" i="10"/>
  <c r="AG93" i="10"/>
  <c r="AF20" i="11"/>
  <c r="AH25" i="11"/>
  <c r="AE26" i="11"/>
  <c r="AE110" i="10"/>
  <c r="Z108" i="10"/>
  <c r="AH10" i="10"/>
  <c r="O130" i="10"/>
  <c r="O46" i="11" s="1"/>
  <c r="O123" i="10"/>
  <c r="O37" i="11"/>
  <c r="O127" i="10"/>
  <c r="O35" i="11"/>
  <c r="O146" i="10"/>
  <c r="P116" i="10"/>
  <c r="P31" i="11"/>
  <c r="Z27" i="11"/>
  <c r="Z112" i="10"/>
  <c r="Z29" i="11" s="1"/>
  <c r="AA111" i="10"/>
  <c r="AA142" i="10"/>
  <c r="AA24" i="11"/>
  <c r="AA45" i="10"/>
  <c r="AH20" i="10"/>
  <c r="AI9" i="10"/>
  <c r="AI6" i="10"/>
  <c r="AI7" i="10"/>
  <c r="AI8" i="10"/>
  <c r="AJ12" i="10"/>
  <c r="AK3" i="15"/>
  <c r="AG27" i="10"/>
  <c r="AG24" i="10"/>
  <c r="AG41" i="10" s="1"/>
  <c r="AE106" i="10"/>
  <c r="AE13" i="12"/>
  <c r="AE16" i="12" s="1"/>
  <c r="AF9" i="12"/>
  <c r="AF11" i="12"/>
  <c r="AG6" i="12"/>
  <c r="AF12" i="12"/>
  <c r="AF10" i="12"/>
  <c r="AD90" i="10"/>
  <c r="AD85" i="10"/>
  <c r="AD87" i="10"/>
  <c r="AD82" i="10"/>
  <c r="AE86" i="10"/>
  <c r="AE81" i="10"/>
  <c r="AD88" i="10"/>
  <c r="AD83" i="10"/>
  <c r="AD89" i="10"/>
  <c r="AD84" i="10"/>
  <c r="AE22" i="11"/>
  <c r="AB27" i="11"/>
  <c r="AL35" i="13"/>
  <c r="AC111" i="10"/>
  <c r="AC112" i="10" s="1"/>
  <c r="AC29" i="11" s="1"/>
  <c r="AC45" i="10"/>
  <c r="AC108" i="10" s="1"/>
  <c r="AC142" i="10"/>
  <c r="AG104" i="10"/>
  <c r="AI54" i="10"/>
  <c r="AH27" i="10"/>
  <c r="AH20" i="11" s="1"/>
  <c r="AG97" i="10"/>
  <c r="AF106" i="10"/>
  <c r="AJ52" i="10"/>
  <c r="AJ51" i="10"/>
  <c r="AJ15" i="11"/>
  <c r="AJ49" i="10"/>
  <c r="AJ50" i="10"/>
  <c r="AK2" i="10"/>
  <c r="AJ53" i="10"/>
  <c r="AH66" i="10"/>
  <c r="AH71" i="10"/>
  <c r="AH57" i="10"/>
  <c r="AI56" i="10" s="1"/>
  <c r="AH76" i="10"/>
  <c r="AH73" i="10"/>
  <c r="AH78" i="10"/>
  <c r="AH68" i="10"/>
  <c r="AH61" i="10"/>
  <c r="AI60" i="10" s="1"/>
  <c r="AJ1" i="10"/>
  <c r="AI14" i="11"/>
  <c r="AJ9" i="15"/>
  <c r="AI20" i="10" s="1"/>
  <c r="AH80" i="10"/>
  <c r="AH75" i="10"/>
  <c r="AH70" i="10"/>
  <c r="AH65" i="10"/>
  <c r="AI64" i="10" s="1"/>
  <c r="AH69" i="10"/>
  <c r="AH63" i="10"/>
  <c r="AI62" i="10" s="1"/>
  <c r="AH74" i="10"/>
  <c r="AH79" i="10"/>
  <c r="AH77" i="10"/>
  <c r="AH67" i="10"/>
  <c r="AH59" i="10"/>
  <c r="AI58" i="10" s="1"/>
  <c r="AH72" i="10"/>
  <c r="AI37" i="10" l="1"/>
  <c r="AI39" i="10" s="1"/>
  <c r="AI21" i="11" s="1"/>
  <c r="AJ38" i="10"/>
  <c r="AJ30" i="10"/>
  <c r="AJ29" i="10"/>
  <c r="AJ31" i="10" s="1"/>
  <c r="AH99" i="10"/>
  <c r="AH92" i="10"/>
  <c r="AH96" i="10"/>
  <c r="AH103" i="10"/>
  <c r="AH102" i="10"/>
  <c r="AH95" i="10"/>
  <c r="AH94" i="10"/>
  <c r="AH101" i="10"/>
  <c r="AH100" i="10"/>
  <c r="AH93" i="10"/>
  <c r="AG20" i="11"/>
  <c r="AG26" i="11"/>
  <c r="AF110" i="10"/>
  <c r="AD24" i="11"/>
  <c r="AA108" i="10"/>
  <c r="O40" i="11"/>
  <c r="O43" i="11"/>
  <c r="AI10" i="10"/>
  <c r="AF14" i="10"/>
  <c r="P118" i="10"/>
  <c r="Q114" i="10"/>
  <c r="P33" i="11"/>
  <c r="P120" i="10"/>
  <c r="AA27" i="11"/>
  <c r="AA112" i="10"/>
  <c r="AA29" i="11" s="1"/>
  <c r="AF81" i="10"/>
  <c r="AF86" i="10"/>
  <c r="AJ9" i="10"/>
  <c r="AJ6" i="10"/>
  <c r="AJ7" i="10"/>
  <c r="AJ8" i="10"/>
  <c r="AL3" i="15"/>
  <c r="AK12" i="10"/>
  <c r="AG106" i="10"/>
  <c r="AG19" i="11"/>
  <c r="AK9" i="15"/>
  <c r="AJ20" i="10" s="1"/>
  <c r="AF13" i="12"/>
  <c r="AF16" i="12" s="1"/>
  <c r="AH6" i="12"/>
  <c r="AG9" i="12"/>
  <c r="AG11" i="12"/>
  <c r="AG12" i="12"/>
  <c r="AG10" i="12"/>
  <c r="AE89" i="10"/>
  <c r="AE84" i="10"/>
  <c r="AE87" i="10"/>
  <c r="AE82" i="10"/>
  <c r="AE83" i="10"/>
  <c r="AE88" i="10"/>
  <c r="AE90" i="10"/>
  <c r="AE85" i="10"/>
  <c r="AF22" i="11"/>
  <c r="AC27" i="11"/>
  <c r="AD142" i="10"/>
  <c r="AH143" i="10"/>
  <c r="AD45" i="10"/>
  <c r="AD111" i="10"/>
  <c r="AH24" i="10"/>
  <c r="AH41" i="10" s="1"/>
  <c r="AK49" i="10"/>
  <c r="AK53" i="10"/>
  <c r="AK50" i="10"/>
  <c r="AK52" i="10"/>
  <c r="AL2" i="10"/>
  <c r="AK15" i="11"/>
  <c r="AK51" i="10"/>
  <c r="AJ54" i="10"/>
  <c r="AI25" i="11"/>
  <c r="AI63" i="10"/>
  <c r="AJ62" i="10" s="1"/>
  <c r="AI79" i="10"/>
  <c r="AI74" i="10"/>
  <c r="AI69" i="10"/>
  <c r="AI59" i="10"/>
  <c r="AJ58" i="10" s="1"/>
  <c r="AI77" i="10"/>
  <c r="AI72" i="10"/>
  <c r="AI67" i="10"/>
  <c r="AI73" i="10"/>
  <c r="AI61" i="10"/>
  <c r="AJ60" i="10" s="1"/>
  <c r="AI68" i="10"/>
  <c r="AI78" i="10"/>
  <c r="AI71" i="10"/>
  <c r="AI66" i="10"/>
  <c r="AI76" i="10"/>
  <c r="AI57" i="10"/>
  <c r="AJ56" i="10" s="1"/>
  <c r="AI70" i="10"/>
  <c r="AI80" i="10"/>
  <c r="AI65" i="10"/>
  <c r="AJ64" i="10" s="1"/>
  <c r="AI75" i="10"/>
  <c r="AH104" i="10"/>
  <c r="AH97" i="10"/>
  <c r="AK1" i="10"/>
  <c r="AJ14" i="11"/>
  <c r="AJ37" i="10" l="1"/>
  <c r="AJ39" i="10" s="1"/>
  <c r="AJ21" i="11" s="1"/>
  <c r="AK38" i="10"/>
  <c r="AK30" i="10"/>
  <c r="AK29" i="10"/>
  <c r="AK31" i="10" s="1"/>
  <c r="AI92" i="10"/>
  <c r="AI99" i="10"/>
  <c r="AI103" i="10"/>
  <c r="AI96" i="10"/>
  <c r="AI95" i="10"/>
  <c r="AI102" i="10"/>
  <c r="AI94" i="10"/>
  <c r="AI101" i="10"/>
  <c r="AI93" i="10"/>
  <c r="AI100" i="10"/>
  <c r="AJ25" i="11"/>
  <c r="AG22" i="11"/>
  <c r="AE45" i="10"/>
  <c r="AD108" i="10"/>
  <c r="AD112" i="10"/>
  <c r="AD29" i="11" s="1"/>
  <c r="AJ10" i="10"/>
  <c r="AG14" i="10"/>
  <c r="P130" i="10"/>
  <c r="P46" i="11" s="1"/>
  <c r="P127" i="10"/>
  <c r="P37" i="11"/>
  <c r="P123" i="10"/>
  <c r="Q31" i="11"/>
  <c r="Q116" i="10"/>
  <c r="P35" i="11"/>
  <c r="P146" i="10"/>
  <c r="AG81" i="10"/>
  <c r="AG86" i="10"/>
  <c r="AH19" i="11"/>
  <c r="AK9" i="10"/>
  <c r="AK6" i="10"/>
  <c r="AK7" i="10"/>
  <c r="AK8" i="10"/>
  <c r="AM3" i="15"/>
  <c r="AL12" i="10"/>
  <c r="AG110" i="10"/>
  <c r="AK24" i="11"/>
  <c r="AG13" i="12"/>
  <c r="AG16" i="12" s="1"/>
  <c r="B16" i="12" s="1"/>
  <c r="AH9" i="12"/>
  <c r="AH11" i="12"/>
  <c r="AI6" i="12"/>
  <c r="AH10" i="12"/>
  <c r="AH12" i="12"/>
  <c r="AL9" i="15"/>
  <c r="AK20" i="10" s="1"/>
  <c r="AF85" i="10"/>
  <c r="AF90" i="10"/>
  <c r="AF84" i="10"/>
  <c r="AF89" i="10"/>
  <c r="AF83" i="10"/>
  <c r="AF88" i="10"/>
  <c r="AF82" i="10"/>
  <c r="AF87" i="10"/>
  <c r="AG45" i="10"/>
  <c r="AG108" i="10" s="1"/>
  <c r="AD27" i="11"/>
  <c r="AI24" i="11"/>
  <c r="AI142" i="10"/>
  <c r="AE24" i="11"/>
  <c r="AE111" i="10"/>
  <c r="AE142" i="10"/>
  <c r="AH24" i="11"/>
  <c r="AH142" i="10"/>
  <c r="AH106" i="10"/>
  <c r="AL52" i="10"/>
  <c r="AL15" i="11"/>
  <c r="AL49" i="10"/>
  <c r="AL51" i="10"/>
  <c r="AL53" i="10"/>
  <c r="AM2" i="10"/>
  <c r="AL50" i="10"/>
  <c r="AK54" i="10"/>
  <c r="AJ75" i="10"/>
  <c r="AJ65" i="10"/>
  <c r="AK64" i="10" s="1"/>
  <c r="AJ80" i="10"/>
  <c r="AJ70" i="10"/>
  <c r="AJ68" i="10"/>
  <c r="AJ73" i="10"/>
  <c r="AJ61" i="10"/>
  <c r="AK60" i="10" s="1"/>
  <c r="AJ78" i="10"/>
  <c r="AJ57" i="10"/>
  <c r="AK56" i="10" s="1"/>
  <c r="AJ71" i="10"/>
  <c r="AJ76" i="10"/>
  <c r="AJ66" i="10"/>
  <c r="AH26" i="11"/>
  <c r="AH111" i="10"/>
  <c r="AH27" i="11" s="1"/>
  <c r="AJ69" i="10"/>
  <c r="AJ63" i="10"/>
  <c r="AK62" i="10" s="1"/>
  <c r="AJ74" i="10"/>
  <c r="AJ79" i="10"/>
  <c r="AI143" i="10"/>
  <c r="AI24" i="10"/>
  <c r="AI27" i="10"/>
  <c r="AJ72" i="10"/>
  <c r="AJ67" i="10"/>
  <c r="AJ77" i="10"/>
  <c r="AJ59" i="10"/>
  <c r="AK58" i="10" s="1"/>
  <c r="AL1" i="10"/>
  <c r="AK14" i="11"/>
  <c r="AI97" i="10"/>
  <c r="AI104" i="10"/>
  <c r="E43" i="10"/>
  <c r="AK37" i="10" l="1"/>
  <c r="AK39" i="10" s="1"/>
  <c r="AK21" i="11" s="1"/>
  <c r="AL38" i="10"/>
  <c r="AI41" i="10"/>
  <c r="AL30" i="10"/>
  <c r="AL29" i="10"/>
  <c r="AL31" i="10" s="1"/>
  <c r="AJ92" i="10"/>
  <c r="AJ99" i="10"/>
  <c r="AJ96" i="10"/>
  <c r="AJ103" i="10"/>
  <c r="AJ102" i="10"/>
  <c r="AJ95" i="10"/>
  <c r="AJ101" i="10"/>
  <c r="AJ94" i="10"/>
  <c r="AJ93" i="10"/>
  <c r="AJ100" i="10"/>
  <c r="AE108" i="10"/>
  <c r="AK25" i="11"/>
  <c r="AH22" i="11"/>
  <c r="AE112" i="10"/>
  <c r="AE29" i="11" s="1"/>
  <c r="P40" i="11"/>
  <c r="P43" i="11"/>
  <c r="AK10" i="10"/>
  <c r="AH14" i="10"/>
  <c r="Q118" i="10"/>
  <c r="R114" i="10"/>
  <c r="Q33" i="11"/>
  <c r="Q120" i="10"/>
  <c r="AG82" i="10"/>
  <c r="AG87" i="10"/>
  <c r="AH86" i="10"/>
  <c r="AH81" i="10"/>
  <c r="AL9" i="10"/>
  <c r="AL6" i="10"/>
  <c r="AL7" i="10"/>
  <c r="AL8" i="10"/>
  <c r="AN3" i="15"/>
  <c r="AM12" i="10"/>
  <c r="E24" i="11"/>
  <c r="AH13" i="12"/>
  <c r="AH16" i="12" s="1"/>
  <c r="AM9" i="15"/>
  <c r="AL20" i="10" s="1"/>
  <c r="AI9" i="12"/>
  <c r="AI11" i="12"/>
  <c r="AJ6" i="12"/>
  <c r="AI12" i="12"/>
  <c r="AI10" i="12"/>
  <c r="AG85" i="10"/>
  <c r="AG90" i="10"/>
  <c r="AG84" i="10"/>
  <c r="AG89" i="10"/>
  <c r="AG83" i="10"/>
  <c r="AG88" i="10"/>
  <c r="AI20" i="11"/>
  <c r="AJ24" i="11"/>
  <c r="AJ142" i="10"/>
  <c r="AG24" i="11"/>
  <c r="AG111" i="10"/>
  <c r="AG27" i="11" s="1"/>
  <c r="AG142" i="10"/>
  <c r="AE27" i="11"/>
  <c r="AH45" i="10"/>
  <c r="AH108" i="10" s="1"/>
  <c r="AH110" i="10"/>
  <c r="AM15" i="11"/>
  <c r="AM49" i="10"/>
  <c r="AM52" i="10"/>
  <c r="AM53" i="10"/>
  <c r="AM51" i="10"/>
  <c r="AM50" i="10"/>
  <c r="AN2" i="10"/>
  <c r="AO2" i="10" s="1"/>
  <c r="AL54" i="10"/>
  <c r="AK57" i="10"/>
  <c r="AL56" i="10" s="1"/>
  <c r="AK76" i="10"/>
  <c r="AK71" i="10"/>
  <c r="AK66" i="10"/>
  <c r="AK68" i="10"/>
  <c r="AK78" i="10"/>
  <c r="AK61" i="10"/>
  <c r="AL60" i="10" s="1"/>
  <c r="AK73" i="10"/>
  <c r="AJ97" i="10"/>
  <c r="AI26" i="11"/>
  <c r="AI111" i="10"/>
  <c r="AI27" i="11" s="1"/>
  <c r="AJ24" i="10"/>
  <c r="AJ143" i="10"/>
  <c r="E143" i="10" s="1"/>
  <c r="AJ27" i="10"/>
  <c r="AK69" i="10"/>
  <c r="AK63" i="10"/>
  <c r="AL62" i="10" s="1"/>
  <c r="AK74" i="10"/>
  <c r="AK79" i="10"/>
  <c r="AI19" i="11"/>
  <c r="AK75" i="10"/>
  <c r="AK65" i="10"/>
  <c r="AL64" i="10" s="1"/>
  <c r="AK70" i="10"/>
  <c r="AK80" i="10"/>
  <c r="AI106" i="10"/>
  <c r="AL14" i="11"/>
  <c r="AM1" i="10"/>
  <c r="AJ104" i="10"/>
  <c r="AK77" i="10"/>
  <c r="AK72" i="10"/>
  <c r="AK59" i="10"/>
  <c r="AL58" i="10" s="1"/>
  <c r="AK67" i="10"/>
  <c r="AF111" i="10"/>
  <c r="AF24" i="11"/>
  <c r="AF142" i="10"/>
  <c r="AF45" i="10"/>
  <c r="AL37" i="10" l="1"/>
  <c r="AL39" i="10" s="1"/>
  <c r="AL21" i="11" s="1"/>
  <c r="AM38" i="10"/>
  <c r="AJ41" i="10"/>
  <c r="AM30" i="10"/>
  <c r="AM29" i="10"/>
  <c r="AM31" i="10" s="1"/>
  <c r="AK92" i="10"/>
  <c r="AK99" i="10"/>
  <c r="AK96" i="10"/>
  <c r="AK103" i="10"/>
  <c r="AK102" i="10"/>
  <c r="AK95" i="10"/>
  <c r="AK101" i="10"/>
  <c r="AK94" i="10"/>
  <c r="AK93" i="10"/>
  <c r="AK100" i="10"/>
  <c r="AJ20" i="11"/>
  <c r="AL25" i="11"/>
  <c r="AH112" i="10"/>
  <c r="AH29" i="11" s="1"/>
  <c r="AO15" i="11"/>
  <c r="AP2" i="10"/>
  <c r="AL10" i="10"/>
  <c r="AL14" i="10"/>
  <c r="AI14" i="10"/>
  <c r="Q130" i="10"/>
  <c r="Q46" i="11" s="1"/>
  <c r="Q127" i="10"/>
  <c r="Q123" i="10"/>
  <c r="Q37" i="11"/>
  <c r="R116" i="10"/>
  <c r="R31" i="11"/>
  <c r="Q146" i="10"/>
  <c r="Q35" i="11"/>
  <c r="AH83" i="10"/>
  <c r="AH88" i="10"/>
  <c r="AI86" i="10"/>
  <c r="AI81" i="10"/>
  <c r="AH82" i="10"/>
  <c r="AH87" i="10"/>
  <c r="AM9" i="10"/>
  <c r="AM6" i="10"/>
  <c r="AM7" i="10"/>
  <c r="AM8" i="10"/>
  <c r="AO3" i="15"/>
  <c r="AP3" i="15" s="1"/>
  <c r="AN12" i="10"/>
  <c r="AI13" i="12"/>
  <c r="AI16" i="12" s="1"/>
  <c r="AO51" i="10"/>
  <c r="AO49" i="10"/>
  <c r="AO53" i="10"/>
  <c r="AO52" i="10"/>
  <c r="AO50" i="10"/>
  <c r="AJ9" i="12"/>
  <c r="AJ11" i="12"/>
  <c r="AJ10" i="12"/>
  <c r="AJ12" i="12"/>
  <c r="AK6" i="12"/>
  <c r="AN9" i="15"/>
  <c r="AM20" i="10" s="1"/>
  <c r="AH85" i="10"/>
  <c r="AH90" i="10"/>
  <c r="AH84" i="10"/>
  <c r="AH89" i="10"/>
  <c r="AG112" i="10"/>
  <c r="AG29" i="11" s="1"/>
  <c r="E142" i="10"/>
  <c r="E144" i="10" s="1"/>
  <c r="AN50" i="10"/>
  <c r="AN15" i="11"/>
  <c r="AN52" i="10"/>
  <c r="AN53" i="10"/>
  <c r="AN49" i="10"/>
  <c r="AN51" i="10"/>
  <c r="AM54" i="10"/>
  <c r="AL75" i="10"/>
  <c r="AL70" i="10"/>
  <c r="AL80" i="10"/>
  <c r="AL65" i="10"/>
  <c r="AM64" i="10" s="1"/>
  <c r="AL72" i="10"/>
  <c r="AL77" i="10"/>
  <c r="AL59" i="10"/>
  <c r="AM58" i="10" s="1"/>
  <c r="AL67" i="10"/>
  <c r="AL69" i="10"/>
  <c r="AL74" i="10"/>
  <c r="AL79" i="10"/>
  <c r="AL63" i="10"/>
  <c r="AM62" i="10" s="1"/>
  <c r="AL73" i="10"/>
  <c r="AL78" i="10"/>
  <c r="AL61" i="10"/>
  <c r="AM60" i="10" s="1"/>
  <c r="AL68" i="10"/>
  <c r="AI22" i="11"/>
  <c r="AI110" i="10"/>
  <c r="AI45" i="10"/>
  <c r="AK97" i="10"/>
  <c r="AL57" i="10"/>
  <c r="AM56" i="10" s="1"/>
  <c r="AL76" i="10"/>
  <c r="AL66" i="10"/>
  <c r="AL71" i="10"/>
  <c r="AJ26" i="11"/>
  <c r="AJ111" i="10"/>
  <c r="AJ106" i="10"/>
  <c r="AK104" i="10"/>
  <c r="AK27" i="10"/>
  <c r="AK24" i="10"/>
  <c r="AK41" i="10" s="1"/>
  <c r="AJ19" i="11"/>
  <c r="AN1" i="10"/>
  <c r="AM14" i="11"/>
  <c r="AF108" i="10"/>
  <c r="AF27" i="11"/>
  <c r="AF112" i="10"/>
  <c r="AF29" i="11" s="1"/>
  <c r="AM37" i="10" l="1"/>
  <c r="AM39" i="10" s="1"/>
  <c r="AM21" i="11" s="1"/>
  <c r="AN38" i="10"/>
  <c r="AN30" i="10"/>
  <c r="AN29" i="10"/>
  <c r="AN31" i="10" s="1"/>
  <c r="AL99" i="10"/>
  <c r="AL92" i="10"/>
  <c r="AL96" i="10"/>
  <c r="AL103" i="10"/>
  <c r="AL102" i="10"/>
  <c r="AL95" i="10"/>
  <c r="AL94" i="10"/>
  <c r="AL101" i="10"/>
  <c r="AL93" i="10"/>
  <c r="AL100" i="10"/>
  <c r="AK20" i="11"/>
  <c r="AQ3" i="15"/>
  <c r="AP12" i="10"/>
  <c r="AM25" i="11"/>
  <c r="AQ2" i="10"/>
  <c r="AP15" i="11"/>
  <c r="AP49" i="10"/>
  <c r="AP50" i="10"/>
  <c r="AP51" i="10"/>
  <c r="AP52" i="10"/>
  <c r="AP53" i="10"/>
  <c r="AI108" i="10"/>
  <c r="AJ27" i="11"/>
  <c r="AI112" i="10"/>
  <c r="AI29" i="11" s="1"/>
  <c r="Q40" i="11"/>
  <c r="Q43" i="11"/>
  <c r="AM10" i="10"/>
  <c r="AM14" i="10"/>
  <c r="AJ14" i="10"/>
  <c r="R118" i="10"/>
  <c r="R33" i="11"/>
  <c r="S114" i="10"/>
  <c r="R120" i="10"/>
  <c r="AI84" i="10"/>
  <c r="AI89" i="10"/>
  <c r="AI82" i="10"/>
  <c r="AI87" i="10"/>
  <c r="AJ86" i="10"/>
  <c r="AJ81" i="10"/>
  <c r="AI83" i="10"/>
  <c r="AI88" i="10"/>
  <c r="AO1" i="10"/>
  <c r="AN9" i="10"/>
  <c r="AN6" i="10"/>
  <c r="AN7" i="10"/>
  <c r="AN8" i="10"/>
  <c r="AO12" i="10"/>
  <c r="AK14" i="10" s="1"/>
  <c r="AO9" i="15"/>
  <c r="AO20" i="10"/>
  <c r="AO54" i="10"/>
  <c r="AL6" i="12"/>
  <c r="AK9" i="12"/>
  <c r="AK11" i="12"/>
  <c r="AK12" i="12"/>
  <c r="AK10" i="12"/>
  <c r="AJ13" i="12"/>
  <c r="AJ16" i="12" s="1"/>
  <c r="AI90" i="10"/>
  <c r="AI85" i="10"/>
  <c r="AL97" i="10"/>
  <c r="AK106" i="10"/>
  <c r="AN54" i="10"/>
  <c r="AM63" i="10"/>
  <c r="AN62" i="10" s="1"/>
  <c r="AM79" i="10"/>
  <c r="AM69" i="10"/>
  <c r="AM74" i="10"/>
  <c r="AK19" i="11"/>
  <c r="AM80" i="10"/>
  <c r="AM70" i="10"/>
  <c r="AM75" i="10"/>
  <c r="AM65" i="10"/>
  <c r="AN64" i="10" s="1"/>
  <c r="AM76" i="10"/>
  <c r="AM66" i="10"/>
  <c r="AM71" i="10"/>
  <c r="AM57" i="10"/>
  <c r="AN56" i="10" s="1"/>
  <c r="AM72" i="10"/>
  <c r="AM77" i="10"/>
  <c r="AM59" i="10"/>
  <c r="AN58" i="10" s="1"/>
  <c r="AM67" i="10"/>
  <c r="AL27" i="10"/>
  <c r="AL24" i="10"/>
  <c r="AL41" i="10" s="1"/>
  <c r="AN14" i="11"/>
  <c r="AM61" i="10"/>
  <c r="AN60" i="10" s="1"/>
  <c r="AM78" i="10"/>
  <c r="AM68" i="10"/>
  <c r="AM73" i="10"/>
  <c r="AJ22" i="11"/>
  <c r="AJ110" i="10"/>
  <c r="AJ45" i="10"/>
  <c r="AK26" i="11"/>
  <c r="AK111" i="10"/>
  <c r="AL104" i="10"/>
  <c r="AN37" i="10" l="1"/>
  <c r="AN39" i="10" s="1"/>
  <c r="AN21" i="11" s="1"/>
  <c r="AO38" i="10"/>
  <c r="AP1" i="10"/>
  <c r="AO30" i="10"/>
  <c r="AO29" i="10"/>
  <c r="AO31" i="10" s="1"/>
  <c r="AM99" i="10"/>
  <c r="AM92" i="10"/>
  <c r="AM103" i="10"/>
  <c r="AM96" i="10"/>
  <c r="AM102" i="10"/>
  <c r="AM95" i="10"/>
  <c r="AM101" i="10"/>
  <c r="AM94" i="10"/>
  <c r="AM93" i="10"/>
  <c r="AM100" i="10"/>
  <c r="AL20" i="11"/>
  <c r="AN20" i="10"/>
  <c r="AP9" i="15"/>
  <c r="AP20" i="10"/>
  <c r="AR3" i="15"/>
  <c r="AQ12" i="10"/>
  <c r="AP14" i="10" s="1"/>
  <c r="AN25" i="11"/>
  <c r="AQ1" i="10"/>
  <c r="AP14" i="11"/>
  <c r="AP8" i="10"/>
  <c r="AP9" i="10"/>
  <c r="AP7" i="10"/>
  <c r="AP6" i="10"/>
  <c r="AP10" i="10" s="1"/>
  <c r="AP54" i="10"/>
  <c r="AR2" i="10"/>
  <c r="AS2" i="10" s="1"/>
  <c r="AQ15" i="11"/>
  <c r="AQ49" i="10"/>
  <c r="AQ50" i="10"/>
  <c r="AQ51" i="10"/>
  <c r="AQ52" i="10"/>
  <c r="AQ53" i="10"/>
  <c r="AJ108" i="10"/>
  <c r="AK27" i="11"/>
  <c r="AJ112" i="10"/>
  <c r="AJ29" i="11" s="1"/>
  <c r="AN10" i="10"/>
  <c r="R130" i="10"/>
  <c r="R46" i="11" s="1"/>
  <c r="R37" i="11"/>
  <c r="R127" i="10"/>
  <c r="R123" i="10"/>
  <c r="S31" i="11"/>
  <c r="S116" i="10"/>
  <c r="R35" i="11"/>
  <c r="R146" i="10"/>
  <c r="AK81" i="10"/>
  <c r="AK86" i="10"/>
  <c r="AJ85" i="10"/>
  <c r="AJ90" i="10"/>
  <c r="AJ83" i="10"/>
  <c r="AJ88" i="10"/>
  <c r="AJ87" i="10"/>
  <c r="AJ82" i="10"/>
  <c r="AJ84" i="10"/>
  <c r="AJ89" i="10"/>
  <c r="AO14" i="11"/>
  <c r="AO6" i="10"/>
  <c r="AO9" i="10"/>
  <c r="AO7" i="10"/>
  <c r="AO8" i="10"/>
  <c r="AN14" i="10"/>
  <c r="AO14" i="10"/>
  <c r="AL106" i="10"/>
  <c r="AO25" i="11"/>
  <c r="AK13" i="12"/>
  <c r="AK16" i="12" s="1"/>
  <c r="AL11" i="12"/>
  <c r="AL10" i="12"/>
  <c r="AL9" i="12"/>
  <c r="AM6" i="12"/>
  <c r="AL12" i="12"/>
  <c r="AN59" i="10"/>
  <c r="AO58" i="10" s="1"/>
  <c r="AN67" i="10"/>
  <c r="AN77" i="10"/>
  <c r="AN72" i="10"/>
  <c r="AM97" i="10"/>
  <c r="AL26" i="11"/>
  <c r="AL111" i="10"/>
  <c r="AN69" i="10"/>
  <c r="AN79" i="10"/>
  <c r="AN74" i="10"/>
  <c r="AN63" i="10"/>
  <c r="AO62" i="10" s="1"/>
  <c r="AM27" i="10"/>
  <c r="AM24" i="10"/>
  <c r="AM41" i="10" s="1"/>
  <c r="AK45" i="10"/>
  <c r="AK22" i="11"/>
  <c r="AK110" i="10"/>
  <c r="AN73" i="10"/>
  <c r="AN68" i="10"/>
  <c r="AN61" i="10"/>
  <c r="AO60" i="10" s="1"/>
  <c r="AN78" i="10"/>
  <c r="AN70" i="10"/>
  <c r="AN80" i="10"/>
  <c r="AN65" i="10"/>
  <c r="AO64" i="10" s="1"/>
  <c r="AN75" i="10"/>
  <c r="AL19" i="11"/>
  <c r="AN86" i="10"/>
  <c r="AN71" i="10"/>
  <c r="AN76" i="10"/>
  <c r="AN57" i="10"/>
  <c r="AO56" i="10" s="1"/>
  <c r="AN66" i="10"/>
  <c r="AM104" i="10"/>
  <c r="AO37" i="10" l="1"/>
  <c r="AO39" i="10" s="1"/>
  <c r="AO21" i="11" s="1"/>
  <c r="AP38" i="10"/>
  <c r="AQ30" i="10"/>
  <c r="AQ29" i="10"/>
  <c r="AQ31" i="10" s="1"/>
  <c r="AP30" i="10"/>
  <c r="AP29" i="10"/>
  <c r="AP31" i="10" s="1"/>
  <c r="AL81" i="10"/>
  <c r="AL86" i="10"/>
  <c r="AN92" i="10"/>
  <c r="AN99" i="10"/>
  <c r="AK85" i="10"/>
  <c r="AK90" i="10"/>
  <c r="AN103" i="10"/>
  <c r="AN96" i="10"/>
  <c r="AN102" i="10"/>
  <c r="AN95" i="10"/>
  <c r="AN94" i="10"/>
  <c r="AN101" i="10"/>
  <c r="AN100" i="10"/>
  <c r="AN93" i="10"/>
  <c r="AS49" i="10"/>
  <c r="AS50" i="10"/>
  <c r="AS51" i="10"/>
  <c r="AS52" i="10"/>
  <c r="AS53" i="10"/>
  <c r="AM20" i="11"/>
  <c r="AS3" i="15"/>
  <c r="AS12" i="10" s="1"/>
  <c r="AR12" i="10"/>
  <c r="AQ9" i="15"/>
  <c r="AQ20" i="10"/>
  <c r="AQ54" i="10"/>
  <c r="AR15" i="11"/>
  <c r="AR49" i="10"/>
  <c r="AR50" i="10"/>
  <c r="AR51" i="10"/>
  <c r="AR52" i="10"/>
  <c r="AR53" i="10"/>
  <c r="AP25" i="11"/>
  <c r="AP24" i="10"/>
  <c r="AP27" i="10"/>
  <c r="AP20" i="11" s="1"/>
  <c r="AR1" i="10"/>
  <c r="AQ14" i="11"/>
  <c r="AQ8" i="10"/>
  <c r="AQ9" i="10"/>
  <c r="AQ7" i="10"/>
  <c r="AQ6" i="10"/>
  <c r="AQ10" i="10" s="1"/>
  <c r="AK108" i="10"/>
  <c r="AL27" i="11"/>
  <c r="AK112" i="10"/>
  <c r="AK29" i="11" s="1"/>
  <c r="R40" i="11"/>
  <c r="R43" i="11"/>
  <c r="AO10" i="10"/>
  <c r="S33" i="11"/>
  <c r="S118" i="10"/>
  <c r="T114" i="10"/>
  <c r="S120" i="10"/>
  <c r="AK84" i="10"/>
  <c r="AK89" i="10"/>
  <c r="AK83" i="10"/>
  <c r="AK88" i="10"/>
  <c r="AK82" i="10"/>
  <c r="AK87" i="10"/>
  <c r="AO27" i="10"/>
  <c r="AO20" i="11" s="1"/>
  <c r="AO68" i="10"/>
  <c r="AO78" i="10"/>
  <c r="AO61" i="10"/>
  <c r="AP60" i="10" s="1"/>
  <c r="AO73" i="10"/>
  <c r="AO80" i="10"/>
  <c r="AO65" i="10"/>
  <c r="AP64" i="10" s="1"/>
  <c r="AO70" i="10"/>
  <c r="AO75" i="10"/>
  <c r="AO72" i="10"/>
  <c r="AO77" i="10"/>
  <c r="AO87" i="10"/>
  <c r="AO59" i="10"/>
  <c r="AP58" i="10" s="1"/>
  <c r="AO67" i="10"/>
  <c r="AO76" i="10"/>
  <c r="AO86" i="10"/>
  <c r="AO66" i="10"/>
  <c r="AO71" i="10"/>
  <c r="AO57" i="10"/>
  <c r="AP56" i="10" s="1"/>
  <c r="AO79" i="10"/>
  <c r="AO69" i="10"/>
  <c r="AO74" i="10"/>
  <c r="AO63" i="10"/>
  <c r="AP62" i="10" s="1"/>
  <c r="AL13" i="12"/>
  <c r="AL16" i="12" s="1"/>
  <c r="AN6" i="12"/>
  <c r="AO6" i="12" s="1"/>
  <c r="AM11" i="12"/>
  <c r="AM10" i="12"/>
  <c r="AM9" i="12"/>
  <c r="AM12" i="12"/>
  <c r="AN104" i="10"/>
  <c r="AN97" i="10"/>
  <c r="AM19" i="11"/>
  <c r="AL22" i="11"/>
  <c r="AL45" i="10"/>
  <c r="AL110" i="10"/>
  <c r="AN27" i="10"/>
  <c r="AN24" i="10"/>
  <c r="AN41" i="10" s="1"/>
  <c r="AM26" i="11"/>
  <c r="AM111" i="10"/>
  <c r="AM106" i="10"/>
  <c r="AP37" i="10" l="1"/>
  <c r="AP39" i="10" s="1"/>
  <c r="AP21" i="11" s="1"/>
  <c r="AQ38" i="10"/>
  <c r="AQ37" i="10"/>
  <c r="AQ39" i="10" s="1"/>
  <c r="AQ21" i="11" s="1"/>
  <c r="AR38" i="10"/>
  <c r="AP41" i="10"/>
  <c r="AS1" i="10"/>
  <c r="AR30" i="10"/>
  <c r="AR29" i="10"/>
  <c r="AR31" i="10" s="1"/>
  <c r="AO11" i="12"/>
  <c r="AO12" i="12"/>
  <c r="AP6" i="12"/>
  <c r="AO10" i="12"/>
  <c r="AO9" i="12"/>
  <c r="AO13" i="12" s="1"/>
  <c r="AO16" i="12" s="1"/>
  <c r="AM81" i="10"/>
  <c r="AN81" i="10" s="1"/>
  <c r="AM86" i="10"/>
  <c r="AO99" i="10"/>
  <c r="AO92" i="10"/>
  <c r="AO81" i="10"/>
  <c r="AL85" i="10"/>
  <c r="AM85" i="10" s="1"/>
  <c r="AN85" i="10" s="1"/>
  <c r="AO90" i="10" s="1"/>
  <c r="AL90" i="10"/>
  <c r="AO103" i="10"/>
  <c r="AO96" i="10"/>
  <c r="AO102" i="10"/>
  <c r="AO95" i="10"/>
  <c r="AO101" i="10"/>
  <c r="AO94" i="10"/>
  <c r="AO93" i="10"/>
  <c r="AO100" i="10"/>
  <c r="AS8" i="10"/>
  <c r="AS9" i="10"/>
  <c r="AS7" i="10"/>
  <c r="AS6" i="10"/>
  <c r="AS10" i="10" s="1"/>
  <c r="AQ25" i="11"/>
  <c r="AS54" i="10"/>
  <c r="AN20" i="11"/>
  <c r="AQ14" i="10"/>
  <c r="AR14" i="10"/>
  <c r="AR9" i="15"/>
  <c r="AR20" i="10"/>
  <c r="AQ24" i="10"/>
  <c r="AQ27" i="10"/>
  <c r="AR14" i="11"/>
  <c r="AR8" i="10"/>
  <c r="AR9" i="10"/>
  <c r="AR7" i="10"/>
  <c r="AR6" i="10"/>
  <c r="AR10" i="10" s="1"/>
  <c r="E10" i="10" s="1"/>
  <c r="AP19" i="11"/>
  <c r="AR54" i="10"/>
  <c r="E54" i="10" s="1"/>
  <c r="AP63" i="10"/>
  <c r="AQ62" i="10" s="1"/>
  <c r="AP69" i="10"/>
  <c r="AP74" i="10"/>
  <c r="AP79" i="10"/>
  <c r="AP57" i="10"/>
  <c r="AQ56" i="10" s="1"/>
  <c r="AP66" i="10"/>
  <c r="AP71" i="10"/>
  <c r="AP76" i="10"/>
  <c r="AP86" i="10"/>
  <c r="AP81" i="10"/>
  <c r="AP59" i="10"/>
  <c r="AQ58" i="10" s="1"/>
  <c r="AP67" i="10"/>
  <c r="AP72" i="10"/>
  <c r="AP77" i="10"/>
  <c r="AP87" i="10"/>
  <c r="AP65" i="10"/>
  <c r="AQ64" i="10" s="1"/>
  <c r="AP70" i="10"/>
  <c r="AP75" i="10"/>
  <c r="AP80" i="10"/>
  <c r="AP61" i="10"/>
  <c r="AQ60" i="10" s="1"/>
  <c r="AP68" i="10"/>
  <c r="AP73" i="10"/>
  <c r="AP78" i="10"/>
  <c r="AP88" i="10"/>
  <c r="AN111" i="10"/>
  <c r="AL108" i="10"/>
  <c r="AM27" i="11"/>
  <c r="AL112" i="10"/>
  <c r="AL29" i="11" s="1"/>
  <c r="S130" i="10"/>
  <c r="S46" i="11" s="1"/>
  <c r="S37" i="11"/>
  <c r="S123" i="10"/>
  <c r="S127" i="10"/>
  <c r="T31" i="11"/>
  <c r="T116" i="10"/>
  <c r="S35" i="11"/>
  <c r="S146" i="10"/>
  <c r="AL84" i="10"/>
  <c r="AL89" i="10"/>
  <c r="AL83" i="10"/>
  <c r="AL88" i="10"/>
  <c r="AL82" i="10"/>
  <c r="AL87" i="10"/>
  <c r="AO24" i="10"/>
  <c r="AO41" i="10" s="1"/>
  <c r="AO104" i="10"/>
  <c r="AO97" i="10"/>
  <c r="AN26" i="11"/>
  <c r="AM13" i="12"/>
  <c r="AM16" i="12" s="1"/>
  <c r="AN11" i="12"/>
  <c r="AN10" i="12"/>
  <c r="AN9" i="12"/>
  <c r="AN12" i="12"/>
  <c r="AN106" i="10"/>
  <c r="AN27" i="11"/>
  <c r="AN19" i="11"/>
  <c r="AM22" i="11"/>
  <c r="AM45" i="10"/>
  <c r="AM110" i="10"/>
  <c r="AR37" i="10" l="1"/>
  <c r="AR39" i="10" s="1"/>
  <c r="AR21" i="11" s="1"/>
  <c r="AS38" i="10"/>
  <c r="AQ41" i="10"/>
  <c r="AS30" i="10"/>
  <c r="AS29" i="10"/>
  <c r="AS31" i="10" s="1"/>
  <c r="AS37" i="10" s="1"/>
  <c r="AP11" i="12"/>
  <c r="AP12" i="12"/>
  <c r="AP10" i="12"/>
  <c r="AP9" i="12"/>
  <c r="AP13" i="12" s="1"/>
  <c r="AP16" i="12" s="1"/>
  <c r="AM82" i="10"/>
  <c r="AM87" i="10"/>
  <c r="AM83" i="10"/>
  <c r="AM88" i="10"/>
  <c r="AS9" i="15"/>
  <c r="AS20" i="10"/>
  <c r="AP99" i="10"/>
  <c r="AP92" i="10"/>
  <c r="AM90" i="10"/>
  <c r="AP103" i="10"/>
  <c r="AP96" i="10"/>
  <c r="AP102" i="10"/>
  <c r="AP95" i="10"/>
  <c r="AP101" i="10"/>
  <c r="AP94" i="10"/>
  <c r="AP100" i="10"/>
  <c r="AP93" i="10"/>
  <c r="AS24" i="10"/>
  <c r="AS27" i="10"/>
  <c r="AQ20" i="11"/>
  <c r="AR25" i="11"/>
  <c r="E25" i="11"/>
  <c r="AP22" i="11"/>
  <c r="AP45" i="10"/>
  <c r="AP110" i="10"/>
  <c r="AR24" i="10"/>
  <c r="AR27" i="10"/>
  <c r="AQ19" i="11"/>
  <c r="AQ61" i="10"/>
  <c r="AR60" i="10" s="1"/>
  <c r="AQ68" i="10"/>
  <c r="AQ73" i="10"/>
  <c r="AQ78" i="10"/>
  <c r="AQ88" i="10"/>
  <c r="AQ65" i="10"/>
  <c r="AR64" i="10" s="1"/>
  <c r="AQ70" i="10"/>
  <c r="AQ75" i="10"/>
  <c r="AQ80" i="10"/>
  <c r="AQ59" i="10"/>
  <c r="AR58" i="10" s="1"/>
  <c r="AQ67" i="10"/>
  <c r="AQ72" i="10"/>
  <c r="AQ77" i="10"/>
  <c r="AQ87" i="10"/>
  <c r="AP104" i="10"/>
  <c r="AP97" i="10"/>
  <c r="AQ57" i="10"/>
  <c r="AR56" i="10" s="1"/>
  <c r="AQ66" i="10"/>
  <c r="AQ71" i="10"/>
  <c r="AQ76" i="10"/>
  <c r="AQ86" i="10"/>
  <c r="AQ63" i="10"/>
  <c r="AR62" i="10" s="1"/>
  <c r="AQ69" i="10"/>
  <c r="AQ74" i="10"/>
  <c r="AQ79" i="10"/>
  <c r="AQ89" i="10"/>
  <c r="AM108" i="10"/>
  <c r="AM112" i="10"/>
  <c r="AM29" i="11" s="1"/>
  <c r="S40" i="11"/>
  <c r="S43" i="11"/>
  <c r="T33" i="11"/>
  <c r="U114" i="10"/>
  <c r="T118" i="10"/>
  <c r="T120" i="10"/>
  <c r="AM84" i="10"/>
  <c r="AM89" i="10"/>
  <c r="AO19" i="11"/>
  <c r="AO106" i="10"/>
  <c r="AO111" i="10"/>
  <c r="AO26" i="11"/>
  <c r="AN13" i="12"/>
  <c r="AN16" i="12" s="1"/>
  <c r="AN22" i="11"/>
  <c r="AN45" i="10"/>
  <c r="AN110" i="10"/>
  <c r="AS39" i="10" l="1"/>
  <c r="E31" i="10"/>
  <c r="E24" i="10"/>
  <c r="E19" i="11" s="1"/>
  <c r="AR41" i="10"/>
  <c r="AS41" i="10"/>
  <c r="AN83" i="10"/>
  <c r="AN88" i="10"/>
  <c r="AN82" i="10"/>
  <c r="AO82" i="10" s="1"/>
  <c r="AP82" i="10" s="1"/>
  <c r="AN87" i="10"/>
  <c r="AN84" i="10"/>
  <c r="AN89" i="10"/>
  <c r="AQ81" i="10"/>
  <c r="AQ99" i="10"/>
  <c r="AQ92" i="10"/>
  <c r="AP106" i="10"/>
  <c r="AN90" i="10"/>
  <c r="AO85" i="10"/>
  <c r="AQ103" i="10"/>
  <c r="AQ96" i="10"/>
  <c r="AQ102" i="10"/>
  <c r="AQ95" i="10"/>
  <c r="AQ101" i="10"/>
  <c r="AQ94" i="10"/>
  <c r="AQ82" i="10"/>
  <c r="AQ100" i="10"/>
  <c r="AQ93" i="10"/>
  <c r="AR20" i="11"/>
  <c r="E27" i="10"/>
  <c r="E20" i="11" s="1"/>
  <c r="AQ22" i="11"/>
  <c r="AQ45" i="10"/>
  <c r="AQ110" i="10"/>
  <c r="AR19" i="11"/>
  <c r="E41" i="10"/>
  <c r="AR63" i="10"/>
  <c r="AS62" i="10" s="1"/>
  <c r="AR69" i="10"/>
  <c r="AR74" i="10"/>
  <c r="AR79" i="10"/>
  <c r="AR89" i="10"/>
  <c r="AQ104" i="10"/>
  <c r="AQ97" i="10"/>
  <c r="AR57" i="10"/>
  <c r="AS56" i="10" s="1"/>
  <c r="AR66" i="10"/>
  <c r="AR71" i="10"/>
  <c r="AR76" i="10"/>
  <c r="AR86" i="10"/>
  <c r="AP108" i="10"/>
  <c r="AP26" i="11"/>
  <c r="AP111" i="10"/>
  <c r="AR59" i="10"/>
  <c r="AS58" i="10" s="1"/>
  <c r="AR67" i="10"/>
  <c r="AR72" i="10"/>
  <c r="AR77" i="10"/>
  <c r="AR87" i="10"/>
  <c r="AR65" i="10"/>
  <c r="AS64" i="10" s="1"/>
  <c r="AR70" i="10"/>
  <c r="AR75" i="10"/>
  <c r="AR80" i="10"/>
  <c r="AR90" i="10"/>
  <c r="AR61" i="10"/>
  <c r="AS60" i="10" s="1"/>
  <c r="AR68" i="10"/>
  <c r="AR73" i="10"/>
  <c r="AR78" i="10"/>
  <c r="AR88" i="10"/>
  <c r="AO22" i="11"/>
  <c r="E22" i="11"/>
  <c r="AN108" i="10"/>
  <c r="T130" i="10"/>
  <c r="T46" i="11" s="1"/>
  <c r="T127" i="10"/>
  <c r="T37" i="11"/>
  <c r="T123" i="10"/>
  <c r="T35" i="11"/>
  <c r="T146" i="10"/>
  <c r="U31" i="11"/>
  <c r="U116" i="10"/>
  <c r="AO110" i="10"/>
  <c r="AO45" i="10"/>
  <c r="AO27" i="11"/>
  <c r="AN112" i="10"/>
  <c r="AN29" i="11" s="1"/>
  <c r="AP85" i="10" l="1"/>
  <c r="AP90" i="10"/>
  <c r="AO84" i="10"/>
  <c r="AO89" i="10"/>
  <c r="AO83" i="10"/>
  <c r="AP83" i="10" s="1"/>
  <c r="AQ83" i="10" s="1"/>
  <c r="AO88" i="10"/>
  <c r="AR81" i="10"/>
  <c r="AR99" i="10"/>
  <c r="AR92" i="10"/>
  <c r="AQ106" i="10"/>
  <c r="AR103" i="10"/>
  <c r="AR96" i="10"/>
  <c r="AR102" i="10"/>
  <c r="AR95" i="10"/>
  <c r="AR83" i="10"/>
  <c r="AR101" i="10"/>
  <c r="AR94" i="10"/>
  <c r="AR82" i="10"/>
  <c r="AR100" i="10"/>
  <c r="AR93" i="10"/>
  <c r="AS45" i="10"/>
  <c r="AS110" i="10"/>
  <c r="AS61" i="10"/>
  <c r="AS68" i="10"/>
  <c r="AS73" i="10"/>
  <c r="AS78" i="10"/>
  <c r="AS88" i="10"/>
  <c r="E88" i="10" s="1"/>
  <c r="AS65" i="10"/>
  <c r="AS70" i="10"/>
  <c r="AS75" i="10"/>
  <c r="AS80" i="10"/>
  <c r="AS90" i="10"/>
  <c r="AS59" i="10"/>
  <c r="AS67" i="10"/>
  <c r="AS72" i="10"/>
  <c r="AS77" i="10"/>
  <c r="AS87" i="10"/>
  <c r="E87" i="10" s="1"/>
  <c r="AS57" i="10"/>
  <c r="AS66" i="10"/>
  <c r="AS71" i="10"/>
  <c r="AS76" i="10"/>
  <c r="AS86" i="10"/>
  <c r="E86" i="10" s="1"/>
  <c r="AS63" i="10"/>
  <c r="AS69" i="10"/>
  <c r="AS74" i="10"/>
  <c r="AS79" i="10"/>
  <c r="AS89" i="10"/>
  <c r="AR22" i="11"/>
  <c r="AR45" i="10"/>
  <c r="E45" i="10" s="1"/>
  <c r="AR110" i="10"/>
  <c r="E110" i="10" s="1"/>
  <c r="AP27" i="11"/>
  <c r="AP112" i="10"/>
  <c r="AP29" i="11" s="1"/>
  <c r="AR104" i="10"/>
  <c r="AR97" i="10"/>
  <c r="AQ108" i="10"/>
  <c r="AQ26" i="11"/>
  <c r="AQ111" i="10"/>
  <c r="AO112" i="10"/>
  <c r="AO29" i="11" s="1"/>
  <c r="T40" i="11"/>
  <c r="T43" i="11"/>
  <c r="U118" i="10"/>
  <c r="U33" i="11"/>
  <c r="V114" i="10"/>
  <c r="U120" i="10"/>
  <c r="AO108" i="10"/>
  <c r="AQ90" i="10" l="1"/>
  <c r="E90" i="10" s="1"/>
  <c r="AQ85" i="10"/>
  <c r="AR85" i="10" s="1"/>
  <c r="AP84" i="10"/>
  <c r="AQ84" i="10" s="1"/>
  <c r="AR84" i="10" s="1"/>
  <c r="AP89" i="10"/>
  <c r="E89" i="10" s="1"/>
  <c r="AS85" i="10"/>
  <c r="AR106" i="10"/>
  <c r="AS81" i="10"/>
  <c r="E76" i="10"/>
  <c r="AS99" i="10"/>
  <c r="E71" i="10"/>
  <c r="AS92" i="10"/>
  <c r="E66" i="10"/>
  <c r="E80" i="10"/>
  <c r="AS103" i="10"/>
  <c r="E75" i="10"/>
  <c r="AS96" i="10"/>
  <c r="E70" i="10"/>
  <c r="AS84" i="10"/>
  <c r="E79" i="10"/>
  <c r="AS102" i="10"/>
  <c r="E74" i="10"/>
  <c r="AS95" i="10"/>
  <c r="E69" i="10"/>
  <c r="AS83" i="10"/>
  <c r="E78" i="10"/>
  <c r="AS101" i="10"/>
  <c r="E73" i="10"/>
  <c r="AS94" i="10"/>
  <c r="E68" i="10"/>
  <c r="AS82" i="10"/>
  <c r="E77" i="10"/>
  <c r="AS100" i="10"/>
  <c r="E72" i="10"/>
  <c r="AS93" i="10"/>
  <c r="E67" i="10"/>
  <c r="AS104" i="10"/>
  <c r="AS97" i="10"/>
  <c r="AQ27" i="11"/>
  <c r="AQ112" i="10"/>
  <c r="AQ29" i="11" s="1"/>
  <c r="AR130" i="10"/>
  <c r="AR46" i="11" s="1"/>
  <c r="AR108" i="10"/>
  <c r="AR26" i="11"/>
  <c r="AR111" i="10"/>
  <c r="U130" i="10"/>
  <c r="U46" i="11" s="1"/>
  <c r="U123" i="10"/>
  <c r="U127" i="10"/>
  <c r="U37" i="11"/>
  <c r="V31" i="11"/>
  <c r="V116" i="10"/>
  <c r="U146" i="10"/>
  <c r="U35" i="11"/>
  <c r="AS106" i="10" l="1"/>
  <c r="E97" i="10"/>
  <c r="AS111" i="10"/>
  <c r="E104" i="10"/>
  <c r="E26" i="11" s="1"/>
  <c r="E106" i="10"/>
  <c r="AS108" i="10"/>
  <c r="E108" i="10" s="1"/>
  <c r="AS130" i="10"/>
  <c r="AR27" i="11"/>
  <c r="AR112" i="10"/>
  <c r="AR29" i="11" s="1"/>
  <c r="U40" i="11"/>
  <c r="U43" i="11"/>
  <c r="W114" i="10"/>
  <c r="V118" i="10"/>
  <c r="V33" i="11"/>
  <c r="V120" i="10"/>
  <c r="AS112" i="10" l="1"/>
  <c r="E111" i="10"/>
  <c r="V130" i="10"/>
  <c r="V46" i="11" s="1"/>
  <c r="V37" i="11"/>
  <c r="V127" i="10"/>
  <c r="V123" i="10"/>
  <c r="V146" i="10"/>
  <c r="V35" i="11"/>
  <c r="W31" i="11"/>
  <c r="W116" i="10"/>
  <c r="E27" i="11" l="1"/>
  <c r="E112" i="10"/>
  <c r="E29" i="11" s="1"/>
  <c r="V40" i="11"/>
  <c r="V43" i="11"/>
  <c r="W33" i="11"/>
  <c r="W118" i="10"/>
  <c r="X114" i="10"/>
  <c r="W120" i="10"/>
  <c r="W130" i="10" l="1"/>
  <c r="W46" i="11" s="1"/>
  <c r="W123" i="10"/>
  <c r="W127" i="10"/>
  <c r="W37" i="11"/>
  <c r="X31" i="11"/>
  <c r="X116" i="10"/>
  <c r="W35" i="11"/>
  <c r="W146" i="10"/>
  <c r="W40" i="11" l="1"/>
  <c r="W43" i="11"/>
  <c r="X33" i="11"/>
  <c r="Y114" i="10"/>
  <c r="X118" i="10"/>
  <c r="X120" i="10"/>
  <c r="X130" i="10" l="1"/>
  <c r="X46" i="11" s="1"/>
  <c r="X123" i="10"/>
  <c r="X37" i="11"/>
  <c r="X127" i="10"/>
  <c r="X35" i="11"/>
  <c r="X146" i="10"/>
  <c r="Y31" i="11"/>
  <c r="Y116" i="10"/>
  <c r="X40" i="11" l="1"/>
  <c r="X43" i="11"/>
  <c r="Y118" i="10"/>
  <c r="Y33" i="11"/>
  <c r="Z114" i="10"/>
  <c r="Y120" i="10"/>
  <c r="Y130" i="10" l="1"/>
  <c r="Y46" i="11" s="1"/>
  <c r="Y123" i="10"/>
  <c r="Y127" i="10"/>
  <c r="Y37" i="11"/>
  <c r="Z31" i="11"/>
  <c r="Z116" i="10"/>
  <c r="Y35" i="11"/>
  <c r="Y146" i="10"/>
  <c r="Y40" i="11" l="1"/>
  <c r="Y43" i="11"/>
  <c r="AA114" i="10"/>
  <c r="Z118" i="10"/>
  <c r="Z33" i="11"/>
  <c r="Z120" i="10"/>
  <c r="Z130" i="10" l="1"/>
  <c r="Z46" i="11" s="1"/>
  <c r="Z127" i="10"/>
  <c r="Z37" i="11"/>
  <c r="Z123" i="10"/>
  <c r="Z146" i="10"/>
  <c r="Z35" i="11"/>
  <c r="AA116" i="10"/>
  <c r="AA31" i="11"/>
  <c r="Z40" i="11" l="1"/>
  <c r="Z43" i="11"/>
  <c r="AB114" i="10"/>
  <c r="AA118" i="10"/>
  <c r="AA33" i="11"/>
  <c r="AA120" i="10" l="1"/>
  <c r="AA146" i="10"/>
  <c r="AA35" i="11"/>
  <c r="AB31" i="11"/>
  <c r="AB116" i="10"/>
  <c r="AB118" i="10" l="1"/>
  <c r="AB33" i="11"/>
  <c r="AC114" i="10"/>
  <c r="AB120" i="10"/>
  <c r="AA130" i="10"/>
  <c r="AA46" i="11" s="1"/>
  <c r="AA127" i="10"/>
  <c r="AA37" i="11"/>
  <c r="AA123" i="10"/>
  <c r="AA40" i="11" l="1"/>
  <c r="AA43" i="11"/>
  <c r="AB130" i="10"/>
  <c r="AB46" i="11" s="1"/>
  <c r="AB37" i="11"/>
  <c r="AB127" i="10"/>
  <c r="AB123" i="10"/>
  <c r="AC116" i="10"/>
  <c r="AC31" i="11"/>
  <c r="AB35" i="11"/>
  <c r="AB146" i="10"/>
  <c r="AB40" i="11" l="1"/>
  <c r="AB43" i="11"/>
  <c r="AC33" i="11"/>
  <c r="AD114" i="10"/>
  <c r="AC118" i="10"/>
  <c r="AC120" i="10"/>
  <c r="AC130" i="10" l="1"/>
  <c r="AC46" i="11" s="1"/>
  <c r="AC37" i="11"/>
  <c r="AC127" i="10"/>
  <c r="AC123" i="10"/>
  <c r="AC35" i="11"/>
  <c r="AC146" i="10"/>
  <c r="AD31" i="11"/>
  <c r="AD116" i="10"/>
  <c r="AC40" i="11" l="1"/>
  <c r="AC43" i="11"/>
  <c r="AD118" i="10"/>
  <c r="AE114" i="10"/>
  <c r="AD33" i="11"/>
  <c r="AD120" i="10"/>
  <c r="AD130" i="10" l="1"/>
  <c r="AD46" i="11" s="1"/>
  <c r="AD127" i="10"/>
  <c r="AD123" i="10"/>
  <c r="AD37" i="11"/>
  <c r="AE31" i="11"/>
  <c r="AE116" i="10"/>
  <c r="AD35" i="11"/>
  <c r="AD146" i="10"/>
  <c r="AD40" i="11" l="1"/>
  <c r="AD43" i="11"/>
  <c r="AE118" i="10"/>
  <c r="AE33" i="11"/>
  <c r="AF114" i="10"/>
  <c r="AE120" i="10"/>
  <c r="AE130" i="10" l="1"/>
  <c r="AE46" i="11" s="1"/>
  <c r="AE127" i="10"/>
  <c r="AE37" i="11"/>
  <c r="AE123" i="10"/>
  <c r="AF31" i="11"/>
  <c r="AF116" i="10"/>
  <c r="AE146" i="10"/>
  <c r="AE35" i="11"/>
  <c r="AE40" i="11" l="1"/>
  <c r="AE43" i="11"/>
  <c r="AF33" i="11"/>
  <c r="AG114" i="10"/>
  <c r="AF118" i="10"/>
  <c r="AF120" i="10"/>
  <c r="AF130" i="10" l="1"/>
  <c r="AF46" i="11" s="1"/>
  <c r="AF37" i="11"/>
  <c r="AF127" i="10"/>
  <c r="AF123" i="10"/>
  <c r="AF35" i="11"/>
  <c r="AF146" i="10"/>
  <c r="AG31" i="11"/>
  <c r="AG116" i="10"/>
  <c r="AF40" i="11" l="1"/>
  <c r="AF43" i="11"/>
  <c r="AH114" i="10"/>
  <c r="AG118" i="10"/>
  <c r="AG33" i="11"/>
  <c r="AG120" i="10"/>
  <c r="AG130" i="10" l="1"/>
  <c r="AG46" i="11" s="1"/>
  <c r="AG37" i="11"/>
  <c r="AG123" i="10"/>
  <c r="AG127" i="10"/>
  <c r="AG35" i="11"/>
  <c r="AG146" i="10"/>
  <c r="AH31" i="11"/>
  <c r="AH116" i="10"/>
  <c r="AG40" i="11" l="1"/>
  <c r="AG43" i="11"/>
  <c r="AH33" i="11"/>
  <c r="AI114" i="10"/>
  <c r="AH118" i="10"/>
  <c r="AH120" i="10"/>
  <c r="AH130" i="10" l="1"/>
  <c r="AH46" i="11" s="1"/>
  <c r="AH123" i="10"/>
  <c r="AH127" i="10"/>
  <c r="AH37" i="11"/>
  <c r="AH35" i="11"/>
  <c r="AH146" i="10"/>
  <c r="AI31" i="11"/>
  <c r="AI116" i="10"/>
  <c r="AH40" i="11" l="1"/>
  <c r="AH43" i="11"/>
  <c r="AI33" i="11"/>
  <c r="AI118" i="10"/>
  <c r="AJ114" i="10"/>
  <c r="AI120" i="10"/>
  <c r="AI130" i="10" l="1"/>
  <c r="AI46" i="11" s="1"/>
  <c r="AI37" i="11"/>
  <c r="AI127" i="10"/>
  <c r="AI123" i="10"/>
  <c r="AJ31" i="11"/>
  <c r="AJ116" i="10"/>
  <c r="AI35" i="11"/>
  <c r="AI146" i="10"/>
  <c r="AI40" i="11" l="1"/>
  <c r="AI43" i="11"/>
  <c r="AJ118" i="10"/>
  <c r="AJ33" i="11"/>
  <c r="AK114" i="10"/>
  <c r="AJ120" i="10"/>
  <c r="AJ130" i="10" l="1"/>
  <c r="AJ46" i="11" s="1"/>
  <c r="AJ127" i="10"/>
  <c r="AJ123" i="10"/>
  <c r="AJ37" i="11"/>
  <c r="AK31" i="11"/>
  <c r="AK116" i="10"/>
  <c r="AJ35" i="11"/>
  <c r="AJ146" i="10"/>
  <c r="E146" i="10" s="1"/>
  <c r="E147" i="10" s="1"/>
  <c r="AJ40" i="11" l="1"/>
  <c r="AJ43" i="11"/>
  <c r="AK33" i="11"/>
  <c r="AK118" i="10"/>
  <c r="AL114" i="10"/>
  <c r="AK120" i="10"/>
  <c r="AK35" i="11" l="1"/>
  <c r="AK130" i="10"/>
  <c r="AK46" i="11" s="1"/>
  <c r="AK37" i="11"/>
  <c r="AK123" i="10"/>
  <c r="AK127" i="10"/>
  <c r="AL31" i="11"/>
  <c r="AL116" i="10"/>
  <c r="AK40" i="11" l="1"/>
  <c r="AK43" i="11"/>
  <c r="AL33" i="11"/>
  <c r="AL118" i="10"/>
  <c r="AM114" i="10"/>
  <c r="AL120" i="10"/>
  <c r="AL35" i="11" l="1"/>
  <c r="AL37" i="11"/>
  <c r="AL130" i="10"/>
  <c r="AL46" i="11" s="1"/>
  <c r="AL127" i="10"/>
  <c r="AL123" i="10"/>
  <c r="AM31" i="11"/>
  <c r="AM116" i="10"/>
  <c r="AL40" i="11" l="1"/>
  <c r="AL43" i="11"/>
  <c r="AM33" i="11"/>
  <c r="AN114" i="10"/>
  <c r="AM118" i="10"/>
  <c r="AM120" i="10"/>
  <c r="AM35" i="11" l="1"/>
  <c r="AM37" i="11"/>
  <c r="AM130" i="10"/>
  <c r="AM46" i="11" s="1"/>
  <c r="AM127" i="10"/>
  <c r="AM123" i="10"/>
  <c r="AN31" i="11"/>
  <c r="AN116" i="10"/>
  <c r="AM40" i="11" l="1"/>
  <c r="AM43" i="11"/>
  <c r="AO114" i="10"/>
  <c r="AN33" i="11"/>
  <c r="AN118" i="10"/>
  <c r="AN120" i="10"/>
  <c r="AN130" i="10" l="1"/>
  <c r="AN46" i="11" s="1"/>
  <c r="AN35" i="11"/>
  <c r="AN37" i="11"/>
  <c r="AN123" i="10"/>
  <c r="AN127" i="10"/>
  <c r="AO31" i="11"/>
  <c r="AO116" i="10"/>
  <c r="AP114" i="10" l="1"/>
  <c r="AP116" i="10"/>
  <c r="AP31" i="11"/>
  <c r="AQ114" i="10"/>
  <c r="AP118" i="10"/>
  <c r="AP35" i="11" s="1"/>
  <c r="AP120" i="10"/>
  <c r="AN43" i="11"/>
  <c r="AN40" i="11"/>
  <c r="AO118" i="10"/>
  <c r="AO33" i="11"/>
  <c r="AO120" i="10"/>
  <c r="AO130" i="10" s="1"/>
  <c r="AO46" i="11" s="1"/>
  <c r="AP37" i="11" l="1"/>
  <c r="AP130" i="10"/>
  <c r="AP46" i="11" s="1"/>
  <c r="AP33" i="11"/>
  <c r="AQ116" i="10"/>
  <c r="AQ31" i="11"/>
  <c r="AP123" i="10"/>
  <c r="AP40" i="11" s="1"/>
  <c r="AP127" i="10"/>
  <c r="AP43" i="11" s="1"/>
  <c r="AR114" i="10"/>
  <c r="AQ118" i="10"/>
  <c r="AQ120" i="10"/>
  <c r="AQ130" i="10" s="1"/>
  <c r="AQ46" i="11" s="1"/>
  <c r="AO35" i="11"/>
  <c r="AO37" i="11"/>
  <c r="AO123" i="10"/>
  <c r="AO127" i="10"/>
  <c r="AQ33" i="11" l="1"/>
  <c r="AQ35" i="11"/>
  <c r="AQ37" i="11"/>
  <c r="AR116" i="10"/>
  <c r="AR31" i="11"/>
  <c r="AQ123" i="10"/>
  <c r="AQ127" i="10"/>
  <c r="AR118" i="10"/>
  <c r="AR120" i="10"/>
  <c r="AO43" i="11"/>
  <c r="AO40" i="11"/>
  <c r="AS114" i="10" l="1"/>
  <c r="AR33" i="11"/>
  <c r="AR35" i="11"/>
  <c r="AR37" i="11"/>
  <c r="AQ40" i="11"/>
  <c r="AQ43" i="11"/>
  <c r="AR123" i="10"/>
  <c r="AR127" i="10"/>
  <c r="AS116" i="10" l="1"/>
  <c r="E114" i="10"/>
  <c r="E31" i="11" s="1"/>
  <c r="AR40" i="11"/>
  <c r="AR43" i="11"/>
  <c r="E116" i="10" l="1"/>
  <c r="E33" i="11" s="1"/>
  <c r="AS118" i="10"/>
  <c r="E118" i="10" s="1"/>
  <c r="E35" i="11" s="1"/>
  <c r="AS120" i="10"/>
  <c r="E120" i="10" l="1"/>
  <c r="AS123" i="10"/>
  <c r="E124" i="10" s="1"/>
  <c r="AS127" i="10"/>
  <c r="E127" i="10" s="1"/>
  <c r="E43" i="11" l="1"/>
  <c r="E128" i="10"/>
  <c r="E123" i="10"/>
  <c r="E40" i="11" s="1"/>
  <c r="E131" i="10"/>
  <c r="E37" i="11"/>
  <c r="E47" i="11" l="1"/>
  <c r="D10" i="2"/>
  <c r="E41" i="11"/>
  <c r="D8" i="2"/>
  <c r="E44" i="11"/>
  <c r="D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Heideveld - Prins, L. (Laura)</author>
  </authors>
  <commentList>
    <comment ref="D17" authorId="0" shapeId="0" xr:uid="{D5B3E911-E263-4B05-BFC5-31F699C7BB3F}">
      <text>
        <r>
          <rPr>
            <sz val="9"/>
            <color indexed="81"/>
            <rFont val="Tahoma"/>
            <family val="2"/>
          </rPr>
          <t xml:space="preserve">Vul hier het totale vermogen van het windpark in. 
Dit vermogen moet gelijk zijn aan het vermogen zoals in het aanvraagformulier is vermeld en dat in het windrapport voor de netto P50 berekening is gebruikt.
</t>
        </r>
      </text>
    </comment>
    <comment ref="D18" authorId="0" shapeId="0" xr:uid="{ED14A3AA-23DC-4545-806B-D530252D92E8}">
      <text>
        <r>
          <rPr>
            <sz val="9"/>
            <color indexed="81"/>
            <rFont val="Tahoma"/>
            <family val="2"/>
          </rPr>
          <t>Vul de P50-waarde netto elektriciteitsproductie in volgens het windrapport.</t>
        </r>
      </text>
    </comment>
    <comment ref="D19" authorId="0" shapeId="0" xr:uid="{001FD62C-F2F1-4E0B-826A-A45BFC397445}">
      <text>
        <r>
          <rPr>
            <b/>
            <sz val="9"/>
            <color indexed="81"/>
            <rFont val="Tahoma"/>
            <family val="2"/>
          </rPr>
          <t>Ingeval van subsidieaanvraag</t>
        </r>
        <r>
          <rPr>
            <sz val="9"/>
            <color indexed="81"/>
            <rFont val="Tahoma"/>
            <family val="2"/>
          </rPr>
          <t xml:space="preserve">: Vul hier het tenderbedrag in dat u in het aanvraagformulier hebt ingevuld.
Let op: in dit rekenmodel vult u een bedrag in per MWh in drie cijfers achter de komma. Het maximaal toegestane tenderbedrag is 117,00 €/MWh.
</t>
        </r>
        <r>
          <rPr>
            <b/>
            <sz val="9"/>
            <color indexed="81"/>
            <rFont val="Tahoma"/>
            <family val="2"/>
          </rPr>
          <t>Ingeval van een aanvraag in een veiling</t>
        </r>
        <r>
          <rPr>
            <sz val="9"/>
            <color indexed="81"/>
            <rFont val="Tahoma"/>
            <family val="2"/>
          </rPr>
          <t xml:space="preserve">: vul hier </t>
        </r>
        <r>
          <rPr>
            <b/>
            <sz val="9"/>
            <color indexed="81"/>
            <rFont val="Tahoma"/>
            <family val="2"/>
          </rPr>
          <t>€ 0</t>
        </r>
        <r>
          <rPr>
            <sz val="9"/>
            <color indexed="81"/>
            <rFont val="Tahoma"/>
            <family val="2"/>
          </rPr>
          <t xml:space="preserve"> in.
</t>
        </r>
      </text>
    </comment>
    <comment ref="D20" authorId="0" shapeId="0" xr:uid="{784E3269-7807-4EFB-8357-98E514EF8F30}">
      <text>
        <r>
          <rPr>
            <b/>
            <sz val="9"/>
            <color indexed="81"/>
            <rFont val="Tahoma"/>
            <family val="2"/>
          </rPr>
          <t>Ingeval van een subsidieaanvraag</t>
        </r>
        <r>
          <rPr>
            <sz val="9"/>
            <color indexed="81"/>
            <rFont val="Tahoma"/>
            <family val="2"/>
          </rPr>
          <t xml:space="preserve">: Vul hier </t>
        </r>
        <r>
          <rPr>
            <b/>
            <sz val="9"/>
            <color indexed="81"/>
            <rFont val="Tahoma"/>
            <family val="2"/>
          </rPr>
          <t>15 of 16</t>
        </r>
        <r>
          <rPr>
            <sz val="9"/>
            <color indexed="81"/>
            <rFont val="Tahoma"/>
            <family val="2"/>
          </rPr>
          <t xml:space="preserve"> jaar in. 
</t>
        </r>
        <r>
          <rPr>
            <b/>
            <sz val="9"/>
            <color indexed="81"/>
            <rFont val="Tahoma"/>
            <family val="2"/>
          </rPr>
          <t>Ingeval van een aanvraag in een veiling</t>
        </r>
        <r>
          <rPr>
            <sz val="9"/>
            <color indexed="81"/>
            <rFont val="Tahoma"/>
            <family val="2"/>
          </rPr>
          <t xml:space="preserve">: vul hier </t>
        </r>
        <r>
          <rPr>
            <b/>
            <sz val="9"/>
            <color indexed="81"/>
            <rFont val="Tahoma"/>
            <family val="2"/>
          </rPr>
          <t>0</t>
        </r>
        <r>
          <rPr>
            <sz val="9"/>
            <color indexed="81"/>
            <rFont val="Tahoma"/>
            <family val="2"/>
          </rPr>
          <t xml:space="preserve"> in.</t>
        </r>
      </text>
    </comment>
    <comment ref="B25" authorId="0" shapeId="0" xr:uid="{CA605BE4-5006-40EE-BF3A-8F9DB84D1A02}">
      <text>
        <r>
          <rPr>
            <sz val="9"/>
            <color indexed="81"/>
            <rFont val="Tahoma"/>
            <family val="2"/>
          </rPr>
          <t xml:space="preserve">Gelet op de mijlpalen voor oplevering van de het platform van TenneT, bent u verplicht de gehele productie in 2031 op te starten.  
Geef voor 2031 aan welk percentage van de P50-productie u in 2031 verwacht te halen. 
Het restant van de P50-productie wordt automatisch bij 2032 ingevuld, zodat het totaal op 100% uitkomt. 
</t>
        </r>
      </text>
    </comment>
    <comment ref="B27" authorId="0" shapeId="0" xr:uid="{C9D8B76C-3136-4DFC-B71D-025882C37EF8}">
      <text>
        <r>
          <rPr>
            <sz val="9"/>
            <color indexed="81"/>
            <rFont val="Tahoma"/>
            <family val="2"/>
          </rPr>
          <t>Deze waarde wordt overgenomen uit bovenstaande invoer</t>
        </r>
      </text>
    </comment>
    <comment ref="D39" authorId="0" shapeId="0" xr:uid="{4D57724A-29E7-41B7-8E27-AE2C3442ABCA}">
      <text>
        <r>
          <rPr>
            <sz val="9"/>
            <color indexed="81"/>
            <rFont val="Tahoma"/>
            <family val="2"/>
          </rPr>
          <t xml:space="preserve">Dit bedrag wordt overgenomen van het tabblad CAPEX
</t>
        </r>
      </text>
    </comment>
    <comment ref="D44" authorId="0" shapeId="0" xr:uid="{BF2B273D-50FE-495B-89F4-3A04A4896146}">
      <text>
        <r>
          <rPr>
            <sz val="9"/>
            <color indexed="81"/>
            <rFont val="Tahoma"/>
            <family val="2"/>
          </rPr>
          <t>Vul hier in hoeveel procent van de totale investeringskosten u uit eigen middelen wilt financieren. 
Dit percentage moet gelijk zijn aan het percentage genoemd in het financieringsplan.</t>
        </r>
      </text>
    </comment>
    <comment ref="B66" authorId="0" shapeId="0" xr:uid="{E615B6B9-61CF-40E6-8925-00C6DAED6623}">
      <text>
        <r>
          <rPr>
            <sz val="9"/>
            <color indexed="81"/>
            <rFont val="Tahoma"/>
            <family val="2"/>
          </rPr>
          <t xml:space="preserve">U kunt uw investering uitsmeren over maximaal 5 jaar. 
Per jaar kunt u kiezen welk deel u uit eigen middelen financiert en welk deel u leent. 
Ook kunt u kiezen wanneer u start met aflossen van het leendeel.
</t>
        </r>
      </text>
    </comment>
    <comment ref="C67" authorId="0" shapeId="0" xr:uid="{B0A4849A-147B-4447-8BBA-6CABB96D65BC}">
      <text>
        <r>
          <rPr>
            <sz val="9"/>
            <color indexed="81"/>
            <rFont val="Tahoma"/>
            <family val="2"/>
          </rPr>
          <t xml:space="preserve">Vul per jaar in welk % van de totale investeringskosten u in dat jaar investeert. Bij elkaar moet dit 100% zijn.
</t>
        </r>
      </text>
    </comment>
    <comment ref="E67" authorId="0" shapeId="0" xr:uid="{A0F96506-C931-4D7B-AB7D-8400957002D6}">
      <text>
        <r>
          <rPr>
            <sz val="9"/>
            <color indexed="81"/>
            <rFont val="Tahoma"/>
            <family val="2"/>
          </rPr>
          <t>Kies het jaar waarin u start met aflossen van het leendeel. 
Start pas met aflossen als er:  
- voldoende inkomsten zijn 
- en op zijn vroegst het jaar na het investeringsjaar.
Indien u de investering geheel uit eigen middelen financiert dan laat u deze kolom leeg.</t>
        </r>
      </text>
    </comment>
    <comment ref="F67" authorId="0" shapeId="0" xr:uid="{0687433A-E219-4D02-B4A7-78EC4E8BEAFB}">
      <text>
        <r>
          <rPr>
            <sz val="9"/>
            <color indexed="81"/>
            <rFont val="Tahoma"/>
            <family val="2"/>
          </rPr>
          <t xml:space="preserve">Percentage van de Eigen Middelen (EM) dat u dit jaar investeert. 
Kies hier een percentage zodanig dat het Bedrag EM kleiner of gelijk is aan Investeringsbedrag.
Wanneer alle kosten uit EM gefinancierd worden, moeten deze percentages gelijk zijn aan die van kolom C.
Deze percentages zijn irrelevant als 0% uit eigen middelen wordt geïnvesteerd. 
Gebruik maximaal 2 cijfers achter de komma.
Alle % bij elkaar moeten 100% zijn.
</t>
        </r>
      </text>
    </comment>
    <comment ref="I67" authorId="0" shapeId="0" xr:uid="{E0327E55-5E72-4092-910D-C1F3A7EE98DF}">
      <text>
        <r>
          <rPr>
            <sz val="9"/>
            <color indexed="81"/>
            <rFont val="Tahoma"/>
            <family val="2"/>
          </rPr>
          <t>Wanneer wordt gestart met aflossen in het jaar direct na de investering, dan wordt hier geen bouwrente ingevuld. Als later wordt gestart met aflossen, dan wordt hier automatisch de bouwrente ingevuld.</t>
        </r>
      </text>
    </comment>
    <comment ref="B68" authorId="0" shapeId="0" xr:uid="{81973BB9-AD22-445B-BEFC-555BE75B497F}">
      <text>
        <r>
          <rPr>
            <sz val="9"/>
            <color indexed="81"/>
            <rFont val="Tahoma"/>
            <family val="2"/>
          </rPr>
          <t>Vul het eerste investeringsjaar in. 
De rest volgt automatisch.</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Heideveld - Prins, L. (Laura)</author>
  </authors>
  <commentList>
    <comment ref="B8" authorId="0" shapeId="0" xr:uid="{E1A36808-654B-414F-8F19-C2AAF01C3AF6}">
      <text>
        <r>
          <rPr>
            <b/>
            <sz val="9"/>
            <color indexed="81"/>
            <rFont val="Tahoma"/>
            <family val="2"/>
          </rPr>
          <t xml:space="preserve">Ingeval van subsidieaanvraag: </t>
        </r>
        <r>
          <rPr>
            <sz val="9"/>
            <color indexed="81"/>
            <rFont val="Tahoma"/>
            <charset val="1"/>
          </rPr>
          <t xml:space="preserve">
Vul hier niets in, laat dit vak leeg.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Marel, A.P. van der (Paul)</author>
  </authors>
  <commentList>
    <comment ref="F7" authorId="0" shapeId="0" xr:uid="{05CC4D64-B1DD-4360-AA45-327BFD27C17A}">
      <text>
        <r>
          <rPr>
            <sz val="9"/>
            <color indexed="81"/>
            <rFont val="Tahoma"/>
            <family val="2"/>
          </rPr>
          <t>Deze waarden vooringevuld overgenomen uit de onderstaande tabel met KEV2025 prijzen. U kunt deze waarden naar eigen inzicht aanpassen.</t>
        </r>
      </text>
    </comment>
  </commentList>
</comments>
</file>

<file path=xl/sharedStrings.xml><?xml version="1.0" encoding="utf-8"?>
<sst xmlns="http://schemas.openxmlformats.org/spreadsheetml/2006/main" count="619" uniqueCount="386">
  <si>
    <t>Windenergie Op Zee 
Model Exploitatieberekening</t>
  </si>
  <si>
    <t>Waarvoor?</t>
  </si>
  <si>
    <t xml:space="preserve">U dient bij de vergunningaanvraag een exploitatieberekening aan te leveren, die minimaal bestaat uit:
1 een specificatie van de investeringskosten per component van de productie-installatie
2 een overzicht van alle kosten en opbrengsten van de productie-installatie
3 een berekening van het projectrendement over de looptijd van het project
Met dit door RVO beschikbaar gestelde rekenmodel berekent u het projectrendement, rendement op eigen vermogen en de DSCR. Het geeft inzicht in de financieel economische haalbaarheid van het project. Dit RVO rekenmodel dient u volledig in te vullen en de afdrukken met de  aanvraag mee te sturen als verplichte bijlage. 
Naast het verplichte RVO model mag u ook een berekening volgens uw eigen rekenmodel meesturen met de aanvraag. U dient dan wel uit te leggen hoe u het projectrendement, het rendement op eigen vermogen en de DSCR hebt berekend.  
</t>
  </si>
  <si>
    <t>1 - Invulinstructies</t>
  </si>
  <si>
    <t>Technische invulinstructies</t>
  </si>
  <si>
    <t>Inhoudelijke invulinstructies</t>
  </si>
  <si>
    <t xml:space="preserve">RVO zal beoordelen of de invoerdata aannemelijke waarden hebben en ook relevant zijn voor het project. Ontbreken van relevante invoerdata of onaannemelijke waarden resulteren in onbetrouwbare of onaannemelijke resultaten. Wijken invoerdata af van wat in de markt gebruikelijk is, dan vraagt RVO u de afwijking toe te lichten en te onderbouwen. </t>
  </si>
  <si>
    <t>Verplichte bijlage</t>
  </si>
  <si>
    <t>Vragen</t>
  </si>
  <si>
    <t>Dit rekenmodel is met de grootste zorg ontwikkeld en samengesteld. Het geeft inzicht in het projectrendement op basis van investeringskosten, operationele kosten, financieringslasten en baten. Het is input voor de analyse van de financiële en economische haalbaarheid van uw project. Mocht u vragen of opmerkingen hebben over het model dan kunt u zich tot één week voor opening van de tender tot RVO wenden via het e-mailadres: woz@rvo.nl. Ook kunt u via dit e-mailadres een afspraak maken voor een mondelinge toelichting bij het rekenmodel in Zwolle.</t>
  </si>
  <si>
    <t>2 - Beschrijving tabbladen</t>
  </si>
  <si>
    <t>Het rekenmodel kent tabbladen voor invoer van gegevens en tabbladen voor berekeningen en resultaten. Die worden hier stuk voor stuk besproken.</t>
  </si>
  <si>
    <t>Tabblad: Invoer Parameters</t>
  </si>
  <si>
    <t xml:space="preserve">Dit tabblad gebruikt u om alle relevante gegevens en keuzes in te voeren. U moet hierbij denken aan gegevens over: aanvrager, energieproductie, investeringkosten, financieringskeuzes, enz. </t>
  </si>
  <si>
    <t>Tabblad: CAPEX</t>
  </si>
  <si>
    <t>Tabblad: OPEX</t>
  </si>
  <si>
    <t>Tabblad: Berekeningen</t>
  </si>
  <si>
    <t>Tabblad: Resultaten</t>
  </si>
  <si>
    <t>Dit tabblad toont alleen de belangrijkste resultaten van de berekening, het is een uittreksel uit het tabblad berekeningen. Het is leesbaar te printen op A3.</t>
  </si>
  <si>
    <t>3- Toelichting tabblad Invoer Parameters</t>
  </si>
  <si>
    <t>Algemene Gegevens.</t>
  </si>
  <si>
    <t>Hier vult u in:
- Projectnaam: een door u zelf gekozen naam voor het project
- Naam aanvrager: naam zoals is ingevuld op het aanvraagformulier</t>
  </si>
  <si>
    <t>Hier vult u in:
- Geïnstalleerd vermogen windpark: waarde volgens aanvraagformulier en windrapport 
- Netto P50 jaarproductie: waarde in MWh volgens het windrapport en aanvraagformulier
- Laatste jaar elektriciteitsproductie: het laatste jaar dat het windpark elektriciteit produceert</t>
  </si>
  <si>
    <r>
      <rPr>
        <b/>
        <sz val="11"/>
        <color theme="1"/>
        <rFont val="Calibri"/>
        <family val="2"/>
        <scheme val="minor"/>
      </rPr>
      <t>Opstartschema elektriciteitsproductie</t>
    </r>
    <r>
      <rPr>
        <sz val="11"/>
        <color theme="1"/>
        <rFont val="Calibri"/>
        <family val="2"/>
        <scheme val="minor"/>
      </rPr>
      <t>:</t>
    </r>
  </si>
  <si>
    <t>In het rekenmodel geeft u aan hoeveel procent van de jaarproductie (in MWh) u in 2030 verwacht te halen (opstartjaar). Het restant van de P50-productie wordt vervolgens opgestart in 2031. Deze informatie is nodig om te kunnen bepalen hoeveel elektriciteitsproductie u in het eerste jaar verwacht te halen.</t>
  </si>
  <si>
    <r>
      <rPr>
        <b/>
        <sz val="11"/>
        <color theme="1"/>
        <rFont val="Calibri"/>
        <family val="2"/>
        <scheme val="minor"/>
      </rPr>
      <t>Projectfinanciering</t>
    </r>
    <r>
      <rPr>
        <sz val="11"/>
        <color theme="1"/>
        <rFont val="Calibri"/>
        <family val="2"/>
        <scheme val="minor"/>
      </rPr>
      <t>:</t>
    </r>
  </si>
  <si>
    <t xml:space="preserve">U geeft aan welk percentage van de totale investeringskosten wordt gefinancierd uit eigen middelen (EM). U moet hiervoor een percentage kiezen in het bereik van 0 t/m 100%. Het resterende percentage tot 100% wordt met vreemd vermogen gefinancierd en wordt automatisch ingevuld. Voor het leendeel kunt u kiezen uit de aflosvormen lineair of annuïteit. Ook vult u hier de aflosperiode en het rentepercentage voor de lening in. Let op: Indien het project voor 100% met eigen vermogen financiert moet u bij aflosperiode '1' invullen. Dit heeft geen effect op de berekening. </t>
  </si>
  <si>
    <r>
      <rPr>
        <b/>
        <sz val="11"/>
        <color theme="1"/>
        <rFont val="Calibri"/>
        <family val="2"/>
        <scheme val="minor"/>
      </rPr>
      <t>Tarieven en Indexatie</t>
    </r>
    <r>
      <rPr>
        <sz val="11"/>
        <color theme="1"/>
        <rFont val="Calibri"/>
        <family val="2"/>
        <scheme val="minor"/>
      </rPr>
      <t xml:space="preserve">: 
Hier voert u in:
- correctiebedrag in € per MWh.  De subsidie die u per per MWh ontvangt is: tenderbedrag- correctiebedrag
- indexatie van het correctiebedrag
- marktwaarde in € per MWh, waarvoor u de elektriciteit kunt verkopen
- indexatie van de marktwaarde </t>
    </r>
  </si>
  <si>
    <t>Investeringsschema:</t>
  </si>
  <si>
    <t>Invoer Parameters</t>
  </si>
  <si>
    <t xml:space="preserve">Invoervelden zijn blauw </t>
  </si>
  <si>
    <t>Wanneer een resultaatcel een gele achtergrond met rode waarde krijgt, hebben  een of meer invoervelden onjuiste waarden</t>
  </si>
  <si>
    <t>Belangrijkste resultaten</t>
  </si>
  <si>
    <t>Algemene gegevens</t>
  </si>
  <si>
    <t>Projectnaam</t>
  </si>
  <si>
    <t>Naam aanvragende organisatie</t>
  </si>
  <si>
    <t>Vergunningsperiode Kavelbesluit</t>
  </si>
  <si>
    <t>Geïnstalleerd vermogen windpark</t>
  </si>
  <si>
    <t>MW</t>
  </si>
  <si>
    <t>afgifte vergunning</t>
  </si>
  <si>
    <t>Netto P50 jaarproductie</t>
  </si>
  <si>
    <t>MWh</t>
  </si>
  <si>
    <t>Start exploitatie in jaar</t>
  </si>
  <si>
    <t>Netto P50 vollasturen</t>
  </si>
  <si>
    <t>h</t>
  </si>
  <si>
    <t>Looptijd vergunning</t>
  </si>
  <si>
    <t>Eerste jaar elektriciteitsproductie</t>
  </si>
  <si>
    <t>Uiterste verwijderingsjaar</t>
  </si>
  <si>
    <t>Dit model gaat uit van verwijderingswerkzaamheden in 1 jaar</t>
  </si>
  <si>
    <t>Laatste jaar elektriciteitsproductie</t>
  </si>
  <si>
    <t>Laatst mogelijke productiejaar</t>
  </si>
  <si>
    <t xml:space="preserve"> </t>
  </si>
  <si>
    <t>Opstartschema elektriciteitsproductie</t>
  </si>
  <si>
    <t>Opstartjaar</t>
  </si>
  <si>
    <t>P50-productie opstartjaar [%]</t>
  </si>
  <si>
    <t>in dat jaar producerend [MW]</t>
  </si>
  <si>
    <t>Productie [MWh/jaar]</t>
  </si>
  <si>
    <t>Totale energieproductie</t>
  </si>
  <si>
    <t>Kavel Dummy</t>
  </si>
  <si>
    <t>Investeringskosten</t>
  </si>
  <si>
    <t>TIK</t>
  </si>
  <si>
    <t>k€</t>
  </si>
  <si>
    <t>Afschrijvingsperiode</t>
  </si>
  <si>
    <t>jaar</t>
  </si>
  <si>
    <t>Project financiering</t>
  </si>
  <si>
    <t>Uit eigen middelen [EM]</t>
  </si>
  <si>
    <t>Percentage uit eigen middelen</t>
  </si>
  <si>
    <t>EM</t>
  </si>
  <si>
    <t>Eigen middelen</t>
  </si>
  <si>
    <t>Uit vreemd vermogen [VV]</t>
  </si>
  <si>
    <t>Percentage</t>
  </si>
  <si>
    <t>LD</t>
  </si>
  <si>
    <t>Leendeel</t>
  </si>
  <si>
    <t>Aflossingsvorm</t>
  </si>
  <si>
    <t>Annuïteit</t>
  </si>
  <si>
    <t>Rente</t>
  </si>
  <si>
    <t>Tarieven en indexatie</t>
  </si>
  <si>
    <t>Marktwaarde via:</t>
  </si>
  <si>
    <t>Tabel</t>
  </si>
  <si>
    <t>Marktwaarde in 1e investeringsjaar</t>
  </si>
  <si>
    <t>€/MWh</t>
  </si>
  <si>
    <t>Marktwaarde indexatie</t>
  </si>
  <si>
    <t>GvO via</t>
  </si>
  <si>
    <t>GvO in 1e investeringsjaar</t>
  </si>
  <si>
    <t>GvO indexatie</t>
  </si>
  <si>
    <t xml:space="preserve">Operationele kosten via: </t>
  </si>
  <si>
    <t>Onderhoudstarief</t>
  </si>
  <si>
    <t>€/MW/jr</t>
  </si>
  <si>
    <t>Onderhoudstarief indexatie</t>
  </si>
  <si>
    <t>Vennootschapsbelasting</t>
  </si>
  <si>
    <t>Investeringsschema</t>
  </si>
  <si>
    <t>Investeringsjaar</t>
  </si>
  <si>
    <t>Percentage van totale investering.
Som moet gelijk zijn aan 100%</t>
  </si>
  <si>
    <t>Start af-lossing</t>
  </si>
  <si>
    <t>Percentage van EM</t>
  </si>
  <si>
    <t>Bedrag EM in investeringsjaar</t>
  </si>
  <si>
    <t>Bouwrente</t>
  </si>
  <si>
    <t>Leendeel + 
bouwrente</t>
  </si>
  <si>
    <t>Inv1</t>
  </si>
  <si>
    <t>Inv2</t>
  </si>
  <si>
    <t>Inv3</t>
  </si>
  <si>
    <t>Inv4</t>
  </si>
  <si>
    <t>Inv5</t>
  </si>
  <si>
    <r>
      <rPr>
        <b/>
        <sz val="11"/>
        <color theme="1"/>
        <rFont val="Calibri"/>
        <family val="2"/>
        <scheme val="minor"/>
      </rPr>
      <t>Sommatie</t>
    </r>
    <r>
      <rPr>
        <b/>
        <sz val="11"/>
        <color theme="1"/>
        <rFont val="Calibri"/>
        <family val="2"/>
      </rPr>
      <t>→</t>
    </r>
  </si>
  <si>
    <t>bedragen in k€ = 1.000 €</t>
  </si>
  <si>
    <t>Q3</t>
  </si>
  <si>
    <t>Q4</t>
  </si>
  <si>
    <t>eerste exploitatiejaar</t>
  </si>
  <si>
    <t>laatste exploitatiejaar</t>
  </si>
  <si>
    <t>Lineair</t>
  </si>
  <si>
    <t>CAPEX - Investeringskosten</t>
  </si>
  <si>
    <t>bedragen in k€ (€ x 1000)</t>
  </si>
  <si>
    <t>Totaal investeringskosten</t>
  </si>
  <si>
    <t>Investeringspost</t>
  </si>
  <si>
    <t>Bedrag (k€)</t>
  </si>
  <si>
    <t>OPEX Tabel</t>
  </si>
  <si>
    <t>start</t>
  </si>
  <si>
    <t>Exploitatieperiode</t>
  </si>
  <si>
    <t>eind</t>
  </si>
  <si>
    <r>
      <t xml:space="preserve">Jaar </t>
    </r>
    <r>
      <rPr>
        <b/>
        <sz val="11"/>
        <color theme="1"/>
        <rFont val="Calibri"/>
        <family val="2"/>
      </rPr>
      <t>→</t>
    </r>
  </si>
  <si>
    <r>
      <t xml:space="preserve">Jaarnr. </t>
    </r>
    <r>
      <rPr>
        <b/>
        <sz val="11"/>
        <color theme="1"/>
        <rFont val="Calibri"/>
        <family val="2"/>
      </rPr>
      <t>→</t>
    </r>
  </si>
  <si>
    <r>
      <t xml:space="preserve">Totaal jaarlijks operationele kosten </t>
    </r>
    <r>
      <rPr>
        <sz val="11"/>
        <color theme="1"/>
        <rFont val="Calibri"/>
        <family val="2"/>
        <scheme val="minor"/>
      </rPr>
      <t>(gebruikt in berekeningen)</t>
    </r>
    <r>
      <rPr>
        <b/>
        <sz val="11"/>
        <color theme="1"/>
        <rFont val="Calibri"/>
        <family val="2"/>
        <scheme val="minor"/>
      </rPr>
      <t xml:space="preserve">  </t>
    </r>
    <r>
      <rPr>
        <b/>
        <sz val="11"/>
        <color theme="1"/>
        <rFont val="Calibri"/>
        <family val="2"/>
      </rPr>
      <t>→</t>
    </r>
  </si>
  <si>
    <t>Omschrijving operationele kostenpost</t>
  </si>
  <si>
    <t>Garantie</t>
  </si>
  <si>
    <t>Onderhoud</t>
  </si>
  <si>
    <t>Personeel</t>
  </si>
  <si>
    <t>Administratie</t>
  </si>
  <si>
    <t>Monitoringsysteem</t>
  </si>
  <si>
    <t>Verzekeringen</t>
  </si>
  <si>
    <t>Reservedelen</t>
  </si>
  <si>
    <t>Afvoer</t>
  </si>
  <si>
    <t>Adviseurs</t>
  </si>
  <si>
    <t>Overig</t>
  </si>
  <si>
    <t>Onvoorzien</t>
  </si>
  <si>
    <t xml:space="preserve">Voer hier geen kosten in voor rente en afschrijving. Deze kosten worden berekend aan de hand van de invoergegevens op tabblad 'Invoer Parameters'. </t>
  </si>
  <si>
    <t>Berekening Opstalvergoeding (1e en laatste jaar 50%)</t>
  </si>
  <si>
    <t>startbedrag eerste jaar</t>
  </si>
  <si>
    <t>Eindbedrag reserveringsvergoeding</t>
  </si>
  <si>
    <t>Toekomstige waarde</t>
  </si>
  <si>
    <t>reserveringsvergoeding</t>
  </si>
  <si>
    <t>OPEX Berekening</t>
  </si>
  <si>
    <r>
      <t xml:space="preserve">Jaar </t>
    </r>
    <r>
      <rPr>
        <b/>
        <sz val="10"/>
        <color theme="1"/>
        <rFont val="Calibri"/>
        <family val="2"/>
      </rPr>
      <t>→</t>
    </r>
  </si>
  <si>
    <r>
      <t xml:space="preserve">Jaarnr. </t>
    </r>
    <r>
      <rPr>
        <b/>
        <sz val="10"/>
        <color theme="1"/>
        <rFont val="Calibri"/>
        <family val="2"/>
      </rPr>
      <t>→</t>
    </r>
  </si>
  <si>
    <r>
      <t>ge</t>
    </r>
    <r>
      <rPr>
        <sz val="10"/>
        <color theme="1"/>
        <rFont val="Calibri"/>
        <family val="2"/>
      </rPr>
      <t>ï</t>
    </r>
    <r>
      <rPr>
        <sz val="10"/>
        <color theme="1"/>
        <rFont val="Calibri"/>
        <family val="2"/>
        <scheme val="minor"/>
      </rPr>
      <t>nstalleerd vermogen</t>
    </r>
  </si>
  <si>
    <t>eerste jaar</t>
  </si>
  <si>
    <t>tweede jaar</t>
  </si>
  <si>
    <t>derde jaar</t>
  </si>
  <si>
    <t>totaal geïnstalleerd vermogen</t>
  </si>
  <si>
    <t>k€/MW/jr</t>
  </si>
  <si>
    <t>Totale operationele kosten</t>
  </si>
  <si>
    <t>Jaar</t>
  </si>
  <si>
    <t>MP</t>
  </si>
  <si>
    <t>Marktprijs elektriciteit berekend en geïndexeerd</t>
  </si>
  <si>
    <t>Marktprijs gespecificeerd per jaar</t>
  </si>
  <si>
    <t>GVO</t>
  </si>
  <si>
    <t>GVO berekend en geïndexeerd</t>
  </si>
  <si>
    <t>GVO gespecificeerd per jaar</t>
  </si>
  <si>
    <t>Tabel Prijzen Vastgesteld en Voorgenomen beleid</t>
  </si>
  <si>
    <t>Berekeningen</t>
  </si>
  <si>
    <t>Investerings-jaar</t>
  </si>
  <si>
    <t>Jaarnr.</t>
  </si>
  <si>
    <t>Symbool Formule</t>
  </si>
  <si>
    <t>Omschrijving</t>
  </si>
  <si>
    <t>eenheid</t>
  </si>
  <si>
    <t>sommatie over jaren</t>
  </si>
  <si>
    <t>Q1</t>
  </si>
  <si>
    <t>Elektriciteitsproductie deel 1</t>
  </si>
  <si>
    <t>Q2</t>
  </si>
  <si>
    <t>Elektriciteitsproductie deel 2</t>
  </si>
  <si>
    <t>Elektriciteitsproductie deel 3</t>
  </si>
  <si>
    <t>Elektriciteitsproductie deel 4</t>
  </si>
  <si>
    <t>Qtot</t>
  </si>
  <si>
    <t>Totale elektriciteitsproductie</t>
  </si>
  <si>
    <r>
      <t xml:space="preserve">Dit deel is vast de tabel refereert naar [MP en GVO] en past een verschuiving toe zodat de jaren in de goede kolommen komen.     </t>
    </r>
    <r>
      <rPr>
        <b/>
        <sz val="10"/>
        <color theme="1"/>
        <rFont val="Calibri"/>
        <family val="2"/>
        <scheme val="minor"/>
      </rPr>
      <t>LET OP: startjaar in OPEX en MP/GVO</t>
    </r>
  </si>
  <si>
    <t>Jaartal  MP en GVO in tabel</t>
  </si>
  <si>
    <t>jaarverschil (en toe te passen verschuiving)</t>
  </si>
  <si>
    <t>correctie jaar</t>
  </si>
  <si>
    <t>jaarwaarde MP invoer</t>
  </si>
  <si>
    <t>jaarwaarde GvO invoer</t>
  </si>
  <si>
    <t>jaarwaarde OPEX invoer</t>
  </si>
  <si>
    <t>tabelwaarde MP (NEV)</t>
  </si>
  <si>
    <t>tabelwaarde GvO (NEV)</t>
  </si>
  <si>
    <t>Marktprijs elektriciteit (default invoer)</t>
  </si>
  <si>
    <t>MIE</t>
  </si>
  <si>
    <t>Markt Inkomsten Elektriciteit (Qtot*MP)</t>
  </si>
  <si>
    <t>Garanties van oorsprong (default invoer)</t>
  </si>
  <si>
    <t>Garanties van oorsprong</t>
  </si>
  <si>
    <t>Totale Inkomsten Elektriciteitsproductie</t>
  </si>
  <si>
    <t>TOK</t>
  </si>
  <si>
    <t>BR = TIE - TOK</t>
  </si>
  <si>
    <t>Bruto Resultaat = TIE - TOK</t>
  </si>
  <si>
    <r>
      <t xml:space="preserve">Investering k€  </t>
    </r>
    <r>
      <rPr>
        <sz val="10"/>
        <color theme="1"/>
        <rFont val="Arial"/>
        <family val="2"/>
      </rPr>
      <t>→</t>
    </r>
  </si>
  <si>
    <t>Afs1</t>
  </si>
  <si>
    <t>Afschrijving investering 1</t>
  </si>
  <si>
    <t>Afs2</t>
  </si>
  <si>
    <t>Afschrijving investering 2</t>
  </si>
  <si>
    <t>Afs3</t>
  </si>
  <si>
    <t>Afschrijving investering 3</t>
  </si>
  <si>
    <t>Afs4</t>
  </si>
  <si>
    <t>Afschrijving investering 4</t>
  </si>
  <si>
    <t>Afs5</t>
  </si>
  <si>
    <t>Afschrijving investering 5</t>
  </si>
  <si>
    <t>TAfs</t>
  </si>
  <si>
    <t>Totale Afschrijving k€</t>
  </si>
  <si>
    <t>Tussenresultaat</t>
  </si>
  <si>
    <t>Aflosjaar investering 1</t>
  </si>
  <si>
    <t>Niet afgelost</t>
  </si>
  <si>
    <t>Aflosjaar investering 2</t>
  </si>
  <si>
    <t>Aflosjaar investering 3</t>
  </si>
  <si>
    <t>Aflosjaar investering 4</t>
  </si>
  <si>
    <t>Aflosjaar investering 5</t>
  </si>
  <si>
    <t>Aflossing VV investering 1 Annuiteit</t>
  </si>
  <si>
    <t>Aflossing VV investering 2 Annuiteit</t>
  </si>
  <si>
    <t>Aflossing VV investering 3 Annuiteit</t>
  </si>
  <si>
    <t>Aflossing VV investering 4 Annuiteit</t>
  </si>
  <si>
    <t>Aflossing VV investering 5 Annuiteit</t>
  </si>
  <si>
    <t>Rente VV investering 1 Annuiteit</t>
  </si>
  <si>
    <t>Rente VV investering 2 Annuiteit</t>
  </si>
  <si>
    <t>Rente VV investering 3 Annuiteit</t>
  </si>
  <si>
    <t>Rente VV investering 4 Annuiteit</t>
  </si>
  <si>
    <t>Rente VV investering 5 Annuiteit</t>
  </si>
  <si>
    <t>Aflossing VV investering 1 Lineair</t>
  </si>
  <si>
    <t>Aflossing VV investering 2 Lineair</t>
  </si>
  <si>
    <t>Aflossing VV investering 3 Lineair</t>
  </si>
  <si>
    <t>Aflossing VV investering 4 Lineair</t>
  </si>
  <si>
    <t>Aflossing VV investering 5 Lineair</t>
  </si>
  <si>
    <t>Openstaande leensom investering 1 Lineair</t>
  </si>
  <si>
    <t>Openstaande leensom investering 2 Lineair</t>
  </si>
  <si>
    <t>Openstaande leensom investering 3 Lineair</t>
  </si>
  <si>
    <t>Openstaande leensom investering 4 Lineair</t>
  </si>
  <si>
    <t>Openstaande leensom investering 5 Lineair</t>
  </si>
  <si>
    <t>Rente VV investering 1 Lineair</t>
  </si>
  <si>
    <t>Rente VV investering 2 Lineair</t>
  </si>
  <si>
    <t>Rente VV investering 3 Lineair</t>
  </si>
  <si>
    <t>Rente VV investering 4 Lineair</t>
  </si>
  <si>
    <t>Rente VV investering 5 Lineair</t>
  </si>
  <si>
    <t>Afl1</t>
  </si>
  <si>
    <t>Afl2</t>
  </si>
  <si>
    <t>Afl3</t>
  </si>
  <si>
    <t>Afl4</t>
  </si>
  <si>
    <t>Afl5</t>
  </si>
  <si>
    <t>TAfl</t>
  </si>
  <si>
    <t>Totale aflossing</t>
  </si>
  <si>
    <t>Re1</t>
  </si>
  <si>
    <t>Re2</t>
  </si>
  <si>
    <t>Re3</t>
  </si>
  <si>
    <t>Re4</t>
  </si>
  <si>
    <t>Re5</t>
  </si>
  <si>
    <t>TRe</t>
  </si>
  <si>
    <t>Totale rente over VV investering</t>
  </si>
  <si>
    <t>FL</t>
  </si>
  <si>
    <t>Financieringslasten = Rente + aflossing</t>
  </si>
  <si>
    <t>BR-FL</t>
  </si>
  <si>
    <t>Bruto Resultaat - Financieringslasten</t>
  </si>
  <si>
    <t>TIE</t>
  </si>
  <si>
    <t>Totale inkomsten elektriciteitsproductie</t>
  </si>
  <si>
    <t>TK = TOK + TAfs + TRe</t>
  </si>
  <si>
    <t>Totale kosten</t>
  </si>
  <si>
    <t>WvB</t>
  </si>
  <si>
    <t>Winst voor belasting</t>
  </si>
  <si>
    <t>Verlies</t>
  </si>
  <si>
    <t>Verliezen uit verleden</t>
  </si>
  <si>
    <t>BI = WvB - Verlies</t>
  </si>
  <si>
    <t>Belastbaar inkomen</t>
  </si>
  <si>
    <t>VpB</t>
  </si>
  <si>
    <t>Vennootschapsbelasting (=WvB*belastingtarief)</t>
  </si>
  <si>
    <t>NW=BI-VpB</t>
  </si>
  <si>
    <t>Netto Winst</t>
  </si>
  <si>
    <r>
      <t xml:space="preserve">Investering k€  </t>
    </r>
    <r>
      <rPr>
        <sz val="10"/>
        <color theme="1"/>
        <rFont val="Calibri"/>
        <family val="2"/>
      </rPr>
      <t>→</t>
    </r>
  </si>
  <si>
    <t>BCF = WnB + TAfs + Tre</t>
  </si>
  <si>
    <t>Bruto cashflow na belasting exclusief rentelasten</t>
  </si>
  <si>
    <t>Projectrentabiliteit over exploitatie</t>
  </si>
  <si>
    <t>%</t>
  </si>
  <si>
    <r>
      <t xml:space="preserve">Eigen Vermogen Inbreng  k€  </t>
    </r>
    <r>
      <rPr>
        <sz val="10"/>
        <color theme="1"/>
        <rFont val="Calibri"/>
        <family val="2"/>
      </rPr>
      <t>→</t>
    </r>
  </si>
  <si>
    <t>NCF = WnB + TAfs - TAfl</t>
  </si>
  <si>
    <t>Netto cashflow voor eigen vermogen verschaffer na belasting en na financieringslasten</t>
  </si>
  <si>
    <t>Rendement EV over exploitatie</t>
  </si>
  <si>
    <t>DCSR = BCF/FL</t>
  </si>
  <si>
    <t>DSCR per jaar</t>
  </si>
  <si>
    <t>DSCR totaal</t>
  </si>
  <si>
    <t>-</t>
  </si>
  <si>
    <t>LCOE berekening</t>
  </si>
  <si>
    <t>Aandeel EV</t>
  </si>
  <si>
    <t>Gewenst rendement EV</t>
  </si>
  <si>
    <t>Aandeel VV</t>
  </si>
  <si>
    <t>Rente over VV</t>
  </si>
  <si>
    <t>WACC</t>
  </si>
  <si>
    <t>Teller (kosten)</t>
  </si>
  <si>
    <t>Noemer (productie)</t>
  </si>
  <si>
    <t>LCOE=Teller/Noemer</t>
  </si>
  <si>
    <t>Teller inclusief VpB</t>
  </si>
  <si>
    <t xml:space="preserve">Resultaten Exploitatieberekening </t>
  </si>
  <si>
    <t>Invoer Parameter</t>
  </si>
  <si>
    <t>Waarde</t>
  </si>
  <si>
    <t>Exploitatielooptijd</t>
  </si>
  <si>
    <t>Resultaten</t>
  </si>
  <si>
    <t>KEV2019</t>
  </si>
  <si>
    <t>Elektriciteitsprijzen WOZ incl. PIF</t>
  </si>
  <si>
    <t>Jaarnr</t>
  </si>
  <si>
    <t>€2019/MWh</t>
  </si>
  <si>
    <t>met 1,5% inflatiecorrectie</t>
  </si>
  <si>
    <t>KEV2023</t>
  </si>
  <si>
    <t>€2024/MWh</t>
  </si>
  <si>
    <t xml:space="preserve">De 'captured price' voor wind op zee bestaat uit een ongewogen gemiddelde van de elektriciteitsprijs, vermenigvuldigd met een generieke profiel- en onbalansfactor voor windenergie op zee.
De prijzen zijn in euro/MWh en het zijn lopende prijzen (inflatie van 2,0%/jaar is hierin verwerkt).
</t>
  </si>
  <si>
    <t>(bijv. deels op basis van PPA's) in. Geef voor uw eigen prijzen onderstaand een toelichting/onderbouwing van 'uw' prijsverloop van de Marktprijs en GvO's.</t>
  </si>
  <si>
    <r>
      <t xml:space="preserve">LET OP : in deze tabel alleen </t>
    </r>
    <r>
      <rPr>
        <b/>
        <sz val="12"/>
        <color rgb="FFD51B1E"/>
        <rFont val="Calibri (Hoofdtekst)_x0000_"/>
      </rPr>
      <t>onder</t>
    </r>
    <r>
      <rPr>
        <b/>
        <sz val="11"/>
        <color rgb="FFD51B1E"/>
        <rFont val="Calibri"/>
        <family val="2"/>
        <scheme val="minor"/>
      </rPr>
      <t xml:space="preserve"> de groen gemarkeerde jaren waardes invoeren. Dit zijn de exploitatiejaren.</t>
    </r>
  </si>
  <si>
    <t>Wanneer een resultaatcel een gele achtergrond met rode waarde krijgt, 
bevat(ten) één of meer invoervelden onjuiste waarde(n)</t>
  </si>
  <si>
    <t>Investeringsbedrag</t>
  </si>
  <si>
    <t>2066 is het laatste vergunningsjaar</t>
  </si>
  <si>
    <r>
      <t xml:space="preserve">Alle blauwe tabbladen bevatten invulvelden.Wanneer u de muis op een veld met een rood driehoekje </t>
    </r>
    <r>
      <rPr>
        <sz val="11"/>
        <color theme="1"/>
        <rFont val="Calibri"/>
        <family val="2"/>
        <scheme val="minor"/>
      </rPr>
      <t>(rechter bovenhoek) houdt, wordt een toelichting zichtbaar.</t>
    </r>
  </si>
  <si>
    <t>Tenderbedrag</t>
  </si>
  <si>
    <t>Subsidielooptijd</t>
  </si>
  <si>
    <t>CB</t>
  </si>
  <si>
    <t>Marktprijzen, GvO's en correctiebedrag</t>
  </si>
  <si>
    <t>jaarwaarde CB invoer</t>
  </si>
  <si>
    <t>Laatste jaar exploitatie</t>
  </si>
  <si>
    <t>Laatste jaar subsidie</t>
  </si>
  <si>
    <t>Qs1</t>
  </si>
  <si>
    <t>Qs2</t>
  </si>
  <si>
    <t>Qstot</t>
  </si>
  <si>
    <t>Subsidiabele elekticiteitsproductie deel 1</t>
  </si>
  <si>
    <t>Subsidiabele elekticiteitsproductie deel 2</t>
  </si>
  <si>
    <t>Totale subsidiabele elektriciteitsproductie</t>
  </si>
  <si>
    <t>Correctiebedrag geïndexeerd</t>
  </si>
  <si>
    <t>TB</t>
  </si>
  <si>
    <t>SIE</t>
  </si>
  <si>
    <t>Subsidiebedrag</t>
  </si>
  <si>
    <t>TIE = MIE + GVO + SIE</t>
  </si>
  <si>
    <t>Voorschot</t>
  </si>
  <si>
    <t>Voorschot uitbetaling (=Qstot*SB*80%)</t>
  </si>
  <si>
    <t>Verrekening</t>
  </si>
  <si>
    <t>Verrekening over vorig jaar (=Qstot*SB*20%)</t>
  </si>
  <si>
    <t>SB=TB-CB</t>
  </si>
  <si>
    <t>In de blauwe velden vult u voor elk jaar gedurende de exploitatie looptijd de verwachte marktprijs, de waardes van de GvO's en het correctiebedrag in.</t>
  </si>
  <si>
    <t>Correctiebedrag (geindexeerd)</t>
  </si>
  <si>
    <t>Kosten (reservering) ontmanteling</t>
  </si>
  <si>
    <t>Funderingen: primair staal</t>
  </si>
  <si>
    <t>Funderingen: secundair staal</t>
  </si>
  <si>
    <t>Funderingen: toebehoren en coating</t>
  </si>
  <si>
    <t>Funderingen: mobilisatie van het installatieschip</t>
  </si>
  <si>
    <t>Funderingen: vervoer en installatie</t>
  </si>
  <si>
    <t>Funderingen: ondersteunende schepen</t>
  </si>
  <si>
    <t>Windparkbekabeling: levering windparkbekabeling</t>
  </si>
  <si>
    <t>Windparkbekabeling: vervoer naar opslag</t>
  </si>
  <si>
    <t>Windparkbekabeling: mobiliseren van kabelleg schip</t>
  </si>
  <si>
    <t>Windparkbekabeling: mobiliseren van kabelbegraafschip</t>
  </si>
  <si>
    <t>Windparkbekabeling: begraven van de kabels</t>
  </si>
  <si>
    <t>Windparkbekabeling: demobiliseren van kabelleg schip</t>
  </si>
  <si>
    <t>Windparkbekabeling: intrekken van de kabels</t>
  </si>
  <si>
    <t>Funderingen: demobilisatie installatieschip</t>
  </si>
  <si>
    <t>Funderingen: vervoer naar de haven</t>
  </si>
  <si>
    <t>Funderingen: opslag bij de haven</t>
  </si>
  <si>
    <t>Windparkbekabeling: transport en leggen van kabels</t>
  </si>
  <si>
    <t>Windturbines: levering van windturbines</t>
  </si>
  <si>
    <t>Windturbines: vervoer naar de haven</t>
  </si>
  <si>
    <t>Financieringskosten</t>
  </si>
  <si>
    <t>Windturbines: opslag bij de haven</t>
  </si>
  <si>
    <t>Windturbines: mobilisatie van het installatieschip</t>
  </si>
  <si>
    <t>Windturbines: demobilisatie van het installatieschip</t>
  </si>
  <si>
    <t>Windturbines: vervoer en installatie</t>
  </si>
  <si>
    <t>Windturbines: in bedrijf stellen windturbines</t>
  </si>
  <si>
    <t>Juridische en financieringskosten</t>
  </si>
  <si>
    <t>Juridisch</t>
  </si>
  <si>
    <t>Projectontwikkeling</t>
  </si>
  <si>
    <t>Verzekering</t>
  </si>
  <si>
    <t>Veilingbod (eenmalig bedrag, afronden op hele euro's)</t>
  </si>
  <si>
    <t xml:space="preserve">Lees eerst alle instructies in dit tabblad, bestaande uit:
1 - Invulinstructies
2 - Beschrijving tabbladen
3 - Toelichting invoer Algemene Parameters
Lees voordat u begint met invullen de Toelichting op de bijlagen (bijlage 3 de Exploitatieberekening) die op de website staat en verzamel alle relevante gegevens.  
U kunt alleen de blauw gekleurde velden invullen in de blauwe tabbladen. Wanneer een veld een gele achtergrond kleur met rode tekst krijgt, zijn ergens onjuiste gegevens of nog niet alle gegevens ingevuld.
De tabbladen voor berekeningen en resultaten zijn wit. Deze tabbladen worden automatisch ingevuld op basis van de informatie die u in de blauwe tabbladen invult. </t>
  </si>
  <si>
    <t>Een exploitatieberekening is een verplichte bijlage bij de aanvraag. U dient te voldoen aan deze verplichting door het invullen van het RVO-model en het meesturen van afdrukken van de tabbladen 'Invoer Parameters', 'CAPEX', 'OPEX', 'MP, GVO en Correctiebedrag', 'Berekeningen' en 'Resultaten'.</t>
  </si>
  <si>
    <r>
      <t xml:space="preserve">U vult hier per component de kosten in. RVO heeft kostenposten van verschillende componenten als voorbeeld alvast ingevuld. U mag deze kostenposten wijzigen. Let wel op dat per </t>
    </r>
    <r>
      <rPr>
        <b/>
        <sz val="11"/>
        <color theme="1"/>
        <rFont val="Calibri"/>
        <family val="2"/>
        <scheme val="minor"/>
      </rPr>
      <t xml:space="preserve">component van de productie-installatie </t>
    </r>
    <r>
      <rPr>
        <sz val="11"/>
        <color theme="1"/>
        <rFont val="Calibri"/>
        <family val="2"/>
        <scheme val="minor"/>
      </rPr>
      <t xml:space="preserve">de kosten moeten worden opgegeven. U dient de aannemelijkheid van de kosten te onderbouwen vooral wanneer de waardes afwijken van wat in de markt gebruikelijk is.
</t>
    </r>
  </si>
  <si>
    <t xml:space="preserve">Hier vult u per jaar de kosten per operationele kostenpost in. RVO heeft kostenposten van verschillende componenten als voorbeeld alvast ingevuld. U mag deze kostenposten wijzigen. 
</t>
  </si>
  <si>
    <r>
      <t xml:space="preserve">Hier vult u de marktprijs van de verkochte MWh's in, de GvO's gedurende de looptijd van het project en het verwachte correctiebedrag. U mag de verwachte marktprijs van </t>
    </r>
    <r>
      <rPr>
        <b/>
        <sz val="11"/>
        <color theme="1"/>
        <rFont val="Calibri"/>
        <family val="2"/>
        <scheme val="minor"/>
      </rPr>
      <t>PBL uit de KEV2025</t>
    </r>
    <r>
      <rPr>
        <sz val="11"/>
        <color theme="1"/>
        <rFont val="Calibri"/>
        <family val="2"/>
        <scheme val="minor"/>
      </rPr>
      <t xml:space="preserve"> gebruiken. Deze is opgenomen in deze tabel en is als invulwaarde overgenomen. U mag in plaats van de verwachting van PBL ook een eigen marktprijs verwachting  (bijv. deels op basis van PPA's) gebruiken. Geef dan de bron aan van die verwachting en een onderbouwing. 
Let op: vul in deze tabel de marktprijs, de waarde van GvO's en het correctiebedrag voor de gehele looptijd van het project in.</t>
    </r>
  </si>
  <si>
    <t>Dit tabblad toont alle relevante (tussen) resultaten van de berekeningen op basis van door u ingevoerde gegevens. 
De volgende (tussen) resultaten  worden getoond:
- Elektriciteitsproductie in MWh
- Imkomsten in k€ uit de elektriciteitsproductie (verkoop MWh, GvO's en subsidieinkomsten)
- Totale operationele kosten
- Financieringslasten
- Afschrijvingen
- Belasting
- Netto Winst
- Projectrentabiliteit
- Rendement op eigen vermogen
- DSCR</t>
  </si>
  <si>
    <t>Jaargegevens kavel X</t>
  </si>
  <si>
    <t xml:space="preserve">U kunt uw investering verdelen over maximaal vijf jaar. Per jaar kunt u kiezen welk deel u uit eigen middelen financiert en welk deel u leent (het leendeel). 
Ook kiest u wanneer u start met aflossen van het leendeel en rente betalen. Het vroegst mogelijke jaar dat u start met rente betalen en aflossen is het jaar direct nadat u de lening bent aangegegaan. Wanneer u een later jaar kiest voor aflossen, loopt uw leendeel op met de bouwrente. 
Voorbeeld 1: u investeert in het jaar 2027 en start met aflossen begin 2028. U bent geen bouwrente verschuldigd.
Voorbeeld 2: u investeert in het jaar 2027 en start met aflossen begin 2029. U bent een jaar bouwrente verschuldigd. 
De financieringslasten dienen uit het bruto resultaat betaald te kunnen worden. Wanneer het bruto resultaat in een jaar niet voldoende is, kiest u een later jaar om te beginnen met het betalen van de financieringslasten. 
In cel B68 vult het eerste jaar dat u investeert in. De opvolgende jaren worden automatisch ingevuld in de cellen eronder. Verder vult u voor elk jaar dat u investeert in:
- het percentage van het totale investeringsbedrag dat u investeert in dit jaar. De percentages bij elkaar opgeteld moet 100% zijn.
- het jaar dat u start met het aflossen van het leendeel. Dit hoeft u alleen in te vullen indien (u een deel van) de investering leent. Dit jaar moet na het investeringsjaar liggen.
- percentage uit de eigen middelen (EM) dat u in dit jaar investeert.  Dit hoeft u alleen in te vullen indien u eigen middelen voor de investering inzet (wordt het gehele bedrag geleend, dan laat u deze kolom leeg). Het is mogelijk hier een percentage te kiezen dat in een negatief leendeel resulteert. In dat geval moet u een kleiner percentage kiezen. De percentages bij elkaar opgeteld moet 100% bedragen. </t>
  </si>
  <si>
    <t>Tabblad: MP, GVO en correctiebedrag</t>
  </si>
  <si>
    <t xml:space="preserve">U mag voor de marktprijs de waardes volgens de KEV2025 voor windenergie op zee gebruiken (zie onderstaande tabel) of u vult uw eigen te verwachten marktprijzen 
</t>
  </si>
  <si>
    <t>Bedragen berekend op basis van de KEV2025 (specifiek voor Wind op Zee inclusief profiel en 2% inflatie)</t>
  </si>
  <si>
    <t>Subsidie Inkomsten Elektriciteit</t>
  </si>
  <si>
    <t>SIE = Voorschot + Verrekening</t>
  </si>
  <si>
    <t xml:space="preserve">   Start exploitatie zal tussen 31-3-2031 en 31-3-2032 liggen. Dit model gaat uit van start exploitatie in 2031. </t>
  </si>
  <si>
    <t>Invoedingstarief ACM</t>
  </si>
  <si>
    <t>Niet wijzigbaar</t>
  </si>
  <si>
    <t>Jaarproductie kavel Gamma A</t>
  </si>
  <si>
    <t>Totale Operationele Kosten (OPEX)</t>
  </si>
  <si>
    <t>Totale investeringskosten voor Gamma A</t>
  </si>
  <si>
    <t>IJmuiden Ver kavel Gamma-A  - Definitief concept (18-8-2026)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</si>
</sst>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1" formatCode="_ * #,##0_ ;_ * \-#,##0_ ;_ * &quot;-&quot;_ ;_ @_ "/>
    <numFmt numFmtId="43" formatCode="_ * #,##0.00_ ;_ * \-#,##0.00_ ;_ * &quot;-&quot;??_ ;_ @_ "/>
    <numFmt numFmtId="164" formatCode="_(&quot;€&quot;\ * #,##0.00_);_(&quot;€&quot;\ * \(#,##0.00\);_(&quot;€&quot;\ * &quot;-&quot;??_);_(@_)"/>
    <numFmt numFmtId="165" formatCode="_ * #,##0.00_ ;_ * \-#,##0.00_ ;_ * &quot;-&quot;_ ;_ @_ "/>
    <numFmt numFmtId="166" formatCode="0.000"/>
    <numFmt numFmtId="167" formatCode="#,##0_ ;\-#,##0\ "/>
    <numFmt numFmtId="168" formatCode="_ * #,##0_ ;_ * \-#,##0_ ;_ * &quot;-&quot;??_ ;_ @_ "/>
    <numFmt numFmtId="169" formatCode="#,##0.000"/>
    <numFmt numFmtId="170" formatCode="_ * #,##0.000_ ;_ * \-#,##0.000_ ;_ * &quot;-&quot;??_ ;_ @_ "/>
    <numFmt numFmtId="171" formatCode="_(&quot;€&quot;\ * #,##0_);_(&quot;€&quot;\ * \(#,##0\);_(&quot;€&quot;\ * &quot;-&quot;??_);_(@_)"/>
    <numFmt numFmtId="172" formatCode="0.00000"/>
    <numFmt numFmtId="173" formatCode="0.0"/>
    <numFmt numFmtId="174" formatCode="0.0000%"/>
    <numFmt numFmtId="175" formatCode="0.0%"/>
    <numFmt numFmtId="176" formatCode="0.0000"/>
    <numFmt numFmtId="177" formatCode="_(&quot;€&quot;\ * #,##0.000_);_(&quot;€&quot;\ * \(#,##0.000\);_(&quot;€&quot;\ * &quot;-&quot;??_);_(@_)"/>
    <numFmt numFmtId="178" formatCode="_(&quot;€&quot;\ * #,##0.000_);_(&quot;€&quot;\ * \(#,##0.000\);_(&quot;€&quot;\ * &quot;-&quot;???_);_(@_)"/>
    <numFmt numFmtId="179" formatCode="&quot;€&quot;\ #,##0.000"/>
    <numFmt numFmtId="180" formatCode="_ &quot;€&quot;\ * #,##0.000_ ;_ &quot;€&quot;\ * \-#,##0.000_ ;_ &quot;€&quot;\ * &quot;-&quot;???_ ;_ @_ "/>
    <numFmt numFmtId="181" formatCode="#,##0.0000000"/>
  </numFmts>
  <fonts count="48">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11"/>
      <color rgb="FFFF0000"/>
      <name val="Calibri"/>
      <family val="2"/>
      <scheme val="minor"/>
    </font>
    <font>
      <b/>
      <sz val="10"/>
      <color theme="1"/>
      <name val="Calibri"/>
      <family val="2"/>
      <scheme val="minor"/>
    </font>
    <font>
      <b/>
      <sz val="10"/>
      <color rgb="FFFF0000"/>
      <name val="Calibri"/>
      <family val="2"/>
      <scheme val="minor"/>
    </font>
    <font>
      <b/>
      <sz val="11"/>
      <color rgb="FFFF0000"/>
      <name val="Calibri"/>
      <family val="2"/>
      <scheme val="minor"/>
    </font>
    <font>
      <b/>
      <sz val="11"/>
      <color theme="1"/>
      <name val="Calibri"/>
      <family val="2"/>
    </font>
    <font>
      <b/>
      <sz val="10"/>
      <color theme="1"/>
      <name val="Calibri"/>
      <family val="2"/>
    </font>
    <font>
      <sz val="10"/>
      <color theme="1"/>
      <name val="Calibri"/>
      <family val="2"/>
    </font>
    <font>
      <sz val="10"/>
      <color theme="1"/>
      <name val="Arial"/>
      <family val="2"/>
    </font>
    <font>
      <b/>
      <sz val="24"/>
      <name val="Calibri"/>
      <family val="2"/>
      <scheme val="minor"/>
    </font>
    <font>
      <b/>
      <sz val="18"/>
      <color theme="1"/>
      <name val="Calibri"/>
      <family val="2"/>
      <scheme val="minor"/>
    </font>
    <font>
      <b/>
      <sz val="24"/>
      <color theme="1"/>
      <name val="Calibri"/>
      <family val="2"/>
      <scheme val="minor"/>
    </font>
    <font>
      <sz val="11"/>
      <color theme="1"/>
      <name val="Calibri"/>
      <family val="2"/>
      <scheme val="minor"/>
    </font>
    <font>
      <b/>
      <sz val="11"/>
      <name val="Calibri"/>
      <family val="2"/>
      <scheme val="minor"/>
    </font>
    <font>
      <u/>
      <sz val="11"/>
      <color theme="10"/>
      <name val="Calibri"/>
      <family val="2"/>
      <scheme val="minor"/>
    </font>
    <font>
      <u/>
      <sz val="11"/>
      <color theme="11"/>
      <name val="Calibri"/>
      <family val="2"/>
      <scheme val="minor"/>
    </font>
    <font>
      <sz val="12"/>
      <color rgb="FF9C0006"/>
      <name val="Calibri"/>
      <family val="2"/>
      <scheme val="minor"/>
    </font>
    <font>
      <sz val="11"/>
      <color rgb="FF000000"/>
      <name val="Calibri"/>
      <family val="2"/>
    </font>
    <font>
      <sz val="11"/>
      <name val="Calibri"/>
      <family val="2"/>
      <scheme val="minor"/>
    </font>
    <font>
      <sz val="16"/>
      <color theme="1"/>
      <name val="RijksoverheidSerif"/>
    </font>
    <font>
      <b/>
      <sz val="9"/>
      <color theme="1"/>
      <name val="Calibri"/>
      <family val="2"/>
      <scheme val="minor"/>
    </font>
    <font>
      <b/>
      <sz val="12"/>
      <color theme="1"/>
      <name val="Calibri"/>
      <family val="2"/>
      <scheme val="minor"/>
    </font>
    <font>
      <sz val="9"/>
      <color theme="1"/>
      <name val="Calibri"/>
      <family val="2"/>
      <scheme val="minor"/>
    </font>
    <font>
      <b/>
      <sz val="16"/>
      <color theme="1"/>
      <name val="Calibri"/>
      <family val="2"/>
      <scheme val="minor"/>
    </font>
    <font>
      <sz val="10"/>
      <color indexed="8"/>
      <name val="Arial"/>
      <family val="2"/>
    </font>
    <font>
      <sz val="9"/>
      <color indexed="81"/>
      <name val="Tahoma"/>
      <family val="2"/>
    </font>
    <font>
      <sz val="11"/>
      <color theme="1"/>
      <name val="Calibri"/>
      <family val="2"/>
    </font>
    <font>
      <sz val="12"/>
      <color theme="0" tint="-0.34998626667073579"/>
      <name val="Calibri"/>
      <family val="2"/>
      <scheme val="minor"/>
    </font>
    <font>
      <sz val="11"/>
      <name val="Arial Narrow"/>
      <family val="2"/>
    </font>
    <font>
      <sz val="11"/>
      <color theme="1"/>
      <name val="Arial Narrow"/>
      <family val="2"/>
    </font>
    <font>
      <strike/>
      <sz val="11"/>
      <color theme="0" tint="-0.34998626667073579"/>
      <name val="Calibri"/>
      <family val="2"/>
      <scheme val="minor"/>
    </font>
    <font>
      <b/>
      <sz val="10"/>
      <color theme="6" tint="-0.249977111117893"/>
      <name val="Calibri"/>
      <family val="2"/>
      <scheme val="minor"/>
    </font>
    <font>
      <sz val="10"/>
      <color theme="1" tint="0.499984740745262"/>
      <name val="Calibri"/>
      <family val="2"/>
      <scheme val="minor"/>
    </font>
    <font>
      <sz val="10"/>
      <color theme="2" tint="-0.499984740745262"/>
      <name val="Calibri"/>
      <family val="2"/>
      <scheme val="minor"/>
    </font>
    <font>
      <sz val="11"/>
      <color theme="0"/>
      <name val="Calibri"/>
      <family val="2"/>
      <scheme val="minor"/>
    </font>
    <font>
      <b/>
      <sz val="11"/>
      <color theme="0"/>
      <name val="Calibri"/>
      <family val="2"/>
      <scheme val="minor"/>
    </font>
    <font>
      <b/>
      <sz val="18"/>
      <color rgb="FF01689B"/>
      <name val="Calibri"/>
      <family val="2"/>
      <scheme val="minor"/>
    </font>
    <font>
      <b/>
      <sz val="18"/>
      <name val="Calibri"/>
      <family val="2"/>
      <scheme val="minor"/>
    </font>
    <font>
      <b/>
      <sz val="11"/>
      <color rgb="FFD51B1E"/>
      <name val="Calibri"/>
      <family val="2"/>
      <scheme val="minor"/>
    </font>
    <font>
      <b/>
      <sz val="12"/>
      <color rgb="FFD51B1E"/>
      <name val="Calibri (Hoofdtekst)_x0000_"/>
    </font>
    <font>
      <sz val="9"/>
      <color rgb="FFFF0000"/>
      <name val="Calibri"/>
      <family val="2"/>
      <scheme val="minor"/>
    </font>
    <font>
      <b/>
      <sz val="9"/>
      <color indexed="81"/>
      <name val="Tahoma"/>
      <family val="2"/>
    </font>
    <font>
      <sz val="9"/>
      <name val="Calibri"/>
      <family val="2"/>
      <scheme val="minor"/>
    </font>
    <font>
      <sz val="9"/>
      <color indexed="81"/>
      <name val="Tahoma"/>
      <charset val="1"/>
    </font>
    <font>
      <sz val="11"/>
      <color rgb="FFD52B1E"/>
      <name val="Calibri"/>
      <family val="2"/>
      <scheme val="minor"/>
    </font>
  </fonts>
  <fills count="23">
    <fill>
      <patternFill patternType="none"/>
    </fill>
    <fill>
      <patternFill patternType="gray125"/>
    </fill>
    <fill>
      <patternFill patternType="solid">
        <fgColor theme="3" tint="0.79998168889431442"/>
        <bgColor indexed="64"/>
      </patternFill>
    </fill>
    <fill>
      <patternFill patternType="solid">
        <fgColor rgb="FFFFFF00"/>
        <bgColor indexed="64"/>
      </patternFill>
    </fill>
    <fill>
      <patternFill patternType="solid">
        <fgColor rgb="FF92D050"/>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rgb="FFFFC7CE"/>
      </patternFill>
    </fill>
    <fill>
      <patternFill patternType="solid">
        <fgColor theme="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D9E9F0"/>
        <bgColor indexed="64"/>
      </patternFill>
    </fill>
    <fill>
      <patternFill patternType="solid">
        <fgColor rgb="FFFFC84D"/>
        <bgColor indexed="64"/>
      </patternFill>
    </fill>
    <fill>
      <patternFill patternType="solid">
        <fgColor rgb="FFE2E8F0"/>
        <bgColor indexed="64"/>
      </patternFill>
    </fill>
    <fill>
      <patternFill patternType="solid">
        <fgColor rgb="FFBCDFF1"/>
        <bgColor indexed="64"/>
      </patternFill>
    </fill>
    <fill>
      <patternFill patternType="solid">
        <fgColor rgb="FF88B76D"/>
        <bgColor indexed="64"/>
      </patternFill>
    </fill>
    <fill>
      <patternFill patternType="solid">
        <fgColor rgb="FFFFF4DB"/>
        <bgColor indexed="64"/>
      </patternFill>
    </fill>
    <fill>
      <patternFill patternType="solid">
        <fgColor rgb="FFF6D4B3"/>
        <bgColor indexed="64"/>
      </patternFill>
    </fill>
    <fill>
      <patternFill patternType="solid">
        <fgColor rgb="FFE2EDDB"/>
        <bgColor indexed="64"/>
      </patternFill>
    </fill>
    <fill>
      <patternFill patternType="solid">
        <fgColor rgb="FFC4DBB7"/>
        <bgColor indexed="64"/>
      </patternFill>
    </fill>
    <fill>
      <patternFill patternType="solid">
        <fgColor rgb="FF6BA549"/>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indexed="64"/>
      </bottom>
      <diagonal/>
    </border>
    <border>
      <left style="thin">
        <color indexed="64"/>
      </left>
      <right style="thin">
        <color theme="0" tint="-0.34998626667073579"/>
      </right>
      <top style="thin">
        <color indexed="64"/>
      </top>
      <bottom style="thin">
        <color theme="0" tint="-0.34998626667073579"/>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0" tint="-0.34998626667073579"/>
      </left>
      <right style="thin">
        <color indexed="64"/>
      </right>
      <top style="thin">
        <color indexed="64"/>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style="thin">
        <color indexed="64"/>
      </right>
      <top style="thin">
        <color theme="0" tint="-0.34998626667073579"/>
      </top>
      <bottom style="thin">
        <color indexed="64"/>
      </bottom>
      <diagonal/>
    </border>
    <border>
      <left style="thin">
        <color theme="0" tint="-0.34998626667073579"/>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indexed="64"/>
      </left>
      <right style="medium">
        <color indexed="64"/>
      </right>
      <top style="medium">
        <color indexed="64"/>
      </top>
      <bottom style="medium">
        <color indexed="64"/>
      </bottom>
      <diagonal/>
    </border>
    <border>
      <left/>
      <right style="thin">
        <color theme="0" tint="-0.14999847407452621"/>
      </right>
      <top/>
      <bottom/>
      <diagonal/>
    </border>
    <border>
      <left/>
      <right/>
      <top/>
      <bottom style="thin">
        <color theme="0" tint="-0.14999847407452621"/>
      </bottom>
      <diagonal/>
    </border>
    <border>
      <left style="thin">
        <color theme="0" tint="-0.14999847407452621"/>
      </left>
      <right style="thin">
        <color theme="0" tint="-0.14999847407452621"/>
      </right>
      <top/>
      <bottom/>
      <diagonal/>
    </border>
  </borders>
  <cellStyleXfs count="18">
    <xf numFmtId="0" fontId="0" fillId="0" borderId="0"/>
    <xf numFmtId="9" fontId="15" fillId="0" borderId="0" applyFon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43" fontId="15" fillId="0" borderId="0" applyFont="0" applyFill="0" applyBorder="0" applyAlignment="0" applyProtection="0"/>
    <xf numFmtId="0" fontId="19" fillId="8" borderId="0" applyNumberFormat="0" applyBorder="0" applyAlignment="0" applyProtection="0"/>
    <xf numFmtId="164" fontId="15" fillId="0" borderId="0" applyFont="0" applyFill="0" applyBorder="0" applyAlignment="0" applyProtection="0"/>
    <xf numFmtId="0" fontId="20" fillId="0" borderId="0"/>
    <xf numFmtId="0" fontId="27" fillId="0" borderId="0"/>
    <xf numFmtId="0" fontId="39" fillId="13" borderId="0">
      <alignment horizontal="left" vertical="top"/>
    </xf>
  </cellStyleXfs>
  <cellXfs count="317">
    <xf numFmtId="0" fontId="0" fillId="0" borderId="0" xfId="0"/>
    <xf numFmtId="0" fontId="3" fillId="0" borderId="0" xfId="0" applyFont="1"/>
    <xf numFmtId="3" fontId="3" fillId="0" borderId="0" xfId="0" applyNumberFormat="1" applyFont="1"/>
    <xf numFmtId="0" fontId="0" fillId="0" borderId="0" xfId="0" applyAlignment="1">
      <alignment horizontal="left" vertical="top"/>
    </xf>
    <xf numFmtId="0" fontId="1" fillId="0" borderId="0" xfId="0" applyFont="1" applyAlignment="1">
      <alignment horizontal="left" vertical="top"/>
    </xf>
    <xf numFmtId="0" fontId="0" fillId="0" borderId="0" xfId="0" applyAlignment="1">
      <alignment horizontal="left" vertical="top" wrapText="1"/>
    </xf>
    <xf numFmtId="0" fontId="1" fillId="0" borderId="0" xfId="0" applyFont="1"/>
    <xf numFmtId="10" fontId="0" fillId="0" borderId="0" xfId="1" applyNumberFormat="1" applyFont="1" applyProtection="1"/>
    <xf numFmtId="3" fontId="0" fillId="0" borderId="0" xfId="0" applyNumberFormat="1"/>
    <xf numFmtId="9" fontId="0" fillId="0" borderId="0" xfId="0" applyNumberFormat="1"/>
    <xf numFmtId="41" fontId="0" fillId="0" borderId="0" xfId="0" applyNumberFormat="1"/>
    <xf numFmtId="0" fontId="1" fillId="0" borderId="0" xfId="0" applyFont="1" applyAlignment="1">
      <alignment wrapText="1"/>
    </xf>
    <xf numFmtId="10" fontId="0" fillId="0" borderId="0" xfId="0" applyNumberFormat="1"/>
    <xf numFmtId="1" fontId="0" fillId="0" borderId="0" xfId="0" applyNumberFormat="1"/>
    <xf numFmtId="0" fontId="14" fillId="0" borderId="0" xfId="0" applyFont="1"/>
    <xf numFmtId="0" fontId="1" fillId="0" borderId="0" xfId="0" applyFont="1" applyAlignment="1">
      <alignment horizontal="right"/>
    </xf>
    <xf numFmtId="0" fontId="0" fillId="2" borderId="1" xfId="0" applyFill="1" applyBorder="1" applyProtection="1">
      <protection locked="0"/>
    </xf>
    <xf numFmtId="3" fontId="0" fillId="2" borderId="1" xfId="0" applyNumberFormat="1" applyFill="1" applyBorder="1" applyProtection="1">
      <protection locked="0"/>
    </xf>
    <xf numFmtId="0" fontId="5" fillId="0" borderId="0" xfId="0" applyFont="1"/>
    <xf numFmtId="1" fontId="3" fillId="0" borderId="0" xfId="0" applyNumberFormat="1" applyFont="1"/>
    <xf numFmtId="0" fontId="5" fillId="0" borderId="0" xfId="0" applyFont="1" applyAlignment="1">
      <alignment wrapText="1"/>
    </xf>
    <xf numFmtId="166" fontId="3" fillId="0" borderId="0" xfId="0" applyNumberFormat="1" applyFont="1"/>
    <xf numFmtId="41" fontId="3" fillId="0" borderId="0" xfId="0" applyNumberFormat="1" applyFont="1"/>
    <xf numFmtId="0" fontId="3" fillId="7" borderId="0" xfId="0" applyFont="1" applyFill="1"/>
    <xf numFmtId="0" fontId="3" fillId="5" borderId="0" xfId="0" applyFont="1" applyFill="1"/>
    <xf numFmtId="3" fontId="3" fillId="5" borderId="0" xfId="0" applyNumberFormat="1" applyFont="1" applyFill="1"/>
    <xf numFmtId="0" fontId="3" fillId="6" borderId="0" xfId="0" applyFont="1" applyFill="1"/>
    <xf numFmtId="3" fontId="3" fillId="6" borderId="0" xfId="0" applyNumberFormat="1" applyFont="1" applyFill="1"/>
    <xf numFmtId="41" fontId="3" fillId="6" borderId="0" xfId="0" applyNumberFormat="1" applyFont="1" applyFill="1"/>
    <xf numFmtId="167" fontId="3" fillId="6" borderId="0" xfId="0" applyNumberFormat="1" applyFont="1" applyFill="1" applyAlignment="1">
      <alignment horizontal="right"/>
    </xf>
    <xf numFmtId="41" fontId="3" fillId="6" borderId="0" xfId="0" applyNumberFormat="1" applyFont="1" applyFill="1" applyAlignment="1">
      <alignment horizontal="right"/>
    </xf>
    <xf numFmtId="9" fontId="3" fillId="0" borderId="0" xfId="0" applyNumberFormat="1" applyFont="1"/>
    <xf numFmtId="165" fontId="3" fillId="0" borderId="0" xfId="0" applyNumberFormat="1" applyFont="1"/>
    <xf numFmtId="10" fontId="3" fillId="0" borderId="0" xfId="0" applyNumberFormat="1" applyFont="1"/>
    <xf numFmtId="0" fontId="1" fillId="0" borderId="0" xfId="0" applyFont="1" applyAlignment="1">
      <alignment vertical="center"/>
    </xf>
    <xf numFmtId="10" fontId="3" fillId="0" borderId="0" xfId="1" applyNumberFormat="1" applyFont="1" applyProtection="1"/>
    <xf numFmtId="0" fontId="3" fillId="2" borderId="0" xfId="0" applyFont="1" applyFill="1"/>
    <xf numFmtId="10" fontId="3" fillId="2" borderId="0" xfId="1" applyNumberFormat="1" applyFont="1" applyFill="1" applyProtection="1"/>
    <xf numFmtId="168" fontId="3" fillId="0" borderId="0" xfId="0" applyNumberFormat="1" applyFont="1"/>
    <xf numFmtId="168" fontId="3" fillId="0" borderId="0" xfId="12" applyNumberFormat="1" applyFont="1" applyProtection="1"/>
    <xf numFmtId="43" fontId="3" fillId="0" borderId="0" xfId="12" applyFont="1" applyProtection="1"/>
    <xf numFmtId="2" fontId="3" fillId="0" borderId="0" xfId="0" applyNumberFormat="1" applyFont="1"/>
    <xf numFmtId="168" fontId="3" fillId="0" borderId="0" xfId="12" applyNumberFormat="1" applyFont="1" applyFill="1"/>
    <xf numFmtId="43" fontId="3" fillId="0" borderId="0" xfId="12" applyFont="1"/>
    <xf numFmtId="0" fontId="0" fillId="0" borderId="1" xfId="0" applyBorder="1"/>
    <xf numFmtId="1" fontId="0" fillId="0" borderId="1" xfId="0" applyNumberFormat="1" applyBorder="1"/>
    <xf numFmtId="3" fontId="0" fillId="0" borderId="1" xfId="0" applyNumberFormat="1" applyBorder="1"/>
    <xf numFmtId="41" fontId="0" fillId="0" borderId="1" xfId="0" applyNumberFormat="1" applyBorder="1"/>
    <xf numFmtId="10" fontId="0" fillId="2" borderId="1" xfId="0" applyNumberFormat="1" applyFill="1" applyBorder="1" applyProtection="1">
      <protection locked="0"/>
    </xf>
    <xf numFmtId="10" fontId="0" fillId="0" borderId="1" xfId="0" applyNumberFormat="1" applyBorder="1"/>
    <xf numFmtId="168" fontId="0" fillId="0" borderId="0" xfId="12" applyNumberFormat="1" applyFont="1" applyProtection="1"/>
    <xf numFmtId="2" fontId="0" fillId="2" borderId="1" xfId="0" applyNumberFormat="1" applyFill="1" applyBorder="1" applyProtection="1">
      <protection locked="0"/>
    </xf>
    <xf numFmtId="0" fontId="7" fillId="0" borderId="0" xfId="0" applyFont="1"/>
    <xf numFmtId="0" fontId="3" fillId="0" borderId="0" xfId="0" applyFont="1" applyAlignment="1">
      <alignment horizontal="right"/>
    </xf>
    <xf numFmtId="0" fontId="0" fillId="3" borderId="0" xfId="0" applyFill="1"/>
    <xf numFmtId="0" fontId="1" fillId="0" borderId="1" xfId="0" applyFont="1" applyBorder="1" applyAlignment="1">
      <alignment horizontal="right"/>
    </xf>
    <xf numFmtId="0" fontId="1" fillId="0" borderId="1" xfId="0" applyFont="1" applyBorder="1" applyAlignment="1">
      <alignment horizontal="center" wrapText="1"/>
    </xf>
    <xf numFmtId="0" fontId="3" fillId="3" borderId="0" xfId="0" applyFont="1" applyFill="1"/>
    <xf numFmtId="0" fontId="6" fillId="0" borderId="0" xfId="0" applyFont="1"/>
    <xf numFmtId="172" fontId="3" fillId="0" borderId="0" xfId="0" applyNumberFormat="1" applyFont="1"/>
    <xf numFmtId="9" fontId="3" fillId="0" borderId="0" xfId="1" applyFont="1" applyProtection="1"/>
    <xf numFmtId="43" fontId="3" fillId="0" borderId="0" xfId="0" applyNumberFormat="1" applyFont="1"/>
    <xf numFmtId="173" fontId="3" fillId="0" borderId="0" xfId="0" applyNumberFormat="1" applyFont="1"/>
    <xf numFmtId="171" fontId="3" fillId="0" borderId="0" xfId="14" applyNumberFormat="1" applyFont="1" applyProtection="1"/>
    <xf numFmtId="171" fontId="3" fillId="0" borderId="0" xfId="0" applyNumberFormat="1" applyFont="1"/>
    <xf numFmtId="2" fontId="0" fillId="0" borderId="0" xfId="0" applyNumberFormat="1"/>
    <xf numFmtId="0" fontId="19" fillId="0" borderId="0" xfId="13" applyFill="1" applyBorder="1" applyAlignment="1" applyProtection="1">
      <alignment vertical="center"/>
    </xf>
    <xf numFmtId="10" fontId="0" fillId="0" borderId="0" xfId="1" applyNumberFormat="1" applyFont="1" applyFill="1" applyAlignment="1" applyProtection="1">
      <alignment vertical="center" wrapText="1"/>
    </xf>
    <xf numFmtId="0" fontId="3" fillId="0" borderId="0" xfId="0" applyFont="1" applyAlignment="1">
      <alignment horizontal="center"/>
    </xf>
    <xf numFmtId="0" fontId="0" fillId="0" borderId="0" xfId="0" applyAlignment="1">
      <alignment horizontal="right"/>
    </xf>
    <xf numFmtId="0" fontId="2" fillId="11" borderId="1" xfId="0" applyFont="1" applyFill="1" applyBorder="1"/>
    <xf numFmtId="3" fontId="2" fillId="11" borderId="1" xfId="0" applyNumberFormat="1" applyFont="1" applyFill="1" applyBorder="1" applyAlignment="1">
      <alignment horizontal="center"/>
    </xf>
    <xf numFmtId="0" fontId="0" fillId="11" borderId="1" xfId="0" applyFill="1" applyBorder="1"/>
    <xf numFmtId="0" fontId="16" fillId="0" borderId="0" xfId="0" applyFont="1" applyAlignment="1">
      <alignment horizontal="left" vertical="center" wrapText="1"/>
    </xf>
    <xf numFmtId="0" fontId="0" fillId="0" borderId="1" xfId="0" applyBorder="1" applyAlignment="1">
      <alignment horizontal="left" vertical="top" wrapText="1"/>
    </xf>
    <xf numFmtId="0" fontId="13" fillId="0" borderId="0" xfId="0" applyFont="1" applyAlignment="1">
      <alignment horizontal="left" vertical="top"/>
    </xf>
    <xf numFmtId="3" fontId="1" fillId="0" borderId="0" xfId="0" applyNumberFormat="1" applyFont="1"/>
    <xf numFmtId="3" fontId="0" fillId="10" borderId="1" xfId="0" applyNumberFormat="1" applyFill="1" applyBorder="1"/>
    <xf numFmtId="170" fontId="0" fillId="0" borderId="0" xfId="12" applyNumberFormat="1" applyFont="1" applyProtection="1"/>
    <xf numFmtId="0" fontId="0" fillId="0" borderId="2" xfId="0" applyBorder="1"/>
    <xf numFmtId="0" fontId="0" fillId="0" borderId="3" xfId="0" applyBorder="1"/>
    <xf numFmtId="0" fontId="1" fillId="0" borderId="13" xfId="0" applyFont="1" applyBorder="1"/>
    <xf numFmtId="0" fontId="22" fillId="0" borderId="0" xfId="0" applyFont="1" applyAlignment="1">
      <alignment horizontal="left" vertical="top" wrapText="1"/>
    </xf>
    <xf numFmtId="168" fontId="0" fillId="0" borderId="1" xfId="12" applyNumberFormat="1" applyFont="1" applyBorder="1" applyProtection="1"/>
    <xf numFmtId="0" fontId="1" fillId="0" borderId="0" xfId="0" applyFont="1" applyAlignment="1">
      <alignment horizontal="center" wrapText="1"/>
    </xf>
    <xf numFmtId="9" fontId="0" fillId="0" borderId="0" xfId="1" applyFont="1" applyFill="1" applyBorder="1" applyProtection="1">
      <protection locked="0"/>
    </xf>
    <xf numFmtId="174" fontId="0" fillId="0" borderId="0" xfId="1" applyNumberFormat="1" applyFont="1" applyFill="1" applyBorder="1" applyProtection="1"/>
    <xf numFmtId="41" fontId="23" fillId="0" borderId="0" xfId="0" applyNumberFormat="1" applyFont="1" applyAlignment="1">
      <alignment horizontal="right"/>
    </xf>
    <xf numFmtId="0" fontId="1" fillId="0" borderId="14" xfId="0" applyFont="1" applyBorder="1"/>
    <xf numFmtId="0" fontId="25" fillId="0" borderId="0" xfId="0" applyFont="1" applyAlignment="1">
      <alignment horizontal="left" indent="1"/>
    </xf>
    <xf numFmtId="0" fontId="0" fillId="0" borderId="1" xfId="0" applyBorder="1" applyAlignment="1">
      <alignment horizontal="right"/>
    </xf>
    <xf numFmtId="0" fontId="0" fillId="0" borderId="1" xfId="0" applyBorder="1" applyProtection="1">
      <protection locked="0"/>
    </xf>
    <xf numFmtId="10" fontId="0" fillId="0" borderId="1" xfId="0" applyNumberFormat="1" applyBorder="1" applyProtection="1">
      <protection locked="0"/>
    </xf>
    <xf numFmtId="0" fontId="5" fillId="0" borderId="0" xfId="0" applyFont="1" applyAlignment="1">
      <alignment horizontal="center" vertical="center" wrapText="1"/>
    </xf>
    <xf numFmtId="0" fontId="5" fillId="0" borderId="0" xfId="0" applyFont="1" applyAlignment="1">
      <alignment horizontal="center" vertical="center"/>
    </xf>
    <xf numFmtId="169" fontId="3" fillId="0" borderId="11" xfId="0" applyNumberFormat="1" applyFont="1" applyBorder="1"/>
    <xf numFmtId="0" fontId="3" fillId="0" borderId="0" xfId="0" applyFont="1" applyAlignment="1">
      <alignment horizontal="right" vertical="center"/>
    </xf>
    <xf numFmtId="0" fontId="0" fillId="0" borderId="0" xfId="0" applyAlignment="1">
      <alignment horizontal="right" vertical="center"/>
    </xf>
    <xf numFmtId="0" fontId="1" fillId="0" borderId="0" xfId="0" applyFont="1" applyAlignment="1">
      <alignment horizontal="right" vertical="center"/>
    </xf>
    <xf numFmtId="0" fontId="3" fillId="0" borderId="0" xfId="0" applyFont="1" applyAlignment="1">
      <alignment vertical="center"/>
    </xf>
    <xf numFmtId="0" fontId="25" fillId="0" borderId="0" xfId="0" applyFont="1"/>
    <xf numFmtId="2" fontId="0" fillId="0" borderId="0" xfId="0" applyNumberFormat="1" applyAlignment="1">
      <alignment horizontal="center"/>
    </xf>
    <xf numFmtId="173" fontId="0" fillId="0" borderId="0" xfId="0" applyNumberFormat="1" applyAlignment="1">
      <alignment horizontal="center"/>
    </xf>
    <xf numFmtId="175" fontId="0" fillId="0" borderId="0" xfId="1" applyNumberFormat="1" applyFont="1"/>
    <xf numFmtId="10" fontId="0" fillId="0" borderId="0" xfId="1" applyNumberFormat="1" applyFont="1"/>
    <xf numFmtId="168" fontId="3" fillId="10" borderId="1" xfId="12" applyNumberFormat="1" applyFont="1" applyFill="1" applyBorder="1" applyProtection="1"/>
    <xf numFmtId="0" fontId="3" fillId="0" borderId="1" xfId="0" applyFont="1" applyBorder="1"/>
    <xf numFmtId="41" fontId="24" fillId="0" borderId="0" xfId="0" applyNumberFormat="1" applyFont="1"/>
    <xf numFmtId="43" fontId="3" fillId="3" borderId="0" xfId="12" applyFont="1" applyFill="1" applyProtection="1"/>
    <xf numFmtId="0" fontId="0" fillId="0" borderId="2" xfId="0" applyBorder="1" applyAlignment="1">
      <alignment horizontal="left"/>
    </xf>
    <xf numFmtId="0" fontId="0" fillId="0" borderId="4" xfId="0" applyBorder="1" applyAlignment="1">
      <alignment horizontal="left"/>
    </xf>
    <xf numFmtId="168" fontId="0" fillId="0" borderId="0" xfId="12" applyNumberFormat="1" applyFont="1" applyFill="1" applyBorder="1" applyProtection="1"/>
    <xf numFmtId="3" fontId="1" fillId="0" borderId="18" xfId="0" applyNumberFormat="1" applyFont="1" applyBorder="1"/>
    <xf numFmtId="0" fontId="1" fillId="0" borderId="18" xfId="0" applyFont="1" applyBorder="1" applyAlignment="1">
      <alignment wrapText="1"/>
    </xf>
    <xf numFmtId="0" fontId="0" fillId="0" borderId="18" xfId="0" applyBorder="1"/>
    <xf numFmtId="10" fontId="0" fillId="0" borderId="0" xfId="0" applyNumberFormat="1" applyAlignment="1">
      <alignment horizontal="right"/>
    </xf>
    <xf numFmtId="0" fontId="24" fillId="0" borderId="0" xfId="0" applyFont="1" applyAlignment="1">
      <alignment horizontal="right" vertical="center" wrapText="1"/>
    </xf>
    <xf numFmtId="0" fontId="24" fillId="0" borderId="0" xfId="0" applyFont="1"/>
    <xf numFmtId="0" fontId="24" fillId="0" borderId="0" xfId="0" applyFont="1" applyAlignment="1">
      <alignment horizontal="left"/>
    </xf>
    <xf numFmtId="0" fontId="27" fillId="0" borderId="0" xfId="16"/>
    <xf numFmtId="0" fontId="0" fillId="9" borderId="1" xfId="0" applyFill="1" applyBorder="1"/>
    <xf numFmtId="0" fontId="29" fillId="0" borderId="0" xfId="0" applyFont="1"/>
    <xf numFmtId="0" fontId="0" fillId="0" borderId="18" xfId="0" applyBorder="1" applyAlignment="1">
      <alignment horizontal="right"/>
    </xf>
    <xf numFmtId="10" fontId="0" fillId="0" borderId="18" xfId="0" applyNumberFormat="1" applyBorder="1"/>
    <xf numFmtId="1" fontId="0" fillId="0" borderId="18" xfId="0" applyNumberFormat="1" applyBorder="1"/>
    <xf numFmtId="0" fontId="0" fillId="9" borderId="19" xfId="0" applyFill="1" applyBorder="1"/>
    <xf numFmtId="1" fontId="0" fillId="0" borderId="19" xfId="0" applyNumberFormat="1" applyBorder="1"/>
    <xf numFmtId="1" fontId="0" fillId="0" borderId="4" xfId="0" applyNumberFormat="1" applyBorder="1"/>
    <xf numFmtId="0" fontId="0" fillId="9" borderId="1" xfId="0" applyFill="1" applyBorder="1" applyAlignment="1">
      <alignment horizontal="right"/>
    </xf>
    <xf numFmtId="0" fontId="5" fillId="0" borderId="0" xfId="0" applyFont="1" applyAlignment="1">
      <alignment horizontal="right"/>
    </xf>
    <xf numFmtId="10" fontId="0" fillId="2" borderId="1" xfId="0" applyNumberFormat="1" applyFill="1" applyBorder="1" applyAlignment="1" applyProtection="1">
      <alignment horizontal="center"/>
      <protection locked="0"/>
    </xf>
    <xf numFmtId="0" fontId="0" fillId="2" borderId="1" xfId="0" applyFill="1" applyBorder="1" applyAlignment="1" applyProtection="1">
      <alignment horizontal="center"/>
      <protection locked="0"/>
    </xf>
    <xf numFmtId="0" fontId="0" fillId="3" borderId="0" xfId="0" applyFill="1" applyAlignment="1">
      <alignment horizontal="right"/>
    </xf>
    <xf numFmtId="0" fontId="0" fillId="0" borderId="3" xfId="0" applyBorder="1" applyAlignment="1">
      <alignment horizontal="right"/>
    </xf>
    <xf numFmtId="179" fontId="0" fillId="0" borderId="1" xfId="0" applyNumberFormat="1" applyBorder="1"/>
    <xf numFmtId="0" fontId="1" fillId="0" borderId="0" xfId="0" applyFont="1" applyAlignment="1">
      <alignment horizontal="center" vertical="center" wrapText="1"/>
    </xf>
    <xf numFmtId="166" fontId="0" fillId="0" borderId="0" xfId="12" applyNumberFormat="1" applyFont="1" applyProtection="1"/>
    <xf numFmtId="173" fontId="0" fillId="0" borderId="0" xfId="0" applyNumberFormat="1"/>
    <xf numFmtId="0" fontId="0" fillId="4" borderId="1" xfId="0" applyFill="1" applyBorder="1"/>
    <xf numFmtId="0" fontId="30" fillId="0" borderId="0" xfId="0" applyFont="1" applyAlignment="1">
      <alignment horizontal="left" vertical="top"/>
    </xf>
    <xf numFmtId="10" fontId="0" fillId="0" borderId="19" xfId="0" applyNumberFormat="1" applyBorder="1" applyAlignment="1" applyProtection="1">
      <alignment horizontal="right"/>
      <protection locked="0"/>
    </xf>
    <xf numFmtId="164" fontId="0" fillId="0" borderId="0" xfId="14" applyFont="1" applyFill="1" applyBorder="1" applyProtection="1"/>
    <xf numFmtId="164" fontId="0" fillId="0" borderId="0" xfId="0" applyNumberFormat="1"/>
    <xf numFmtId="164" fontId="0" fillId="0" borderId="0" xfId="0" applyNumberFormat="1" applyAlignment="1">
      <alignment vertical="center"/>
    </xf>
    <xf numFmtId="0" fontId="0" fillId="0" borderId="0" xfId="0" applyAlignment="1">
      <alignment vertical="center"/>
    </xf>
    <xf numFmtId="9" fontId="0" fillId="0" borderId="0" xfId="1" applyFont="1" applyFill="1" applyBorder="1" applyProtection="1"/>
    <xf numFmtId="168" fontId="0" fillId="0" borderId="0" xfId="12" applyNumberFormat="1" applyFont="1" applyFill="1" applyBorder="1" applyAlignment="1" applyProtection="1">
      <alignment horizontal="right"/>
    </xf>
    <xf numFmtId="0" fontId="32" fillId="0" borderId="0" xfId="0" applyFont="1" applyAlignment="1">
      <alignment horizontal="center"/>
    </xf>
    <xf numFmtId="3" fontId="33" fillId="0" borderId="1" xfId="0" applyNumberFormat="1" applyFont="1" applyBorder="1" applyProtection="1">
      <protection locked="0"/>
    </xf>
    <xf numFmtId="0" fontId="24" fillId="0" borderId="3" xfId="0" applyFont="1" applyBorder="1"/>
    <xf numFmtId="0" fontId="34" fillId="12" borderId="2" xfId="0" applyFont="1" applyFill="1" applyBorder="1"/>
    <xf numFmtId="0" fontId="34" fillId="12" borderId="3" xfId="0" applyFont="1" applyFill="1" applyBorder="1"/>
    <xf numFmtId="0" fontId="34" fillId="12" borderId="4" xfId="0" applyFont="1" applyFill="1" applyBorder="1"/>
    <xf numFmtId="0" fontId="35" fillId="12" borderId="20" xfId="0" applyFont="1" applyFill="1" applyBorder="1"/>
    <xf numFmtId="0" fontId="35" fillId="12" borderId="21" xfId="0" applyFont="1" applyFill="1" applyBorder="1"/>
    <xf numFmtId="0" fontId="35" fillId="12" borderId="22" xfId="0" applyFont="1" applyFill="1" applyBorder="1"/>
    <xf numFmtId="1" fontId="5" fillId="12" borderId="23" xfId="0" applyNumberFormat="1" applyFont="1" applyFill="1" applyBorder="1"/>
    <xf numFmtId="1" fontId="5" fillId="12" borderId="13" xfId="0" applyNumberFormat="1" applyFont="1" applyFill="1" applyBorder="1"/>
    <xf numFmtId="1" fontId="5" fillId="12" borderId="24" xfId="0" applyNumberFormat="1" applyFont="1" applyFill="1" applyBorder="1"/>
    <xf numFmtId="1" fontId="5" fillId="12" borderId="28" xfId="0" applyNumberFormat="1" applyFont="1" applyFill="1" applyBorder="1"/>
    <xf numFmtId="1" fontId="5" fillId="12" borderId="0" xfId="0" applyNumberFormat="1" applyFont="1" applyFill="1"/>
    <xf numFmtId="177" fontId="3" fillId="12" borderId="23" xfId="0" applyNumberFormat="1" applyFont="1" applyFill="1" applyBorder="1"/>
    <xf numFmtId="177" fontId="3" fillId="12" borderId="13" xfId="0" applyNumberFormat="1" applyFont="1" applyFill="1" applyBorder="1"/>
    <xf numFmtId="177" fontId="3" fillId="12" borderId="24" xfId="0" applyNumberFormat="1" applyFont="1" applyFill="1" applyBorder="1"/>
    <xf numFmtId="177" fontId="3" fillId="12" borderId="25" xfId="0" applyNumberFormat="1" applyFont="1" applyFill="1" applyBorder="1"/>
    <xf numFmtId="177" fontId="3" fillId="12" borderId="26" xfId="0" applyNumberFormat="1" applyFont="1" applyFill="1" applyBorder="1"/>
    <xf numFmtId="177" fontId="3" fillId="12" borderId="27" xfId="0" applyNumberFormat="1" applyFont="1" applyFill="1" applyBorder="1"/>
    <xf numFmtId="178" fontId="3" fillId="0" borderId="0" xfId="0" applyNumberFormat="1" applyFont="1"/>
    <xf numFmtId="0" fontId="35" fillId="0" borderId="0" xfId="0" applyFont="1"/>
    <xf numFmtId="1" fontId="5" fillId="0" borderId="0" xfId="0" applyNumberFormat="1" applyFont="1"/>
    <xf numFmtId="176" fontId="3" fillId="0" borderId="0" xfId="0" applyNumberFormat="1" applyFont="1"/>
    <xf numFmtId="10" fontId="0" fillId="2" borderId="29" xfId="0" applyNumberFormat="1" applyFill="1" applyBorder="1" applyAlignment="1" applyProtection="1">
      <alignment horizontal="right"/>
      <protection locked="0"/>
    </xf>
    <xf numFmtId="0" fontId="4" fillId="0" borderId="0" xfId="0" applyFont="1"/>
    <xf numFmtId="0" fontId="0" fillId="0" borderId="0" xfId="0" applyAlignment="1">
      <alignment vertical="top" wrapText="1"/>
    </xf>
    <xf numFmtId="177" fontId="3" fillId="12" borderId="25" xfId="14" applyNumberFormat="1" applyFont="1" applyFill="1" applyBorder="1"/>
    <xf numFmtId="177" fontId="3" fillId="12" borderId="26" xfId="14" applyNumberFormat="1" applyFont="1" applyFill="1" applyBorder="1"/>
    <xf numFmtId="177" fontId="3" fillId="12" borderId="27" xfId="14" applyNumberFormat="1" applyFont="1" applyFill="1" applyBorder="1"/>
    <xf numFmtId="0" fontId="36" fillId="12" borderId="20" xfId="0" applyFont="1" applyFill="1" applyBorder="1" applyAlignment="1">
      <alignment horizontal="center"/>
    </xf>
    <xf numFmtId="0" fontId="36" fillId="12" borderId="21" xfId="0" applyFont="1" applyFill="1" applyBorder="1" applyAlignment="1">
      <alignment horizontal="center"/>
    </xf>
    <xf numFmtId="0" fontId="36" fillId="12" borderId="22" xfId="0" applyFont="1" applyFill="1" applyBorder="1" applyAlignment="1">
      <alignment horizontal="center"/>
    </xf>
    <xf numFmtId="0" fontId="3" fillId="12" borderId="23" xfId="0" applyFont="1" applyFill="1" applyBorder="1" applyAlignment="1">
      <alignment horizontal="center"/>
    </xf>
    <xf numFmtId="0" fontId="3" fillId="12" borderId="13" xfId="0" applyFont="1" applyFill="1" applyBorder="1" applyAlignment="1">
      <alignment horizontal="center"/>
    </xf>
    <xf numFmtId="0" fontId="1" fillId="0" borderId="31" xfId="0" applyFont="1" applyBorder="1"/>
    <xf numFmtId="0" fontId="25" fillId="3" borderId="0" xfId="0" applyFont="1" applyFill="1"/>
    <xf numFmtId="0" fontId="1" fillId="0" borderId="0" xfId="0" applyFont="1" applyAlignment="1">
      <alignment vertical="center" wrapText="1"/>
    </xf>
    <xf numFmtId="0" fontId="37" fillId="0" borderId="0" xfId="0" applyFont="1"/>
    <xf numFmtId="0" fontId="38" fillId="0" borderId="0" xfId="0" applyFont="1"/>
    <xf numFmtId="0" fontId="37" fillId="3" borderId="0" xfId="0" applyFont="1" applyFill="1"/>
    <xf numFmtId="10" fontId="0" fillId="9" borderId="1" xfId="0" applyNumberFormat="1" applyFill="1" applyBorder="1" applyAlignment="1">
      <alignment horizontal="right"/>
    </xf>
    <xf numFmtId="3" fontId="0" fillId="9" borderId="1" xfId="0" applyNumberFormat="1" applyFill="1" applyBorder="1" applyProtection="1">
      <protection locked="0"/>
    </xf>
    <xf numFmtId="180" fontId="3" fillId="0" borderId="0" xfId="0" applyNumberFormat="1" applyFont="1"/>
    <xf numFmtId="0" fontId="0" fillId="0" borderId="11" xfId="0" applyBorder="1"/>
    <xf numFmtId="0" fontId="0" fillId="0" borderId="0" xfId="0" applyAlignment="1">
      <alignment horizontal="left" vertical="center" wrapText="1"/>
    </xf>
    <xf numFmtId="3" fontId="0" fillId="0" borderId="1" xfId="0" applyNumberFormat="1" applyBorder="1" applyProtection="1">
      <protection locked="0"/>
    </xf>
    <xf numFmtId="181" fontId="3" fillId="0" borderId="0" xfId="0" applyNumberFormat="1" applyFont="1"/>
    <xf numFmtId="0" fontId="25" fillId="0" borderId="0" xfId="0" applyFont="1" applyAlignment="1">
      <alignment horizontal="left"/>
    </xf>
    <xf numFmtId="0" fontId="0" fillId="0" borderId="4" xfId="0" applyBorder="1"/>
    <xf numFmtId="0" fontId="1" fillId="0" borderId="2" xfId="0" applyFont="1" applyBorder="1"/>
    <xf numFmtId="0" fontId="1" fillId="0" borderId="4" xfId="0" applyFont="1" applyBorder="1"/>
    <xf numFmtId="0" fontId="20" fillId="0" borderId="0" xfId="15"/>
    <xf numFmtId="0" fontId="2" fillId="0" borderId="0" xfId="0" applyFont="1"/>
    <xf numFmtId="10" fontId="1" fillId="0" borderId="2" xfId="0" applyNumberFormat="1" applyFont="1" applyBorder="1"/>
    <xf numFmtId="10" fontId="1" fillId="0" borderId="4" xfId="0" applyNumberFormat="1" applyFont="1" applyBorder="1"/>
    <xf numFmtId="0" fontId="0" fillId="0" borderId="6" xfId="0" applyBorder="1" applyAlignment="1">
      <alignment vertical="center" wrapText="1"/>
    </xf>
    <xf numFmtId="0" fontId="0" fillId="0" borderId="7" xfId="0" applyBorder="1" applyAlignment="1">
      <alignment vertical="center" wrapText="1"/>
    </xf>
    <xf numFmtId="0" fontId="0" fillId="0" borderId="9"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0" xfId="0" applyAlignment="1">
      <alignment vertical="center" wrapText="1"/>
    </xf>
    <xf numFmtId="0" fontId="0" fillId="0" borderId="5" xfId="0" applyBorder="1" applyAlignment="1">
      <alignment vertical="center"/>
    </xf>
    <xf numFmtId="0" fontId="0" fillId="0" borderId="8" xfId="0" applyBorder="1" applyAlignment="1">
      <alignment vertical="center"/>
    </xf>
    <xf numFmtId="0" fontId="0" fillId="0" borderId="10" xfId="0" applyBorder="1" applyAlignment="1">
      <alignment vertical="center"/>
    </xf>
    <xf numFmtId="0" fontId="0" fillId="0" borderId="8" xfId="0" applyBorder="1"/>
    <xf numFmtId="0" fontId="40" fillId="13" borderId="0" xfId="0" applyFont="1" applyFill="1" applyAlignment="1">
      <alignment horizontal="left" vertical="top"/>
    </xf>
    <xf numFmtId="0" fontId="13" fillId="13" borderId="0" xfId="0" applyFont="1" applyFill="1" applyAlignment="1">
      <alignment horizontal="left" vertical="top" wrapText="1"/>
    </xf>
    <xf numFmtId="0" fontId="13" fillId="13" borderId="0" xfId="0" applyFont="1" applyFill="1" applyAlignment="1">
      <alignment horizontal="left" vertical="top"/>
    </xf>
    <xf numFmtId="0" fontId="16" fillId="14" borderId="0" xfId="0" applyFont="1" applyFill="1" applyAlignment="1">
      <alignment horizontal="left" vertical="center" wrapText="1"/>
    </xf>
    <xf numFmtId="0" fontId="1" fillId="15" borderId="0" xfId="0" applyFont="1" applyFill="1" applyAlignment="1">
      <alignment horizontal="left" vertical="top"/>
    </xf>
    <xf numFmtId="0" fontId="1" fillId="15" borderId="0" xfId="0" applyFont="1" applyFill="1" applyAlignment="1">
      <alignment horizontal="left" vertical="top" wrapText="1"/>
    </xf>
    <xf numFmtId="0" fontId="0" fillId="15" borderId="0" xfId="0" applyFill="1" applyAlignment="1">
      <alignment horizontal="left" vertical="top" wrapText="1"/>
    </xf>
    <xf numFmtId="0" fontId="12" fillId="0" borderId="0" xfId="0" applyFont="1" applyAlignment="1">
      <alignment horizontal="left" vertical="top" wrapText="1"/>
    </xf>
    <xf numFmtId="0" fontId="1" fillId="14" borderId="0" xfId="0" applyFont="1" applyFill="1" applyAlignment="1">
      <alignment vertical="center"/>
    </xf>
    <xf numFmtId="0" fontId="1" fillId="14" borderId="0" xfId="0" applyFont="1" applyFill="1" applyAlignment="1">
      <alignment vertical="center" wrapText="1"/>
    </xf>
    <xf numFmtId="0" fontId="0" fillId="16" borderId="0" xfId="0" applyFill="1"/>
    <xf numFmtId="0" fontId="0" fillId="16" borderId="1" xfId="0" applyFill="1" applyBorder="1" applyProtection="1">
      <protection locked="0"/>
    </xf>
    <xf numFmtId="3" fontId="0" fillId="16" borderId="1" xfId="0" applyNumberFormat="1" applyFill="1" applyBorder="1" applyProtection="1">
      <protection locked="0"/>
    </xf>
    <xf numFmtId="1" fontId="0" fillId="16" borderId="1" xfId="1" applyNumberFormat="1" applyFont="1" applyFill="1" applyBorder="1" applyProtection="1">
      <protection locked="0"/>
    </xf>
    <xf numFmtId="10" fontId="0" fillId="16" borderId="1" xfId="0" applyNumberFormat="1" applyFill="1" applyBorder="1" applyProtection="1">
      <protection locked="0"/>
    </xf>
    <xf numFmtId="41" fontId="0" fillId="16" borderId="1" xfId="0" applyNumberFormat="1" applyFill="1" applyBorder="1" applyAlignment="1" applyProtection="1">
      <alignment horizontal="center"/>
      <protection locked="0"/>
    </xf>
    <xf numFmtId="0" fontId="2" fillId="17" borderId="0" xfId="0" applyFont="1" applyFill="1"/>
    <xf numFmtId="0" fontId="0" fillId="17" borderId="0" xfId="0" applyFill="1"/>
    <xf numFmtId="10" fontId="0" fillId="17" borderId="0" xfId="0" applyNumberFormat="1" applyFill="1" applyAlignment="1">
      <alignment horizontal="right"/>
    </xf>
    <xf numFmtId="2" fontId="0" fillId="17" borderId="0" xfId="0" applyNumberFormat="1" applyFill="1" applyAlignment="1">
      <alignment horizontal="right"/>
    </xf>
    <xf numFmtId="0" fontId="4" fillId="18" borderId="0" xfId="0" applyFont="1" applyFill="1" applyAlignment="1">
      <alignment vertical="top"/>
    </xf>
    <xf numFmtId="0" fontId="2" fillId="15" borderId="2" xfId="0" applyFont="1" applyFill="1" applyBorder="1"/>
    <xf numFmtId="0" fontId="2" fillId="15" borderId="3" xfId="0" applyFont="1" applyFill="1" applyBorder="1"/>
    <xf numFmtId="0" fontId="2" fillId="15" borderId="4" xfId="0" applyFont="1" applyFill="1" applyBorder="1"/>
    <xf numFmtId="0" fontId="2" fillId="15" borderId="1" xfId="0" applyFont="1" applyFill="1" applyBorder="1"/>
    <xf numFmtId="4" fontId="0" fillId="16" borderId="1" xfId="0" applyNumberFormat="1" applyFill="1" applyBorder="1" applyProtection="1">
      <protection locked="0"/>
    </xf>
    <xf numFmtId="0" fontId="21" fillId="16" borderId="1" xfId="0" applyFont="1" applyFill="1" applyBorder="1" applyProtection="1">
      <protection locked="0"/>
    </xf>
    <xf numFmtId="0" fontId="21" fillId="16" borderId="30" xfId="0" applyFont="1" applyFill="1" applyBorder="1" applyProtection="1">
      <protection locked="0"/>
    </xf>
    <xf numFmtId="3" fontId="21" fillId="16" borderId="1" xfId="0" applyNumberFormat="1" applyFont="1" applyFill="1" applyBorder="1" applyProtection="1">
      <protection locked="0"/>
    </xf>
    <xf numFmtId="3" fontId="31" fillId="16" borderId="1" xfId="0" applyNumberFormat="1" applyFont="1" applyFill="1" applyBorder="1" applyProtection="1">
      <protection locked="0"/>
    </xf>
    <xf numFmtId="0" fontId="41" fillId="0" borderId="0" xfId="0" applyFont="1"/>
    <xf numFmtId="0" fontId="1" fillId="17" borderId="0" xfId="0" applyFont="1" applyFill="1"/>
    <xf numFmtId="0" fontId="41" fillId="0" borderId="0" xfId="0" applyFont="1" applyAlignment="1">
      <alignment horizontal="left" vertical="center" wrapText="1"/>
    </xf>
    <xf numFmtId="0" fontId="1" fillId="20" borderId="15" xfId="0" applyFont="1" applyFill="1" applyBorder="1" applyAlignment="1">
      <alignment horizontal="right" vertical="center" wrapText="1"/>
    </xf>
    <xf numFmtId="0" fontId="2" fillId="20" borderId="16" xfId="0" applyFont="1" applyFill="1" applyBorder="1" applyAlignment="1">
      <alignment horizontal="left" vertical="center"/>
    </xf>
    <xf numFmtId="0" fontId="26" fillId="20" borderId="16" xfId="0" applyFont="1" applyFill="1" applyBorder="1" applyAlignment="1">
      <alignment vertical="center"/>
    </xf>
    <xf numFmtId="0" fontId="1" fillId="20" borderId="16" xfId="0" applyFont="1" applyFill="1" applyBorder="1" applyAlignment="1">
      <alignment horizontal="right" vertical="center" wrapText="1"/>
    </xf>
    <xf numFmtId="1" fontId="2" fillId="20" borderId="17" xfId="0" applyNumberFormat="1" applyFont="1" applyFill="1" applyBorder="1" applyAlignment="1">
      <alignment horizontal="left" vertical="center"/>
    </xf>
    <xf numFmtId="170" fontId="0" fillId="16" borderId="13" xfId="12" applyNumberFormat="1" applyFont="1" applyFill="1" applyBorder="1" applyProtection="1">
      <protection locked="0"/>
    </xf>
    <xf numFmtId="0" fontId="0" fillId="16" borderId="5" xfId="0" applyFill="1" applyBorder="1" applyAlignment="1" applyProtection="1">
      <alignment vertical="top" wrapText="1"/>
      <protection locked="0"/>
    </xf>
    <xf numFmtId="0" fontId="0" fillId="16" borderId="6" xfId="0" applyFill="1" applyBorder="1" applyAlignment="1" applyProtection="1">
      <alignment vertical="top" wrapText="1"/>
      <protection locked="0"/>
    </xf>
    <xf numFmtId="0" fontId="0" fillId="16" borderId="7" xfId="0" applyFill="1" applyBorder="1" applyAlignment="1" applyProtection="1">
      <alignment vertical="top" wrapText="1"/>
      <protection locked="0"/>
    </xf>
    <xf numFmtId="0" fontId="0" fillId="16" borderId="8" xfId="0" applyFill="1" applyBorder="1" applyAlignment="1" applyProtection="1">
      <alignment vertical="top" wrapText="1"/>
      <protection locked="0"/>
    </xf>
    <xf numFmtId="0" fontId="0" fillId="16" borderId="0" xfId="0" applyFill="1" applyAlignment="1" applyProtection="1">
      <alignment vertical="top" wrapText="1"/>
      <protection locked="0"/>
    </xf>
    <xf numFmtId="0" fontId="0" fillId="16" borderId="9" xfId="0" applyFill="1" applyBorder="1" applyAlignment="1" applyProtection="1">
      <alignment vertical="top" wrapText="1"/>
      <protection locked="0"/>
    </xf>
    <xf numFmtId="0" fontId="0" fillId="16" borderId="10" xfId="0" applyFill="1" applyBorder="1" applyAlignment="1" applyProtection="1">
      <alignment vertical="top" wrapText="1"/>
      <protection locked="0"/>
    </xf>
    <xf numFmtId="0" fontId="0" fillId="16" borderId="11" xfId="0" applyFill="1" applyBorder="1" applyAlignment="1" applyProtection="1">
      <alignment vertical="top" wrapText="1"/>
      <protection locked="0"/>
    </xf>
    <xf numFmtId="0" fontId="0" fillId="16" borderId="12" xfId="0" applyFill="1" applyBorder="1" applyAlignment="1" applyProtection="1">
      <alignment vertical="top" wrapText="1"/>
      <protection locked="0"/>
    </xf>
    <xf numFmtId="0" fontId="0" fillId="17" borderId="1" xfId="0" applyFill="1" applyBorder="1"/>
    <xf numFmtId="0" fontId="3" fillId="21" borderId="0" xfId="0" applyFont="1" applyFill="1"/>
    <xf numFmtId="3" fontId="3" fillId="21" borderId="0" xfId="0" applyNumberFormat="1" applyFont="1" applyFill="1"/>
    <xf numFmtId="166" fontId="3" fillId="21" borderId="0" xfId="0" applyNumberFormat="1" applyFont="1" applyFill="1"/>
    <xf numFmtId="1" fontId="3" fillId="21" borderId="0" xfId="0" applyNumberFormat="1" applyFont="1" applyFill="1"/>
    <xf numFmtId="9" fontId="3" fillId="21" borderId="0" xfId="0" applyNumberFormat="1" applyFont="1" applyFill="1"/>
    <xf numFmtId="41" fontId="3" fillId="21" borderId="0" xfId="0" applyNumberFormat="1" applyFont="1" applyFill="1"/>
    <xf numFmtId="0" fontId="3" fillId="21" borderId="0" xfId="0" applyFont="1" applyFill="1" applyAlignment="1">
      <alignment wrapText="1"/>
    </xf>
    <xf numFmtId="2" fontId="3" fillId="21" borderId="0" xfId="0" applyNumberFormat="1" applyFont="1" applyFill="1" applyAlignment="1">
      <alignment horizontal="right"/>
    </xf>
    <xf numFmtId="0" fontId="5" fillId="22" borderId="0" xfId="0" applyFont="1" applyFill="1"/>
    <xf numFmtId="10" fontId="5" fillId="22" borderId="0" xfId="0" applyNumberFormat="1" applyFont="1" applyFill="1"/>
    <xf numFmtId="2" fontId="5" fillId="22" borderId="0" xfId="0" applyNumberFormat="1" applyFont="1" applyFill="1"/>
    <xf numFmtId="0" fontId="3" fillId="19" borderId="0" xfId="0" applyFont="1" applyFill="1"/>
    <xf numFmtId="3" fontId="3" fillId="19" borderId="0" xfId="0" applyNumberFormat="1" applyFont="1" applyFill="1"/>
    <xf numFmtId="41" fontId="3" fillId="19" borderId="0" xfId="0" applyNumberFormat="1" applyFont="1" applyFill="1"/>
    <xf numFmtId="1" fontId="3" fillId="19" borderId="0" xfId="0" applyNumberFormat="1" applyFont="1" applyFill="1"/>
    <xf numFmtId="9" fontId="3" fillId="19" borderId="0" xfId="0" applyNumberFormat="1" applyFont="1" applyFill="1"/>
    <xf numFmtId="0" fontId="41" fillId="18" borderId="0" xfId="0" applyFont="1" applyFill="1" applyAlignment="1">
      <alignment vertical="top"/>
    </xf>
    <xf numFmtId="2" fontId="3" fillId="21" borderId="0" xfId="0" applyNumberFormat="1" applyFont="1" applyFill="1"/>
    <xf numFmtId="10" fontId="3" fillId="22" borderId="0" xfId="0" applyNumberFormat="1" applyFont="1" applyFill="1"/>
    <xf numFmtId="2" fontId="3" fillId="22" borderId="0" xfId="0" applyNumberFormat="1" applyFont="1" applyFill="1"/>
    <xf numFmtId="0" fontId="3" fillId="3" borderId="0" xfId="0" applyFont="1" applyFill="1" applyAlignment="1">
      <alignment vertical="center" wrapText="1"/>
    </xf>
    <xf numFmtId="0" fontId="3" fillId="19" borderId="0" xfId="0" applyFont="1" applyFill="1" applyAlignment="1">
      <alignment vertical="top" wrapText="1"/>
    </xf>
    <xf numFmtId="3" fontId="21" fillId="0" borderId="1" xfId="0" applyNumberFormat="1" applyFont="1" applyBorder="1" applyProtection="1">
      <protection locked="0"/>
    </xf>
    <xf numFmtId="0" fontId="0" fillId="0" borderId="0" xfId="0" applyAlignment="1">
      <alignment vertical="top"/>
    </xf>
    <xf numFmtId="0" fontId="43" fillId="0" borderId="0" xfId="0" applyFont="1" applyAlignment="1">
      <alignment horizontal="left" indent="1"/>
    </xf>
    <xf numFmtId="0" fontId="0" fillId="9" borderId="0" xfId="0" applyFill="1" applyAlignment="1" applyProtection="1">
      <alignment horizontal="right"/>
      <protection locked="0"/>
    </xf>
    <xf numFmtId="0" fontId="1" fillId="0" borderId="18" xfId="0" applyFont="1" applyBorder="1" applyAlignment="1">
      <alignment horizontal="center" wrapText="1"/>
    </xf>
    <xf numFmtId="0" fontId="1" fillId="0" borderId="18" xfId="0" applyFont="1" applyBorder="1" applyAlignment="1">
      <alignment horizontal="center"/>
    </xf>
    <xf numFmtId="0" fontId="1" fillId="0" borderId="18" xfId="0" quotePrefix="1" applyFont="1" applyBorder="1" applyAlignment="1">
      <alignment horizontal="center" wrapText="1"/>
    </xf>
    <xf numFmtId="0" fontId="7" fillId="0" borderId="1" xfId="0" applyFont="1" applyBorder="1"/>
    <xf numFmtId="0" fontId="0" fillId="0" borderId="29" xfId="0" applyBorder="1"/>
    <xf numFmtId="168" fontId="0" fillId="0" borderId="29" xfId="12" applyNumberFormat="1" applyFont="1" applyBorder="1" applyProtection="1"/>
    <xf numFmtId="2" fontId="0" fillId="16" borderId="1" xfId="0" applyNumberFormat="1" applyFill="1" applyBorder="1" applyProtection="1">
      <protection locked="0"/>
    </xf>
    <xf numFmtId="0" fontId="21" fillId="0" borderId="1" xfId="0" applyFont="1" applyBorder="1" applyAlignment="1">
      <alignment vertical="top"/>
    </xf>
    <xf numFmtId="0" fontId="21" fillId="0" borderId="0" xfId="0" applyFont="1" applyAlignment="1">
      <alignment vertical="top"/>
    </xf>
    <xf numFmtId="0" fontId="47" fillId="18" borderId="0" xfId="0" applyFont="1" applyFill="1" applyAlignment="1">
      <alignment vertical="top"/>
    </xf>
    <xf numFmtId="0" fontId="45" fillId="0" borderId="0" xfId="0" applyFont="1" applyAlignment="1">
      <alignment horizontal="left"/>
    </xf>
    <xf numFmtId="0" fontId="0" fillId="19" borderId="0" xfId="0" applyFill="1"/>
    <xf numFmtId="0" fontId="21" fillId="19" borderId="1" xfId="0" applyFont="1" applyFill="1" applyBorder="1"/>
    <xf numFmtId="10" fontId="0" fillId="0" borderId="0" xfId="1" applyNumberFormat="1" applyFont="1" applyFill="1" applyBorder="1" applyProtection="1"/>
    <xf numFmtId="0" fontId="3" fillId="0" borderId="32" xfId="0" applyFont="1" applyBorder="1"/>
    <xf numFmtId="0" fontId="3" fillId="0" borderId="33" xfId="0" applyFont="1" applyBorder="1"/>
    <xf numFmtId="0" fontId="3" fillId="9" borderId="34" xfId="0" applyFont="1" applyFill="1" applyBorder="1"/>
    <xf numFmtId="0" fontId="34" fillId="12" borderId="2" xfId="0" applyFont="1" applyFill="1" applyBorder="1" applyAlignment="1">
      <alignment horizontal="left" vertical="center"/>
    </xf>
    <xf numFmtId="0" fontId="34" fillId="12" borderId="3" xfId="0" applyFont="1" applyFill="1" applyBorder="1" applyAlignment="1">
      <alignment horizontal="left" vertical="center"/>
    </xf>
    <xf numFmtId="0" fontId="0" fillId="0" borderId="3" xfId="0" applyBorder="1"/>
    <xf numFmtId="0" fontId="0" fillId="6" borderId="5" xfId="0" applyFill="1"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0" xfId="0"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cellXfs>
  <cellStyles count="18">
    <cellStyle name="DB op DB-150" xfId="17" xr:uid="{A4071D30-91BE-4B92-BE38-C3630068BA57}"/>
    <cellStyle name="Gevolgde hyperlink" xfId="3" builtinId="9" hidden="1"/>
    <cellStyle name="Gevolgde hyperlink" xfId="5" builtinId="9" hidden="1"/>
    <cellStyle name="Gevolgde hyperlink" xfId="7" builtinId="9" hidden="1"/>
    <cellStyle name="Gevolgde hyperlink" xfId="9" builtinId="9" hidden="1"/>
    <cellStyle name="Gevolgde hyperlink" xfId="11" builtinId="9" hidden="1"/>
    <cellStyle name="Hyperlink" xfId="2" builtinId="8" hidden="1"/>
    <cellStyle name="Hyperlink" xfId="8" builtinId="8" hidden="1"/>
    <cellStyle name="Hyperlink" xfId="4" builtinId="8" hidden="1"/>
    <cellStyle name="Hyperlink" xfId="6" builtinId="8" hidden="1"/>
    <cellStyle name="Hyperlink" xfId="10" builtinId="8" hidden="1"/>
    <cellStyle name="Komma" xfId="12" builtinId="3"/>
    <cellStyle name="Normal_Sheet1" xfId="16" xr:uid="{00000000-0005-0000-0000-000001000000}"/>
    <cellStyle name="Ongeldig" xfId="13" builtinId="27"/>
    <cellStyle name="Procent" xfId="1" builtinId="5"/>
    <cellStyle name="Standaard" xfId="0" builtinId="0"/>
    <cellStyle name="Standaard 2" xfId="15" xr:uid="{00000000-0005-0000-0000-000010000000}"/>
    <cellStyle name="Valuta" xfId="14" builtinId="4"/>
  </cellStyles>
  <dxfs count="31">
    <dxf>
      <font>
        <color rgb="FFD51B1E"/>
      </font>
      <fill>
        <patternFill>
          <bgColor rgb="FFFFF4DB"/>
        </patternFill>
      </fill>
    </dxf>
    <dxf>
      <font>
        <color auto="1"/>
      </font>
      <fill>
        <patternFill>
          <bgColor theme="6" tint="0.39994506668294322"/>
        </patternFill>
      </fill>
    </dxf>
    <dxf>
      <fill>
        <patternFill>
          <bgColor rgb="FFBCDFF1"/>
        </patternFill>
      </fill>
    </dxf>
    <dxf>
      <font>
        <strike/>
        <color rgb="FFD51B1E"/>
      </font>
    </dxf>
    <dxf>
      <font>
        <strike/>
        <color rgb="FFD51B1E"/>
      </font>
    </dxf>
    <dxf>
      <fill>
        <patternFill>
          <bgColor rgb="FFBCDFF1"/>
        </patternFill>
      </fill>
    </dxf>
    <dxf>
      <font>
        <strike/>
        <color rgb="FFD51B1E"/>
      </font>
    </dxf>
    <dxf>
      <fill>
        <patternFill>
          <bgColor rgb="FFBCDFF1"/>
        </patternFill>
      </fill>
    </dxf>
    <dxf>
      <font>
        <strike/>
        <color rgb="FFD51B1E"/>
      </font>
      <fill>
        <patternFill patternType="none">
          <bgColor auto="1"/>
        </patternFill>
      </fill>
    </dxf>
    <dxf>
      <fill>
        <patternFill>
          <bgColor rgb="FFBCDFF1"/>
        </patternFill>
      </fill>
    </dxf>
    <dxf>
      <font>
        <strike/>
        <color rgb="FFD51B1E"/>
      </font>
      <fill>
        <patternFill patternType="none">
          <bgColor auto="1"/>
        </patternFill>
      </fill>
    </dxf>
    <dxf>
      <fill>
        <patternFill>
          <bgColor rgb="FFBCDFF1"/>
        </patternFill>
      </fill>
    </dxf>
    <dxf>
      <font>
        <strike/>
        <color rgb="FFD51B1E"/>
      </font>
    </dxf>
    <dxf>
      <font>
        <strike val="0"/>
        <color auto="1"/>
      </font>
      <fill>
        <patternFill>
          <bgColor rgb="FFBCDFF1"/>
        </patternFill>
      </fill>
    </dxf>
    <dxf>
      <font>
        <strike/>
        <color rgb="FFD51B1E"/>
      </font>
    </dxf>
    <dxf>
      <font>
        <strike val="0"/>
        <color auto="1"/>
      </font>
      <fill>
        <patternFill>
          <bgColor rgb="FFBCDFF1"/>
        </patternFill>
      </fill>
    </dxf>
    <dxf>
      <font>
        <color auto="1"/>
      </font>
      <fill>
        <patternFill>
          <bgColor rgb="FFE89440"/>
        </patternFill>
      </fill>
      <border>
        <left style="thin">
          <color rgb="FFFF0000"/>
        </left>
        <right style="thin">
          <color rgb="FFFF0000"/>
        </right>
        <top style="thin">
          <color rgb="FFFF0000"/>
        </top>
        <bottom style="thin">
          <color rgb="FFFF0000"/>
        </bottom>
      </border>
    </dxf>
    <dxf>
      <font>
        <color theme="1"/>
      </font>
      <fill>
        <patternFill>
          <bgColor rgb="FF88B76D"/>
        </patternFill>
      </fill>
    </dxf>
    <dxf>
      <font>
        <color rgb="FFD51B1E"/>
      </font>
      <fill>
        <patternFill>
          <bgColor rgb="FFFFF4DB"/>
        </patternFill>
      </fill>
    </dxf>
    <dxf>
      <font>
        <color rgb="FFD51B1E"/>
      </font>
      <fill>
        <patternFill>
          <bgColor rgb="FFFFF4DB"/>
        </patternFill>
      </fill>
    </dxf>
    <dxf>
      <font>
        <color rgb="FFD51B1E"/>
      </font>
      <fill>
        <patternFill>
          <bgColor rgb="FFFFF4DB"/>
        </patternFill>
      </fill>
    </dxf>
    <dxf>
      <font>
        <color rgb="FFD51B1E"/>
      </font>
      <fill>
        <patternFill>
          <bgColor rgb="FFFFF4DB"/>
        </patternFill>
      </fill>
    </dxf>
    <dxf>
      <font>
        <color rgb="FFD51B1E"/>
      </font>
      <fill>
        <patternFill>
          <bgColor rgb="FFFFF4DB"/>
        </patternFill>
      </fill>
    </dxf>
    <dxf>
      <font>
        <b/>
        <i val="0"/>
        <color rgb="FFD51B1E"/>
      </font>
      <fill>
        <patternFill patternType="none">
          <bgColor auto="1"/>
        </patternFill>
      </fill>
    </dxf>
    <dxf>
      <font>
        <color rgb="FFD51B1E"/>
      </font>
      <fill>
        <patternFill>
          <bgColor rgb="FFFFF4DB"/>
        </patternFill>
      </fill>
    </dxf>
    <dxf>
      <font>
        <color rgb="FFD51B1E"/>
      </font>
      <fill>
        <patternFill>
          <bgColor rgb="FFFFF4DB"/>
        </patternFill>
      </fill>
    </dxf>
    <dxf>
      <font>
        <color rgb="FFD51B1E"/>
      </font>
      <fill>
        <patternFill>
          <bgColor rgb="FFFFF4DB"/>
        </patternFill>
      </fill>
    </dxf>
    <dxf>
      <font>
        <color rgb="FFD51B1E"/>
      </font>
      <fill>
        <patternFill>
          <bgColor rgb="FFFFF4DB"/>
        </patternFill>
      </fill>
    </dxf>
    <dxf>
      <font>
        <color rgb="FFD51B1E"/>
      </font>
      <fill>
        <patternFill>
          <bgColor rgb="FFFFF4DB"/>
        </patternFill>
      </fill>
    </dxf>
    <dxf>
      <fill>
        <patternFill>
          <bgColor rgb="FFB3D2E1"/>
        </patternFill>
      </fill>
    </dxf>
    <dxf>
      <fill>
        <patternFill>
          <bgColor rgb="FFB3D2E1"/>
        </patternFill>
      </fill>
    </dxf>
  </dxfs>
  <tableStyles count="0" defaultTableStyle="TableStyleMedium2" defaultPivotStyle="PivotStyleMedium9"/>
  <colors>
    <mruColors>
      <color rgb="FFF6D4B3"/>
      <color rgb="FFD52B1E"/>
      <color rgb="FFD51B1E"/>
      <color rgb="FFBCDFF1"/>
      <color rgb="FFC4DBB7"/>
      <color rgb="FFE89440"/>
      <color rgb="FF007BC7"/>
      <color rgb="FF88B76D"/>
      <color rgb="FFFFC84D"/>
      <color rgb="FF6BA54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Elektriciteitsprijzen WOZ incl. PIF</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scatterChart>
        <c:scatterStyle val="smoothMarker"/>
        <c:varyColors val="0"/>
        <c:ser>
          <c:idx val="0"/>
          <c:order val="0"/>
          <c:spPr>
            <a:ln w="19050" cap="rnd">
              <a:solidFill>
                <a:schemeClr val="accent1"/>
              </a:solidFill>
              <a:round/>
            </a:ln>
            <a:effectLst/>
          </c:spPr>
          <c:marker>
            <c:symbol val="none"/>
          </c:marker>
          <c:xVal>
            <c:numRef>
              <c:f>'KEV2024'!$C$11:$AL$11</c:f>
              <c:numCache>
                <c:formatCode>General</c:formatCode>
                <c:ptCount val="36"/>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numCache>
            </c:numRef>
          </c:xVal>
          <c:yVal>
            <c:numRef>
              <c:f>'KEV2024'!$C$12:$AL$12</c:f>
              <c:numCache>
                <c:formatCode>_("€"\ * #,##0.000_);_("€"\ * \(#,##0.000\);_("€"\ * "-"??_);_(@_)</c:formatCode>
                <c:ptCount val="36"/>
                <c:pt idx="0">
                  <c:v>66.010870764012139</c:v>
                </c:pt>
                <c:pt idx="1">
                  <c:v>65.69381227348201</c:v>
                </c:pt>
                <c:pt idx="2">
                  <c:v>66.299770890457154</c:v>
                </c:pt>
                <c:pt idx="3">
                  <c:v>62.532195061665533</c:v>
                </c:pt>
                <c:pt idx="4">
                  <c:v>63.147577372455643</c:v>
                </c:pt>
                <c:pt idx="5">
                  <c:v>62.911572541179446</c:v>
                </c:pt>
                <c:pt idx="6">
                  <c:v>61.366589318331307</c:v>
                </c:pt>
                <c:pt idx="7">
                  <c:v>61.401972691833365</c:v>
                </c:pt>
                <c:pt idx="8">
                  <c:v>62.073318876280297</c:v>
                </c:pt>
                <c:pt idx="9">
                  <c:v>62.600100371192447</c:v>
                </c:pt>
                <c:pt idx="10">
                  <c:v>62.978459100763729</c:v>
                </c:pt>
                <c:pt idx="11">
                  <c:v>64.872741354623656</c:v>
                </c:pt>
                <c:pt idx="12">
                  <c:v>64.770488416749998</c:v>
                </c:pt>
                <c:pt idx="13">
                  <c:v>63.696142962234745</c:v>
                </c:pt>
                <c:pt idx="14">
                  <c:v>64.970065821479452</c:v>
                </c:pt>
                <c:pt idx="15">
                  <c:v>66.269467137909061</c:v>
                </c:pt>
                <c:pt idx="16">
                  <c:v>67.594856480667218</c:v>
                </c:pt>
                <c:pt idx="17">
                  <c:v>68.946753610280581</c:v>
                </c:pt>
                <c:pt idx="18">
                  <c:v>70.325688682486188</c:v>
                </c:pt>
                <c:pt idx="19">
                  <c:v>71.732202456135909</c:v>
                </c:pt>
                <c:pt idx="20">
                  <c:v>73.166846505258633</c:v>
                </c:pt>
                <c:pt idx="21">
                  <c:v>74.630183435363776</c:v>
                </c:pt>
                <c:pt idx="22">
                  <c:v>76.122787104071065</c:v>
                </c:pt>
                <c:pt idx="23">
                  <c:v>77.645242846152485</c:v>
                </c:pt>
                <c:pt idx="24">
                  <c:v>79.198147703075549</c:v>
                </c:pt>
                <c:pt idx="25">
                  <c:v>80.782110657137025</c:v>
                </c:pt>
                <c:pt idx="26">
                  <c:v>82.397752870279803</c:v>
                </c:pt>
                <c:pt idx="27">
                  <c:v>84.045707927685385</c:v>
                </c:pt>
                <c:pt idx="28">
                  <c:v>85.726622086239104</c:v>
                </c:pt>
                <c:pt idx="29">
                  <c:v>87.44115452796386</c:v>
                </c:pt>
                <c:pt idx="30">
                  <c:v>89.189977618523159</c:v>
                </c:pt>
                <c:pt idx="31">
                  <c:v>90.973777170893626</c:v>
                </c:pt>
                <c:pt idx="32">
                  <c:v>92.793252714311492</c:v>
                </c:pt>
                <c:pt idx="33">
                  <c:v>94.649117768597719</c:v>
                </c:pt>
                <c:pt idx="34">
                  <c:v>96.542100123969661</c:v>
                </c:pt>
                <c:pt idx="35">
                  <c:v>98.47294212644907</c:v>
                </c:pt>
              </c:numCache>
            </c:numRef>
          </c:yVal>
          <c:smooth val="1"/>
          <c:extLst>
            <c:ext xmlns:c16="http://schemas.microsoft.com/office/drawing/2014/chart" uri="{C3380CC4-5D6E-409C-BE32-E72D297353CC}">
              <c16:uniqueId val="{00000000-36B5-42FF-8909-C3D57958425A}"/>
            </c:ext>
          </c:extLst>
        </c:ser>
        <c:dLbls>
          <c:showLegendKey val="0"/>
          <c:showVal val="0"/>
          <c:showCatName val="0"/>
          <c:showSerName val="0"/>
          <c:showPercent val="0"/>
          <c:showBubbleSize val="0"/>
        </c:dLbls>
        <c:axId val="314112952"/>
        <c:axId val="314114264"/>
      </c:scatterChart>
      <c:valAx>
        <c:axId val="31411295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314114264"/>
        <c:crosses val="autoZero"/>
        <c:crossBetween val="midCat"/>
      </c:valAx>
      <c:valAx>
        <c:axId val="314114264"/>
        <c:scaling>
          <c:orientation val="minMax"/>
        </c:scaling>
        <c:delete val="0"/>
        <c:axPos val="l"/>
        <c:majorGridlines>
          <c:spPr>
            <a:ln w="9525" cap="flat" cmpd="sng" algn="ctr">
              <a:solidFill>
                <a:schemeClr val="tx1">
                  <a:lumMod val="15000"/>
                  <a:lumOff val="85000"/>
                </a:schemeClr>
              </a:solidFill>
              <a:round/>
            </a:ln>
            <a:effectLst/>
          </c:spPr>
        </c:majorGridlines>
        <c:numFmt formatCode="&quot;€&quot;\ #,##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314112952"/>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2924175</xdr:colOff>
      <xdr:row>0</xdr:row>
      <xdr:rowOff>28575</xdr:rowOff>
    </xdr:from>
    <xdr:to>
      <xdr:col>1</xdr:col>
      <xdr:colOff>3390900</xdr:colOff>
      <xdr:row>1</xdr:row>
      <xdr:rowOff>133350</xdr:rowOff>
    </xdr:to>
    <xdr:pic>
      <xdr:nvPicPr>
        <xdr:cNvPr id="2" name="Afbeelding 1" descr="Rijkslogo">
          <a:extLst>
            <a:ext uri="{FF2B5EF4-FFF2-40B4-BE49-F238E27FC236}">
              <a16:creationId xmlns:a16="http://schemas.microsoft.com/office/drawing/2014/main" id="{15F2E3A3-47E2-9402-01E4-D8DFD98532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7642"/>
        <a:stretch>
          <a:fillRect/>
        </a:stretch>
      </xdr:blipFill>
      <xdr:spPr bwMode="auto">
        <a:xfrm>
          <a:off x="3248025" y="28575"/>
          <a:ext cx="46672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3409950</xdr:colOff>
      <xdr:row>0</xdr:row>
      <xdr:rowOff>390525</xdr:rowOff>
    </xdr:from>
    <xdr:to>
      <xdr:col>1</xdr:col>
      <xdr:colOff>5753100</xdr:colOff>
      <xdr:row>1</xdr:row>
      <xdr:rowOff>219075</xdr:rowOff>
    </xdr:to>
    <xdr:pic>
      <xdr:nvPicPr>
        <xdr:cNvPr id="3" name="Afbeelding 2" descr="Rijksdienst voor Ondernemend Nederland">
          <a:extLst>
            <a:ext uri="{FF2B5EF4-FFF2-40B4-BE49-F238E27FC236}">
              <a16:creationId xmlns:a16="http://schemas.microsoft.com/office/drawing/2014/main" id="{52244FE7-3B06-46E1-90F8-477C75B10AE1}"/>
            </a:ext>
            <a:ext uri="{C183D7F6-B498-43B3-948B-1728B52AA6E4}">
              <adec:decorative xmlns:adec="http://schemas.microsoft.com/office/drawing/2017/decorative" val="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50601" b="13855"/>
        <a:stretch>
          <a:fillRect/>
        </a:stretch>
      </xdr:blipFill>
      <xdr:spPr bwMode="auto">
        <a:xfrm>
          <a:off x="3733800" y="390525"/>
          <a:ext cx="23431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11</xdr:col>
      <xdr:colOff>447675</xdr:colOff>
      <xdr:row>16</xdr:row>
      <xdr:rowOff>71437</xdr:rowOff>
    </xdr:from>
    <xdr:to>
      <xdr:col>25</xdr:col>
      <xdr:colOff>257175</xdr:colOff>
      <xdr:row>42</xdr:row>
      <xdr:rowOff>47625</xdr:rowOff>
    </xdr:to>
    <xdr:graphicFrame macro="">
      <xdr:nvGraphicFramePr>
        <xdr:cNvPr id="2" name="Grafiek 1">
          <a:extLst>
            <a:ext uri="{FF2B5EF4-FFF2-40B4-BE49-F238E27FC236}">
              <a16:creationId xmlns:a16="http://schemas.microsoft.com/office/drawing/2014/main" id="{D86794BD-38B5-46D2-8B33-936ED9D927A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88B76D"/>
    <pageSetUpPr fitToPage="1"/>
  </sheetPr>
  <dimension ref="B1:E61"/>
  <sheetViews>
    <sheetView tabSelected="1" workbookViewId="0">
      <selection activeCell="B6" sqref="B6"/>
    </sheetView>
  </sheetViews>
  <sheetFormatPr defaultColWidth="8.85546875" defaultRowHeight="15"/>
  <cols>
    <col min="1" max="1" width="4.85546875" style="3" customWidth="1"/>
    <col min="2" max="2" width="100.7109375" style="3" customWidth="1"/>
    <col min="3" max="3" width="8.85546875" style="3"/>
    <col min="4" max="4" width="14" style="3" customWidth="1"/>
    <col min="5" max="5" width="39.140625" style="3" customWidth="1"/>
    <col min="6" max="16384" width="8.85546875" style="3"/>
  </cols>
  <sheetData>
    <row r="1" spans="2:5" ht="57.75" customHeight="1"/>
    <row r="2" spans="2:5" ht="63">
      <c r="B2" s="220" t="s">
        <v>0</v>
      </c>
    </row>
    <row r="3" spans="2:5" ht="25.5" customHeight="1">
      <c r="B3" s="216" t="s">
        <v>385</v>
      </c>
    </row>
    <row r="4" spans="2:5" ht="12.75" customHeight="1">
      <c r="B4" s="73"/>
    </row>
    <row r="5" spans="2:5">
      <c r="B5" s="217" t="s">
        <v>1</v>
      </c>
    </row>
    <row r="6" spans="2:5" ht="153" customHeight="1">
      <c r="B6" s="74" t="s">
        <v>2</v>
      </c>
      <c r="E6" s="82"/>
    </row>
    <row r="8" spans="2:5" ht="21" customHeight="1">
      <c r="B8" s="213" t="s">
        <v>3</v>
      </c>
      <c r="E8"/>
    </row>
    <row r="9" spans="2:5" ht="11.25" customHeight="1">
      <c r="B9" s="75"/>
    </row>
    <row r="10" spans="2:5">
      <c r="B10" s="218" t="s">
        <v>4</v>
      </c>
    </row>
    <row r="11" spans="2:5" ht="166.5" customHeight="1">
      <c r="B11" s="74" t="s">
        <v>366</v>
      </c>
      <c r="E11" s="139"/>
    </row>
    <row r="12" spans="2:5">
      <c r="B12" s="5"/>
    </row>
    <row r="13" spans="2:5">
      <c r="B13" s="218" t="s">
        <v>5</v>
      </c>
    </row>
    <row r="14" spans="2:5" ht="62.25" customHeight="1">
      <c r="B14" s="74" t="s">
        <v>6</v>
      </c>
    </row>
    <row r="15" spans="2:5" ht="16.5" customHeight="1">
      <c r="B15" s="5"/>
    </row>
    <row r="16" spans="2:5" ht="16.5" customHeight="1">
      <c r="B16" s="218" t="s">
        <v>7</v>
      </c>
    </row>
    <row r="17" spans="2:2" ht="48" customHeight="1">
      <c r="B17" s="74" t="s">
        <v>367</v>
      </c>
    </row>
    <row r="18" spans="2:2" ht="16.5" customHeight="1">
      <c r="B18" s="5"/>
    </row>
    <row r="19" spans="2:2">
      <c r="B19" s="218" t="s">
        <v>8</v>
      </c>
    </row>
    <row r="20" spans="2:2" ht="94.5" customHeight="1">
      <c r="B20" s="74" t="s">
        <v>9</v>
      </c>
    </row>
    <row r="21" spans="2:2" ht="15.75" customHeight="1">
      <c r="B21" s="5"/>
    </row>
    <row r="22" spans="2:2" ht="23.25">
      <c r="B22" s="214" t="s">
        <v>10</v>
      </c>
    </row>
    <row r="24" spans="2:2" ht="34.5" customHeight="1">
      <c r="B24" s="74" t="s">
        <v>11</v>
      </c>
    </row>
    <row r="25" spans="2:2" ht="18" customHeight="1">
      <c r="B25" s="5"/>
    </row>
    <row r="26" spans="2:2">
      <c r="B26" s="217" t="s">
        <v>12</v>
      </c>
    </row>
    <row r="27" spans="2:2" ht="30">
      <c r="B27" s="74" t="s">
        <v>13</v>
      </c>
    </row>
    <row r="29" spans="2:2">
      <c r="B29" s="218" t="s">
        <v>14</v>
      </c>
    </row>
    <row r="30" spans="2:2" ht="63.75" customHeight="1">
      <c r="B30" s="74" t="s">
        <v>368</v>
      </c>
    </row>
    <row r="31" spans="2:2">
      <c r="B31" s="5"/>
    </row>
    <row r="32" spans="2:2">
      <c r="B32" s="217" t="s">
        <v>15</v>
      </c>
    </row>
    <row r="33" spans="2:2" ht="36.75" customHeight="1">
      <c r="B33" s="74" t="s">
        <v>369</v>
      </c>
    </row>
    <row r="34" spans="2:2">
      <c r="B34" s="5"/>
    </row>
    <row r="35" spans="2:2">
      <c r="B35" s="217" t="s">
        <v>374</v>
      </c>
    </row>
    <row r="36" spans="2:2" ht="120">
      <c r="B36" s="74" t="s">
        <v>370</v>
      </c>
    </row>
    <row r="38" spans="2:2">
      <c r="B38" s="217" t="s">
        <v>16</v>
      </c>
    </row>
    <row r="39" spans="2:2" ht="200.25" customHeight="1">
      <c r="B39" s="74" t="s">
        <v>371</v>
      </c>
    </row>
    <row r="40" spans="2:2">
      <c r="B40" s="5"/>
    </row>
    <row r="41" spans="2:2">
      <c r="B41" s="217" t="s">
        <v>17</v>
      </c>
    </row>
    <row r="42" spans="2:2" ht="30">
      <c r="B42" s="74" t="s">
        <v>18</v>
      </c>
    </row>
    <row r="43" spans="2:2" ht="17.25" customHeight="1"/>
    <row r="44" spans="2:2" ht="23.25">
      <c r="B44" s="215" t="s">
        <v>19</v>
      </c>
    </row>
    <row r="45" spans="2:2">
      <c r="B45" s="4"/>
    </row>
    <row r="46" spans="2:2">
      <c r="B46" s="217" t="s">
        <v>20</v>
      </c>
    </row>
    <row r="47" spans="2:2" ht="45">
      <c r="B47" s="74" t="s">
        <v>21</v>
      </c>
    </row>
    <row r="48" spans="2:2">
      <c r="B48" s="5"/>
    </row>
    <row r="49" spans="2:2">
      <c r="B49" s="217" t="s">
        <v>372</v>
      </c>
    </row>
    <row r="50" spans="2:2" ht="60">
      <c r="B50" s="74" t="s">
        <v>22</v>
      </c>
    </row>
    <row r="51" spans="2:2">
      <c r="B51" s="4"/>
    </row>
    <row r="52" spans="2:2">
      <c r="B52" s="219" t="s">
        <v>23</v>
      </c>
    </row>
    <row r="53" spans="2:2" ht="45">
      <c r="B53" s="74" t="s">
        <v>24</v>
      </c>
    </row>
    <row r="54" spans="2:2" ht="15" customHeight="1">
      <c r="B54" s="5"/>
    </row>
    <row r="55" spans="2:2">
      <c r="B55" s="219" t="s">
        <v>25</v>
      </c>
    </row>
    <row r="56" spans="2:2" ht="90">
      <c r="B56" s="74" t="s">
        <v>26</v>
      </c>
    </row>
    <row r="57" spans="2:2" hidden="1"/>
    <row r="58" spans="2:2" ht="90" hidden="1">
      <c r="B58" s="5" t="s">
        <v>27</v>
      </c>
    </row>
    <row r="60" spans="2:2">
      <c r="B60" s="218" t="s">
        <v>28</v>
      </c>
    </row>
    <row r="61" spans="2:2" ht="305.25" customHeight="1">
      <c r="B61" s="74" t="s">
        <v>373</v>
      </c>
    </row>
  </sheetData>
  <sheetProtection algorithmName="SHA-512" hashValue="NpS91qXynayOKB6PogzhyBYSpqG5xr5U3c8OZX8EIvnUmdrbmB+4UK9+kTV1am2tmW+aYMHWkZzVABHoVSu//Q==" saltValue="DzHBTCF0hYKH0olPd+VoWg==" spinCount="100000" sheet="1" objects="1" scenarios="1"/>
  <pageMargins left="0.23622047244094491" right="0.23622047244094491" top="0.74803149606299213" bottom="0.74803149606299213" header="0.11811023622047245" footer="0.11811023622047245"/>
  <pageSetup paperSize="9" scale="90" fitToHeight="3" pageOrder="overThenDown" orientation="portrait" r:id="rId1"/>
  <headerFooter>
    <oddHeader>&amp;L&amp;10Windenergie Op Zee&amp;C&amp;10RVO.nl&amp;R&amp;10Exploitatieberekening
Instructies</oddHeader>
    <oddFooter>&amp;L&amp;8&amp;F &amp;R&amp;8&amp;P/&amp;N</oddFooter>
  </headerFooter>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rgb="FF007BC7"/>
    <pageSetUpPr fitToPage="1"/>
  </sheetPr>
  <dimension ref="A1:T85"/>
  <sheetViews>
    <sheetView topLeftCell="A7" workbookViewId="0">
      <selection activeCell="D13" sqref="D13"/>
    </sheetView>
  </sheetViews>
  <sheetFormatPr defaultColWidth="8.85546875" defaultRowHeight="15"/>
  <cols>
    <col min="1" max="1" width="4.85546875" style="185" customWidth="1"/>
    <col min="2" max="2" width="23.28515625" customWidth="1"/>
    <col min="3" max="3" width="18.5703125" customWidth="1"/>
    <col min="4" max="4" width="18.42578125" customWidth="1"/>
    <col min="5" max="5" width="13" customWidth="1"/>
    <col min="6" max="6" width="13.7109375" customWidth="1"/>
    <col min="7" max="7" width="16.28515625" customWidth="1"/>
    <col min="8" max="8" width="16.140625" customWidth="1"/>
    <col min="9" max="11" width="14.140625" customWidth="1"/>
    <col min="12" max="12" width="11.7109375" bestFit="1" customWidth="1"/>
    <col min="13" max="14" width="10.7109375" customWidth="1"/>
    <col min="17" max="17" width="38.85546875" bestFit="1" customWidth="1"/>
    <col min="18" max="18" width="7.140625" bestFit="1" customWidth="1"/>
    <col min="19" max="19" width="11" customWidth="1"/>
  </cols>
  <sheetData>
    <row r="1" spans="1:15" ht="31.5">
      <c r="B1" s="14" t="s">
        <v>29</v>
      </c>
      <c r="C1" s="14"/>
    </row>
    <row r="2" spans="1:15" ht="30" customHeight="1">
      <c r="B2" s="221" t="str">
        <f>Instructies!B3</f>
        <v>IJmuiden Ver kavel Gamma-A  - Definitief concept (18-8-2026)</v>
      </c>
      <c r="C2" s="222"/>
      <c r="D2" s="222"/>
      <c r="E2" s="222"/>
      <c r="F2" s="66"/>
      <c r="G2" s="66"/>
      <c r="H2" s="66"/>
      <c r="I2" s="66"/>
      <c r="J2" s="66"/>
      <c r="K2" s="66"/>
      <c r="L2" s="66"/>
      <c r="M2" s="66"/>
      <c r="N2" s="66"/>
      <c r="O2" s="66"/>
    </row>
    <row r="3" spans="1:15">
      <c r="B3" s="223" t="s">
        <v>30</v>
      </c>
      <c r="C3" s="223"/>
      <c r="D3" s="223"/>
      <c r="E3" s="223"/>
    </row>
    <row r="4" spans="1:15">
      <c r="B4" s="285" t="s">
        <v>309</v>
      </c>
      <c r="C4" s="173"/>
      <c r="D4" s="173"/>
      <c r="E4" s="173"/>
    </row>
    <row r="5" spans="1:15">
      <c r="B5" s="297" t="s">
        <v>31</v>
      </c>
      <c r="C5" s="233"/>
      <c r="D5" s="233"/>
      <c r="E5" s="233"/>
      <c r="F5" s="233"/>
      <c r="G5" s="233"/>
      <c r="H5" s="233"/>
    </row>
    <row r="7" spans="1:15" ht="18.75">
      <c r="B7" s="229" t="s">
        <v>32</v>
      </c>
      <c r="C7" s="229"/>
      <c r="D7" s="229"/>
      <c r="E7" s="229"/>
    </row>
    <row r="8" spans="1:15">
      <c r="B8" s="230" t="str">
        <f>Berekeningen!$C$124</f>
        <v>Projectrentabiliteit over exploitatie</v>
      </c>
      <c r="C8" s="230"/>
      <c r="D8" s="231" t="str">
        <f ca="1">IFERROR(Berekeningen!$E$124,"geen resultaat")</f>
        <v>geen resultaat</v>
      </c>
      <c r="E8" s="230"/>
    </row>
    <row r="9" spans="1:15">
      <c r="A9" s="186"/>
      <c r="B9" s="230" t="str">
        <f>Berekeningen!$C$128</f>
        <v>Rendement EV over exploitatie</v>
      </c>
      <c r="C9" s="230"/>
      <c r="D9" s="231" t="str">
        <f>IFERROR(Berekeningen!$E$128,"geen resultaat")</f>
        <v>geen EV</v>
      </c>
      <c r="E9" s="230"/>
    </row>
    <row r="10" spans="1:15">
      <c r="B10" s="230" t="str">
        <f>Berekeningen!$C$131</f>
        <v>DSCR totaal</v>
      </c>
      <c r="C10" s="230"/>
      <c r="D10" s="232" t="str">
        <f ca="1">IFERROR(Berekeningen!$E$131,"geen resultaat")</f>
        <v>geen resultaat</v>
      </c>
      <c r="E10" s="230"/>
    </row>
    <row r="12" spans="1:15" ht="18.75">
      <c r="B12" s="234" t="s">
        <v>33</v>
      </c>
      <c r="C12" s="235"/>
      <c r="D12" s="236"/>
      <c r="E12" s="199"/>
    </row>
    <row r="13" spans="1:15">
      <c r="B13" s="79" t="s">
        <v>34</v>
      </c>
      <c r="C13" s="196"/>
      <c r="D13" s="224"/>
      <c r="E13" s="199"/>
      <c r="G13" s="243" t="str">
        <f>IF(D13="","Vooringevulde waarden in de blauwe waarden in dit rekenmodel zijn illustratief en/of fictief. Vul uw eigen waarden in waar nodig","")</f>
        <v>Vooringevulde waarden in de blauwe waarden in dit rekenmodel zijn illustratief en/of fictief. Vul uw eigen waarden in waar nodig</v>
      </c>
      <c r="H13" s="52"/>
      <c r="I13" s="52"/>
      <c r="J13" s="52"/>
      <c r="K13" s="52"/>
    </row>
    <row r="14" spans="1:15">
      <c r="B14" s="79" t="s">
        <v>35</v>
      </c>
      <c r="C14" s="196"/>
      <c r="D14" s="224"/>
      <c r="E14" s="199"/>
      <c r="G14" s="52" t="str">
        <f>IF(D13="","","")</f>
        <v/>
      </c>
      <c r="H14" s="52"/>
      <c r="I14" s="52"/>
      <c r="J14" s="52"/>
      <c r="K14" s="52"/>
    </row>
    <row r="16" spans="1:15" ht="18.75">
      <c r="B16" s="234" t="s">
        <v>382</v>
      </c>
      <c r="C16" s="235"/>
      <c r="D16" s="235"/>
      <c r="E16" s="236"/>
      <c r="G16" s="237" t="s">
        <v>36</v>
      </c>
      <c r="H16" s="237"/>
      <c r="I16" s="237"/>
    </row>
    <row r="17" spans="1:20">
      <c r="B17" s="79" t="s">
        <v>37</v>
      </c>
      <c r="C17" s="196"/>
      <c r="D17" s="224"/>
      <c r="E17" s="44" t="s">
        <v>38</v>
      </c>
      <c r="G17" s="79" t="s">
        <v>39</v>
      </c>
      <c r="H17" s="196"/>
      <c r="I17" s="90">
        <v>2027</v>
      </c>
      <c r="J17" s="195"/>
    </row>
    <row r="18" spans="1:20">
      <c r="B18" s="79" t="s">
        <v>40</v>
      </c>
      <c r="C18" s="196"/>
      <c r="D18" s="225"/>
      <c r="E18" s="44" t="s">
        <v>41</v>
      </c>
      <c r="G18" s="44" t="s">
        <v>42</v>
      </c>
      <c r="H18" s="44"/>
      <c r="I18" s="295">
        <v>2031</v>
      </c>
      <c r="J18" s="298" t="s">
        <v>379</v>
      </c>
      <c r="K18" s="296"/>
      <c r="L18" s="296"/>
      <c r="M18" s="296"/>
      <c r="N18" s="296"/>
    </row>
    <row r="19" spans="1:20">
      <c r="B19" s="79" t="s">
        <v>310</v>
      </c>
      <c r="C19" s="196"/>
      <c r="D19" s="225"/>
      <c r="E19" s="44" t="s">
        <v>80</v>
      </c>
      <c r="G19" s="44" t="s">
        <v>45</v>
      </c>
      <c r="H19" s="44"/>
      <c r="I19" s="90">
        <v>40</v>
      </c>
      <c r="J19" s="286"/>
      <c r="K19" s="172"/>
      <c r="L19" s="172"/>
      <c r="M19" s="172"/>
      <c r="N19" s="172"/>
    </row>
    <row r="20" spans="1:20">
      <c r="B20" s="79" t="s">
        <v>311</v>
      </c>
      <c r="C20" s="196"/>
      <c r="D20" s="225"/>
      <c r="E20" s="44"/>
      <c r="G20" s="109" t="s">
        <v>47</v>
      </c>
      <c r="H20" s="110"/>
      <c r="I20" s="44">
        <v>2066</v>
      </c>
      <c r="J20" s="89" t="s">
        <v>308</v>
      </c>
      <c r="N20" s="172"/>
    </row>
    <row r="21" spans="1:20">
      <c r="B21" s="79" t="s">
        <v>43</v>
      </c>
      <c r="C21" s="196"/>
      <c r="D21" s="83" t="str">
        <f>IFERROR(D18/D17,"")</f>
        <v/>
      </c>
      <c r="E21" s="44" t="s">
        <v>44</v>
      </c>
      <c r="G21" s="44" t="s">
        <v>50</v>
      </c>
      <c r="H21" s="44"/>
      <c r="I21" s="44">
        <v>2065</v>
      </c>
      <c r="J21" s="89" t="s">
        <v>48</v>
      </c>
      <c r="T21" s="121"/>
    </row>
    <row r="22" spans="1:20">
      <c r="B22" s="79" t="s">
        <v>46</v>
      </c>
      <c r="C22" s="196"/>
      <c r="D22" s="120">
        <v>2031</v>
      </c>
      <c r="E22" s="44"/>
    </row>
    <row r="23" spans="1:20">
      <c r="B23" s="79" t="s">
        <v>49</v>
      </c>
      <c r="C23" s="196"/>
      <c r="D23" s="226"/>
      <c r="E23" s="45"/>
    </row>
    <row r="25" spans="1:20" ht="18.75">
      <c r="A25" s="185" t="s">
        <v>51</v>
      </c>
      <c r="B25" s="234" t="s">
        <v>52</v>
      </c>
      <c r="C25" s="235"/>
      <c r="D25" s="235"/>
      <c r="E25" s="235"/>
      <c r="F25" s="235"/>
      <c r="G25" s="236"/>
      <c r="J25" s="10"/>
    </row>
    <row r="26" spans="1:20" ht="28.5" customHeight="1">
      <c r="B26" s="289" t="s">
        <v>53</v>
      </c>
      <c r="C26" s="290" t="s">
        <v>54</v>
      </c>
      <c r="D26" s="288" t="s">
        <v>55</v>
      </c>
      <c r="E26" s="288" t="s">
        <v>56</v>
      </c>
      <c r="F26" s="56" t="s">
        <v>316</v>
      </c>
      <c r="G26" s="56" t="s">
        <v>315</v>
      </c>
      <c r="I26" s="11"/>
    </row>
    <row r="27" spans="1:20">
      <c r="B27" s="128">
        <f>IF(ISBLANK(D22),"",D22)</f>
        <v>2031</v>
      </c>
      <c r="C27" s="227"/>
      <c r="D27" s="45">
        <f>C27*$D$17</f>
        <v>0</v>
      </c>
      <c r="E27" s="83">
        <f>C27*D$18</f>
        <v>0</v>
      </c>
      <c r="F27" s="44" t="str">
        <f>IF(C27&gt;0,B27+$D20-1," ")</f>
        <v xml:space="preserve"> </v>
      </c>
      <c r="G27" s="45">
        <f>D23</f>
        <v>0</v>
      </c>
    </row>
    <row r="28" spans="1:20">
      <c r="B28" s="120">
        <f>B27+1</f>
        <v>2032</v>
      </c>
      <c r="C28" s="188">
        <f>100%-C27</f>
        <v>1</v>
      </c>
      <c r="D28" s="45">
        <f t="shared" ref="D28:D30" si="0">C28*$D$17</f>
        <v>0</v>
      </c>
      <c r="E28" s="83">
        <f>C28*D$18</f>
        <v>0</v>
      </c>
      <c r="F28" s="44">
        <f>IF(C28&gt;0,B28+$D20-1," ")</f>
        <v>2031</v>
      </c>
      <c r="G28" s="45">
        <f>D23</f>
        <v>0</v>
      </c>
      <c r="H28" s="119"/>
    </row>
    <row r="29" spans="1:20" ht="15" hidden="1" customHeight="1">
      <c r="B29" s="120"/>
      <c r="C29" s="171"/>
      <c r="D29" s="45">
        <f t="shared" ref="D29" si="1">C29*$D$17</f>
        <v>0</v>
      </c>
      <c r="E29" s="83">
        <f>C29*D$18</f>
        <v>0</v>
      </c>
      <c r="F29" s="44"/>
      <c r="G29" s="291"/>
      <c r="H29" s="119"/>
    </row>
    <row r="30" spans="1:20" ht="15.75" hidden="1" customHeight="1" thickBot="1">
      <c r="B30" s="125"/>
      <c r="C30" s="140"/>
      <c r="D30" s="126">
        <f t="shared" si="0"/>
        <v>0</v>
      </c>
      <c r="E30" s="293">
        <f>C30*D$18</f>
        <v>0</v>
      </c>
      <c r="F30" s="292"/>
      <c r="G30" s="292"/>
      <c r="H30" s="119"/>
    </row>
    <row r="31" spans="1:20">
      <c r="B31" s="122" t="s">
        <v>57</v>
      </c>
      <c r="C31" s="123">
        <f>SUM(C27:C30)</f>
        <v>1</v>
      </c>
      <c r="D31" s="124">
        <f>SUM(D27:D30)</f>
        <v>0</v>
      </c>
      <c r="E31" s="83">
        <f>SUM(E27:E30)</f>
        <v>0</v>
      </c>
    </row>
    <row r="32" spans="1:20">
      <c r="G32" s="7"/>
    </row>
    <row r="33" spans="1:12" ht="18.75" hidden="1" customHeight="1">
      <c r="A33" s="187"/>
      <c r="B33" s="70"/>
      <c r="C33" s="70"/>
      <c r="D33" s="71" t="s">
        <v>58</v>
      </c>
      <c r="E33" s="72"/>
      <c r="G33" s="67"/>
      <c r="H33" s="67"/>
      <c r="I33" s="67"/>
    </row>
    <row r="34" spans="1:12" ht="15" hidden="1" customHeight="1">
      <c r="A34" s="187"/>
      <c r="B34" s="44" t="s">
        <v>37</v>
      </c>
      <c r="C34" s="44"/>
      <c r="D34" s="16">
        <v>1E-3</v>
      </c>
      <c r="E34" s="44" t="s">
        <v>38</v>
      </c>
      <c r="G34" s="67"/>
      <c r="H34" s="67"/>
      <c r="I34" s="67"/>
    </row>
    <row r="35" spans="1:12" ht="15" hidden="1" customHeight="1">
      <c r="A35" s="187"/>
      <c r="B35" s="44" t="s">
        <v>40</v>
      </c>
      <c r="C35" s="44"/>
      <c r="D35" s="17">
        <v>1E-3</v>
      </c>
      <c r="E35" s="44" t="s">
        <v>41</v>
      </c>
      <c r="G35" s="67"/>
      <c r="H35" s="67"/>
      <c r="I35" s="67"/>
    </row>
    <row r="36" spans="1:12" ht="15" hidden="1" customHeight="1">
      <c r="A36" s="187"/>
      <c r="B36" s="44" t="s">
        <v>43</v>
      </c>
      <c r="C36" s="44"/>
      <c r="D36" s="45">
        <f>D35/D34/100</f>
        <v>0.01</v>
      </c>
      <c r="E36" s="44" t="s">
        <v>44</v>
      </c>
      <c r="G36" s="67"/>
      <c r="H36" s="67"/>
      <c r="I36" s="67"/>
    </row>
    <row r="37" spans="1:12" ht="15" customHeight="1">
      <c r="D37" s="8"/>
    </row>
    <row r="38" spans="1:12" ht="18.75">
      <c r="B38" s="234" t="s">
        <v>59</v>
      </c>
      <c r="C38" s="235"/>
      <c r="D38" s="235"/>
      <c r="E38" s="236"/>
    </row>
    <row r="39" spans="1:12">
      <c r="A39" s="185" t="s">
        <v>60</v>
      </c>
      <c r="B39" s="79" t="s">
        <v>384</v>
      </c>
      <c r="C39" s="196"/>
      <c r="D39" s="47">
        <f>CAPEX!B5</f>
        <v>0</v>
      </c>
      <c r="E39" s="44" t="s">
        <v>61</v>
      </c>
    </row>
    <row r="40" spans="1:12">
      <c r="B40" s="79" t="s">
        <v>62</v>
      </c>
      <c r="C40" s="196"/>
      <c r="D40" s="224"/>
      <c r="E40" s="44" t="s">
        <v>63</v>
      </c>
    </row>
    <row r="42" spans="1:12" ht="18.75">
      <c r="B42" s="234" t="s">
        <v>64</v>
      </c>
      <c r="C42" s="235"/>
      <c r="D42" s="235"/>
      <c r="E42" s="236"/>
      <c r="G42" s="200"/>
      <c r="H42" s="200"/>
      <c r="I42" s="200"/>
      <c r="J42" s="200"/>
    </row>
    <row r="43" spans="1:12">
      <c r="B43" s="197" t="s">
        <v>65</v>
      </c>
      <c r="C43" s="198"/>
      <c r="D43" s="44"/>
      <c r="E43" s="44"/>
      <c r="I43" s="12"/>
    </row>
    <row r="44" spans="1:12">
      <c r="B44" s="79" t="s">
        <v>66</v>
      </c>
      <c r="C44" s="196"/>
      <c r="D44" s="227"/>
      <c r="E44" s="44"/>
      <c r="I44" s="142"/>
      <c r="K44" s="142"/>
    </row>
    <row r="45" spans="1:12">
      <c r="A45" s="185" t="s">
        <v>67</v>
      </c>
      <c r="B45" s="79" t="s">
        <v>68</v>
      </c>
      <c r="C45" s="196"/>
      <c r="D45" s="47">
        <f>D44*D39</f>
        <v>0</v>
      </c>
      <c r="E45" s="44" t="s">
        <v>61</v>
      </c>
      <c r="I45" s="142"/>
      <c r="K45" s="142"/>
    </row>
    <row r="46" spans="1:12">
      <c r="B46" s="197" t="s">
        <v>69</v>
      </c>
      <c r="C46" s="198"/>
      <c r="D46" s="44"/>
      <c r="E46" s="44"/>
      <c r="I46" s="142"/>
      <c r="K46" s="143"/>
      <c r="L46" s="144"/>
    </row>
    <row r="47" spans="1:12">
      <c r="B47" s="79" t="s">
        <v>70</v>
      </c>
      <c r="C47" s="196"/>
      <c r="D47" s="49">
        <f>100%-D44</f>
        <v>1</v>
      </c>
      <c r="E47" s="44"/>
      <c r="I47" s="141"/>
      <c r="K47" s="145"/>
    </row>
    <row r="48" spans="1:12">
      <c r="A48" s="185" t="s">
        <v>71</v>
      </c>
      <c r="B48" s="79" t="s">
        <v>72</v>
      </c>
      <c r="C48" s="196"/>
      <c r="D48" s="47">
        <f>D39-D45</f>
        <v>0</v>
      </c>
      <c r="E48" s="44" t="s">
        <v>61</v>
      </c>
    </row>
    <row r="49" spans="1:9">
      <c r="B49" s="79" t="s">
        <v>73</v>
      </c>
      <c r="C49" s="196"/>
      <c r="D49" s="228" t="s">
        <v>74</v>
      </c>
      <c r="E49" s="44"/>
    </row>
    <row r="50" spans="1:9">
      <c r="B50" s="79" t="str">
        <f>"Aflosperiode"&amp;IF(D44=1,"(bij 100% EM vult u 1 in)","")</f>
        <v>Aflosperiode</v>
      </c>
      <c r="C50" s="196"/>
      <c r="D50" s="224"/>
      <c r="E50" s="44" t="s">
        <v>63</v>
      </c>
      <c r="I50" s="111"/>
    </row>
    <row r="51" spans="1:9">
      <c r="B51" s="79" t="s">
        <v>75</v>
      </c>
      <c r="C51" s="196"/>
      <c r="D51" s="227"/>
      <c r="E51" s="44"/>
      <c r="I51" s="111"/>
    </row>
    <row r="52" spans="1:9">
      <c r="I52" s="146"/>
    </row>
    <row r="53" spans="1:9" ht="18.75">
      <c r="B53" s="234" t="s">
        <v>76</v>
      </c>
      <c r="C53" s="235"/>
      <c r="D53" s="235"/>
      <c r="E53" s="236"/>
    </row>
    <row r="54" spans="1:9" ht="15" hidden="1" customHeight="1">
      <c r="A54" s="187"/>
      <c r="B54" s="79" t="s">
        <v>77</v>
      </c>
      <c r="C54" s="196"/>
      <c r="D54" s="130" t="s">
        <v>78</v>
      </c>
      <c r="E54" s="44"/>
    </row>
    <row r="55" spans="1:9" ht="15" hidden="1" customHeight="1">
      <c r="A55" s="187"/>
      <c r="B55" s="79" t="s">
        <v>79</v>
      </c>
      <c r="C55" s="196"/>
      <c r="D55" s="51"/>
      <c r="E55" s="44" t="s">
        <v>80</v>
      </c>
    </row>
    <row r="56" spans="1:9" ht="15" hidden="1" customHeight="1">
      <c r="A56" s="187"/>
      <c r="B56" s="79" t="s">
        <v>81</v>
      </c>
      <c r="C56" s="196"/>
      <c r="D56" s="48"/>
      <c r="E56" s="44"/>
    </row>
    <row r="57" spans="1:9" ht="15" hidden="1" customHeight="1">
      <c r="A57" s="187"/>
      <c r="B57" s="79" t="s">
        <v>82</v>
      </c>
      <c r="C57" s="196"/>
      <c r="D57" s="130" t="s">
        <v>78</v>
      </c>
      <c r="E57" s="44"/>
    </row>
    <row r="58" spans="1:9" ht="15" hidden="1" customHeight="1">
      <c r="A58" s="187"/>
      <c r="B58" s="79" t="s">
        <v>83</v>
      </c>
      <c r="C58" s="196"/>
      <c r="D58" s="51"/>
      <c r="E58" s="44" t="s">
        <v>80</v>
      </c>
    </row>
    <row r="59" spans="1:9" ht="15" hidden="1" customHeight="1">
      <c r="A59" s="187"/>
      <c r="B59" s="79" t="s">
        <v>84</v>
      </c>
      <c r="C59" s="196"/>
      <c r="D59" s="48"/>
      <c r="E59" s="44"/>
    </row>
    <row r="60" spans="1:9" ht="15" hidden="1" customHeight="1">
      <c r="A60" s="187"/>
      <c r="B60" s="79" t="s">
        <v>85</v>
      </c>
      <c r="C60" s="196"/>
      <c r="D60" s="131" t="s">
        <v>78</v>
      </c>
      <c r="E60" s="44"/>
    </row>
    <row r="61" spans="1:9" ht="15" hidden="1" customHeight="1">
      <c r="A61" s="187"/>
      <c r="B61" s="79" t="s">
        <v>86</v>
      </c>
      <c r="C61" s="196"/>
      <c r="D61" s="17"/>
      <c r="E61" s="44" t="s">
        <v>87</v>
      </c>
    </row>
    <row r="62" spans="1:9" ht="15" hidden="1" customHeight="1">
      <c r="A62" s="187"/>
      <c r="B62" s="79" t="s">
        <v>88</v>
      </c>
      <c r="C62" s="196"/>
      <c r="D62" s="48"/>
      <c r="E62" s="44"/>
    </row>
    <row r="63" spans="1:9">
      <c r="B63" s="79" t="s">
        <v>89</v>
      </c>
      <c r="C63" s="196"/>
      <c r="D63" s="49">
        <v>0.25800000000000001</v>
      </c>
      <c r="E63" s="44"/>
      <c r="F63" s="100"/>
    </row>
    <row r="64" spans="1:9">
      <c r="D64" s="301"/>
    </row>
    <row r="66" spans="1:14" ht="17.25" customHeight="1">
      <c r="B66" s="234" t="s">
        <v>90</v>
      </c>
      <c r="C66" s="235"/>
      <c r="D66" s="235"/>
      <c r="E66" s="235"/>
      <c r="F66" s="235"/>
      <c r="G66" s="235"/>
      <c r="H66" s="235"/>
      <c r="I66" s="235"/>
      <c r="J66" s="236"/>
      <c r="K66" s="200"/>
    </row>
    <row r="67" spans="1:14" ht="60" customHeight="1">
      <c r="B67" s="55" t="s">
        <v>91</v>
      </c>
      <c r="C67" s="56" t="s">
        <v>92</v>
      </c>
      <c r="D67" s="56" t="s">
        <v>307</v>
      </c>
      <c r="E67" s="56" t="s">
        <v>93</v>
      </c>
      <c r="F67" s="56" t="s">
        <v>94</v>
      </c>
      <c r="G67" s="56" t="s">
        <v>95</v>
      </c>
      <c r="H67" s="56" t="s">
        <v>72</v>
      </c>
      <c r="I67" s="56" t="s">
        <v>96</v>
      </c>
      <c r="J67" s="56" t="s">
        <v>97</v>
      </c>
      <c r="M67" s="84"/>
      <c r="N67" s="84"/>
    </row>
    <row r="68" spans="1:14">
      <c r="A68" s="185" t="s">
        <v>98</v>
      </c>
      <c r="B68" s="224"/>
      <c r="C68" s="227"/>
      <c r="D68" s="46">
        <f>C68*$D$39</f>
        <v>0</v>
      </c>
      <c r="E68" s="224"/>
      <c r="F68" s="227"/>
      <c r="G68" s="46">
        <f>F68*$D$45</f>
        <v>0</v>
      </c>
      <c r="H68" s="47">
        <f>D68-G68</f>
        <v>0</v>
      </c>
      <c r="I68" s="47">
        <f>((100%+$D$51)^(E68-B68-1)-1)*H68</f>
        <v>0</v>
      </c>
      <c r="J68" s="47">
        <f>H68+I68</f>
        <v>0</v>
      </c>
      <c r="M68" s="85"/>
      <c r="N68" s="86"/>
    </row>
    <row r="69" spans="1:14">
      <c r="A69" s="185" t="s">
        <v>99</v>
      </c>
      <c r="B69" s="44">
        <f>B68+1</f>
        <v>1</v>
      </c>
      <c r="C69" s="227"/>
      <c r="D69" s="46">
        <f>C69*$D$39</f>
        <v>0</v>
      </c>
      <c r="E69" s="224"/>
      <c r="F69" s="227"/>
      <c r="G69" s="46">
        <f>F69*$D$45</f>
        <v>0</v>
      </c>
      <c r="H69" s="47">
        <f>D69-G69</f>
        <v>0</v>
      </c>
      <c r="I69" s="47">
        <f>((100%+$D$51)^(E69-B69-1)-1)*H69</f>
        <v>0</v>
      </c>
      <c r="J69" s="47">
        <f>H69+I69</f>
        <v>0</v>
      </c>
      <c r="M69" s="85"/>
      <c r="N69" s="86"/>
    </row>
    <row r="70" spans="1:14">
      <c r="A70" s="185" t="s">
        <v>100</v>
      </c>
      <c r="B70" s="44">
        <f>B69+1</f>
        <v>2</v>
      </c>
      <c r="C70" s="227"/>
      <c r="D70" s="46">
        <f>C70*$D$39</f>
        <v>0</v>
      </c>
      <c r="E70" s="224"/>
      <c r="F70" s="227"/>
      <c r="G70" s="46">
        <f>F70*$D$45</f>
        <v>0</v>
      </c>
      <c r="H70" s="47">
        <f>D70-G70</f>
        <v>0</v>
      </c>
      <c r="I70" s="47">
        <f>((100%+$D$51)^(E70-B70-1)-1)*H70</f>
        <v>0</v>
      </c>
      <c r="J70" s="47">
        <f>H70+I70</f>
        <v>0</v>
      </c>
      <c r="M70" s="85"/>
      <c r="N70" s="86"/>
    </row>
    <row r="71" spans="1:14">
      <c r="A71" s="185" t="s">
        <v>101</v>
      </c>
      <c r="B71" s="44">
        <f t="shared" ref="B71:B72" si="2">B70+1</f>
        <v>3</v>
      </c>
      <c r="C71" s="227"/>
      <c r="D71" s="46">
        <f t="shared" ref="D71:D72" si="3">C71*$D$39</f>
        <v>0</v>
      </c>
      <c r="E71" s="224"/>
      <c r="F71" s="227"/>
      <c r="G71" s="46">
        <f t="shared" ref="G71:G72" si="4">F71*$D$45</f>
        <v>0</v>
      </c>
      <c r="H71" s="47">
        <f t="shared" ref="H71:H72" si="5">D71-G71</f>
        <v>0</v>
      </c>
      <c r="I71" s="47">
        <f>((100%+$D$51)^(E71-B71-1)-1)*H71</f>
        <v>0</v>
      </c>
      <c r="J71" s="47">
        <f t="shared" ref="J71:J72" si="6">H71+I71</f>
        <v>0</v>
      </c>
      <c r="M71" s="85"/>
      <c r="N71" s="86"/>
    </row>
    <row r="72" spans="1:14">
      <c r="A72" s="185" t="s">
        <v>102</v>
      </c>
      <c r="B72" s="44">
        <f t="shared" si="2"/>
        <v>4</v>
      </c>
      <c r="C72" s="227"/>
      <c r="D72" s="46">
        <f t="shared" si="3"/>
        <v>0</v>
      </c>
      <c r="E72" s="224"/>
      <c r="F72" s="227"/>
      <c r="G72" s="46">
        <f t="shared" si="4"/>
        <v>0</v>
      </c>
      <c r="H72" s="47">
        <f t="shared" si="5"/>
        <v>0</v>
      </c>
      <c r="I72" s="47">
        <f>((100%+$D$51)^(E72-B72-1)-1)*H72</f>
        <v>0</v>
      </c>
      <c r="J72" s="47">
        <f t="shared" si="6"/>
        <v>0</v>
      </c>
      <c r="M72" s="85"/>
      <c r="N72" s="86"/>
    </row>
    <row r="73" spans="1:14">
      <c r="B73" s="55" t="s">
        <v>103</v>
      </c>
      <c r="C73" s="49">
        <f>SUM(C68:C72)</f>
        <v>0</v>
      </c>
      <c r="D73" s="46">
        <f>SUM(D68:D72)</f>
        <v>0</v>
      </c>
      <c r="E73" s="44"/>
      <c r="F73" s="49">
        <f>SUM(F68:F72)</f>
        <v>0</v>
      </c>
      <c r="G73" s="46">
        <f>SUM(G68:G72)</f>
        <v>0</v>
      </c>
      <c r="H73" s="47">
        <f>SUM(H68:H72)</f>
        <v>0</v>
      </c>
      <c r="I73" s="44"/>
      <c r="J73" s="47">
        <f>SUM(J68:J72)</f>
        <v>0</v>
      </c>
      <c r="M73" s="85"/>
      <c r="N73" s="86" t="str">
        <f>IF(M73&lt;&gt;"",M73*D73/D$45,"")</f>
        <v/>
      </c>
    </row>
    <row r="74" spans="1:14">
      <c r="D74" s="9"/>
      <c r="I74" s="10"/>
      <c r="J74" s="87" t="s">
        <v>104</v>
      </c>
      <c r="M74" s="10"/>
    </row>
    <row r="75" spans="1:14" ht="15" hidden="1" customHeight="1">
      <c r="A75" s="187"/>
      <c r="D75" s="115"/>
      <c r="E75" s="13"/>
      <c r="F75" s="13"/>
      <c r="G75" s="111"/>
      <c r="I75" s="119"/>
    </row>
    <row r="76" spans="1:14" ht="15" hidden="1" customHeight="1">
      <c r="A76" s="187"/>
      <c r="B76" s="112" t="str">
        <f>D33</f>
        <v>Kavel Dummy</v>
      </c>
      <c r="C76" s="112"/>
      <c r="D76" s="113"/>
      <c r="E76" s="114"/>
      <c r="F76" s="114"/>
    </row>
    <row r="77" spans="1:14" ht="15" hidden="1" customHeight="1">
      <c r="A77" s="187" t="s">
        <v>105</v>
      </c>
      <c r="B77" s="91">
        <v>2023</v>
      </c>
      <c r="C77" s="91"/>
      <c r="D77" s="92">
        <v>1</v>
      </c>
      <c r="E77" s="45">
        <f>D77*$D$34</f>
        <v>1E-3</v>
      </c>
      <c r="F77" s="44"/>
    </row>
    <row r="78" spans="1:14" ht="15" hidden="1" customHeight="1">
      <c r="A78" s="187" t="s">
        <v>106</v>
      </c>
      <c r="B78" s="44" t="str">
        <f>IF(D78&gt;0,B77+1, " ")</f>
        <v xml:space="preserve"> </v>
      </c>
      <c r="C78" s="44"/>
      <c r="D78" s="49">
        <f>100%-D77</f>
        <v>0</v>
      </c>
      <c r="E78" s="45">
        <f>D78*$D$34</f>
        <v>0</v>
      </c>
      <c r="F78" s="44" t="str">
        <f>IF(D78&gt;0,B78+#REF!-1," ")</f>
        <v xml:space="preserve"> </v>
      </c>
    </row>
    <row r="79" spans="1:14" ht="15" hidden="1" customHeight="1">
      <c r="A79" s="187"/>
      <c r="D79" s="12"/>
      <c r="E79" s="13"/>
    </row>
    <row r="80" spans="1:14" ht="15" hidden="1" customHeight="1">
      <c r="A80" s="187"/>
      <c r="D80" s="201" t="s">
        <v>107</v>
      </c>
      <c r="E80" s="202"/>
      <c r="F80" s="44">
        <f>B27</f>
        <v>2031</v>
      </c>
    </row>
    <row r="81" spans="1:6" ht="15" hidden="1" customHeight="1">
      <c r="A81" s="187"/>
      <c r="B81" s="6"/>
      <c r="C81" s="6"/>
      <c r="D81" s="197" t="s">
        <v>108</v>
      </c>
      <c r="E81" s="198"/>
      <c r="F81" s="127">
        <f>D23</f>
        <v>0</v>
      </c>
    </row>
    <row r="82" spans="1:6" ht="15" hidden="1" customHeight="1"/>
    <row r="83" spans="1:6" ht="15" hidden="1" customHeight="1">
      <c r="A83" s="187"/>
      <c r="B83" s="69" t="s">
        <v>73</v>
      </c>
      <c r="D83" t="s">
        <v>74</v>
      </c>
    </row>
    <row r="84" spans="1:6" ht="15" hidden="1" customHeight="1">
      <c r="A84" s="187"/>
      <c r="D84" t="s">
        <v>109</v>
      </c>
    </row>
    <row r="85" spans="1:6">
      <c r="D85" s="50"/>
    </row>
  </sheetData>
  <sheetProtection algorithmName="SHA-512" hashValue="hRI/7MTurYxP62ZX7SzoZa0gBOxJBwdKbnFtxgrvr/jCeg0R1N23ot5rANhwpQBuGumywWrUtMZIUuWqXg0oNA==" saltValue="8ShxjLydK+a7ZctTOJUExg==" spinCount="100000" sheet="1" objects="1" scenarios="1"/>
  <dataConsolidate/>
  <conditionalFormatting sqref="C30">
    <cfRule type="expression" dxfId="30" priority="1">
      <formula>IF($B$27=2024,1,0)&gt;0</formula>
    </cfRule>
    <cfRule type="expression" dxfId="29" priority="2">
      <formula>IF(B30=2025,1,0)&gt;0</formula>
    </cfRule>
  </conditionalFormatting>
  <conditionalFormatting sqref="C31">
    <cfRule type="cellIs" dxfId="28" priority="6" operator="notEqual">
      <formula>1</formula>
    </cfRule>
  </conditionalFormatting>
  <conditionalFormatting sqref="C73">
    <cfRule type="cellIs" dxfId="27" priority="20" operator="notEqual">
      <formula>1</formula>
    </cfRule>
  </conditionalFormatting>
  <conditionalFormatting sqref="D44">
    <cfRule type="cellIs" dxfId="26" priority="7" operator="notBetween">
      <formula>0</formula>
      <formula>1</formula>
    </cfRule>
  </conditionalFormatting>
  <conditionalFormatting sqref="F73">
    <cfRule type="cellIs" dxfId="25" priority="17" operator="notEqual">
      <formula>1</formula>
    </cfRule>
  </conditionalFormatting>
  <conditionalFormatting sqref="F75 F81">
    <cfRule type="cellIs" dxfId="24" priority="10" operator="greaterThan">
      <formula>#REF!</formula>
    </cfRule>
  </conditionalFormatting>
  <conditionalFormatting sqref="G13:G14">
    <cfRule type="notContainsBlanks" dxfId="23" priority="25">
      <formula>LEN(TRIM(G13))&gt;0</formula>
    </cfRule>
  </conditionalFormatting>
  <conditionalFormatting sqref="G73">
    <cfRule type="cellIs" dxfId="22" priority="18" operator="notEqual">
      <formula>$D$45</formula>
    </cfRule>
  </conditionalFormatting>
  <conditionalFormatting sqref="H68:H72">
    <cfRule type="cellIs" dxfId="21" priority="14" operator="lessThan">
      <formula>0</formula>
    </cfRule>
  </conditionalFormatting>
  <dataValidations xWindow="397" yWindow="825" count="15">
    <dataValidation errorStyle="information" allowBlank="1" error="Kies een vermogen tussen 342 en 380 MW" promptTitle="Totale vermogen windpark" prompt="Moet liggen tussen 351 MW minus de MW van de kleinste molen en 380 MW. Verder mag het totale vermogen nooit kleiner zijn dan 342 MW" sqref="D34" xr:uid="{00000000-0002-0000-0100-000001000000}"/>
    <dataValidation type="whole" operator="greaterThan" allowBlank="1" showInputMessage="1" showErrorMessage="1" error="kies jaartal groter dan eerste investeringsjaar" promptTitle="1e jaar aflossing" prompt="kies een jaartal groter dan het eerste investeringsjaar" sqref="E68:E72" xr:uid="{00000000-0002-0000-0100-000003000000}">
      <formula1>B68</formula1>
    </dataValidation>
    <dataValidation type="decimal" allowBlank="1" showInputMessage="1" showErrorMessage="1" errorTitle="Invoer buiten toegestane waarde." error="Vul een vermogen in tussen 1.000 en 1.150 MW." promptTitle="Totale vermogen windpark" prompt="Het gaat hier om het geinstalleerde vermogen van het gehele windpark. Het geinstalleerd vermogen moet tussen de 1.000 MW en 1.150 MW liggen " sqref="D17" xr:uid="{00000000-0002-0000-0100-000006000000}">
      <formula1>1000</formula1>
      <formula2>1150</formula2>
    </dataValidation>
    <dataValidation type="whole" allowBlank="1" showInputMessage="1" showErrorMessage="1" error="Vul een positief geheel getal in kleiner of gelijk aan 30. Ook als u 100% met eigen middelen financiert" prompt="Altijd een positief getal invoeren kleiner of gelijk aan 30._x000a_Bij 100% financiering uit eigen middelen vult u hier 1 in, wat verder geen effect heeft op de berekeningen." sqref="D50" xr:uid="{00000000-0002-0000-0100-000007000000}">
      <formula1>1</formula1>
      <formula2>30</formula2>
    </dataValidation>
    <dataValidation allowBlank="1" showErrorMessage="1" promptTitle="Bedrag wordt overgenomen " prompt="uit tabblad Investeringskosten" sqref="D39" xr:uid="{00000000-0002-0000-0100-000009000000}"/>
    <dataValidation type="whole" allowBlank="1" showErrorMessage="1" errorTitle="Afschrijvingsperiode" error="Afschrijvingsperiode te lang. Maximum is 40 jaar." sqref="D40" xr:uid="{00000000-0002-0000-0100-00000C000000}">
      <formula1>1</formula1>
      <formula2>40</formula2>
    </dataValidation>
    <dataValidation type="whole" allowBlank="1" showInputMessage="1" showErrorMessage="1" errorTitle="Controleer uw invoer" error="Het ingevoerde jaartal mag niet  niet later zijn dan 2065 zijn._x000a_Produceren kan tot en met jaar 39 van de vergunning (2065). " promptTitle="Laatste exploitatiejaar windpark" prompt="Geef hier het laatste jaar van de elektriciteitsproductie van het windpark. Dit kan niet na 2065 liggen." sqref="D23" xr:uid="{10C53E60-544D-44ED-8745-6712EBA12565}">
      <formula1>2060</formula1>
      <formula2>2065</formula2>
    </dataValidation>
    <dataValidation type="whole" operator="lessThanOrEqual" allowBlank="1" showErrorMessage="1" errorTitle="Investeringsjaar" error="Eerste investeringsjaar kan niet NA het eerste productiejaar plaatsvinden" sqref="B68" xr:uid="{8E765832-9DD1-44A6-BB59-942419A3656E}">
      <formula1>F80</formula1>
    </dataValidation>
    <dataValidation type="custom" allowBlank="1" showInputMessage="1" showErrorMessage="1" errorTitle="klopt niet" error="controleer uw invoer" promptTitle="Aandeel 2027" prompt="alleen invullen als er in 2027 productie bijkomt" sqref="C30" xr:uid="{6F591041-DD37-4FFA-B7F5-DF4D521516ED}">
      <formula1>IF(B30=2027,1,0)</formula1>
    </dataValidation>
    <dataValidation type="list" allowBlank="1" showInputMessage="1" showErrorMessage="1" sqref="D60 D54 D57" xr:uid="{00000000-0002-0000-0100-000000000000}">
      <formula1>#REF!</formula1>
    </dataValidation>
    <dataValidation type="list" showInputMessage="1" showErrorMessage="1" promptTitle="Aflossingsvorm" prompt="Kies voor Annuïteit of Lineair" sqref="D49" xr:uid="{00000000-0002-0000-0100-000005000000}">
      <formula1>$D$83:$D$84</formula1>
    </dataValidation>
    <dataValidation type="whole" operator="lessThanOrEqual" allowBlank="1" showInputMessage="1" showErrorMessage="1" errorTitle="Tenderbedrag te hoog" error="Vul een waarde in kleiner of gelijk aan 117 €/MWh." promptTitle="Tenderbedrag" prompt="Het bedrag dient kleiner of gelijk te zijn aan 117 €/MWh." sqref="D19" xr:uid="{4475C3ED-80CD-4EA1-A1C4-44CA8CD8FB91}">
      <formula1>117</formula1>
    </dataValidation>
    <dataValidation allowBlank="1" showInputMessage="1" showErrorMessage="1" errorTitle="fout" promptTitle="Vollasturen te hoog" sqref="D21" xr:uid="{538F2E2E-2B04-4DD3-90C2-6B705502F476}"/>
    <dataValidation type="decimal" allowBlank="1" showInputMessage="1" showErrorMessage="1" errorTitle="Te hoge netto P50 jaarproductie" error="Met deze netto P50 jaarproductie komt het aantal netto P50 vollasturen boven de toegestane hoeveelheid van 4000 uit. " promptTitle="Netto P50" prompt="Vul een netto P50 jaarproductie in zodat het aantal netto P50 vollasturen niet meer dan 4000 is. " sqref="D18" xr:uid="{BA5A38F3-4068-4BAD-9C0F-34EBBF519AA2}">
      <formula1>0</formula1>
      <formula2>4000*D17</formula2>
    </dataValidation>
    <dataValidation type="whole" operator="lessThanOrEqual" allowBlank="1" showInputMessage="1" showErrorMessage="1" errorTitle="Subsidielooptijd" error="De subsidielooptijd moet 15 of 16 jaar zijn. _x000a_In geval van een veilingaanvraag moet hier 0 staan." promptTitle="Subsidielooptijd" prompt="De subsidielooptijd kan 15 of 16 jaar zijn._x000a_Ingeval van een aanvraag met een veiling, vul hier 0 in." sqref="D20" xr:uid="{95D9364E-9D2B-40DC-84DB-B1DF838F1AD3}">
      <formula1>16</formula1>
    </dataValidation>
  </dataValidations>
  <pageMargins left="0.23622047244094491" right="0.23622047244094491" top="0.74803149606299213" bottom="0.74803149606299213" header="0.11811023622047245" footer="0.11811023622047245"/>
  <pageSetup paperSize="8" scale="77" pageOrder="overThenDown" orientation="landscape" r:id="rId1"/>
  <headerFooter>
    <oddHeader>&amp;L&amp;10Windenergie Op Zee
&amp;C&amp;10RVO.nl&amp;R&amp;10Exploitatieberekening
Invoer Parameters</oddHeader>
    <oddFooter xml:space="preserve">&amp;L&amp;8&amp;F </oddFooter>
  </headerFooter>
  <legacy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rgb="FF007BC7"/>
    <pageSetUpPr fitToPage="1"/>
  </sheetPr>
  <dimension ref="A1:D46"/>
  <sheetViews>
    <sheetView topLeftCell="A17" workbookViewId="0"/>
  </sheetViews>
  <sheetFormatPr defaultColWidth="8.85546875" defaultRowHeight="15"/>
  <cols>
    <col min="1" max="1" width="70.28515625" customWidth="1"/>
    <col min="2" max="2" width="12.42578125" customWidth="1"/>
    <col min="3" max="3" width="11.28515625" customWidth="1"/>
    <col min="4" max="4" width="10.7109375" customWidth="1"/>
  </cols>
  <sheetData>
    <row r="1" spans="1:4" ht="31.5">
      <c r="A1" s="14" t="s">
        <v>110</v>
      </c>
    </row>
    <row r="2" spans="1:4" ht="23.25" customHeight="1">
      <c r="A2" s="221" t="str">
        <f>Instructies!B3</f>
        <v>IJmuiden Ver kavel Gamma-A  - Definitief concept (18-8-2026)</v>
      </c>
      <c r="B2" s="221"/>
    </row>
    <row r="3" spans="1:4">
      <c r="A3" s="223" t="s">
        <v>30</v>
      </c>
      <c r="B3" s="223"/>
    </row>
    <row r="4" spans="1:4">
      <c r="A4" s="6"/>
      <c r="B4" s="15" t="s">
        <v>111</v>
      </c>
    </row>
    <row r="5" spans="1:4" ht="15.75">
      <c r="A5" s="15" t="s">
        <v>112</v>
      </c>
      <c r="B5" s="107">
        <f>SUM(B8:B46)</f>
        <v>0</v>
      </c>
    </row>
    <row r="7" spans="1:4">
      <c r="A7" s="6" t="s">
        <v>113</v>
      </c>
      <c r="B7" s="15" t="s">
        <v>114</v>
      </c>
    </row>
    <row r="8" spans="1:4">
      <c r="A8" s="224" t="s">
        <v>365</v>
      </c>
      <c r="B8" s="294"/>
      <c r="D8" s="172"/>
    </row>
    <row r="9" spans="1:4">
      <c r="A9" s="224" t="s">
        <v>336</v>
      </c>
      <c r="B9" s="238"/>
    </row>
    <row r="10" spans="1:4">
      <c r="A10" s="224" t="s">
        <v>337</v>
      </c>
      <c r="B10" s="238"/>
    </row>
    <row r="11" spans="1:4">
      <c r="A11" s="224" t="s">
        <v>338</v>
      </c>
      <c r="B11" s="238"/>
    </row>
    <row r="12" spans="1:4">
      <c r="A12" s="224" t="s">
        <v>350</v>
      </c>
      <c r="B12" s="238"/>
    </row>
    <row r="13" spans="1:4">
      <c r="A13" s="224" t="s">
        <v>351</v>
      </c>
      <c r="B13" s="238"/>
    </row>
    <row r="14" spans="1:4">
      <c r="A14" s="224" t="s">
        <v>339</v>
      </c>
      <c r="B14" s="238"/>
    </row>
    <row r="15" spans="1:4">
      <c r="A15" s="224" t="s">
        <v>340</v>
      </c>
      <c r="B15" s="238"/>
    </row>
    <row r="16" spans="1:4">
      <c r="A16" s="224" t="s">
        <v>349</v>
      </c>
      <c r="B16" s="238"/>
    </row>
    <row r="17" spans="1:2">
      <c r="A17" s="224" t="s">
        <v>341</v>
      </c>
      <c r="B17" s="238"/>
    </row>
    <row r="18" spans="1:2">
      <c r="A18" s="224" t="s">
        <v>342</v>
      </c>
      <c r="B18" s="238"/>
    </row>
    <row r="19" spans="1:2">
      <c r="A19" s="224" t="s">
        <v>343</v>
      </c>
      <c r="B19" s="238"/>
    </row>
    <row r="20" spans="1:2">
      <c r="A20" s="224" t="s">
        <v>344</v>
      </c>
      <c r="B20" s="238"/>
    </row>
    <row r="21" spans="1:2">
      <c r="A21" s="224" t="s">
        <v>345</v>
      </c>
      <c r="B21" s="238"/>
    </row>
    <row r="22" spans="1:2">
      <c r="A22" s="224" t="s">
        <v>352</v>
      </c>
      <c r="B22" s="238"/>
    </row>
    <row r="23" spans="1:2">
      <c r="A23" s="224" t="s">
        <v>346</v>
      </c>
      <c r="B23" s="238"/>
    </row>
    <row r="24" spans="1:2">
      <c r="A24" s="224" t="s">
        <v>347</v>
      </c>
      <c r="B24" s="238"/>
    </row>
    <row r="25" spans="1:2">
      <c r="A25" s="224" t="s">
        <v>345</v>
      </c>
      <c r="B25" s="238"/>
    </row>
    <row r="26" spans="1:2">
      <c r="A26" s="224" t="s">
        <v>348</v>
      </c>
      <c r="B26" s="238"/>
    </row>
    <row r="27" spans="1:2">
      <c r="A27" s="224" t="s">
        <v>353</v>
      </c>
      <c r="B27" s="238"/>
    </row>
    <row r="28" spans="1:2">
      <c r="A28" s="224" t="s">
        <v>354</v>
      </c>
      <c r="B28" s="238"/>
    </row>
    <row r="29" spans="1:2">
      <c r="A29" s="223" t="s">
        <v>356</v>
      </c>
      <c r="B29" s="238"/>
    </row>
    <row r="30" spans="1:2">
      <c r="A30" s="224" t="s">
        <v>357</v>
      </c>
      <c r="B30" s="238"/>
    </row>
    <row r="31" spans="1:2">
      <c r="A31" s="224" t="s">
        <v>359</v>
      </c>
      <c r="B31" s="238"/>
    </row>
    <row r="32" spans="1:2">
      <c r="A32" s="224" t="s">
        <v>358</v>
      </c>
      <c r="B32" s="238"/>
    </row>
    <row r="33" spans="1:4">
      <c r="A33" s="224" t="s">
        <v>360</v>
      </c>
      <c r="B33" s="238"/>
    </row>
    <row r="34" spans="1:4">
      <c r="A34" s="224" t="s">
        <v>355</v>
      </c>
      <c r="B34" s="238"/>
      <c r="D34" s="172"/>
    </row>
    <row r="35" spans="1:4">
      <c r="A35" s="224" t="s">
        <v>362</v>
      </c>
      <c r="B35" s="238"/>
    </row>
    <row r="36" spans="1:4">
      <c r="A36" s="224" t="s">
        <v>363</v>
      </c>
      <c r="B36" s="238"/>
    </row>
    <row r="37" spans="1:4">
      <c r="A37" s="224" t="s">
        <v>364</v>
      </c>
      <c r="B37" s="238"/>
    </row>
    <row r="38" spans="1:4">
      <c r="A38" s="224" t="s">
        <v>133</v>
      </c>
      <c r="B38" s="238"/>
    </row>
    <row r="39" spans="1:4">
      <c r="A39" s="224"/>
      <c r="B39" s="238"/>
      <c r="D39" s="50"/>
    </row>
    <row r="40" spans="1:4">
      <c r="A40" s="224"/>
      <c r="B40" s="238"/>
    </row>
    <row r="41" spans="1:4">
      <c r="A41" s="224"/>
      <c r="B41" s="238"/>
    </row>
    <row r="42" spans="1:4">
      <c r="A42" s="224"/>
      <c r="B42" s="238"/>
    </row>
    <row r="43" spans="1:4">
      <c r="A43" s="224"/>
      <c r="B43" s="238"/>
    </row>
    <row r="44" spans="1:4">
      <c r="A44" s="224"/>
      <c r="B44" s="238"/>
    </row>
    <row r="45" spans="1:4">
      <c r="A45" s="224"/>
      <c r="B45" s="238"/>
    </row>
    <row r="46" spans="1:4">
      <c r="A46" s="224"/>
      <c r="B46" s="238"/>
    </row>
  </sheetData>
  <sheetProtection algorithmName="SHA-512" hashValue="smJDt4G7SlDudKut4dp4AC4ZagWuOpFYn/gOJgzOFSx4DS8GlmaCBeqbYO879WpEueHe5/bdFLTig8fmt9MUeA==" saltValue="pumgNfQP9XfUZXqrPODFHw==" spinCount="100000" sheet="1" objects="1" scenarios="1"/>
  <dataValidations count="2">
    <dataValidation type="decimal" operator="greaterThanOrEqual" allowBlank="1" showInputMessage="1" showErrorMessage="1" errorTitle="waarde niet toegestaan" error="waarde moet groter dan nul en mag geen tekst bevatten" sqref="B10:B46" xr:uid="{00000000-0002-0000-0200-000000000000}">
      <formula1>0</formula1>
    </dataValidation>
    <dataValidation type="whole" allowBlank="1" showInputMessage="1" showErrorMessage="1" errorTitle="Afronden op hele euro's" error="Het veilingbod moet afgerond worden op hele euro's" sqref="B8" xr:uid="{64A41895-BDE6-4848-8DF8-31A27C3CA85E}">
      <formula1>1</formula1>
      <formula2>1000000000000</formula2>
    </dataValidation>
  </dataValidations>
  <pageMargins left="0.23622047244094491" right="0.23622047244094491" top="0.74803149606299213" bottom="0.74803149606299213" header="0.11811023622047245" footer="0.11811023622047245"/>
  <pageSetup paperSize="9" scale="80" pageOrder="overThenDown" orientation="portrait" r:id="rId1"/>
  <headerFooter>
    <oddHeader>&amp;L&amp;10Windenergie Op Zee&amp;C&amp;10RVO.nl&amp;R&amp;10Exploitatieberekening
CAPEX</oddHeader>
    <oddFooter xml:space="preserve">&amp;L&amp;8&amp;F </oddFooter>
  </headerFooter>
  <legacy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tabColor rgb="FF007BC7"/>
    <pageSetUpPr fitToPage="1"/>
  </sheetPr>
  <dimension ref="A1:AT48"/>
  <sheetViews>
    <sheetView topLeftCell="Z1" workbookViewId="0">
      <selection activeCell="AM11" sqref="AM11"/>
    </sheetView>
  </sheetViews>
  <sheetFormatPr defaultColWidth="8.85546875" defaultRowHeight="12.75"/>
  <cols>
    <col min="1" max="1" width="74.85546875" style="1" customWidth="1"/>
    <col min="2" max="2" width="4.42578125" style="96" customWidth="1"/>
    <col min="3" max="3" width="19.5703125" style="1" customWidth="1"/>
    <col min="4" max="7" width="11" style="1" customWidth="1"/>
    <col min="8" max="42" width="9.140625" style="1" customWidth="1"/>
    <col min="43" max="16384" width="8.85546875" style="1"/>
  </cols>
  <sheetData>
    <row r="1" spans="1:46" ht="32.25" thickBot="1">
      <c r="A1" s="14" t="s">
        <v>115</v>
      </c>
      <c r="I1" s="246" t="s">
        <v>116</v>
      </c>
      <c r="J1" s="247">
        <f>'Invoer Parameters'!D22</f>
        <v>2031</v>
      </c>
      <c r="K1" s="248" t="s">
        <v>117</v>
      </c>
      <c r="L1" s="248"/>
      <c r="M1" s="248"/>
      <c r="N1" s="249" t="s">
        <v>118</v>
      </c>
      <c r="O1" s="250">
        <f>'Invoer Parameters'!D23</f>
        <v>0</v>
      </c>
    </row>
    <row r="2" spans="1:46" ht="18" customHeight="1">
      <c r="A2" s="221" t="str">
        <f>Instructies!B3</f>
        <v>IJmuiden Ver kavel Gamma-A  - Definitief concept (18-8-2026)</v>
      </c>
      <c r="B2" s="34"/>
      <c r="C2" s="34"/>
      <c r="D2" s="34"/>
      <c r="E2" s="34"/>
      <c r="F2" s="34"/>
      <c r="G2" s="34"/>
    </row>
    <row r="3" spans="1:46" ht="15.75">
      <c r="A3" s="223" t="s">
        <v>30</v>
      </c>
      <c r="B3" s="97"/>
      <c r="I3" s="52"/>
      <c r="J3" s="243" t="s">
        <v>305</v>
      </c>
      <c r="K3" s="58"/>
      <c r="L3" s="58"/>
      <c r="M3" s="58"/>
      <c r="N3" s="58"/>
      <c r="O3" s="58"/>
      <c r="P3" s="58"/>
      <c r="Q3" s="58"/>
      <c r="R3" s="58"/>
      <c r="S3"/>
      <c r="T3"/>
      <c r="U3"/>
      <c r="V3"/>
      <c r="W3"/>
    </row>
    <row r="4" spans="1:46" ht="15">
      <c r="A4" s="299" t="s">
        <v>381</v>
      </c>
    </row>
    <row r="5" spans="1:46" customFormat="1" ht="15">
      <c r="B5" s="97"/>
      <c r="C5" s="15" t="s">
        <v>119</v>
      </c>
      <c r="D5" s="15">
        <v>2024</v>
      </c>
      <c r="E5" s="15">
        <v>2025</v>
      </c>
      <c r="F5" s="15">
        <v>2026</v>
      </c>
      <c r="G5" s="15">
        <v>2027</v>
      </c>
      <c r="H5" s="6">
        <v>2029</v>
      </c>
      <c r="I5" s="244">
        <f>H5+1</f>
        <v>2030</v>
      </c>
      <c r="J5" s="6">
        <f t="shared" ref="J5:Y6" si="0">I5+1</f>
        <v>2031</v>
      </c>
      <c r="K5" s="6">
        <f t="shared" si="0"/>
        <v>2032</v>
      </c>
      <c r="L5" s="6">
        <f t="shared" si="0"/>
        <v>2033</v>
      </c>
      <c r="M5" s="6">
        <f t="shared" si="0"/>
        <v>2034</v>
      </c>
      <c r="N5" s="6">
        <f t="shared" si="0"/>
        <v>2035</v>
      </c>
      <c r="O5" s="6">
        <f t="shared" si="0"/>
        <v>2036</v>
      </c>
      <c r="P5" s="6">
        <f t="shared" si="0"/>
        <v>2037</v>
      </c>
      <c r="Q5" s="6">
        <f t="shared" si="0"/>
        <v>2038</v>
      </c>
      <c r="R5" s="6">
        <f t="shared" si="0"/>
        <v>2039</v>
      </c>
      <c r="S5" s="6">
        <f t="shared" si="0"/>
        <v>2040</v>
      </c>
      <c r="T5" s="6">
        <f t="shared" si="0"/>
        <v>2041</v>
      </c>
      <c r="U5" s="6">
        <f t="shared" si="0"/>
        <v>2042</v>
      </c>
      <c r="V5" s="6">
        <f t="shared" si="0"/>
        <v>2043</v>
      </c>
      <c r="W5" s="6">
        <f t="shared" si="0"/>
        <v>2044</v>
      </c>
      <c r="X5" s="6">
        <f t="shared" si="0"/>
        <v>2045</v>
      </c>
      <c r="Y5" s="6">
        <f t="shared" si="0"/>
        <v>2046</v>
      </c>
      <c r="Z5" s="6">
        <f t="shared" ref="Z5:AG6" si="1">Y5+1</f>
        <v>2047</v>
      </c>
      <c r="AA5" s="6">
        <f t="shared" si="1"/>
        <v>2048</v>
      </c>
      <c r="AB5" s="6">
        <f t="shared" si="1"/>
        <v>2049</v>
      </c>
      <c r="AC5" s="6">
        <f t="shared" si="1"/>
        <v>2050</v>
      </c>
      <c r="AD5" s="6">
        <f t="shared" si="1"/>
        <v>2051</v>
      </c>
      <c r="AE5" s="6">
        <f t="shared" si="1"/>
        <v>2052</v>
      </c>
      <c r="AF5" s="6">
        <f t="shared" si="1"/>
        <v>2053</v>
      </c>
      <c r="AG5" s="6">
        <f t="shared" si="1"/>
        <v>2054</v>
      </c>
      <c r="AH5" s="6">
        <f t="shared" ref="AH5:AH6" si="2">AG5+1</f>
        <v>2055</v>
      </c>
      <c r="AI5" s="6">
        <f t="shared" ref="AI5:AI6" si="3">AH5+1</f>
        <v>2056</v>
      </c>
      <c r="AJ5" s="6">
        <f t="shared" ref="AJ5:AJ6" si="4">AI5+1</f>
        <v>2057</v>
      </c>
      <c r="AK5" s="6">
        <f t="shared" ref="AK5:AK6" si="5">AJ5+1</f>
        <v>2058</v>
      </c>
      <c r="AL5" s="6">
        <f t="shared" ref="AL5:AL6" si="6">AK5+1</f>
        <v>2059</v>
      </c>
      <c r="AM5" s="6">
        <f t="shared" ref="AM5:AM6" si="7">AL5+1</f>
        <v>2060</v>
      </c>
      <c r="AN5" s="6">
        <f t="shared" ref="AN5:AN6" si="8">AM5+1</f>
        <v>2061</v>
      </c>
      <c r="AO5" s="6">
        <f t="shared" ref="AO5:AO6" si="9">AN5+1</f>
        <v>2062</v>
      </c>
      <c r="AP5" s="6">
        <f t="shared" ref="AP5:AS6" si="10">AO5+1</f>
        <v>2063</v>
      </c>
      <c r="AQ5" s="6">
        <f t="shared" si="10"/>
        <v>2064</v>
      </c>
      <c r="AR5" s="6">
        <f t="shared" si="10"/>
        <v>2065</v>
      </c>
      <c r="AS5" s="6">
        <f t="shared" si="10"/>
        <v>2066</v>
      </c>
      <c r="AT5" s="6"/>
    </row>
    <row r="6" spans="1:46" customFormat="1" ht="15">
      <c r="B6" s="97"/>
      <c r="C6" s="15" t="s">
        <v>120</v>
      </c>
      <c r="D6" s="15"/>
      <c r="E6" s="15"/>
      <c r="F6" s="15"/>
      <c r="G6" s="15"/>
      <c r="H6" s="6">
        <v>0</v>
      </c>
      <c r="I6" s="6">
        <f>H6+1</f>
        <v>1</v>
      </c>
      <c r="J6" s="6">
        <f t="shared" si="0"/>
        <v>2</v>
      </c>
      <c r="K6" s="6">
        <f t="shared" si="0"/>
        <v>3</v>
      </c>
      <c r="L6" s="6">
        <f t="shared" si="0"/>
        <v>4</v>
      </c>
      <c r="M6" s="6">
        <f t="shared" si="0"/>
        <v>5</v>
      </c>
      <c r="N6" s="6">
        <f t="shared" si="0"/>
        <v>6</v>
      </c>
      <c r="O6" s="6">
        <f t="shared" si="0"/>
        <v>7</v>
      </c>
      <c r="P6" s="6">
        <f t="shared" si="0"/>
        <v>8</v>
      </c>
      <c r="Q6" s="6">
        <f t="shared" si="0"/>
        <v>9</v>
      </c>
      <c r="R6" s="6">
        <f t="shared" si="0"/>
        <v>10</v>
      </c>
      <c r="S6" s="6">
        <f t="shared" si="0"/>
        <v>11</v>
      </c>
      <c r="T6" s="6">
        <f t="shared" si="0"/>
        <v>12</v>
      </c>
      <c r="U6" s="6">
        <f t="shared" si="0"/>
        <v>13</v>
      </c>
      <c r="V6" s="6">
        <f t="shared" si="0"/>
        <v>14</v>
      </c>
      <c r="W6" s="6">
        <f t="shared" si="0"/>
        <v>15</v>
      </c>
      <c r="X6" s="6">
        <f t="shared" si="0"/>
        <v>16</v>
      </c>
      <c r="Y6" s="6">
        <f t="shared" si="0"/>
        <v>17</v>
      </c>
      <c r="Z6" s="6">
        <f t="shared" si="1"/>
        <v>18</v>
      </c>
      <c r="AA6" s="6">
        <f t="shared" si="1"/>
        <v>19</v>
      </c>
      <c r="AB6" s="6">
        <f t="shared" si="1"/>
        <v>20</v>
      </c>
      <c r="AC6" s="6">
        <f t="shared" si="1"/>
        <v>21</v>
      </c>
      <c r="AD6" s="6">
        <f t="shared" si="1"/>
        <v>22</v>
      </c>
      <c r="AE6" s="6">
        <f t="shared" si="1"/>
        <v>23</v>
      </c>
      <c r="AF6" s="6">
        <f t="shared" si="1"/>
        <v>24</v>
      </c>
      <c r="AG6" s="6">
        <f t="shared" si="1"/>
        <v>25</v>
      </c>
      <c r="AH6" s="6">
        <f t="shared" si="2"/>
        <v>26</v>
      </c>
      <c r="AI6" s="6">
        <f t="shared" si="3"/>
        <v>27</v>
      </c>
      <c r="AJ6" s="6">
        <f t="shared" si="4"/>
        <v>28</v>
      </c>
      <c r="AK6" s="6">
        <f t="shared" si="5"/>
        <v>29</v>
      </c>
      <c r="AL6" s="6">
        <f t="shared" si="6"/>
        <v>30</v>
      </c>
      <c r="AM6" s="6">
        <f t="shared" si="7"/>
        <v>31</v>
      </c>
      <c r="AN6" s="6">
        <f t="shared" si="8"/>
        <v>32</v>
      </c>
      <c r="AO6" s="6">
        <f t="shared" si="9"/>
        <v>33</v>
      </c>
      <c r="AP6" s="6">
        <f t="shared" si="10"/>
        <v>34</v>
      </c>
      <c r="AQ6" s="6">
        <f t="shared" si="10"/>
        <v>35</v>
      </c>
      <c r="AR6" s="6">
        <f t="shared" si="10"/>
        <v>36</v>
      </c>
      <c r="AS6" s="6">
        <f t="shared" si="10"/>
        <v>37</v>
      </c>
    </row>
    <row r="7" spans="1:46" customFormat="1" ht="15">
      <c r="B7" s="97"/>
    </row>
    <row r="8" spans="1:46" customFormat="1" ht="15">
      <c r="A8" s="15" t="s">
        <v>121</v>
      </c>
      <c r="B8" s="98" t="s">
        <v>61</v>
      </c>
      <c r="C8" s="76">
        <f>SUM(I8:AS8)</f>
        <v>0</v>
      </c>
      <c r="D8" s="76"/>
      <c r="E8" s="76"/>
      <c r="F8" s="76">
        <v>0</v>
      </c>
      <c r="G8" s="76">
        <v>0</v>
      </c>
      <c r="H8" s="76">
        <f t="shared" ref="H8:AN8" si="11">TotaalOpexPerJaar</f>
        <v>0</v>
      </c>
      <c r="I8" s="76">
        <f>TotaalOpexPerJaar</f>
        <v>0</v>
      </c>
      <c r="J8" s="76">
        <f>TotaalOpexPerJaar</f>
        <v>0</v>
      </c>
      <c r="K8" s="76">
        <f t="shared" si="11"/>
        <v>0</v>
      </c>
      <c r="L8" s="76">
        <f t="shared" si="11"/>
        <v>0</v>
      </c>
      <c r="M8" s="76">
        <f t="shared" si="11"/>
        <v>0</v>
      </c>
      <c r="N8" s="76">
        <f t="shared" si="11"/>
        <v>0</v>
      </c>
      <c r="O8" s="76">
        <f t="shared" si="11"/>
        <v>0</v>
      </c>
      <c r="P8" s="76">
        <f t="shared" si="11"/>
        <v>0</v>
      </c>
      <c r="Q8" s="76">
        <f t="shared" si="11"/>
        <v>0</v>
      </c>
      <c r="R8" s="76">
        <f t="shared" si="11"/>
        <v>0</v>
      </c>
      <c r="S8" s="76">
        <f t="shared" si="11"/>
        <v>0</v>
      </c>
      <c r="T8" s="76">
        <f t="shared" si="11"/>
        <v>0</v>
      </c>
      <c r="U8" s="76">
        <f t="shared" si="11"/>
        <v>0</v>
      </c>
      <c r="V8" s="76">
        <f t="shared" si="11"/>
        <v>0</v>
      </c>
      <c r="W8" s="76">
        <f t="shared" si="11"/>
        <v>0</v>
      </c>
      <c r="X8" s="76">
        <f t="shared" si="11"/>
        <v>0</v>
      </c>
      <c r="Y8" s="76">
        <f t="shared" si="11"/>
        <v>0</v>
      </c>
      <c r="Z8" s="76">
        <f t="shared" si="11"/>
        <v>0</v>
      </c>
      <c r="AA8" s="76">
        <f t="shared" si="11"/>
        <v>0</v>
      </c>
      <c r="AB8" s="76">
        <f t="shared" si="11"/>
        <v>0</v>
      </c>
      <c r="AC8" s="76">
        <f t="shared" si="11"/>
        <v>0</v>
      </c>
      <c r="AD8" s="76">
        <f t="shared" si="11"/>
        <v>0</v>
      </c>
      <c r="AE8" s="76">
        <f t="shared" si="11"/>
        <v>0</v>
      </c>
      <c r="AF8" s="76">
        <f t="shared" si="11"/>
        <v>0</v>
      </c>
      <c r="AG8" s="76">
        <f t="shared" si="11"/>
        <v>0</v>
      </c>
      <c r="AH8" s="76">
        <f t="shared" si="11"/>
        <v>0</v>
      </c>
      <c r="AI8" s="76">
        <f t="shared" si="11"/>
        <v>0</v>
      </c>
      <c r="AJ8" s="76">
        <f t="shared" si="11"/>
        <v>0</v>
      </c>
      <c r="AK8" s="76">
        <f t="shared" si="11"/>
        <v>0</v>
      </c>
      <c r="AL8" s="76">
        <f t="shared" si="11"/>
        <v>0</v>
      </c>
      <c r="AM8" s="76">
        <f t="shared" si="11"/>
        <v>0</v>
      </c>
      <c r="AN8" s="76">
        <f t="shared" si="11"/>
        <v>0</v>
      </c>
      <c r="AO8" s="76">
        <f t="shared" ref="AO8:AS8" si="12">IF(AN5&gt;=$O1,0,TotaalOpexPerJaar)</f>
        <v>0</v>
      </c>
      <c r="AP8" s="76">
        <f t="shared" si="12"/>
        <v>0</v>
      </c>
      <c r="AQ8" s="76">
        <f t="shared" si="12"/>
        <v>0</v>
      </c>
      <c r="AR8" s="76">
        <f t="shared" si="12"/>
        <v>0</v>
      </c>
      <c r="AS8" s="76">
        <f t="shared" si="12"/>
        <v>0</v>
      </c>
    </row>
    <row r="9" spans="1:46" customFormat="1" ht="16.5">
      <c r="B9" s="97"/>
      <c r="C9" t="str">
        <f>IF(SUM(C11:C30)&lt;&gt;C8,"let op: er staan kosten buiten de exploitatieperiode ingevuld","")</f>
        <v/>
      </c>
      <c r="AF9" s="68" t="str">
        <f t="shared" ref="AF9:AG9" si="13">IF(AE5=$O1,"Afbouwjaar","")</f>
        <v/>
      </c>
      <c r="AG9" s="147" t="str">
        <f t="shared" si="13"/>
        <v/>
      </c>
      <c r="AH9" s="147" t="str">
        <f>IF(AG5=$O1,"Afbouwjaar","")</f>
        <v/>
      </c>
      <c r="AI9" s="147" t="str">
        <f>IF(AH5=$O1,"Afbouwjaar","")</f>
        <v/>
      </c>
      <c r="AJ9" s="147" t="str">
        <f>IF(AI5=$O1,"Afbouwjaar","")</f>
        <v/>
      </c>
      <c r="AK9" s="147" t="str">
        <f t="shared" ref="AK9:AP9" si="14">IF(AJ5=$O1,"Afbouwjaar","")</f>
        <v/>
      </c>
      <c r="AL9" s="147" t="str">
        <f t="shared" si="14"/>
        <v/>
      </c>
      <c r="AM9" s="147" t="str">
        <f t="shared" si="14"/>
        <v/>
      </c>
      <c r="AN9" s="147" t="str">
        <f t="shared" si="14"/>
        <v/>
      </c>
      <c r="AO9" s="147" t="str">
        <f t="shared" si="14"/>
        <v/>
      </c>
      <c r="AP9" s="147" t="str">
        <f t="shared" si="14"/>
        <v/>
      </c>
      <c r="AQ9" s="147" t="str">
        <f t="shared" ref="AQ9:AS9" si="15">IF(AP5=$O1,"Afbouwjaar","")</f>
        <v/>
      </c>
      <c r="AR9" s="147" t="str">
        <f t="shared" si="15"/>
        <v/>
      </c>
      <c r="AS9" s="147" t="str">
        <f t="shared" si="15"/>
        <v/>
      </c>
    </row>
    <row r="10" spans="1:46" customFormat="1" ht="15">
      <c r="A10" s="6" t="s">
        <v>122</v>
      </c>
      <c r="B10" s="97"/>
      <c r="H10" s="69" t="s">
        <v>61</v>
      </c>
      <c r="I10" s="69" t="s">
        <v>61</v>
      </c>
      <c r="J10" s="69" t="s">
        <v>61</v>
      </c>
      <c r="K10" s="69" t="s">
        <v>61</v>
      </c>
      <c r="L10" s="69" t="s">
        <v>61</v>
      </c>
      <c r="M10" s="69" t="s">
        <v>61</v>
      </c>
      <c r="N10" s="69" t="s">
        <v>61</v>
      </c>
      <c r="O10" s="69" t="s">
        <v>61</v>
      </c>
      <c r="P10" s="69" t="s">
        <v>61</v>
      </c>
      <c r="Q10" s="69" t="s">
        <v>61</v>
      </c>
      <c r="R10" s="69" t="s">
        <v>61</v>
      </c>
      <c r="S10" s="69" t="s">
        <v>61</v>
      </c>
      <c r="T10" s="69" t="s">
        <v>61</v>
      </c>
      <c r="U10" s="69" t="s">
        <v>61</v>
      </c>
      <c r="V10" s="69" t="s">
        <v>61</v>
      </c>
      <c r="W10" s="69" t="s">
        <v>61</v>
      </c>
      <c r="X10" s="69" t="s">
        <v>61</v>
      </c>
      <c r="Y10" s="69" t="s">
        <v>61</v>
      </c>
      <c r="Z10" s="69" t="s">
        <v>61</v>
      </c>
      <c r="AA10" s="69" t="s">
        <v>61</v>
      </c>
      <c r="AB10" s="69" t="s">
        <v>61</v>
      </c>
      <c r="AC10" s="69" t="s">
        <v>61</v>
      </c>
      <c r="AD10" s="69" t="s">
        <v>61</v>
      </c>
      <c r="AE10" s="69" t="s">
        <v>61</v>
      </c>
      <c r="AF10" s="69" t="s">
        <v>61</v>
      </c>
      <c r="AG10" s="69" t="s">
        <v>61</v>
      </c>
      <c r="AH10" s="69" t="s">
        <v>61</v>
      </c>
      <c r="AI10" s="69" t="s">
        <v>61</v>
      </c>
      <c r="AJ10" s="69" t="s">
        <v>61</v>
      </c>
      <c r="AK10" s="69" t="s">
        <v>61</v>
      </c>
      <c r="AL10" s="69" t="s">
        <v>61</v>
      </c>
      <c r="AM10" s="69" t="s">
        <v>61</v>
      </c>
      <c r="AN10" s="69" t="s">
        <v>61</v>
      </c>
      <c r="AO10" s="69" t="s">
        <v>61</v>
      </c>
      <c r="AP10" s="69" t="s">
        <v>61</v>
      </c>
      <c r="AQ10" s="69" t="s">
        <v>61</v>
      </c>
      <c r="AR10" s="69" t="s">
        <v>61</v>
      </c>
      <c r="AS10" s="69" t="s">
        <v>61</v>
      </c>
    </row>
    <row r="11" spans="1:46" customFormat="1" ht="15">
      <c r="A11" s="300" t="s">
        <v>380</v>
      </c>
      <c r="B11" s="97" t="s">
        <v>61</v>
      </c>
      <c r="C11" s="8">
        <f>SUM(I11:AS11)</f>
        <v>0</v>
      </c>
      <c r="D11" s="8"/>
      <c r="E11" s="8"/>
      <c r="F11" s="8"/>
      <c r="G11" s="8"/>
      <c r="H11" s="189"/>
      <c r="I11" s="225"/>
      <c r="J11" s="225"/>
      <c r="K11" s="225"/>
      <c r="L11" s="225"/>
      <c r="M11" s="225"/>
      <c r="N11" s="225"/>
      <c r="O11" s="225"/>
      <c r="P11" s="225"/>
      <c r="Q11" s="225"/>
      <c r="R11" s="225"/>
      <c r="S11" s="225"/>
      <c r="T11" s="225"/>
      <c r="U11" s="225"/>
      <c r="V11" s="225"/>
      <c r="W11" s="225"/>
      <c r="X11" s="225"/>
      <c r="Y11" s="225"/>
      <c r="Z11" s="225"/>
      <c r="AA11" s="225"/>
      <c r="AB11" s="225"/>
      <c r="AC11" s="225"/>
      <c r="AD11" s="225"/>
      <c r="AE11" s="225"/>
      <c r="AF11" s="225"/>
      <c r="AG11" s="225"/>
      <c r="AH11" s="225"/>
      <c r="AI11" s="225"/>
      <c r="AJ11" s="225"/>
      <c r="AK11" s="225"/>
      <c r="AL11" s="225"/>
      <c r="AM11" s="193"/>
      <c r="AN11" s="193"/>
      <c r="AO11" s="193"/>
      <c r="AP11" s="193"/>
      <c r="AQ11" s="284"/>
      <c r="AR11" s="193"/>
      <c r="AS11" s="148"/>
    </row>
    <row r="12" spans="1:46" customFormat="1" ht="15">
      <c r="A12" s="239" t="s">
        <v>123</v>
      </c>
      <c r="B12" s="97" t="s">
        <v>61</v>
      </c>
      <c r="C12" s="8">
        <f t="shared" ref="C12:C30" si="16">SUM(I12:AS12)</f>
        <v>0</v>
      </c>
      <c r="D12" s="8"/>
      <c r="E12" s="8"/>
      <c r="F12" s="8"/>
      <c r="G12" s="8"/>
      <c r="H12" s="189"/>
      <c r="I12" s="225"/>
      <c r="J12" s="225"/>
      <c r="K12" s="225"/>
      <c r="L12" s="225"/>
      <c r="M12" s="225"/>
      <c r="N12" s="225"/>
      <c r="O12" s="225"/>
      <c r="P12" s="225"/>
      <c r="Q12" s="225"/>
      <c r="R12" s="225"/>
      <c r="S12" s="225"/>
      <c r="T12" s="225"/>
      <c r="U12" s="225"/>
      <c r="V12" s="225"/>
      <c r="W12" s="225"/>
      <c r="X12" s="225"/>
      <c r="Y12" s="225"/>
      <c r="Z12" s="225"/>
      <c r="AA12" s="225"/>
      <c r="AB12" s="225"/>
      <c r="AC12" s="225"/>
      <c r="AD12" s="225"/>
      <c r="AE12" s="225"/>
      <c r="AF12" s="225"/>
      <c r="AG12" s="241"/>
      <c r="AH12" s="241"/>
      <c r="AI12" s="241"/>
      <c r="AJ12" s="241"/>
      <c r="AK12" s="241"/>
      <c r="AL12" s="241"/>
      <c r="AM12" s="284"/>
      <c r="AN12" s="284"/>
      <c r="AO12" s="284"/>
      <c r="AP12" s="284"/>
      <c r="AQ12" s="284"/>
      <c r="AR12" s="284"/>
      <c r="AS12" s="148"/>
    </row>
    <row r="13" spans="1:46" customFormat="1" ht="15">
      <c r="A13" s="239" t="s">
        <v>124</v>
      </c>
      <c r="B13" s="97" t="s">
        <v>61</v>
      </c>
      <c r="C13" s="8">
        <f t="shared" si="16"/>
        <v>0</v>
      </c>
      <c r="D13" s="8"/>
      <c r="E13" s="8"/>
      <c r="F13" s="8"/>
      <c r="G13" s="8"/>
      <c r="H13" s="189"/>
      <c r="I13" s="225"/>
      <c r="J13" s="225"/>
      <c r="K13" s="225"/>
      <c r="L13" s="225"/>
      <c r="M13" s="225"/>
      <c r="N13" s="225"/>
      <c r="O13" s="225"/>
      <c r="P13" s="225"/>
      <c r="Q13" s="225"/>
      <c r="R13" s="225"/>
      <c r="S13" s="225"/>
      <c r="T13" s="225"/>
      <c r="U13" s="225"/>
      <c r="V13" s="225"/>
      <c r="W13" s="225"/>
      <c r="X13" s="225"/>
      <c r="Y13" s="225"/>
      <c r="Z13" s="225"/>
      <c r="AA13" s="225"/>
      <c r="AB13" s="225"/>
      <c r="AC13" s="225"/>
      <c r="AD13" s="225"/>
      <c r="AE13" s="225"/>
      <c r="AF13" s="225"/>
      <c r="AG13" s="241"/>
      <c r="AH13" s="241"/>
      <c r="AI13" s="241"/>
      <c r="AJ13" s="241"/>
      <c r="AK13" s="241"/>
      <c r="AL13" s="241"/>
      <c r="AM13" s="284"/>
      <c r="AN13" s="284"/>
      <c r="AO13" s="284"/>
      <c r="AP13" s="284"/>
      <c r="AQ13" s="284"/>
      <c r="AR13" s="284"/>
      <c r="AS13" s="148"/>
    </row>
    <row r="14" spans="1:46" customFormat="1" ht="15">
      <c r="A14" s="239" t="s">
        <v>125</v>
      </c>
      <c r="B14" s="97" t="s">
        <v>61</v>
      </c>
      <c r="C14" s="8">
        <f t="shared" si="16"/>
        <v>0</v>
      </c>
      <c r="D14" s="8"/>
      <c r="E14" s="8"/>
      <c r="F14" s="8"/>
      <c r="G14" s="8"/>
      <c r="H14" s="189"/>
      <c r="I14" s="225"/>
      <c r="J14" s="225"/>
      <c r="K14" s="225"/>
      <c r="L14" s="225"/>
      <c r="M14" s="225"/>
      <c r="N14" s="225"/>
      <c r="O14" s="225"/>
      <c r="P14" s="225"/>
      <c r="Q14" s="225"/>
      <c r="R14" s="225"/>
      <c r="S14" s="225"/>
      <c r="T14" s="225"/>
      <c r="U14" s="225"/>
      <c r="V14" s="225"/>
      <c r="W14" s="225"/>
      <c r="X14" s="225"/>
      <c r="Y14" s="225"/>
      <c r="Z14" s="225"/>
      <c r="AA14" s="225"/>
      <c r="AB14" s="225"/>
      <c r="AC14" s="225"/>
      <c r="AD14" s="225"/>
      <c r="AE14" s="225"/>
      <c r="AF14" s="225"/>
      <c r="AG14" s="241"/>
      <c r="AH14" s="241"/>
      <c r="AI14" s="241"/>
      <c r="AJ14" s="241"/>
      <c r="AK14" s="241"/>
      <c r="AL14" s="241"/>
      <c r="AM14" s="284"/>
      <c r="AN14" s="284"/>
      <c r="AO14" s="284"/>
      <c r="AP14" s="284"/>
      <c r="AQ14" s="284"/>
      <c r="AR14" s="284"/>
      <c r="AS14" s="148"/>
    </row>
    <row r="15" spans="1:46" customFormat="1" ht="15">
      <c r="A15" s="239" t="s">
        <v>126</v>
      </c>
      <c r="B15" s="97" t="s">
        <v>61</v>
      </c>
      <c r="C15" s="8">
        <f t="shared" si="16"/>
        <v>0</v>
      </c>
      <c r="D15" s="8"/>
      <c r="E15" s="8"/>
      <c r="F15" s="8"/>
      <c r="G15" s="8"/>
      <c r="H15" s="189"/>
      <c r="I15" s="225"/>
      <c r="J15" s="225"/>
      <c r="K15" s="225"/>
      <c r="L15" s="225"/>
      <c r="M15" s="225"/>
      <c r="N15" s="225"/>
      <c r="O15" s="225"/>
      <c r="P15" s="225"/>
      <c r="Q15" s="225"/>
      <c r="R15" s="225"/>
      <c r="S15" s="225"/>
      <c r="T15" s="225"/>
      <c r="U15" s="225"/>
      <c r="V15" s="225"/>
      <c r="W15" s="225"/>
      <c r="X15" s="225"/>
      <c r="Y15" s="225"/>
      <c r="Z15" s="225"/>
      <c r="AA15" s="225"/>
      <c r="AB15" s="225"/>
      <c r="AC15" s="225"/>
      <c r="AD15" s="225"/>
      <c r="AE15" s="225"/>
      <c r="AF15" s="225"/>
      <c r="AG15" s="241"/>
      <c r="AH15" s="241"/>
      <c r="AI15" s="241"/>
      <c r="AJ15" s="241"/>
      <c r="AK15" s="241"/>
      <c r="AL15" s="241"/>
      <c r="AM15" s="284"/>
      <c r="AN15" s="284"/>
      <c r="AO15" s="284"/>
      <c r="AP15" s="284"/>
      <c r="AQ15" s="284"/>
      <c r="AR15" s="284"/>
      <c r="AS15" s="148"/>
    </row>
    <row r="16" spans="1:46" customFormat="1" ht="15">
      <c r="A16" s="239" t="s">
        <v>127</v>
      </c>
      <c r="B16" s="97" t="s">
        <v>61</v>
      </c>
      <c r="C16" s="8">
        <f t="shared" si="16"/>
        <v>0</v>
      </c>
      <c r="D16" s="8"/>
      <c r="E16" s="8"/>
      <c r="F16" s="8"/>
      <c r="G16" s="8"/>
      <c r="H16" s="189"/>
      <c r="I16" s="225"/>
      <c r="J16" s="225"/>
      <c r="K16" s="225"/>
      <c r="L16" s="225"/>
      <c r="M16" s="225"/>
      <c r="N16" s="225"/>
      <c r="O16" s="225"/>
      <c r="P16" s="225"/>
      <c r="Q16" s="225"/>
      <c r="R16" s="225"/>
      <c r="S16" s="225"/>
      <c r="T16" s="225"/>
      <c r="U16" s="225"/>
      <c r="V16" s="225"/>
      <c r="W16" s="225"/>
      <c r="X16" s="225"/>
      <c r="Y16" s="225"/>
      <c r="Z16" s="225"/>
      <c r="AA16" s="225"/>
      <c r="AB16" s="225"/>
      <c r="AC16" s="225"/>
      <c r="AD16" s="225"/>
      <c r="AE16" s="225"/>
      <c r="AF16" s="225"/>
      <c r="AG16" s="241"/>
      <c r="AH16" s="241"/>
      <c r="AI16" s="241"/>
      <c r="AJ16" s="241"/>
      <c r="AK16" s="241"/>
      <c r="AL16" s="241"/>
      <c r="AM16" s="284"/>
      <c r="AN16" s="284"/>
      <c r="AO16" s="284"/>
      <c r="AP16" s="284"/>
      <c r="AQ16" s="284"/>
      <c r="AR16" s="284"/>
      <c r="AS16" s="148"/>
    </row>
    <row r="17" spans="1:45" customFormat="1" ht="16.5">
      <c r="A17" s="239" t="s">
        <v>128</v>
      </c>
      <c r="B17" s="97" t="s">
        <v>61</v>
      </c>
      <c r="C17" s="8">
        <f t="shared" si="16"/>
        <v>0</v>
      </c>
      <c r="D17" s="8"/>
      <c r="E17" s="8"/>
      <c r="F17" s="8"/>
      <c r="G17" s="8"/>
      <c r="H17" s="189"/>
      <c r="I17" s="225"/>
      <c r="J17" s="225"/>
      <c r="K17" s="225"/>
      <c r="L17" s="225"/>
      <c r="M17" s="225"/>
      <c r="N17" s="225"/>
      <c r="O17" s="225"/>
      <c r="P17" s="225"/>
      <c r="Q17" s="225"/>
      <c r="R17" s="225"/>
      <c r="S17" s="225"/>
      <c r="T17" s="225"/>
      <c r="U17" s="225"/>
      <c r="V17" s="225"/>
      <c r="W17" s="225"/>
      <c r="X17" s="225"/>
      <c r="Y17" s="225"/>
      <c r="Z17" s="225"/>
      <c r="AA17" s="225"/>
      <c r="AB17" s="225"/>
      <c r="AC17" s="225"/>
      <c r="AD17" s="225"/>
      <c r="AE17" s="225"/>
      <c r="AF17" s="225"/>
      <c r="AG17" s="241"/>
      <c r="AH17" s="242"/>
      <c r="AI17" s="241"/>
      <c r="AJ17" s="241"/>
      <c r="AK17" s="241"/>
      <c r="AL17" s="241"/>
      <c r="AM17" s="284"/>
      <c r="AN17" s="284"/>
      <c r="AO17" s="284"/>
      <c r="AP17" s="284"/>
      <c r="AQ17" s="284"/>
      <c r="AR17" s="284"/>
      <c r="AS17" s="148"/>
    </row>
    <row r="18" spans="1:45" customFormat="1" ht="15">
      <c r="A18" s="239" t="s">
        <v>129</v>
      </c>
      <c r="B18" s="97" t="s">
        <v>61</v>
      </c>
      <c r="C18" s="8">
        <f t="shared" si="16"/>
        <v>0</v>
      </c>
      <c r="D18" s="8"/>
      <c r="E18" s="8"/>
      <c r="F18" s="8"/>
      <c r="G18" s="8"/>
      <c r="H18" s="189"/>
      <c r="I18" s="225"/>
      <c r="J18" s="225"/>
      <c r="K18" s="225"/>
      <c r="L18" s="225"/>
      <c r="M18" s="225"/>
      <c r="N18" s="225"/>
      <c r="O18" s="225"/>
      <c r="P18" s="225"/>
      <c r="Q18" s="225"/>
      <c r="R18" s="225"/>
      <c r="S18" s="225"/>
      <c r="T18" s="225"/>
      <c r="U18" s="225"/>
      <c r="V18" s="225"/>
      <c r="W18" s="225"/>
      <c r="X18" s="225"/>
      <c r="Y18" s="225"/>
      <c r="Z18" s="225"/>
      <c r="AA18" s="225"/>
      <c r="AB18" s="225"/>
      <c r="AC18" s="225"/>
      <c r="AD18" s="225"/>
      <c r="AE18" s="225"/>
      <c r="AF18" s="225"/>
      <c r="AG18" s="241"/>
      <c r="AH18" s="241"/>
      <c r="AI18" s="241"/>
      <c r="AJ18" s="241"/>
      <c r="AK18" s="241"/>
      <c r="AL18" s="241"/>
      <c r="AM18" s="284"/>
      <c r="AN18" s="284"/>
      <c r="AO18" s="284"/>
      <c r="AP18" s="284"/>
      <c r="AQ18" s="284"/>
      <c r="AR18" s="284"/>
      <c r="AS18" s="148"/>
    </row>
    <row r="19" spans="1:45" customFormat="1" ht="15">
      <c r="A19" s="239" t="s">
        <v>130</v>
      </c>
      <c r="B19" s="97" t="s">
        <v>61</v>
      </c>
      <c r="C19" s="8">
        <f t="shared" si="16"/>
        <v>0</v>
      </c>
      <c r="D19" s="8"/>
      <c r="E19" s="8"/>
      <c r="F19" s="8"/>
      <c r="G19" s="8"/>
      <c r="H19" s="189"/>
      <c r="I19" s="225"/>
      <c r="J19" s="225"/>
      <c r="K19" s="225"/>
      <c r="L19" s="225"/>
      <c r="M19" s="225"/>
      <c r="N19" s="225"/>
      <c r="O19" s="225"/>
      <c r="P19" s="225"/>
      <c r="Q19" s="225"/>
      <c r="R19" s="225"/>
      <c r="S19" s="225"/>
      <c r="T19" s="225"/>
      <c r="U19" s="225"/>
      <c r="V19" s="225"/>
      <c r="W19" s="225"/>
      <c r="X19" s="225"/>
      <c r="Y19" s="225"/>
      <c r="Z19" s="225"/>
      <c r="AA19" s="225"/>
      <c r="AB19" s="225"/>
      <c r="AC19" s="225"/>
      <c r="AD19" s="225"/>
      <c r="AE19" s="225"/>
      <c r="AF19" s="225"/>
      <c r="AG19" s="241"/>
      <c r="AH19" s="241"/>
      <c r="AI19" s="241"/>
      <c r="AJ19" s="241"/>
      <c r="AK19" s="241"/>
      <c r="AL19" s="241"/>
      <c r="AM19" s="284"/>
      <c r="AN19" s="284"/>
      <c r="AO19" s="284"/>
      <c r="AP19" s="284"/>
      <c r="AQ19" s="284"/>
      <c r="AR19" s="284"/>
      <c r="AS19" s="148"/>
    </row>
    <row r="20" spans="1:45" customFormat="1" ht="15">
      <c r="A20" s="239" t="s">
        <v>335</v>
      </c>
      <c r="B20" s="97" t="s">
        <v>61</v>
      </c>
      <c r="C20" s="8">
        <f t="shared" si="16"/>
        <v>0</v>
      </c>
      <c r="D20" s="8"/>
      <c r="E20" s="8"/>
      <c r="F20" s="8"/>
      <c r="G20" s="8"/>
      <c r="H20" s="189"/>
      <c r="I20" s="225"/>
      <c r="J20" s="225"/>
      <c r="K20" s="225"/>
      <c r="L20" s="225"/>
      <c r="M20" s="225"/>
      <c r="N20" s="225"/>
      <c r="O20" s="225"/>
      <c r="P20" s="225"/>
      <c r="Q20" s="225"/>
      <c r="R20" s="225"/>
      <c r="S20" s="225"/>
      <c r="T20" s="225"/>
      <c r="U20" s="225"/>
      <c r="V20" s="225"/>
      <c r="W20" s="225"/>
      <c r="X20" s="225"/>
      <c r="Y20" s="225"/>
      <c r="Z20" s="225"/>
      <c r="AA20" s="225"/>
      <c r="AB20" s="225"/>
      <c r="AC20" s="225"/>
      <c r="AD20" s="225"/>
      <c r="AE20" s="225"/>
      <c r="AF20" s="225"/>
      <c r="AG20" s="241"/>
      <c r="AH20" s="241"/>
      <c r="AI20" s="241"/>
      <c r="AJ20" s="241"/>
      <c r="AK20" s="241"/>
      <c r="AL20" s="241"/>
      <c r="AM20" s="284"/>
      <c r="AN20" s="284"/>
      <c r="AO20" s="284"/>
      <c r="AP20" s="284"/>
      <c r="AQ20" s="284"/>
      <c r="AR20" s="284"/>
      <c r="AS20" s="148"/>
    </row>
    <row r="21" spans="1:45" customFormat="1" ht="15">
      <c r="A21" s="239" t="s">
        <v>361</v>
      </c>
      <c r="B21" s="97" t="s">
        <v>61</v>
      </c>
      <c r="C21" s="8">
        <f t="shared" si="16"/>
        <v>0</v>
      </c>
      <c r="D21" s="8"/>
      <c r="E21" s="8"/>
      <c r="F21" s="8"/>
      <c r="G21" s="8"/>
      <c r="H21" s="189"/>
      <c r="I21" s="225"/>
      <c r="J21" s="225"/>
      <c r="K21" s="225"/>
      <c r="L21" s="225"/>
      <c r="M21" s="225"/>
      <c r="N21" s="225"/>
      <c r="O21" s="225"/>
      <c r="P21" s="225"/>
      <c r="Q21" s="225"/>
      <c r="R21" s="225"/>
      <c r="S21" s="225"/>
      <c r="T21" s="225"/>
      <c r="U21" s="225"/>
      <c r="V21" s="225"/>
      <c r="W21" s="225"/>
      <c r="X21" s="225"/>
      <c r="Y21" s="225"/>
      <c r="Z21" s="225"/>
      <c r="AA21" s="225"/>
      <c r="AB21" s="225"/>
      <c r="AC21" s="225"/>
      <c r="AD21" s="225"/>
      <c r="AE21" s="225"/>
      <c r="AF21" s="225"/>
      <c r="AG21" s="241"/>
      <c r="AH21" s="241"/>
      <c r="AI21" s="241"/>
      <c r="AJ21" s="241"/>
      <c r="AK21" s="241"/>
      <c r="AL21" s="241"/>
      <c r="AM21" s="284"/>
      <c r="AN21" s="284"/>
      <c r="AO21" s="284"/>
      <c r="AP21" s="284"/>
      <c r="AQ21" s="284"/>
      <c r="AR21" s="284"/>
      <c r="AS21" s="148"/>
    </row>
    <row r="22" spans="1:45" customFormat="1" ht="15">
      <c r="A22" s="239" t="s">
        <v>131</v>
      </c>
      <c r="B22" s="97" t="s">
        <v>61</v>
      </c>
      <c r="C22" s="8">
        <f t="shared" si="16"/>
        <v>0</v>
      </c>
      <c r="D22" s="8"/>
      <c r="E22" s="8"/>
      <c r="F22" s="8"/>
      <c r="G22" s="8"/>
      <c r="H22" s="189"/>
      <c r="I22" s="225"/>
      <c r="J22" s="225"/>
      <c r="K22" s="225"/>
      <c r="L22" s="225"/>
      <c r="M22" s="225"/>
      <c r="N22" s="225"/>
      <c r="O22" s="225"/>
      <c r="P22" s="225"/>
      <c r="Q22" s="225"/>
      <c r="R22" s="225"/>
      <c r="S22" s="225"/>
      <c r="T22" s="225"/>
      <c r="U22" s="225"/>
      <c r="V22" s="225"/>
      <c r="W22" s="225"/>
      <c r="X22" s="225"/>
      <c r="Y22" s="225"/>
      <c r="Z22" s="225"/>
      <c r="AA22" s="225"/>
      <c r="AB22" s="225"/>
      <c r="AC22" s="225"/>
      <c r="AD22" s="225"/>
      <c r="AE22" s="225"/>
      <c r="AF22" s="225"/>
      <c r="AG22" s="241"/>
      <c r="AH22" s="241"/>
      <c r="AI22" s="241"/>
      <c r="AJ22" s="241"/>
      <c r="AK22" s="241"/>
      <c r="AL22" s="241"/>
      <c r="AM22" s="284"/>
      <c r="AN22" s="284"/>
      <c r="AO22" s="284"/>
      <c r="AP22" s="284"/>
      <c r="AQ22" s="284"/>
      <c r="AR22" s="284"/>
      <c r="AS22" s="148"/>
    </row>
    <row r="23" spans="1:45" customFormat="1" ht="15">
      <c r="A23" s="239" t="s">
        <v>132</v>
      </c>
      <c r="B23" s="97" t="s">
        <v>61</v>
      </c>
      <c r="C23" s="8">
        <f t="shared" si="16"/>
        <v>0</v>
      </c>
      <c r="D23" s="8"/>
      <c r="E23" s="8"/>
      <c r="F23" s="8"/>
      <c r="G23" s="8"/>
      <c r="H23" s="189"/>
      <c r="I23" s="225"/>
      <c r="J23" s="225"/>
      <c r="K23" s="225"/>
      <c r="L23" s="225"/>
      <c r="M23" s="225"/>
      <c r="N23" s="225"/>
      <c r="O23" s="225"/>
      <c r="P23" s="225"/>
      <c r="Q23" s="225"/>
      <c r="R23" s="225"/>
      <c r="S23" s="225"/>
      <c r="T23" s="225"/>
      <c r="U23" s="225"/>
      <c r="V23" s="225"/>
      <c r="W23" s="225"/>
      <c r="X23" s="225"/>
      <c r="Y23" s="225"/>
      <c r="Z23" s="225"/>
      <c r="AA23" s="225"/>
      <c r="AB23" s="225"/>
      <c r="AC23" s="225"/>
      <c r="AD23" s="225"/>
      <c r="AE23" s="225"/>
      <c r="AF23" s="225"/>
      <c r="AG23" s="241"/>
      <c r="AH23" s="241"/>
      <c r="AI23" s="241"/>
      <c r="AJ23" s="241"/>
      <c r="AK23" s="241"/>
      <c r="AL23" s="241"/>
      <c r="AM23" s="284"/>
      <c r="AN23" s="284"/>
      <c r="AO23" s="284"/>
      <c r="AP23" s="284"/>
      <c r="AQ23" s="284"/>
      <c r="AR23" s="284"/>
      <c r="AS23" s="148"/>
    </row>
    <row r="24" spans="1:45" customFormat="1" ht="15">
      <c r="A24" s="239" t="s">
        <v>133</v>
      </c>
      <c r="B24" s="97" t="s">
        <v>61</v>
      </c>
      <c r="C24" s="8">
        <f t="shared" si="16"/>
        <v>0</v>
      </c>
      <c r="D24" s="8"/>
      <c r="E24" s="8"/>
      <c r="F24" s="8"/>
      <c r="G24" s="8"/>
      <c r="H24" s="189"/>
      <c r="I24" s="225"/>
      <c r="J24" s="225"/>
      <c r="K24" s="225"/>
      <c r="L24" s="225"/>
      <c r="M24" s="225"/>
      <c r="N24" s="225"/>
      <c r="O24" s="225"/>
      <c r="P24" s="225"/>
      <c r="Q24" s="225"/>
      <c r="R24" s="225"/>
      <c r="S24" s="225"/>
      <c r="T24" s="225"/>
      <c r="U24" s="225"/>
      <c r="V24" s="225"/>
      <c r="W24" s="225"/>
      <c r="X24" s="225"/>
      <c r="Y24" s="225"/>
      <c r="Z24" s="225"/>
      <c r="AA24" s="225"/>
      <c r="AB24" s="225"/>
      <c r="AC24" s="225"/>
      <c r="AD24" s="225"/>
      <c r="AE24" s="225"/>
      <c r="AF24" s="225"/>
      <c r="AG24" s="241"/>
      <c r="AH24" s="241"/>
      <c r="AI24" s="241"/>
      <c r="AJ24" s="241"/>
      <c r="AK24" s="241"/>
      <c r="AL24" s="241"/>
      <c r="AM24" s="284"/>
      <c r="AN24" s="284"/>
      <c r="AO24" s="284"/>
      <c r="AP24" s="284"/>
      <c r="AQ24" s="284"/>
      <c r="AR24" s="284"/>
      <c r="AS24" s="148"/>
    </row>
    <row r="25" spans="1:45" customFormat="1" ht="15">
      <c r="A25" s="239"/>
      <c r="B25" s="97" t="s">
        <v>61</v>
      </c>
      <c r="C25" s="8">
        <f t="shared" si="16"/>
        <v>0</v>
      </c>
      <c r="D25" s="8"/>
      <c r="E25" s="8"/>
      <c r="F25" s="8"/>
      <c r="G25" s="8"/>
      <c r="H25" s="189"/>
      <c r="I25" s="225"/>
      <c r="J25" s="225"/>
      <c r="K25" s="225"/>
      <c r="L25" s="225"/>
      <c r="M25" s="225"/>
      <c r="N25" s="225"/>
      <c r="O25" s="225"/>
      <c r="P25" s="225"/>
      <c r="Q25" s="225"/>
      <c r="R25" s="225"/>
      <c r="S25" s="225"/>
      <c r="T25" s="225"/>
      <c r="U25" s="225"/>
      <c r="V25" s="225"/>
      <c r="W25" s="225"/>
      <c r="X25" s="225"/>
      <c r="Y25" s="225"/>
      <c r="Z25" s="225"/>
      <c r="AA25" s="225"/>
      <c r="AB25" s="225"/>
      <c r="AC25" s="225"/>
      <c r="AD25" s="225"/>
      <c r="AE25" s="225"/>
      <c r="AF25" s="225"/>
      <c r="AG25" s="241"/>
      <c r="AH25" s="241"/>
      <c r="AI25" s="241"/>
      <c r="AJ25" s="241"/>
      <c r="AK25" s="241"/>
      <c r="AL25" s="241"/>
      <c r="AM25" s="284"/>
      <c r="AN25" s="284"/>
      <c r="AO25" s="284"/>
      <c r="AP25" s="284"/>
      <c r="AQ25" s="284"/>
      <c r="AR25" s="284"/>
      <c r="AS25" s="148"/>
    </row>
    <row r="26" spans="1:45" customFormat="1" ht="15">
      <c r="A26" s="240"/>
      <c r="B26" s="97" t="s">
        <v>61</v>
      </c>
      <c r="C26" s="8">
        <f t="shared" si="16"/>
        <v>0</v>
      </c>
      <c r="D26" s="8"/>
      <c r="E26" s="8"/>
      <c r="F26" s="8"/>
      <c r="G26" s="8"/>
      <c r="H26" s="189"/>
      <c r="I26" s="225"/>
      <c r="J26" s="225"/>
      <c r="K26" s="225"/>
      <c r="L26" s="225"/>
      <c r="M26" s="225"/>
      <c r="N26" s="225"/>
      <c r="O26" s="225"/>
      <c r="P26" s="225"/>
      <c r="Q26" s="225"/>
      <c r="R26" s="225"/>
      <c r="S26" s="225"/>
      <c r="T26" s="225"/>
      <c r="U26" s="225"/>
      <c r="V26" s="225"/>
      <c r="W26" s="225"/>
      <c r="X26" s="225"/>
      <c r="Y26" s="225"/>
      <c r="Z26" s="225"/>
      <c r="AA26" s="225"/>
      <c r="AB26" s="225"/>
      <c r="AC26" s="225"/>
      <c r="AD26" s="225"/>
      <c r="AE26" s="225"/>
      <c r="AF26" s="225"/>
      <c r="AG26" s="241"/>
      <c r="AH26" s="241"/>
      <c r="AI26" s="241"/>
      <c r="AJ26" s="241"/>
      <c r="AK26" s="241"/>
      <c r="AL26" s="241"/>
      <c r="AM26" s="284"/>
      <c r="AN26" s="284"/>
      <c r="AO26" s="284"/>
      <c r="AP26" s="284"/>
      <c r="AQ26" s="284"/>
      <c r="AR26" s="284"/>
      <c r="AS26" s="148"/>
    </row>
    <row r="27" spans="1:45" customFormat="1" ht="15">
      <c r="A27" s="239"/>
      <c r="B27" s="97" t="s">
        <v>61</v>
      </c>
      <c r="C27" s="8">
        <f t="shared" si="16"/>
        <v>0</v>
      </c>
      <c r="D27" s="8"/>
      <c r="E27" s="8"/>
      <c r="F27" s="8"/>
      <c r="G27" s="8"/>
      <c r="H27" s="189"/>
      <c r="I27" s="225"/>
      <c r="J27" s="225"/>
      <c r="K27" s="225"/>
      <c r="L27" s="225"/>
      <c r="M27" s="225"/>
      <c r="N27" s="225"/>
      <c r="O27" s="225"/>
      <c r="P27" s="225"/>
      <c r="Q27" s="225"/>
      <c r="R27" s="225"/>
      <c r="S27" s="225"/>
      <c r="T27" s="225"/>
      <c r="U27" s="225"/>
      <c r="V27" s="225"/>
      <c r="W27" s="225"/>
      <c r="X27" s="225"/>
      <c r="Y27" s="225"/>
      <c r="Z27" s="225"/>
      <c r="AA27" s="225"/>
      <c r="AB27" s="225"/>
      <c r="AC27" s="225"/>
      <c r="AD27" s="225"/>
      <c r="AE27" s="225"/>
      <c r="AF27" s="225"/>
      <c r="AG27" s="241"/>
      <c r="AH27" s="241"/>
      <c r="AI27" s="241"/>
      <c r="AJ27" s="241"/>
      <c r="AK27" s="241"/>
      <c r="AL27" s="241"/>
      <c r="AM27" s="284"/>
      <c r="AN27" s="284"/>
      <c r="AO27" s="284"/>
      <c r="AP27" s="284"/>
      <c r="AQ27" s="284"/>
      <c r="AR27" s="284"/>
      <c r="AS27" s="148"/>
    </row>
    <row r="28" spans="1:45" customFormat="1" ht="15">
      <c r="A28" s="239"/>
      <c r="B28" s="97" t="s">
        <v>61</v>
      </c>
      <c r="C28" s="8">
        <f t="shared" si="16"/>
        <v>0</v>
      </c>
      <c r="D28" s="8"/>
      <c r="E28" s="8"/>
      <c r="F28" s="8"/>
      <c r="G28" s="8"/>
      <c r="H28" s="189"/>
      <c r="I28" s="225"/>
      <c r="J28" s="225"/>
      <c r="K28" s="225"/>
      <c r="L28" s="225"/>
      <c r="M28" s="225"/>
      <c r="N28" s="225"/>
      <c r="O28" s="225"/>
      <c r="P28" s="225"/>
      <c r="Q28" s="225"/>
      <c r="R28" s="225"/>
      <c r="S28" s="225"/>
      <c r="T28" s="225"/>
      <c r="U28" s="225"/>
      <c r="V28" s="225"/>
      <c r="W28" s="225"/>
      <c r="X28" s="225"/>
      <c r="Y28" s="225"/>
      <c r="Z28" s="225"/>
      <c r="AA28" s="225"/>
      <c r="AB28" s="225"/>
      <c r="AC28" s="225"/>
      <c r="AD28" s="225"/>
      <c r="AE28" s="225"/>
      <c r="AF28" s="225"/>
      <c r="AG28" s="241"/>
      <c r="AH28" s="241"/>
      <c r="AI28" s="241"/>
      <c r="AJ28" s="241"/>
      <c r="AK28" s="241"/>
      <c r="AL28" s="241"/>
      <c r="AM28" s="284"/>
      <c r="AN28" s="284"/>
      <c r="AO28" s="284"/>
      <c r="AP28" s="284"/>
      <c r="AQ28" s="284"/>
      <c r="AR28" s="284"/>
      <c r="AS28" s="148"/>
    </row>
    <row r="29" spans="1:45" customFormat="1" ht="15">
      <c r="A29" s="239"/>
      <c r="B29" s="97" t="s">
        <v>61</v>
      </c>
      <c r="C29" s="8">
        <f t="shared" si="16"/>
        <v>0</v>
      </c>
      <c r="D29" s="8"/>
      <c r="E29" s="8"/>
      <c r="F29" s="8"/>
      <c r="G29" s="8"/>
      <c r="H29" s="189"/>
      <c r="I29" s="225"/>
      <c r="J29" s="225"/>
      <c r="K29" s="225"/>
      <c r="L29" s="225"/>
      <c r="M29" s="225"/>
      <c r="N29" s="225"/>
      <c r="O29" s="225"/>
      <c r="P29" s="225"/>
      <c r="Q29" s="225"/>
      <c r="R29" s="225"/>
      <c r="S29" s="225"/>
      <c r="T29" s="225"/>
      <c r="U29" s="225"/>
      <c r="V29" s="225"/>
      <c r="W29" s="225"/>
      <c r="X29" s="225"/>
      <c r="Y29" s="225"/>
      <c r="Z29" s="225"/>
      <c r="AA29" s="225"/>
      <c r="AB29" s="225"/>
      <c r="AC29" s="225"/>
      <c r="AD29" s="225"/>
      <c r="AE29" s="225"/>
      <c r="AF29" s="225"/>
      <c r="AG29" s="241"/>
      <c r="AH29" s="241"/>
      <c r="AI29" s="241"/>
      <c r="AJ29" s="241"/>
      <c r="AK29" s="241"/>
      <c r="AL29" s="241"/>
      <c r="AM29" s="284"/>
      <c r="AN29" s="284"/>
      <c r="AO29" s="284"/>
      <c r="AP29" s="284"/>
      <c r="AQ29" s="284"/>
      <c r="AR29" s="284"/>
      <c r="AS29" s="148"/>
    </row>
    <row r="30" spans="1:45" customFormat="1" ht="15">
      <c r="A30" s="239"/>
      <c r="B30" s="97" t="s">
        <v>61</v>
      </c>
      <c r="C30" s="8">
        <f t="shared" si="16"/>
        <v>0</v>
      </c>
      <c r="D30" s="8"/>
      <c r="E30" s="8"/>
      <c r="F30" s="8"/>
      <c r="G30" s="8"/>
      <c r="H30" s="189"/>
      <c r="I30" s="225"/>
      <c r="J30" s="225"/>
      <c r="K30" s="225"/>
      <c r="L30" s="225"/>
      <c r="M30" s="225"/>
      <c r="N30" s="225"/>
      <c r="O30" s="225"/>
      <c r="P30" s="225"/>
      <c r="Q30" s="225"/>
      <c r="R30" s="225"/>
      <c r="S30" s="225"/>
      <c r="T30" s="225"/>
      <c r="U30" s="225"/>
      <c r="V30" s="225"/>
      <c r="W30" s="225"/>
      <c r="X30" s="225"/>
      <c r="Y30" s="225"/>
      <c r="Z30" s="225"/>
      <c r="AA30" s="225"/>
      <c r="AB30" s="225"/>
      <c r="AC30" s="225"/>
      <c r="AD30" s="225"/>
      <c r="AE30" s="225"/>
      <c r="AF30" s="225"/>
      <c r="AG30" s="241"/>
      <c r="AH30" s="241"/>
      <c r="AI30" s="241"/>
      <c r="AJ30" s="241"/>
      <c r="AK30" s="241"/>
      <c r="AL30" s="241"/>
      <c r="AM30" s="284"/>
      <c r="AN30" s="284"/>
      <c r="AO30" s="284"/>
      <c r="AP30" s="284"/>
      <c r="AQ30" s="284"/>
      <c r="AR30" s="284"/>
      <c r="AS30" s="148"/>
    </row>
    <row r="32" spans="1:45" ht="30">
      <c r="A32" s="245" t="s">
        <v>134</v>
      </c>
      <c r="C32" s="194"/>
    </row>
    <row r="34" spans="1:38">
      <c r="A34" s="60"/>
      <c r="B34" s="99"/>
    </row>
    <row r="35" spans="1:38" ht="15" hidden="1" customHeight="1">
      <c r="A35" s="108" t="s">
        <v>135</v>
      </c>
      <c r="B35" s="99"/>
      <c r="H35" s="61"/>
      <c r="I35" s="106"/>
      <c r="J35" s="77" t="e">
        <f>'Invoer Parameters'!#REF!/2000</f>
        <v>#REF!</v>
      </c>
      <c r="K35" s="77" t="e">
        <f>2*J35*(1+'Invoer Parameters'!$D$64)</f>
        <v>#REF!</v>
      </c>
      <c r="L35" s="77" t="e">
        <f>K35*(1+'Invoer Parameters'!$D$64)</f>
        <v>#REF!</v>
      </c>
      <c r="M35" s="77" t="e">
        <f>L35*(1+'Invoer Parameters'!$D$64)</f>
        <v>#REF!</v>
      </c>
      <c r="N35" s="77" t="e">
        <f>M35*(1+'Invoer Parameters'!$D$64)</f>
        <v>#REF!</v>
      </c>
      <c r="O35" s="77" t="e">
        <f>N35*(1+'Invoer Parameters'!$D$64)</f>
        <v>#REF!</v>
      </c>
      <c r="P35" s="77" t="e">
        <f>O35*(1+'Invoer Parameters'!$D$64)</f>
        <v>#REF!</v>
      </c>
      <c r="Q35" s="77" t="e">
        <f>P35*(1+'Invoer Parameters'!$D$64)</f>
        <v>#REF!</v>
      </c>
      <c r="R35" s="77" t="e">
        <f>Q35*(1+'Invoer Parameters'!$D$64)</f>
        <v>#REF!</v>
      </c>
      <c r="S35" s="77" t="e">
        <f>R35*(1+'Invoer Parameters'!$D$64)</f>
        <v>#REF!</v>
      </c>
      <c r="T35" s="77" t="e">
        <f>S35*(1+'Invoer Parameters'!$D$64)</f>
        <v>#REF!</v>
      </c>
      <c r="U35" s="77" t="e">
        <f>T35*(1+'Invoer Parameters'!$D$64)</f>
        <v>#REF!</v>
      </c>
      <c r="V35" s="77" t="e">
        <f>U35*(1+'Invoer Parameters'!$D$64)</f>
        <v>#REF!</v>
      </c>
      <c r="W35" s="77" t="e">
        <f>V35*(1+'Invoer Parameters'!$D$64)</f>
        <v>#REF!</v>
      </c>
      <c r="X35" s="77" t="e">
        <f>W35*(1+'Invoer Parameters'!$D$64)</f>
        <v>#REF!</v>
      </c>
      <c r="Y35" s="77" t="e">
        <f>X35*(1+'Invoer Parameters'!$D$64)</f>
        <v>#REF!</v>
      </c>
      <c r="Z35" s="77" t="e">
        <f>Y35*(1+'Invoer Parameters'!$D$64)</f>
        <v>#REF!</v>
      </c>
      <c r="AA35" s="77" t="e">
        <f>Z35*(1+'Invoer Parameters'!$D$64)</f>
        <v>#REF!</v>
      </c>
      <c r="AB35" s="77" t="e">
        <f>AA35*(1+'Invoer Parameters'!$D$64)</f>
        <v>#REF!</v>
      </c>
      <c r="AC35" s="77" t="e">
        <f>AB35*(1+'Invoer Parameters'!$D$64)</f>
        <v>#REF!</v>
      </c>
      <c r="AD35" s="77" t="e">
        <f>AC35*(1+'Invoer Parameters'!$D$64)</f>
        <v>#REF!</v>
      </c>
      <c r="AE35" s="105" t="str">
        <f>IF(AE5&gt;$O1,"",IF(AE5=$O1,0.5*AD35*(1+'Invoer Parameters'!$D64),AD35*(1+'Invoer Parameters'!$D64)))</f>
        <v/>
      </c>
      <c r="AF35" s="105" t="str">
        <f>IF(AF5&gt;$O1,"",IF(AF5=$O1,0.5*AE35*(1+'Invoer Parameters'!$D64),AE35*(1+'Invoer Parameters'!$D64)))</f>
        <v/>
      </c>
      <c r="AG35" s="105" t="str">
        <f>IF(AG5&gt;$O1,"",IF(AG5=$O1,0.5*AF35*(1+'Invoer Parameters'!$D64),AF35*(1+'Invoer Parameters'!$D64)))</f>
        <v/>
      </c>
      <c r="AH35" s="105" t="str">
        <f>IF(AH5&gt;$O1,"",IF(AH5=$O1,0.5*AG35*(1+'Invoer Parameters'!$D64),AG35*(1+'Invoer Parameters'!$D64)))</f>
        <v/>
      </c>
      <c r="AI35" s="105" t="str">
        <f>IF(AI5&gt;$O1,"",IF(AI5=$O1,0.5*AH35*(1+'Invoer Parameters'!$D64),AH35*(1+'Invoer Parameters'!$D64)))</f>
        <v/>
      </c>
      <c r="AJ35" s="105" t="str">
        <f>IF(AJ5&gt;$O1,"",IF(AJ5=$O1,0.5*AI35*(1+'Invoer Parameters'!$D64),AI35*(1+'Invoer Parameters'!$D64)))</f>
        <v/>
      </c>
      <c r="AK35" s="105" t="str">
        <f>IF(AK5&gt;$O1,"",IF(AK5=$O1,0.5*AJ35*(1+'Invoer Parameters'!$D64),AJ35*(1+'Invoer Parameters'!$D64)))</f>
        <v/>
      </c>
      <c r="AL35" s="105" t="str">
        <f>IF(AL5&gt;$O1,"",IF(AL5=$O1,0.5*AK35*(1+'Invoer Parameters'!$D64),AK35*(1+'Invoer Parameters'!$D64)))</f>
        <v/>
      </c>
    </row>
    <row r="36" spans="1:38" hidden="1">
      <c r="B36" s="99"/>
    </row>
    <row r="37" spans="1:38" hidden="1">
      <c r="A37" s="59"/>
      <c r="B37" s="99"/>
    </row>
    <row r="38" spans="1:38" hidden="1">
      <c r="B38" s="99"/>
    </row>
    <row r="39" spans="1:38" hidden="1">
      <c r="A39" s="61"/>
      <c r="B39" s="99"/>
    </row>
    <row r="40" spans="1:38" hidden="1">
      <c r="A40" s="61"/>
    </row>
    <row r="41" spans="1:38" hidden="1"/>
    <row r="42" spans="1:38" hidden="1"/>
    <row r="43" spans="1:38" ht="12.75" hidden="1" customHeight="1">
      <c r="A43" s="57"/>
      <c r="B43" s="96" t="s">
        <v>136</v>
      </c>
      <c r="C43" s="62" t="e">
        <f>(-'Invoer Parameters'!D64*(((1+'Invoer Parameters'!D64)^(OPEX!O1-OPEX!J1))*('Invoer Parameters'!#REF!)))/(1-((1+'Invoer Parameters'!D64)^(1+OPEX!O1-OPEX!J1)))/1000</f>
        <v>#REF!</v>
      </c>
      <c r="D43" s="62"/>
      <c r="E43" s="62"/>
      <c r="F43" s="62"/>
      <c r="G43" s="62"/>
    </row>
    <row r="44" spans="1:38" ht="12.75" hidden="1" customHeight="1">
      <c r="A44" s="57"/>
      <c r="B44" s="96" t="s">
        <v>137</v>
      </c>
      <c r="C44" s="38" t="e">
        <f>-FV('Invoer Parameters'!D64,O1-J1,0,'Invoer Parameters'!#REF!)/1000</f>
        <v>#REF!</v>
      </c>
      <c r="D44" s="38"/>
      <c r="E44" s="38"/>
      <c r="F44" s="38"/>
      <c r="G44" s="38"/>
    </row>
    <row r="45" spans="1:38" ht="12.75" hidden="1" customHeight="1">
      <c r="A45" s="57"/>
      <c r="H45" s="1">
        <f>12*(O1-J1)</f>
        <v>-24372</v>
      </c>
    </row>
    <row r="46" spans="1:38" ht="12.75" hidden="1" customHeight="1">
      <c r="A46" s="57"/>
      <c r="B46" s="96" t="s">
        <v>138</v>
      </c>
      <c r="C46" s="63" t="e">
        <f>-FV('Invoer Parameters'!D64,O1-J1,0,'Invoer Parameters'!#REF!)</f>
        <v>#REF!</v>
      </c>
      <c r="D46" s="63"/>
      <c r="E46" s="63"/>
      <c r="F46" s="63"/>
      <c r="G46" s="63"/>
    </row>
    <row r="47" spans="1:38" ht="12.75" hidden="1" customHeight="1">
      <c r="A47" s="57"/>
      <c r="B47" s="96" t="s">
        <v>139</v>
      </c>
      <c r="C47" s="64" t="e">
        <f>'Invoer Parameters'!#REF!</f>
        <v>#REF!</v>
      </c>
      <c r="D47" s="64"/>
      <c r="E47" s="64"/>
      <c r="F47" s="64"/>
      <c r="G47" s="64"/>
    </row>
    <row r="48" spans="1:38" ht="12.75" customHeight="1">
      <c r="C48" s="64"/>
      <c r="D48" s="64"/>
      <c r="E48" s="64"/>
      <c r="F48" s="64"/>
      <c r="G48" s="64"/>
    </row>
  </sheetData>
  <sheetProtection algorithmName="SHA-512" hashValue="QnwvYiR3aXQ+pw8FWZkJ/PJqVE85piupa1IKYBtuzikOKuf9ujzxw62enoTdmRlzEySdb0WWYvW+jqL4ViD4NQ==" saltValue="6hcT29Cu/AtPRpZrcR34Sg==" spinCount="100000" sheet="1" objects="1" scenarios="1"/>
  <dataConsolidate/>
  <conditionalFormatting sqref="C8:E8">
    <cfRule type="expression" dxfId="20" priority="26">
      <formula>IF(SUM($C$11:$C$30)&lt;&gt;$C$8,1,0)&gt;0</formula>
    </cfRule>
  </conditionalFormatting>
  <conditionalFormatting sqref="C9:E9">
    <cfRule type="notContainsBlanks" dxfId="19" priority="63">
      <formula>LEN(TRIM(C9))&gt;0</formula>
    </cfRule>
  </conditionalFormatting>
  <conditionalFormatting sqref="C9:M9">
    <cfRule type="expression" dxfId="18" priority="28">
      <formula>IF(SUM($C$11:$C$30)&lt;&gt;$C$8,1,0)&gt;0</formula>
    </cfRule>
  </conditionalFormatting>
  <conditionalFormatting sqref="H5:AT5">
    <cfRule type="cellIs" dxfId="17" priority="62" operator="between">
      <formula>$J$1</formula>
      <formula>$O$1</formula>
    </cfRule>
  </conditionalFormatting>
  <conditionalFormatting sqref="AE9:AS9">
    <cfRule type="cellIs" dxfId="16" priority="55" operator="equal">
      <formula>"Afbouwjaar"</formula>
    </cfRule>
  </conditionalFormatting>
  <conditionalFormatting sqref="AM11:AM30">
    <cfRule type="expression" dxfId="15" priority="7">
      <formula>IF($O$1&gt;=$AM$5,1,0)&gt;0</formula>
    </cfRule>
    <cfRule type="expression" dxfId="14" priority="8">
      <formula>IF($AM$5&gt;$O$1,1,0)&gt;0</formula>
    </cfRule>
  </conditionalFormatting>
  <conditionalFormatting sqref="AN11:AN30">
    <cfRule type="expression" dxfId="13" priority="9">
      <formula>IF($O$1&gt;=$AN$5,1,0)&gt;0</formula>
    </cfRule>
    <cfRule type="expression" dxfId="12" priority="15">
      <formula>IF($AN$5&gt;$O$1,1,0)&gt;0</formula>
    </cfRule>
  </conditionalFormatting>
  <conditionalFormatting sqref="AO11:AO30">
    <cfRule type="expression" dxfId="11" priority="16">
      <formula>IF($O$1&gt;=$AO$5,1,0)&gt;0</formula>
    </cfRule>
    <cfRule type="expression" dxfId="10" priority="17">
      <formula>IF($AO$5&gt;$O$1,1,0)&gt;0</formula>
    </cfRule>
  </conditionalFormatting>
  <conditionalFormatting sqref="AP11:AP30">
    <cfRule type="expression" dxfId="9" priority="18">
      <formula>IF($O$1&gt;=$AP$5,1,0)&gt;0</formula>
    </cfRule>
    <cfRule type="expression" dxfId="8" priority="19">
      <formula>IF($AP$5&gt;$O$1,1,0)&gt;0</formula>
    </cfRule>
  </conditionalFormatting>
  <conditionalFormatting sqref="AQ11:AQ30">
    <cfRule type="expression" dxfId="7" priority="20">
      <formula>IF($O$1&gt;=$AQ$5,1,0)&gt;0</formula>
    </cfRule>
    <cfRule type="expression" dxfId="6" priority="21">
      <formula>IF($AQ$5&gt;$O$1,1,0)&gt;0</formula>
    </cfRule>
  </conditionalFormatting>
  <conditionalFormatting sqref="AR11:AR30">
    <cfRule type="expression" dxfId="5" priority="1">
      <formula>IF($O$1&gt;=$AR$5,1,0)&gt;0</formula>
    </cfRule>
    <cfRule type="expression" dxfId="4" priority="2">
      <formula>IF($AR$5&gt;$O$1,1,0)&gt;0</formula>
    </cfRule>
  </conditionalFormatting>
  <conditionalFormatting sqref="AS11:AS30">
    <cfRule type="expression" dxfId="3" priority="3">
      <formula>IF($AS$5&gt;$O$1,1,0)&gt;0</formula>
    </cfRule>
    <cfRule type="expression" dxfId="2" priority="4">
      <formula>IF($O$1&gt;=$AS$5,1,0)&gt;0</formula>
    </cfRule>
  </conditionalFormatting>
  <dataValidations count="1">
    <dataValidation type="whole" operator="greaterThanOrEqual" allowBlank="1" showErrorMessage="1" errorTitle="waarde niet toegestaan" error="waarde moet groter dan nul en mag geen tekst bevatten" sqref="H11:AS30" xr:uid="{00000000-0002-0000-0300-000000000000}">
      <formula1>0</formula1>
    </dataValidation>
  </dataValidations>
  <pageMargins left="0.23622047244094491" right="0.23622047244094491" top="0.74803149606299213" bottom="0.74803149606299213" header="0.11811023622047245" footer="0.11811023622047245"/>
  <pageSetup paperSize="8" scale="54" pageOrder="overThenDown" orientation="landscape" r:id="rId1"/>
  <headerFooter>
    <oddHeader>&amp;L&amp;10Windenergie Op Zee&amp;C&amp;10RVO.nl&amp;R&amp;10Exploitatieberekening
OPEX</oddHeader>
    <oddFooter>&amp;L&amp;8&amp;F &amp;R&amp;8&amp;P van &amp;N</oddFooter>
  </headerFooter>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dimension ref="A1:AP19"/>
  <sheetViews>
    <sheetView workbookViewId="0"/>
  </sheetViews>
  <sheetFormatPr defaultColWidth="8.85546875" defaultRowHeight="12.75"/>
  <cols>
    <col min="1" max="1" width="25" style="1" customWidth="1"/>
    <col min="2" max="2" width="9.42578125" style="1" customWidth="1"/>
    <col min="3" max="40" width="7.28515625" style="1" customWidth="1"/>
    <col min="41" max="16384" width="8.85546875" style="1"/>
  </cols>
  <sheetData>
    <row r="1" spans="1:42" ht="31.5">
      <c r="A1" s="14" t="s">
        <v>140</v>
      </c>
    </row>
    <row r="2" spans="1:42" ht="15">
      <c r="A2" s="34" t="str">
        <f>Instructies!B3</f>
        <v>IJmuiden Ver kavel Gamma-A  - Definitief concept (18-8-2026)</v>
      </c>
    </row>
    <row r="5" spans="1:42" s="117" customFormat="1" ht="15.75">
      <c r="D5" s="116" t="s">
        <v>116</v>
      </c>
      <c r="E5" s="118">
        <f>'Invoer Parameters'!F80</f>
        <v>2031</v>
      </c>
      <c r="F5" s="116" t="s">
        <v>118</v>
      </c>
      <c r="G5" s="118">
        <f>'Invoer Parameters'!F81</f>
        <v>0</v>
      </c>
    </row>
    <row r="6" spans="1:42">
      <c r="A6" s="129" t="s">
        <v>141</v>
      </c>
      <c r="B6" s="18"/>
      <c r="C6" s="18">
        <f>'Invoer Parameters'!$B$68</f>
        <v>0</v>
      </c>
      <c r="D6" s="18">
        <f>C6+1</f>
        <v>1</v>
      </c>
      <c r="E6" s="18">
        <f t="shared" ref="E6:T7" si="0">D6+1</f>
        <v>2</v>
      </c>
      <c r="F6" s="18">
        <f t="shared" si="0"/>
        <v>3</v>
      </c>
      <c r="G6" s="18">
        <f t="shared" si="0"/>
        <v>4</v>
      </c>
      <c r="H6" s="18">
        <f t="shared" si="0"/>
        <v>5</v>
      </c>
      <c r="I6" s="18">
        <f t="shared" si="0"/>
        <v>6</v>
      </c>
      <c r="J6" s="18">
        <f t="shared" si="0"/>
        <v>7</v>
      </c>
      <c r="K6" s="18">
        <f t="shared" si="0"/>
        <v>8</v>
      </c>
      <c r="L6" s="18">
        <f t="shared" si="0"/>
        <v>9</v>
      </c>
      <c r="M6" s="18">
        <f t="shared" si="0"/>
        <v>10</v>
      </c>
      <c r="N6" s="18">
        <f t="shared" si="0"/>
        <v>11</v>
      </c>
      <c r="O6" s="18">
        <f t="shared" si="0"/>
        <v>12</v>
      </c>
      <c r="P6" s="18">
        <f t="shared" si="0"/>
        <v>13</v>
      </c>
      <c r="Q6" s="18">
        <f t="shared" si="0"/>
        <v>14</v>
      </c>
      <c r="R6" s="18">
        <f t="shared" si="0"/>
        <v>15</v>
      </c>
      <c r="S6" s="18">
        <f t="shared" si="0"/>
        <v>16</v>
      </c>
      <c r="T6" s="18">
        <f t="shared" si="0"/>
        <v>17</v>
      </c>
      <c r="U6" s="18">
        <f t="shared" ref="U6:AB7" si="1">T6+1</f>
        <v>18</v>
      </c>
      <c r="V6" s="18">
        <f t="shared" si="1"/>
        <v>19</v>
      </c>
      <c r="W6" s="18">
        <f t="shared" si="1"/>
        <v>20</v>
      </c>
      <c r="X6" s="18">
        <f t="shared" si="1"/>
        <v>21</v>
      </c>
      <c r="Y6" s="18">
        <f t="shared" si="1"/>
        <v>22</v>
      </c>
      <c r="Z6" s="18">
        <f t="shared" si="1"/>
        <v>23</v>
      </c>
      <c r="AA6" s="18">
        <f t="shared" si="1"/>
        <v>24</v>
      </c>
      <c r="AB6" s="18">
        <f t="shared" si="1"/>
        <v>25</v>
      </c>
      <c r="AC6" s="18">
        <f t="shared" ref="AC6:AC7" si="2">AB6+1</f>
        <v>26</v>
      </c>
      <c r="AD6" s="18">
        <f t="shared" ref="AD6:AD7" si="3">AC6+1</f>
        <v>27</v>
      </c>
      <c r="AE6" s="18">
        <f t="shared" ref="AE6:AE7" si="4">AD6+1</f>
        <v>28</v>
      </c>
      <c r="AF6" s="18">
        <f t="shared" ref="AF6:AF7" si="5">AE6+1</f>
        <v>29</v>
      </c>
      <c r="AG6" s="18">
        <f t="shared" ref="AG6:AG7" si="6">AF6+1</f>
        <v>30</v>
      </c>
      <c r="AH6" s="18">
        <f t="shared" ref="AH6:AH7" si="7">AG6+1</f>
        <v>31</v>
      </c>
      <c r="AI6" s="18">
        <f t="shared" ref="AI6:AI7" si="8">AH6+1</f>
        <v>32</v>
      </c>
      <c r="AJ6" s="18">
        <f t="shared" ref="AJ6:AJ7" si="9">AI6+1</f>
        <v>33</v>
      </c>
      <c r="AK6" s="18">
        <f t="shared" ref="AK6:AK7" si="10">AJ6+1</f>
        <v>34</v>
      </c>
      <c r="AL6" s="18">
        <f t="shared" ref="AL6:AL7" si="11">AK6+1</f>
        <v>35</v>
      </c>
      <c r="AM6" s="18">
        <f t="shared" ref="AM6:AM7" si="12">AL6+1</f>
        <v>36</v>
      </c>
      <c r="AN6" s="18">
        <f t="shared" ref="AN6:AN7" si="13">AM6+1</f>
        <v>37</v>
      </c>
      <c r="AO6" s="18">
        <f t="shared" ref="AO6:AO7" si="14">AN6+1</f>
        <v>38</v>
      </c>
      <c r="AP6" s="18">
        <f t="shared" ref="AP6:AP7" si="15">AO6+1</f>
        <v>39</v>
      </c>
    </row>
    <row r="7" spans="1:42">
      <c r="A7" s="129" t="s">
        <v>142</v>
      </c>
      <c r="B7" s="18"/>
      <c r="C7" s="18">
        <v>0</v>
      </c>
      <c r="D7" s="18">
        <f>C7+1</f>
        <v>1</v>
      </c>
      <c r="E7" s="18">
        <f t="shared" si="0"/>
        <v>2</v>
      </c>
      <c r="F7" s="18">
        <f t="shared" si="0"/>
        <v>3</v>
      </c>
      <c r="G7" s="18">
        <f t="shared" si="0"/>
        <v>4</v>
      </c>
      <c r="H7" s="18">
        <f t="shared" si="0"/>
        <v>5</v>
      </c>
      <c r="I7" s="18">
        <f t="shared" si="0"/>
        <v>6</v>
      </c>
      <c r="J7" s="18">
        <f t="shared" si="0"/>
        <v>7</v>
      </c>
      <c r="K7" s="18">
        <f t="shared" si="0"/>
        <v>8</v>
      </c>
      <c r="L7" s="18">
        <f t="shared" si="0"/>
        <v>9</v>
      </c>
      <c r="M7" s="18">
        <f t="shared" si="0"/>
        <v>10</v>
      </c>
      <c r="N7" s="18">
        <f t="shared" si="0"/>
        <v>11</v>
      </c>
      <c r="O7" s="18">
        <f t="shared" si="0"/>
        <v>12</v>
      </c>
      <c r="P7" s="18">
        <f t="shared" si="0"/>
        <v>13</v>
      </c>
      <c r="Q7" s="18">
        <f t="shared" si="0"/>
        <v>14</v>
      </c>
      <c r="R7" s="18">
        <f t="shared" si="0"/>
        <v>15</v>
      </c>
      <c r="S7" s="18">
        <f t="shared" si="0"/>
        <v>16</v>
      </c>
      <c r="T7" s="18">
        <f t="shared" si="0"/>
        <v>17</v>
      </c>
      <c r="U7" s="18">
        <f t="shared" si="1"/>
        <v>18</v>
      </c>
      <c r="V7" s="18">
        <f t="shared" si="1"/>
        <v>19</v>
      </c>
      <c r="W7" s="18">
        <f t="shared" si="1"/>
        <v>20</v>
      </c>
      <c r="X7" s="18">
        <f t="shared" si="1"/>
        <v>21</v>
      </c>
      <c r="Y7" s="18">
        <f t="shared" si="1"/>
        <v>22</v>
      </c>
      <c r="Z7" s="18">
        <f t="shared" si="1"/>
        <v>23</v>
      </c>
      <c r="AA7" s="18">
        <f t="shared" si="1"/>
        <v>24</v>
      </c>
      <c r="AB7" s="18">
        <f t="shared" si="1"/>
        <v>25</v>
      </c>
      <c r="AC7" s="18">
        <f t="shared" si="2"/>
        <v>26</v>
      </c>
      <c r="AD7" s="18">
        <f t="shared" si="3"/>
        <v>27</v>
      </c>
      <c r="AE7" s="18">
        <f t="shared" si="4"/>
        <v>28</v>
      </c>
      <c r="AF7" s="18">
        <f t="shared" si="5"/>
        <v>29</v>
      </c>
      <c r="AG7" s="18">
        <f t="shared" si="6"/>
        <v>30</v>
      </c>
      <c r="AH7" s="18">
        <f t="shared" si="7"/>
        <v>31</v>
      </c>
      <c r="AI7" s="18">
        <f t="shared" si="8"/>
        <v>32</v>
      </c>
      <c r="AJ7" s="18">
        <f t="shared" si="9"/>
        <v>33</v>
      </c>
      <c r="AK7" s="18">
        <f t="shared" si="10"/>
        <v>34</v>
      </c>
      <c r="AL7" s="18">
        <f t="shared" si="11"/>
        <v>35</v>
      </c>
      <c r="AM7" s="18">
        <f t="shared" si="12"/>
        <v>36</v>
      </c>
      <c r="AN7" s="18">
        <f t="shared" si="13"/>
        <v>37</v>
      </c>
      <c r="AO7" s="18">
        <f t="shared" si="14"/>
        <v>38</v>
      </c>
      <c r="AP7" s="18">
        <f t="shared" si="15"/>
        <v>39</v>
      </c>
    </row>
    <row r="8" spans="1:42">
      <c r="A8" s="1" t="s">
        <v>143</v>
      </c>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row>
    <row r="9" spans="1:42">
      <c r="A9" s="53" t="s">
        <v>144</v>
      </c>
      <c r="C9" s="2">
        <f>IF( AND(C$6&gt;='Invoer Parameters'!$B27,C$6&lt;='Invoer Parameters'!D$23 ),'Invoer Parameters'!$D27,0)</f>
        <v>0</v>
      </c>
      <c r="D9" s="2">
        <f>IF( AND(D$6&gt;='Invoer Parameters'!$B27,D$6&lt;='Invoer Parameters'!D$23 ),'Invoer Parameters'!$D27,0)</f>
        <v>0</v>
      </c>
      <c r="E9" s="2">
        <f>IF( AND(E$6&gt;='Invoer Parameters'!$B27,E$6&lt;='Invoer Parameters'!$D$23 ),'Invoer Parameters'!$D27,0)</f>
        <v>0</v>
      </c>
      <c r="F9" s="2">
        <f>IF( AND(F$6&gt;='Invoer Parameters'!$B27,F$6&lt;='Invoer Parameters'!$D$23 ),'Invoer Parameters'!$D27,0)</f>
        <v>0</v>
      </c>
      <c r="G9" s="2">
        <f>IF( AND(G$6&gt;='Invoer Parameters'!$B27,G$6&lt;='Invoer Parameters'!$D$23 ),'Invoer Parameters'!$D27,0)</f>
        <v>0</v>
      </c>
      <c r="H9" s="2">
        <f>IF( AND(H$6&gt;='Invoer Parameters'!$B27,H$6&lt;='Invoer Parameters'!$D$23 ),'Invoer Parameters'!$D27,0)</f>
        <v>0</v>
      </c>
      <c r="I9" s="2">
        <f>IF( AND(I$6&gt;='Invoer Parameters'!$B27,I$6&lt;='Invoer Parameters'!$D$23 ),'Invoer Parameters'!$D27,0)</f>
        <v>0</v>
      </c>
      <c r="J9" s="2">
        <f>IF( AND(J$6&gt;='Invoer Parameters'!$B27,J$6&lt;='Invoer Parameters'!$D$23 ),'Invoer Parameters'!$D27,0)</f>
        <v>0</v>
      </c>
      <c r="K9" s="2">
        <f>IF( AND(K$6&gt;='Invoer Parameters'!$B27,K$6&lt;='Invoer Parameters'!$D$23 ),'Invoer Parameters'!$D27,0)</f>
        <v>0</v>
      </c>
      <c r="L9" s="2">
        <f>IF( AND(L$6&gt;='Invoer Parameters'!$B27,L$6&lt;='Invoer Parameters'!$D$23 ),'Invoer Parameters'!$D27,0)</f>
        <v>0</v>
      </c>
      <c r="M9" s="2">
        <f>IF( AND(M$6&gt;='Invoer Parameters'!$B27,M$6&lt;='Invoer Parameters'!$D$23 ),'Invoer Parameters'!$D27,0)</f>
        <v>0</v>
      </c>
      <c r="N9" s="2">
        <f>IF( AND(N$6&gt;='Invoer Parameters'!$B27,N$6&lt;='Invoer Parameters'!$D$23 ),'Invoer Parameters'!$D27,0)</f>
        <v>0</v>
      </c>
      <c r="O9" s="2">
        <f>IF( AND(O$6&gt;='Invoer Parameters'!$B27,O$6&lt;='Invoer Parameters'!$D$23 ),'Invoer Parameters'!$D27,0)</f>
        <v>0</v>
      </c>
      <c r="P9" s="2">
        <f>IF( AND(P$6&gt;='Invoer Parameters'!$B27,P$6&lt;='Invoer Parameters'!$D$23 ),'Invoer Parameters'!$D27,0)</f>
        <v>0</v>
      </c>
      <c r="Q9" s="2">
        <f>IF( AND(Q$6&gt;='Invoer Parameters'!$B27,Q$6&lt;='Invoer Parameters'!$D$23 ),'Invoer Parameters'!$D27,0)</f>
        <v>0</v>
      </c>
      <c r="R9" s="2">
        <f>IF( AND(R$6&gt;='Invoer Parameters'!$B27,R$6&lt;='Invoer Parameters'!$D$23 ),'Invoer Parameters'!$D27,0)</f>
        <v>0</v>
      </c>
      <c r="S9" s="2">
        <f>IF( AND(S$6&gt;='Invoer Parameters'!$B27,S$6&lt;='Invoer Parameters'!$D$23 ),'Invoer Parameters'!$D27,0)</f>
        <v>0</v>
      </c>
      <c r="T9" s="2">
        <f>IF( AND(T$6&gt;='Invoer Parameters'!$B27,T$6&lt;='Invoer Parameters'!$D$23 ),'Invoer Parameters'!$D27,0)</f>
        <v>0</v>
      </c>
      <c r="U9" s="2">
        <f>IF( AND(U$6&gt;='Invoer Parameters'!$B27,U$6&lt;='Invoer Parameters'!$D$23 ),'Invoer Parameters'!$D27,0)</f>
        <v>0</v>
      </c>
      <c r="V9" s="2">
        <f>IF( AND(V$6&gt;='Invoer Parameters'!$B27,V$6&lt;='Invoer Parameters'!$D$23 ),'Invoer Parameters'!$D27,0)</f>
        <v>0</v>
      </c>
      <c r="W9" s="2">
        <f>IF( AND(W$6&gt;='Invoer Parameters'!$B27,W$6&lt;='Invoer Parameters'!$D$23 ),'Invoer Parameters'!$D27,0)</f>
        <v>0</v>
      </c>
      <c r="X9" s="2">
        <f>IF( AND(X$6&gt;='Invoer Parameters'!$B27,X$6&lt;='Invoer Parameters'!$D$23 ),'Invoer Parameters'!$D27,0)</f>
        <v>0</v>
      </c>
      <c r="Y9" s="2">
        <f>IF( AND(Y$6&gt;='Invoer Parameters'!$B27,Y$6&lt;='Invoer Parameters'!$D$23 ),'Invoer Parameters'!$D27,0)</f>
        <v>0</v>
      </c>
      <c r="Z9" s="2">
        <f>IF( AND(Z$6&gt;='Invoer Parameters'!$B27,Z$6&lt;='Invoer Parameters'!$D$23 ),'Invoer Parameters'!$D27,0)</f>
        <v>0</v>
      </c>
      <c r="AA9" s="2">
        <f>IF( AND(AA$6&gt;='Invoer Parameters'!$B27,AA$6&lt;='Invoer Parameters'!$D$23 ),'Invoer Parameters'!$D27,0)</f>
        <v>0</v>
      </c>
      <c r="AB9" s="2">
        <f>IF( AND(AB$6&gt;='Invoer Parameters'!$B27,AB$6&lt;='Invoer Parameters'!$D$23 ),'Invoer Parameters'!$D27,0)</f>
        <v>0</v>
      </c>
      <c r="AC9" s="2">
        <f>IF( AND(AC$6&gt;='Invoer Parameters'!$B27,AC$6&lt;='Invoer Parameters'!$D$23 ),'Invoer Parameters'!$D27,0)</f>
        <v>0</v>
      </c>
      <c r="AD9" s="2">
        <f>IF( AND(AD$6&gt;='Invoer Parameters'!$B27,AD$6&lt;='Invoer Parameters'!$D$23 ),'Invoer Parameters'!$D27,0)</f>
        <v>0</v>
      </c>
      <c r="AE9" s="2">
        <f>IF( AND(AE$6&gt;='Invoer Parameters'!$B27,AE$6&lt;='Invoer Parameters'!$D$23 ),'Invoer Parameters'!$D27,0)</f>
        <v>0</v>
      </c>
      <c r="AF9" s="2">
        <f>IF( AND(AF$6&gt;='Invoer Parameters'!$B27,AF$6&lt;='Invoer Parameters'!$D$23 ),'Invoer Parameters'!$D27,0)</f>
        <v>0</v>
      </c>
      <c r="AG9" s="2">
        <f>IF( AND(AG$6&gt;='Invoer Parameters'!$B27,AG$6&lt;='Invoer Parameters'!$D$23 ),'Invoer Parameters'!$D27,0)</f>
        <v>0</v>
      </c>
      <c r="AH9" s="2">
        <f>IF( AND(AH$6&gt;='Invoer Parameters'!$B27,AH$6&lt;='Invoer Parameters'!$D$23 ),'Invoer Parameters'!$D27,0)</f>
        <v>0</v>
      </c>
      <c r="AI9" s="2">
        <f>IF( AND(AI$6&gt;='Invoer Parameters'!$B27,AI$6&lt;='Invoer Parameters'!$D$23 ),'Invoer Parameters'!$D27,0)</f>
        <v>0</v>
      </c>
      <c r="AJ9" s="2">
        <f>IF( AND(AJ$6&gt;='Invoer Parameters'!$B27,AJ$6&lt;='Invoer Parameters'!$D$23 ),'Invoer Parameters'!$D27,0)</f>
        <v>0</v>
      </c>
      <c r="AK9" s="2">
        <f>IF( AND(AK$6&gt;='Invoer Parameters'!$B27,AK$6&lt;='Invoer Parameters'!$D$23 ),'Invoer Parameters'!$D27,0)</f>
        <v>0</v>
      </c>
      <c r="AL9" s="2">
        <f>IF( AND(AL$6&gt;='Invoer Parameters'!$B27,AL$6&lt;='Invoer Parameters'!$D$23 ),'Invoer Parameters'!$D27,0)</f>
        <v>0</v>
      </c>
      <c r="AM9" s="2">
        <f>IF( AND(AM$6&gt;='Invoer Parameters'!$B27,AM$6&lt;='Invoer Parameters'!$D$23 ),'Invoer Parameters'!$D27,0)</f>
        <v>0</v>
      </c>
      <c r="AN9" s="2">
        <f>IF( AND(AN$6&gt;='Invoer Parameters'!$B27,AN$6&lt;='Invoer Parameters'!$D$23 ),'Invoer Parameters'!$D27,0)</f>
        <v>0</v>
      </c>
      <c r="AO9" s="2">
        <f>IF( AND(AO$6&gt;='Invoer Parameters'!$B27,AO$6&lt;='Invoer Parameters'!$D$23 ),'Invoer Parameters'!$D27,0)</f>
        <v>0</v>
      </c>
      <c r="AP9" s="2">
        <f>IF( AND(AP$6&gt;='Invoer Parameters'!$B27,AP$6&lt;='Invoer Parameters'!$D$23 ),'Invoer Parameters'!$D27,0)</f>
        <v>0</v>
      </c>
    </row>
    <row r="10" spans="1:42">
      <c r="A10" s="53" t="s">
        <v>145</v>
      </c>
      <c r="C10" s="2">
        <f>IF( AND(C$6&gt;='Invoer Parameters'!$B28,C$6&lt;='Invoer Parameters'!D$23 ),'Invoer Parameters'!$D28,0)</f>
        <v>0</v>
      </c>
      <c r="D10" s="2">
        <f>IF( AND(D$6&gt;='Invoer Parameters'!$B28,D$6&lt;='Invoer Parameters'!D$23 ),'Invoer Parameters'!$D28,0)</f>
        <v>0</v>
      </c>
      <c r="E10" s="2">
        <f>IF( AND(E$6&gt;='Invoer Parameters'!$B28,E$6&lt;='Invoer Parameters'!$D$23 ),'Invoer Parameters'!$D28,0)</f>
        <v>0</v>
      </c>
      <c r="F10" s="2">
        <f>IF( AND(F$6&gt;='Invoer Parameters'!$B28,F$6&lt;='Invoer Parameters'!$D$23 ),'Invoer Parameters'!$D28,0)</f>
        <v>0</v>
      </c>
      <c r="G10" s="2">
        <f>IF( AND(G$6&gt;='Invoer Parameters'!$B28,G$6&lt;='Invoer Parameters'!$D$23 ),'Invoer Parameters'!$D28,0)</f>
        <v>0</v>
      </c>
      <c r="H10" s="2">
        <f>IF( AND(H$6&gt;='Invoer Parameters'!$B28,H$6&lt;='Invoer Parameters'!$D$23 ),'Invoer Parameters'!$D28,0)</f>
        <v>0</v>
      </c>
      <c r="I10" s="2">
        <f>IF( AND(I$6&gt;='Invoer Parameters'!$B28,I$6&lt;='Invoer Parameters'!$D$23 ),'Invoer Parameters'!$D28,0)</f>
        <v>0</v>
      </c>
      <c r="J10" s="2">
        <f>IF( AND(J$6&gt;='Invoer Parameters'!$B28,J$6&lt;='Invoer Parameters'!$D$23 ),'Invoer Parameters'!$D28,0)</f>
        <v>0</v>
      </c>
      <c r="K10" s="2">
        <f>IF( AND(K$6&gt;='Invoer Parameters'!$B28,K$6&lt;='Invoer Parameters'!$D$23 ),'Invoer Parameters'!$D28,0)</f>
        <v>0</v>
      </c>
      <c r="L10" s="2">
        <f>IF( AND(L$6&gt;='Invoer Parameters'!$B28,L$6&lt;='Invoer Parameters'!$D$23 ),'Invoer Parameters'!$D28,0)</f>
        <v>0</v>
      </c>
      <c r="M10" s="2">
        <f>IF( AND(M$6&gt;='Invoer Parameters'!$B28,M$6&lt;='Invoer Parameters'!$D$23 ),'Invoer Parameters'!$D28,0)</f>
        <v>0</v>
      </c>
      <c r="N10" s="2">
        <f>IF( AND(N$6&gt;='Invoer Parameters'!$B28,N$6&lt;='Invoer Parameters'!$D$23 ),'Invoer Parameters'!$D28,0)</f>
        <v>0</v>
      </c>
      <c r="O10" s="2">
        <f>IF( AND(O$6&gt;='Invoer Parameters'!$B28,O$6&lt;='Invoer Parameters'!$D$23 ),'Invoer Parameters'!$D28,0)</f>
        <v>0</v>
      </c>
      <c r="P10" s="2">
        <f>IF( AND(P$6&gt;='Invoer Parameters'!$B28,P$6&lt;='Invoer Parameters'!$D$23 ),'Invoer Parameters'!$D28,0)</f>
        <v>0</v>
      </c>
      <c r="Q10" s="2">
        <f>IF( AND(Q$6&gt;='Invoer Parameters'!$B28,Q$6&lt;='Invoer Parameters'!$D$23 ),'Invoer Parameters'!$D28,0)</f>
        <v>0</v>
      </c>
      <c r="R10" s="2">
        <f>IF( AND(R$6&gt;='Invoer Parameters'!$B28,R$6&lt;='Invoer Parameters'!$D$23 ),'Invoer Parameters'!$D28,0)</f>
        <v>0</v>
      </c>
      <c r="S10" s="2">
        <f>IF( AND(S$6&gt;='Invoer Parameters'!$B28,S$6&lt;='Invoer Parameters'!$D$23 ),'Invoer Parameters'!$D28,0)</f>
        <v>0</v>
      </c>
      <c r="T10" s="2">
        <f>IF( AND(T$6&gt;='Invoer Parameters'!$B28,T$6&lt;='Invoer Parameters'!$D$23 ),'Invoer Parameters'!$D28,0)</f>
        <v>0</v>
      </c>
      <c r="U10" s="2">
        <f>IF( AND(U$6&gt;='Invoer Parameters'!$B28,U$6&lt;='Invoer Parameters'!$D$23 ),'Invoer Parameters'!$D28,0)</f>
        <v>0</v>
      </c>
      <c r="V10" s="2">
        <f>IF( AND(V$6&gt;='Invoer Parameters'!$B28,V$6&lt;='Invoer Parameters'!$D$23 ),'Invoer Parameters'!$D28,0)</f>
        <v>0</v>
      </c>
      <c r="W10" s="2">
        <f>IF( AND(W$6&gt;='Invoer Parameters'!$B28,W$6&lt;='Invoer Parameters'!$D$23 ),'Invoer Parameters'!$D28,0)</f>
        <v>0</v>
      </c>
      <c r="X10" s="2">
        <f>IF( AND(X$6&gt;='Invoer Parameters'!$B28,X$6&lt;='Invoer Parameters'!$D$23 ),'Invoer Parameters'!$D28,0)</f>
        <v>0</v>
      </c>
      <c r="Y10" s="2">
        <f>IF( AND(Y$6&gt;='Invoer Parameters'!$B28,Y$6&lt;='Invoer Parameters'!$D$23 ),'Invoer Parameters'!$D28,0)</f>
        <v>0</v>
      </c>
      <c r="Z10" s="2">
        <f>IF( AND(Z$6&gt;='Invoer Parameters'!$B28,Z$6&lt;='Invoer Parameters'!$D$23 ),'Invoer Parameters'!$D28,0)</f>
        <v>0</v>
      </c>
      <c r="AA10" s="2">
        <f>IF( AND(AA$6&gt;='Invoer Parameters'!$B28,AA$6&lt;='Invoer Parameters'!$D$23 ),'Invoer Parameters'!$D28,0)</f>
        <v>0</v>
      </c>
      <c r="AB10" s="2">
        <f>IF( AND(AB$6&gt;='Invoer Parameters'!$B28,AB$6&lt;='Invoer Parameters'!$D$23 ),'Invoer Parameters'!$D28,0)</f>
        <v>0</v>
      </c>
      <c r="AC10" s="2">
        <f>IF( AND(AC$6&gt;='Invoer Parameters'!$B28,AC$6&lt;='Invoer Parameters'!$D$23 ),'Invoer Parameters'!$D28,0)</f>
        <v>0</v>
      </c>
      <c r="AD10" s="2">
        <f>IF( AND(AD$6&gt;='Invoer Parameters'!$B28,AD$6&lt;='Invoer Parameters'!$D$23 ),'Invoer Parameters'!$D28,0)</f>
        <v>0</v>
      </c>
      <c r="AE10" s="2">
        <f>IF( AND(AE$6&gt;='Invoer Parameters'!$B28,AE$6&lt;='Invoer Parameters'!$D$23 ),'Invoer Parameters'!$D28,0)</f>
        <v>0</v>
      </c>
      <c r="AF10" s="2">
        <f>IF( AND(AF$6&gt;='Invoer Parameters'!$B28,AF$6&lt;='Invoer Parameters'!$D$23 ),'Invoer Parameters'!$D28,0)</f>
        <v>0</v>
      </c>
      <c r="AG10" s="2">
        <f>IF( AND(AG$6&gt;='Invoer Parameters'!$B28,AG$6&lt;='Invoer Parameters'!$D$23 ),'Invoer Parameters'!$D28,0)</f>
        <v>0</v>
      </c>
      <c r="AH10" s="2">
        <f>IF( AND(AH$6&gt;='Invoer Parameters'!$B28,AH$6&lt;='Invoer Parameters'!$D$23 ),'Invoer Parameters'!$D28,0)</f>
        <v>0</v>
      </c>
      <c r="AI10" s="2">
        <f>IF( AND(AI$6&gt;='Invoer Parameters'!$B28,AI$6&lt;='Invoer Parameters'!$D$23 ),'Invoer Parameters'!$D28,0)</f>
        <v>0</v>
      </c>
      <c r="AJ10" s="2">
        <f>IF( AND(AJ$6&gt;='Invoer Parameters'!$B28,AJ$6&lt;='Invoer Parameters'!$D$23 ),'Invoer Parameters'!$D28,0)</f>
        <v>0</v>
      </c>
      <c r="AK10" s="2">
        <f>IF( AND(AK$6&gt;='Invoer Parameters'!$B28,AK$6&lt;='Invoer Parameters'!$D$23 ),'Invoer Parameters'!$D28,0)</f>
        <v>0</v>
      </c>
      <c r="AL10" s="2">
        <f>IF( AND(AL$6&gt;='Invoer Parameters'!$B28,AL$6&lt;='Invoer Parameters'!$D$23 ),'Invoer Parameters'!$D28,0)</f>
        <v>0</v>
      </c>
      <c r="AM10" s="2">
        <f>IF( AND(AM$6&gt;='Invoer Parameters'!$B28,AM$6&lt;='Invoer Parameters'!$D$23 ),'Invoer Parameters'!$D28,0)</f>
        <v>0</v>
      </c>
      <c r="AN10" s="2">
        <f>IF( AND(AN$6&gt;='Invoer Parameters'!$B28,AN$6&lt;='Invoer Parameters'!$D$23 ),'Invoer Parameters'!$D28,0)</f>
        <v>0</v>
      </c>
      <c r="AO10" s="2">
        <f>IF( AND(AO$6&gt;='Invoer Parameters'!$B28,AO$6&lt;='Invoer Parameters'!$D$23 ),'Invoer Parameters'!$D28,0)</f>
        <v>0</v>
      </c>
      <c r="AP10" s="2">
        <f>IF( AND(AP$6&gt;='Invoer Parameters'!$B28,AP$6&lt;='Invoer Parameters'!$D$23 ),'Invoer Parameters'!$D28,0)</f>
        <v>0</v>
      </c>
    </row>
    <row r="11" spans="1:42">
      <c r="A11" s="53" t="s">
        <v>146</v>
      </c>
      <c r="C11" s="2">
        <f>IF( AND(C$6&gt;='Invoer Parameters'!$B30,C$6&lt;='Invoer Parameters'!D$23 ),'Invoer Parameters'!$D30,0)</f>
        <v>0</v>
      </c>
      <c r="D11" s="2">
        <f>IF( AND(D$6&gt;='Invoer Parameters'!$B30,D$6&lt;='Invoer Parameters'!D$23 ),'Invoer Parameters'!$D30,0)</f>
        <v>0</v>
      </c>
      <c r="E11" s="2">
        <f>IF( AND(E$6&gt;='Invoer Parameters'!$B30,E$6&lt;='Invoer Parameters'!$D$23 ),'Invoer Parameters'!$D30,0)</f>
        <v>0</v>
      </c>
      <c r="F11" s="2">
        <f>IF( AND(F$6&gt;='Invoer Parameters'!$B30,F$6&lt;='Invoer Parameters'!$D$23 ),'Invoer Parameters'!$D30,0)</f>
        <v>0</v>
      </c>
      <c r="G11" s="2">
        <f>IF( AND(G$6&gt;='Invoer Parameters'!$B30,G$6&lt;='Invoer Parameters'!$D$23 ),'Invoer Parameters'!$D30,0)</f>
        <v>0</v>
      </c>
      <c r="H11" s="2">
        <f>IF( AND(H$6&gt;='Invoer Parameters'!$B30,H$6&lt;='Invoer Parameters'!$D$23 ),'Invoer Parameters'!$D30,0)</f>
        <v>0</v>
      </c>
      <c r="I11" s="2">
        <f>IF( AND(I$6&gt;='Invoer Parameters'!$B30,I$6&lt;='Invoer Parameters'!$D$23 ),'Invoer Parameters'!$D30,0)</f>
        <v>0</v>
      </c>
      <c r="J11" s="2">
        <f>IF( AND(J$6&gt;='Invoer Parameters'!$B30,J$6&lt;='Invoer Parameters'!$D$23 ),'Invoer Parameters'!$D30,0)</f>
        <v>0</v>
      </c>
      <c r="K11" s="2">
        <f>IF( AND(K$6&gt;='Invoer Parameters'!$B30,K$6&lt;='Invoer Parameters'!$D$23 ),'Invoer Parameters'!$D30,0)</f>
        <v>0</v>
      </c>
      <c r="L11" s="2">
        <f>IF( AND(L$6&gt;='Invoer Parameters'!$B30,L$6&lt;='Invoer Parameters'!$D$23 ),'Invoer Parameters'!$D30,0)</f>
        <v>0</v>
      </c>
      <c r="M11" s="2">
        <f>IF( AND(M$6&gt;='Invoer Parameters'!$B30,M$6&lt;='Invoer Parameters'!$D$23 ),'Invoer Parameters'!$D30,0)</f>
        <v>0</v>
      </c>
      <c r="N11" s="2">
        <f>IF( AND(N$6&gt;='Invoer Parameters'!$B30,N$6&lt;='Invoer Parameters'!$D$23 ),'Invoer Parameters'!$D30,0)</f>
        <v>0</v>
      </c>
      <c r="O11" s="2">
        <f>IF( AND(O$6&gt;='Invoer Parameters'!$B30,O$6&lt;='Invoer Parameters'!$D$23 ),'Invoer Parameters'!$D30,0)</f>
        <v>0</v>
      </c>
      <c r="P11" s="2">
        <f>IF( AND(P$6&gt;='Invoer Parameters'!$B30,P$6&lt;='Invoer Parameters'!$D$23 ),'Invoer Parameters'!$D30,0)</f>
        <v>0</v>
      </c>
      <c r="Q11" s="2">
        <f>IF( AND(Q$6&gt;='Invoer Parameters'!$B30,Q$6&lt;='Invoer Parameters'!$D$23 ),'Invoer Parameters'!$D30,0)</f>
        <v>0</v>
      </c>
      <c r="R11" s="2">
        <f>IF( AND(R$6&gt;='Invoer Parameters'!$B30,R$6&lt;='Invoer Parameters'!$D$23 ),'Invoer Parameters'!$D30,0)</f>
        <v>0</v>
      </c>
      <c r="S11" s="2">
        <f>IF( AND(S$6&gt;='Invoer Parameters'!$B30,S$6&lt;='Invoer Parameters'!$D$23 ),'Invoer Parameters'!$D30,0)</f>
        <v>0</v>
      </c>
      <c r="T11" s="2">
        <f>IF( AND(T$6&gt;='Invoer Parameters'!$B30,T$6&lt;='Invoer Parameters'!$D$23 ),'Invoer Parameters'!$D30,0)</f>
        <v>0</v>
      </c>
      <c r="U11" s="2">
        <f>IF( AND(U$6&gt;='Invoer Parameters'!$B30,U$6&lt;='Invoer Parameters'!$D$23 ),'Invoer Parameters'!$D30,0)</f>
        <v>0</v>
      </c>
      <c r="V11" s="2">
        <f>IF( AND(V$6&gt;='Invoer Parameters'!$B30,V$6&lt;='Invoer Parameters'!$D$23 ),'Invoer Parameters'!$D30,0)</f>
        <v>0</v>
      </c>
      <c r="W11" s="2">
        <f>IF( AND(W$6&gt;='Invoer Parameters'!$B30,W$6&lt;='Invoer Parameters'!$D$23 ),'Invoer Parameters'!$D30,0)</f>
        <v>0</v>
      </c>
      <c r="X11" s="2">
        <f>IF( AND(X$6&gt;='Invoer Parameters'!$B30,X$6&lt;='Invoer Parameters'!$D$23 ),'Invoer Parameters'!$D30,0)</f>
        <v>0</v>
      </c>
      <c r="Y11" s="2">
        <f>IF( AND(Y$6&gt;='Invoer Parameters'!$B30,Y$6&lt;='Invoer Parameters'!$D$23 ),'Invoer Parameters'!$D30,0)</f>
        <v>0</v>
      </c>
      <c r="Z11" s="2">
        <f>IF( AND(Z$6&gt;='Invoer Parameters'!$B30,Z$6&lt;='Invoer Parameters'!$D$23 ),'Invoer Parameters'!$D30,0)</f>
        <v>0</v>
      </c>
      <c r="AA11" s="2">
        <f>IF( AND(AA$6&gt;='Invoer Parameters'!$B30,AA$6&lt;='Invoer Parameters'!$D$23 ),'Invoer Parameters'!$D30,0)</f>
        <v>0</v>
      </c>
      <c r="AB11" s="2">
        <f>IF( AND(AB$6&gt;='Invoer Parameters'!$B30,AB$6&lt;='Invoer Parameters'!$D$23 ),'Invoer Parameters'!$D30,0)</f>
        <v>0</v>
      </c>
      <c r="AC11" s="2">
        <f>IF( AND(AC$6&gt;='Invoer Parameters'!$B30,AC$6&lt;='Invoer Parameters'!$D$23 ),'Invoer Parameters'!$D30,0)</f>
        <v>0</v>
      </c>
      <c r="AD11" s="2">
        <f>IF( AND(AD$6&gt;='Invoer Parameters'!$B30,AD$6&lt;='Invoer Parameters'!$D$23 ),'Invoer Parameters'!$D30,0)</f>
        <v>0</v>
      </c>
      <c r="AE11" s="2">
        <f>IF( AND(AE$6&gt;='Invoer Parameters'!$B30,AE$6&lt;='Invoer Parameters'!$D$23 ),'Invoer Parameters'!$D30,0)</f>
        <v>0</v>
      </c>
      <c r="AF11" s="2">
        <f>IF( AND(AF$6&gt;='Invoer Parameters'!$B30,AF$6&lt;='Invoer Parameters'!$D$23 ),'Invoer Parameters'!$D30,0)</f>
        <v>0</v>
      </c>
      <c r="AG11" s="2">
        <f>IF( AND(AG$6&gt;='Invoer Parameters'!$B30,AG$6&lt;='Invoer Parameters'!$D$23 ),'Invoer Parameters'!$D30,0)</f>
        <v>0</v>
      </c>
      <c r="AH11" s="2">
        <f>IF( AND(AH$6&gt;='Invoer Parameters'!$B30,AH$6&lt;='Invoer Parameters'!$D$23 ),'Invoer Parameters'!$D30,0)</f>
        <v>0</v>
      </c>
      <c r="AI11" s="2">
        <f>IF( AND(AI$6&gt;='Invoer Parameters'!$B30,AI$6&lt;='Invoer Parameters'!$D$23 ),'Invoer Parameters'!$D30,0)</f>
        <v>0</v>
      </c>
      <c r="AJ11" s="2">
        <f>IF( AND(AJ$6&gt;='Invoer Parameters'!$B30,AJ$6&lt;='Invoer Parameters'!$D$23 ),'Invoer Parameters'!$D30,0)</f>
        <v>0</v>
      </c>
      <c r="AK11" s="2">
        <f>IF( AND(AK$6&gt;='Invoer Parameters'!$B30,AK$6&lt;='Invoer Parameters'!$D$23 ),'Invoer Parameters'!$D30,0)</f>
        <v>0</v>
      </c>
      <c r="AL11" s="2">
        <f>IF( AND(AL$6&gt;='Invoer Parameters'!$B30,AL$6&lt;='Invoer Parameters'!$D$23 ),'Invoer Parameters'!$D30,0)</f>
        <v>0</v>
      </c>
      <c r="AM11" s="2">
        <f>IF( AND(AM$6&gt;='Invoer Parameters'!$B30,AM$6&lt;='Invoer Parameters'!$D$23 ),'Invoer Parameters'!$D30,0)</f>
        <v>0</v>
      </c>
      <c r="AN11" s="2">
        <f>IF( AND(AN$6&gt;='Invoer Parameters'!$B30,AN$6&lt;='Invoer Parameters'!$D$23 ),'Invoer Parameters'!$D30,0)</f>
        <v>0</v>
      </c>
      <c r="AO11" s="2">
        <f>IF( AND(AO$6&gt;='Invoer Parameters'!$B30,AO$6&lt;='Invoer Parameters'!$D$23 ),'Invoer Parameters'!$D30,0)</f>
        <v>0</v>
      </c>
      <c r="AP11" s="2">
        <f>IF( AND(AP$6&gt;='Invoer Parameters'!$B30,AP$6&lt;='Invoer Parameters'!$D$23 ),'Invoer Parameters'!$D30,0)</f>
        <v>0</v>
      </c>
    </row>
    <row r="12" spans="1:42">
      <c r="C12" s="2">
        <f>IF( AND(C$6&gt;='Invoer Parameters'!$B78,C$6&lt;='Invoer Parameters'!$F78 ),'Invoer Parameters'!$E78,0)</f>
        <v>0</v>
      </c>
      <c r="D12" s="2">
        <f>IF( AND(D$6&gt;='Invoer Parameters'!$B78,D$6&lt;='Invoer Parameters'!$F78 ),'Invoer Parameters'!$E78,0)</f>
        <v>0</v>
      </c>
      <c r="E12" s="2">
        <f>IF( AND(E$6&gt;='Invoer Parameters'!$B78,E$6&lt;='Invoer Parameters'!$F78 ),'Invoer Parameters'!$E78,0)</f>
        <v>0</v>
      </c>
      <c r="F12" s="2">
        <f>IF( AND(F$6&gt;='Invoer Parameters'!$B78,F$6&lt;='Invoer Parameters'!$F78 ),'Invoer Parameters'!$E78,0)</f>
        <v>0</v>
      </c>
      <c r="G12" s="2">
        <f>IF( AND(G$6&gt;='Invoer Parameters'!$B78,G$6&lt;='Invoer Parameters'!$F78 ),'Invoer Parameters'!$E78,0)</f>
        <v>0</v>
      </c>
      <c r="H12" s="2">
        <f>IF( AND(H$6&gt;='Invoer Parameters'!$B78,H$6&lt;='Invoer Parameters'!$F78 ),'Invoer Parameters'!$E78,0)</f>
        <v>0</v>
      </c>
      <c r="I12" s="2">
        <f>IF( AND(I$6&gt;='Invoer Parameters'!$B78,I$6&lt;='Invoer Parameters'!$F78 ),'Invoer Parameters'!$E78,0)</f>
        <v>0</v>
      </c>
      <c r="J12" s="2">
        <f>IF( AND(J$6&gt;='Invoer Parameters'!$B78,J$6&lt;='Invoer Parameters'!$F78 ),'Invoer Parameters'!$E78,0)</f>
        <v>0</v>
      </c>
      <c r="K12" s="2">
        <f>IF( AND(K$6&gt;='Invoer Parameters'!$B78,K$6&lt;='Invoer Parameters'!$F78 ),'Invoer Parameters'!$E78,0)</f>
        <v>0</v>
      </c>
      <c r="L12" s="2">
        <f>IF( AND(L$6&gt;='Invoer Parameters'!$B78,L$6&lt;='Invoer Parameters'!$F78 ),'Invoer Parameters'!$E78,0)</f>
        <v>0</v>
      </c>
      <c r="M12" s="2">
        <f>IF( AND(M$6&gt;='Invoer Parameters'!$B78,M$6&lt;='Invoer Parameters'!$F78 ),'Invoer Parameters'!$E78,0)</f>
        <v>0</v>
      </c>
      <c r="N12" s="2">
        <f>IF( AND(N$6&gt;='Invoer Parameters'!$B78,N$6&lt;='Invoer Parameters'!$F78 ),'Invoer Parameters'!$E78,0)</f>
        <v>0</v>
      </c>
      <c r="O12" s="2">
        <f>IF( AND(O$6&gt;='Invoer Parameters'!$B78,O$6&lt;='Invoer Parameters'!$F78 ),'Invoer Parameters'!$E78,0)</f>
        <v>0</v>
      </c>
      <c r="P12" s="2">
        <f>IF( AND(P$6&gt;='Invoer Parameters'!$B78,P$6&lt;='Invoer Parameters'!$F78 ),'Invoer Parameters'!$E78,0)</f>
        <v>0</v>
      </c>
      <c r="Q12" s="2">
        <f>IF( AND(Q$6&gt;='Invoer Parameters'!$B78,Q$6&lt;='Invoer Parameters'!$F78 ),'Invoer Parameters'!$E78,0)</f>
        <v>0</v>
      </c>
      <c r="R12" s="2">
        <f>IF( AND(R$6&gt;='Invoer Parameters'!$B78,R$6&lt;='Invoer Parameters'!$F78 ),'Invoer Parameters'!$E78,0)</f>
        <v>0</v>
      </c>
      <c r="S12" s="2">
        <f>IF( AND(S$6&gt;='Invoer Parameters'!$B78,S$6&lt;='Invoer Parameters'!$F78 ),'Invoer Parameters'!$E78,0)</f>
        <v>0</v>
      </c>
      <c r="T12" s="2">
        <f>IF( AND(T$6&gt;='Invoer Parameters'!$B78,T$6&lt;='Invoer Parameters'!$F78 ),'Invoer Parameters'!$E78,0)</f>
        <v>0</v>
      </c>
      <c r="U12" s="2">
        <f>IF( AND(U$6&gt;='Invoer Parameters'!$B78,U$6&lt;='Invoer Parameters'!$F78 ),'Invoer Parameters'!$E78,0)</f>
        <v>0</v>
      </c>
      <c r="V12" s="2">
        <f>IF( AND(V$6&gt;='Invoer Parameters'!$B78,V$6&lt;='Invoer Parameters'!$F78 ),'Invoer Parameters'!$E78,0)</f>
        <v>0</v>
      </c>
      <c r="W12" s="2">
        <f>IF( AND(W$6&gt;='Invoer Parameters'!$B78,W$6&lt;='Invoer Parameters'!$F78 ),'Invoer Parameters'!$E78,0)</f>
        <v>0</v>
      </c>
      <c r="X12" s="2">
        <f>IF( AND(X$6&gt;='Invoer Parameters'!$B78,X$6&lt;='Invoer Parameters'!$F78 ),'Invoer Parameters'!$E78,0)</f>
        <v>0</v>
      </c>
      <c r="Y12" s="2">
        <f>IF( AND(Y$6&gt;='Invoer Parameters'!$B78,Y$6&lt;='Invoer Parameters'!$F78 ),'Invoer Parameters'!$E78,0)</f>
        <v>0</v>
      </c>
      <c r="Z12" s="2">
        <f>IF( AND(Z$6&gt;='Invoer Parameters'!$B78,Z$6&lt;='Invoer Parameters'!$F78 ),'Invoer Parameters'!$E78,0)</f>
        <v>0</v>
      </c>
      <c r="AA12" s="2">
        <f>IF( AND(AA$6&gt;='Invoer Parameters'!$B78,AA$6&lt;='Invoer Parameters'!$F78 ),'Invoer Parameters'!$E78,0)</f>
        <v>0</v>
      </c>
      <c r="AB12" s="2">
        <f>IF( AND(AB$6&gt;='Invoer Parameters'!$B78,AB$6&lt;='Invoer Parameters'!$F78 ),'Invoer Parameters'!$E78,0)</f>
        <v>0</v>
      </c>
      <c r="AC12" s="2">
        <f>IF( AND(AC$6&gt;='Invoer Parameters'!$B78,AC$6&lt;='Invoer Parameters'!$F78 ),'Invoer Parameters'!$E78,0)</f>
        <v>0</v>
      </c>
      <c r="AD12" s="2">
        <f>IF( AND(AD$6&gt;='Invoer Parameters'!$B78,AD$6&lt;='Invoer Parameters'!$F78 ),'Invoer Parameters'!$E78,0)</f>
        <v>0</v>
      </c>
      <c r="AE12" s="2">
        <f>IF( AND(AE$6&gt;='Invoer Parameters'!$B78,AE$6&lt;='Invoer Parameters'!$F78 ),'Invoer Parameters'!$E78,0)</f>
        <v>0</v>
      </c>
      <c r="AF12" s="2">
        <f>IF( AND(AF$6&gt;='Invoer Parameters'!$B78,AF$6&lt;='Invoer Parameters'!$F78 ),'Invoer Parameters'!$E78,0)</f>
        <v>0</v>
      </c>
      <c r="AG12" s="2">
        <f>IF( AND(AG$6&gt;='Invoer Parameters'!$B78,AG$6&lt;='Invoer Parameters'!$F78 ),'Invoer Parameters'!$E78,0)</f>
        <v>0</v>
      </c>
      <c r="AH12" s="2">
        <f>IF( AND(AH$6&gt;='Invoer Parameters'!$B78,AH$6&lt;='Invoer Parameters'!$F78 ),'Invoer Parameters'!$E78,0)</f>
        <v>0</v>
      </c>
      <c r="AI12" s="2">
        <f>IF( AND(AI$6&gt;='Invoer Parameters'!$B78,AI$6&lt;='Invoer Parameters'!$F78 ),'Invoer Parameters'!$E78,0)</f>
        <v>0</v>
      </c>
      <c r="AJ12" s="2">
        <f>IF( AND(AJ$6&gt;='Invoer Parameters'!$B78,AJ$6&lt;='Invoer Parameters'!$F78 ),'Invoer Parameters'!$E78,0)</f>
        <v>0</v>
      </c>
      <c r="AK12" s="2">
        <f>IF( AND(AK$6&gt;='Invoer Parameters'!$B78,AK$6&lt;='Invoer Parameters'!$F78 ),'Invoer Parameters'!$E78,0)</f>
        <v>0</v>
      </c>
      <c r="AL12" s="2">
        <f>IF( AND(AL$6&gt;='Invoer Parameters'!$B78,AL$6&lt;='Invoer Parameters'!$F78 ),'Invoer Parameters'!$E78,0)</f>
        <v>0</v>
      </c>
      <c r="AM12" s="2">
        <f>IF( AND(AM$6&gt;='Invoer Parameters'!$B78,AM$6&lt;='Invoer Parameters'!$F78 ),'Invoer Parameters'!$E78,0)</f>
        <v>0</v>
      </c>
      <c r="AN12" s="2">
        <f>IF( AND(AN$6&gt;='Invoer Parameters'!$B78,AN$6&lt;='Invoer Parameters'!$F78 ),'Invoer Parameters'!$E78,0)</f>
        <v>0</v>
      </c>
      <c r="AO12" s="2">
        <f>IF( AND(AO$6&gt;='Invoer Parameters'!$B78,AO$6&lt;='Invoer Parameters'!$F78 ),'Invoer Parameters'!$E78,0)</f>
        <v>0</v>
      </c>
      <c r="AP12" s="2">
        <f>IF( AND(AP$6&gt;='Invoer Parameters'!$B78,AP$6&lt;='Invoer Parameters'!$F78 ),'Invoer Parameters'!$E78,0)</f>
        <v>0</v>
      </c>
    </row>
    <row r="13" spans="1:42">
      <c r="A13" s="1" t="s">
        <v>147</v>
      </c>
      <c r="C13" s="2">
        <f>SUM(C9:C12)</f>
        <v>0</v>
      </c>
      <c r="D13" s="2">
        <f t="shared" ref="D13:AB13" si="16">SUM(D9:D12)</f>
        <v>0</v>
      </c>
      <c r="E13" s="2">
        <f t="shared" si="16"/>
        <v>0</v>
      </c>
      <c r="F13" s="2">
        <f t="shared" si="16"/>
        <v>0</v>
      </c>
      <c r="G13" s="2">
        <f t="shared" si="16"/>
        <v>0</v>
      </c>
      <c r="H13" s="2">
        <f t="shared" si="16"/>
        <v>0</v>
      </c>
      <c r="I13" s="2">
        <f t="shared" si="16"/>
        <v>0</v>
      </c>
      <c r="J13" s="2">
        <f t="shared" si="16"/>
        <v>0</v>
      </c>
      <c r="K13" s="2">
        <f t="shared" si="16"/>
        <v>0</v>
      </c>
      <c r="L13" s="2">
        <f t="shared" si="16"/>
        <v>0</v>
      </c>
      <c r="M13" s="2">
        <f t="shared" si="16"/>
        <v>0</v>
      </c>
      <c r="N13" s="2">
        <f t="shared" si="16"/>
        <v>0</v>
      </c>
      <c r="O13" s="2">
        <f t="shared" si="16"/>
        <v>0</v>
      </c>
      <c r="P13" s="2">
        <f t="shared" si="16"/>
        <v>0</v>
      </c>
      <c r="Q13" s="2">
        <f t="shared" si="16"/>
        <v>0</v>
      </c>
      <c r="R13" s="2">
        <f t="shared" si="16"/>
        <v>0</v>
      </c>
      <c r="S13" s="2">
        <f t="shared" si="16"/>
        <v>0</v>
      </c>
      <c r="T13" s="2">
        <f t="shared" si="16"/>
        <v>0</v>
      </c>
      <c r="U13" s="2">
        <f t="shared" si="16"/>
        <v>0</v>
      </c>
      <c r="V13" s="2">
        <f t="shared" si="16"/>
        <v>0</v>
      </c>
      <c r="W13" s="2">
        <f t="shared" si="16"/>
        <v>0</v>
      </c>
      <c r="X13" s="2">
        <f t="shared" si="16"/>
        <v>0</v>
      </c>
      <c r="Y13" s="2">
        <f t="shared" si="16"/>
        <v>0</v>
      </c>
      <c r="Z13" s="2">
        <f t="shared" si="16"/>
        <v>0</v>
      </c>
      <c r="AA13" s="2">
        <f t="shared" si="16"/>
        <v>0</v>
      </c>
      <c r="AB13" s="2">
        <f t="shared" si="16"/>
        <v>0</v>
      </c>
      <c r="AC13" s="2">
        <f t="shared" ref="AC13:AF13" si="17">SUM(AC9:AC12)</f>
        <v>0</v>
      </c>
      <c r="AD13" s="2">
        <f t="shared" si="17"/>
        <v>0</v>
      </c>
      <c r="AE13" s="2">
        <f t="shared" si="17"/>
        <v>0</v>
      </c>
      <c r="AF13" s="2">
        <f t="shared" si="17"/>
        <v>0</v>
      </c>
      <c r="AG13" s="2">
        <f t="shared" ref="AG13:AK13" si="18">SUM(AG9:AG12)</f>
        <v>0</v>
      </c>
      <c r="AH13" s="2">
        <f t="shared" si="18"/>
        <v>0</v>
      </c>
      <c r="AI13" s="2">
        <f t="shared" si="18"/>
        <v>0</v>
      </c>
      <c r="AJ13" s="2">
        <f t="shared" si="18"/>
        <v>0</v>
      </c>
      <c r="AK13" s="2">
        <f t="shared" si="18"/>
        <v>0</v>
      </c>
      <c r="AL13" s="2">
        <f t="shared" ref="AL13:AN13" si="19">SUM(AL9:AL12)</f>
        <v>0</v>
      </c>
      <c r="AM13" s="2">
        <f t="shared" si="19"/>
        <v>0</v>
      </c>
      <c r="AN13" s="2">
        <f t="shared" si="19"/>
        <v>0</v>
      </c>
      <c r="AO13" s="2">
        <f t="shared" ref="AO13:AP13" si="20">SUM(AO9:AO12)</f>
        <v>0</v>
      </c>
      <c r="AP13" s="2">
        <f t="shared" si="20"/>
        <v>0</v>
      </c>
    </row>
    <row r="14" spans="1:4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row>
    <row r="15" spans="1:42">
      <c r="A15" s="1" t="s">
        <v>148</v>
      </c>
      <c r="C15" s="43">
        <f>'Invoer Parameters'!$D$61</f>
        <v>0</v>
      </c>
      <c r="D15" s="43">
        <f>C15+C15*'Invoer Parameters'!$D$62</f>
        <v>0</v>
      </c>
      <c r="E15" s="43">
        <f>D15+D15*'Invoer Parameters'!$D$62</f>
        <v>0</v>
      </c>
      <c r="F15" s="43">
        <f>E15+E15*'Invoer Parameters'!$D$62</f>
        <v>0</v>
      </c>
      <c r="G15" s="43">
        <f>F15+F15*'Invoer Parameters'!$D$62</f>
        <v>0</v>
      </c>
      <c r="H15" s="43">
        <f>G15+G15*'Invoer Parameters'!$D$62</f>
        <v>0</v>
      </c>
      <c r="I15" s="43">
        <f>H15+H15*'Invoer Parameters'!$D$62</f>
        <v>0</v>
      </c>
      <c r="J15" s="43">
        <f>I15+I15*'Invoer Parameters'!$D$62</f>
        <v>0</v>
      </c>
      <c r="K15" s="43">
        <f>J15+J15*'Invoer Parameters'!$D$62</f>
        <v>0</v>
      </c>
      <c r="L15" s="43">
        <f>K15+K15*'Invoer Parameters'!$D$62</f>
        <v>0</v>
      </c>
      <c r="M15" s="43">
        <f>L15+L15*'Invoer Parameters'!$D$62</f>
        <v>0</v>
      </c>
      <c r="N15" s="43">
        <f>M15+M15*'Invoer Parameters'!$D$62</f>
        <v>0</v>
      </c>
      <c r="O15" s="43">
        <f>N15+N15*'Invoer Parameters'!$D$62</f>
        <v>0</v>
      </c>
      <c r="P15" s="43">
        <f>O15+O15*'Invoer Parameters'!$D$62</f>
        <v>0</v>
      </c>
      <c r="Q15" s="43">
        <f>P15+P15*'Invoer Parameters'!$D$62</f>
        <v>0</v>
      </c>
      <c r="R15" s="43">
        <f>Q15+Q15*'Invoer Parameters'!$D$62</f>
        <v>0</v>
      </c>
      <c r="S15" s="43">
        <f>R15+R15*'Invoer Parameters'!$D$62</f>
        <v>0</v>
      </c>
      <c r="T15" s="43">
        <f>S15+S15*'Invoer Parameters'!$D$62</f>
        <v>0</v>
      </c>
      <c r="U15" s="43">
        <f>T15+T15*'Invoer Parameters'!$D$62</f>
        <v>0</v>
      </c>
      <c r="V15" s="43">
        <f>U15+U15*'Invoer Parameters'!$D$62</f>
        <v>0</v>
      </c>
      <c r="W15" s="43">
        <f>V15+V15*'Invoer Parameters'!$D$62</f>
        <v>0</v>
      </c>
      <c r="X15" s="43">
        <f>W15+W15*'Invoer Parameters'!$D$62</f>
        <v>0</v>
      </c>
      <c r="Y15" s="43">
        <f>X15+X15*'Invoer Parameters'!$D$62</f>
        <v>0</v>
      </c>
      <c r="Z15" s="43">
        <f>Y15+Y15*'Invoer Parameters'!$D$62</f>
        <v>0</v>
      </c>
      <c r="AA15" s="43">
        <f>Z15+Z15*'Invoer Parameters'!$D$62</f>
        <v>0</v>
      </c>
      <c r="AB15" s="43">
        <f>AA15+AA15*'Invoer Parameters'!$D$62</f>
        <v>0</v>
      </c>
      <c r="AC15" s="43">
        <f>AB15+AB15*'Invoer Parameters'!$D$62</f>
        <v>0</v>
      </c>
      <c r="AD15" s="43">
        <f>AC15+AC15*'Invoer Parameters'!$D$62</f>
        <v>0</v>
      </c>
      <c r="AE15" s="43">
        <f>AD15+AD15*'Invoer Parameters'!$D$62</f>
        <v>0</v>
      </c>
      <c r="AF15" s="43">
        <f>AE15+AE15*'Invoer Parameters'!$D$62</f>
        <v>0</v>
      </c>
      <c r="AG15" s="43">
        <f>AF15+AF15*'Invoer Parameters'!$D$62</f>
        <v>0</v>
      </c>
      <c r="AH15" s="43">
        <f>AG15+AG15*'Invoer Parameters'!$D$62</f>
        <v>0</v>
      </c>
      <c r="AI15" s="43">
        <f>AH15+AH15*'Invoer Parameters'!$D$62</f>
        <v>0</v>
      </c>
      <c r="AJ15" s="43">
        <f>AI15+AI15*'Invoer Parameters'!$D$62</f>
        <v>0</v>
      </c>
      <c r="AK15" s="43">
        <f>AJ15+AJ15*'Invoer Parameters'!$D$62</f>
        <v>0</v>
      </c>
      <c r="AL15" s="43">
        <f>AK15+AK15*'Invoer Parameters'!$D$62</f>
        <v>0</v>
      </c>
      <c r="AM15" s="43">
        <f>AL15+AL15*'Invoer Parameters'!$D$62</f>
        <v>0</v>
      </c>
      <c r="AN15" s="43">
        <f>AM15+AM15*'Invoer Parameters'!$D$62</f>
        <v>0</v>
      </c>
      <c r="AO15" s="43">
        <f>AN15+AN15*'Invoer Parameters'!$D$62</f>
        <v>0</v>
      </c>
      <c r="AP15" s="43">
        <f>AO15+AO15*'Invoer Parameters'!$D$62</f>
        <v>0</v>
      </c>
    </row>
    <row r="16" spans="1:42">
      <c r="A16" s="1" t="s">
        <v>149</v>
      </c>
      <c r="B16" s="42">
        <f>SUM(C16:AG16)</f>
        <v>0</v>
      </c>
      <c r="C16" s="42">
        <f>C15*C13</f>
        <v>0</v>
      </c>
      <c r="D16" s="42">
        <f t="shared" ref="D16:AB16" si="21">D15*D13</f>
        <v>0</v>
      </c>
      <c r="E16" s="42">
        <f t="shared" si="21"/>
        <v>0</v>
      </c>
      <c r="F16" s="42">
        <f t="shared" si="21"/>
        <v>0</v>
      </c>
      <c r="G16" s="42">
        <f t="shared" si="21"/>
        <v>0</v>
      </c>
      <c r="H16" s="42">
        <f t="shared" si="21"/>
        <v>0</v>
      </c>
      <c r="I16" s="42">
        <f t="shared" si="21"/>
        <v>0</v>
      </c>
      <c r="J16" s="42">
        <f t="shared" si="21"/>
        <v>0</v>
      </c>
      <c r="K16" s="42">
        <f t="shared" si="21"/>
        <v>0</v>
      </c>
      <c r="L16" s="42">
        <f t="shared" si="21"/>
        <v>0</v>
      </c>
      <c r="M16" s="42">
        <f t="shared" si="21"/>
        <v>0</v>
      </c>
      <c r="N16" s="42">
        <f t="shared" si="21"/>
        <v>0</v>
      </c>
      <c r="O16" s="42">
        <f t="shared" si="21"/>
        <v>0</v>
      </c>
      <c r="P16" s="42">
        <f t="shared" si="21"/>
        <v>0</v>
      </c>
      <c r="Q16" s="42">
        <f t="shared" si="21"/>
        <v>0</v>
      </c>
      <c r="R16" s="42">
        <f t="shared" si="21"/>
        <v>0</v>
      </c>
      <c r="S16" s="42">
        <f t="shared" si="21"/>
        <v>0</v>
      </c>
      <c r="T16" s="42">
        <f t="shared" si="21"/>
        <v>0</v>
      </c>
      <c r="U16" s="42">
        <f t="shared" si="21"/>
        <v>0</v>
      </c>
      <c r="V16" s="42">
        <f t="shared" si="21"/>
        <v>0</v>
      </c>
      <c r="W16" s="42">
        <f t="shared" si="21"/>
        <v>0</v>
      </c>
      <c r="X16" s="42">
        <f t="shared" si="21"/>
        <v>0</v>
      </c>
      <c r="Y16" s="42">
        <f t="shared" si="21"/>
        <v>0</v>
      </c>
      <c r="Z16" s="42">
        <f t="shared" si="21"/>
        <v>0</v>
      </c>
      <c r="AA16" s="42">
        <f t="shared" si="21"/>
        <v>0</v>
      </c>
      <c r="AB16" s="42">
        <f t="shared" si="21"/>
        <v>0</v>
      </c>
      <c r="AC16" s="42">
        <f t="shared" ref="AC16:AF16" si="22">AC15*AC13</f>
        <v>0</v>
      </c>
      <c r="AD16" s="42">
        <f t="shared" si="22"/>
        <v>0</v>
      </c>
      <c r="AE16" s="42">
        <f t="shared" si="22"/>
        <v>0</v>
      </c>
      <c r="AF16" s="42">
        <f t="shared" si="22"/>
        <v>0</v>
      </c>
      <c r="AG16" s="42">
        <f t="shared" ref="AG16:AK16" si="23">AG15*AG13</f>
        <v>0</v>
      </c>
      <c r="AH16" s="42">
        <f t="shared" si="23"/>
        <v>0</v>
      </c>
      <c r="AI16" s="42">
        <f t="shared" si="23"/>
        <v>0</v>
      </c>
      <c r="AJ16" s="42">
        <f t="shared" si="23"/>
        <v>0</v>
      </c>
      <c r="AK16" s="42">
        <f t="shared" si="23"/>
        <v>0</v>
      </c>
      <c r="AL16" s="42">
        <f t="shared" ref="AL16:AN16" si="24">AL15*AL13</f>
        <v>0</v>
      </c>
      <c r="AM16" s="42">
        <f t="shared" si="24"/>
        <v>0</v>
      </c>
      <c r="AN16" s="42">
        <f t="shared" si="24"/>
        <v>0</v>
      </c>
      <c r="AO16" s="42">
        <f t="shared" ref="AO16:AP16" si="25">AO15*AO13</f>
        <v>0</v>
      </c>
      <c r="AP16" s="42">
        <f t="shared" si="25"/>
        <v>0</v>
      </c>
    </row>
    <row r="19" spans="7:7">
      <c r="G19" s="1">
        <f>'Invoer Parameters'!B30</f>
        <v>0</v>
      </c>
    </row>
  </sheetData>
  <sheetProtection algorithmName="SHA-512" hashValue="ha2HbTByaL8dfMvInzd5+l3ylCqkH9/fHDbjs8Wi1YC8Spdb7VXjMbD+eIWrjzYA/5rZlhhTN+PYiJGUccDang==" saltValue="sVDo7mi44zp4ovybq9j6aw==" spinCount="100000" sheet="1" objects="1" scenarios="1"/>
  <conditionalFormatting sqref="C6:AP6">
    <cfRule type="cellIs" dxfId="1" priority="1" operator="between">
      <formula>$E$5</formula>
      <formula>$G$5</formula>
    </cfRule>
  </conditionalFormatting>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rgb="FF007BC7"/>
    <pageSetUpPr fitToPage="1"/>
  </sheetPr>
  <dimension ref="A1:AS54"/>
  <sheetViews>
    <sheetView workbookViewId="0">
      <selection activeCell="U7" sqref="U7"/>
    </sheetView>
  </sheetViews>
  <sheetFormatPr defaultColWidth="8.85546875" defaultRowHeight="15"/>
  <cols>
    <col min="1" max="1" width="4.85546875" style="100" customWidth="1"/>
    <col min="2" max="2" width="46.5703125" bestFit="1" customWidth="1"/>
    <col min="3" max="3" width="7.85546875" customWidth="1"/>
    <col min="4" max="5" width="7.28515625" hidden="1" customWidth="1"/>
    <col min="6" max="39" width="8.7109375" customWidth="1"/>
  </cols>
  <sheetData>
    <row r="1" spans="1:45" ht="31.5">
      <c r="A1" s="14" t="s">
        <v>313</v>
      </c>
      <c r="B1" s="14"/>
      <c r="C1" s="14"/>
      <c r="D1" s="14"/>
      <c r="E1" s="14"/>
    </row>
    <row r="2" spans="1:45" ht="36" customHeight="1" thickBot="1">
      <c r="A2" s="221" t="str">
        <f>Instructies!B3</f>
        <v>IJmuiden Ver kavel Gamma-A  - Definitief concept (18-8-2026)</v>
      </c>
      <c r="B2" s="222"/>
      <c r="C2" s="222"/>
      <c r="D2" s="135"/>
      <c r="E2" s="135"/>
    </row>
    <row r="3" spans="1:45" ht="15.75" thickBot="1">
      <c r="C3" s="15" t="s">
        <v>150</v>
      </c>
      <c r="D3" s="6"/>
      <c r="E3" s="6"/>
      <c r="F3" s="182">
        <v>2026</v>
      </c>
      <c r="G3" s="88">
        <f>F3+1</f>
        <v>2027</v>
      </c>
      <c r="H3" s="81">
        <f t="shared" ref="H3:AJ3" si="0">G3+1</f>
        <v>2028</v>
      </c>
      <c r="I3" s="81">
        <f t="shared" si="0"/>
        <v>2029</v>
      </c>
      <c r="J3" s="81">
        <f t="shared" si="0"/>
        <v>2030</v>
      </c>
      <c r="K3" s="81">
        <f t="shared" si="0"/>
        <v>2031</v>
      </c>
      <c r="L3" s="81">
        <f t="shared" si="0"/>
        <v>2032</v>
      </c>
      <c r="M3" s="81">
        <f t="shared" si="0"/>
        <v>2033</v>
      </c>
      <c r="N3" s="81">
        <f t="shared" si="0"/>
        <v>2034</v>
      </c>
      <c r="O3" s="81">
        <f t="shared" si="0"/>
        <v>2035</v>
      </c>
      <c r="P3" s="81">
        <f t="shared" si="0"/>
        <v>2036</v>
      </c>
      <c r="Q3" s="81">
        <f t="shared" si="0"/>
        <v>2037</v>
      </c>
      <c r="R3" s="81">
        <f t="shared" si="0"/>
        <v>2038</v>
      </c>
      <c r="S3" s="81">
        <f t="shared" si="0"/>
        <v>2039</v>
      </c>
      <c r="T3" s="81">
        <f t="shared" si="0"/>
        <v>2040</v>
      </c>
      <c r="U3" s="81">
        <f t="shared" si="0"/>
        <v>2041</v>
      </c>
      <c r="V3" s="81">
        <f t="shared" si="0"/>
        <v>2042</v>
      </c>
      <c r="W3" s="81">
        <f t="shared" si="0"/>
        <v>2043</v>
      </c>
      <c r="X3" s="81">
        <f t="shared" si="0"/>
        <v>2044</v>
      </c>
      <c r="Y3" s="81">
        <f t="shared" si="0"/>
        <v>2045</v>
      </c>
      <c r="Z3" s="81">
        <f t="shared" si="0"/>
        <v>2046</v>
      </c>
      <c r="AA3" s="81">
        <f t="shared" si="0"/>
        <v>2047</v>
      </c>
      <c r="AB3" s="81">
        <f t="shared" si="0"/>
        <v>2048</v>
      </c>
      <c r="AC3" s="81">
        <f t="shared" si="0"/>
        <v>2049</v>
      </c>
      <c r="AD3" s="81">
        <f t="shared" si="0"/>
        <v>2050</v>
      </c>
      <c r="AE3" s="81">
        <f t="shared" si="0"/>
        <v>2051</v>
      </c>
      <c r="AF3" s="81">
        <f t="shared" si="0"/>
        <v>2052</v>
      </c>
      <c r="AG3" s="81">
        <f t="shared" si="0"/>
        <v>2053</v>
      </c>
      <c r="AH3" s="81">
        <f t="shared" si="0"/>
        <v>2054</v>
      </c>
      <c r="AI3" s="81">
        <f t="shared" si="0"/>
        <v>2055</v>
      </c>
      <c r="AJ3" s="81">
        <f t="shared" si="0"/>
        <v>2056</v>
      </c>
      <c r="AK3" s="81">
        <f t="shared" ref="AK3" si="1">AJ3+1</f>
        <v>2057</v>
      </c>
      <c r="AL3" s="81">
        <f t="shared" ref="AL3" si="2">AK3+1</f>
        <v>2058</v>
      </c>
      <c r="AM3" s="81">
        <f t="shared" ref="AM3" si="3">AL3+1</f>
        <v>2059</v>
      </c>
      <c r="AN3" s="81">
        <f t="shared" ref="AN3" si="4">AM3+1</f>
        <v>2060</v>
      </c>
      <c r="AO3" s="81">
        <f t="shared" ref="AO3" si="5">AN3+1</f>
        <v>2061</v>
      </c>
      <c r="AP3" s="81">
        <f t="shared" ref="AP3" si="6">AO3+1</f>
        <v>2062</v>
      </c>
      <c r="AQ3" s="81">
        <f t="shared" ref="AQ3" si="7">AP3+1</f>
        <v>2063</v>
      </c>
      <c r="AR3" s="81">
        <f t="shared" ref="AR3" si="8">AQ3+1</f>
        <v>2064</v>
      </c>
      <c r="AS3" s="81">
        <f t="shared" ref="AS3" si="9">AR3+1</f>
        <v>2065</v>
      </c>
    </row>
    <row r="4" spans="1:45">
      <c r="C4" s="69"/>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row>
    <row r="5" spans="1:45">
      <c r="C5" s="69"/>
    </row>
    <row r="6" spans="1:45" ht="15" hidden="1" customHeight="1">
      <c r="A6" s="183" t="s">
        <v>151</v>
      </c>
      <c r="B6" s="54" t="s">
        <v>152</v>
      </c>
      <c r="C6" s="132" t="s">
        <v>80</v>
      </c>
      <c r="D6" s="136"/>
      <c r="E6" s="136"/>
      <c r="F6" s="78">
        <f>F27</f>
        <v>78.362849354827006</v>
      </c>
      <c r="G6" s="78">
        <f t="shared" ref="G6:AJ6" si="10">G27</f>
        <v>76.460273535369595</v>
      </c>
      <c r="H6" s="78">
        <f t="shared" si="10"/>
        <v>73.965777473202493</v>
      </c>
      <c r="I6" s="78">
        <f t="shared" si="10"/>
        <v>72.513289582871195</v>
      </c>
      <c r="J6" s="78">
        <f t="shared" si="10"/>
        <v>70.090083207185501</v>
      </c>
      <c r="K6" s="78">
        <f t="shared" si="10"/>
        <v>70.023411704445095</v>
      </c>
      <c r="L6" s="78">
        <f t="shared" si="10"/>
        <v>66.388377332995404</v>
      </c>
      <c r="M6" s="78">
        <f t="shared" si="10"/>
        <v>63.367751770659197</v>
      </c>
      <c r="N6" s="78">
        <f t="shared" si="10"/>
        <v>63.334913178244101</v>
      </c>
      <c r="O6" s="78">
        <f t="shared" si="10"/>
        <v>63.5412879463954</v>
      </c>
      <c r="P6" s="78">
        <f t="shared" si="10"/>
        <v>66.011676727652997</v>
      </c>
      <c r="Q6" s="78">
        <f t="shared" si="10"/>
        <v>68.4742753130176</v>
      </c>
      <c r="R6" s="78">
        <f t="shared" si="10"/>
        <v>71.747953144567504</v>
      </c>
      <c r="S6" s="78">
        <f t="shared" si="10"/>
        <v>72.404128009845707</v>
      </c>
      <c r="T6" s="78">
        <f t="shared" si="10"/>
        <v>74.054865693552998</v>
      </c>
      <c r="U6" s="78">
        <f t="shared" si="10"/>
        <v>75.535963007424101</v>
      </c>
      <c r="V6" s="78">
        <f t="shared" si="10"/>
        <v>77.046682267572606</v>
      </c>
      <c r="W6" s="78">
        <f t="shared" si="10"/>
        <v>78.587615912923994</v>
      </c>
      <c r="X6" s="78">
        <f t="shared" si="10"/>
        <v>80.159368231182498</v>
      </c>
      <c r="Y6" s="78">
        <f t="shared" si="10"/>
        <v>81.762555595806106</v>
      </c>
      <c r="Z6" s="78">
        <f t="shared" si="10"/>
        <v>83.397806707722296</v>
      </c>
      <c r="AA6" s="78">
        <f t="shared" si="10"/>
        <v>85.065762841876705</v>
      </c>
      <c r="AB6" s="78">
        <f t="shared" si="10"/>
        <v>86.767078098714194</v>
      </c>
      <c r="AC6" s="78">
        <f t="shared" si="10"/>
        <v>88.502419660688503</v>
      </c>
      <c r="AD6" s="78">
        <f t="shared" si="10"/>
        <v>90.272468053902301</v>
      </c>
      <c r="AE6" s="78">
        <f t="shared" si="10"/>
        <v>92.077917414980305</v>
      </c>
      <c r="AF6" s="78">
        <f t="shared" si="10"/>
        <v>93.919475763280005</v>
      </c>
      <c r="AG6" s="78">
        <f t="shared" si="10"/>
        <v>95.797865278545601</v>
      </c>
      <c r="AH6" s="78">
        <f t="shared" si="10"/>
        <v>97.7138225841165</v>
      </c>
      <c r="AI6" s="78">
        <f t="shared" si="10"/>
        <v>99.668099035798804</v>
      </c>
      <c r="AJ6" s="78">
        <f t="shared" si="10"/>
        <v>101.66146101651501</v>
      </c>
      <c r="AK6" s="78">
        <f t="shared" ref="AK6:AS6" si="11">AK27</f>
        <v>103.69469023684501</v>
      </c>
      <c r="AL6" s="78">
        <f t="shared" si="11"/>
        <v>105.768584041582</v>
      </c>
      <c r="AM6" s="78">
        <f t="shared" si="11"/>
        <v>107.883955722414</v>
      </c>
      <c r="AN6" s="78">
        <f t="shared" si="11"/>
        <v>110.041634836862</v>
      </c>
      <c r="AO6" s="78">
        <f t="shared" si="11"/>
        <v>112.242467533599</v>
      </c>
      <c r="AP6" s="78">
        <f t="shared" si="11"/>
        <v>114.487316884271</v>
      </c>
      <c r="AQ6" s="78">
        <f t="shared" si="11"/>
        <v>116.77706322195699</v>
      </c>
      <c r="AR6" s="78">
        <f t="shared" si="11"/>
        <v>119.11260448639599</v>
      </c>
      <c r="AS6" s="78">
        <f t="shared" si="11"/>
        <v>121.49485657612399</v>
      </c>
    </row>
    <row r="7" spans="1:45">
      <c r="A7" s="100" t="s">
        <v>151</v>
      </c>
      <c r="B7" s="69" t="s">
        <v>153</v>
      </c>
      <c r="C7" s="69" t="s">
        <v>80</v>
      </c>
      <c r="F7" s="251"/>
      <c r="G7" s="251"/>
      <c r="H7" s="251"/>
      <c r="I7" s="251"/>
      <c r="J7" s="251"/>
      <c r="K7" s="251"/>
      <c r="L7" s="251"/>
      <c r="M7" s="251"/>
      <c r="N7" s="251"/>
      <c r="O7" s="251"/>
      <c r="P7" s="251"/>
      <c r="Q7" s="251"/>
      <c r="R7" s="251"/>
      <c r="S7" s="251"/>
      <c r="T7" s="251"/>
      <c r="U7" s="251"/>
      <c r="V7" s="251"/>
      <c r="W7" s="251"/>
      <c r="X7" s="251"/>
      <c r="Y7" s="251"/>
      <c r="Z7" s="251"/>
      <c r="AA7" s="251"/>
      <c r="AB7" s="251"/>
      <c r="AC7" s="251"/>
      <c r="AD7" s="251"/>
      <c r="AE7" s="251"/>
      <c r="AF7" s="251"/>
      <c r="AG7" s="251"/>
      <c r="AH7" s="251"/>
      <c r="AI7" s="251"/>
      <c r="AJ7" s="251"/>
      <c r="AK7" s="251"/>
      <c r="AL7" s="251"/>
      <c r="AM7" s="251"/>
      <c r="AN7" s="251"/>
      <c r="AO7" s="251"/>
      <c r="AP7" s="251"/>
      <c r="AQ7" s="251"/>
      <c r="AR7" s="251"/>
      <c r="AS7" s="251"/>
    </row>
    <row r="8" spans="1:45">
      <c r="C8" s="69"/>
    </row>
    <row r="9" spans="1:45" ht="15" hidden="1" customHeight="1">
      <c r="A9" s="183" t="s">
        <v>154</v>
      </c>
      <c r="B9" s="54" t="s">
        <v>155</v>
      </c>
      <c r="C9" s="132" t="s">
        <v>80</v>
      </c>
      <c r="D9" s="78"/>
      <c r="E9" s="78"/>
      <c r="F9" s="78">
        <f>'Invoer Parameters'!D58</f>
        <v>0</v>
      </c>
      <c r="G9" s="78">
        <f>F9*(100%+'Invoer Parameters'!$D$59)</f>
        <v>0</v>
      </c>
      <c r="H9" s="78">
        <f>G9*(100%+'Invoer Parameters'!$D$59)</f>
        <v>0</v>
      </c>
      <c r="I9" s="78">
        <f>H9*(100%+'Invoer Parameters'!$D$59)</f>
        <v>0</v>
      </c>
      <c r="J9" s="78">
        <f>I9*(100%+'Invoer Parameters'!$D$59)</f>
        <v>0</v>
      </c>
      <c r="K9" s="78">
        <f>J9*(100%+'Invoer Parameters'!$D$59)</f>
        <v>0</v>
      </c>
      <c r="L9" s="78">
        <f>K9*(100%+'Invoer Parameters'!$D$59)</f>
        <v>0</v>
      </c>
      <c r="M9" s="78">
        <f>L9*(100%+'Invoer Parameters'!$D$59)</f>
        <v>0</v>
      </c>
      <c r="N9" s="78">
        <f>M9*(100%+'Invoer Parameters'!$D$59)</f>
        <v>0</v>
      </c>
      <c r="O9" s="78">
        <f>N9*(100%+'Invoer Parameters'!$D$59)</f>
        <v>0</v>
      </c>
      <c r="P9" s="78">
        <f>O9*(100%+'Invoer Parameters'!$D$59)</f>
        <v>0</v>
      </c>
      <c r="Q9" s="78">
        <f>P9*(100%+'Invoer Parameters'!$D$59)</f>
        <v>0</v>
      </c>
      <c r="R9" s="78">
        <f>Q9*(100%+'Invoer Parameters'!$D$59)</f>
        <v>0</v>
      </c>
      <c r="S9" s="78">
        <f>R9*(100%+'Invoer Parameters'!$D$59)</f>
        <v>0</v>
      </c>
      <c r="T9" s="78">
        <f>S9*(100%+'Invoer Parameters'!$D$59)</f>
        <v>0</v>
      </c>
      <c r="U9" s="78">
        <f>T9*(100%+'Invoer Parameters'!$D$59)</f>
        <v>0</v>
      </c>
      <c r="V9" s="78">
        <f>U9*(100%+'Invoer Parameters'!$D$59)</f>
        <v>0</v>
      </c>
      <c r="W9" s="78">
        <f>V9*(100%+'Invoer Parameters'!$D$59)</f>
        <v>0</v>
      </c>
      <c r="X9" s="78">
        <f>W9*(100%+'Invoer Parameters'!$D$59)</f>
        <v>0</v>
      </c>
      <c r="Y9" s="78">
        <f>X9*(100%+'Invoer Parameters'!$D$59)</f>
        <v>0</v>
      </c>
      <c r="Z9" s="78">
        <f>Y9*(100%+'Invoer Parameters'!$D$59)</f>
        <v>0</v>
      </c>
      <c r="AA9" s="78">
        <f>Z9*(100%+'Invoer Parameters'!$D$59)</f>
        <v>0</v>
      </c>
      <c r="AB9" s="78">
        <f>AA9*(100%+'Invoer Parameters'!$D$59)</f>
        <v>0</v>
      </c>
      <c r="AC9" s="78">
        <f>AB9*(100%+'Invoer Parameters'!$D$59)</f>
        <v>0</v>
      </c>
      <c r="AD9" s="78">
        <f>AC9*(100%+'Invoer Parameters'!$D$59)</f>
        <v>0</v>
      </c>
      <c r="AE9" s="78">
        <f>AD9*(100%+'Invoer Parameters'!$D$59)</f>
        <v>0</v>
      </c>
      <c r="AF9" s="78">
        <f>AE9*(100%+'Invoer Parameters'!$D$59)</f>
        <v>0</v>
      </c>
      <c r="AG9" s="78">
        <f>AF9*(100%+'Invoer Parameters'!$D$59)</f>
        <v>0</v>
      </c>
      <c r="AH9" s="78">
        <f>AG9*(100%+'Invoer Parameters'!$D$59)</f>
        <v>0</v>
      </c>
      <c r="AI9" s="78">
        <f>AH9*(100%+'Invoer Parameters'!$D$59)</f>
        <v>0</v>
      </c>
      <c r="AJ9" s="78">
        <f>AI9*(100%+'Invoer Parameters'!$D$59)</f>
        <v>0</v>
      </c>
      <c r="AK9" s="78">
        <f>AJ9*(100%+'Invoer Parameters'!$D$59)</f>
        <v>0</v>
      </c>
      <c r="AL9" s="78">
        <f>AK9*(100%+'Invoer Parameters'!$D$59)</f>
        <v>0</v>
      </c>
      <c r="AM9" s="78">
        <f>AL9*(100%+'Invoer Parameters'!$D$59)</f>
        <v>0</v>
      </c>
      <c r="AN9" s="78">
        <f>AM9*(100%+'Invoer Parameters'!$D$59)</f>
        <v>0</v>
      </c>
      <c r="AO9" s="78">
        <f>AN9*(100%+'Invoer Parameters'!$D$59)</f>
        <v>0</v>
      </c>
      <c r="AP9" s="78">
        <f>AO9*(100%+'Invoer Parameters'!$D$59)</f>
        <v>0</v>
      </c>
      <c r="AQ9" s="78">
        <f>AP9*(100%+'Invoer Parameters'!$D$59)</f>
        <v>0</v>
      </c>
      <c r="AR9" s="78">
        <f>AQ9*(100%+'Invoer Parameters'!$D$59)</f>
        <v>0</v>
      </c>
      <c r="AS9" s="78">
        <f>AR9*(100%+'Invoer Parameters'!$D$59)</f>
        <v>0</v>
      </c>
    </row>
    <row r="10" spans="1:45">
      <c r="A10" s="100" t="s">
        <v>154</v>
      </c>
      <c r="B10" s="69" t="s">
        <v>156</v>
      </c>
      <c r="C10" s="69" t="s">
        <v>80</v>
      </c>
      <c r="E10" s="137"/>
      <c r="F10" s="251"/>
      <c r="G10" s="251"/>
      <c r="H10" s="251"/>
      <c r="I10" s="251"/>
      <c r="J10" s="251"/>
      <c r="K10" s="251"/>
      <c r="L10" s="251"/>
      <c r="M10" s="251"/>
      <c r="N10" s="251"/>
      <c r="O10" s="251"/>
      <c r="P10" s="251"/>
      <c r="Q10" s="251"/>
      <c r="R10" s="251"/>
      <c r="S10" s="251"/>
      <c r="T10" s="251"/>
      <c r="U10" s="251"/>
      <c r="V10" s="251"/>
      <c r="W10" s="251"/>
      <c r="X10" s="251"/>
      <c r="Y10" s="251"/>
      <c r="Z10" s="251"/>
      <c r="AA10" s="251"/>
      <c r="AB10" s="251"/>
      <c r="AC10" s="251"/>
      <c r="AD10" s="251"/>
      <c r="AE10" s="251"/>
      <c r="AF10" s="251"/>
      <c r="AG10" s="251"/>
      <c r="AH10" s="251"/>
      <c r="AI10" s="251"/>
      <c r="AJ10" s="251"/>
      <c r="AK10" s="251"/>
      <c r="AL10" s="251"/>
      <c r="AM10" s="251"/>
      <c r="AN10" s="251"/>
      <c r="AO10" s="251"/>
      <c r="AP10" s="251"/>
      <c r="AQ10" s="251"/>
      <c r="AR10" s="251"/>
      <c r="AS10" s="251"/>
    </row>
    <row r="11" spans="1:45">
      <c r="B11" s="69"/>
      <c r="C11" s="69"/>
    </row>
    <row r="12" spans="1:45">
      <c r="A12" s="100" t="s">
        <v>312</v>
      </c>
      <c r="B12" s="287" t="s">
        <v>334</v>
      </c>
      <c r="C12" s="69" t="s">
        <v>80</v>
      </c>
      <c r="F12" s="251"/>
      <c r="G12" s="251"/>
      <c r="H12" s="251"/>
      <c r="I12" s="251"/>
      <c r="J12" s="251"/>
      <c r="K12" s="251"/>
      <c r="L12" s="251"/>
      <c r="M12" s="251"/>
      <c r="N12" s="251"/>
      <c r="O12" s="251"/>
      <c r="P12" s="251"/>
      <c r="Q12" s="251"/>
      <c r="R12" s="251"/>
      <c r="S12" s="251"/>
      <c r="T12" s="251"/>
      <c r="U12" s="251"/>
      <c r="V12" s="251"/>
      <c r="W12" s="251"/>
      <c r="X12" s="251"/>
      <c r="Y12" s="251"/>
      <c r="Z12" s="251"/>
      <c r="AA12" s="251"/>
      <c r="AB12" s="251"/>
      <c r="AC12" s="251"/>
      <c r="AD12" s="251"/>
      <c r="AE12" s="251"/>
      <c r="AF12" s="251"/>
      <c r="AG12" s="251"/>
      <c r="AH12" s="251"/>
      <c r="AI12" s="251"/>
      <c r="AJ12" s="251"/>
      <c r="AK12" s="251"/>
      <c r="AL12" s="251"/>
      <c r="AM12" s="251"/>
      <c r="AN12" s="251"/>
      <c r="AO12" s="251"/>
      <c r="AP12" s="251"/>
      <c r="AQ12" s="251"/>
      <c r="AR12" s="251"/>
      <c r="AS12" s="251"/>
    </row>
    <row r="13" spans="1:45">
      <c r="C13" s="69"/>
    </row>
    <row r="14" spans="1:45" ht="15" customHeight="1">
      <c r="C14" s="69"/>
      <c r="F14" s="209" t="s">
        <v>333</v>
      </c>
      <c r="G14" s="203"/>
      <c r="H14" s="203"/>
      <c r="I14" s="203"/>
      <c r="J14" s="203"/>
      <c r="K14" s="203"/>
      <c r="L14" s="203"/>
      <c r="M14" s="203"/>
      <c r="N14" s="203"/>
      <c r="O14" s="203"/>
      <c r="P14" s="203"/>
      <c r="Q14" s="203"/>
      <c r="R14" s="203"/>
      <c r="S14" s="203"/>
      <c r="T14" s="203"/>
      <c r="U14" s="203"/>
      <c r="V14" s="204"/>
      <c r="W14" s="212"/>
    </row>
    <row r="15" spans="1:45">
      <c r="C15" s="69"/>
      <c r="F15" s="210" t="s">
        <v>375</v>
      </c>
      <c r="G15" s="208"/>
      <c r="H15" s="208"/>
      <c r="I15" s="208"/>
      <c r="J15" s="208"/>
      <c r="K15" s="208"/>
      <c r="L15" s="208"/>
      <c r="M15" s="208"/>
      <c r="N15" s="208"/>
      <c r="O15" s="208"/>
      <c r="P15" s="208"/>
      <c r="Q15" s="208"/>
      <c r="R15" s="208"/>
      <c r="S15" s="208"/>
      <c r="T15" s="208"/>
      <c r="U15" s="208"/>
      <c r="V15" s="205"/>
    </row>
    <row r="16" spans="1:45">
      <c r="F16" s="210" t="s">
        <v>304</v>
      </c>
      <c r="G16" s="208"/>
      <c r="H16" s="208"/>
      <c r="I16" s="208"/>
      <c r="J16" s="208"/>
      <c r="K16" s="208"/>
      <c r="L16" s="208"/>
      <c r="M16" s="208"/>
      <c r="N16" s="208"/>
      <c r="O16" s="208"/>
      <c r="P16" s="208"/>
      <c r="Q16" s="208"/>
      <c r="R16" s="208"/>
      <c r="S16" s="208"/>
      <c r="T16" s="208"/>
      <c r="U16" s="208"/>
      <c r="V16" s="205"/>
    </row>
    <row r="17" spans="2:45">
      <c r="F17" s="210"/>
      <c r="G17" s="208"/>
      <c r="H17" s="208"/>
      <c r="I17" s="208"/>
      <c r="J17" s="208"/>
      <c r="K17" s="208"/>
      <c r="L17" s="208"/>
      <c r="M17" s="208"/>
      <c r="N17" s="208"/>
      <c r="O17" s="208"/>
      <c r="P17" s="208"/>
      <c r="Q17" s="208"/>
      <c r="R17" s="208"/>
      <c r="S17" s="208"/>
      <c r="T17" s="208"/>
      <c r="U17" s="208"/>
      <c r="V17" s="205"/>
    </row>
    <row r="18" spans="2:45">
      <c r="F18" s="211"/>
      <c r="G18" s="206"/>
      <c r="H18" s="206"/>
      <c r="I18" s="206"/>
      <c r="J18" s="206"/>
      <c r="K18" s="206"/>
      <c r="L18" s="206"/>
      <c r="M18" s="206"/>
      <c r="N18" s="206"/>
      <c r="O18" s="206"/>
      <c r="P18" s="206"/>
      <c r="Q18" s="206"/>
      <c r="R18" s="206"/>
      <c r="S18" s="206"/>
      <c r="T18" s="206"/>
      <c r="U18" s="206"/>
      <c r="V18" s="207"/>
    </row>
    <row r="19" spans="2:45">
      <c r="F19" s="252"/>
      <c r="G19" s="253"/>
      <c r="H19" s="253"/>
      <c r="I19" s="253"/>
      <c r="J19" s="253"/>
      <c r="K19" s="253"/>
      <c r="L19" s="253"/>
      <c r="M19" s="253"/>
      <c r="N19" s="253"/>
      <c r="O19" s="253"/>
      <c r="P19" s="253"/>
      <c r="Q19" s="253"/>
      <c r="R19" s="253"/>
      <c r="S19" s="253"/>
      <c r="T19" s="253"/>
      <c r="U19" s="253"/>
      <c r="V19" s="254"/>
    </row>
    <row r="20" spans="2:45">
      <c r="F20" s="255"/>
      <c r="G20" s="256"/>
      <c r="H20" s="256"/>
      <c r="I20" s="256"/>
      <c r="J20" s="256"/>
      <c r="K20" s="256"/>
      <c r="L20" s="256"/>
      <c r="M20" s="256"/>
      <c r="N20" s="256"/>
      <c r="O20" s="256"/>
      <c r="P20" s="256"/>
      <c r="Q20" s="256"/>
      <c r="R20" s="256"/>
      <c r="S20" s="256"/>
      <c r="T20" s="256"/>
      <c r="U20" s="256"/>
      <c r="V20" s="257"/>
    </row>
    <row r="21" spans="2:45">
      <c r="C21" s="69"/>
      <c r="F21" s="255"/>
      <c r="G21" s="256"/>
      <c r="H21" s="256"/>
      <c r="I21" s="256"/>
      <c r="J21" s="256"/>
      <c r="K21" s="256"/>
      <c r="L21" s="256"/>
      <c r="M21" s="256"/>
      <c r="N21" s="256"/>
      <c r="O21" s="256"/>
      <c r="P21" s="256"/>
      <c r="Q21" s="256"/>
      <c r="R21" s="256"/>
      <c r="S21" s="256"/>
      <c r="T21" s="256"/>
      <c r="U21" s="256"/>
      <c r="V21" s="257"/>
    </row>
    <row r="22" spans="2:45" ht="28.5" customHeight="1">
      <c r="C22" s="69"/>
      <c r="F22" s="255"/>
      <c r="G22" s="256"/>
      <c r="H22" s="256"/>
      <c r="I22" s="256"/>
      <c r="J22" s="256"/>
      <c r="K22" s="256"/>
      <c r="L22" s="256"/>
      <c r="M22" s="256"/>
      <c r="N22" s="256"/>
      <c r="O22" s="256"/>
      <c r="P22" s="256"/>
      <c r="Q22" s="256"/>
      <c r="R22" s="256"/>
      <c r="S22" s="256"/>
      <c r="T22" s="256"/>
      <c r="U22" s="256"/>
      <c r="V22" s="257"/>
    </row>
    <row r="23" spans="2:45" ht="28.5" customHeight="1">
      <c r="C23" s="69"/>
      <c r="F23" s="258"/>
      <c r="G23" s="259"/>
      <c r="H23" s="259"/>
      <c r="I23" s="259"/>
      <c r="J23" s="259"/>
      <c r="K23" s="259"/>
      <c r="L23" s="259"/>
      <c r="M23" s="259"/>
      <c r="N23" s="259"/>
      <c r="O23" s="259"/>
      <c r="P23" s="259"/>
      <c r="Q23" s="259"/>
      <c r="R23" s="259"/>
      <c r="S23" s="259"/>
      <c r="T23" s="259"/>
      <c r="U23" s="259"/>
      <c r="V23" s="260"/>
    </row>
    <row r="24" spans="2:45">
      <c r="C24" s="69"/>
      <c r="AO24" s="191"/>
      <c r="AP24" s="191"/>
      <c r="AQ24" s="191"/>
      <c r="AR24" s="191"/>
      <c r="AS24" s="191"/>
    </row>
    <row r="25" spans="2:45" ht="15.75">
      <c r="B25" s="79"/>
      <c r="C25" s="133"/>
      <c r="D25" s="80"/>
      <c r="E25" s="80"/>
      <c r="F25" s="149" t="s">
        <v>376</v>
      </c>
      <c r="G25" s="149"/>
      <c r="H25" s="149"/>
      <c r="I25" s="149"/>
      <c r="J25" s="149"/>
      <c r="K25" s="149"/>
      <c r="L25" s="149"/>
      <c r="M25" s="149"/>
      <c r="N25" s="149"/>
      <c r="O25" s="149"/>
      <c r="P25" s="149"/>
      <c r="Q25" s="149"/>
      <c r="R25" s="149"/>
      <c r="S25" s="149"/>
      <c r="T25" s="149"/>
      <c r="U25" s="149"/>
      <c r="V25" s="149"/>
      <c r="W25" s="149"/>
      <c r="X25" s="149"/>
      <c r="Y25" s="149"/>
      <c r="Z25" s="149"/>
      <c r="AA25" s="149"/>
      <c r="AB25" s="149"/>
      <c r="AC25" s="149"/>
      <c r="AD25" s="149"/>
      <c r="AE25" s="149"/>
      <c r="AF25" s="149"/>
      <c r="AG25" s="149"/>
      <c r="AH25" s="149"/>
      <c r="AI25" s="149"/>
      <c r="AJ25" s="149"/>
      <c r="AK25" s="149"/>
      <c r="AL25" s="149"/>
      <c r="AM25" s="149"/>
      <c r="AN25" s="80"/>
      <c r="AO25" s="191"/>
    </row>
    <row r="26" spans="2:45">
      <c r="B26" s="44"/>
      <c r="C26" s="90" t="s">
        <v>63</v>
      </c>
      <c r="D26" s="138">
        <v>2019</v>
      </c>
      <c r="E26" s="138">
        <v>2020</v>
      </c>
      <c r="F26" s="261">
        <v>2026</v>
      </c>
      <c r="G26" s="261">
        <v>2027</v>
      </c>
      <c r="H26" s="261">
        <v>2028</v>
      </c>
      <c r="I26" s="261">
        <v>2029</v>
      </c>
      <c r="J26" s="261">
        <v>2030</v>
      </c>
      <c r="K26" s="261">
        <v>2031</v>
      </c>
      <c r="L26" s="261">
        <v>2032</v>
      </c>
      <c r="M26" s="261">
        <v>2033</v>
      </c>
      <c r="N26" s="261">
        <v>2034</v>
      </c>
      <c r="O26" s="261">
        <v>2035</v>
      </c>
      <c r="P26" s="261">
        <v>2036</v>
      </c>
      <c r="Q26" s="261">
        <v>2037</v>
      </c>
      <c r="R26" s="261">
        <v>2038</v>
      </c>
      <c r="S26" s="261">
        <v>2039</v>
      </c>
      <c r="T26" s="261">
        <v>2040</v>
      </c>
      <c r="U26" s="261">
        <v>2041</v>
      </c>
      <c r="V26" s="261">
        <v>2042</v>
      </c>
      <c r="W26" s="261">
        <v>2043</v>
      </c>
      <c r="X26" s="261">
        <v>2044</v>
      </c>
      <c r="Y26" s="261">
        <v>2045</v>
      </c>
      <c r="Z26" s="261">
        <v>2046</v>
      </c>
      <c r="AA26" s="261">
        <v>2047</v>
      </c>
      <c r="AB26" s="261">
        <v>2048</v>
      </c>
      <c r="AC26" s="261">
        <v>2049</v>
      </c>
      <c r="AD26" s="261">
        <v>2050</v>
      </c>
      <c r="AE26" s="261">
        <v>2051</v>
      </c>
      <c r="AF26" s="261">
        <v>2052</v>
      </c>
      <c r="AG26" s="261">
        <v>2053</v>
      </c>
      <c r="AH26" s="261">
        <v>2054</v>
      </c>
      <c r="AI26" s="261">
        <v>2055</v>
      </c>
      <c r="AJ26" s="261">
        <v>2056</v>
      </c>
      <c r="AK26" s="261">
        <v>2057</v>
      </c>
      <c r="AL26" s="261">
        <v>2058</v>
      </c>
      <c r="AM26" s="261">
        <v>2059</v>
      </c>
      <c r="AN26" s="261">
        <v>2060</v>
      </c>
      <c r="AO26" s="261">
        <v>2061</v>
      </c>
      <c r="AP26" s="261">
        <v>2062</v>
      </c>
      <c r="AQ26" s="261">
        <v>2063</v>
      </c>
      <c r="AR26" s="261">
        <v>2064</v>
      </c>
      <c r="AS26" s="261">
        <v>2065</v>
      </c>
    </row>
    <row r="27" spans="2:45">
      <c r="B27" s="44" t="s">
        <v>157</v>
      </c>
      <c r="C27" s="90" t="s">
        <v>80</v>
      </c>
      <c r="D27" s="44"/>
      <c r="E27" s="44"/>
      <c r="F27" s="134">
        <v>78.362849354827006</v>
      </c>
      <c r="G27" s="134">
        <v>76.460273535369595</v>
      </c>
      <c r="H27" s="134">
        <v>73.965777473202493</v>
      </c>
      <c r="I27" s="134">
        <v>72.513289582871195</v>
      </c>
      <c r="J27" s="134">
        <v>70.090083207185501</v>
      </c>
      <c r="K27" s="134">
        <v>70.023411704445095</v>
      </c>
      <c r="L27" s="134">
        <v>66.388377332995404</v>
      </c>
      <c r="M27" s="134">
        <v>63.367751770659197</v>
      </c>
      <c r="N27" s="134">
        <v>63.334913178244101</v>
      </c>
      <c r="O27" s="134">
        <v>63.5412879463954</v>
      </c>
      <c r="P27" s="134">
        <v>66.011676727652997</v>
      </c>
      <c r="Q27" s="134">
        <v>68.4742753130176</v>
      </c>
      <c r="R27" s="134">
        <v>71.747953144567504</v>
      </c>
      <c r="S27" s="134">
        <v>72.404128009845707</v>
      </c>
      <c r="T27" s="134">
        <v>74.054865693552998</v>
      </c>
      <c r="U27" s="134">
        <v>75.535963007424101</v>
      </c>
      <c r="V27" s="134">
        <v>77.046682267572606</v>
      </c>
      <c r="W27" s="134">
        <v>78.587615912923994</v>
      </c>
      <c r="X27" s="134">
        <v>80.159368231182498</v>
      </c>
      <c r="Y27" s="134">
        <v>81.762555595806106</v>
      </c>
      <c r="Z27" s="134">
        <v>83.397806707722296</v>
      </c>
      <c r="AA27" s="134">
        <v>85.065762841876705</v>
      </c>
      <c r="AB27" s="134">
        <v>86.767078098714194</v>
      </c>
      <c r="AC27" s="134">
        <v>88.502419660688503</v>
      </c>
      <c r="AD27" s="134">
        <v>90.272468053902301</v>
      </c>
      <c r="AE27" s="134">
        <v>92.077917414980305</v>
      </c>
      <c r="AF27" s="134">
        <v>93.919475763280005</v>
      </c>
      <c r="AG27" s="134">
        <v>95.797865278545601</v>
      </c>
      <c r="AH27" s="134">
        <v>97.7138225841165</v>
      </c>
      <c r="AI27" s="134">
        <v>99.668099035798804</v>
      </c>
      <c r="AJ27" s="134">
        <v>101.66146101651501</v>
      </c>
      <c r="AK27" s="134">
        <v>103.69469023684501</v>
      </c>
      <c r="AL27" s="134">
        <v>105.768584041582</v>
      </c>
      <c r="AM27" s="134">
        <v>107.883955722414</v>
      </c>
      <c r="AN27" s="134">
        <v>110.041634836862</v>
      </c>
      <c r="AO27" s="134">
        <v>112.242467533599</v>
      </c>
      <c r="AP27" s="134">
        <v>114.487316884271</v>
      </c>
      <c r="AQ27" s="134">
        <v>116.77706322195699</v>
      </c>
      <c r="AR27" s="134">
        <v>119.11260448639599</v>
      </c>
      <c r="AS27" s="134">
        <v>121.49485657612399</v>
      </c>
    </row>
    <row r="28" spans="2:45">
      <c r="B28" s="1"/>
      <c r="F28" s="65"/>
    </row>
    <row r="30" spans="2:45">
      <c r="F30" s="101"/>
      <c r="G30" s="101"/>
      <c r="H30" s="101"/>
      <c r="I30" s="101"/>
      <c r="J30" s="101"/>
      <c r="K30" s="101"/>
      <c r="L30" s="101"/>
      <c r="M30" s="101"/>
      <c r="N30" s="101"/>
      <c r="O30" s="101"/>
      <c r="P30" s="101"/>
      <c r="Q30" s="101"/>
      <c r="R30" s="101"/>
      <c r="S30" s="101"/>
      <c r="T30" s="101"/>
      <c r="U30" s="101"/>
      <c r="V30" s="101"/>
      <c r="W30" s="101"/>
      <c r="X30" s="101"/>
      <c r="Y30" s="65"/>
      <c r="Z30" s="65"/>
      <c r="AA30" s="65"/>
      <c r="AB30" s="65"/>
      <c r="AC30" s="65"/>
      <c r="AD30" s="65"/>
      <c r="AE30" s="65"/>
      <c r="AF30" s="65"/>
      <c r="AG30" s="65"/>
      <c r="AH30" s="65"/>
      <c r="AI30" s="65"/>
      <c r="AJ30" s="65"/>
      <c r="AK30" s="65"/>
      <c r="AL30" s="65"/>
      <c r="AM30" s="65"/>
    </row>
    <row r="33" spans="6:39">
      <c r="F33" s="104"/>
      <c r="G33" s="104"/>
      <c r="H33" s="104"/>
      <c r="I33" s="104"/>
      <c r="J33" s="104"/>
      <c r="K33" s="104"/>
      <c r="L33" s="104"/>
      <c r="M33" s="104"/>
      <c r="N33" s="104"/>
      <c r="O33" s="104"/>
      <c r="P33" s="104"/>
      <c r="Q33" s="104"/>
      <c r="R33" s="104"/>
      <c r="S33" s="104"/>
      <c r="T33" s="104"/>
      <c r="U33" s="104"/>
      <c r="V33" s="104"/>
      <c r="W33" s="104"/>
      <c r="X33" s="104"/>
      <c r="Y33" s="104"/>
      <c r="Z33" s="104"/>
      <c r="AA33" s="104"/>
      <c r="AB33" s="104"/>
      <c r="AC33" s="104"/>
      <c r="AD33" s="104"/>
      <c r="AE33" s="104"/>
      <c r="AF33" s="104"/>
      <c r="AG33" s="104"/>
      <c r="AH33" s="104"/>
      <c r="AI33" s="104"/>
      <c r="AJ33" s="104"/>
      <c r="AK33" s="104"/>
      <c r="AL33" s="104"/>
      <c r="AM33" s="104"/>
    </row>
    <row r="34" spans="6:39">
      <c r="F34" s="103"/>
      <c r="G34" s="103"/>
      <c r="H34" s="103"/>
      <c r="I34" s="103"/>
      <c r="J34" s="103"/>
      <c r="K34" s="103"/>
      <c r="L34" s="103"/>
      <c r="M34" s="103"/>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3"/>
      <c r="AK34" s="103"/>
      <c r="AL34" s="103"/>
      <c r="AM34" s="103"/>
    </row>
    <row r="35" spans="6:39">
      <c r="F35" s="65"/>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row>
    <row r="36" spans="6:39">
      <c r="F36" s="102"/>
    </row>
    <row r="37" spans="6:39">
      <c r="F37" s="102"/>
    </row>
    <row r="38" spans="6:39">
      <c r="F38" s="102"/>
    </row>
    <row r="39" spans="6:39">
      <c r="F39" s="102"/>
    </row>
    <row r="40" spans="6:39">
      <c r="F40" s="102"/>
    </row>
    <row r="41" spans="6:39">
      <c r="F41" s="102"/>
    </row>
    <row r="42" spans="6:39">
      <c r="F42" s="102"/>
    </row>
    <row r="43" spans="6:39">
      <c r="F43" s="102"/>
    </row>
    <row r="44" spans="6:39">
      <c r="F44" s="102"/>
    </row>
    <row r="45" spans="6:39">
      <c r="F45" s="102"/>
    </row>
    <row r="46" spans="6:39">
      <c r="F46" s="102"/>
    </row>
    <row r="47" spans="6:39">
      <c r="F47" s="102"/>
    </row>
    <row r="48" spans="6:39">
      <c r="F48" s="102"/>
    </row>
    <row r="49" spans="6:6">
      <c r="F49" s="102"/>
    </row>
    <row r="50" spans="6:6">
      <c r="F50" s="102"/>
    </row>
    <row r="51" spans="6:6">
      <c r="F51" s="102"/>
    </row>
    <row r="52" spans="6:6">
      <c r="F52" s="102"/>
    </row>
    <row r="53" spans="6:6">
      <c r="F53" s="102"/>
    </row>
    <row r="54" spans="6:6">
      <c r="F54" s="102"/>
    </row>
  </sheetData>
  <sheetProtection algorithmName="SHA-512" hashValue="RlcsbUsS0X/sQWeDOfatMszfdVBWCiT05EqCT6iLmzRbsU2iir70zDiLX9xEMkfs/DRuvZ03+c/53M8rUQ5AhA==" saltValue="bv99eZpfp6oCz4TJtoXqgQ==" spinCount="100000" sheet="1" objects="1" scenarios="1"/>
  <dataValidations xWindow="283" yWindow="500" count="1">
    <dataValidation allowBlank="1" showInputMessage="1" promptTitle="Onderbouwing prijsverloop" prompt="Geef een duidelijke onderbouwing van uw verwachte prijsverloop van Marktprijs en GvO's. Bijvoorbeeld als u de stroom (deels) verkoopt via PPA('s) geeft u de relevante details van deze PPA('s)." sqref="F19:V23" xr:uid="{00000000-0002-0000-0500-000000000000}"/>
  </dataValidations>
  <pageMargins left="0.23622047244094491" right="0.23622047244094491" top="0.74803149606299213" bottom="0.74803149606299213" header="0.11811023622047245" footer="0.11811023622047245"/>
  <pageSetup paperSize="8" scale="65" pageOrder="overThenDown" orientation="landscape" r:id="rId1"/>
  <headerFooter>
    <oddHeader>&amp;L&amp;10Windenergie Op Zee&amp;C&amp;10RVO.nl&amp;R&amp;10Exploitatieberekening
MP en GvO</oddHeader>
    <oddFooter>&amp;L&amp;8&amp;F &amp;R&amp;8&amp;P van &amp;N</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pageSetUpPr fitToPage="1"/>
  </sheetPr>
  <dimension ref="A1:AS147"/>
  <sheetViews>
    <sheetView workbookViewId="0">
      <selection activeCell="H10" sqref="H10"/>
    </sheetView>
  </sheetViews>
  <sheetFormatPr defaultColWidth="8.85546875" defaultRowHeight="12.75"/>
  <cols>
    <col min="1" max="1" width="5.42578125" style="1" customWidth="1"/>
    <col min="2" max="2" width="19.42578125" style="1" customWidth="1"/>
    <col min="3" max="3" width="47.140625" style="1" customWidth="1"/>
    <col min="4" max="4" width="7.140625" style="1" customWidth="1"/>
    <col min="5" max="5" width="11.42578125" style="1" customWidth="1"/>
    <col min="6" max="42" width="10.7109375" style="1" customWidth="1"/>
    <col min="43" max="44" width="9.7109375" style="1" bestFit="1" customWidth="1"/>
    <col min="45" max="16384" width="8.85546875" style="1"/>
  </cols>
  <sheetData>
    <row r="1" spans="1:45" ht="31.5">
      <c r="B1" s="14" t="s">
        <v>158</v>
      </c>
      <c r="C1"/>
      <c r="E1" s="93" t="s">
        <v>159</v>
      </c>
      <c r="F1" s="18">
        <f>'Invoer Parameters'!$B$68</f>
        <v>0</v>
      </c>
      <c r="G1" s="18">
        <f>F1+1</f>
        <v>1</v>
      </c>
      <c r="H1" s="18">
        <f t="shared" ref="H1:AI1" si="0">G1+1</f>
        <v>2</v>
      </c>
      <c r="I1" s="18">
        <f t="shared" si="0"/>
        <v>3</v>
      </c>
      <c r="J1" s="18">
        <f t="shared" si="0"/>
        <v>4</v>
      </c>
      <c r="K1" s="18">
        <f t="shared" si="0"/>
        <v>5</v>
      </c>
      <c r="L1" s="18">
        <f t="shared" si="0"/>
        <v>6</v>
      </c>
      <c r="M1" s="18">
        <f t="shared" si="0"/>
        <v>7</v>
      </c>
      <c r="N1" s="18">
        <f t="shared" si="0"/>
        <v>8</v>
      </c>
      <c r="O1" s="18">
        <f t="shared" si="0"/>
        <v>9</v>
      </c>
      <c r="P1" s="18">
        <f t="shared" si="0"/>
        <v>10</v>
      </c>
      <c r="Q1" s="18">
        <f t="shared" si="0"/>
        <v>11</v>
      </c>
      <c r="R1" s="18">
        <f t="shared" si="0"/>
        <v>12</v>
      </c>
      <c r="S1" s="18">
        <f t="shared" si="0"/>
        <v>13</v>
      </c>
      <c r="T1" s="18">
        <f t="shared" si="0"/>
        <v>14</v>
      </c>
      <c r="U1" s="18">
        <f t="shared" si="0"/>
        <v>15</v>
      </c>
      <c r="V1" s="18">
        <f t="shared" si="0"/>
        <v>16</v>
      </c>
      <c r="W1" s="18">
        <f t="shared" si="0"/>
        <v>17</v>
      </c>
      <c r="X1" s="18">
        <f t="shared" si="0"/>
        <v>18</v>
      </c>
      <c r="Y1" s="18">
        <f t="shared" si="0"/>
        <v>19</v>
      </c>
      <c r="Z1" s="18">
        <f t="shared" si="0"/>
        <v>20</v>
      </c>
      <c r="AA1" s="18">
        <f t="shared" si="0"/>
        <v>21</v>
      </c>
      <c r="AB1" s="18">
        <f t="shared" si="0"/>
        <v>22</v>
      </c>
      <c r="AC1" s="18">
        <f t="shared" si="0"/>
        <v>23</v>
      </c>
      <c r="AD1" s="18">
        <f t="shared" si="0"/>
        <v>24</v>
      </c>
      <c r="AE1" s="18">
        <f t="shared" si="0"/>
        <v>25</v>
      </c>
      <c r="AF1" s="18">
        <f t="shared" si="0"/>
        <v>26</v>
      </c>
      <c r="AG1" s="18">
        <f t="shared" si="0"/>
        <v>27</v>
      </c>
      <c r="AH1" s="18">
        <f t="shared" si="0"/>
        <v>28</v>
      </c>
      <c r="AI1" s="18">
        <f t="shared" si="0"/>
        <v>29</v>
      </c>
      <c r="AJ1" s="18">
        <f t="shared" ref="AJ1:AJ2" si="1">AI1+1</f>
        <v>30</v>
      </c>
      <c r="AK1" s="18">
        <f t="shared" ref="AK1:AK2" si="2">AJ1+1</f>
        <v>31</v>
      </c>
      <c r="AL1" s="18">
        <f t="shared" ref="AL1:AL2" si="3">AK1+1</f>
        <v>32</v>
      </c>
      <c r="AM1" s="18">
        <f t="shared" ref="AM1:AM2" si="4">AL1+1</f>
        <v>33</v>
      </c>
      <c r="AN1" s="18">
        <f t="shared" ref="AN1:AO2" si="5">AM1+1</f>
        <v>34</v>
      </c>
      <c r="AO1" s="18">
        <f t="shared" si="5"/>
        <v>35</v>
      </c>
      <c r="AP1" s="18">
        <f t="shared" ref="AP1:AP2" si="6">AO1+1</f>
        <v>36</v>
      </c>
      <c r="AQ1" s="18">
        <f t="shared" ref="AQ1:AQ2" si="7">AP1+1</f>
        <v>37</v>
      </c>
      <c r="AR1" s="18">
        <f t="shared" ref="AR1:AS2" si="8">AQ1+1</f>
        <v>38</v>
      </c>
      <c r="AS1" s="18">
        <f t="shared" si="8"/>
        <v>39</v>
      </c>
    </row>
    <row r="2" spans="1:45" ht="29.25" customHeight="1">
      <c r="B2" s="221" t="str">
        <f>Instructies!B3</f>
        <v>IJmuiden Ver kavel Gamma-A  - Definitief concept (18-8-2026)</v>
      </c>
      <c r="C2" s="221"/>
      <c r="D2" s="184"/>
      <c r="E2" s="94" t="s">
        <v>160</v>
      </c>
      <c r="F2" s="18">
        <v>0</v>
      </c>
      <c r="G2" s="18">
        <f>F2+1</f>
        <v>1</v>
      </c>
      <c r="H2" s="18">
        <f t="shared" ref="H2:AI2" si="9">G2+1</f>
        <v>2</v>
      </c>
      <c r="I2" s="18">
        <f t="shared" si="9"/>
        <v>3</v>
      </c>
      <c r="J2" s="18">
        <f t="shared" si="9"/>
        <v>4</v>
      </c>
      <c r="K2" s="18">
        <f t="shared" si="9"/>
        <v>5</v>
      </c>
      <c r="L2" s="18">
        <f t="shared" si="9"/>
        <v>6</v>
      </c>
      <c r="M2" s="18">
        <f t="shared" si="9"/>
        <v>7</v>
      </c>
      <c r="N2" s="18">
        <f t="shared" si="9"/>
        <v>8</v>
      </c>
      <c r="O2" s="18">
        <f t="shared" si="9"/>
        <v>9</v>
      </c>
      <c r="P2" s="18">
        <f t="shared" si="9"/>
        <v>10</v>
      </c>
      <c r="Q2" s="18">
        <f t="shared" si="9"/>
        <v>11</v>
      </c>
      <c r="R2" s="18">
        <f t="shared" si="9"/>
        <v>12</v>
      </c>
      <c r="S2" s="18">
        <f t="shared" si="9"/>
        <v>13</v>
      </c>
      <c r="T2" s="18">
        <f t="shared" si="9"/>
        <v>14</v>
      </c>
      <c r="U2" s="18">
        <f t="shared" si="9"/>
        <v>15</v>
      </c>
      <c r="V2" s="18">
        <f t="shared" si="9"/>
        <v>16</v>
      </c>
      <c r="W2" s="18">
        <f t="shared" si="9"/>
        <v>17</v>
      </c>
      <c r="X2" s="18">
        <f t="shared" si="9"/>
        <v>18</v>
      </c>
      <c r="Y2" s="18">
        <f t="shared" si="9"/>
        <v>19</v>
      </c>
      <c r="Z2" s="18">
        <f t="shared" si="9"/>
        <v>20</v>
      </c>
      <c r="AA2" s="18">
        <f t="shared" si="9"/>
        <v>21</v>
      </c>
      <c r="AB2" s="18">
        <f t="shared" si="9"/>
        <v>22</v>
      </c>
      <c r="AC2" s="18">
        <f t="shared" si="9"/>
        <v>23</v>
      </c>
      <c r="AD2" s="18">
        <f t="shared" si="9"/>
        <v>24</v>
      </c>
      <c r="AE2" s="18">
        <f t="shared" si="9"/>
        <v>25</v>
      </c>
      <c r="AF2" s="18">
        <f t="shared" si="9"/>
        <v>26</v>
      </c>
      <c r="AG2" s="18">
        <f t="shared" si="9"/>
        <v>27</v>
      </c>
      <c r="AH2" s="18">
        <f t="shared" si="9"/>
        <v>28</v>
      </c>
      <c r="AI2" s="18">
        <f t="shared" si="9"/>
        <v>29</v>
      </c>
      <c r="AJ2" s="18">
        <f t="shared" si="1"/>
        <v>30</v>
      </c>
      <c r="AK2" s="18">
        <f t="shared" si="2"/>
        <v>31</v>
      </c>
      <c r="AL2" s="18">
        <f t="shared" si="3"/>
        <v>32</v>
      </c>
      <c r="AM2" s="18">
        <f t="shared" si="4"/>
        <v>33</v>
      </c>
      <c r="AN2" s="18">
        <f t="shared" si="5"/>
        <v>34</v>
      </c>
      <c r="AO2" s="18">
        <f t="shared" si="5"/>
        <v>35</v>
      </c>
      <c r="AP2" s="18">
        <f t="shared" si="6"/>
        <v>36</v>
      </c>
      <c r="AQ2" s="18">
        <f t="shared" si="7"/>
        <v>37</v>
      </c>
      <c r="AR2" s="18">
        <f t="shared" si="8"/>
        <v>38</v>
      </c>
      <c r="AS2" s="18">
        <f t="shared" si="8"/>
        <v>39</v>
      </c>
    </row>
    <row r="3" spans="1:45" ht="15">
      <c r="B3" s="278" t="s">
        <v>306</v>
      </c>
      <c r="C3" s="278"/>
      <c r="D3" s="278"/>
      <c r="E3" s="278"/>
      <c r="F3" s="278"/>
      <c r="G3" s="278"/>
      <c r="H3" s="278"/>
    </row>
    <row r="4" spans="1:45" s="18" customFormat="1" ht="25.5">
      <c r="B4" s="20" t="s">
        <v>161</v>
      </c>
      <c r="C4" s="18" t="s">
        <v>162</v>
      </c>
      <c r="D4" s="18" t="s">
        <v>163</v>
      </c>
      <c r="E4" s="20" t="s">
        <v>164</v>
      </c>
    </row>
    <row r="5" spans="1:45">
      <c r="AR5" s="18"/>
    </row>
    <row r="6" spans="1:45">
      <c r="B6" s="1" t="s">
        <v>165</v>
      </c>
      <c r="C6" s="1" t="s">
        <v>166</v>
      </c>
      <c r="D6" s="1" t="s">
        <v>41</v>
      </c>
      <c r="F6" s="2">
        <f>IF( AND(F$1&gt;='Invoer Parameters'!$B27,F$1&lt;='Invoer Parameters'!$D$23 ),'Invoer Parameters'!$D27*'Invoer Parameters'!$D$21,0)</f>
        <v>0</v>
      </c>
      <c r="G6" s="2">
        <f>IF( AND(G$1&gt;='Invoer Parameters'!$B27,G$1&lt;='Invoer Parameters'!$D$23 ),'Invoer Parameters'!$D27*'Invoer Parameters'!$D$21,0)</f>
        <v>0</v>
      </c>
      <c r="H6" s="2">
        <f>IF( AND(H$1&gt;='Invoer Parameters'!$B27,H$1&lt;='Invoer Parameters'!$D$23 ),'Invoer Parameters'!$D27*'Invoer Parameters'!$D$21,0)</f>
        <v>0</v>
      </c>
      <c r="I6" s="2">
        <f>IF( AND(I$1&gt;='Invoer Parameters'!$B27,I$1&lt;='Invoer Parameters'!$D$23 ),'Invoer Parameters'!$D27*'Invoer Parameters'!$D$21,0)</f>
        <v>0</v>
      </c>
      <c r="J6" s="2">
        <f>IF( AND(J$1&gt;='Invoer Parameters'!$B27,J$1&lt;='Invoer Parameters'!$D$23 ),'Invoer Parameters'!$D27*'Invoer Parameters'!$D$21,0)</f>
        <v>0</v>
      </c>
      <c r="K6" s="2">
        <f>IF( AND(K$1&gt;='Invoer Parameters'!$B27,K$1&lt;='Invoer Parameters'!$D$23 ),'Invoer Parameters'!$D27*'Invoer Parameters'!$D$21,0)</f>
        <v>0</v>
      </c>
      <c r="L6" s="2">
        <f>IF( AND(L$1&gt;='Invoer Parameters'!$B27,L$1&lt;='Invoer Parameters'!$D$23 ),'Invoer Parameters'!$D27*'Invoer Parameters'!$D$21,0)</f>
        <v>0</v>
      </c>
      <c r="M6" s="2">
        <f>IF( AND(M$1&gt;='Invoer Parameters'!$B27,M$1&lt;='Invoer Parameters'!$D$23 ),'Invoer Parameters'!$D27*'Invoer Parameters'!$D$21,0)</f>
        <v>0</v>
      </c>
      <c r="N6" s="2">
        <f>IF( AND(N$1&gt;='Invoer Parameters'!$B27,N$1&lt;='Invoer Parameters'!$D$23 ),'Invoer Parameters'!$D27*'Invoer Parameters'!$D$21,0)</f>
        <v>0</v>
      </c>
      <c r="O6" s="2">
        <f>IF( AND(O$1&gt;='Invoer Parameters'!$B27,O$1&lt;='Invoer Parameters'!$D$23 ),'Invoer Parameters'!$D27*'Invoer Parameters'!$D$21,0)</f>
        <v>0</v>
      </c>
      <c r="P6" s="2">
        <f>IF( AND(P$1&gt;='Invoer Parameters'!$B27,P$1&lt;='Invoer Parameters'!$D$23 ),'Invoer Parameters'!$D27*'Invoer Parameters'!$D$21,0)</f>
        <v>0</v>
      </c>
      <c r="Q6" s="2">
        <f>IF( AND(Q$1&gt;='Invoer Parameters'!$B27,Q$1&lt;='Invoer Parameters'!$D$23 ),'Invoer Parameters'!$D27*'Invoer Parameters'!$D$21,0)</f>
        <v>0</v>
      </c>
      <c r="R6" s="2">
        <f>IF( AND(R$1&gt;='Invoer Parameters'!$B27,R$1&lt;='Invoer Parameters'!$D$23 ),'Invoer Parameters'!$D27*'Invoer Parameters'!$D$21,0)</f>
        <v>0</v>
      </c>
      <c r="S6" s="2">
        <f>IF( AND(S$1&gt;='Invoer Parameters'!$B27,S$1&lt;='Invoer Parameters'!$D$23 ),'Invoer Parameters'!$D27*'Invoer Parameters'!$D$21,0)</f>
        <v>0</v>
      </c>
      <c r="T6" s="2">
        <f>IF( AND(T$1&gt;='Invoer Parameters'!$B27,T$1&lt;='Invoer Parameters'!$D$23 ),'Invoer Parameters'!$D27*'Invoer Parameters'!$D$21,0)</f>
        <v>0</v>
      </c>
      <c r="U6" s="2">
        <f>IF( AND(U$1&gt;='Invoer Parameters'!$B27,U$1&lt;='Invoer Parameters'!$D$23 ),'Invoer Parameters'!$D27*'Invoer Parameters'!$D$21,0)</f>
        <v>0</v>
      </c>
      <c r="V6" s="2">
        <f>IF( AND(V$1&gt;='Invoer Parameters'!$B27,V$1&lt;='Invoer Parameters'!$D$23 ),'Invoer Parameters'!$D27*'Invoer Parameters'!$D$21,0)</f>
        <v>0</v>
      </c>
      <c r="W6" s="2">
        <f>IF( AND(W$1&gt;='Invoer Parameters'!$B27,W$1&lt;='Invoer Parameters'!$D$23 ),'Invoer Parameters'!$D27*'Invoer Parameters'!$D$21,0)</f>
        <v>0</v>
      </c>
      <c r="X6" s="2">
        <f>IF( AND(X$1&gt;='Invoer Parameters'!$B27,X$1&lt;='Invoer Parameters'!$D$23 ),'Invoer Parameters'!$D27*'Invoer Parameters'!$D$21,0)</f>
        <v>0</v>
      </c>
      <c r="Y6" s="2">
        <f>IF( AND(Y$1&gt;='Invoer Parameters'!$B27,Y$1&lt;='Invoer Parameters'!$D$23 ),'Invoer Parameters'!$D27*'Invoer Parameters'!$D$21,0)</f>
        <v>0</v>
      </c>
      <c r="Z6" s="2">
        <f>IF( AND(Z$1&gt;='Invoer Parameters'!$B27,Z$1&lt;='Invoer Parameters'!$D$23 ),'Invoer Parameters'!$D27*'Invoer Parameters'!$D$21,0)</f>
        <v>0</v>
      </c>
      <c r="AA6" s="2">
        <f>IF( AND(AA$1&gt;='Invoer Parameters'!$B27,AA$1&lt;='Invoer Parameters'!$D$23 ),'Invoer Parameters'!$D27*'Invoer Parameters'!$D$21,0)</f>
        <v>0</v>
      </c>
      <c r="AB6" s="2">
        <f>IF( AND(AB$1&gt;='Invoer Parameters'!$B27,AB$1&lt;='Invoer Parameters'!$D$23 ),'Invoer Parameters'!$D27*'Invoer Parameters'!$D$21,0)</f>
        <v>0</v>
      </c>
      <c r="AC6" s="2">
        <f>IF( AND(AC$1&gt;='Invoer Parameters'!$B27,AC$1&lt;='Invoer Parameters'!$D$23 ),'Invoer Parameters'!$D27*'Invoer Parameters'!$D$21,0)</f>
        <v>0</v>
      </c>
      <c r="AD6" s="2">
        <f>IF( AND(AD$1&gt;='Invoer Parameters'!$B27,AD$1&lt;='Invoer Parameters'!$D$23 ),'Invoer Parameters'!$D27*'Invoer Parameters'!$D$21,0)</f>
        <v>0</v>
      </c>
      <c r="AE6" s="2">
        <f>IF( AND(AE$1&gt;='Invoer Parameters'!$B27,AE$1&lt;='Invoer Parameters'!$D$23 ),'Invoer Parameters'!$D27*'Invoer Parameters'!$D$21,0)</f>
        <v>0</v>
      </c>
      <c r="AF6" s="2">
        <f>IF( AND(AF$1&gt;='Invoer Parameters'!$B27,AF$1&lt;='Invoer Parameters'!$D$23 ),'Invoer Parameters'!$D27*'Invoer Parameters'!$D$21,0)</f>
        <v>0</v>
      </c>
      <c r="AG6" s="2">
        <f>IF( AND(AG$1&gt;='Invoer Parameters'!$B27,AG$1&lt;='Invoer Parameters'!$D$23 ),'Invoer Parameters'!$D27*'Invoer Parameters'!$D$21,0)</f>
        <v>0</v>
      </c>
      <c r="AH6" s="2">
        <f>IF( AND(AH$1&gt;='Invoer Parameters'!$B27,AH$1&lt;='Invoer Parameters'!$D$23 ),'Invoer Parameters'!$D27*'Invoer Parameters'!$D$21,0)</f>
        <v>0</v>
      </c>
      <c r="AI6" s="2">
        <f>IF( AND(AI$1&gt;='Invoer Parameters'!$B27,AI$1&lt;='Invoer Parameters'!$D$23 ),'Invoer Parameters'!$D27*'Invoer Parameters'!$D$21,0)</f>
        <v>0</v>
      </c>
      <c r="AJ6" s="2">
        <f>IF( AND(AJ$1&gt;='Invoer Parameters'!$B27,AJ$1&lt;='Invoer Parameters'!$D$23 ),'Invoer Parameters'!$D27*'Invoer Parameters'!$D$21,0)</f>
        <v>0</v>
      </c>
      <c r="AK6" s="2">
        <f>IF( AND(AK$1&gt;='Invoer Parameters'!$B27,AK$1&lt;='Invoer Parameters'!$D$23 ),'Invoer Parameters'!$D27*'Invoer Parameters'!$D$21,0)</f>
        <v>0</v>
      </c>
      <c r="AL6" s="2">
        <f>IF( AND(AL$1&gt;='Invoer Parameters'!$B27,AL$1&lt;='Invoer Parameters'!$D$23 ),'Invoer Parameters'!$D27*'Invoer Parameters'!$D$21,0)</f>
        <v>0</v>
      </c>
      <c r="AM6" s="2">
        <f>IF( AND(AM$1&gt;='Invoer Parameters'!$B27,AM$1&lt;='Invoer Parameters'!$D$23 ),'Invoer Parameters'!$D27*'Invoer Parameters'!$D$21,0)</f>
        <v>0</v>
      </c>
      <c r="AN6" s="2">
        <f>IF( AND(AN$1&gt;='Invoer Parameters'!$B27,AN$1&lt;='Invoer Parameters'!$D$23 ),'Invoer Parameters'!$D27*'Invoer Parameters'!$D$21,0)</f>
        <v>0</v>
      </c>
      <c r="AO6" s="2">
        <f>IF( AND(AO$1&gt;='Invoer Parameters'!$B27,AO$1&lt;='Invoer Parameters'!$D$23 ),'Invoer Parameters'!$D27*'Invoer Parameters'!$D$21,0)</f>
        <v>0</v>
      </c>
      <c r="AP6" s="2">
        <f>IF( AND(AP$1&gt;='Invoer Parameters'!$B27,AP$1&lt;='Invoer Parameters'!$D$23 ),'Invoer Parameters'!$D27*'Invoer Parameters'!$D$21,0)</f>
        <v>0</v>
      </c>
      <c r="AQ6" s="2">
        <f>IF( AND(AQ$1&gt;='Invoer Parameters'!$B27,AQ$1&lt;='Invoer Parameters'!$D$23 ),'Invoer Parameters'!$D27*'Invoer Parameters'!$D$21,0)</f>
        <v>0</v>
      </c>
      <c r="AR6" s="2">
        <f>IF( AND(AR$1&gt;='Invoer Parameters'!$B27,AR$1&lt;='Invoer Parameters'!$D$23 ),'Invoer Parameters'!$D27*'Invoer Parameters'!$D$21,0)</f>
        <v>0</v>
      </c>
      <c r="AS6" s="2">
        <f>IF( AND(AS$1&gt;='Invoer Parameters'!$B27,AS$1&lt;='Invoer Parameters'!$D$23 ),'Invoer Parameters'!$D27*'Invoer Parameters'!$D$21,0)</f>
        <v>0</v>
      </c>
    </row>
    <row r="7" spans="1:45">
      <c r="B7" s="1" t="s">
        <v>167</v>
      </c>
      <c r="C7" s="1" t="s">
        <v>168</v>
      </c>
      <c r="D7" s="1" t="s">
        <v>41</v>
      </c>
      <c r="F7" s="2">
        <f>IF( AND(F$1&gt;='Invoer Parameters'!$B28,F$1&lt;='Invoer Parameters'!$D$23 ),'Invoer Parameters'!$D28*'Invoer Parameters'!$D$21,0)</f>
        <v>0</v>
      </c>
      <c r="G7" s="2">
        <f>IF( AND(G$1&gt;='Invoer Parameters'!$B28,G$1&lt;='Invoer Parameters'!$D$23 ),'Invoer Parameters'!$D28*'Invoer Parameters'!$D$21,0)</f>
        <v>0</v>
      </c>
      <c r="H7" s="2">
        <f>IF( AND(H$1&gt;='Invoer Parameters'!$B28,H$1&lt;='Invoer Parameters'!$D$23 ),'Invoer Parameters'!$D28*'Invoer Parameters'!$D$21,0)</f>
        <v>0</v>
      </c>
      <c r="I7" s="2">
        <f>IF( AND(I$1&gt;='Invoer Parameters'!$B28,I$1&lt;='Invoer Parameters'!$D$23 ),'Invoer Parameters'!$D28*'Invoer Parameters'!$D$21,0)</f>
        <v>0</v>
      </c>
      <c r="J7" s="2">
        <f>IF( AND(J$1&gt;='Invoer Parameters'!$B28,J$1&lt;='Invoer Parameters'!$D$23 ),'Invoer Parameters'!$D28*'Invoer Parameters'!$D$21,0)</f>
        <v>0</v>
      </c>
      <c r="K7" s="2">
        <f>IF( AND(K$1&gt;='Invoer Parameters'!$B28,K$1&lt;='Invoer Parameters'!$D$23 ),'Invoer Parameters'!$D28*'Invoer Parameters'!$D$21,0)</f>
        <v>0</v>
      </c>
      <c r="L7" s="2">
        <f>IF( AND(L$1&gt;='Invoer Parameters'!$B28,L$1&lt;='Invoer Parameters'!$D$23 ),'Invoer Parameters'!$D28*'Invoer Parameters'!$D$21,0)</f>
        <v>0</v>
      </c>
      <c r="M7" s="2">
        <f>IF( AND(M$1&gt;='Invoer Parameters'!$B28,M$1&lt;='Invoer Parameters'!$D$23 ),'Invoer Parameters'!$D28*'Invoer Parameters'!$D$21,0)</f>
        <v>0</v>
      </c>
      <c r="N7" s="2">
        <f>IF( AND(N$1&gt;='Invoer Parameters'!$B28,N$1&lt;='Invoer Parameters'!$D$23 ),'Invoer Parameters'!$D28*'Invoer Parameters'!$D$21,0)</f>
        <v>0</v>
      </c>
      <c r="O7" s="2">
        <f>IF( AND(O$1&gt;='Invoer Parameters'!$B28,O$1&lt;='Invoer Parameters'!$D$23 ),'Invoer Parameters'!$D28*'Invoer Parameters'!$D$21,0)</f>
        <v>0</v>
      </c>
      <c r="P7" s="2">
        <f>IF( AND(P$1&gt;='Invoer Parameters'!$B28,P$1&lt;='Invoer Parameters'!$D$23 ),'Invoer Parameters'!$D28*'Invoer Parameters'!$D$21,0)</f>
        <v>0</v>
      </c>
      <c r="Q7" s="2">
        <f>IF( AND(Q$1&gt;='Invoer Parameters'!$B28,Q$1&lt;='Invoer Parameters'!$D$23 ),'Invoer Parameters'!$D28*'Invoer Parameters'!$D$21,0)</f>
        <v>0</v>
      </c>
      <c r="R7" s="2">
        <f>IF( AND(R$1&gt;='Invoer Parameters'!$B28,R$1&lt;='Invoer Parameters'!$D$23 ),'Invoer Parameters'!$D28*'Invoer Parameters'!$D$21,0)</f>
        <v>0</v>
      </c>
      <c r="S7" s="2">
        <f>IF( AND(S$1&gt;='Invoer Parameters'!$B28,S$1&lt;='Invoer Parameters'!$D$23 ),'Invoer Parameters'!$D28*'Invoer Parameters'!$D$21,0)</f>
        <v>0</v>
      </c>
      <c r="T7" s="2">
        <f>IF( AND(T$1&gt;='Invoer Parameters'!$B28,T$1&lt;='Invoer Parameters'!$D$23 ),'Invoer Parameters'!$D28*'Invoer Parameters'!$D$21,0)</f>
        <v>0</v>
      </c>
      <c r="U7" s="2">
        <f>IF( AND(U$1&gt;='Invoer Parameters'!$B28,U$1&lt;='Invoer Parameters'!$D$23 ),'Invoer Parameters'!$D28*'Invoer Parameters'!$D$21,0)</f>
        <v>0</v>
      </c>
      <c r="V7" s="2">
        <f>IF( AND(V$1&gt;='Invoer Parameters'!$B28,V$1&lt;='Invoer Parameters'!$D$23 ),'Invoer Parameters'!$D28*'Invoer Parameters'!$D$21,0)</f>
        <v>0</v>
      </c>
      <c r="W7" s="2">
        <f>IF( AND(W$1&gt;='Invoer Parameters'!$B28,W$1&lt;='Invoer Parameters'!$D$23 ),'Invoer Parameters'!$D28*'Invoer Parameters'!$D$21,0)</f>
        <v>0</v>
      </c>
      <c r="X7" s="2">
        <f>IF( AND(X$1&gt;='Invoer Parameters'!$B28,X$1&lt;='Invoer Parameters'!$D$23 ),'Invoer Parameters'!$D28*'Invoer Parameters'!$D$21,0)</f>
        <v>0</v>
      </c>
      <c r="Y7" s="2">
        <f>IF( AND(Y$1&gt;='Invoer Parameters'!$B28,Y$1&lt;='Invoer Parameters'!$D$23 ),'Invoer Parameters'!$D28*'Invoer Parameters'!$D$21,0)</f>
        <v>0</v>
      </c>
      <c r="Z7" s="2">
        <f>IF( AND(Z$1&gt;='Invoer Parameters'!$B28,Z$1&lt;='Invoer Parameters'!$D$23 ),'Invoer Parameters'!$D28*'Invoer Parameters'!$D$21,0)</f>
        <v>0</v>
      </c>
      <c r="AA7" s="2">
        <f>IF( AND(AA$1&gt;='Invoer Parameters'!$B28,AA$1&lt;='Invoer Parameters'!$D$23 ),'Invoer Parameters'!$D28*'Invoer Parameters'!$D$21,0)</f>
        <v>0</v>
      </c>
      <c r="AB7" s="2">
        <f>IF( AND(AB$1&gt;='Invoer Parameters'!$B28,AB$1&lt;='Invoer Parameters'!$D$23 ),'Invoer Parameters'!$D28*'Invoer Parameters'!$D$21,0)</f>
        <v>0</v>
      </c>
      <c r="AC7" s="2">
        <f>IF( AND(AC$1&gt;='Invoer Parameters'!$B28,AC$1&lt;='Invoer Parameters'!$D$23 ),'Invoer Parameters'!$D28*'Invoer Parameters'!$D$21,0)</f>
        <v>0</v>
      </c>
      <c r="AD7" s="2">
        <f>IF( AND(AD$1&gt;='Invoer Parameters'!$B28,AD$1&lt;='Invoer Parameters'!$D$23 ),'Invoer Parameters'!$D28*'Invoer Parameters'!$D$21,0)</f>
        <v>0</v>
      </c>
      <c r="AE7" s="2">
        <f>IF( AND(AE$1&gt;='Invoer Parameters'!$B28,AE$1&lt;='Invoer Parameters'!$D$23 ),'Invoer Parameters'!$D28*'Invoer Parameters'!$D$21,0)</f>
        <v>0</v>
      </c>
      <c r="AF7" s="2">
        <f>IF( AND(AF$1&gt;='Invoer Parameters'!$B28,AF$1&lt;='Invoer Parameters'!$D$23 ),'Invoer Parameters'!$D28*'Invoer Parameters'!$D$21,0)</f>
        <v>0</v>
      </c>
      <c r="AG7" s="2">
        <f>IF( AND(AG$1&gt;='Invoer Parameters'!$B28,AG$1&lt;='Invoer Parameters'!$D$23 ),'Invoer Parameters'!$D28*'Invoer Parameters'!$D$21,0)</f>
        <v>0</v>
      </c>
      <c r="AH7" s="2">
        <f>IF( AND(AH$1&gt;='Invoer Parameters'!$B28,AH$1&lt;='Invoer Parameters'!$D$23 ),'Invoer Parameters'!$D28*'Invoer Parameters'!$D$21,0)</f>
        <v>0</v>
      </c>
      <c r="AI7" s="2">
        <f>IF( AND(AI$1&gt;='Invoer Parameters'!$B28,AI$1&lt;='Invoer Parameters'!$D$23 ),'Invoer Parameters'!$D28*'Invoer Parameters'!$D$21,0)</f>
        <v>0</v>
      </c>
      <c r="AJ7" s="2">
        <f>IF( AND(AJ$1&gt;='Invoer Parameters'!$B28,AJ$1&lt;='Invoer Parameters'!$D$23 ),'Invoer Parameters'!$D28*'Invoer Parameters'!$D$21,0)</f>
        <v>0</v>
      </c>
      <c r="AK7" s="2">
        <f>IF( AND(AK$1&gt;='Invoer Parameters'!$B28,AK$1&lt;='Invoer Parameters'!$D$23 ),'Invoer Parameters'!$D28*'Invoer Parameters'!$D$21,0)</f>
        <v>0</v>
      </c>
      <c r="AL7" s="2">
        <f>IF( AND(AL$1&gt;='Invoer Parameters'!$B28,AL$1&lt;='Invoer Parameters'!$D$23 ),'Invoer Parameters'!$D28*'Invoer Parameters'!$D$21,0)</f>
        <v>0</v>
      </c>
      <c r="AM7" s="2">
        <f>IF( AND(AM$1&gt;='Invoer Parameters'!$B28,AM$1&lt;='Invoer Parameters'!$D$23 ),'Invoer Parameters'!$D28*'Invoer Parameters'!$D$21,0)</f>
        <v>0</v>
      </c>
      <c r="AN7" s="2">
        <f>IF( AND(AN$1&gt;='Invoer Parameters'!$B28,AN$1&lt;='Invoer Parameters'!$D$23 ),'Invoer Parameters'!$D28*'Invoer Parameters'!$D$21,0)</f>
        <v>0</v>
      </c>
      <c r="AO7" s="2">
        <f>IF( AND(AO$1&gt;='Invoer Parameters'!$B28,AO$1&lt;='Invoer Parameters'!$D$23 ),'Invoer Parameters'!$D28*'Invoer Parameters'!$D$21,0)</f>
        <v>0</v>
      </c>
      <c r="AP7" s="2">
        <f>IF( AND(AP$1&gt;='Invoer Parameters'!$B28,AP$1&lt;='Invoer Parameters'!$D$23 ),'Invoer Parameters'!$D28*'Invoer Parameters'!$D$21,0)</f>
        <v>0</v>
      </c>
      <c r="AQ7" s="2">
        <f>IF( AND(AQ$1&gt;='Invoer Parameters'!$B28,AQ$1&lt;='Invoer Parameters'!$D$23 ),'Invoer Parameters'!$D28*'Invoer Parameters'!$D$21,0)</f>
        <v>0</v>
      </c>
      <c r="AR7" s="2">
        <f>IF( AND(AR$1&gt;='Invoer Parameters'!$B28,AR$1&lt;='Invoer Parameters'!$D$23 ),'Invoer Parameters'!$D28*'Invoer Parameters'!$D$21,0)</f>
        <v>0</v>
      </c>
      <c r="AS7" s="2">
        <f>IF( AND(AS$1&gt;='Invoer Parameters'!$B28,AS$1&lt;='Invoer Parameters'!$D$23 ),'Invoer Parameters'!$D28*'Invoer Parameters'!$D$21,0)</f>
        <v>0</v>
      </c>
    </row>
    <row r="8" spans="1:45" ht="12.75" hidden="1" customHeight="1">
      <c r="A8" s="57"/>
      <c r="B8" s="1" t="s">
        <v>105</v>
      </c>
      <c r="C8" s="1" t="s">
        <v>169</v>
      </c>
      <c r="D8" s="1" t="s">
        <v>41</v>
      </c>
      <c r="F8" s="2" t="e">
        <f>IF( AND(F$1&gt;='Invoer Parameters'!$B29,F$1&lt;='Invoer Parameters'!$D$23 ),'Invoer Parameters'!$D29*'Invoer Parameters'!$D$21,0)</f>
        <v>#VALUE!</v>
      </c>
      <c r="G8" s="2">
        <f>IF( AND(G$1&gt;='Invoer Parameters'!$B29,G$1&lt;='Invoer Parameters'!$D$23 ),'Invoer Parameters'!$D29*'Invoer Parameters'!$D$21,0)</f>
        <v>0</v>
      </c>
      <c r="H8" s="2">
        <f>IF( AND(H$1&gt;='Invoer Parameters'!$B29,H$1&lt;='Invoer Parameters'!$D$23 ),'Invoer Parameters'!$D29*'Invoer Parameters'!$D$21,0)</f>
        <v>0</v>
      </c>
      <c r="I8" s="2">
        <f>IF( AND(I$1&gt;='Invoer Parameters'!$B29,I$1&lt;='Invoer Parameters'!$D$23 ),'Invoer Parameters'!$D29*'Invoer Parameters'!$D$21,0)</f>
        <v>0</v>
      </c>
      <c r="J8" s="2">
        <f>IF( AND(J$1&gt;='Invoer Parameters'!$B29,J$1&lt;='Invoer Parameters'!$D$23 ),'Invoer Parameters'!$D29*'Invoer Parameters'!$D$21,0)</f>
        <v>0</v>
      </c>
      <c r="K8" s="2">
        <f>IF( AND(K$1&gt;='Invoer Parameters'!$B29,K$1&lt;='Invoer Parameters'!$D$23 ),'Invoer Parameters'!$D29*'Invoer Parameters'!$D$21,0)</f>
        <v>0</v>
      </c>
      <c r="L8" s="2">
        <f>IF( AND(L$1&gt;='Invoer Parameters'!$B29,L$1&lt;='Invoer Parameters'!$D$23 ),'Invoer Parameters'!$D29*'Invoer Parameters'!$D$21,0)</f>
        <v>0</v>
      </c>
      <c r="M8" s="2">
        <f>IF( AND(M$1&gt;='Invoer Parameters'!$B29,M$1&lt;='Invoer Parameters'!$D$23 ),'Invoer Parameters'!$D29*'Invoer Parameters'!$D$21,0)</f>
        <v>0</v>
      </c>
      <c r="N8" s="2">
        <f>IF( AND(N$1&gt;='Invoer Parameters'!$B29,N$1&lt;='Invoer Parameters'!$D$23 ),'Invoer Parameters'!$D29*'Invoer Parameters'!$D$21,0)</f>
        <v>0</v>
      </c>
      <c r="O8" s="2">
        <f>IF( AND(O$1&gt;='Invoer Parameters'!$B29,O$1&lt;='Invoer Parameters'!$D$23 ),'Invoer Parameters'!$D29*'Invoer Parameters'!$D$21,0)</f>
        <v>0</v>
      </c>
      <c r="P8" s="2">
        <f>IF( AND(P$1&gt;='Invoer Parameters'!$B29,P$1&lt;='Invoer Parameters'!$D$23 ),'Invoer Parameters'!$D29*'Invoer Parameters'!$D$21,0)</f>
        <v>0</v>
      </c>
      <c r="Q8" s="2">
        <f>IF( AND(Q$1&gt;='Invoer Parameters'!$B29,Q$1&lt;='Invoer Parameters'!$D$23 ),'Invoer Parameters'!$D29*'Invoer Parameters'!$D$21,0)</f>
        <v>0</v>
      </c>
      <c r="R8" s="2">
        <f>IF( AND(R$1&gt;='Invoer Parameters'!$B29,R$1&lt;='Invoer Parameters'!$D$23 ),'Invoer Parameters'!$D29*'Invoer Parameters'!$D$21,0)</f>
        <v>0</v>
      </c>
      <c r="S8" s="2">
        <f>IF( AND(S$1&gt;='Invoer Parameters'!$B29,S$1&lt;='Invoer Parameters'!$D$23 ),'Invoer Parameters'!$D29*'Invoer Parameters'!$D$21,0)</f>
        <v>0</v>
      </c>
      <c r="T8" s="2">
        <f>IF( AND(T$1&gt;='Invoer Parameters'!$B29,T$1&lt;='Invoer Parameters'!$D$23 ),'Invoer Parameters'!$D29*'Invoer Parameters'!$D$21,0)</f>
        <v>0</v>
      </c>
      <c r="U8" s="2">
        <f>IF( AND(U$1&gt;='Invoer Parameters'!$B29,U$1&lt;='Invoer Parameters'!$D$23 ),'Invoer Parameters'!$D29*'Invoer Parameters'!$D$21,0)</f>
        <v>0</v>
      </c>
      <c r="V8" s="2">
        <f>IF( AND(V$1&gt;='Invoer Parameters'!$B29,V$1&lt;='Invoer Parameters'!$D$23 ),'Invoer Parameters'!$D29*'Invoer Parameters'!$D$21,0)</f>
        <v>0</v>
      </c>
      <c r="W8" s="2">
        <f>IF( AND(W$1&gt;='Invoer Parameters'!$B29,W$1&lt;='Invoer Parameters'!$D$23 ),'Invoer Parameters'!$D29*'Invoer Parameters'!$D$21,0)</f>
        <v>0</v>
      </c>
      <c r="X8" s="2">
        <f>IF( AND(X$1&gt;='Invoer Parameters'!$B29,X$1&lt;='Invoer Parameters'!$D$23 ),'Invoer Parameters'!$D29*'Invoer Parameters'!$D$21,0)</f>
        <v>0</v>
      </c>
      <c r="Y8" s="2">
        <f>IF( AND(Y$1&gt;='Invoer Parameters'!$B29,Y$1&lt;='Invoer Parameters'!$D$23 ),'Invoer Parameters'!$D29*'Invoer Parameters'!$D$21,0)</f>
        <v>0</v>
      </c>
      <c r="Z8" s="2">
        <f>IF( AND(Z$1&gt;='Invoer Parameters'!$B29,Z$1&lt;='Invoer Parameters'!$D$23 ),'Invoer Parameters'!$D29*'Invoer Parameters'!$D$21,0)</f>
        <v>0</v>
      </c>
      <c r="AA8" s="2">
        <f>IF( AND(AA$1&gt;='Invoer Parameters'!$B29,AA$1&lt;='Invoer Parameters'!$D$23 ),'Invoer Parameters'!$D29*'Invoer Parameters'!$D$21,0)</f>
        <v>0</v>
      </c>
      <c r="AB8" s="2">
        <f>IF( AND(AB$1&gt;='Invoer Parameters'!$B29,AB$1&lt;='Invoer Parameters'!$D$23 ),'Invoer Parameters'!$D29*'Invoer Parameters'!$D$21,0)</f>
        <v>0</v>
      </c>
      <c r="AC8" s="2">
        <f>IF( AND(AC$1&gt;='Invoer Parameters'!$B29,AC$1&lt;='Invoer Parameters'!$D$23 ),'Invoer Parameters'!$D29*'Invoer Parameters'!$D$21,0)</f>
        <v>0</v>
      </c>
      <c r="AD8" s="2">
        <f>IF( AND(AD$1&gt;='Invoer Parameters'!$B29,AD$1&lt;='Invoer Parameters'!$D$23 ),'Invoer Parameters'!$D29*'Invoer Parameters'!$D$21,0)</f>
        <v>0</v>
      </c>
      <c r="AE8" s="2">
        <f>IF( AND(AE$1&gt;='Invoer Parameters'!$B29,AE$1&lt;='Invoer Parameters'!$D$23 ),'Invoer Parameters'!$D29*'Invoer Parameters'!$D$21,0)</f>
        <v>0</v>
      </c>
      <c r="AF8" s="2">
        <f>IF( AND(AF$1&gt;='Invoer Parameters'!$B29,AF$1&lt;='Invoer Parameters'!$D$23 ),'Invoer Parameters'!$D29*'Invoer Parameters'!$D$21,0)</f>
        <v>0</v>
      </c>
      <c r="AG8" s="2">
        <f>IF( AND(AG$1&gt;='Invoer Parameters'!$B29,AG$1&lt;='Invoer Parameters'!$D$23 ),'Invoer Parameters'!$D29*'Invoer Parameters'!$D$21,0)</f>
        <v>0</v>
      </c>
      <c r="AH8" s="2">
        <f>IF( AND(AH$1&gt;='Invoer Parameters'!$B29,AH$1&lt;='Invoer Parameters'!$D$23 ),'Invoer Parameters'!$D29*'Invoer Parameters'!$D$21,0)</f>
        <v>0</v>
      </c>
      <c r="AI8" s="2">
        <f>IF( AND(AI$1&gt;='Invoer Parameters'!$B29,AI$1&lt;='Invoer Parameters'!$D$23 ),'Invoer Parameters'!$D29*'Invoer Parameters'!$D$21,0)</f>
        <v>0</v>
      </c>
      <c r="AJ8" s="2">
        <f>IF( AND(AJ$1&gt;='Invoer Parameters'!$B29,AJ$1&lt;='Invoer Parameters'!$D$23 ),'Invoer Parameters'!$D29*'Invoer Parameters'!$D$21,0)</f>
        <v>0</v>
      </c>
      <c r="AK8" s="2">
        <f>IF( AND(AK$1&gt;='Invoer Parameters'!$B29,AK$1&lt;='Invoer Parameters'!$D$23 ),'Invoer Parameters'!$D29*'Invoer Parameters'!$D$21,0)</f>
        <v>0</v>
      </c>
      <c r="AL8" s="2">
        <f>IF( AND(AL$1&gt;='Invoer Parameters'!$B29,AL$1&lt;='Invoer Parameters'!$D$23 ),'Invoer Parameters'!$D29*'Invoer Parameters'!$D$21,0)</f>
        <v>0</v>
      </c>
      <c r="AM8" s="2">
        <f>IF( AND(AM$1&gt;='Invoer Parameters'!$B29,AM$1&lt;='Invoer Parameters'!$D$23 ),'Invoer Parameters'!$D29*'Invoer Parameters'!$D$21,0)</f>
        <v>0</v>
      </c>
      <c r="AN8" s="2">
        <f>IF( AND(AN$1&gt;='Invoer Parameters'!$B29,AN$1&lt;='Invoer Parameters'!$D$23 ),'Invoer Parameters'!$D29*'Invoer Parameters'!$D$21,0)</f>
        <v>0</v>
      </c>
      <c r="AO8" s="2">
        <f>IF( AND(AO$1&gt;='Invoer Parameters'!$B29,AO$1&lt;='Invoer Parameters'!$D$23 ),'Invoer Parameters'!$D29*'Invoer Parameters'!$D$21,0)</f>
        <v>0</v>
      </c>
      <c r="AP8" s="2">
        <f>IF( AND(AP$1&gt;='Invoer Parameters'!$B29,AP$1&lt;='Invoer Parameters'!$D$23 ),'Invoer Parameters'!$D29*'Invoer Parameters'!$D$21,0)</f>
        <v>0</v>
      </c>
      <c r="AQ8" s="2">
        <f>IF( AND(AQ$1&gt;='Invoer Parameters'!$B29,AQ$1&lt;='Invoer Parameters'!$D$23 ),'Invoer Parameters'!$D29*'Invoer Parameters'!$D$21,0)</f>
        <v>0</v>
      </c>
      <c r="AR8" s="2">
        <f>IF( AND(AR$1&gt;='Invoer Parameters'!$B29,AR$1&lt;='Invoer Parameters'!$D$23 ),'Invoer Parameters'!$D29*'Invoer Parameters'!$D$21,0)</f>
        <v>0</v>
      </c>
      <c r="AS8" s="2">
        <f>IF( AND(AS$1&gt;='Invoer Parameters'!$B29,AS$1&lt;='Invoer Parameters'!$D$23 ),'Invoer Parameters'!$D29*'Invoer Parameters'!$D$21,0)</f>
        <v>0</v>
      </c>
    </row>
    <row r="9" spans="1:45" ht="12.75" hidden="1" customHeight="1">
      <c r="A9" s="57"/>
      <c r="B9" s="1" t="s">
        <v>106</v>
      </c>
      <c r="C9" s="1" t="s">
        <v>170</v>
      </c>
      <c r="D9" s="1" t="s">
        <v>41</v>
      </c>
      <c r="F9" s="2" t="e">
        <f>IF( AND(F$1&gt;='Invoer Parameters'!$B30,F$1&lt;='Invoer Parameters'!$D$23 ),'Invoer Parameters'!$D30*'Invoer Parameters'!$D$21,0)</f>
        <v>#VALUE!</v>
      </c>
      <c r="G9" s="2">
        <f>IF( AND(G$1&gt;='Invoer Parameters'!$B30,G$1&lt;='Invoer Parameters'!$D$23 ),'Invoer Parameters'!$D30*'Invoer Parameters'!$D$21,0)</f>
        <v>0</v>
      </c>
      <c r="H9" s="2">
        <f>IF( AND(H$1&gt;='Invoer Parameters'!$B30,H$1&lt;='Invoer Parameters'!$D$23 ),'Invoer Parameters'!$D30*'Invoer Parameters'!$D$21,0)</f>
        <v>0</v>
      </c>
      <c r="I9" s="2">
        <f>IF( AND(I$1&gt;='Invoer Parameters'!$B30,I$1&lt;='Invoer Parameters'!$D$23 ),'Invoer Parameters'!$D30*'Invoer Parameters'!$D$21,0)</f>
        <v>0</v>
      </c>
      <c r="J9" s="2">
        <f>IF( AND(J$1&gt;='Invoer Parameters'!$B30,J$1&lt;='Invoer Parameters'!$D$23 ),'Invoer Parameters'!$D30*'Invoer Parameters'!$D$21,0)</f>
        <v>0</v>
      </c>
      <c r="K9" s="2">
        <f>IF( AND(K$1&gt;='Invoer Parameters'!$B30,K$1&lt;='Invoer Parameters'!$D$23 ),'Invoer Parameters'!$D30*'Invoer Parameters'!$D$21,0)</f>
        <v>0</v>
      </c>
      <c r="L9" s="2">
        <f>IF( AND(L$1&gt;='Invoer Parameters'!$B30,L$1&lt;='Invoer Parameters'!$D$23 ),'Invoer Parameters'!$D30*'Invoer Parameters'!$D$21,0)</f>
        <v>0</v>
      </c>
      <c r="M9" s="2">
        <f>IF( AND(M$1&gt;='Invoer Parameters'!$B30,M$1&lt;='Invoer Parameters'!$D$23 ),'Invoer Parameters'!$D30*'Invoer Parameters'!$D$21,0)</f>
        <v>0</v>
      </c>
      <c r="N9" s="2">
        <f>IF( AND(N$1&gt;='Invoer Parameters'!$B30,N$1&lt;='Invoer Parameters'!$D$23 ),'Invoer Parameters'!$D30*'Invoer Parameters'!$D$21,0)</f>
        <v>0</v>
      </c>
      <c r="O9" s="2">
        <f>IF( AND(O$1&gt;='Invoer Parameters'!$B30,O$1&lt;='Invoer Parameters'!$D$23 ),'Invoer Parameters'!$D30*'Invoer Parameters'!$D$21,0)</f>
        <v>0</v>
      </c>
      <c r="P9" s="2">
        <f>IF( AND(P$1&gt;='Invoer Parameters'!$B30,P$1&lt;='Invoer Parameters'!$D$23 ),'Invoer Parameters'!$D30*'Invoer Parameters'!$D$21,0)</f>
        <v>0</v>
      </c>
      <c r="Q9" s="2">
        <f>IF( AND(Q$1&gt;='Invoer Parameters'!$B30,Q$1&lt;='Invoer Parameters'!$D$23 ),'Invoer Parameters'!$D30*'Invoer Parameters'!$D$21,0)</f>
        <v>0</v>
      </c>
      <c r="R9" s="2">
        <f>IF( AND(R$1&gt;='Invoer Parameters'!$B30,R$1&lt;='Invoer Parameters'!$D$23 ),'Invoer Parameters'!$D30*'Invoer Parameters'!$D$21,0)</f>
        <v>0</v>
      </c>
      <c r="S9" s="2">
        <f>IF( AND(S$1&gt;='Invoer Parameters'!$B30,S$1&lt;='Invoer Parameters'!$D$23 ),'Invoer Parameters'!$D30*'Invoer Parameters'!$D$21,0)</f>
        <v>0</v>
      </c>
      <c r="T9" s="2">
        <f>IF( AND(T$1&gt;='Invoer Parameters'!$B30,T$1&lt;='Invoer Parameters'!$D$23 ),'Invoer Parameters'!$D30*'Invoer Parameters'!$D$21,0)</f>
        <v>0</v>
      </c>
      <c r="U9" s="2">
        <f>IF( AND(U$1&gt;='Invoer Parameters'!$B30,U$1&lt;='Invoer Parameters'!$D$23 ),'Invoer Parameters'!$D30*'Invoer Parameters'!$D$21,0)</f>
        <v>0</v>
      </c>
      <c r="V9" s="2">
        <f>IF( AND(V$1&gt;='Invoer Parameters'!$B30,V$1&lt;='Invoer Parameters'!$D$23 ),'Invoer Parameters'!$D30*'Invoer Parameters'!$D$21,0)</f>
        <v>0</v>
      </c>
      <c r="W9" s="2">
        <f>IF( AND(W$1&gt;='Invoer Parameters'!$B30,W$1&lt;='Invoer Parameters'!$D$23 ),'Invoer Parameters'!$D30*'Invoer Parameters'!$D$21,0)</f>
        <v>0</v>
      </c>
      <c r="X9" s="2">
        <f>IF( AND(X$1&gt;='Invoer Parameters'!$B30,X$1&lt;='Invoer Parameters'!$D$23 ),'Invoer Parameters'!$D30*'Invoer Parameters'!$D$21,0)</f>
        <v>0</v>
      </c>
      <c r="Y9" s="2">
        <f>IF( AND(Y$1&gt;='Invoer Parameters'!$B30,Y$1&lt;='Invoer Parameters'!$D$23 ),'Invoer Parameters'!$D30*'Invoer Parameters'!$D$21,0)</f>
        <v>0</v>
      </c>
      <c r="Z9" s="2">
        <f>IF( AND(Z$1&gt;='Invoer Parameters'!$B30,Z$1&lt;='Invoer Parameters'!$D$23 ),'Invoer Parameters'!$D30*'Invoer Parameters'!$D$21,0)</f>
        <v>0</v>
      </c>
      <c r="AA9" s="2">
        <f>IF( AND(AA$1&gt;='Invoer Parameters'!$B30,AA$1&lt;='Invoer Parameters'!$D$23 ),'Invoer Parameters'!$D30*'Invoer Parameters'!$D$21,0)</f>
        <v>0</v>
      </c>
      <c r="AB9" s="2">
        <f>IF( AND(AB$1&gt;='Invoer Parameters'!$B30,AB$1&lt;='Invoer Parameters'!$D$23 ),'Invoer Parameters'!$D30*'Invoer Parameters'!$D$21,0)</f>
        <v>0</v>
      </c>
      <c r="AC9" s="2">
        <f>IF( AND(AC$1&gt;='Invoer Parameters'!$B30,AC$1&lt;='Invoer Parameters'!$D$23 ),'Invoer Parameters'!$D30*'Invoer Parameters'!$D$21,0)</f>
        <v>0</v>
      </c>
      <c r="AD9" s="2">
        <f>IF( AND(AD$1&gt;='Invoer Parameters'!$B30,AD$1&lt;='Invoer Parameters'!$D$23 ),'Invoer Parameters'!$D30*'Invoer Parameters'!$D$21,0)</f>
        <v>0</v>
      </c>
      <c r="AE9" s="2">
        <f>IF( AND(AE$1&gt;='Invoer Parameters'!$B30,AE$1&lt;='Invoer Parameters'!$D$23 ),'Invoer Parameters'!$D30*'Invoer Parameters'!$D$21,0)</f>
        <v>0</v>
      </c>
      <c r="AF9" s="2">
        <f>IF( AND(AF$1&gt;='Invoer Parameters'!$B30,AF$1&lt;='Invoer Parameters'!$D$23 ),'Invoer Parameters'!$D30*'Invoer Parameters'!$D$21,0)</f>
        <v>0</v>
      </c>
      <c r="AG9" s="2">
        <f>IF( AND(AG$1&gt;='Invoer Parameters'!$B30,AG$1&lt;='Invoer Parameters'!$D$23 ),'Invoer Parameters'!$D30*'Invoer Parameters'!$D$21,0)</f>
        <v>0</v>
      </c>
      <c r="AH9" s="2">
        <f>IF( AND(AH$1&gt;='Invoer Parameters'!$B30,AH$1&lt;='Invoer Parameters'!$D$23 ),'Invoer Parameters'!$D30*'Invoer Parameters'!$D$21,0)</f>
        <v>0</v>
      </c>
      <c r="AI9" s="2">
        <f>IF( AND(AI$1&gt;='Invoer Parameters'!$B30,AI$1&lt;='Invoer Parameters'!$D$23 ),'Invoer Parameters'!$D30*'Invoer Parameters'!$D$21,0)</f>
        <v>0</v>
      </c>
      <c r="AJ9" s="2">
        <f>IF( AND(AJ$1&gt;='Invoer Parameters'!$B30,AJ$1&lt;='Invoer Parameters'!$D$23 ),'Invoer Parameters'!$D30*'Invoer Parameters'!$D$21,0)</f>
        <v>0</v>
      </c>
      <c r="AK9" s="2">
        <f>IF( AND(AK$1&gt;='Invoer Parameters'!$B30,AK$1&lt;='Invoer Parameters'!$D$23 ),'Invoer Parameters'!$D30*'Invoer Parameters'!$D$21,0)</f>
        <v>0</v>
      </c>
      <c r="AL9" s="2">
        <f>IF( AND(AL$1&gt;='Invoer Parameters'!$B30,AL$1&lt;='Invoer Parameters'!$D$23 ),'Invoer Parameters'!$D30*'Invoer Parameters'!$D$21,0)</f>
        <v>0</v>
      </c>
      <c r="AM9" s="2">
        <f>IF( AND(AM$1&gt;='Invoer Parameters'!$B30,AM$1&lt;='Invoer Parameters'!$D$23 ),'Invoer Parameters'!$D30*'Invoer Parameters'!$D$21,0)</f>
        <v>0</v>
      </c>
      <c r="AN9" s="2">
        <f>IF( AND(AN$1&gt;='Invoer Parameters'!$B30,AN$1&lt;='Invoer Parameters'!$D$23 ),'Invoer Parameters'!$D30*'Invoer Parameters'!$D$21,0)</f>
        <v>0</v>
      </c>
      <c r="AO9" s="2">
        <f>IF( AND(AO$1&gt;='Invoer Parameters'!$B30,AO$1&lt;='Invoer Parameters'!$D$23 ),'Invoer Parameters'!$D30*'Invoer Parameters'!$D$21,0)</f>
        <v>0</v>
      </c>
      <c r="AP9" s="2">
        <f>IF( AND(AP$1&gt;='Invoer Parameters'!$B30,AP$1&lt;='Invoer Parameters'!$D$23 ),'Invoer Parameters'!$D30*'Invoer Parameters'!$D$21,0)</f>
        <v>0</v>
      </c>
      <c r="AQ9" s="2">
        <f>IF( AND(AQ$1&gt;='Invoer Parameters'!$B30,AQ$1&lt;='Invoer Parameters'!$D$23 ),'Invoer Parameters'!$D30*'Invoer Parameters'!$D$21,0)</f>
        <v>0</v>
      </c>
      <c r="AR9" s="2">
        <f>IF( AND(AR$1&gt;='Invoer Parameters'!$B30,AR$1&lt;='Invoer Parameters'!$D$23 ),'Invoer Parameters'!$D30*'Invoer Parameters'!$D$21,0)</f>
        <v>0</v>
      </c>
      <c r="AS9" s="2">
        <f>IF( AND(AS$1&gt;='Invoer Parameters'!$B30,AS$1&lt;='Invoer Parameters'!$D$23 ),'Invoer Parameters'!$D30*'Invoer Parameters'!$D$21,0)</f>
        <v>0</v>
      </c>
    </row>
    <row r="10" spans="1:45">
      <c r="B10" s="1" t="s">
        <v>171</v>
      </c>
      <c r="C10" s="1" t="s">
        <v>172</v>
      </c>
      <c r="D10" s="1" t="s">
        <v>41</v>
      </c>
      <c r="E10" s="2">
        <f>SUM(F10:AS10)</f>
        <v>0</v>
      </c>
      <c r="F10" s="2">
        <f t="shared" ref="F10:AS10" si="10">SUM(F6:F7)</f>
        <v>0</v>
      </c>
      <c r="G10" s="2">
        <f t="shared" si="10"/>
        <v>0</v>
      </c>
      <c r="H10" s="2">
        <f t="shared" si="10"/>
        <v>0</v>
      </c>
      <c r="I10" s="2">
        <f t="shared" si="10"/>
        <v>0</v>
      </c>
      <c r="J10" s="2">
        <f t="shared" si="10"/>
        <v>0</v>
      </c>
      <c r="K10" s="2">
        <f t="shared" si="10"/>
        <v>0</v>
      </c>
      <c r="L10" s="2">
        <f t="shared" si="10"/>
        <v>0</v>
      </c>
      <c r="M10" s="2">
        <f t="shared" si="10"/>
        <v>0</v>
      </c>
      <c r="N10" s="2">
        <f t="shared" si="10"/>
        <v>0</v>
      </c>
      <c r="O10" s="2">
        <f t="shared" si="10"/>
        <v>0</v>
      </c>
      <c r="P10" s="2">
        <f t="shared" si="10"/>
        <v>0</v>
      </c>
      <c r="Q10" s="2">
        <f t="shared" si="10"/>
        <v>0</v>
      </c>
      <c r="R10" s="2">
        <f t="shared" si="10"/>
        <v>0</v>
      </c>
      <c r="S10" s="2">
        <f t="shared" si="10"/>
        <v>0</v>
      </c>
      <c r="T10" s="2">
        <f t="shared" si="10"/>
        <v>0</v>
      </c>
      <c r="U10" s="2">
        <f t="shared" si="10"/>
        <v>0</v>
      </c>
      <c r="V10" s="2">
        <f t="shared" si="10"/>
        <v>0</v>
      </c>
      <c r="W10" s="2">
        <f t="shared" si="10"/>
        <v>0</v>
      </c>
      <c r="X10" s="2">
        <f t="shared" si="10"/>
        <v>0</v>
      </c>
      <c r="Y10" s="2">
        <f t="shared" si="10"/>
        <v>0</v>
      </c>
      <c r="Z10" s="2">
        <f t="shared" si="10"/>
        <v>0</v>
      </c>
      <c r="AA10" s="2">
        <f t="shared" si="10"/>
        <v>0</v>
      </c>
      <c r="AB10" s="2">
        <f t="shared" si="10"/>
        <v>0</v>
      </c>
      <c r="AC10" s="2">
        <f t="shared" si="10"/>
        <v>0</v>
      </c>
      <c r="AD10" s="2">
        <f t="shared" si="10"/>
        <v>0</v>
      </c>
      <c r="AE10" s="2">
        <f t="shared" si="10"/>
        <v>0</v>
      </c>
      <c r="AF10" s="2">
        <f t="shared" si="10"/>
        <v>0</v>
      </c>
      <c r="AG10" s="2">
        <f t="shared" si="10"/>
        <v>0</v>
      </c>
      <c r="AH10" s="2">
        <f t="shared" si="10"/>
        <v>0</v>
      </c>
      <c r="AI10" s="2">
        <f t="shared" si="10"/>
        <v>0</v>
      </c>
      <c r="AJ10" s="2">
        <f t="shared" si="10"/>
        <v>0</v>
      </c>
      <c r="AK10" s="2">
        <f t="shared" si="10"/>
        <v>0</v>
      </c>
      <c r="AL10" s="2">
        <f t="shared" si="10"/>
        <v>0</v>
      </c>
      <c r="AM10" s="2">
        <f t="shared" si="10"/>
        <v>0</v>
      </c>
      <c r="AN10" s="2">
        <f t="shared" si="10"/>
        <v>0</v>
      </c>
      <c r="AO10" s="2">
        <f t="shared" si="10"/>
        <v>0</v>
      </c>
      <c r="AP10" s="2">
        <f t="shared" si="10"/>
        <v>0</v>
      </c>
      <c r="AQ10" s="2">
        <f t="shared" si="10"/>
        <v>0</v>
      </c>
      <c r="AR10" s="2">
        <f t="shared" si="10"/>
        <v>0</v>
      </c>
      <c r="AS10" s="2">
        <f t="shared" si="10"/>
        <v>0</v>
      </c>
    </row>
    <row r="11" spans="1:45">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row>
    <row r="12" spans="1:45" ht="12.75" hidden="1" customHeight="1">
      <c r="B12" s="282" t="s">
        <v>173</v>
      </c>
      <c r="C12" s="53" t="s">
        <v>174</v>
      </c>
      <c r="E12" s="2"/>
      <c r="F12" s="19">
        <f>'MP, GVO en Correctiebedrag'!F3</f>
        <v>2026</v>
      </c>
      <c r="G12" s="19">
        <f>'MP, GVO en Correctiebedrag'!G3</f>
        <v>2027</v>
      </c>
      <c r="H12" s="19">
        <f>'MP, GVO en Correctiebedrag'!H3</f>
        <v>2028</v>
      </c>
      <c r="I12" s="19">
        <f>'MP, GVO en Correctiebedrag'!I3</f>
        <v>2029</v>
      </c>
      <c r="J12" s="19">
        <f>'MP, GVO en Correctiebedrag'!J3</f>
        <v>2030</v>
      </c>
      <c r="K12" s="19">
        <f>'MP, GVO en Correctiebedrag'!K3</f>
        <v>2031</v>
      </c>
      <c r="L12" s="19">
        <f>'MP, GVO en Correctiebedrag'!L3</f>
        <v>2032</v>
      </c>
      <c r="M12" s="19">
        <f>'MP, GVO en Correctiebedrag'!M3</f>
        <v>2033</v>
      </c>
      <c r="N12" s="19">
        <f>'MP, GVO en Correctiebedrag'!N3</f>
        <v>2034</v>
      </c>
      <c r="O12" s="19">
        <f>'MP, GVO en Correctiebedrag'!O3</f>
        <v>2035</v>
      </c>
      <c r="P12" s="19">
        <f>'MP, GVO en Correctiebedrag'!P3</f>
        <v>2036</v>
      </c>
      <c r="Q12" s="19">
        <f>'MP, GVO en Correctiebedrag'!Q3</f>
        <v>2037</v>
      </c>
      <c r="R12" s="19">
        <f>'MP, GVO en Correctiebedrag'!R3</f>
        <v>2038</v>
      </c>
      <c r="S12" s="19">
        <f>'MP, GVO en Correctiebedrag'!S3</f>
        <v>2039</v>
      </c>
      <c r="T12" s="19">
        <f>'MP, GVO en Correctiebedrag'!T3</f>
        <v>2040</v>
      </c>
      <c r="U12" s="19">
        <f>'MP, GVO en Correctiebedrag'!U3</f>
        <v>2041</v>
      </c>
      <c r="V12" s="19">
        <f>'MP, GVO en Correctiebedrag'!V3</f>
        <v>2042</v>
      </c>
      <c r="W12" s="19">
        <f>'MP, GVO en Correctiebedrag'!W3</f>
        <v>2043</v>
      </c>
      <c r="X12" s="19">
        <f>'MP, GVO en Correctiebedrag'!X3</f>
        <v>2044</v>
      </c>
      <c r="Y12" s="19">
        <f>'MP, GVO en Correctiebedrag'!Y3</f>
        <v>2045</v>
      </c>
      <c r="Z12" s="19">
        <f>'MP, GVO en Correctiebedrag'!Z3</f>
        <v>2046</v>
      </c>
      <c r="AA12" s="19">
        <f>'MP, GVO en Correctiebedrag'!AA3</f>
        <v>2047</v>
      </c>
      <c r="AB12" s="19">
        <f>'MP, GVO en Correctiebedrag'!AB3</f>
        <v>2048</v>
      </c>
      <c r="AC12" s="19">
        <f>'MP, GVO en Correctiebedrag'!AC3</f>
        <v>2049</v>
      </c>
      <c r="AD12" s="19">
        <f>'MP, GVO en Correctiebedrag'!AD3</f>
        <v>2050</v>
      </c>
      <c r="AE12" s="19">
        <f>'MP, GVO en Correctiebedrag'!AE3</f>
        <v>2051</v>
      </c>
      <c r="AF12" s="19">
        <f>'MP, GVO en Correctiebedrag'!AF3</f>
        <v>2052</v>
      </c>
      <c r="AG12" s="19">
        <f>'MP, GVO en Correctiebedrag'!AG3</f>
        <v>2053</v>
      </c>
      <c r="AH12" s="19">
        <f>'MP, GVO en Correctiebedrag'!AH3</f>
        <v>2054</v>
      </c>
      <c r="AI12" s="19">
        <f>'MP, GVO en Correctiebedrag'!AI3</f>
        <v>2055</v>
      </c>
      <c r="AJ12" s="19">
        <f>'MP, GVO en Correctiebedrag'!AJ3</f>
        <v>2056</v>
      </c>
      <c r="AK12" s="19">
        <f>'MP, GVO en Correctiebedrag'!AK3</f>
        <v>2057</v>
      </c>
      <c r="AL12" s="19">
        <f>'MP, GVO en Correctiebedrag'!AL3</f>
        <v>2058</v>
      </c>
      <c r="AM12" s="19">
        <f>'MP, GVO en Correctiebedrag'!AM3</f>
        <v>2059</v>
      </c>
      <c r="AN12" s="19">
        <f>'MP, GVO en Correctiebedrag'!AN3</f>
        <v>2060</v>
      </c>
      <c r="AO12" s="19">
        <f>'MP, GVO en Correctiebedrag'!AO3</f>
        <v>2061</v>
      </c>
      <c r="AP12" s="19">
        <f>'MP, GVO en Correctiebedrag'!AP3</f>
        <v>2062</v>
      </c>
      <c r="AQ12" s="19">
        <f>'MP, GVO en Correctiebedrag'!AQ3</f>
        <v>2063</v>
      </c>
      <c r="AR12" s="19">
        <f>'MP, GVO en Correctiebedrag'!AR3</f>
        <v>2064</v>
      </c>
      <c r="AS12" s="19">
        <f>'MP, GVO en Correctiebedrag'!AS3</f>
        <v>2065</v>
      </c>
    </row>
    <row r="13" spans="1:45" ht="12.75" hidden="1" customHeight="1">
      <c r="B13" s="282"/>
      <c r="C13" s="53" t="s">
        <v>175</v>
      </c>
      <c r="F13" s="19">
        <f>F12-F1</f>
        <v>2026</v>
      </c>
    </row>
    <row r="14" spans="1:45" ht="12.75" hidden="1" customHeight="1">
      <c r="B14" s="282"/>
      <c r="C14" s="53" t="s">
        <v>176</v>
      </c>
      <c r="F14" s="19" t="e">
        <f ca="1">OFFSET(F12,0,-$F$13,1,1)</f>
        <v>#REF!</v>
      </c>
      <c r="G14" s="19" t="e">
        <f ca="1">OFFSET(G12,0,-$F$13,1,1)</f>
        <v>#REF!</v>
      </c>
      <c r="H14" s="19" t="e">
        <f t="shared" ref="H14:AN14" ca="1" si="11">OFFSET(H12,0,-$F$13,1,1)</f>
        <v>#REF!</v>
      </c>
      <c r="I14" s="19" t="e">
        <f t="shared" ca="1" si="11"/>
        <v>#REF!</v>
      </c>
      <c r="J14" s="19" t="e">
        <f t="shared" ca="1" si="11"/>
        <v>#REF!</v>
      </c>
      <c r="K14" s="19" t="e">
        <f t="shared" ca="1" si="11"/>
        <v>#REF!</v>
      </c>
      <c r="L14" s="19" t="e">
        <f t="shared" ca="1" si="11"/>
        <v>#REF!</v>
      </c>
      <c r="M14" s="19" t="e">
        <f t="shared" ca="1" si="11"/>
        <v>#REF!</v>
      </c>
      <c r="N14" s="19" t="e">
        <f t="shared" ca="1" si="11"/>
        <v>#REF!</v>
      </c>
      <c r="O14" s="19" t="e">
        <f t="shared" ca="1" si="11"/>
        <v>#REF!</v>
      </c>
      <c r="P14" s="19" t="e">
        <f t="shared" ca="1" si="11"/>
        <v>#REF!</v>
      </c>
      <c r="Q14" s="19" t="e">
        <f t="shared" ca="1" si="11"/>
        <v>#REF!</v>
      </c>
      <c r="R14" s="19" t="e">
        <f t="shared" ca="1" si="11"/>
        <v>#REF!</v>
      </c>
      <c r="S14" s="19" t="e">
        <f t="shared" ca="1" si="11"/>
        <v>#REF!</v>
      </c>
      <c r="T14" s="19" t="e">
        <f t="shared" ca="1" si="11"/>
        <v>#REF!</v>
      </c>
      <c r="U14" s="19" t="e">
        <f t="shared" ca="1" si="11"/>
        <v>#REF!</v>
      </c>
      <c r="V14" s="19" t="e">
        <f t="shared" ca="1" si="11"/>
        <v>#REF!</v>
      </c>
      <c r="W14" s="19" t="e">
        <f t="shared" ca="1" si="11"/>
        <v>#REF!</v>
      </c>
      <c r="X14" s="19" t="e">
        <f t="shared" ca="1" si="11"/>
        <v>#REF!</v>
      </c>
      <c r="Y14" s="19" t="e">
        <f t="shared" ca="1" si="11"/>
        <v>#REF!</v>
      </c>
      <c r="Z14" s="19" t="e">
        <f t="shared" ca="1" si="11"/>
        <v>#REF!</v>
      </c>
      <c r="AA14" s="19" t="e">
        <f t="shared" ca="1" si="11"/>
        <v>#REF!</v>
      </c>
      <c r="AB14" s="19" t="e">
        <f t="shared" ca="1" si="11"/>
        <v>#REF!</v>
      </c>
      <c r="AC14" s="19" t="e">
        <f t="shared" ca="1" si="11"/>
        <v>#REF!</v>
      </c>
      <c r="AD14" s="19" t="e">
        <f t="shared" ca="1" si="11"/>
        <v>#REF!</v>
      </c>
      <c r="AE14" s="19" t="e">
        <f t="shared" ca="1" si="11"/>
        <v>#REF!</v>
      </c>
      <c r="AF14" s="19" t="e">
        <f t="shared" ca="1" si="11"/>
        <v>#REF!</v>
      </c>
      <c r="AG14" s="19" t="e">
        <f t="shared" ca="1" si="11"/>
        <v>#REF!</v>
      </c>
      <c r="AH14" s="19" t="e">
        <f t="shared" ca="1" si="11"/>
        <v>#REF!</v>
      </c>
      <c r="AI14" s="19" t="e">
        <f t="shared" ca="1" si="11"/>
        <v>#REF!</v>
      </c>
      <c r="AJ14" s="19" t="e">
        <f t="shared" ca="1" si="11"/>
        <v>#REF!</v>
      </c>
      <c r="AK14" s="19" t="e">
        <f t="shared" ca="1" si="11"/>
        <v>#REF!</v>
      </c>
      <c r="AL14" s="19" t="e">
        <f t="shared" ca="1" si="11"/>
        <v>#REF!</v>
      </c>
      <c r="AM14" s="19" t="e">
        <f t="shared" ca="1" si="11"/>
        <v>#REF!</v>
      </c>
      <c r="AN14" s="19" t="e">
        <f t="shared" ca="1" si="11"/>
        <v>#REF!</v>
      </c>
      <c r="AO14" s="19" t="e">
        <f t="shared" ref="AO14" ca="1" si="12">OFFSET(AO12,0,-$F$13,1,1)</f>
        <v>#REF!</v>
      </c>
      <c r="AP14" s="19" t="e">
        <f t="shared" ref="AP14:AR14" ca="1" si="13">OFFSET(AP12,0,-$F$13,1,1)</f>
        <v>#REF!</v>
      </c>
      <c r="AQ14" s="19" t="e">
        <f t="shared" ca="1" si="13"/>
        <v>#REF!</v>
      </c>
      <c r="AR14" s="19" t="e">
        <f t="shared" ca="1" si="13"/>
        <v>#REF!</v>
      </c>
      <c r="AS14" s="19" t="e">
        <f t="shared" ref="AS14" ca="1" si="14">OFFSET(AS12,0,-$F$13,1,1)</f>
        <v>#REF!</v>
      </c>
    </row>
    <row r="15" spans="1:45" ht="12.75" hidden="1" customHeight="1">
      <c r="B15" s="282"/>
      <c r="C15" s="53" t="s">
        <v>177</v>
      </c>
      <c r="F15" s="21" t="e">
        <f ca="1">OFFSET('MP, GVO en Correctiebedrag'!F$7,0,-$F$13,1,1)</f>
        <v>#REF!</v>
      </c>
      <c r="G15" s="21" t="e">
        <f ca="1">OFFSET('MP, GVO en Correctiebedrag'!G$7,0,-$F$13,1,1)</f>
        <v>#REF!</v>
      </c>
      <c r="H15" s="21" t="e">
        <f ca="1">OFFSET('MP, GVO en Correctiebedrag'!H$7,0,-$F$13,1,1)</f>
        <v>#REF!</v>
      </c>
      <c r="I15" s="21" t="e">
        <f ca="1">OFFSET('MP, GVO en Correctiebedrag'!I$7,0,-$F$13,1,1)</f>
        <v>#REF!</v>
      </c>
      <c r="J15" s="21" t="e">
        <f ca="1">OFFSET('MP, GVO en Correctiebedrag'!J$7,0,-$F$13,1,1)</f>
        <v>#REF!</v>
      </c>
      <c r="K15" s="21" t="e">
        <f ca="1">OFFSET('MP, GVO en Correctiebedrag'!K$7,0,-$F$13,1,1)</f>
        <v>#REF!</v>
      </c>
      <c r="L15" s="21" t="e">
        <f ca="1">OFFSET('MP, GVO en Correctiebedrag'!L$7,0,-$F$13,1,1)</f>
        <v>#REF!</v>
      </c>
      <c r="M15" s="21" t="e">
        <f ca="1">OFFSET('MP, GVO en Correctiebedrag'!M$7,0,-$F$13,1,1)</f>
        <v>#REF!</v>
      </c>
      <c r="N15" s="21" t="e">
        <f ca="1">OFFSET('MP, GVO en Correctiebedrag'!N$7,0,-$F$13,1,1)</f>
        <v>#REF!</v>
      </c>
      <c r="O15" s="21" t="e">
        <f ca="1">OFFSET('MP, GVO en Correctiebedrag'!O$7,0,-$F$13,1,1)</f>
        <v>#REF!</v>
      </c>
      <c r="P15" s="21" t="e">
        <f ca="1">OFFSET('MP, GVO en Correctiebedrag'!P$7,0,-$F$13,1,1)</f>
        <v>#REF!</v>
      </c>
      <c r="Q15" s="21" t="e">
        <f ca="1">OFFSET('MP, GVO en Correctiebedrag'!Q$7,0,-$F$13,1,1)</f>
        <v>#REF!</v>
      </c>
      <c r="R15" s="21" t="e">
        <f ca="1">OFFSET('MP, GVO en Correctiebedrag'!R$7,0,-$F$13,1,1)</f>
        <v>#REF!</v>
      </c>
      <c r="S15" s="21" t="e">
        <f ca="1">OFFSET('MP, GVO en Correctiebedrag'!S$7,0,-$F$13,1,1)</f>
        <v>#REF!</v>
      </c>
      <c r="T15" s="21" t="e">
        <f ca="1">OFFSET('MP, GVO en Correctiebedrag'!T$7,0,-$F$13,1,1)</f>
        <v>#REF!</v>
      </c>
      <c r="U15" s="21" t="e">
        <f ca="1">OFFSET('MP, GVO en Correctiebedrag'!U$7,0,-$F$13,1,1)</f>
        <v>#REF!</v>
      </c>
      <c r="V15" s="21" t="e">
        <f ca="1">OFFSET('MP, GVO en Correctiebedrag'!V$7,0,-$F$13,1,1)</f>
        <v>#REF!</v>
      </c>
      <c r="W15" s="21" t="e">
        <f ca="1">OFFSET('MP, GVO en Correctiebedrag'!W$7,0,-$F$13,1,1)</f>
        <v>#REF!</v>
      </c>
      <c r="X15" s="21" t="e">
        <f ca="1">OFFSET('MP, GVO en Correctiebedrag'!X$7,0,-$F$13,1,1)</f>
        <v>#REF!</v>
      </c>
      <c r="Y15" s="21" t="e">
        <f ca="1">OFFSET('MP, GVO en Correctiebedrag'!Y$7,0,-$F$13,1,1)</f>
        <v>#REF!</v>
      </c>
      <c r="Z15" s="21" t="e">
        <f ca="1">OFFSET('MP, GVO en Correctiebedrag'!Z$7,0,-$F$13,1,1)</f>
        <v>#REF!</v>
      </c>
      <c r="AA15" s="21" t="e">
        <f ca="1">OFFSET('MP, GVO en Correctiebedrag'!AA$7,0,-$F$13,1,1)</f>
        <v>#REF!</v>
      </c>
      <c r="AB15" s="21" t="e">
        <f ca="1">OFFSET('MP, GVO en Correctiebedrag'!AB$7,0,-$F$13,1,1)</f>
        <v>#REF!</v>
      </c>
      <c r="AC15" s="21" t="e">
        <f ca="1">OFFSET('MP, GVO en Correctiebedrag'!AC$7,0,-$F$13,1,1)</f>
        <v>#REF!</v>
      </c>
      <c r="AD15" s="21" t="e">
        <f ca="1">OFFSET('MP, GVO en Correctiebedrag'!AD$7,0,-$F$13,1,1)</f>
        <v>#REF!</v>
      </c>
      <c r="AE15" s="21" t="e">
        <f ca="1">OFFSET('MP, GVO en Correctiebedrag'!AE$7,0,-$F$13,1,1)</f>
        <v>#REF!</v>
      </c>
      <c r="AF15" s="21" t="e">
        <f ca="1">OFFSET('MP, GVO en Correctiebedrag'!AF$7,0,-$F$13,1,1)</f>
        <v>#REF!</v>
      </c>
      <c r="AG15" s="21" t="e">
        <f ca="1">OFFSET('MP, GVO en Correctiebedrag'!AG$7,0,-$F$13,1,1)</f>
        <v>#REF!</v>
      </c>
      <c r="AH15" s="21" t="e">
        <f ca="1">OFFSET('MP, GVO en Correctiebedrag'!AH$7,0,-$F$13,1,1)</f>
        <v>#REF!</v>
      </c>
      <c r="AI15" s="21" t="e">
        <f ca="1">OFFSET('MP, GVO en Correctiebedrag'!AI$7,0,-$F$13,1,1)</f>
        <v>#REF!</v>
      </c>
      <c r="AJ15" s="21" t="e">
        <f ca="1">OFFSET('MP, GVO en Correctiebedrag'!AJ$7,0,-$F$13,1,1)</f>
        <v>#REF!</v>
      </c>
      <c r="AK15" s="21" t="e">
        <f ca="1">OFFSET('MP, GVO en Correctiebedrag'!AK$7,0,-$F$13,1,1)</f>
        <v>#REF!</v>
      </c>
      <c r="AL15" s="21" t="e">
        <f ca="1">OFFSET('MP, GVO en Correctiebedrag'!AL$7,0,-$F$13,1,1)</f>
        <v>#REF!</v>
      </c>
      <c r="AM15" s="21" t="e">
        <f ca="1">OFFSET('MP, GVO en Correctiebedrag'!AM$7,0,-$F$13,1,1)</f>
        <v>#REF!</v>
      </c>
      <c r="AN15" s="21" t="e">
        <f ca="1">OFFSET('MP, GVO en Correctiebedrag'!AN$7,0,-$F$13,1,1)</f>
        <v>#REF!</v>
      </c>
      <c r="AO15" s="21" t="e">
        <f ca="1">OFFSET('MP, GVO en Correctiebedrag'!AO$7,0,-$F$13,1,1)</f>
        <v>#REF!</v>
      </c>
      <c r="AP15" s="21" t="e">
        <f ca="1">OFFSET('MP, GVO en Correctiebedrag'!AP$7,0,-$F$13,1,1)</f>
        <v>#REF!</v>
      </c>
      <c r="AQ15" s="21" t="e">
        <f ca="1">OFFSET('MP, GVO en Correctiebedrag'!AQ$7,0,-$F$13,1,1)</f>
        <v>#REF!</v>
      </c>
      <c r="AR15" s="21" t="e">
        <f ca="1">OFFSET('MP, GVO en Correctiebedrag'!AR$7,0,-$F$13,1,1)</f>
        <v>#REF!</v>
      </c>
      <c r="AS15" s="21" t="e">
        <f ca="1">OFFSET('MP, GVO en Correctiebedrag'!AS$7,0,-$F$13,1,1)</f>
        <v>#REF!</v>
      </c>
    </row>
    <row r="16" spans="1:45" ht="12.75" hidden="1" customHeight="1">
      <c r="B16" s="282"/>
      <c r="C16" s="53" t="s">
        <v>178</v>
      </c>
      <c r="F16" s="21" t="e">
        <f ca="1">OFFSET('MP, GVO en Correctiebedrag'!F$10,0,-$F$13,1,1)</f>
        <v>#REF!</v>
      </c>
      <c r="G16" s="21" t="e">
        <f ca="1">OFFSET('MP, GVO en Correctiebedrag'!G$10,0,-$F$13,1,1)</f>
        <v>#REF!</v>
      </c>
      <c r="H16" s="21" t="e">
        <f ca="1">OFFSET('MP, GVO en Correctiebedrag'!H$10,0,-$F$13,1,1)</f>
        <v>#REF!</v>
      </c>
      <c r="I16" s="21" t="e">
        <f ca="1">OFFSET('MP, GVO en Correctiebedrag'!I$10,0,-$F$13,1,1)</f>
        <v>#REF!</v>
      </c>
      <c r="J16" s="21" t="e">
        <f ca="1">OFFSET('MP, GVO en Correctiebedrag'!J$10,0,-$F$13,1,1)</f>
        <v>#REF!</v>
      </c>
      <c r="K16" s="21" t="e">
        <f ca="1">OFFSET('MP, GVO en Correctiebedrag'!K$10,0,-$F$13,1,1)</f>
        <v>#REF!</v>
      </c>
      <c r="L16" s="21" t="e">
        <f ca="1">OFFSET('MP, GVO en Correctiebedrag'!L$10,0,-$F$13,1,1)</f>
        <v>#REF!</v>
      </c>
      <c r="M16" s="21" t="e">
        <f ca="1">OFFSET('MP, GVO en Correctiebedrag'!M$10,0,-$F$13,1,1)</f>
        <v>#REF!</v>
      </c>
      <c r="N16" s="21" t="e">
        <f ca="1">OFFSET('MP, GVO en Correctiebedrag'!N$10,0,-$F$13,1,1)</f>
        <v>#REF!</v>
      </c>
      <c r="O16" s="21" t="e">
        <f ca="1">OFFSET('MP, GVO en Correctiebedrag'!O$10,0,-$F$13,1,1)</f>
        <v>#REF!</v>
      </c>
      <c r="P16" s="21" t="e">
        <f ca="1">OFFSET('MP, GVO en Correctiebedrag'!P$10,0,-$F$13,1,1)</f>
        <v>#REF!</v>
      </c>
      <c r="Q16" s="21" t="e">
        <f ca="1">OFFSET('MP, GVO en Correctiebedrag'!Q$10,0,-$F$13,1,1)</f>
        <v>#REF!</v>
      </c>
      <c r="R16" s="21" t="e">
        <f ca="1">OFFSET('MP, GVO en Correctiebedrag'!R$10,0,-$F$13,1,1)</f>
        <v>#REF!</v>
      </c>
      <c r="S16" s="21" t="e">
        <f ca="1">OFFSET('MP, GVO en Correctiebedrag'!S$10,0,-$F$13,1,1)</f>
        <v>#REF!</v>
      </c>
      <c r="T16" s="21" t="e">
        <f ca="1">OFFSET('MP, GVO en Correctiebedrag'!T$10,0,-$F$13,1,1)</f>
        <v>#REF!</v>
      </c>
      <c r="U16" s="21" t="e">
        <f ca="1">OFFSET('MP, GVO en Correctiebedrag'!U$10,0,-$F$13,1,1)</f>
        <v>#REF!</v>
      </c>
      <c r="V16" s="21" t="e">
        <f ca="1">OFFSET('MP, GVO en Correctiebedrag'!V$10,0,-$F$13,1,1)</f>
        <v>#REF!</v>
      </c>
      <c r="W16" s="21" t="e">
        <f ca="1">OFFSET('MP, GVO en Correctiebedrag'!W$10,0,-$F$13,1,1)</f>
        <v>#REF!</v>
      </c>
      <c r="X16" s="21" t="e">
        <f ca="1">OFFSET('MP, GVO en Correctiebedrag'!X$10,0,-$F$13,1,1)</f>
        <v>#REF!</v>
      </c>
      <c r="Y16" s="21" t="e">
        <f ca="1">OFFSET('MP, GVO en Correctiebedrag'!Y$10,0,-$F$13,1,1)</f>
        <v>#REF!</v>
      </c>
      <c r="Z16" s="21" t="e">
        <f ca="1">OFFSET('MP, GVO en Correctiebedrag'!Z$10,0,-$F$13,1,1)</f>
        <v>#REF!</v>
      </c>
      <c r="AA16" s="21" t="e">
        <f ca="1">OFFSET('MP, GVO en Correctiebedrag'!AA$10,0,-$F$13,1,1)</f>
        <v>#REF!</v>
      </c>
      <c r="AB16" s="21" t="e">
        <f ca="1">OFFSET('MP, GVO en Correctiebedrag'!AB$10,0,-$F$13,1,1)</f>
        <v>#REF!</v>
      </c>
      <c r="AC16" s="21" t="e">
        <f ca="1">OFFSET('MP, GVO en Correctiebedrag'!AC$10,0,-$F$13,1,1)</f>
        <v>#REF!</v>
      </c>
      <c r="AD16" s="21" t="e">
        <f ca="1">OFFSET('MP, GVO en Correctiebedrag'!AD$10,0,-$F$13,1,1)</f>
        <v>#REF!</v>
      </c>
      <c r="AE16" s="21" t="e">
        <f ca="1">OFFSET('MP, GVO en Correctiebedrag'!AE$10,0,-$F$13,1,1)</f>
        <v>#REF!</v>
      </c>
      <c r="AF16" s="21" t="e">
        <f ca="1">OFFSET('MP, GVO en Correctiebedrag'!AF$10,0,-$F$13,1,1)</f>
        <v>#REF!</v>
      </c>
      <c r="AG16" s="21" t="e">
        <f ca="1">OFFSET('MP, GVO en Correctiebedrag'!AG$10,0,-$F$13,1,1)</f>
        <v>#REF!</v>
      </c>
      <c r="AH16" s="21" t="e">
        <f ca="1">OFFSET('MP, GVO en Correctiebedrag'!AH$10,0,-$F$13,1,1)</f>
        <v>#REF!</v>
      </c>
      <c r="AI16" s="21" t="e">
        <f ca="1">OFFSET('MP, GVO en Correctiebedrag'!AI$10,0,-$F$13,1,1)</f>
        <v>#REF!</v>
      </c>
      <c r="AJ16" s="21" t="e">
        <f ca="1">OFFSET('MP, GVO en Correctiebedrag'!AJ$10,0,-$F$13,1,1)</f>
        <v>#REF!</v>
      </c>
      <c r="AK16" s="21" t="e">
        <f ca="1">OFFSET('MP, GVO en Correctiebedrag'!AK$10,0,-$F$13,1,1)</f>
        <v>#REF!</v>
      </c>
      <c r="AL16" s="21" t="e">
        <f ca="1">OFFSET('MP, GVO en Correctiebedrag'!AL$10,0,-$F$13,1,1)</f>
        <v>#REF!</v>
      </c>
      <c r="AM16" s="21" t="e">
        <f ca="1">OFFSET('MP, GVO en Correctiebedrag'!AM$10,0,-$F$13,1,1)</f>
        <v>#REF!</v>
      </c>
      <c r="AN16" s="21" t="e">
        <f ca="1">OFFSET('MP, GVO en Correctiebedrag'!AN$10,0,-$F$13,1,1)</f>
        <v>#REF!</v>
      </c>
      <c r="AO16" s="21" t="e">
        <f ca="1">OFFSET('MP, GVO en Correctiebedrag'!AO$10,0,-$F$13,1,1)</f>
        <v>#REF!</v>
      </c>
      <c r="AP16" s="21" t="e">
        <f ca="1">OFFSET('MP, GVO en Correctiebedrag'!AP$10,0,-$F$13,1,1)</f>
        <v>#REF!</v>
      </c>
      <c r="AQ16" s="21" t="e">
        <f ca="1">OFFSET('MP, GVO en Correctiebedrag'!AQ$10,0,-$F$13,1,1)</f>
        <v>#REF!</v>
      </c>
      <c r="AR16" s="21" t="e">
        <f ca="1">OFFSET('MP, GVO en Correctiebedrag'!AR$10,0,-$F$13,1,1)</f>
        <v>#REF!</v>
      </c>
      <c r="AS16" s="21" t="e">
        <f ca="1">OFFSET('MP, GVO en Correctiebedrag'!AS$10,0,-$F$13,1,1)</f>
        <v>#REF!</v>
      </c>
    </row>
    <row r="17" spans="2:45" ht="12.75" hidden="1" customHeight="1">
      <c r="B17" s="282"/>
      <c r="C17" s="53" t="s">
        <v>314</v>
      </c>
      <c r="F17" s="21" t="e">
        <f ca="1">OFFSET('MP, GVO en Correctiebedrag'!F$12,0,-$F$13,1,1)</f>
        <v>#REF!</v>
      </c>
      <c r="G17" s="21" t="e">
        <f ca="1">OFFSET('MP, GVO en Correctiebedrag'!G$12,0,-$F$13,1,1)</f>
        <v>#REF!</v>
      </c>
      <c r="H17" s="21" t="e">
        <f ca="1">OFFSET('MP, GVO en Correctiebedrag'!K$12,0,-$F$13,1,1)</f>
        <v>#REF!</v>
      </c>
      <c r="I17" s="21" t="e">
        <f ca="1">OFFSET('MP, GVO en Correctiebedrag'!I$12,0,-$F$13,1,1)</f>
        <v>#REF!</v>
      </c>
      <c r="J17" s="21" t="e">
        <f ca="1">OFFSET('MP, GVO en Correctiebedrag'!J$12,0,-$F$13,1,1)</f>
        <v>#REF!</v>
      </c>
      <c r="K17" s="21" t="e">
        <f ca="1">OFFSET('MP, GVO en Correctiebedrag'!K$12,0,-$F$13,1,1)</f>
        <v>#REF!</v>
      </c>
      <c r="L17" s="21" t="e">
        <f ca="1">OFFSET('MP, GVO en Correctiebedrag'!L$12,0,-$F$13,1,1)</f>
        <v>#REF!</v>
      </c>
      <c r="M17" s="21" t="e">
        <f ca="1">OFFSET('MP, GVO en Correctiebedrag'!M$12,0,-$F$13,1,1)</f>
        <v>#REF!</v>
      </c>
      <c r="N17" s="21" t="e">
        <f ca="1">OFFSET('MP, GVO en Correctiebedrag'!N$12,0,-$F$13,1,1)</f>
        <v>#REF!</v>
      </c>
      <c r="O17" s="21" t="e">
        <f ca="1">OFFSET('MP, GVO en Correctiebedrag'!O$12,0,-$F$13,1,1)</f>
        <v>#REF!</v>
      </c>
      <c r="P17" s="21" t="e">
        <f ca="1">OFFSET('MP, GVO en Correctiebedrag'!P$12,0,-$F$13,1,1)</f>
        <v>#REF!</v>
      </c>
      <c r="Q17" s="21" t="e">
        <f ca="1">OFFSET('MP, GVO en Correctiebedrag'!Q$12,0,-$F$13,1,1)</f>
        <v>#REF!</v>
      </c>
      <c r="R17" s="21" t="e">
        <f ca="1">OFFSET('MP, GVO en Correctiebedrag'!R$12,0,-$F$13,1,1)</f>
        <v>#REF!</v>
      </c>
      <c r="S17" s="21" t="e">
        <f ca="1">OFFSET('MP, GVO en Correctiebedrag'!S$12,0,-$F$13,1,1)</f>
        <v>#REF!</v>
      </c>
      <c r="T17" s="21" t="e">
        <f ca="1">OFFSET('MP, GVO en Correctiebedrag'!T$12,0,-$F$13,1,1)</f>
        <v>#REF!</v>
      </c>
      <c r="U17" s="21" t="e">
        <f ca="1">OFFSET('MP, GVO en Correctiebedrag'!U$12,0,-$F$13,1,1)</f>
        <v>#REF!</v>
      </c>
      <c r="V17" s="21" t="e">
        <f ca="1">OFFSET('MP, GVO en Correctiebedrag'!V$12,0,-$F$13,1,1)</f>
        <v>#REF!</v>
      </c>
      <c r="W17" s="21" t="e">
        <f ca="1">OFFSET('MP, GVO en Correctiebedrag'!W$12,0,-$F$13,1,1)</f>
        <v>#REF!</v>
      </c>
      <c r="X17" s="21" t="e">
        <f ca="1">OFFSET('MP, GVO en Correctiebedrag'!X$12,0,-$F$13,1,1)</f>
        <v>#REF!</v>
      </c>
      <c r="Y17" s="21" t="e">
        <f ca="1">OFFSET('MP, GVO en Correctiebedrag'!Y$12,0,-$F$13,1,1)</f>
        <v>#REF!</v>
      </c>
      <c r="Z17" s="21" t="e">
        <f ca="1">OFFSET('MP, GVO en Correctiebedrag'!Z$12,0,-$F$13,1,1)</f>
        <v>#REF!</v>
      </c>
      <c r="AA17" s="21" t="e">
        <f ca="1">OFFSET('MP, GVO en Correctiebedrag'!AA$12,0,-$F$13,1,1)</f>
        <v>#REF!</v>
      </c>
      <c r="AB17" s="21" t="e">
        <f ca="1">OFFSET('MP, GVO en Correctiebedrag'!AB$12,0,-$F$13,1,1)</f>
        <v>#REF!</v>
      </c>
      <c r="AC17" s="21" t="e">
        <f ca="1">OFFSET('MP, GVO en Correctiebedrag'!AC$12,0,-$F$13,1,1)</f>
        <v>#REF!</v>
      </c>
      <c r="AD17" s="21" t="e">
        <f ca="1">OFFSET('MP, GVO en Correctiebedrag'!AD$12,0,-$F$13,1,1)</f>
        <v>#REF!</v>
      </c>
      <c r="AE17" s="21" t="e">
        <f ca="1">OFFSET('MP, GVO en Correctiebedrag'!AE$12,0,-$F$13,1,1)</f>
        <v>#REF!</v>
      </c>
      <c r="AF17" s="21" t="e">
        <f ca="1">OFFSET('MP, GVO en Correctiebedrag'!AF$12,0,-$F$13,1,1)</f>
        <v>#REF!</v>
      </c>
      <c r="AG17" s="21" t="e">
        <f ca="1">OFFSET('MP, GVO en Correctiebedrag'!AG$12,0,-$F$13,1,1)</f>
        <v>#REF!</v>
      </c>
      <c r="AH17" s="21" t="e">
        <f ca="1">OFFSET('MP, GVO en Correctiebedrag'!AH$12,0,-$F$13,1,1)</f>
        <v>#REF!</v>
      </c>
      <c r="AI17" s="21" t="e">
        <f ca="1">OFFSET('MP, GVO en Correctiebedrag'!AI$12,0,-$F$13,1,1)</f>
        <v>#REF!</v>
      </c>
      <c r="AJ17" s="21" t="e">
        <f ca="1">OFFSET('MP, GVO en Correctiebedrag'!AJ$12,0,-$F$13,1,1)</f>
        <v>#REF!</v>
      </c>
      <c r="AK17" s="21" t="e">
        <f ca="1">OFFSET('MP, GVO en Correctiebedrag'!AK$12,0,-$F$13,1,1)</f>
        <v>#REF!</v>
      </c>
      <c r="AL17" s="21" t="e">
        <f ca="1">OFFSET('MP, GVO en Correctiebedrag'!AL$12,0,-$F$13,1,1)</f>
        <v>#REF!</v>
      </c>
      <c r="AM17" s="21" t="e">
        <f ca="1">OFFSET('MP, GVO en Correctiebedrag'!AM$12,0,-$F$13,1,1)</f>
        <v>#REF!</v>
      </c>
      <c r="AN17" s="21" t="e">
        <f ca="1">OFFSET('MP, GVO en Correctiebedrag'!AN$12,0,-$F$13,1,1)</f>
        <v>#REF!</v>
      </c>
      <c r="AO17" s="21" t="e">
        <f ca="1">OFFSET('MP, GVO en Correctiebedrag'!AO$12,0,-$F$13,1,1)</f>
        <v>#REF!</v>
      </c>
      <c r="AP17" s="21" t="e">
        <f ca="1">OFFSET('MP, GVO en Correctiebedrag'!AP$12,0,-$F$13,1,1)</f>
        <v>#REF!</v>
      </c>
      <c r="AQ17" s="21" t="e">
        <f ca="1">OFFSET('MP, GVO en Correctiebedrag'!AQ$12,0,-$F$13,1,1)</f>
        <v>#REF!</v>
      </c>
      <c r="AR17" s="21" t="e">
        <f ca="1">OFFSET('MP, GVO en Correctiebedrag'!AR$12,0,-$F$13,1,1)</f>
        <v>#REF!</v>
      </c>
      <c r="AS17" s="21" t="e">
        <f ca="1">OFFSET('MP, GVO en Correctiebedrag'!AS$12,0,-$F$13,1,1)</f>
        <v>#REF!</v>
      </c>
    </row>
    <row r="18" spans="2:45" ht="12.75" hidden="1" customHeight="1">
      <c r="B18" s="282"/>
      <c r="C18" s="53" t="s">
        <v>179</v>
      </c>
      <c r="F18" s="21" t="e">
        <f ca="1">OFFSET(OPEX!D$8,0,-$F$13,1,1)</f>
        <v>#REF!</v>
      </c>
      <c r="G18" s="21" t="e">
        <f ca="1">OFFSET(OPEX!E$8,0,-$F$13,1,1)</f>
        <v>#REF!</v>
      </c>
      <c r="H18" s="21" t="e">
        <f ca="1">OFFSET(OPEX!F$8,0,-$F$13,1,1)</f>
        <v>#REF!</v>
      </c>
      <c r="I18" s="21" t="e">
        <f ca="1">OFFSET(OPEX!G$8,0,-$F$13,1,1)</f>
        <v>#REF!</v>
      </c>
      <c r="J18" s="21" t="e">
        <f ca="1">OFFSET(OPEX!H$8,0,-$F$13,1,1)</f>
        <v>#REF!</v>
      </c>
      <c r="K18" s="21" t="e">
        <f ca="1">OFFSET(OPEX!I$8,0,-$F$13,1,1)</f>
        <v>#REF!</v>
      </c>
      <c r="L18" s="21" t="e">
        <f ca="1">OFFSET(OPEX!J$8,0,-$F$13,1,1)</f>
        <v>#REF!</v>
      </c>
      <c r="M18" s="21" t="e">
        <f ca="1">OFFSET(OPEX!K$8,0,-$F$13,1,1)</f>
        <v>#REF!</v>
      </c>
      <c r="N18" s="21" t="e">
        <f ca="1">OFFSET(OPEX!L$8,0,-$F$13,1,1)</f>
        <v>#REF!</v>
      </c>
      <c r="O18" s="21" t="e">
        <f ca="1">OFFSET(OPEX!M$8,0,-$F$13,1,1)</f>
        <v>#REF!</v>
      </c>
      <c r="P18" s="21" t="e">
        <f ca="1">OFFSET(OPEX!N$8,0,-$F$13,1,1)</f>
        <v>#REF!</v>
      </c>
      <c r="Q18" s="21" t="e">
        <f ca="1">OFFSET(OPEX!O$8,0,-$F$13,1,1)</f>
        <v>#REF!</v>
      </c>
      <c r="R18" s="21" t="e">
        <f ca="1">OFFSET(OPEX!P$8,0,-$F$13,1,1)</f>
        <v>#REF!</v>
      </c>
      <c r="S18" s="21" t="e">
        <f ca="1">OFFSET(OPEX!Q$8,0,-$F$13,1,1)</f>
        <v>#REF!</v>
      </c>
      <c r="T18" s="21" t="e">
        <f ca="1">OFFSET(OPEX!R$8,0,-$F$13,1,1)</f>
        <v>#REF!</v>
      </c>
      <c r="U18" s="21" t="e">
        <f ca="1">OFFSET(OPEX!S$8,0,-$F$13,1,1)</f>
        <v>#REF!</v>
      </c>
      <c r="V18" s="21" t="e">
        <f ca="1">OFFSET(OPEX!T$8,0,-$F$13,1,1)</f>
        <v>#REF!</v>
      </c>
      <c r="W18" s="21" t="e">
        <f ca="1">OFFSET(OPEX!U$8,0,-$F$13,1,1)</f>
        <v>#REF!</v>
      </c>
      <c r="X18" s="21" t="e">
        <f ca="1">OFFSET(OPEX!V$8,0,-$F$13,1,1)</f>
        <v>#REF!</v>
      </c>
      <c r="Y18" s="21" t="e">
        <f ca="1">OFFSET(OPEX!W$8,0,-$F$13,1,1)</f>
        <v>#REF!</v>
      </c>
      <c r="Z18" s="21" t="e">
        <f ca="1">OFFSET(OPEX!X$8,0,-$F$13,1,1)</f>
        <v>#REF!</v>
      </c>
      <c r="AA18" s="21" t="e">
        <f ca="1">OFFSET(OPEX!Y$8,0,-$F$13,1,1)</f>
        <v>#REF!</v>
      </c>
      <c r="AB18" s="21" t="e">
        <f ca="1">OFFSET(OPEX!Z$8,0,-$F$13,1,1)</f>
        <v>#REF!</v>
      </c>
      <c r="AC18" s="21" t="e">
        <f ca="1">OFFSET(OPEX!AA$8,0,-$F$13,1,1)</f>
        <v>#REF!</v>
      </c>
      <c r="AD18" s="21" t="e">
        <f ca="1">OFFSET(OPEX!AB$8,0,-$F$13,1,1)</f>
        <v>#REF!</v>
      </c>
      <c r="AE18" s="21" t="e">
        <f ca="1">OFFSET(OPEX!AC$8,0,-$F$13,1,1)</f>
        <v>#REF!</v>
      </c>
      <c r="AF18" s="21" t="e">
        <f ca="1">OFFSET(OPEX!AD$8,0,-$F$13,1,1)</f>
        <v>#REF!</v>
      </c>
      <c r="AG18" s="21" t="e">
        <f ca="1">OFFSET(OPEX!AE$8,0,-$F$13,1,1)</f>
        <v>#REF!</v>
      </c>
      <c r="AH18" s="21" t="e">
        <f ca="1">OFFSET(OPEX!AF$8,0,-$F$13,1,1)</f>
        <v>#REF!</v>
      </c>
      <c r="AI18" s="21" t="e">
        <f ca="1">OFFSET(OPEX!AG$8,0,-$F$13,1,1)</f>
        <v>#REF!</v>
      </c>
      <c r="AJ18" s="21" t="e">
        <f ca="1">OFFSET(OPEX!AH$8,0,-$F$13,1,1)</f>
        <v>#REF!</v>
      </c>
      <c r="AK18" s="21" t="e">
        <f ca="1">OFFSET(OPEX!AI$8,0,-$F$13,1,1)</f>
        <v>#REF!</v>
      </c>
      <c r="AL18" s="21" t="e">
        <f ca="1">OFFSET(OPEX!AJ$8,0,-$F$13,1,1)</f>
        <v>#REF!</v>
      </c>
      <c r="AM18" s="21" t="e">
        <f ca="1">OFFSET(OPEX!AK$8,0,-$F$13,1,1)</f>
        <v>#REF!</v>
      </c>
      <c r="AN18" s="21" t="e">
        <f ca="1">OFFSET(OPEX!AL$8,0,-$F$13,1,1)</f>
        <v>#REF!</v>
      </c>
      <c r="AO18" s="21" t="e">
        <f ca="1">OFFSET(OPEX!AM$8,0,-$F$13,1,1)</f>
        <v>#REF!</v>
      </c>
      <c r="AP18" s="21" t="e">
        <f ca="1">OFFSET(OPEX!AN$8,0,-$F$13,1,1)</f>
        <v>#REF!</v>
      </c>
      <c r="AQ18" s="21" t="e">
        <f ca="1">OFFSET(OPEX!AO$8,0,-$F$13,1,1)</f>
        <v>#REF!</v>
      </c>
      <c r="AR18" s="21" t="e">
        <f ca="1">OFFSET(OPEX!AP$8,0,-$F$13,1,1)</f>
        <v>#REF!</v>
      </c>
      <c r="AS18" s="21" t="e">
        <f ca="1">OFFSET(OPEX!AQ$8,0,-$F$13,1,1)</f>
        <v>#REF!</v>
      </c>
    </row>
    <row r="19" spans="2:45" ht="12.75" hidden="1" customHeight="1">
      <c r="B19" s="282"/>
      <c r="C19" s="53" t="s">
        <v>180</v>
      </c>
      <c r="F19" s="21" t="e">
        <f ca="1">OFFSET('MP, GVO en Correctiebedrag'!F$6,0,-$F$13,1,1)</f>
        <v>#REF!</v>
      </c>
      <c r="G19" s="21" t="e">
        <f ca="1">OFFSET('MP, GVO en Correctiebedrag'!G$6,0,-$F$13,1,1)</f>
        <v>#REF!</v>
      </c>
      <c r="H19" s="21" t="e">
        <f ca="1">OFFSET('MP, GVO en Correctiebedrag'!H$6,0,-$F$13,1,1)</f>
        <v>#REF!</v>
      </c>
      <c r="I19" s="21" t="e">
        <f ca="1">OFFSET('MP, GVO en Correctiebedrag'!I$6,0,-$F$13,1,1)</f>
        <v>#REF!</v>
      </c>
      <c r="J19" s="21" t="e">
        <f ca="1">OFFSET('MP, GVO en Correctiebedrag'!J$6,0,-$F$13,1,1)</f>
        <v>#REF!</v>
      </c>
      <c r="K19" s="21" t="e">
        <f ca="1">OFFSET('MP, GVO en Correctiebedrag'!K$6,0,-$F$13,1,1)</f>
        <v>#REF!</v>
      </c>
      <c r="L19" s="21" t="e">
        <f ca="1">OFFSET('MP, GVO en Correctiebedrag'!L$6,0,-$F$13,1,1)</f>
        <v>#REF!</v>
      </c>
      <c r="M19" s="21" t="e">
        <f ca="1">OFFSET('MP, GVO en Correctiebedrag'!M$6,0,-$F$13,1,1)</f>
        <v>#REF!</v>
      </c>
      <c r="N19" s="21" t="e">
        <f ca="1">OFFSET('MP, GVO en Correctiebedrag'!N$6,0,-$F$13,1,1)</f>
        <v>#REF!</v>
      </c>
      <c r="O19" s="21" t="e">
        <f ca="1">OFFSET('MP, GVO en Correctiebedrag'!O$6,0,-$F$13,1,1)</f>
        <v>#REF!</v>
      </c>
      <c r="P19" s="21" t="e">
        <f ca="1">OFFSET('MP, GVO en Correctiebedrag'!P$6,0,-$F$13,1,1)</f>
        <v>#REF!</v>
      </c>
      <c r="Q19" s="21" t="e">
        <f ca="1">OFFSET('MP, GVO en Correctiebedrag'!Q$6,0,-$F$13,1,1)</f>
        <v>#REF!</v>
      </c>
      <c r="R19" s="21" t="e">
        <f ca="1">OFFSET('MP, GVO en Correctiebedrag'!R$6,0,-$F$13,1,1)</f>
        <v>#REF!</v>
      </c>
      <c r="S19" s="21" t="e">
        <f ca="1">OFFSET('MP, GVO en Correctiebedrag'!S$6,0,-$F$13,1,1)</f>
        <v>#REF!</v>
      </c>
      <c r="T19" s="21" t="e">
        <f ca="1">OFFSET('MP, GVO en Correctiebedrag'!T$6,0,-$F$13,1,1)</f>
        <v>#REF!</v>
      </c>
      <c r="U19" s="21" t="e">
        <f ca="1">OFFSET('MP, GVO en Correctiebedrag'!U$6,0,-$F$13,1,1)</f>
        <v>#REF!</v>
      </c>
      <c r="V19" s="21" t="e">
        <f ca="1">OFFSET('MP, GVO en Correctiebedrag'!V$6,0,-$F$13,1,1)</f>
        <v>#REF!</v>
      </c>
      <c r="W19" s="21" t="e">
        <f ca="1">OFFSET('MP, GVO en Correctiebedrag'!W$6,0,-$F$13,1,1)</f>
        <v>#REF!</v>
      </c>
      <c r="X19" s="21" t="e">
        <f ca="1">OFFSET('MP, GVO en Correctiebedrag'!X$6,0,-$F$13,1,1)</f>
        <v>#REF!</v>
      </c>
      <c r="Y19" s="21" t="e">
        <f ca="1">OFFSET('MP, GVO en Correctiebedrag'!Y$6,0,-$F$13,1,1)</f>
        <v>#REF!</v>
      </c>
      <c r="Z19" s="21" t="e">
        <f ca="1">OFFSET('MP, GVO en Correctiebedrag'!Z$6,0,-$F$13,1,1)</f>
        <v>#REF!</v>
      </c>
      <c r="AA19" s="21" t="e">
        <f ca="1">OFFSET('MP, GVO en Correctiebedrag'!AA$6,0,-$F$13,1,1)</f>
        <v>#REF!</v>
      </c>
      <c r="AB19" s="21" t="e">
        <f ca="1">OFFSET('MP, GVO en Correctiebedrag'!AB$6,0,-$F$13,1,1)</f>
        <v>#REF!</v>
      </c>
      <c r="AC19" s="21" t="e">
        <f ca="1">OFFSET('MP, GVO en Correctiebedrag'!AC$6,0,-$F$13,1,1)</f>
        <v>#REF!</v>
      </c>
      <c r="AD19" s="21" t="e">
        <f ca="1">OFFSET('MP, GVO en Correctiebedrag'!AD$6,0,-$F$13,1,1)</f>
        <v>#REF!</v>
      </c>
      <c r="AE19" s="21" t="e">
        <f ca="1">OFFSET('MP, GVO en Correctiebedrag'!AE$6,0,-$F$13,1,1)</f>
        <v>#REF!</v>
      </c>
      <c r="AF19" s="21" t="e">
        <f ca="1">OFFSET('MP, GVO en Correctiebedrag'!AF$6,0,-$F$13,1,1)</f>
        <v>#REF!</v>
      </c>
      <c r="AG19" s="21" t="e">
        <f ca="1">OFFSET('MP, GVO en Correctiebedrag'!AG$6,0,-$F$13,1,1)</f>
        <v>#REF!</v>
      </c>
      <c r="AH19" s="21" t="e">
        <f ca="1">OFFSET('MP, GVO en Correctiebedrag'!AH$6,0,-$F$13,1,1)</f>
        <v>#REF!</v>
      </c>
      <c r="AI19" s="21" t="e">
        <f ca="1">OFFSET('MP, GVO en Correctiebedrag'!AI$6,0,-$F$13,1,1)</f>
        <v>#REF!</v>
      </c>
      <c r="AJ19" s="21" t="e">
        <f ca="1">OFFSET('MP, GVO en Correctiebedrag'!AJ$6,0,-$F$13,1,1)</f>
        <v>#REF!</v>
      </c>
      <c r="AK19" s="21" t="e">
        <f ca="1">OFFSET('MP, GVO en Correctiebedrag'!AK$6,0,-$F$13,1,1)</f>
        <v>#REF!</v>
      </c>
      <c r="AL19" s="21" t="e">
        <f ca="1">OFFSET('MP, GVO en Correctiebedrag'!AL$6,0,-$F$13,1,1)</f>
        <v>#REF!</v>
      </c>
      <c r="AM19" s="21" t="e">
        <f ca="1">OFFSET('MP, GVO en Correctiebedrag'!AM$6,0,-$F$13,1,1)</f>
        <v>#REF!</v>
      </c>
      <c r="AN19" s="21" t="e">
        <f ca="1">OFFSET('MP, GVO en Correctiebedrag'!AN$6,0,-$F$13,1,1)</f>
        <v>#REF!</v>
      </c>
      <c r="AO19" s="21" t="e">
        <f ca="1">OFFSET('MP, GVO en Correctiebedrag'!AO$6,0,-$F$13,1,1)</f>
        <v>#REF!</v>
      </c>
      <c r="AP19" s="21" t="e">
        <f ca="1">OFFSET('MP, GVO en Correctiebedrag'!AP$6,0,-$F$13,1,1)</f>
        <v>#REF!</v>
      </c>
      <c r="AQ19" s="21" t="e">
        <f ca="1">OFFSET('MP, GVO en Correctiebedrag'!AQ$6,0,-$F$13,1,1)</f>
        <v>#REF!</v>
      </c>
      <c r="AR19" s="21" t="e">
        <f ca="1">OFFSET('MP, GVO en Correctiebedrag'!AR$6,0,-$F$13,1,1)</f>
        <v>#REF!</v>
      </c>
      <c r="AS19" s="21" t="e">
        <f ca="1">OFFSET('MP, GVO en Correctiebedrag'!AS$6,0,-$F$13,1,1)</f>
        <v>#REF!</v>
      </c>
    </row>
    <row r="20" spans="2:45" ht="12.75" hidden="1" customHeight="1">
      <c r="B20" s="282"/>
      <c r="C20" s="53" t="s">
        <v>181</v>
      </c>
      <c r="F20" s="21" t="e">
        <f ca="1">OFFSET('MP, GVO en Correctiebedrag'!F$9,0,-$F$13,1,1)</f>
        <v>#REF!</v>
      </c>
      <c r="G20" s="21" t="e">
        <f ca="1">OFFSET('MP, GVO en Correctiebedrag'!E$9,0,-$F$13,1,1)</f>
        <v>#REF!</v>
      </c>
      <c r="H20" s="21" t="e">
        <f ca="1">OFFSET('MP, GVO en Correctiebedrag'!F$9,0,-$F$13,1,1)</f>
        <v>#REF!</v>
      </c>
      <c r="I20" s="21" t="e">
        <f ca="1">OFFSET('MP, GVO en Correctiebedrag'!G$9,0,-$F$13,1,1)</f>
        <v>#REF!</v>
      </c>
      <c r="J20" s="21" t="e">
        <f ca="1">OFFSET('MP, GVO en Correctiebedrag'!H$9,0,-$F$13,1,1)</f>
        <v>#REF!</v>
      </c>
      <c r="K20" s="21" t="e">
        <f ca="1">OFFSET('MP, GVO en Correctiebedrag'!I$9,0,-$F$13,1,1)</f>
        <v>#REF!</v>
      </c>
      <c r="L20" s="21" t="e">
        <f ca="1">OFFSET('MP, GVO en Correctiebedrag'!J$9,0,-$F$13,1,1)</f>
        <v>#REF!</v>
      </c>
      <c r="M20" s="21" t="e">
        <f ca="1">OFFSET('MP, GVO en Correctiebedrag'!K$9,0,-$F$13,1,1)</f>
        <v>#REF!</v>
      </c>
      <c r="N20" s="21" t="e">
        <f ca="1">OFFSET('MP, GVO en Correctiebedrag'!L$9,0,-$F$13,1,1)</f>
        <v>#REF!</v>
      </c>
      <c r="O20" s="21" t="e">
        <f ca="1">OFFSET('MP, GVO en Correctiebedrag'!M$9,0,-$F$13,1,1)</f>
        <v>#REF!</v>
      </c>
      <c r="P20" s="21" t="e">
        <f ca="1">OFFSET('MP, GVO en Correctiebedrag'!N$9,0,-$F$13,1,1)</f>
        <v>#REF!</v>
      </c>
      <c r="Q20" s="21" t="e">
        <f ca="1">OFFSET('MP, GVO en Correctiebedrag'!O$9,0,-$F$13,1,1)</f>
        <v>#REF!</v>
      </c>
      <c r="R20" s="21" t="e">
        <f ca="1">OFFSET('MP, GVO en Correctiebedrag'!P$9,0,-$F$13,1,1)</f>
        <v>#REF!</v>
      </c>
      <c r="S20" s="21" t="e">
        <f ca="1">OFFSET('MP, GVO en Correctiebedrag'!Q$9,0,-$F$13,1,1)</f>
        <v>#REF!</v>
      </c>
      <c r="T20" s="21" t="e">
        <f ca="1">OFFSET('MP, GVO en Correctiebedrag'!R$9,0,-$F$13,1,1)</f>
        <v>#REF!</v>
      </c>
      <c r="U20" s="21" t="e">
        <f ca="1">OFFSET('MP, GVO en Correctiebedrag'!S$9,0,-$F$13,1,1)</f>
        <v>#REF!</v>
      </c>
      <c r="V20" s="21" t="e">
        <f ca="1">OFFSET('MP, GVO en Correctiebedrag'!T$9,0,-$F$13,1,1)</f>
        <v>#REF!</v>
      </c>
      <c r="W20" s="21" t="e">
        <f ca="1">OFFSET('MP, GVO en Correctiebedrag'!U$9,0,-$F$13,1,1)</f>
        <v>#REF!</v>
      </c>
      <c r="X20" s="21" t="e">
        <f ca="1">OFFSET('MP, GVO en Correctiebedrag'!V$9,0,-$F$13,1,1)</f>
        <v>#REF!</v>
      </c>
      <c r="Y20" s="21" t="e">
        <f ca="1">OFFSET('MP, GVO en Correctiebedrag'!W$9,0,-$F$13,1,1)</f>
        <v>#REF!</v>
      </c>
      <c r="Z20" s="21" t="e">
        <f ca="1">OFFSET('MP, GVO en Correctiebedrag'!X$9,0,-$F$13,1,1)</f>
        <v>#REF!</v>
      </c>
      <c r="AA20" s="21" t="e">
        <f ca="1">OFFSET('MP, GVO en Correctiebedrag'!Y$9,0,-$F$13,1,1)</f>
        <v>#REF!</v>
      </c>
      <c r="AB20" s="21" t="e">
        <f ca="1">OFFSET('MP, GVO en Correctiebedrag'!Z$9,0,-$F$13,1,1)</f>
        <v>#REF!</v>
      </c>
      <c r="AC20" s="21" t="e">
        <f ca="1">OFFSET('MP, GVO en Correctiebedrag'!AA$9,0,-$F$13,1,1)</f>
        <v>#REF!</v>
      </c>
      <c r="AD20" s="21" t="e">
        <f ca="1">OFFSET('MP, GVO en Correctiebedrag'!AB$9,0,-$F$13,1,1)</f>
        <v>#REF!</v>
      </c>
      <c r="AE20" s="21" t="e">
        <f ca="1">OFFSET('MP, GVO en Correctiebedrag'!AC$9,0,-$F$13,1,1)</f>
        <v>#REF!</v>
      </c>
      <c r="AF20" s="21" t="e">
        <f ca="1">OFFSET('MP, GVO en Correctiebedrag'!AD$9,0,-$F$13,1,1)</f>
        <v>#REF!</v>
      </c>
      <c r="AG20" s="21" t="e">
        <f ca="1">OFFSET('MP, GVO en Correctiebedrag'!AE$9,0,-$F$13,1,1)</f>
        <v>#REF!</v>
      </c>
      <c r="AH20" s="21" t="e">
        <f ca="1">OFFSET('MP, GVO en Correctiebedrag'!AF$9,0,-$F$13,1,1)</f>
        <v>#REF!</v>
      </c>
      <c r="AI20" s="21" t="e">
        <f ca="1">OFFSET('MP, GVO en Correctiebedrag'!AG$9,0,-$F$13,1,1)</f>
        <v>#REF!</v>
      </c>
      <c r="AJ20" s="21" t="e">
        <f ca="1">OFFSET('MP, GVO en Correctiebedrag'!AH$9,0,-$F$13,1,1)</f>
        <v>#REF!</v>
      </c>
      <c r="AK20" s="21" t="e">
        <f ca="1">OFFSET('MP, GVO en Correctiebedrag'!AI$9,0,-$F$13,1,1)</f>
        <v>#REF!</v>
      </c>
      <c r="AL20" s="21" t="e">
        <f ca="1">OFFSET('MP, GVO en Correctiebedrag'!AJ$9,0,-$F$13,1,1)</f>
        <v>#REF!</v>
      </c>
      <c r="AM20" s="21" t="e">
        <f ca="1">OFFSET('MP, GVO en Correctiebedrag'!AK$9,0,-$F$13,1,1)</f>
        <v>#REF!</v>
      </c>
      <c r="AN20" s="21" t="e">
        <f ca="1">OFFSET('MP, GVO en Correctiebedrag'!AL$9,0,-$F$13,1,1)</f>
        <v>#REF!</v>
      </c>
      <c r="AO20" s="21" t="e">
        <f ca="1">OFFSET('MP, GVO en Correctiebedrag'!AM$9,0,-$F$13,1,1)</f>
        <v>#REF!</v>
      </c>
      <c r="AP20" s="21" t="e">
        <f ca="1">OFFSET('MP, GVO en Correctiebedrag'!AN$9,0,-$F$13,1,1)</f>
        <v>#REF!</v>
      </c>
      <c r="AQ20" s="21" t="e">
        <f ca="1">OFFSET('MP, GVO en Correctiebedrag'!AO$9,0,-$F$13,1,1)</f>
        <v>#REF!</v>
      </c>
      <c r="AR20" s="21" t="e">
        <f ca="1">OFFSET('MP, GVO en Correctiebedrag'!AP$9,0,-$F$13,1,1)</f>
        <v>#REF!</v>
      </c>
      <c r="AS20" s="21" t="e">
        <f ca="1">OFFSET('MP, GVO en Correctiebedrag'!AQ$9,0,-$F$13,1,1)</f>
        <v>#REF!</v>
      </c>
    </row>
    <row r="21" spans="2:45" ht="12.75" hidden="1" customHeight="1">
      <c r="B21" s="282"/>
      <c r="C21" s="53"/>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row>
    <row r="22" spans="2:45">
      <c r="C22" s="53"/>
    </row>
    <row r="23" spans="2:45">
      <c r="B23" s="1" t="s">
        <v>151</v>
      </c>
      <c r="C23" s="1" t="s">
        <v>182</v>
      </c>
      <c r="D23" s="1" t="s">
        <v>80</v>
      </c>
      <c r="F23" s="21" t="e">
        <f ca="1">F15</f>
        <v>#REF!</v>
      </c>
      <c r="G23" s="21" t="e">
        <f t="shared" ref="G23:AS23" ca="1" si="15">G15</f>
        <v>#REF!</v>
      </c>
      <c r="H23" s="21" t="e">
        <f t="shared" ca="1" si="15"/>
        <v>#REF!</v>
      </c>
      <c r="I23" s="21" t="e">
        <f t="shared" ca="1" si="15"/>
        <v>#REF!</v>
      </c>
      <c r="J23" s="21" t="e">
        <f t="shared" ca="1" si="15"/>
        <v>#REF!</v>
      </c>
      <c r="K23" s="21" t="e">
        <f t="shared" ca="1" si="15"/>
        <v>#REF!</v>
      </c>
      <c r="L23" s="21" t="e">
        <f t="shared" ca="1" si="15"/>
        <v>#REF!</v>
      </c>
      <c r="M23" s="21" t="e">
        <f t="shared" ca="1" si="15"/>
        <v>#REF!</v>
      </c>
      <c r="N23" s="21" t="e">
        <f t="shared" ca="1" si="15"/>
        <v>#REF!</v>
      </c>
      <c r="O23" s="21" t="e">
        <f t="shared" ca="1" si="15"/>
        <v>#REF!</v>
      </c>
      <c r="P23" s="21" t="e">
        <f t="shared" ca="1" si="15"/>
        <v>#REF!</v>
      </c>
      <c r="Q23" s="21" t="e">
        <f t="shared" ca="1" si="15"/>
        <v>#REF!</v>
      </c>
      <c r="R23" s="21" t="e">
        <f t="shared" ca="1" si="15"/>
        <v>#REF!</v>
      </c>
      <c r="S23" s="21" t="e">
        <f t="shared" ca="1" si="15"/>
        <v>#REF!</v>
      </c>
      <c r="T23" s="21" t="e">
        <f t="shared" ca="1" si="15"/>
        <v>#REF!</v>
      </c>
      <c r="U23" s="21" t="e">
        <f t="shared" ca="1" si="15"/>
        <v>#REF!</v>
      </c>
      <c r="V23" s="21" t="e">
        <f t="shared" ca="1" si="15"/>
        <v>#REF!</v>
      </c>
      <c r="W23" s="21" t="e">
        <f t="shared" ca="1" si="15"/>
        <v>#REF!</v>
      </c>
      <c r="X23" s="21" t="e">
        <f t="shared" ca="1" si="15"/>
        <v>#REF!</v>
      </c>
      <c r="Y23" s="21" t="e">
        <f t="shared" ca="1" si="15"/>
        <v>#REF!</v>
      </c>
      <c r="Z23" s="21" t="e">
        <f t="shared" ca="1" si="15"/>
        <v>#REF!</v>
      </c>
      <c r="AA23" s="21" t="e">
        <f t="shared" ca="1" si="15"/>
        <v>#REF!</v>
      </c>
      <c r="AB23" s="21" t="e">
        <f t="shared" ca="1" si="15"/>
        <v>#REF!</v>
      </c>
      <c r="AC23" s="21" t="e">
        <f t="shared" ca="1" si="15"/>
        <v>#REF!</v>
      </c>
      <c r="AD23" s="21" t="e">
        <f t="shared" ca="1" si="15"/>
        <v>#REF!</v>
      </c>
      <c r="AE23" s="21" t="e">
        <f t="shared" ca="1" si="15"/>
        <v>#REF!</v>
      </c>
      <c r="AF23" s="21" t="e">
        <f t="shared" ca="1" si="15"/>
        <v>#REF!</v>
      </c>
      <c r="AG23" s="21" t="e">
        <f t="shared" ca="1" si="15"/>
        <v>#REF!</v>
      </c>
      <c r="AH23" s="21" t="e">
        <f t="shared" ca="1" si="15"/>
        <v>#REF!</v>
      </c>
      <c r="AI23" s="21" t="e">
        <f t="shared" ca="1" si="15"/>
        <v>#REF!</v>
      </c>
      <c r="AJ23" s="21" t="e">
        <f t="shared" ca="1" si="15"/>
        <v>#REF!</v>
      </c>
      <c r="AK23" s="21" t="e">
        <f t="shared" ca="1" si="15"/>
        <v>#REF!</v>
      </c>
      <c r="AL23" s="21" t="e">
        <f t="shared" ca="1" si="15"/>
        <v>#REF!</v>
      </c>
      <c r="AM23" s="21" t="e">
        <f t="shared" ca="1" si="15"/>
        <v>#REF!</v>
      </c>
      <c r="AN23" s="21" t="e">
        <f t="shared" ca="1" si="15"/>
        <v>#REF!</v>
      </c>
      <c r="AO23" s="21" t="e">
        <f t="shared" ca="1" si="15"/>
        <v>#REF!</v>
      </c>
      <c r="AP23" s="21" t="e">
        <f t="shared" ca="1" si="15"/>
        <v>#REF!</v>
      </c>
      <c r="AQ23" s="21" t="e">
        <f t="shared" ca="1" si="15"/>
        <v>#REF!</v>
      </c>
      <c r="AR23" s="21" t="e">
        <f t="shared" ca="1" si="15"/>
        <v>#REF!</v>
      </c>
      <c r="AS23" s="21" t="e">
        <f t="shared" ca="1" si="15"/>
        <v>#REF!</v>
      </c>
    </row>
    <row r="24" spans="2:45" s="262" customFormat="1">
      <c r="B24" s="262" t="s">
        <v>183</v>
      </c>
      <c r="C24" s="262" t="s">
        <v>184</v>
      </c>
      <c r="D24" s="262" t="s">
        <v>61</v>
      </c>
      <c r="E24" s="263" t="e">
        <f ca="1">SUM(F24:AS24)</f>
        <v>#REF!</v>
      </c>
      <c r="F24" s="263" t="e">
        <f t="shared" ref="F24:AN24" ca="1" si="16">F23*F10/1000</f>
        <v>#REF!</v>
      </c>
      <c r="G24" s="263" t="e">
        <f t="shared" ca="1" si="16"/>
        <v>#REF!</v>
      </c>
      <c r="H24" s="263" t="e">
        <f t="shared" ca="1" si="16"/>
        <v>#REF!</v>
      </c>
      <c r="I24" s="263" t="e">
        <f t="shared" ca="1" si="16"/>
        <v>#REF!</v>
      </c>
      <c r="J24" s="263" t="e">
        <f t="shared" ca="1" si="16"/>
        <v>#REF!</v>
      </c>
      <c r="K24" s="263" t="e">
        <f t="shared" ca="1" si="16"/>
        <v>#REF!</v>
      </c>
      <c r="L24" s="263" t="e">
        <f t="shared" ca="1" si="16"/>
        <v>#REF!</v>
      </c>
      <c r="M24" s="263" t="e">
        <f t="shared" ca="1" si="16"/>
        <v>#REF!</v>
      </c>
      <c r="N24" s="263" t="e">
        <f t="shared" ca="1" si="16"/>
        <v>#REF!</v>
      </c>
      <c r="O24" s="263" t="e">
        <f t="shared" ca="1" si="16"/>
        <v>#REF!</v>
      </c>
      <c r="P24" s="263" t="e">
        <f t="shared" ca="1" si="16"/>
        <v>#REF!</v>
      </c>
      <c r="Q24" s="263" t="e">
        <f t="shared" ca="1" si="16"/>
        <v>#REF!</v>
      </c>
      <c r="R24" s="263" t="e">
        <f t="shared" ca="1" si="16"/>
        <v>#REF!</v>
      </c>
      <c r="S24" s="263" t="e">
        <f t="shared" ca="1" si="16"/>
        <v>#REF!</v>
      </c>
      <c r="T24" s="263" t="e">
        <f t="shared" ca="1" si="16"/>
        <v>#REF!</v>
      </c>
      <c r="U24" s="263" t="e">
        <f t="shared" ca="1" si="16"/>
        <v>#REF!</v>
      </c>
      <c r="V24" s="263" t="e">
        <f t="shared" ca="1" si="16"/>
        <v>#REF!</v>
      </c>
      <c r="W24" s="263" t="e">
        <f t="shared" ca="1" si="16"/>
        <v>#REF!</v>
      </c>
      <c r="X24" s="263" t="e">
        <f t="shared" ca="1" si="16"/>
        <v>#REF!</v>
      </c>
      <c r="Y24" s="263" t="e">
        <f t="shared" ca="1" si="16"/>
        <v>#REF!</v>
      </c>
      <c r="Z24" s="263" t="e">
        <f t="shared" ca="1" si="16"/>
        <v>#REF!</v>
      </c>
      <c r="AA24" s="263" t="e">
        <f t="shared" ca="1" si="16"/>
        <v>#REF!</v>
      </c>
      <c r="AB24" s="263" t="e">
        <f t="shared" ca="1" si="16"/>
        <v>#REF!</v>
      </c>
      <c r="AC24" s="263" t="e">
        <f t="shared" ca="1" si="16"/>
        <v>#REF!</v>
      </c>
      <c r="AD24" s="263" t="e">
        <f t="shared" ca="1" si="16"/>
        <v>#REF!</v>
      </c>
      <c r="AE24" s="263" t="e">
        <f t="shared" ca="1" si="16"/>
        <v>#REF!</v>
      </c>
      <c r="AF24" s="263" t="e">
        <f t="shared" ca="1" si="16"/>
        <v>#REF!</v>
      </c>
      <c r="AG24" s="263" t="e">
        <f t="shared" ca="1" si="16"/>
        <v>#REF!</v>
      </c>
      <c r="AH24" s="263" t="e">
        <f t="shared" ca="1" si="16"/>
        <v>#REF!</v>
      </c>
      <c r="AI24" s="263" t="e">
        <f t="shared" ca="1" si="16"/>
        <v>#REF!</v>
      </c>
      <c r="AJ24" s="263" t="e">
        <f t="shared" ca="1" si="16"/>
        <v>#REF!</v>
      </c>
      <c r="AK24" s="263" t="e">
        <f t="shared" ca="1" si="16"/>
        <v>#REF!</v>
      </c>
      <c r="AL24" s="263" t="e">
        <f t="shared" ca="1" si="16"/>
        <v>#REF!</v>
      </c>
      <c r="AM24" s="263" t="e">
        <f t="shared" ca="1" si="16"/>
        <v>#REF!</v>
      </c>
      <c r="AN24" s="263" t="e">
        <f t="shared" ca="1" si="16"/>
        <v>#REF!</v>
      </c>
      <c r="AO24" s="263" t="e">
        <f t="shared" ref="AO24" ca="1" si="17">AO23*AO10/1000</f>
        <v>#REF!</v>
      </c>
      <c r="AP24" s="263" t="e">
        <f t="shared" ref="AP24:AR24" ca="1" si="18">AP23*AP10/1000</f>
        <v>#REF!</v>
      </c>
      <c r="AQ24" s="263" t="e">
        <f t="shared" ca="1" si="18"/>
        <v>#REF!</v>
      </c>
      <c r="AR24" s="263" t="e">
        <f t="shared" ca="1" si="18"/>
        <v>#REF!</v>
      </c>
      <c r="AS24" s="263" t="e">
        <f t="shared" ref="AS24" ca="1" si="19">AS23*AS10/1000</f>
        <v>#REF!</v>
      </c>
    </row>
    <row r="26" spans="2:45">
      <c r="C26" s="1" t="s">
        <v>185</v>
      </c>
      <c r="D26" s="1" t="s">
        <v>80</v>
      </c>
      <c r="F26" s="95" t="e">
        <f ca="1">F16</f>
        <v>#REF!</v>
      </c>
      <c r="G26" s="95" t="e">
        <f t="shared" ref="G26:AS26" ca="1" si="20">G16</f>
        <v>#REF!</v>
      </c>
      <c r="H26" s="95" t="e">
        <f t="shared" ca="1" si="20"/>
        <v>#REF!</v>
      </c>
      <c r="I26" s="95" t="e">
        <f t="shared" ca="1" si="20"/>
        <v>#REF!</v>
      </c>
      <c r="J26" s="95" t="e">
        <f t="shared" ca="1" si="20"/>
        <v>#REF!</v>
      </c>
      <c r="K26" s="95" t="e">
        <f t="shared" ca="1" si="20"/>
        <v>#REF!</v>
      </c>
      <c r="L26" s="95" t="e">
        <f t="shared" ca="1" si="20"/>
        <v>#REF!</v>
      </c>
      <c r="M26" s="95" t="e">
        <f t="shared" ca="1" si="20"/>
        <v>#REF!</v>
      </c>
      <c r="N26" s="95" t="e">
        <f t="shared" ca="1" si="20"/>
        <v>#REF!</v>
      </c>
      <c r="O26" s="95" t="e">
        <f t="shared" ca="1" si="20"/>
        <v>#REF!</v>
      </c>
      <c r="P26" s="95" t="e">
        <f t="shared" ca="1" si="20"/>
        <v>#REF!</v>
      </c>
      <c r="Q26" s="95" t="e">
        <f t="shared" ca="1" si="20"/>
        <v>#REF!</v>
      </c>
      <c r="R26" s="95" t="e">
        <f t="shared" ca="1" si="20"/>
        <v>#REF!</v>
      </c>
      <c r="S26" s="95" t="e">
        <f t="shared" ca="1" si="20"/>
        <v>#REF!</v>
      </c>
      <c r="T26" s="95" t="e">
        <f t="shared" ca="1" si="20"/>
        <v>#REF!</v>
      </c>
      <c r="U26" s="95" t="e">
        <f t="shared" ca="1" si="20"/>
        <v>#REF!</v>
      </c>
      <c r="V26" s="95" t="e">
        <f t="shared" ca="1" si="20"/>
        <v>#REF!</v>
      </c>
      <c r="W26" s="95" t="e">
        <f t="shared" ca="1" si="20"/>
        <v>#REF!</v>
      </c>
      <c r="X26" s="95" t="e">
        <f t="shared" ca="1" si="20"/>
        <v>#REF!</v>
      </c>
      <c r="Y26" s="95" t="e">
        <f t="shared" ca="1" si="20"/>
        <v>#REF!</v>
      </c>
      <c r="Z26" s="95" t="e">
        <f t="shared" ca="1" si="20"/>
        <v>#REF!</v>
      </c>
      <c r="AA26" s="95" t="e">
        <f t="shared" ca="1" si="20"/>
        <v>#REF!</v>
      </c>
      <c r="AB26" s="95" t="e">
        <f t="shared" ca="1" si="20"/>
        <v>#REF!</v>
      </c>
      <c r="AC26" s="95" t="e">
        <f t="shared" ca="1" si="20"/>
        <v>#REF!</v>
      </c>
      <c r="AD26" s="95" t="e">
        <f t="shared" ca="1" si="20"/>
        <v>#REF!</v>
      </c>
      <c r="AE26" s="95" t="e">
        <f t="shared" ca="1" si="20"/>
        <v>#REF!</v>
      </c>
      <c r="AF26" s="95" t="e">
        <f t="shared" ca="1" si="20"/>
        <v>#REF!</v>
      </c>
      <c r="AG26" s="95" t="e">
        <f t="shared" ca="1" si="20"/>
        <v>#REF!</v>
      </c>
      <c r="AH26" s="95" t="e">
        <f t="shared" ca="1" si="20"/>
        <v>#REF!</v>
      </c>
      <c r="AI26" s="95" t="e">
        <f t="shared" ca="1" si="20"/>
        <v>#REF!</v>
      </c>
      <c r="AJ26" s="95" t="e">
        <f t="shared" ca="1" si="20"/>
        <v>#REF!</v>
      </c>
      <c r="AK26" s="95" t="e">
        <f t="shared" ca="1" si="20"/>
        <v>#REF!</v>
      </c>
      <c r="AL26" s="95" t="e">
        <f t="shared" ca="1" si="20"/>
        <v>#REF!</v>
      </c>
      <c r="AM26" s="95" t="e">
        <f t="shared" ca="1" si="20"/>
        <v>#REF!</v>
      </c>
      <c r="AN26" s="95" t="e">
        <f t="shared" ca="1" si="20"/>
        <v>#REF!</v>
      </c>
      <c r="AO26" s="95" t="e">
        <f t="shared" ca="1" si="20"/>
        <v>#REF!</v>
      </c>
      <c r="AP26" s="95" t="e">
        <f t="shared" ca="1" si="20"/>
        <v>#REF!</v>
      </c>
      <c r="AQ26" s="95" t="e">
        <f t="shared" ca="1" si="20"/>
        <v>#REF!</v>
      </c>
      <c r="AR26" s="95" t="e">
        <f t="shared" ca="1" si="20"/>
        <v>#REF!</v>
      </c>
      <c r="AS26" s="95" t="e">
        <f t="shared" ca="1" si="20"/>
        <v>#REF!</v>
      </c>
    </row>
    <row r="27" spans="2:45" s="262" customFormat="1">
      <c r="B27" s="262" t="s">
        <v>154</v>
      </c>
      <c r="C27" s="262" t="s">
        <v>186</v>
      </c>
      <c r="D27" s="262" t="s">
        <v>61</v>
      </c>
      <c r="E27" s="263" t="e">
        <f ca="1">SUM(F27:AS27)</f>
        <v>#REF!</v>
      </c>
      <c r="F27" s="263" t="e">
        <f t="shared" ref="F27:AN27" ca="1" si="21">F26*F10/1000</f>
        <v>#REF!</v>
      </c>
      <c r="G27" s="263" t="e">
        <f t="shared" ca="1" si="21"/>
        <v>#REF!</v>
      </c>
      <c r="H27" s="263" t="e">
        <f t="shared" ca="1" si="21"/>
        <v>#REF!</v>
      </c>
      <c r="I27" s="263" t="e">
        <f t="shared" ca="1" si="21"/>
        <v>#REF!</v>
      </c>
      <c r="J27" s="263" t="e">
        <f t="shared" ca="1" si="21"/>
        <v>#REF!</v>
      </c>
      <c r="K27" s="263" t="e">
        <f t="shared" ca="1" si="21"/>
        <v>#REF!</v>
      </c>
      <c r="L27" s="263" t="e">
        <f t="shared" ca="1" si="21"/>
        <v>#REF!</v>
      </c>
      <c r="M27" s="263" t="e">
        <f t="shared" ca="1" si="21"/>
        <v>#REF!</v>
      </c>
      <c r="N27" s="263" t="e">
        <f t="shared" ca="1" si="21"/>
        <v>#REF!</v>
      </c>
      <c r="O27" s="263" t="e">
        <f t="shared" ca="1" si="21"/>
        <v>#REF!</v>
      </c>
      <c r="P27" s="263" t="e">
        <f t="shared" ca="1" si="21"/>
        <v>#REF!</v>
      </c>
      <c r="Q27" s="263" t="e">
        <f t="shared" ca="1" si="21"/>
        <v>#REF!</v>
      </c>
      <c r="R27" s="263" t="e">
        <f t="shared" ca="1" si="21"/>
        <v>#REF!</v>
      </c>
      <c r="S27" s="263" t="e">
        <f t="shared" ca="1" si="21"/>
        <v>#REF!</v>
      </c>
      <c r="T27" s="263" t="e">
        <f t="shared" ca="1" si="21"/>
        <v>#REF!</v>
      </c>
      <c r="U27" s="263" t="e">
        <f t="shared" ca="1" si="21"/>
        <v>#REF!</v>
      </c>
      <c r="V27" s="263" t="e">
        <f t="shared" ca="1" si="21"/>
        <v>#REF!</v>
      </c>
      <c r="W27" s="263" t="e">
        <f t="shared" ca="1" si="21"/>
        <v>#REF!</v>
      </c>
      <c r="X27" s="263" t="e">
        <f t="shared" ca="1" si="21"/>
        <v>#REF!</v>
      </c>
      <c r="Y27" s="263" t="e">
        <f t="shared" ca="1" si="21"/>
        <v>#REF!</v>
      </c>
      <c r="Z27" s="263" t="e">
        <f t="shared" ca="1" si="21"/>
        <v>#REF!</v>
      </c>
      <c r="AA27" s="263" t="e">
        <f t="shared" ca="1" si="21"/>
        <v>#REF!</v>
      </c>
      <c r="AB27" s="263" t="e">
        <f t="shared" ca="1" si="21"/>
        <v>#REF!</v>
      </c>
      <c r="AC27" s="263" t="e">
        <f t="shared" ca="1" si="21"/>
        <v>#REF!</v>
      </c>
      <c r="AD27" s="263" t="e">
        <f t="shared" ca="1" si="21"/>
        <v>#REF!</v>
      </c>
      <c r="AE27" s="263" t="e">
        <f t="shared" ca="1" si="21"/>
        <v>#REF!</v>
      </c>
      <c r="AF27" s="263" t="e">
        <f t="shared" ca="1" si="21"/>
        <v>#REF!</v>
      </c>
      <c r="AG27" s="263" t="e">
        <f t="shared" ca="1" si="21"/>
        <v>#REF!</v>
      </c>
      <c r="AH27" s="263" t="e">
        <f t="shared" ca="1" si="21"/>
        <v>#REF!</v>
      </c>
      <c r="AI27" s="263" t="e">
        <f t="shared" ca="1" si="21"/>
        <v>#REF!</v>
      </c>
      <c r="AJ27" s="263" t="e">
        <f t="shared" ca="1" si="21"/>
        <v>#REF!</v>
      </c>
      <c r="AK27" s="263" t="e">
        <f t="shared" ca="1" si="21"/>
        <v>#REF!</v>
      </c>
      <c r="AL27" s="263" t="e">
        <f t="shared" ca="1" si="21"/>
        <v>#REF!</v>
      </c>
      <c r="AM27" s="263" t="e">
        <f t="shared" ca="1" si="21"/>
        <v>#REF!</v>
      </c>
      <c r="AN27" s="263" t="e">
        <f t="shared" ca="1" si="21"/>
        <v>#REF!</v>
      </c>
      <c r="AO27" s="263" t="e">
        <f t="shared" ref="AO27" ca="1" si="22">AO26*AO10/1000</f>
        <v>#REF!</v>
      </c>
      <c r="AP27" s="263" t="e">
        <f t="shared" ref="AP27:AR27" ca="1" si="23">AP26*AP10/1000</f>
        <v>#REF!</v>
      </c>
      <c r="AQ27" s="263" t="e">
        <f t="shared" ca="1" si="23"/>
        <v>#REF!</v>
      </c>
      <c r="AR27" s="263" t="e">
        <f t="shared" ca="1" si="23"/>
        <v>#REF!</v>
      </c>
      <c r="AS27" s="263" t="e">
        <f t="shared" ref="AS27" ca="1" si="24">AS26*AS10/1000</f>
        <v>#REF!</v>
      </c>
    </row>
    <row r="28" spans="2:45">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row>
    <row r="29" spans="2:45">
      <c r="B29" s="1" t="s">
        <v>317</v>
      </c>
      <c r="C29" s="1" t="s">
        <v>320</v>
      </c>
      <c r="D29" s="1" t="s">
        <v>41</v>
      </c>
      <c r="E29" s="2"/>
      <c r="F29" s="2">
        <f>IF( AND(F$1&gt;='Invoer Parameters'!$B27,F$1&lt;='Invoer Parameters'!$F$27 ),'Invoer Parameters'!$D27*'Invoer Parameters'!$D$21,0)</f>
        <v>0</v>
      </c>
      <c r="G29" s="2">
        <f>IF( AND(G$1&gt;='Invoer Parameters'!$B27,G$1&lt;='Invoer Parameters'!$F$27 ),'Invoer Parameters'!$D27*'Invoer Parameters'!$D$21,0)</f>
        <v>0</v>
      </c>
      <c r="H29" s="2">
        <f>IF( AND(H$1&gt;='Invoer Parameters'!$B27,H$1&lt;='Invoer Parameters'!$F$27 ),'Invoer Parameters'!$D27*'Invoer Parameters'!$D$21,0)</f>
        <v>0</v>
      </c>
      <c r="I29" s="2">
        <f>IF( AND(I$1&gt;='Invoer Parameters'!$B27,I$1&lt;='Invoer Parameters'!$F$27 ),'Invoer Parameters'!$D27*'Invoer Parameters'!$D$21,0)</f>
        <v>0</v>
      </c>
      <c r="J29" s="2">
        <f>IF( AND(J$1&gt;='Invoer Parameters'!$B27,J$1&lt;='Invoer Parameters'!$F$27 ),'Invoer Parameters'!$D27*'Invoer Parameters'!$D$21,0)</f>
        <v>0</v>
      </c>
      <c r="K29" s="2">
        <f>IF( AND(K$1&gt;='Invoer Parameters'!$B27,K$1&lt;='Invoer Parameters'!$F$27 ),'Invoer Parameters'!$D27*'Invoer Parameters'!$D$21,0)</f>
        <v>0</v>
      </c>
      <c r="L29" s="2">
        <f>IF( AND(L$1&gt;='Invoer Parameters'!$B27,L$1&lt;='Invoer Parameters'!$F$27 ),'Invoer Parameters'!$D27*'Invoer Parameters'!$D$21,0)</f>
        <v>0</v>
      </c>
      <c r="M29" s="2">
        <f>IF( AND(M$1&gt;='Invoer Parameters'!$B27,M$1&lt;='Invoer Parameters'!$F$27 ),'Invoer Parameters'!$D27*'Invoer Parameters'!$D$21,0)</f>
        <v>0</v>
      </c>
      <c r="N29" s="2">
        <f>IF( AND(N$1&gt;='Invoer Parameters'!$B27,N$1&lt;='Invoer Parameters'!$F$27 ),'Invoer Parameters'!$D27*'Invoer Parameters'!$D$21,0)</f>
        <v>0</v>
      </c>
      <c r="O29" s="2">
        <f>IF( AND(O$1&gt;='Invoer Parameters'!$B27,O$1&lt;='Invoer Parameters'!$F$27 ),'Invoer Parameters'!$D27*'Invoer Parameters'!$D$21,0)</f>
        <v>0</v>
      </c>
      <c r="P29" s="2">
        <f>IF( AND(P$1&gt;='Invoer Parameters'!$B27,P$1&lt;='Invoer Parameters'!$F$27 ),'Invoer Parameters'!$D27*'Invoer Parameters'!$D$21,0)</f>
        <v>0</v>
      </c>
      <c r="Q29" s="2">
        <f>IF( AND(Q$1&gt;='Invoer Parameters'!$B27,Q$1&lt;='Invoer Parameters'!$F$27 ),'Invoer Parameters'!$D27*'Invoer Parameters'!$D$21,0)</f>
        <v>0</v>
      </c>
      <c r="R29" s="2">
        <f>IF( AND(R$1&gt;='Invoer Parameters'!$B27,R$1&lt;='Invoer Parameters'!$F$27 ),'Invoer Parameters'!$D27*'Invoer Parameters'!$D$21,0)</f>
        <v>0</v>
      </c>
      <c r="S29" s="2">
        <f>IF( AND(S$1&gt;='Invoer Parameters'!$B27,S$1&lt;='Invoer Parameters'!$F$27 ),'Invoer Parameters'!$D27*'Invoer Parameters'!$D$21,0)</f>
        <v>0</v>
      </c>
      <c r="T29" s="2">
        <f>IF( AND(T$1&gt;='Invoer Parameters'!$B27,T$1&lt;='Invoer Parameters'!$F$27 ),'Invoer Parameters'!$D27*'Invoer Parameters'!$D$21,0)</f>
        <v>0</v>
      </c>
      <c r="U29" s="2">
        <f>IF( AND(U$1&gt;='Invoer Parameters'!$B27,U$1&lt;='Invoer Parameters'!$F$27 ),'Invoer Parameters'!$D27*'Invoer Parameters'!$D$21,0)</f>
        <v>0</v>
      </c>
      <c r="V29" s="2">
        <f>IF( AND(V$1&gt;='Invoer Parameters'!$B27,V$1&lt;='Invoer Parameters'!$F$27 ),'Invoer Parameters'!$D27*'Invoer Parameters'!$D$21,0)</f>
        <v>0</v>
      </c>
      <c r="W29" s="2">
        <f>IF( AND(W$1&gt;='Invoer Parameters'!$B27,W$1&lt;='Invoer Parameters'!$F$27 ),'Invoer Parameters'!$D27*'Invoer Parameters'!$D$21,0)</f>
        <v>0</v>
      </c>
      <c r="X29" s="2">
        <f>IF( AND(X$1&gt;='Invoer Parameters'!$B27,X$1&lt;='Invoer Parameters'!$F$27 ),'Invoer Parameters'!$D27*'Invoer Parameters'!$D$21,0)</f>
        <v>0</v>
      </c>
      <c r="Y29" s="2">
        <f>IF( AND(Y$1&gt;='Invoer Parameters'!$B27,Y$1&lt;='Invoer Parameters'!$F$27 ),'Invoer Parameters'!$D27*'Invoer Parameters'!$D$21,0)</f>
        <v>0</v>
      </c>
      <c r="Z29" s="2">
        <f>IF( AND(Z$1&gt;='Invoer Parameters'!$B27,Z$1&lt;='Invoer Parameters'!$F$27 ),'Invoer Parameters'!$D27*'Invoer Parameters'!$D$21,0)</f>
        <v>0</v>
      </c>
      <c r="AA29" s="2">
        <f>IF( AND(AA$1&gt;='Invoer Parameters'!$B27,AA$1&lt;='Invoer Parameters'!$F$27 ),'Invoer Parameters'!$D27*'Invoer Parameters'!$D$21,0)</f>
        <v>0</v>
      </c>
      <c r="AB29" s="2">
        <f>IF( AND(AB$1&gt;='Invoer Parameters'!$B27,AB$1&lt;='Invoer Parameters'!$F$27 ),'Invoer Parameters'!$D27*'Invoer Parameters'!$D$21,0)</f>
        <v>0</v>
      </c>
      <c r="AC29" s="2">
        <f>IF( AND(AC$1&gt;='Invoer Parameters'!$B27,AC$1&lt;='Invoer Parameters'!$F$27 ),'Invoer Parameters'!$D27*'Invoer Parameters'!$D$21,0)</f>
        <v>0</v>
      </c>
      <c r="AD29" s="2">
        <f>IF( AND(AD$1&gt;='Invoer Parameters'!$B27,AD$1&lt;='Invoer Parameters'!$F$27 ),'Invoer Parameters'!$D27*'Invoer Parameters'!$D$21,0)</f>
        <v>0</v>
      </c>
      <c r="AE29" s="2">
        <f>IF( AND(AE$1&gt;='Invoer Parameters'!$B27,AE$1&lt;='Invoer Parameters'!$F$27 ),'Invoer Parameters'!$D27*'Invoer Parameters'!$D$21,0)</f>
        <v>0</v>
      </c>
      <c r="AF29" s="2">
        <f>IF( AND(AF$1&gt;='Invoer Parameters'!$B27,AF$1&lt;='Invoer Parameters'!$F$27 ),'Invoer Parameters'!$D27*'Invoer Parameters'!$D$21,0)</f>
        <v>0</v>
      </c>
      <c r="AG29" s="2">
        <f>IF( AND(AG$1&gt;='Invoer Parameters'!$B27,AG$1&lt;='Invoer Parameters'!$F$27 ),'Invoer Parameters'!$D27*'Invoer Parameters'!$D$21,0)</f>
        <v>0</v>
      </c>
      <c r="AH29" s="2">
        <f>IF( AND(AH$1&gt;='Invoer Parameters'!$B27,AH$1&lt;='Invoer Parameters'!$F$27 ),'Invoer Parameters'!$D27*'Invoer Parameters'!$D$21,0)</f>
        <v>0</v>
      </c>
      <c r="AI29" s="2">
        <f>IF( AND(AI$1&gt;='Invoer Parameters'!$B27,AI$1&lt;='Invoer Parameters'!$F$27 ),'Invoer Parameters'!$D27*'Invoer Parameters'!$D$21,0)</f>
        <v>0</v>
      </c>
      <c r="AJ29" s="2">
        <f>IF( AND(AJ$1&gt;='Invoer Parameters'!$B27,AJ$1&lt;='Invoer Parameters'!$F$27 ),'Invoer Parameters'!$D27*'Invoer Parameters'!$D$21,0)</f>
        <v>0</v>
      </c>
      <c r="AK29" s="2">
        <f>IF( AND(AK$1&gt;='Invoer Parameters'!$B27,AK$1&lt;='Invoer Parameters'!$F$27 ),'Invoer Parameters'!$D27*'Invoer Parameters'!$D$21,0)</f>
        <v>0</v>
      </c>
      <c r="AL29" s="2">
        <f>IF( AND(AL$1&gt;='Invoer Parameters'!$B27,AL$1&lt;='Invoer Parameters'!$F$27 ),'Invoer Parameters'!$D27*'Invoer Parameters'!$D$21,0)</f>
        <v>0</v>
      </c>
      <c r="AM29" s="2">
        <f>IF( AND(AM$1&gt;='Invoer Parameters'!$B27,AM$1&lt;='Invoer Parameters'!$F$27 ),'Invoer Parameters'!$D27*'Invoer Parameters'!$D$21,0)</f>
        <v>0</v>
      </c>
      <c r="AN29" s="2">
        <f>IF( AND(AN$1&gt;='Invoer Parameters'!$B27,AN$1&lt;='Invoer Parameters'!$F$27 ),'Invoer Parameters'!$D27*'Invoer Parameters'!$D$21,0)</f>
        <v>0</v>
      </c>
      <c r="AO29" s="2">
        <f>IF( AND(AO$1&gt;='Invoer Parameters'!$B27,AO$1&lt;='Invoer Parameters'!$F$27 ),'Invoer Parameters'!$D27*'Invoer Parameters'!$D$21,0)</f>
        <v>0</v>
      </c>
      <c r="AP29" s="2">
        <f>IF( AND(AP$1&gt;='Invoer Parameters'!$B27,AP$1&lt;='Invoer Parameters'!$F$27 ),'Invoer Parameters'!$D27*'Invoer Parameters'!$D$21,0)</f>
        <v>0</v>
      </c>
      <c r="AQ29" s="2">
        <f>IF( AND(AQ$1&gt;='Invoer Parameters'!$B27,AQ$1&lt;='Invoer Parameters'!$F$27 ),'Invoer Parameters'!$D27*'Invoer Parameters'!$D$21,0)</f>
        <v>0</v>
      </c>
      <c r="AR29" s="2">
        <f>IF( AND(AR$1&gt;='Invoer Parameters'!$B27,AR$1&lt;='Invoer Parameters'!$F$27 ),'Invoer Parameters'!$D27*'Invoer Parameters'!$D$21,0)</f>
        <v>0</v>
      </c>
      <c r="AS29" s="2">
        <f>IF( AND(AS$1&gt;='Invoer Parameters'!$B27,AS$1&lt;='Invoer Parameters'!$F$27 ),'Invoer Parameters'!$D27*'Invoer Parameters'!$D$21,0)</f>
        <v>0</v>
      </c>
    </row>
    <row r="30" spans="2:45">
      <c r="B30" s="1" t="s">
        <v>318</v>
      </c>
      <c r="C30" s="1" t="s">
        <v>321</v>
      </c>
      <c r="D30" s="1" t="s">
        <v>41</v>
      </c>
      <c r="E30" s="2"/>
      <c r="F30" s="2">
        <f>IF( AND(F$1&gt;='Invoer Parameters'!$B28,F$1&lt;='Invoer Parameters'!$F$28 ),'Invoer Parameters'!$D28*'Invoer Parameters'!$D$21,0)</f>
        <v>0</v>
      </c>
      <c r="G30" s="2">
        <f>IF( AND(G$1&gt;='Invoer Parameters'!$B28,G$1&lt;='Invoer Parameters'!$F$28 ),'Invoer Parameters'!$D28*'Invoer Parameters'!$D$21,0)</f>
        <v>0</v>
      </c>
      <c r="H30" s="2">
        <f>IF( AND(H$1&gt;='Invoer Parameters'!$B28,H$1&lt;='Invoer Parameters'!$F$28 ),'Invoer Parameters'!$D28*'Invoer Parameters'!$D$21,0)</f>
        <v>0</v>
      </c>
      <c r="I30" s="2">
        <f>IF( AND(I$1&gt;='Invoer Parameters'!$B28,I$1&lt;='Invoer Parameters'!$F$28 ),'Invoer Parameters'!$D28*'Invoer Parameters'!$D$21,0)</f>
        <v>0</v>
      </c>
      <c r="J30" s="2">
        <f>IF( AND(J$1&gt;='Invoer Parameters'!$B28,J$1&lt;='Invoer Parameters'!$F$28 ),'Invoer Parameters'!$D28*'Invoer Parameters'!$D$21,0)</f>
        <v>0</v>
      </c>
      <c r="K30" s="2">
        <f>IF( AND(K$1&gt;='Invoer Parameters'!$B28,K$1&lt;='Invoer Parameters'!$F$28 ),'Invoer Parameters'!$D28*'Invoer Parameters'!$D$21,0)</f>
        <v>0</v>
      </c>
      <c r="L30" s="2">
        <f>IF( AND(L$1&gt;='Invoer Parameters'!$B28,L$1&lt;='Invoer Parameters'!$F$28 ),'Invoer Parameters'!$D28*'Invoer Parameters'!$D$21,0)</f>
        <v>0</v>
      </c>
      <c r="M30" s="2">
        <f>IF( AND(M$1&gt;='Invoer Parameters'!$B28,M$1&lt;='Invoer Parameters'!$F$28 ),'Invoer Parameters'!$D28*'Invoer Parameters'!$D$21,0)</f>
        <v>0</v>
      </c>
      <c r="N30" s="2">
        <f>IF( AND(N$1&gt;='Invoer Parameters'!$B28,N$1&lt;='Invoer Parameters'!$F$28 ),'Invoer Parameters'!$D28*'Invoer Parameters'!$D$21,0)</f>
        <v>0</v>
      </c>
      <c r="O30" s="2">
        <f>IF( AND(O$1&gt;='Invoer Parameters'!$B28,O$1&lt;='Invoer Parameters'!$F$28 ),'Invoer Parameters'!$D28*'Invoer Parameters'!$D$21,0)</f>
        <v>0</v>
      </c>
      <c r="P30" s="2">
        <f>IF( AND(P$1&gt;='Invoer Parameters'!$B28,P$1&lt;='Invoer Parameters'!$F$28 ),'Invoer Parameters'!$D28*'Invoer Parameters'!$D$21,0)</f>
        <v>0</v>
      </c>
      <c r="Q30" s="2">
        <f>IF( AND(Q$1&gt;='Invoer Parameters'!$B28,Q$1&lt;='Invoer Parameters'!$F$28 ),'Invoer Parameters'!$D28*'Invoer Parameters'!$D$21,0)</f>
        <v>0</v>
      </c>
      <c r="R30" s="2">
        <f>IF( AND(R$1&gt;='Invoer Parameters'!$B28,R$1&lt;='Invoer Parameters'!$F$28 ),'Invoer Parameters'!$D28*'Invoer Parameters'!$D$21,0)</f>
        <v>0</v>
      </c>
      <c r="S30" s="2">
        <f>IF( AND(S$1&gt;='Invoer Parameters'!$B28,S$1&lt;='Invoer Parameters'!$F$28 ),'Invoer Parameters'!$D28*'Invoer Parameters'!$D$21,0)</f>
        <v>0</v>
      </c>
      <c r="T30" s="2">
        <f>IF( AND(T$1&gt;='Invoer Parameters'!$B28,T$1&lt;='Invoer Parameters'!$F$28 ),'Invoer Parameters'!$D28*'Invoer Parameters'!$D$21,0)</f>
        <v>0</v>
      </c>
      <c r="U30" s="2">
        <f>IF( AND(U$1&gt;='Invoer Parameters'!$B28,U$1&lt;='Invoer Parameters'!$F$28 ),'Invoer Parameters'!$D28*'Invoer Parameters'!$D$21,0)</f>
        <v>0</v>
      </c>
      <c r="V30" s="2">
        <f>IF( AND(V$1&gt;='Invoer Parameters'!$B28,V$1&lt;='Invoer Parameters'!$F$28 ),'Invoer Parameters'!$D28*'Invoer Parameters'!$D$21,0)</f>
        <v>0</v>
      </c>
      <c r="W30" s="2">
        <f>IF( AND(W$1&gt;='Invoer Parameters'!$B28,W$1&lt;='Invoer Parameters'!$F$28 ),'Invoer Parameters'!$D28*'Invoer Parameters'!$D$21,0)</f>
        <v>0</v>
      </c>
      <c r="X30" s="2">
        <f>IF( AND(X$1&gt;='Invoer Parameters'!$B28,X$1&lt;='Invoer Parameters'!$F$28 ),'Invoer Parameters'!$D28*'Invoer Parameters'!$D$21,0)</f>
        <v>0</v>
      </c>
      <c r="Y30" s="2">
        <f>IF( AND(Y$1&gt;='Invoer Parameters'!$B28,Y$1&lt;='Invoer Parameters'!$F$28 ),'Invoer Parameters'!$D28*'Invoer Parameters'!$D$21,0)</f>
        <v>0</v>
      </c>
      <c r="Z30" s="2">
        <f>IF( AND(Z$1&gt;='Invoer Parameters'!$B28,Z$1&lt;='Invoer Parameters'!$F$28 ),'Invoer Parameters'!$D28*'Invoer Parameters'!$D$21,0)</f>
        <v>0</v>
      </c>
      <c r="AA30" s="2">
        <f>IF( AND(AA$1&gt;='Invoer Parameters'!$B28,AA$1&lt;='Invoer Parameters'!$F$28 ),'Invoer Parameters'!$D28*'Invoer Parameters'!$D$21,0)</f>
        <v>0</v>
      </c>
      <c r="AB30" s="2">
        <f>IF( AND(AB$1&gt;='Invoer Parameters'!$B28,AB$1&lt;='Invoer Parameters'!$F$28 ),'Invoer Parameters'!$D28*'Invoer Parameters'!$D$21,0)</f>
        <v>0</v>
      </c>
      <c r="AC30" s="2">
        <f>IF( AND(AC$1&gt;='Invoer Parameters'!$B28,AC$1&lt;='Invoer Parameters'!$F$28 ),'Invoer Parameters'!$D28*'Invoer Parameters'!$D$21,0)</f>
        <v>0</v>
      </c>
      <c r="AD30" s="2">
        <f>IF( AND(AD$1&gt;='Invoer Parameters'!$B28,AD$1&lt;='Invoer Parameters'!$F$28 ),'Invoer Parameters'!$D28*'Invoer Parameters'!$D$21,0)</f>
        <v>0</v>
      </c>
      <c r="AE30" s="2">
        <f>IF( AND(AE$1&gt;='Invoer Parameters'!$B28,AE$1&lt;='Invoer Parameters'!$F$28 ),'Invoer Parameters'!$D28*'Invoer Parameters'!$D$21,0)</f>
        <v>0</v>
      </c>
      <c r="AF30" s="2">
        <f>IF( AND(AF$1&gt;='Invoer Parameters'!$B28,AF$1&lt;='Invoer Parameters'!$F$28 ),'Invoer Parameters'!$D28*'Invoer Parameters'!$D$21,0)</f>
        <v>0</v>
      </c>
      <c r="AG30" s="2">
        <f>IF( AND(AG$1&gt;='Invoer Parameters'!$B28,AG$1&lt;='Invoer Parameters'!$F$28 ),'Invoer Parameters'!$D28*'Invoer Parameters'!$D$21,0)</f>
        <v>0</v>
      </c>
      <c r="AH30" s="2">
        <f>IF( AND(AH$1&gt;='Invoer Parameters'!$B28,AH$1&lt;='Invoer Parameters'!$F$28 ),'Invoer Parameters'!$D28*'Invoer Parameters'!$D$21,0)</f>
        <v>0</v>
      </c>
      <c r="AI30" s="2">
        <f>IF( AND(AI$1&gt;='Invoer Parameters'!$B28,AI$1&lt;='Invoer Parameters'!$F$28 ),'Invoer Parameters'!$D28*'Invoer Parameters'!$D$21,0)</f>
        <v>0</v>
      </c>
      <c r="AJ30" s="2">
        <f>IF( AND(AJ$1&gt;='Invoer Parameters'!$B28,AJ$1&lt;='Invoer Parameters'!$F$28 ),'Invoer Parameters'!$D28*'Invoer Parameters'!$D$21,0)</f>
        <v>0</v>
      </c>
      <c r="AK30" s="2">
        <f>IF( AND(AK$1&gt;='Invoer Parameters'!$B28,AK$1&lt;='Invoer Parameters'!$F$28 ),'Invoer Parameters'!$D28*'Invoer Parameters'!$D$21,0)</f>
        <v>0</v>
      </c>
      <c r="AL30" s="2">
        <f>IF( AND(AL$1&gt;='Invoer Parameters'!$B28,AL$1&lt;='Invoer Parameters'!$F$28 ),'Invoer Parameters'!$D28*'Invoer Parameters'!$D$21,0)</f>
        <v>0</v>
      </c>
      <c r="AM30" s="2">
        <f>IF( AND(AM$1&gt;='Invoer Parameters'!$B28,AM$1&lt;='Invoer Parameters'!$F$28 ),'Invoer Parameters'!$D28*'Invoer Parameters'!$D$21,0)</f>
        <v>0</v>
      </c>
      <c r="AN30" s="2">
        <f>IF( AND(AN$1&gt;='Invoer Parameters'!$B28,AN$1&lt;='Invoer Parameters'!$F$28 ),'Invoer Parameters'!$D28*'Invoer Parameters'!$D$21,0)</f>
        <v>0</v>
      </c>
      <c r="AO30" s="2">
        <f>IF( AND(AO$1&gt;='Invoer Parameters'!$B28,AO$1&lt;='Invoer Parameters'!$F$28 ),'Invoer Parameters'!$D28*'Invoer Parameters'!$D$21,0)</f>
        <v>0</v>
      </c>
      <c r="AP30" s="2">
        <f>IF( AND(AP$1&gt;='Invoer Parameters'!$B28,AP$1&lt;='Invoer Parameters'!$F$28 ),'Invoer Parameters'!$D28*'Invoer Parameters'!$D$21,0)</f>
        <v>0</v>
      </c>
      <c r="AQ30" s="2">
        <f>IF( AND(AQ$1&gt;='Invoer Parameters'!$B28,AQ$1&lt;='Invoer Parameters'!$F$28 ),'Invoer Parameters'!$D28*'Invoer Parameters'!$D$21,0)</f>
        <v>0</v>
      </c>
      <c r="AR30" s="2">
        <f>IF( AND(AR$1&gt;='Invoer Parameters'!$B28,AR$1&lt;='Invoer Parameters'!$F$28 ),'Invoer Parameters'!$D28*'Invoer Parameters'!$D$21,0)</f>
        <v>0</v>
      </c>
      <c r="AS30" s="2">
        <f>IF( AND(AS$1&gt;='Invoer Parameters'!$B28,AS$1&lt;='Invoer Parameters'!$F$28 ),'Invoer Parameters'!$D28*'Invoer Parameters'!$D$21,0)</f>
        <v>0</v>
      </c>
    </row>
    <row r="31" spans="2:45">
      <c r="B31" s="1" t="s">
        <v>319</v>
      </c>
      <c r="C31" s="1" t="s">
        <v>322</v>
      </c>
      <c r="D31" s="1" t="s">
        <v>41</v>
      </c>
      <c r="E31" s="2">
        <f>SUM(F31:AS31)</f>
        <v>0</v>
      </c>
      <c r="F31" s="2">
        <f>SUM(F29:F30)</f>
        <v>0</v>
      </c>
      <c r="G31" s="2">
        <f t="shared" ref="G31:AS31" si="25">SUM(G29:G30)</f>
        <v>0</v>
      </c>
      <c r="H31" s="2">
        <f t="shared" si="25"/>
        <v>0</v>
      </c>
      <c r="I31" s="2">
        <f t="shared" si="25"/>
        <v>0</v>
      </c>
      <c r="J31" s="2">
        <f t="shared" si="25"/>
        <v>0</v>
      </c>
      <c r="K31" s="2">
        <f t="shared" si="25"/>
        <v>0</v>
      </c>
      <c r="L31" s="2">
        <f t="shared" si="25"/>
        <v>0</v>
      </c>
      <c r="M31" s="2">
        <f t="shared" si="25"/>
        <v>0</v>
      </c>
      <c r="N31" s="2">
        <f t="shared" si="25"/>
        <v>0</v>
      </c>
      <c r="O31" s="2">
        <f t="shared" si="25"/>
        <v>0</v>
      </c>
      <c r="P31" s="2">
        <f t="shared" si="25"/>
        <v>0</v>
      </c>
      <c r="Q31" s="2">
        <f t="shared" si="25"/>
        <v>0</v>
      </c>
      <c r="R31" s="2">
        <f t="shared" si="25"/>
        <v>0</v>
      </c>
      <c r="S31" s="2">
        <f t="shared" si="25"/>
        <v>0</v>
      </c>
      <c r="T31" s="2">
        <f t="shared" si="25"/>
        <v>0</v>
      </c>
      <c r="U31" s="2">
        <f t="shared" si="25"/>
        <v>0</v>
      </c>
      <c r="V31" s="2">
        <f t="shared" si="25"/>
        <v>0</v>
      </c>
      <c r="W31" s="2">
        <f t="shared" si="25"/>
        <v>0</v>
      </c>
      <c r="X31" s="2">
        <f t="shared" si="25"/>
        <v>0</v>
      </c>
      <c r="Y31" s="2">
        <f t="shared" si="25"/>
        <v>0</v>
      </c>
      <c r="Z31" s="2">
        <f t="shared" si="25"/>
        <v>0</v>
      </c>
      <c r="AA31" s="2">
        <f t="shared" si="25"/>
        <v>0</v>
      </c>
      <c r="AB31" s="2">
        <f t="shared" si="25"/>
        <v>0</v>
      </c>
      <c r="AC31" s="2">
        <f t="shared" si="25"/>
        <v>0</v>
      </c>
      <c r="AD31" s="2">
        <f t="shared" si="25"/>
        <v>0</v>
      </c>
      <c r="AE31" s="2">
        <f t="shared" si="25"/>
        <v>0</v>
      </c>
      <c r="AF31" s="2">
        <f t="shared" si="25"/>
        <v>0</v>
      </c>
      <c r="AG31" s="2">
        <f t="shared" si="25"/>
        <v>0</v>
      </c>
      <c r="AH31" s="2">
        <f t="shared" si="25"/>
        <v>0</v>
      </c>
      <c r="AI31" s="2">
        <f t="shared" si="25"/>
        <v>0</v>
      </c>
      <c r="AJ31" s="2">
        <f t="shared" si="25"/>
        <v>0</v>
      </c>
      <c r="AK31" s="2">
        <f t="shared" si="25"/>
        <v>0</v>
      </c>
      <c r="AL31" s="2">
        <f t="shared" si="25"/>
        <v>0</v>
      </c>
      <c r="AM31" s="2">
        <f t="shared" si="25"/>
        <v>0</v>
      </c>
      <c r="AN31" s="2">
        <f t="shared" si="25"/>
        <v>0</v>
      </c>
      <c r="AO31" s="2">
        <f t="shared" si="25"/>
        <v>0</v>
      </c>
      <c r="AP31" s="2">
        <f t="shared" si="25"/>
        <v>0</v>
      </c>
      <c r="AQ31" s="2">
        <f t="shared" si="25"/>
        <v>0</v>
      </c>
      <c r="AR31" s="2">
        <f t="shared" si="25"/>
        <v>0</v>
      </c>
      <c r="AS31" s="2">
        <f t="shared" si="25"/>
        <v>0</v>
      </c>
    </row>
    <row r="32" spans="2:45">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row>
    <row r="33" spans="2:45">
      <c r="B33" s="1" t="s">
        <v>324</v>
      </c>
      <c r="C33" s="1" t="s">
        <v>310</v>
      </c>
      <c r="D33" s="1" t="s">
        <v>80</v>
      </c>
      <c r="F33" s="2">
        <f>'Invoer Parameters'!$D$19</f>
        <v>0</v>
      </c>
      <c r="G33" s="2">
        <f>'Invoer Parameters'!$D$19</f>
        <v>0</v>
      </c>
      <c r="H33" s="2">
        <f>'Invoer Parameters'!$D$19</f>
        <v>0</v>
      </c>
      <c r="I33" s="2">
        <f>'Invoer Parameters'!$D$19</f>
        <v>0</v>
      </c>
      <c r="J33" s="2">
        <f>'Invoer Parameters'!$D$19</f>
        <v>0</v>
      </c>
      <c r="K33" s="2">
        <f>'Invoer Parameters'!$D$19</f>
        <v>0</v>
      </c>
      <c r="L33" s="2">
        <f>'Invoer Parameters'!$D$19</f>
        <v>0</v>
      </c>
      <c r="M33" s="2">
        <f>'Invoer Parameters'!$D$19</f>
        <v>0</v>
      </c>
      <c r="N33" s="2">
        <f>'Invoer Parameters'!$D$19</f>
        <v>0</v>
      </c>
      <c r="O33" s="2">
        <f>'Invoer Parameters'!$D$19</f>
        <v>0</v>
      </c>
      <c r="P33" s="2">
        <f>'Invoer Parameters'!$D$19</f>
        <v>0</v>
      </c>
      <c r="Q33" s="2">
        <f>'Invoer Parameters'!$D$19</f>
        <v>0</v>
      </c>
      <c r="R33" s="2">
        <f>'Invoer Parameters'!$D$19</f>
        <v>0</v>
      </c>
      <c r="S33" s="2">
        <f>'Invoer Parameters'!$D$19</f>
        <v>0</v>
      </c>
      <c r="T33" s="2">
        <f>'Invoer Parameters'!$D$19</f>
        <v>0</v>
      </c>
      <c r="U33" s="2">
        <f>'Invoer Parameters'!$D$19</f>
        <v>0</v>
      </c>
      <c r="V33" s="2">
        <f>'Invoer Parameters'!$D$19</f>
        <v>0</v>
      </c>
      <c r="W33" s="2">
        <f>'Invoer Parameters'!$D$19</f>
        <v>0</v>
      </c>
      <c r="X33" s="2">
        <f>'Invoer Parameters'!$D$19</f>
        <v>0</v>
      </c>
      <c r="Y33" s="2">
        <f>'Invoer Parameters'!$D$19</f>
        <v>0</v>
      </c>
      <c r="Z33" s="2">
        <f>'Invoer Parameters'!$D$19</f>
        <v>0</v>
      </c>
      <c r="AA33" s="2">
        <f>'Invoer Parameters'!$D$19</f>
        <v>0</v>
      </c>
      <c r="AB33" s="2">
        <f>'Invoer Parameters'!$D$19</f>
        <v>0</v>
      </c>
      <c r="AC33" s="2">
        <f>'Invoer Parameters'!$D$19</f>
        <v>0</v>
      </c>
      <c r="AD33" s="2">
        <f>'Invoer Parameters'!$D$19</f>
        <v>0</v>
      </c>
      <c r="AE33" s="2">
        <f>'Invoer Parameters'!$D$19</f>
        <v>0</v>
      </c>
      <c r="AF33" s="2">
        <f>'Invoer Parameters'!$D$19</f>
        <v>0</v>
      </c>
      <c r="AG33" s="2">
        <f>'Invoer Parameters'!$D$19</f>
        <v>0</v>
      </c>
      <c r="AH33" s="2">
        <f>'Invoer Parameters'!$D$19</f>
        <v>0</v>
      </c>
      <c r="AI33" s="2">
        <f>'Invoer Parameters'!$D$19</f>
        <v>0</v>
      </c>
      <c r="AJ33" s="2">
        <f>'Invoer Parameters'!$D$19</f>
        <v>0</v>
      </c>
      <c r="AK33" s="2">
        <f>'Invoer Parameters'!$D$19</f>
        <v>0</v>
      </c>
      <c r="AL33" s="2">
        <f>'Invoer Parameters'!$D$19</f>
        <v>0</v>
      </c>
      <c r="AM33" s="2">
        <f>'Invoer Parameters'!$D$19</f>
        <v>0</v>
      </c>
      <c r="AN33" s="2">
        <f>'Invoer Parameters'!$D$19</f>
        <v>0</v>
      </c>
      <c r="AO33" s="2">
        <f>'Invoer Parameters'!$D$19</f>
        <v>0</v>
      </c>
      <c r="AP33" s="2">
        <f>'Invoer Parameters'!$D$19</f>
        <v>0</v>
      </c>
      <c r="AQ33" s="2">
        <f>'Invoer Parameters'!$D$19</f>
        <v>0</v>
      </c>
      <c r="AR33" s="2">
        <f>'Invoer Parameters'!$D$19</f>
        <v>0</v>
      </c>
      <c r="AS33" s="2">
        <f>'Invoer Parameters'!$D$19</f>
        <v>0</v>
      </c>
    </row>
    <row r="34" spans="2:45">
      <c r="B34" s="1" t="s">
        <v>312</v>
      </c>
      <c r="C34" s="1" t="s">
        <v>323</v>
      </c>
      <c r="D34" s="1" t="s">
        <v>80</v>
      </c>
      <c r="F34" s="2" t="e">
        <f ca="1">F17</f>
        <v>#REF!</v>
      </c>
      <c r="G34" s="2" t="e">
        <f t="shared" ref="G34:AS34" ca="1" si="26">G17</f>
        <v>#REF!</v>
      </c>
      <c r="H34" s="2" t="e">
        <f t="shared" ca="1" si="26"/>
        <v>#REF!</v>
      </c>
      <c r="I34" s="2" t="e">
        <f t="shared" ca="1" si="26"/>
        <v>#REF!</v>
      </c>
      <c r="J34" s="2" t="e">
        <f t="shared" ca="1" si="26"/>
        <v>#REF!</v>
      </c>
      <c r="K34" s="2" t="e">
        <f t="shared" ca="1" si="26"/>
        <v>#REF!</v>
      </c>
      <c r="L34" s="2" t="e">
        <f t="shared" ca="1" si="26"/>
        <v>#REF!</v>
      </c>
      <c r="M34" s="2" t="e">
        <f t="shared" ca="1" si="26"/>
        <v>#REF!</v>
      </c>
      <c r="N34" s="2" t="e">
        <f t="shared" ca="1" si="26"/>
        <v>#REF!</v>
      </c>
      <c r="O34" s="2" t="e">
        <f t="shared" ca="1" si="26"/>
        <v>#REF!</v>
      </c>
      <c r="P34" s="2" t="e">
        <f t="shared" ca="1" si="26"/>
        <v>#REF!</v>
      </c>
      <c r="Q34" s="2" t="e">
        <f t="shared" ca="1" si="26"/>
        <v>#REF!</v>
      </c>
      <c r="R34" s="2" t="e">
        <f t="shared" ca="1" si="26"/>
        <v>#REF!</v>
      </c>
      <c r="S34" s="2" t="e">
        <f t="shared" ca="1" si="26"/>
        <v>#REF!</v>
      </c>
      <c r="T34" s="2" t="e">
        <f t="shared" ca="1" si="26"/>
        <v>#REF!</v>
      </c>
      <c r="U34" s="2" t="e">
        <f t="shared" ca="1" si="26"/>
        <v>#REF!</v>
      </c>
      <c r="V34" s="2" t="e">
        <f t="shared" ca="1" si="26"/>
        <v>#REF!</v>
      </c>
      <c r="W34" s="2" t="e">
        <f t="shared" ca="1" si="26"/>
        <v>#REF!</v>
      </c>
      <c r="X34" s="2" t="e">
        <f t="shared" ca="1" si="26"/>
        <v>#REF!</v>
      </c>
      <c r="Y34" s="2" t="e">
        <f t="shared" ca="1" si="26"/>
        <v>#REF!</v>
      </c>
      <c r="Z34" s="2" t="e">
        <f t="shared" ca="1" si="26"/>
        <v>#REF!</v>
      </c>
      <c r="AA34" s="2" t="e">
        <f t="shared" ca="1" si="26"/>
        <v>#REF!</v>
      </c>
      <c r="AB34" s="2" t="e">
        <f t="shared" ca="1" si="26"/>
        <v>#REF!</v>
      </c>
      <c r="AC34" s="2" t="e">
        <f t="shared" ca="1" si="26"/>
        <v>#REF!</v>
      </c>
      <c r="AD34" s="2" t="e">
        <f t="shared" ca="1" si="26"/>
        <v>#REF!</v>
      </c>
      <c r="AE34" s="2" t="e">
        <f t="shared" ca="1" si="26"/>
        <v>#REF!</v>
      </c>
      <c r="AF34" s="2" t="e">
        <f t="shared" ca="1" si="26"/>
        <v>#REF!</v>
      </c>
      <c r="AG34" s="2" t="e">
        <f t="shared" ca="1" si="26"/>
        <v>#REF!</v>
      </c>
      <c r="AH34" s="2" t="e">
        <f t="shared" ca="1" si="26"/>
        <v>#REF!</v>
      </c>
      <c r="AI34" s="2" t="e">
        <f t="shared" ca="1" si="26"/>
        <v>#REF!</v>
      </c>
      <c r="AJ34" s="2" t="e">
        <f t="shared" ca="1" si="26"/>
        <v>#REF!</v>
      </c>
      <c r="AK34" s="2" t="e">
        <f t="shared" ca="1" si="26"/>
        <v>#REF!</v>
      </c>
      <c r="AL34" s="2" t="e">
        <f t="shared" ca="1" si="26"/>
        <v>#REF!</v>
      </c>
      <c r="AM34" s="2" t="e">
        <f t="shared" ca="1" si="26"/>
        <v>#REF!</v>
      </c>
      <c r="AN34" s="2" t="e">
        <f t="shared" ca="1" si="26"/>
        <v>#REF!</v>
      </c>
      <c r="AO34" s="2" t="e">
        <f t="shared" ca="1" si="26"/>
        <v>#REF!</v>
      </c>
      <c r="AP34" s="2" t="e">
        <f t="shared" ca="1" si="26"/>
        <v>#REF!</v>
      </c>
      <c r="AQ34" s="2" t="e">
        <f t="shared" ca="1" si="26"/>
        <v>#REF!</v>
      </c>
      <c r="AR34" s="2" t="e">
        <f t="shared" ca="1" si="26"/>
        <v>#REF!</v>
      </c>
      <c r="AS34" s="2" t="e">
        <f t="shared" ca="1" si="26"/>
        <v>#REF!</v>
      </c>
    </row>
    <row r="35" spans="2:45">
      <c r="B35" s="1" t="s">
        <v>332</v>
      </c>
      <c r="C35" s="1" t="s">
        <v>326</v>
      </c>
      <c r="D35" s="1" t="s">
        <v>80</v>
      </c>
      <c r="E35" s="21"/>
      <c r="F35" s="2" t="e">
        <f ca="1">IF((F33-F34)&gt;0,F33-F34,0)</f>
        <v>#REF!</v>
      </c>
      <c r="G35" s="2" t="e">
        <f t="shared" ref="G35:AS35" ca="1" si="27">IF((G33-G34)&gt;0,G33-G34,0)</f>
        <v>#REF!</v>
      </c>
      <c r="H35" s="2" t="e">
        <f t="shared" ca="1" si="27"/>
        <v>#REF!</v>
      </c>
      <c r="I35" s="2" t="e">
        <f t="shared" ca="1" si="27"/>
        <v>#REF!</v>
      </c>
      <c r="J35" s="2" t="e">
        <f t="shared" ca="1" si="27"/>
        <v>#REF!</v>
      </c>
      <c r="K35" s="2" t="e">
        <f t="shared" ca="1" si="27"/>
        <v>#REF!</v>
      </c>
      <c r="L35" s="2" t="e">
        <f t="shared" ca="1" si="27"/>
        <v>#REF!</v>
      </c>
      <c r="M35" s="2" t="e">
        <f t="shared" ca="1" si="27"/>
        <v>#REF!</v>
      </c>
      <c r="N35" s="2" t="e">
        <f t="shared" ca="1" si="27"/>
        <v>#REF!</v>
      </c>
      <c r="O35" s="2" t="e">
        <f t="shared" ca="1" si="27"/>
        <v>#REF!</v>
      </c>
      <c r="P35" s="2" t="e">
        <f t="shared" ca="1" si="27"/>
        <v>#REF!</v>
      </c>
      <c r="Q35" s="2" t="e">
        <f t="shared" ca="1" si="27"/>
        <v>#REF!</v>
      </c>
      <c r="R35" s="2" t="e">
        <f t="shared" ca="1" si="27"/>
        <v>#REF!</v>
      </c>
      <c r="S35" s="2" t="e">
        <f t="shared" ca="1" si="27"/>
        <v>#REF!</v>
      </c>
      <c r="T35" s="2" t="e">
        <f t="shared" ca="1" si="27"/>
        <v>#REF!</v>
      </c>
      <c r="U35" s="2" t="e">
        <f t="shared" ca="1" si="27"/>
        <v>#REF!</v>
      </c>
      <c r="V35" s="2" t="e">
        <f t="shared" ca="1" si="27"/>
        <v>#REF!</v>
      </c>
      <c r="W35" s="2" t="e">
        <f t="shared" ca="1" si="27"/>
        <v>#REF!</v>
      </c>
      <c r="X35" s="2" t="e">
        <f t="shared" ca="1" si="27"/>
        <v>#REF!</v>
      </c>
      <c r="Y35" s="2" t="e">
        <f t="shared" ca="1" si="27"/>
        <v>#REF!</v>
      </c>
      <c r="Z35" s="2" t="e">
        <f t="shared" ca="1" si="27"/>
        <v>#REF!</v>
      </c>
      <c r="AA35" s="2" t="e">
        <f t="shared" ca="1" si="27"/>
        <v>#REF!</v>
      </c>
      <c r="AB35" s="2" t="e">
        <f t="shared" ca="1" si="27"/>
        <v>#REF!</v>
      </c>
      <c r="AC35" s="2" t="e">
        <f t="shared" ca="1" si="27"/>
        <v>#REF!</v>
      </c>
      <c r="AD35" s="2" t="e">
        <f t="shared" ca="1" si="27"/>
        <v>#REF!</v>
      </c>
      <c r="AE35" s="2" t="e">
        <f t="shared" ca="1" si="27"/>
        <v>#REF!</v>
      </c>
      <c r="AF35" s="2" t="e">
        <f t="shared" ca="1" si="27"/>
        <v>#REF!</v>
      </c>
      <c r="AG35" s="2" t="e">
        <f t="shared" ca="1" si="27"/>
        <v>#REF!</v>
      </c>
      <c r="AH35" s="2" t="e">
        <f t="shared" ca="1" si="27"/>
        <v>#REF!</v>
      </c>
      <c r="AI35" s="2" t="e">
        <f t="shared" ca="1" si="27"/>
        <v>#REF!</v>
      </c>
      <c r="AJ35" s="2" t="e">
        <f t="shared" ca="1" si="27"/>
        <v>#REF!</v>
      </c>
      <c r="AK35" s="2" t="e">
        <f t="shared" ca="1" si="27"/>
        <v>#REF!</v>
      </c>
      <c r="AL35" s="2" t="e">
        <f t="shared" ca="1" si="27"/>
        <v>#REF!</v>
      </c>
      <c r="AM35" s="2" t="e">
        <f t="shared" ca="1" si="27"/>
        <v>#REF!</v>
      </c>
      <c r="AN35" s="2" t="e">
        <f t="shared" ca="1" si="27"/>
        <v>#REF!</v>
      </c>
      <c r="AO35" s="2" t="e">
        <f t="shared" ca="1" si="27"/>
        <v>#REF!</v>
      </c>
      <c r="AP35" s="2" t="e">
        <f t="shared" ca="1" si="27"/>
        <v>#REF!</v>
      </c>
      <c r="AQ35" s="2" t="e">
        <f t="shared" ca="1" si="27"/>
        <v>#REF!</v>
      </c>
      <c r="AR35" s="2" t="e">
        <f t="shared" ca="1" si="27"/>
        <v>#REF!</v>
      </c>
      <c r="AS35" s="2" t="e">
        <f t="shared" ca="1" si="27"/>
        <v>#REF!</v>
      </c>
    </row>
    <row r="37" spans="2:45">
      <c r="B37" s="1" t="s">
        <v>328</v>
      </c>
      <c r="C37" s="1" t="s">
        <v>329</v>
      </c>
      <c r="E37" s="21"/>
      <c r="F37" s="2" t="e">
        <f ca="1">F31*F35/1000*0.8</f>
        <v>#REF!</v>
      </c>
      <c r="G37" s="2" t="e">
        <f t="shared" ref="G37:AS37" ca="1" si="28">G31*G35/1000*0.8</f>
        <v>#REF!</v>
      </c>
      <c r="H37" s="2" t="e">
        <f t="shared" ca="1" si="28"/>
        <v>#REF!</v>
      </c>
      <c r="I37" s="2" t="e">
        <f t="shared" ca="1" si="28"/>
        <v>#REF!</v>
      </c>
      <c r="J37" s="2" t="e">
        <f t="shared" ca="1" si="28"/>
        <v>#REF!</v>
      </c>
      <c r="K37" s="2" t="e">
        <f t="shared" ca="1" si="28"/>
        <v>#REF!</v>
      </c>
      <c r="L37" s="2" t="e">
        <f t="shared" ca="1" si="28"/>
        <v>#REF!</v>
      </c>
      <c r="M37" s="2" t="e">
        <f t="shared" ca="1" si="28"/>
        <v>#REF!</v>
      </c>
      <c r="N37" s="2" t="e">
        <f t="shared" ca="1" si="28"/>
        <v>#REF!</v>
      </c>
      <c r="O37" s="2" t="e">
        <f t="shared" ca="1" si="28"/>
        <v>#REF!</v>
      </c>
      <c r="P37" s="2" t="e">
        <f t="shared" ca="1" si="28"/>
        <v>#REF!</v>
      </c>
      <c r="Q37" s="2" t="e">
        <f t="shared" ca="1" si="28"/>
        <v>#REF!</v>
      </c>
      <c r="R37" s="2" t="e">
        <f t="shared" ca="1" si="28"/>
        <v>#REF!</v>
      </c>
      <c r="S37" s="2" t="e">
        <f t="shared" ca="1" si="28"/>
        <v>#REF!</v>
      </c>
      <c r="T37" s="2" t="e">
        <f t="shared" ca="1" si="28"/>
        <v>#REF!</v>
      </c>
      <c r="U37" s="2" t="e">
        <f t="shared" ca="1" si="28"/>
        <v>#REF!</v>
      </c>
      <c r="V37" s="2" t="e">
        <f t="shared" ca="1" si="28"/>
        <v>#REF!</v>
      </c>
      <c r="W37" s="2" t="e">
        <f t="shared" ca="1" si="28"/>
        <v>#REF!</v>
      </c>
      <c r="X37" s="2" t="e">
        <f t="shared" ca="1" si="28"/>
        <v>#REF!</v>
      </c>
      <c r="Y37" s="2" t="e">
        <f t="shared" ca="1" si="28"/>
        <v>#REF!</v>
      </c>
      <c r="Z37" s="2" t="e">
        <f t="shared" ca="1" si="28"/>
        <v>#REF!</v>
      </c>
      <c r="AA37" s="2" t="e">
        <f t="shared" ca="1" si="28"/>
        <v>#REF!</v>
      </c>
      <c r="AB37" s="2" t="e">
        <f t="shared" ca="1" si="28"/>
        <v>#REF!</v>
      </c>
      <c r="AC37" s="2" t="e">
        <f t="shared" ca="1" si="28"/>
        <v>#REF!</v>
      </c>
      <c r="AD37" s="2" t="e">
        <f t="shared" ca="1" si="28"/>
        <v>#REF!</v>
      </c>
      <c r="AE37" s="2" t="e">
        <f t="shared" ca="1" si="28"/>
        <v>#REF!</v>
      </c>
      <c r="AF37" s="2" t="e">
        <f t="shared" ca="1" si="28"/>
        <v>#REF!</v>
      </c>
      <c r="AG37" s="2" t="e">
        <f t="shared" ca="1" si="28"/>
        <v>#REF!</v>
      </c>
      <c r="AH37" s="2" t="e">
        <f t="shared" ca="1" si="28"/>
        <v>#REF!</v>
      </c>
      <c r="AI37" s="2" t="e">
        <f t="shared" ca="1" si="28"/>
        <v>#REF!</v>
      </c>
      <c r="AJ37" s="2" t="e">
        <f t="shared" ca="1" si="28"/>
        <v>#REF!</v>
      </c>
      <c r="AK37" s="2" t="e">
        <f t="shared" ca="1" si="28"/>
        <v>#REF!</v>
      </c>
      <c r="AL37" s="2" t="e">
        <f t="shared" ca="1" si="28"/>
        <v>#REF!</v>
      </c>
      <c r="AM37" s="2" t="e">
        <f t="shared" ca="1" si="28"/>
        <v>#REF!</v>
      </c>
      <c r="AN37" s="2" t="e">
        <f t="shared" ca="1" si="28"/>
        <v>#REF!</v>
      </c>
      <c r="AO37" s="2" t="e">
        <f t="shared" ca="1" si="28"/>
        <v>#REF!</v>
      </c>
      <c r="AP37" s="2" t="e">
        <f t="shared" ca="1" si="28"/>
        <v>#REF!</v>
      </c>
      <c r="AQ37" s="2" t="e">
        <f t="shared" ca="1" si="28"/>
        <v>#REF!</v>
      </c>
      <c r="AR37" s="2" t="e">
        <f t="shared" ca="1" si="28"/>
        <v>#REF!</v>
      </c>
      <c r="AS37" s="2" t="e">
        <f t="shared" ca="1" si="28"/>
        <v>#REF!</v>
      </c>
    </row>
    <row r="38" spans="2:45">
      <c r="B38" s="1" t="s">
        <v>330</v>
      </c>
      <c r="C38" s="1" t="s">
        <v>331</v>
      </c>
      <c r="E38" s="21"/>
      <c r="F38" s="2">
        <v>0</v>
      </c>
      <c r="G38" s="2" t="e">
        <f ca="1">F31*F35/1000*0.2</f>
        <v>#REF!</v>
      </c>
      <c r="H38" s="2" t="e">
        <f t="shared" ref="H38:AS38" ca="1" si="29">G31*G35/1000*0.2</f>
        <v>#REF!</v>
      </c>
      <c r="I38" s="2" t="e">
        <f t="shared" ca="1" si="29"/>
        <v>#REF!</v>
      </c>
      <c r="J38" s="2" t="e">
        <f t="shared" ca="1" si="29"/>
        <v>#REF!</v>
      </c>
      <c r="K38" s="2" t="e">
        <f t="shared" ca="1" si="29"/>
        <v>#REF!</v>
      </c>
      <c r="L38" s="2" t="e">
        <f t="shared" ca="1" si="29"/>
        <v>#REF!</v>
      </c>
      <c r="M38" s="2" t="e">
        <f t="shared" ca="1" si="29"/>
        <v>#REF!</v>
      </c>
      <c r="N38" s="2" t="e">
        <f t="shared" ca="1" si="29"/>
        <v>#REF!</v>
      </c>
      <c r="O38" s="2" t="e">
        <f t="shared" ca="1" si="29"/>
        <v>#REF!</v>
      </c>
      <c r="P38" s="2" t="e">
        <f t="shared" ca="1" si="29"/>
        <v>#REF!</v>
      </c>
      <c r="Q38" s="2" t="e">
        <f t="shared" ca="1" si="29"/>
        <v>#REF!</v>
      </c>
      <c r="R38" s="2" t="e">
        <f t="shared" ca="1" si="29"/>
        <v>#REF!</v>
      </c>
      <c r="S38" s="2" t="e">
        <f t="shared" ca="1" si="29"/>
        <v>#REF!</v>
      </c>
      <c r="T38" s="2" t="e">
        <f t="shared" ca="1" si="29"/>
        <v>#REF!</v>
      </c>
      <c r="U38" s="2" t="e">
        <f t="shared" ca="1" si="29"/>
        <v>#REF!</v>
      </c>
      <c r="V38" s="2" t="e">
        <f t="shared" ca="1" si="29"/>
        <v>#REF!</v>
      </c>
      <c r="W38" s="2" t="e">
        <f t="shared" ca="1" si="29"/>
        <v>#REF!</v>
      </c>
      <c r="X38" s="2" t="e">
        <f t="shared" ca="1" si="29"/>
        <v>#REF!</v>
      </c>
      <c r="Y38" s="2" t="e">
        <f t="shared" ca="1" si="29"/>
        <v>#REF!</v>
      </c>
      <c r="Z38" s="2" t="e">
        <f t="shared" ca="1" si="29"/>
        <v>#REF!</v>
      </c>
      <c r="AA38" s="2" t="e">
        <f t="shared" ca="1" si="29"/>
        <v>#REF!</v>
      </c>
      <c r="AB38" s="2" t="e">
        <f t="shared" ca="1" si="29"/>
        <v>#REF!</v>
      </c>
      <c r="AC38" s="2" t="e">
        <f t="shared" ca="1" si="29"/>
        <v>#REF!</v>
      </c>
      <c r="AD38" s="2" t="e">
        <f t="shared" ca="1" si="29"/>
        <v>#REF!</v>
      </c>
      <c r="AE38" s="2" t="e">
        <f t="shared" ca="1" si="29"/>
        <v>#REF!</v>
      </c>
      <c r="AF38" s="2" t="e">
        <f t="shared" ca="1" si="29"/>
        <v>#REF!</v>
      </c>
      <c r="AG38" s="2" t="e">
        <f t="shared" ca="1" si="29"/>
        <v>#REF!</v>
      </c>
      <c r="AH38" s="2" t="e">
        <f t="shared" ca="1" si="29"/>
        <v>#REF!</v>
      </c>
      <c r="AI38" s="2" t="e">
        <f t="shared" ca="1" si="29"/>
        <v>#REF!</v>
      </c>
      <c r="AJ38" s="2" t="e">
        <f t="shared" ca="1" si="29"/>
        <v>#REF!</v>
      </c>
      <c r="AK38" s="2" t="e">
        <f t="shared" ca="1" si="29"/>
        <v>#REF!</v>
      </c>
      <c r="AL38" s="2" t="e">
        <f t="shared" ca="1" si="29"/>
        <v>#REF!</v>
      </c>
      <c r="AM38" s="2" t="e">
        <f t="shared" ca="1" si="29"/>
        <v>#REF!</v>
      </c>
      <c r="AN38" s="2" t="e">
        <f t="shared" ca="1" si="29"/>
        <v>#REF!</v>
      </c>
      <c r="AO38" s="2" t="e">
        <f t="shared" ca="1" si="29"/>
        <v>#REF!</v>
      </c>
      <c r="AP38" s="2" t="e">
        <f t="shared" ca="1" si="29"/>
        <v>#REF!</v>
      </c>
      <c r="AQ38" s="2" t="e">
        <f t="shared" ca="1" si="29"/>
        <v>#REF!</v>
      </c>
      <c r="AR38" s="2" t="e">
        <f t="shared" ca="1" si="29"/>
        <v>#REF!</v>
      </c>
      <c r="AS38" s="2" t="e">
        <f t="shared" ca="1" si="29"/>
        <v>#REF!</v>
      </c>
    </row>
    <row r="39" spans="2:45" s="262" customFormat="1">
      <c r="B39" s="262" t="s">
        <v>378</v>
      </c>
      <c r="C39" s="262" t="s">
        <v>377</v>
      </c>
      <c r="D39" s="262" t="s">
        <v>61</v>
      </c>
      <c r="E39" s="264"/>
      <c r="F39" s="263" t="e">
        <f ca="1">F37+F38</f>
        <v>#REF!</v>
      </c>
      <c r="G39" s="263" t="e">
        <f t="shared" ref="G39:AS39" ca="1" si="30">G37+G38</f>
        <v>#REF!</v>
      </c>
      <c r="H39" s="263" t="e">
        <f t="shared" ca="1" si="30"/>
        <v>#REF!</v>
      </c>
      <c r="I39" s="263" t="e">
        <f t="shared" ca="1" si="30"/>
        <v>#REF!</v>
      </c>
      <c r="J39" s="263" t="e">
        <f t="shared" ca="1" si="30"/>
        <v>#REF!</v>
      </c>
      <c r="K39" s="263" t="e">
        <f t="shared" ca="1" si="30"/>
        <v>#REF!</v>
      </c>
      <c r="L39" s="263" t="e">
        <f t="shared" ca="1" si="30"/>
        <v>#REF!</v>
      </c>
      <c r="M39" s="263" t="e">
        <f t="shared" ca="1" si="30"/>
        <v>#REF!</v>
      </c>
      <c r="N39" s="263" t="e">
        <f t="shared" ca="1" si="30"/>
        <v>#REF!</v>
      </c>
      <c r="O39" s="263" t="e">
        <f t="shared" ca="1" si="30"/>
        <v>#REF!</v>
      </c>
      <c r="P39" s="263" t="e">
        <f t="shared" ca="1" si="30"/>
        <v>#REF!</v>
      </c>
      <c r="Q39" s="263" t="e">
        <f t="shared" ca="1" si="30"/>
        <v>#REF!</v>
      </c>
      <c r="R39" s="263" t="e">
        <f t="shared" ca="1" si="30"/>
        <v>#REF!</v>
      </c>
      <c r="S39" s="263" t="e">
        <f t="shared" ca="1" si="30"/>
        <v>#REF!</v>
      </c>
      <c r="T39" s="263" t="e">
        <f t="shared" ca="1" si="30"/>
        <v>#REF!</v>
      </c>
      <c r="U39" s="263" t="e">
        <f t="shared" ca="1" si="30"/>
        <v>#REF!</v>
      </c>
      <c r="V39" s="263" t="e">
        <f t="shared" ca="1" si="30"/>
        <v>#REF!</v>
      </c>
      <c r="W39" s="263" t="e">
        <f t="shared" ca="1" si="30"/>
        <v>#REF!</v>
      </c>
      <c r="X39" s="263" t="e">
        <f t="shared" ca="1" si="30"/>
        <v>#REF!</v>
      </c>
      <c r="Y39" s="263" t="e">
        <f t="shared" ca="1" si="30"/>
        <v>#REF!</v>
      </c>
      <c r="Z39" s="263" t="e">
        <f t="shared" ca="1" si="30"/>
        <v>#REF!</v>
      </c>
      <c r="AA39" s="263" t="e">
        <f t="shared" ca="1" si="30"/>
        <v>#REF!</v>
      </c>
      <c r="AB39" s="263" t="e">
        <f t="shared" ca="1" si="30"/>
        <v>#REF!</v>
      </c>
      <c r="AC39" s="263" t="e">
        <f t="shared" ca="1" si="30"/>
        <v>#REF!</v>
      </c>
      <c r="AD39" s="263" t="e">
        <f t="shared" ca="1" si="30"/>
        <v>#REF!</v>
      </c>
      <c r="AE39" s="263" t="e">
        <f t="shared" ca="1" si="30"/>
        <v>#REF!</v>
      </c>
      <c r="AF39" s="263" t="e">
        <f t="shared" ca="1" si="30"/>
        <v>#REF!</v>
      </c>
      <c r="AG39" s="263" t="e">
        <f t="shared" ca="1" si="30"/>
        <v>#REF!</v>
      </c>
      <c r="AH39" s="263" t="e">
        <f t="shared" ca="1" si="30"/>
        <v>#REF!</v>
      </c>
      <c r="AI39" s="263" t="e">
        <f t="shared" ca="1" si="30"/>
        <v>#REF!</v>
      </c>
      <c r="AJ39" s="263" t="e">
        <f t="shared" ca="1" si="30"/>
        <v>#REF!</v>
      </c>
      <c r="AK39" s="263" t="e">
        <f t="shared" ca="1" si="30"/>
        <v>#REF!</v>
      </c>
      <c r="AL39" s="263" t="e">
        <f t="shared" ca="1" si="30"/>
        <v>#REF!</v>
      </c>
      <c r="AM39" s="263" t="e">
        <f t="shared" ca="1" si="30"/>
        <v>#REF!</v>
      </c>
      <c r="AN39" s="263" t="e">
        <f t="shared" ca="1" si="30"/>
        <v>#REF!</v>
      </c>
      <c r="AO39" s="263" t="e">
        <f t="shared" ca="1" si="30"/>
        <v>#REF!</v>
      </c>
      <c r="AP39" s="263" t="e">
        <f t="shared" ca="1" si="30"/>
        <v>#REF!</v>
      </c>
      <c r="AQ39" s="263" t="e">
        <f t="shared" ca="1" si="30"/>
        <v>#REF!</v>
      </c>
      <c r="AR39" s="263" t="e">
        <f t="shared" ca="1" si="30"/>
        <v>#REF!</v>
      </c>
      <c r="AS39" s="263" t="e">
        <f t="shared" ca="1" si="30"/>
        <v>#REF!</v>
      </c>
    </row>
    <row r="40" spans="2:45">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row>
    <row r="41" spans="2:45" s="262" customFormat="1">
      <c r="B41" s="262" t="s">
        <v>327</v>
      </c>
      <c r="C41" s="262" t="s">
        <v>187</v>
      </c>
      <c r="D41" s="262" t="s">
        <v>61</v>
      </c>
      <c r="E41" s="263" t="e">
        <f ca="1">SUM(F41:AS41)</f>
        <v>#REF!</v>
      </c>
      <c r="F41" s="263" t="e">
        <f t="shared" ref="F41:AS41" ca="1" si="31">F24+F27+F39</f>
        <v>#REF!</v>
      </c>
      <c r="G41" s="263" t="e">
        <f t="shared" ca="1" si="31"/>
        <v>#REF!</v>
      </c>
      <c r="H41" s="263" t="e">
        <f t="shared" ca="1" si="31"/>
        <v>#REF!</v>
      </c>
      <c r="I41" s="263" t="e">
        <f t="shared" ca="1" si="31"/>
        <v>#REF!</v>
      </c>
      <c r="J41" s="263" t="e">
        <f t="shared" ca="1" si="31"/>
        <v>#REF!</v>
      </c>
      <c r="K41" s="263" t="e">
        <f t="shared" ca="1" si="31"/>
        <v>#REF!</v>
      </c>
      <c r="L41" s="263" t="e">
        <f t="shared" ca="1" si="31"/>
        <v>#REF!</v>
      </c>
      <c r="M41" s="263" t="e">
        <f t="shared" ca="1" si="31"/>
        <v>#REF!</v>
      </c>
      <c r="N41" s="263" t="e">
        <f t="shared" ca="1" si="31"/>
        <v>#REF!</v>
      </c>
      <c r="O41" s="263" t="e">
        <f t="shared" ca="1" si="31"/>
        <v>#REF!</v>
      </c>
      <c r="P41" s="263" t="e">
        <f t="shared" ca="1" si="31"/>
        <v>#REF!</v>
      </c>
      <c r="Q41" s="263" t="e">
        <f t="shared" ca="1" si="31"/>
        <v>#REF!</v>
      </c>
      <c r="R41" s="263" t="e">
        <f t="shared" ca="1" si="31"/>
        <v>#REF!</v>
      </c>
      <c r="S41" s="263" t="e">
        <f t="shared" ca="1" si="31"/>
        <v>#REF!</v>
      </c>
      <c r="T41" s="263" t="e">
        <f t="shared" ca="1" si="31"/>
        <v>#REF!</v>
      </c>
      <c r="U41" s="263" t="e">
        <f t="shared" ca="1" si="31"/>
        <v>#REF!</v>
      </c>
      <c r="V41" s="263" t="e">
        <f t="shared" ca="1" si="31"/>
        <v>#REF!</v>
      </c>
      <c r="W41" s="263" t="e">
        <f t="shared" ca="1" si="31"/>
        <v>#REF!</v>
      </c>
      <c r="X41" s="263" t="e">
        <f t="shared" ca="1" si="31"/>
        <v>#REF!</v>
      </c>
      <c r="Y41" s="263" t="e">
        <f t="shared" ca="1" si="31"/>
        <v>#REF!</v>
      </c>
      <c r="Z41" s="263" t="e">
        <f t="shared" ca="1" si="31"/>
        <v>#REF!</v>
      </c>
      <c r="AA41" s="263" t="e">
        <f t="shared" ca="1" si="31"/>
        <v>#REF!</v>
      </c>
      <c r="AB41" s="263" t="e">
        <f t="shared" ca="1" si="31"/>
        <v>#REF!</v>
      </c>
      <c r="AC41" s="263" t="e">
        <f t="shared" ca="1" si="31"/>
        <v>#REF!</v>
      </c>
      <c r="AD41" s="263" t="e">
        <f t="shared" ca="1" si="31"/>
        <v>#REF!</v>
      </c>
      <c r="AE41" s="263" t="e">
        <f t="shared" ca="1" si="31"/>
        <v>#REF!</v>
      </c>
      <c r="AF41" s="263" t="e">
        <f t="shared" ca="1" si="31"/>
        <v>#REF!</v>
      </c>
      <c r="AG41" s="263" t="e">
        <f t="shared" ca="1" si="31"/>
        <v>#REF!</v>
      </c>
      <c r="AH41" s="263" t="e">
        <f t="shared" ca="1" si="31"/>
        <v>#REF!</v>
      </c>
      <c r="AI41" s="263" t="e">
        <f t="shared" ca="1" si="31"/>
        <v>#REF!</v>
      </c>
      <c r="AJ41" s="263" t="e">
        <f t="shared" ca="1" si="31"/>
        <v>#REF!</v>
      </c>
      <c r="AK41" s="263" t="e">
        <f t="shared" ca="1" si="31"/>
        <v>#REF!</v>
      </c>
      <c r="AL41" s="263" t="e">
        <f t="shared" ca="1" si="31"/>
        <v>#REF!</v>
      </c>
      <c r="AM41" s="263" t="e">
        <f t="shared" ca="1" si="31"/>
        <v>#REF!</v>
      </c>
      <c r="AN41" s="263" t="e">
        <f t="shared" ca="1" si="31"/>
        <v>#REF!</v>
      </c>
      <c r="AO41" s="263" t="e">
        <f t="shared" ca="1" si="31"/>
        <v>#REF!</v>
      </c>
      <c r="AP41" s="263" t="e">
        <f t="shared" ca="1" si="31"/>
        <v>#REF!</v>
      </c>
      <c r="AQ41" s="263" t="e">
        <f t="shared" ca="1" si="31"/>
        <v>#REF!</v>
      </c>
      <c r="AR41" s="263" t="e">
        <f t="shared" ca="1" si="31"/>
        <v>#REF!</v>
      </c>
      <c r="AS41" s="263" t="e">
        <f t="shared" ca="1" si="31"/>
        <v>#REF!</v>
      </c>
    </row>
    <row r="43" spans="2:45" s="273" customFormat="1">
      <c r="B43" s="273" t="s">
        <v>188</v>
      </c>
      <c r="C43" s="273" t="s">
        <v>383</v>
      </c>
      <c r="D43" s="273" t="s">
        <v>61</v>
      </c>
      <c r="E43" s="274" t="e">
        <f ca="1">SUM(F43:AS43)</f>
        <v>#REF!</v>
      </c>
      <c r="F43" s="274" t="e">
        <f ca="1">IF(F$23=0,0,IF('Invoer Parameters'!$D$60="Berekening",OPEX!C16,F18))</f>
        <v>#REF!</v>
      </c>
      <c r="G43" s="274" t="e">
        <f ca="1">IF(G$23=0,0,IF('Invoer Parameters'!$D$60="Berekening",OPEX!D16,G18))</f>
        <v>#REF!</v>
      </c>
      <c r="H43" s="274" t="e">
        <f ca="1">IF(H$23=0,0,IF('Invoer Parameters'!$D$60="Berekening",OPEX!E16,H18))</f>
        <v>#REF!</v>
      </c>
      <c r="I43" s="274" t="e">
        <f ca="1">IF(I$23=0,0,IF('Invoer Parameters'!$D$60="Berekening",OPEX!F16,I18))</f>
        <v>#REF!</v>
      </c>
      <c r="J43" s="274" t="e">
        <f ca="1">IF(J$23=0,0,IF('Invoer Parameters'!$D$60="Berekening",OPEX!G16,J18))</f>
        <v>#REF!</v>
      </c>
      <c r="K43" s="274" t="e">
        <f ca="1">IF(K$23=0,0,IF('Invoer Parameters'!$D$60="Berekening",OPEX!H16,K18))</f>
        <v>#REF!</v>
      </c>
      <c r="L43" s="274" t="e">
        <f ca="1">IF(L$23=0,0,IF('Invoer Parameters'!$D$60="Berekening",OPEX!I16,L18))</f>
        <v>#REF!</v>
      </c>
      <c r="M43" s="274" t="e">
        <f ca="1">IF(M$23=0,0,IF('Invoer Parameters'!$D$60="Berekening",OPEX!J16,M18))</f>
        <v>#REF!</v>
      </c>
      <c r="N43" s="274" t="e">
        <f ca="1">IF(N$23=0,0,IF('Invoer Parameters'!$D$60="Berekening",OPEX!K16,N18))</f>
        <v>#REF!</v>
      </c>
      <c r="O43" s="274" t="e">
        <f ca="1">IF(O$23=0,0,IF('Invoer Parameters'!$D$60="Berekening",OPEX!L16,O18))</f>
        <v>#REF!</v>
      </c>
      <c r="P43" s="274" t="e">
        <f ca="1">IF(P$23=0,0,IF('Invoer Parameters'!$D$60="Berekening",OPEX!M16,P18))</f>
        <v>#REF!</v>
      </c>
      <c r="Q43" s="274" t="e">
        <f ca="1">IF(Q$23=0,0,IF('Invoer Parameters'!$D$60="Berekening",OPEX!N16,Q18))</f>
        <v>#REF!</v>
      </c>
      <c r="R43" s="274" t="e">
        <f ca="1">IF(R$23=0,0,IF('Invoer Parameters'!$D$60="Berekening",OPEX!O16,R18))</f>
        <v>#REF!</v>
      </c>
      <c r="S43" s="274" t="e">
        <f ca="1">IF(S$23=0,0,IF('Invoer Parameters'!$D$60="Berekening",OPEX!P16,S18))</f>
        <v>#REF!</v>
      </c>
      <c r="T43" s="274" t="e">
        <f ca="1">IF(T$23=0,0,IF('Invoer Parameters'!$D$60="Berekening",OPEX!Q16,T18))</f>
        <v>#REF!</v>
      </c>
      <c r="U43" s="274" t="e">
        <f ca="1">IF(U$23=0,0,IF('Invoer Parameters'!$D$60="Berekening",OPEX!R16,U18))</f>
        <v>#REF!</v>
      </c>
      <c r="V43" s="274" t="e">
        <f ca="1">IF(V$23=0,0,IF('Invoer Parameters'!$D$60="Berekening",OPEX!S16,V18))</f>
        <v>#REF!</v>
      </c>
      <c r="W43" s="274" t="e">
        <f ca="1">IF(W$23=0,0,IF('Invoer Parameters'!$D$60="Berekening",OPEX!T16,W18))</f>
        <v>#REF!</v>
      </c>
      <c r="X43" s="274" t="e">
        <f ca="1">IF(X$23=0,0,IF('Invoer Parameters'!$D$60="Berekening",OPEX!U16,X18))</f>
        <v>#REF!</v>
      </c>
      <c r="Y43" s="274" t="e">
        <f ca="1">IF(Y$23=0,0,IF('Invoer Parameters'!$D$60="Berekening",OPEX!V16,Y18))</f>
        <v>#REF!</v>
      </c>
      <c r="Z43" s="274" t="e">
        <f ca="1">IF(Z$23=0,0,IF('Invoer Parameters'!$D$60="Berekening",OPEX!W16,Z18))</f>
        <v>#REF!</v>
      </c>
      <c r="AA43" s="274" t="e">
        <f ca="1">IF(AA$23=0,0,IF('Invoer Parameters'!$D$60="Berekening",OPEX!X16,AA18))</f>
        <v>#REF!</v>
      </c>
      <c r="AB43" s="274" t="e">
        <f ca="1">IF(AB$23=0,0,IF('Invoer Parameters'!$D$60="Berekening",OPEX!Y16,AB18))</f>
        <v>#REF!</v>
      </c>
      <c r="AC43" s="274" t="e">
        <f ca="1">IF(AC$23=0,0,IF('Invoer Parameters'!$D$60="Berekening",OPEX!Z16,AC18))</f>
        <v>#REF!</v>
      </c>
      <c r="AD43" s="274" t="e">
        <f ca="1">IF(AD$23=0,0,IF('Invoer Parameters'!$D$60="Berekening",OPEX!AA16,AD18))</f>
        <v>#REF!</v>
      </c>
      <c r="AE43" s="274" t="e">
        <f ca="1">IF(AE$23=0,0,IF('Invoer Parameters'!$D$60="Berekening",OPEX!AB16,AE18))</f>
        <v>#REF!</v>
      </c>
      <c r="AF43" s="274" t="e">
        <f ca="1">IF(AF$23=0,0,IF('Invoer Parameters'!$D$60="Berekening",OPEX!AC16,AF18))</f>
        <v>#REF!</v>
      </c>
      <c r="AG43" s="274" t="e">
        <f ca="1">IF(AG$23=0,0,IF('Invoer Parameters'!$D$60="Berekening",OPEX!AD16,AG18))</f>
        <v>#REF!</v>
      </c>
      <c r="AH43" s="274" t="e">
        <f ca="1">IF(AH$23=0,0,IF('Invoer Parameters'!$D$60="Berekening",OPEX!AE16,AH18))</f>
        <v>#REF!</v>
      </c>
      <c r="AI43" s="274" t="e">
        <f ca="1">IF(AI$23=0,0,IF('Invoer Parameters'!$D$60="Berekening",OPEX!AF16,AI18))</f>
        <v>#REF!</v>
      </c>
      <c r="AJ43" s="274" t="e">
        <f ca="1">IF(AJ$23=0,0,IF('Invoer Parameters'!$D$60="Berekening",OPEX!AG16,AJ18))</f>
        <v>#REF!</v>
      </c>
      <c r="AK43" s="274" t="e">
        <f ca="1">IF(AK$23=0,0,IF('Invoer Parameters'!$D$60="Berekening",OPEX!AH16,AK18))</f>
        <v>#REF!</v>
      </c>
      <c r="AL43" s="274" t="e">
        <f ca="1">IF(AL$23=0,0,IF('Invoer Parameters'!$D$60="Berekening",OPEX!AI16,AL18))</f>
        <v>#REF!</v>
      </c>
      <c r="AM43" s="274" t="e">
        <f ca="1">IF(AM$23=0,0,IF('Invoer Parameters'!$D$60="Berekening",OPEX!AJ16,AM18))</f>
        <v>#REF!</v>
      </c>
      <c r="AN43" s="274" t="e">
        <f ca="1">IF(AN$23=0,0,IF('Invoer Parameters'!$D$60="Berekening",OPEX!AK16,AN18))</f>
        <v>#REF!</v>
      </c>
      <c r="AO43" s="274" t="e">
        <f ca="1">IF(AO$23=0,0,IF('Invoer Parameters'!$D$60="Berekening",OPEX!AL16,AO18))</f>
        <v>#REF!</v>
      </c>
      <c r="AP43" s="274" t="e">
        <f ca="1">IF(AP$23=0,0,IF('Invoer Parameters'!$D$60="Berekening",OPEX!AM16,AP18))</f>
        <v>#REF!</v>
      </c>
      <c r="AQ43" s="274" t="e">
        <f ca="1">IF(AQ$23=0,0,IF('Invoer Parameters'!$D$60="Berekening",OPEX!AN16,AQ18))</f>
        <v>#REF!</v>
      </c>
      <c r="AR43" s="274" t="e">
        <f ca="1">IF(AR$23=0,0,IF('Invoer Parameters'!$D$60="Berekening",OPEX!AO16,AR18))</f>
        <v>#REF!</v>
      </c>
      <c r="AS43" s="274" t="e">
        <f ca="1">IF(AS$23=0,0,IF('Invoer Parameters'!$D$60="Berekening",OPEX!AP16,AS18))</f>
        <v>#REF!</v>
      </c>
    </row>
    <row r="45" spans="2:45" s="262" customFormat="1">
      <c r="B45" s="262" t="s">
        <v>189</v>
      </c>
      <c r="C45" s="262" t="s">
        <v>190</v>
      </c>
      <c r="D45" s="262" t="s">
        <v>61</v>
      </c>
      <c r="E45" s="263" t="e">
        <f ca="1">SUM(F45:AS45)</f>
        <v>#REF!</v>
      </c>
      <c r="F45" s="263" t="e">
        <f t="shared" ref="F45:AE45" ca="1" si="32">F41-F43</f>
        <v>#REF!</v>
      </c>
      <c r="G45" s="263" t="e">
        <f t="shared" ca="1" si="32"/>
        <v>#REF!</v>
      </c>
      <c r="H45" s="263" t="e">
        <f ca="1">H41-H43</f>
        <v>#REF!</v>
      </c>
      <c r="I45" s="263" t="e">
        <f t="shared" ca="1" si="32"/>
        <v>#REF!</v>
      </c>
      <c r="J45" s="263" t="e">
        <f t="shared" ca="1" si="32"/>
        <v>#REF!</v>
      </c>
      <c r="K45" s="263" t="e">
        <f t="shared" ca="1" si="32"/>
        <v>#REF!</v>
      </c>
      <c r="L45" s="263" t="e">
        <f t="shared" ca="1" si="32"/>
        <v>#REF!</v>
      </c>
      <c r="M45" s="263" t="e">
        <f t="shared" ca="1" si="32"/>
        <v>#REF!</v>
      </c>
      <c r="N45" s="263" t="e">
        <f t="shared" ca="1" si="32"/>
        <v>#REF!</v>
      </c>
      <c r="O45" s="263" t="e">
        <f t="shared" ca="1" si="32"/>
        <v>#REF!</v>
      </c>
      <c r="P45" s="263" t="e">
        <f t="shared" ca="1" si="32"/>
        <v>#REF!</v>
      </c>
      <c r="Q45" s="263" t="e">
        <f t="shared" ca="1" si="32"/>
        <v>#REF!</v>
      </c>
      <c r="R45" s="263" t="e">
        <f t="shared" ca="1" si="32"/>
        <v>#REF!</v>
      </c>
      <c r="S45" s="263" t="e">
        <f t="shared" ca="1" si="32"/>
        <v>#REF!</v>
      </c>
      <c r="T45" s="263" t="e">
        <f t="shared" ca="1" si="32"/>
        <v>#REF!</v>
      </c>
      <c r="U45" s="263" t="e">
        <f t="shared" ca="1" si="32"/>
        <v>#REF!</v>
      </c>
      <c r="V45" s="263" t="e">
        <f t="shared" ca="1" si="32"/>
        <v>#REF!</v>
      </c>
      <c r="W45" s="263" t="e">
        <f t="shared" ca="1" si="32"/>
        <v>#REF!</v>
      </c>
      <c r="X45" s="263" t="e">
        <f t="shared" ca="1" si="32"/>
        <v>#REF!</v>
      </c>
      <c r="Y45" s="263" t="e">
        <f t="shared" ca="1" si="32"/>
        <v>#REF!</v>
      </c>
      <c r="Z45" s="263" t="e">
        <f t="shared" ca="1" si="32"/>
        <v>#REF!</v>
      </c>
      <c r="AA45" s="263" t="e">
        <f t="shared" ca="1" si="32"/>
        <v>#REF!</v>
      </c>
      <c r="AB45" s="263" t="e">
        <f t="shared" ca="1" si="32"/>
        <v>#REF!</v>
      </c>
      <c r="AC45" s="263" t="e">
        <f t="shared" ca="1" si="32"/>
        <v>#REF!</v>
      </c>
      <c r="AD45" s="263" t="e">
        <f t="shared" ca="1" si="32"/>
        <v>#REF!</v>
      </c>
      <c r="AE45" s="263" t="e">
        <f t="shared" ca="1" si="32"/>
        <v>#REF!</v>
      </c>
      <c r="AF45" s="263" t="e">
        <f t="shared" ref="AF45" ca="1" si="33">AF41-AF43</f>
        <v>#REF!</v>
      </c>
      <c r="AG45" s="263" t="e">
        <f t="shared" ref="AG45:AI45" ca="1" si="34">AG41-AG43</f>
        <v>#REF!</v>
      </c>
      <c r="AH45" s="263" t="e">
        <f t="shared" ca="1" si="34"/>
        <v>#REF!</v>
      </c>
      <c r="AI45" s="263" t="e">
        <f t="shared" ca="1" si="34"/>
        <v>#REF!</v>
      </c>
      <c r="AJ45" s="263" t="e">
        <f t="shared" ref="AJ45:AN45" ca="1" si="35">AJ41-AJ43</f>
        <v>#REF!</v>
      </c>
      <c r="AK45" s="263" t="e">
        <f t="shared" ca="1" si="35"/>
        <v>#REF!</v>
      </c>
      <c r="AL45" s="263" t="e">
        <f t="shared" ca="1" si="35"/>
        <v>#REF!</v>
      </c>
      <c r="AM45" s="263" t="e">
        <f t="shared" ca="1" si="35"/>
        <v>#REF!</v>
      </c>
      <c r="AN45" s="263" t="e">
        <f t="shared" ca="1" si="35"/>
        <v>#REF!</v>
      </c>
      <c r="AO45" s="263" t="e">
        <f t="shared" ref="AO45" ca="1" si="36">AO41-AO43</f>
        <v>#REF!</v>
      </c>
      <c r="AP45" s="263" t="e">
        <f t="shared" ref="AP45:AR45" ca="1" si="37">AP41-AP43</f>
        <v>#REF!</v>
      </c>
      <c r="AQ45" s="263" t="e">
        <f t="shared" ca="1" si="37"/>
        <v>#REF!</v>
      </c>
      <c r="AR45" s="263" t="e">
        <f t="shared" ca="1" si="37"/>
        <v>#REF!</v>
      </c>
      <c r="AS45" s="263" t="e">
        <f t="shared" ref="AS45" ca="1" si="38">AS41-AS43</f>
        <v>#REF!</v>
      </c>
    </row>
    <row r="46" spans="2:45">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row>
    <row r="47" spans="2:45">
      <c r="F47" s="1" t="s">
        <v>98</v>
      </c>
      <c r="G47" s="1" t="s">
        <v>99</v>
      </c>
      <c r="H47" s="1" t="s">
        <v>100</v>
      </c>
      <c r="I47" s="1" t="s">
        <v>101</v>
      </c>
      <c r="J47" s="1" t="s">
        <v>102</v>
      </c>
    </row>
    <row r="48" spans="2:45">
      <c r="C48" s="1" t="s">
        <v>191</v>
      </c>
      <c r="D48" s="1" t="s">
        <v>61</v>
      </c>
      <c r="E48" s="22"/>
      <c r="F48" s="22">
        <f>'Invoer Parameters'!D68</f>
        <v>0</v>
      </c>
      <c r="G48" s="22">
        <f>'Invoer Parameters'!D69</f>
        <v>0</v>
      </c>
      <c r="H48" s="22">
        <f>'Invoer Parameters'!D70</f>
        <v>0</v>
      </c>
      <c r="I48" s="22">
        <f>'Invoer Parameters'!D71</f>
        <v>0</v>
      </c>
      <c r="J48" s="22">
        <f>'Invoer Parameters'!D72</f>
        <v>0</v>
      </c>
    </row>
    <row r="49" spans="1:45">
      <c r="B49" s="1" t="s">
        <v>192</v>
      </c>
      <c r="C49" s="1" t="s">
        <v>193</v>
      </c>
      <c r="D49" s="1" t="s">
        <v>61</v>
      </c>
      <c r="G49" s="22">
        <f>IF(G$2&gt;'Invoer Parameters'!$D$40,0,$F$48/'Invoer Parameters'!$D$40)</f>
        <v>0</v>
      </c>
      <c r="H49" s="22">
        <f>IF(H$2&gt;'Invoer Parameters'!$D$40,0,$F$48/'Invoer Parameters'!$D$40)</f>
        <v>0</v>
      </c>
      <c r="I49" s="22">
        <f>IF(I$2&gt;'Invoer Parameters'!$D$40,0,$F$48/'Invoer Parameters'!$D$40)</f>
        <v>0</v>
      </c>
      <c r="J49" s="22">
        <f>IF(J$2&gt;'Invoer Parameters'!$D$40,0,$F$48/'Invoer Parameters'!$D$40)</f>
        <v>0</v>
      </c>
      <c r="K49" s="22">
        <f>IF(K$2&gt;'Invoer Parameters'!$D$40,0,$F$48/'Invoer Parameters'!$D$40)</f>
        <v>0</v>
      </c>
      <c r="L49" s="22">
        <f>IF(L$2&gt;'Invoer Parameters'!$D$40,0,$F$48/'Invoer Parameters'!$D$40)</f>
        <v>0</v>
      </c>
      <c r="M49" s="22">
        <f>IF(M$2&gt;'Invoer Parameters'!$D$40,0,$F$48/'Invoer Parameters'!$D$40)</f>
        <v>0</v>
      </c>
      <c r="N49" s="22">
        <f>IF(N$2&gt;'Invoer Parameters'!$D$40,0,$F$48/'Invoer Parameters'!$D$40)</f>
        <v>0</v>
      </c>
      <c r="O49" s="22">
        <f>IF(O$2&gt;'Invoer Parameters'!$D$40,0,$F$48/'Invoer Parameters'!$D$40)</f>
        <v>0</v>
      </c>
      <c r="P49" s="22">
        <f>IF(P$2&gt;'Invoer Parameters'!$D$40,0,$F$48/'Invoer Parameters'!$D$40)</f>
        <v>0</v>
      </c>
      <c r="Q49" s="22">
        <f>IF(Q$2&gt;'Invoer Parameters'!$D$40,0,$F$48/'Invoer Parameters'!$D$40)</f>
        <v>0</v>
      </c>
      <c r="R49" s="22">
        <f>IF(R$2&gt;'Invoer Parameters'!$D$40,0,$F$48/'Invoer Parameters'!$D$40)</f>
        <v>0</v>
      </c>
      <c r="S49" s="22">
        <f>IF(S$2&gt;'Invoer Parameters'!$D$40,0,$F$48/'Invoer Parameters'!$D$40)</f>
        <v>0</v>
      </c>
      <c r="T49" s="22">
        <f>IF(T$2&gt;'Invoer Parameters'!$D$40,0,$F$48/'Invoer Parameters'!$D$40)</f>
        <v>0</v>
      </c>
      <c r="U49" s="22">
        <f>IF(U$2&gt;'Invoer Parameters'!$D$40,0,$F$48/'Invoer Parameters'!$D$40)</f>
        <v>0</v>
      </c>
      <c r="V49" s="22">
        <f>IF(V$2&gt;'Invoer Parameters'!$D$40,0,$F$48/'Invoer Parameters'!$D$40)</f>
        <v>0</v>
      </c>
      <c r="W49" s="22">
        <f>IF(W$2&gt;'Invoer Parameters'!$D$40,0,$F$48/'Invoer Parameters'!$D$40)</f>
        <v>0</v>
      </c>
      <c r="X49" s="22">
        <f>IF(X$2&gt;'Invoer Parameters'!$D$40,0,$F$48/'Invoer Parameters'!$D$40)</f>
        <v>0</v>
      </c>
      <c r="Y49" s="22">
        <f>IF(Y$2&gt;'Invoer Parameters'!$D$40,0,$F$48/'Invoer Parameters'!$D$40)</f>
        <v>0</v>
      </c>
      <c r="Z49" s="22">
        <f>IF(Z$2&gt;'Invoer Parameters'!$D$40,0,$F$48/'Invoer Parameters'!$D$40)</f>
        <v>0</v>
      </c>
      <c r="AA49" s="22">
        <f>IF(AA$2&gt;'Invoer Parameters'!$D$40,0,$F$48/'Invoer Parameters'!$D$40)</f>
        <v>0</v>
      </c>
      <c r="AB49" s="22">
        <f>IF(AB$2&gt;'Invoer Parameters'!$D$40,0,$F$48/'Invoer Parameters'!$D$40)</f>
        <v>0</v>
      </c>
      <c r="AC49" s="22">
        <f>IF(AC$2&gt;'Invoer Parameters'!$D$40,0,$F$48/'Invoer Parameters'!$D$40)</f>
        <v>0</v>
      </c>
      <c r="AD49" s="22">
        <f>IF(AD$2&gt;'Invoer Parameters'!$D$40,0,$F$48/'Invoer Parameters'!$D$40)</f>
        <v>0</v>
      </c>
      <c r="AE49" s="22">
        <f>IF(AE$2&gt;'Invoer Parameters'!$D$40,0,$F$48/'Invoer Parameters'!$D$40)</f>
        <v>0</v>
      </c>
      <c r="AF49" s="22">
        <f>IF(AF$2&gt;'Invoer Parameters'!$D$40,0,$F$48/'Invoer Parameters'!$D$40)</f>
        <v>0</v>
      </c>
      <c r="AG49" s="22">
        <f>IF(AG$2&gt;'Invoer Parameters'!$D$40,0,$F$48/'Invoer Parameters'!$D$40)</f>
        <v>0</v>
      </c>
      <c r="AH49" s="22">
        <f>IF(AH$2&gt;'Invoer Parameters'!$D$40,0,$F$48/'Invoer Parameters'!$D$40)</f>
        <v>0</v>
      </c>
      <c r="AI49" s="22">
        <f>IF(AI$2&gt;'Invoer Parameters'!$D$40,0,$F$48/'Invoer Parameters'!$D$40)</f>
        <v>0</v>
      </c>
      <c r="AJ49" s="22">
        <f>IF(AJ$2&gt;'Invoer Parameters'!$D$40,0,$F$48/'Invoer Parameters'!$D$40)</f>
        <v>0</v>
      </c>
      <c r="AK49" s="22">
        <f>IF(AK$2&gt;'Invoer Parameters'!$D$40,0,$F$48/'Invoer Parameters'!$D$40)</f>
        <v>0</v>
      </c>
      <c r="AL49" s="22">
        <f>IF(AL$2&gt;'Invoer Parameters'!$D$40,0,$F$48/'Invoer Parameters'!$D$40)</f>
        <v>0</v>
      </c>
      <c r="AM49" s="22">
        <f>IF(AM$2&gt;'Invoer Parameters'!$D$40,0,$F$48/'Invoer Parameters'!$D$40)</f>
        <v>0</v>
      </c>
      <c r="AN49" s="22">
        <f>IF(AN$2&gt;'Invoer Parameters'!$D$40,0,$F$48/'Invoer Parameters'!$D$40)</f>
        <v>0</v>
      </c>
      <c r="AO49" s="22">
        <f>IF(AO$2&gt;'Invoer Parameters'!$D$40,0,$F$48/'Invoer Parameters'!$D$40)</f>
        <v>0</v>
      </c>
      <c r="AP49" s="22">
        <f>IF(AP$2&gt;'Invoer Parameters'!$D$40,0,$F$48/'Invoer Parameters'!$D$40)</f>
        <v>0</v>
      </c>
      <c r="AQ49" s="22">
        <f>IF(AQ$2&gt;'Invoer Parameters'!$D$40,0,$F$48/'Invoer Parameters'!$D$40)</f>
        <v>0</v>
      </c>
      <c r="AR49" s="22">
        <f>IF(AR$2&gt;'Invoer Parameters'!$D$40,0,$F$48/'Invoer Parameters'!$D$40)</f>
        <v>0</v>
      </c>
      <c r="AS49" s="22">
        <f>IF(AS$2&gt;'Invoer Parameters'!$D$40,0,$F$48/'Invoer Parameters'!$D$40)</f>
        <v>0</v>
      </c>
    </row>
    <row r="50" spans="1:45">
      <c r="B50" s="1" t="s">
        <v>194</v>
      </c>
      <c r="C50" s="1" t="s">
        <v>195</v>
      </c>
      <c r="D50" s="1" t="s">
        <v>61</v>
      </c>
      <c r="G50" s="22"/>
      <c r="H50" s="22">
        <f>IF(H$2&gt;'Invoer Parameters'!$D$40+1,0,$G$48/'Invoer Parameters'!$D$40)</f>
        <v>0</v>
      </c>
      <c r="I50" s="22">
        <f>IF(I$2&gt;'Invoer Parameters'!$D$40+1,0,$G$48/'Invoer Parameters'!$D$40)</f>
        <v>0</v>
      </c>
      <c r="J50" s="22">
        <f>IF(J$2&gt;'Invoer Parameters'!$D$40+1,0,$G$48/'Invoer Parameters'!$D$40)</f>
        <v>0</v>
      </c>
      <c r="K50" s="22">
        <f>IF(K$2&gt;'Invoer Parameters'!$D$40+1,0,$G$48/'Invoer Parameters'!$D$40)</f>
        <v>0</v>
      </c>
      <c r="L50" s="22">
        <f>IF(L$2&gt;'Invoer Parameters'!$D$40+1,0,$G$48/'Invoer Parameters'!$D$40)</f>
        <v>0</v>
      </c>
      <c r="M50" s="22">
        <f>IF(M$2&gt;'Invoer Parameters'!$D$40+1,0,$G$48/'Invoer Parameters'!$D$40)</f>
        <v>0</v>
      </c>
      <c r="N50" s="22">
        <f>IF(N$2&gt;'Invoer Parameters'!$D$40+1,0,$G$48/'Invoer Parameters'!$D$40)</f>
        <v>0</v>
      </c>
      <c r="O50" s="22">
        <f>IF(O$2&gt;'Invoer Parameters'!$D$40+1,0,$G$48/'Invoer Parameters'!$D$40)</f>
        <v>0</v>
      </c>
      <c r="P50" s="22">
        <f>IF(P$2&gt;'Invoer Parameters'!$D$40+1,0,$G$48/'Invoer Parameters'!$D$40)</f>
        <v>0</v>
      </c>
      <c r="Q50" s="22">
        <f>IF(Q$2&gt;'Invoer Parameters'!$D$40+1,0,$G$48/'Invoer Parameters'!$D$40)</f>
        <v>0</v>
      </c>
      <c r="R50" s="22">
        <f>IF(R$2&gt;'Invoer Parameters'!$D$40+1,0,$G$48/'Invoer Parameters'!$D$40)</f>
        <v>0</v>
      </c>
      <c r="S50" s="22">
        <f>IF(S$2&gt;'Invoer Parameters'!$D$40+1,0,$G$48/'Invoer Parameters'!$D$40)</f>
        <v>0</v>
      </c>
      <c r="T50" s="22">
        <f>IF(T$2&gt;'Invoer Parameters'!$D$40+1,0,$G$48/'Invoer Parameters'!$D$40)</f>
        <v>0</v>
      </c>
      <c r="U50" s="22">
        <f>IF(U$2&gt;'Invoer Parameters'!$D$40+1,0,$G$48/'Invoer Parameters'!$D$40)</f>
        <v>0</v>
      </c>
      <c r="V50" s="22">
        <f>IF(V$2&gt;'Invoer Parameters'!$D$40+1,0,$G$48/'Invoer Parameters'!$D$40)</f>
        <v>0</v>
      </c>
      <c r="W50" s="22">
        <f>IF(W$2&gt;'Invoer Parameters'!$D$40+1,0,$G$48/'Invoer Parameters'!$D$40)</f>
        <v>0</v>
      </c>
      <c r="X50" s="22">
        <f>IF(X$2&gt;'Invoer Parameters'!$D$40+1,0,$G$48/'Invoer Parameters'!$D$40)</f>
        <v>0</v>
      </c>
      <c r="Y50" s="22">
        <f>IF(Y$2&gt;'Invoer Parameters'!$D$40+1,0,$G$48/'Invoer Parameters'!$D$40)</f>
        <v>0</v>
      </c>
      <c r="Z50" s="22">
        <f>IF(Z$2&gt;'Invoer Parameters'!$D$40+1,0,$G$48/'Invoer Parameters'!$D$40)</f>
        <v>0</v>
      </c>
      <c r="AA50" s="22">
        <f>IF(AA$2&gt;'Invoer Parameters'!$D$40+1,0,$G$48/'Invoer Parameters'!$D$40)</f>
        <v>0</v>
      </c>
      <c r="AB50" s="22">
        <f>IF(AB$2&gt;'Invoer Parameters'!$D$40+1,0,$G$48/'Invoer Parameters'!$D$40)</f>
        <v>0</v>
      </c>
      <c r="AC50" s="22">
        <f>IF(AC$2&gt;'Invoer Parameters'!$D$40+1,0,$G$48/'Invoer Parameters'!$D$40)</f>
        <v>0</v>
      </c>
      <c r="AD50" s="22">
        <f>IF(AD$2&gt;'Invoer Parameters'!$D$40+1,0,$G$48/'Invoer Parameters'!$D$40)</f>
        <v>0</v>
      </c>
      <c r="AE50" s="22">
        <f>IF(AE$2&gt;'Invoer Parameters'!$D$40+1,0,$G$48/'Invoer Parameters'!$D$40)</f>
        <v>0</v>
      </c>
      <c r="AF50" s="22">
        <f>IF(AF$2&gt;'Invoer Parameters'!$D$40+1,0,$G$48/'Invoer Parameters'!$D$40)</f>
        <v>0</v>
      </c>
      <c r="AG50" s="22">
        <f>IF(AG$2&gt;'Invoer Parameters'!$D$40+1,0,$G$48/'Invoer Parameters'!$D$40)</f>
        <v>0</v>
      </c>
      <c r="AH50" s="22">
        <f>IF(AH$2&gt;'Invoer Parameters'!$D$40+1,0,$G$48/'Invoer Parameters'!$D$40)</f>
        <v>0</v>
      </c>
      <c r="AI50" s="22">
        <f>IF(AI$2&gt;'Invoer Parameters'!$D$40+1,0,$G$48/'Invoer Parameters'!$D$40)</f>
        <v>0</v>
      </c>
      <c r="AJ50" s="22">
        <f>IF(AJ$2&gt;'Invoer Parameters'!$D$40+1,0,$G$48/'Invoer Parameters'!$D$40)</f>
        <v>0</v>
      </c>
      <c r="AK50" s="22">
        <f>IF(AK$2&gt;'Invoer Parameters'!$D$40+1,0,$G$48/'Invoer Parameters'!$D$40)</f>
        <v>0</v>
      </c>
      <c r="AL50" s="22">
        <f>IF(AL$2&gt;'Invoer Parameters'!$D$40+1,0,$G$48/'Invoer Parameters'!$D$40)</f>
        <v>0</v>
      </c>
      <c r="AM50" s="22">
        <f>IF(AM$2&gt;'Invoer Parameters'!$D$40+1,0,$G$48/'Invoer Parameters'!$D$40)</f>
        <v>0</v>
      </c>
      <c r="AN50" s="22">
        <f>IF(AN$2&gt;'Invoer Parameters'!$D$40+1,0,$G$48/'Invoer Parameters'!$D$40)</f>
        <v>0</v>
      </c>
      <c r="AO50" s="22">
        <f>IF(AO$2&gt;'Invoer Parameters'!$D$40+1,0,$G$48/'Invoer Parameters'!$D$40)</f>
        <v>0</v>
      </c>
      <c r="AP50" s="22">
        <f>IF(AP$2&gt;'Invoer Parameters'!$D$40+1,0,$G$48/'Invoer Parameters'!$D$40)</f>
        <v>0</v>
      </c>
      <c r="AQ50" s="22">
        <f>IF(AQ$2&gt;'Invoer Parameters'!$D$40+1,0,$G$48/'Invoer Parameters'!$D$40)</f>
        <v>0</v>
      </c>
      <c r="AR50" s="22">
        <f>IF(AR$2&gt;'Invoer Parameters'!$D$40+1,0,$G$48/'Invoer Parameters'!$D$40)</f>
        <v>0</v>
      </c>
      <c r="AS50" s="22">
        <f>IF(AS$2&gt;'Invoer Parameters'!$D$40+1,0,$G$48/'Invoer Parameters'!$D$40)</f>
        <v>0</v>
      </c>
    </row>
    <row r="51" spans="1:45">
      <c r="B51" s="1" t="s">
        <v>196</v>
      </c>
      <c r="C51" s="1" t="s">
        <v>197</v>
      </c>
      <c r="D51" s="1" t="s">
        <v>61</v>
      </c>
      <c r="I51" s="22">
        <f>IF(I$2&gt;'Invoer Parameters'!$D$40+2,0,$H$48/'Invoer Parameters'!$D$40)</f>
        <v>0</v>
      </c>
      <c r="J51" s="22">
        <f>IF(J$2&gt;'Invoer Parameters'!$D$40+2,0,$H$48/'Invoer Parameters'!$D$40)</f>
        <v>0</v>
      </c>
      <c r="K51" s="22">
        <f>IF(K$2&gt;'Invoer Parameters'!$D$40+2,0,$H$48/'Invoer Parameters'!$D$40)</f>
        <v>0</v>
      </c>
      <c r="L51" s="22">
        <f>IF(L$2&gt;'Invoer Parameters'!$D$40+2,0,$H$48/'Invoer Parameters'!$D$40)</f>
        <v>0</v>
      </c>
      <c r="M51" s="22">
        <f>IF(M$2&gt;'Invoer Parameters'!$D$40+2,0,$H$48/'Invoer Parameters'!$D$40)</f>
        <v>0</v>
      </c>
      <c r="N51" s="22">
        <f>IF(N$2&gt;'Invoer Parameters'!$D$40+2,0,$H$48/'Invoer Parameters'!$D$40)</f>
        <v>0</v>
      </c>
      <c r="O51" s="22">
        <f>IF(O$2&gt;'Invoer Parameters'!$D$40+2,0,$H$48/'Invoer Parameters'!$D$40)</f>
        <v>0</v>
      </c>
      <c r="P51" s="22">
        <f>IF(P$2&gt;'Invoer Parameters'!$D$40+2,0,$H$48/'Invoer Parameters'!$D$40)</f>
        <v>0</v>
      </c>
      <c r="Q51" s="22">
        <f>IF(Q$2&gt;'Invoer Parameters'!$D$40+2,0,$H$48/'Invoer Parameters'!$D$40)</f>
        <v>0</v>
      </c>
      <c r="R51" s="22">
        <f>IF(R$2&gt;'Invoer Parameters'!$D$40+2,0,$H$48/'Invoer Parameters'!$D$40)</f>
        <v>0</v>
      </c>
      <c r="S51" s="22">
        <f>IF(S$2&gt;'Invoer Parameters'!$D$40+2,0,$H$48/'Invoer Parameters'!$D$40)</f>
        <v>0</v>
      </c>
      <c r="T51" s="22">
        <f>IF(T$2&gt;'Invoer Parameters'!$D$40+2,0,$H$48/'Invoer Parameters'!$D$40)</f>
        <v>0</v>
      </c>
      <c r="U51" s="22">
        <f>IF(U$2&gt;'Invoer Parameters'!$D$40+2,0,$H$48/'Invoer Parameters'!$D$40)</f>
        <v>0</v>
      </c>
      <c r="V51" s="22">
        <f>IF(V$2&gt;'Invoer Parameters'!$D$40+2,0,$H$48/'Invoer Parameters'!$D$40)</f>
        <v>0</v>
      </c>
      <c r="W51" s="22">
        <f>IF(W$2&gt;'Invoer Parameters'!$D$40+2,0,$H$48/'Invoer Parameters'!$D$40)</f>
        <v>0</v>
      </c>
      <c r="X51" s="22">
        <f>IF(X$2&gt;'Invoer Parameters'!$D$40+2,0,$H$48/'Invoer Parameters'!$D$40)</f>
        <v>0</v>
      </c>
      <c r="Y51" s="22">
        <f>IF(Y$2&gt;'Invoer Parameters'!$D$40+2,0,$H$48/'Invoer Parameters'!$D$40)</f>
        <v>0</v>
      </c>
      <c r="Z51" s="22">
        <f>IF(Z$2&gt;'Invoer Parameters'!$D$40+2,0,$H$48/'Invoer Parameters'!$D$40)</f>
        <v>0</v>
      </c>
      <c r="AA51" s="22">
        <f>IF(AA$2&gt;'Invoer Parameters'!$D$40+2,0,$H$48/'Invoer Parameters'!$D$40)</f>
        <v>0</v>
      </c>
      <c r="AB51" s="22">
        <f>IF(AB$2&gt;'Invoer Parameters'!$D$40+2,0,$H$48/'Invoer Parameters'!$D$40)</f>
        <v>0</v>
      </c>
      <c r="AC51" s="22">
        <f>IF(AC$2&gt;'Invoer Parameters'!$D$40+2,0,$H$48/'Invoer Parameters'!$D$40)</f>
        <v>0</v>
      </c>
      <c r="AD51" s="22">
        <f>IF(AD$2&gt;'Invoer Parameters'!$D$40+2,0,$H$48/'Invoer Parameters'!$D$40)</f>
        <v>0</v>
      </c>
      <c r="AE51" s="22">
        <f>IF(AE$2&gt;'Invoer Parameters'!$D$40+2,0,$H$48/'Invoer Parameters'!$D$40)</f>
        <v>0</v>
      </c>
      <c r="AF51" s="22">
        <f>IF(AF$2&gt;'Invoer Parameters'!$D$40+2,0,$H$48/'Invoer Parameters'!$D$40)</f>
        <v>0</v>
      </c>
      <c r="AG51" s="22">
        <f>IF(AG$2&gt;'Invoer Parameters'!$D$40+2,0,$H$48/'Invoer Parameters'!$D$40)</f>
        <v>0</v>
      </c>
      <c r="AH51" s="22">
        <f>IF(AH$2&gt;'Invoer Parameters'!$D$40+2,0,$H$48/'Invoer Parameters'!$D$40)</f>
        <v>0</v>
      </c>
      <c r="AI51" s="22">
        <f>IF(AI$2&gt;'Invoer Parameters'!$D$40+2,0,$H$48/'Invoer Parameters'!$D$40)</f>
        <v>0</v>
      </c>
      <c r="AJ51" s="22">
        <f>IF(AJ$2&gt;'Invoer Parameters'!$D$40+2,0,$H$48/'Invoer Parameters'!$D$40)</f>
        <v>0</v>
      </c>
      <c r="AK51" s="22">
        <f>IF(AK$2&gt;'Invoer Parameters'!$D$40+2,0,$H$48/'Invoer Parameters'!$D$40)</f>
        <v>0</v>
      </c>
      <c r="AL51" s="22">
        <f>IF(AL$2&gt;'Invoer Parameters'!$D$40+2,0,$H$48/'Invoer Parameters'!$D$40)</f>
        <v>0</v>
      </c>
      <c r="AM51" s="22">
        <f>IF(AM$2&gt;'Invoer Parameters'!$D$40+2,0,$H$48/'Invoer Parameters'!$D$40)</f>
        <v>0</v>
      </c>
      <c r="AN51" s="22">
        <f>IF(AN$2&gt;'Invoer Parameters'!$D$40+2,0,$H$48/'Invoer Parameters'!$D$40)</f>
        <v>0</v>
      </c>
      <c r="AO51" s="22">
        <f>IF(AO$2&gt;'Invoer Parameters'!$D$40+2,0,$H$48/'Invoer Parameters'!$D$40)</f>
        <v>0</v>
      </c>
      <c r="AP51" s="22">
        <f>IF(AP$2&gt;'Invoer Parameters'!$D$40+2,0,$H$48/'Invoer Parameters'!$D$40)</f>
        <v>0</v>
      </c>
      <c r="AQ51" s="22">
        <f>IF(AQ$2&gt;'Invoer Parameters'!$D$40+2,0,$H$48/'Invoer Parameters'!$D$40)</f>
        <v>0</v>
      </c>
      <c r="AR51" s="22">
        <f>IF(AR$2&gt;'Invoer Parameters'!$D$40+2,0,$H$48/'Invoer Parameters'!$D$40)</f>
        <v>0</v>
      </c>
      <c r="AS51" s="22">
        <f>IF(AS$2&gt;'Invoer Parameters'!$D$40+2,0,$H$48/'Invoer Parameters'!$D$40)</f>
        <v>0</v>
      </c>
    </row>
    <row r="52" spans="1:45">
      <c r="B52" s="1" t="s">
        <v>198</v>
      </c>
      <c r="C52" s="1" t="s">
        <v>199</v>
      </c>
      <c r="D52" s="1" t="s">
        <v>61</v>
      </c>
      <c r="I52" s="22"/>
      <c r="J52" s="22">
        <f>IF(J$2&gt;'Invoer Parameters'!$D$40+3,0,$I$48/'Invoer Parameters'!$D$40)</f>
        <v>0</v>
      </c>
      <c r="K52" s="22">
        <f>IF(K$2&gt;'Invoer Parameters'!$D$40+3,0,$I$48/'Invoer Parameters'!$D$40)</f>
        <v>0</v>
      </c>
      <c r="L52" s="22">
        <f>IF(L$2&gt;'Invoer Parameters'!$D$40+3,0,$I$48/'Invoer Parameters'!$D$40)</f>
        <v>0</v>
      </c>
      <c r="M52" s="22">
        <f>IF(M$2&gt;'Invoer Parameters'!$D$40+3,0,$I$48/'Invoer Parameters'!$D$40)</f>
        <v>0</v>
      </c>
      <c r="N52" s="22">
        <f>IF(N$2&gt;'Invoer Parameters'!$D$40+3,0,$I$48/'Invoer Parameters'!$D$40)</f>
        <v>0</v>
      </c>
      <c r="O52" s="22">
        <f>IF(O$2&gt;'Invoer Parameters'!$D$40+3,0,$I$48/'Invoer Parameters'!$D$40)</f>
        <v>0</v>
      </c>
      <c r="P52" s="22">
        <f>IF(P$2&gt;'Invoer Parameters'!$D$40+3,0,$I$48/'Invoer Parameters'!$D$40)</f>
        <v>0</v>
      </c>
      <c r="Q52" s="22">
        <f>IF(Q$2&gt;'Invoer Parameters'!$D$40+3,0,$I$48/'Invoer Parameters'!$D$40)</f>
        <v>0</v>
      </c>
      <c r="R52" s="22">
        <f>IF(R$2&gt;'Invoer Parameters'!$D$40+3,0,$I$48/'Invoer Parameters'!$D$40)</f>
        <v>0</v>
      </c>
      <c r="S52" s="22">
        <f>IF(S$2&gt;'Invoer Parameters'!$D$40+3,0,$I$48/'Invoer Parameters'!$D$40)</f>
        <v>0</v>
      </c>
      <c r="T52" s="22">
        <f>IF(T$2&gt;'Invoer Parameters'!$D$40+3,0,$I$48/'Invoer Parameters'!$D$40)</f>
        <v>0</v>
      </c>
      <c r="U52" s="22">
        <f>IF(U$2&gt;'Invoer Parameters'!$D$40+3,0,$I$48/'Invoer Parameters'!$D$40)</f>
        <v>0</v>
      </c>
      <c r="V52" s="22">
        <f>IF(V$2&gt;'Invoer Parameters'!$D$40+3,0,$I$48/'Invoer Parameters'!$D$40)</f>
        <v>0</v>
      </c>
      <c r="W52" s="22">
        <f>IF(W$2&gt;'Invoer Parameters'!$D$40+3,0,$I$48/'Invoer Parameters'!$D$40)</f>
        <v>0</v>
      </c>
      <c r="X52" s="22">
        <f>IF(X$2&gt;'Invoer Parameters'!$D$40+3,0,$I$48/'Invoer Parameters'!$D$40)</f>
        <v>0</v>
      </c>
      <c r="Y52" s="22">
        <f>IF(Y$2&gt;'Invoer Parameters'!$D$40+3,0,$I$48/'Invoer Parameters'!$D$40)</f>
        <v>0</v>
      </c>
      <c r="Z52" s="22">
        <f>IF(Z$2&gt;'Invoer Parameters'!$D$40+3,0,$I$48/'Invoer Parameters'!$D$40)</f>
        <v>0</v>
      </c>
      <c r="AA52" s="22">
        <f>IF(AA$2&gt;'Invoer Parameters'!$D$40+3,0,$I$48/'Invoer Parameters'!$D$40)</f>
        <v>0</v>
      </c>
      <c r="AB52" s="22">
        <f>IF(AB$2&gt;'Invoer Parameters'!$D$40+3,0,$I$48/'Invoer Parameters'!$D$40)</f>
        <v>0</v>
      </c>
      <c r="AC52" s="22">
        <f>IF(AC$2&gt;'Invoer Parameters'!$D$40+3,0,$I$48/'Invoer Parameters'!$D$40)</f>
        <v>0</v>
      </c>
      <c r="AD52" s="22">
        <f>IF(AD$2&gt;'Invoer Parameters'!$D$40+3,0,$I$48/'Invoer Parameters'!$D$40)</f>
        <v>0</v>
      </c>
      <c r="AE52" s="22">
        <f>IF(AE$2&gt;'Invoer Parameters'!$D$40+3,0,$I$48/'Invoer Parameters'!$D$40)</f>
        <v>0</v>
      </c>
      <c r="AF52" s="22">
        <f>IF(AF$2&gt;'Invoer Parameters'!$D$40+3,0,$I$48/'Invoer Parameters'!$D$40)</f>
        <v>0</v>
      </c>
      <c r="AG52" s="22">
        <f>IF(AG$2&gt;'Invoer Parameters'!$D$40+3,0,$I$48/'Invoer Parameters'!$D$40)</f>
        <v>0</v>
      </c>
      <c r="AH52" s="22">
        <f>IF(AH$2&gt;'Invoer Parameters'!$D$40+3,0,$I$48/'Invoer Parameters'!$D$40)</f>
        <v>0</v>
      </c>
      <c r="AI52" s="22">
        <f>IF(AI$2&gt;'Invoer Parameters'!$D$40+3,0,$I$48/'Invoer Parameters'!$D$40)</f>
        <v>0</v>
      </c>
      <c r="AJ52" s="22">
        <f>IF(AJ$2&gt;'Invoer Parameters'!$D$40+3,0,$I$48/'Invoer Parameters'!$D$40)</f>
        <v>0</v>
      </c>
      <c r="AK52" s="22">
        <f>IF(AK$2&gt;'Invoer Parameters'!$D$40+3,0,$I$48/'Invoer Parameters'!$D$40)</f>
        <v>0</v>
      </c>
      <c r="AL52" s="22">
        <f>IF(AL$2&gt;'Invoer Parameters'!$D$40+3,0,$I$48/'Invoer Parameters'!$D$40)</f>
        <v>0</v>
      </c>
      <c r="AM52" s="22">
        <f>IF(AM$2&gt;'Invoer Parameters'!$D$40+3,0,$I$48/'Invoer Parameters'!$D$40)</f>
        <v>0</v>
      </c>
      <c r="AN52" s="22">
        <f>IF(AN$2&gt;'Invoer Parameters'!$D$40+3,0,$I$48/'Invoer Parameters'!$D$40)</f>
        <v>0</v>
      </c>
      <c r="AO52" s="22">
        <f>IF(AO$2&gt;'Invoer Parameters'!$D$40+3,0,$I$48/'Invoer Parameters'!$D$40)</f>
        <v>0</v>
      </c>
      <c r="AP52" s="22">
        <f>IF(AP$2&gt;'Invoer Parameters'!$D$40+3,0,$I$48/'Invoer Parameters'!$D$40)</f>
        <v>0</v>
      </c>
      <c r="AQ52" s="22">
        <f>IF(AQ$2&gt;'Invoer Parameters'!$D$40+3,0,$I$48/'Invoer Parameters'!$D$40)</f>
        <v>0</v>
      </c>
      <c r="AR52" s="22">
        <f>IF(AR$2&gt;'Invoer Parameters'!$D$40+3,0,$I$48/'Invoer Parameters'!$D$40)</f>
        <v>0</v>
      </c>
      <c r="AS52" s="22">
        <f>IF(AS$2&gt;'Invoer Parameters'!$D$40+3,0,$I$48/'Invoer Parameters'!$D$40)</f>
        <v>0</v>
      </c>
    </row>
    <row r="53" spans="1:45">
      <c r="B53" s="1" t="s">
        <v>200</v>
      </c>
      <c r="C53" s="1" t="s">
        <v>201</v>
      </c>
      <c r="D53" s="1" t="s">
        <v>61</v>
      </c>
      <c r="I53" s="22"/>
      <c r="J53" s="22"/>
      <c r="K53" s="22">
        <f>IF(K$2&gt;'Invoer Parameters'!$D$40+4,0,$J$48/'Invoer Parameters'!$D$40)</f>
        <v>0</v>
      </c>
      <c r="L53" s="22">
        <f>IF(L$2&gt;'Invoer Parameters'!$D$40+4,0,$J$48/'Invoer Parameters'!$D$40)</f>
        <v>0</v>
      </c>
      <c r="M53" s="22">
        <f>IF(M$2&gt;'Invoer Parameters'!$D$40+4,0,$J$48/'Invoer Parameters'!$D$40)</f>
        <v>0</v>
      </c>
      <c r="N53" s="22">
        <f>IF(N$2&gt;'Invoer Parameters'!$D$40+4,0,$J$48/'Invoer Parameters'!$D$40)</f>
        <v>0</v>
      </c>
      <c r="O53" s="22">
        <f>IF(O$2&gt;'Invoer Parameters'!$D$40+4,0,$J$48/'Invoer Parameters'!$D$40)</f>
        <v>0</v>
      </c>
      <c r="P53" s="22">
        <f>IF(P$2&gt;'Invoer Parameters'!$D$40+4,0,$J$48/'Invoer Parameters'!$D$40)</f>
        <v>0</v>
      </c>
      <c r="Q53" s="22">
        <f>IF(Q$2&gt;'Invoer Parameters'!$D$40+4,0,$J$48/'Invoer Parameters'!$D$40)</f>
        <v>0</v>
      </c>
      <c r="R53" s="22">
        <f>IF(R$2&gt;'Invoer Parameters'!$D$40+4,0,$J$48/'Invoer Parameters'!$D$40)</f>
        <v>0</v>
      </c>
      <c r="S53" s="22">
        <f>IF(S$2&gt;'Invoer Parameters'!$D$40+4,0,$J$48/'Invoer Parameters'!$D$40)</f>
        <v>0</v>
      </c>
      <c r="T53" s="22">
        <f>IF(T$2&gt;'Invoer Parameters'!$D$40+4,0,$J$48/'Invoer Parameters'!$D$40)</f>
        <v>0</v>
      </c>
      <c r="U53" s="22">
        <f>IF(U$2&gt;'Invoer Parameters'!$D$40+4,0,$J$48/'Invoer Parameters'!$D$40)</f>
        <v>0</v>
      </c>
      <c r="V53" s="22">
        <f>IF(V$2&gt;'Invoer Parameters'!$D$40+4,0,$J$48/'Invoer Parameters'!$D$40)</f>
        <v>0</v>
      </c>
      <c r="W53" s="22">
        <f>IF(W$2&gt;'Invoer Parameters'!$D$40+4,0,$J$48/'Invoer Parameters'!$D$40)</f>
        <v>0</v>
      </c>
      <c r="X53" s="22">
        <f>IF(X$2&gt;'Invoer Parameters'!$D$40+4,0,$J$48/'Invoer Parameters'!$D$40)</f>
        <v>0</v>
      </c>
      <c r="Y53" s="22">
        <f>IF(Y$2&gt;'Invoer Parameters'!$D$40+4,0,$J$48/'Invoer Parameters'!$D$40)</f>
        <v>0</v>
      </c>
      <c r="Z53" s="22">
        <f>IF(Z$2&gt;'Invoer Parameters'!$D$40+4,0,$J$48/'Invoer Parameters'!$D$40)</f>
        <v>0</v>
      </c>
      <c r="AA53" s="22">
        <f>IF(AA$2&gt;'Invoer Parameters'!$D$40+4,0,$J$48/'Invoer Parameters'!$D$40)</f>
        <v>0</v>
      </c>
      <c r="AB53" s="22">
        <f>IF(AB$2&gt;'Invoer Parameters'!$D$40+4,0,$J$48/'Invoer Parameters'!$D$40)</f>
        <v>0</v>
      </c>
      <c r="AC53" s="22">
        <f>IF(AC$2&gt;'Invoer Parameters'!$D$40+4,0,$J$48/'Invoer Parameters'!$D$40)</f>
        <v>0</v>
      </c>
      <c r="AD53" s="22">
        <f>IF(AD$2&gt;'Invoer Parameters'!$D$40+4,0,$J$48/'Invoer Parameters'!$D$40)</f>
        <v>0</v>
      </c>
      <c r="AE53" s="22">
        <f>IF(AE$2&gt;'Invoer Parameters'!$D$40+4,0,$J$48/'Invoer Parameters'!$D$40)</f>
        <v>0</v>
      </c>
      <c r="AF53" s="22">
        <f>IF(AF$2&gt;'Invoer Parameters'!$D$40+4,0,$J$48/'Invoer Parameters'!$D$40)</f>
        <v>0</v>
      </c>
      <c r="AG53" s="22">
        <f>IF(AG$2&gt;'Invoer Parameters'!$D$40+4,0,$J$48/'Invoer Parameters'!$D$40)</f>
        <v>0</v>
      </c>
      <c r="AH53" s="22">
        <f>IF(AH$2&gt;'Invoer Parameters'!$D$40+4,0,$J$48/'Invoer Parameters'!$D$40)</f>
        <v>0</v>
      </c>
      <c r="AI53" s="22">
        <f>IF(AI$2&gt;'Invoer Parameters'!$D$40+4,0,$J$48/'Invoer Parameters'!$D$40)</f>
        <v>0</v>
      </c>
      <c r="AJ53" s="22">
        <f>IF(AJ$2&gt;'Invoer Parameters'!$D$40+4,0,$J$48/'Invoer Parameters'!$D$40)</f>
        <v>0</v>
      </c>
      <c r="AK53" s="22">
        <f>IF(AK$2&gt;'Invoer Parameters'!$D$40+4,0,$J$48/'Invoer Parameters'!$D$40)</f>
        <v>0</v>
      </c>
      <c r="AL53" s="22">
        <f>IF(AL$2&gt;'Invoer Parameters'!$D$40+4,0,$J$48/'Invoer Parameters'!$D$40)</f>
        <v>0</v>
      </c>
      <c r="AM53" s="22">
        <f>IF(AM$2&gt;'Invoer Parameters'!$D$40+4,0,$J$48/'Invoer Parameters'!$D$40)</f>
        <v>0</v>
      </c>
      <c r="AN53" s="22">
        <f>IF(AN$2&gt;'Invoer Parameters'!$D$40+4,0,$J$48/'Invoer Parameters'!$D$40)</f>
        <v>0</v>
      </c>
      <c r="AO53" s="22">
        <f>IF(AO$2&gt;'Invoer Parameters'!$D$40+4,0,$J$48/'Invoer Parameters'!$D$40)</f>
        <v>0</v>
      </c>
      <c r="AP53" s="22">
        <f>IF(AP$2&gt;'Invoer Parameters'!$D$40+4,0,$J$48/'Invoer Parameters'!$D$40)</f>
        <v>0</v>
      </c>
      <c r="AQ53" s="22">
        <f>IF(AQ$2&gt;'Invoer Parameters'!$D$40+4,0,$J$48/'Invoer Parameters'!$D$40)</f>
        <v>0</v>
      </c>
      <c r="AR53" s="22">
        <f>IF(AR$2&gt;'Invoer Parameters'!$D$40+4,0,$J$48/'Invoer Parameters'!$D$40)</f>
        <v>0</v>
      </c>
      <c r="AS53" s="22">
        <f>IF(AS$2&gt;'Invoer Parameters'!$D$40+4,0,$J$48/'Invoer Parameters'!$D$40)</f>
        <v>0</v>
      </c>
    </row>
    <row r="54" spans="1:45" s="273" customFormat="1" ht="12" customHeight="1">
      <c r="B54" s="273" t="s">
        <v>202</v>
      </c>
      <c r="C54" s="273" t="s">
        <v>203</v>
      </c>
      <c r="D54" s="273" t="s">
        <v>61</v>
      </c>
      <c r="E54" s="274">
        <f>SUM(F54:AS54)</f>
        <v>0</v>
      </c>
      <c r="G54" s="275">
        <f>SUM(G49:G53)</f>
        <v>0</v>
      </c>
      <c r="H54" s="275">
        <f t="shared" ref="H54:AE54" si="39">SUM(H49:H53)</f>
        <v>0</v>
      </c>
      <c r="I54" s="275">
        <f t="shared" si="39"/>
        <v>0</v>
      </c>
      <c r="J54" s="275">
        <f t="shared" si="39"/>
        <v>0</v>
      </c>
      <c r="K54" s="275">
        <f t="shared" si="39"/>
        <v>0</v>
      </c>
      <c r="L54" s="275">
        <f t="shared" si="39"/>
        <v>0</v>
      </c>
      <c r="M54" s="275">
        <f t="shared" si="39"/>
        <v>0</v>
      </c>
      <c r="N54" s="275">
        <f t="shared" si="39"/>
        <v>0</v>
      </c>
      <c r="O54" s="275">
        <f t="shared" si="39"/>
        <v>0</v>
      </c>
      <c r="P54" s="275">
        <f t="shared" si="39"/>
        <v>0</v>
      </c>
      <c r="Q54" s="275">
        <f t="shared" si="39"/>
        <v>0</v>
      </c>
      <c r="R54" s="275">
        <f t="shared" si="39"/>
        <v>0</v>
      </c>
      <c r="S54" s="275">
        <f t="shared" si="39"/>
        <v>0</v>
      </c>
      <c r="T54" s="275">
        <f t="shared" si="39"/>
        <v>0</v>
      </c>
      <c r="U54" s="275">
        <f t="shared" si="39"/>
        <v>0</v>
      </c>
      <c r="V54" s="275">
        <f t="shared" si="39"/>
        <v>0</v>
      </c>
      <c r="W54" s="275">
        <f t="shared" si="39"/>
        <v>0</v>
      </c>
      <c r="X54" s="275">
        <f t="shared" si="39"/>
        <v>0</v>
      </c>
      <c r="Y54" s="275">
        <f t="shared" si="39"/>
        <v>0</v>
      </c>
      <c r="Z54" s="275">
        <f t="shared" si="39"/>
        <v>0</v>
      </c>
      <c r="AA54" s="275">
        <f t="shared" si="39"/>
        <v>0</v>
      </c>
      <c r="AB54" s="275">
        <f t="shared" si="39"/>
        <v>0</v>
      </c>
      <c r="AC54" s="275">
        <f t="shared" si="39"/>
        <v>0</v>
      </c>
      <c r="AD54" s="275">
        <f t="shared" si="39"/>
        <v>0</v>
      </c>
      <c r="AE54" s="275">
        <f t="shared" si="39"/>
        <v>0</v>
      </c>
      <c r="AF54" s="275">
        <f t="shared" ref="AF54" si="40">SUM(AF49:AF53)</f>
        <v>0</v>
      </c>
      <c r="AG54" s="275">
        <f t="shared" ref="AG54:AI54" si="41">SUM(AG49:AG53)</f>
        <v>0</v>
      </c>
      <c r="AH54" s="275">
        <f t="shared" si="41"/>
        <v>0</v>
      </c>
      <c r="AI54" s="275">
        <f t="shared" si="41"/>
        <v>0</v>
      </c>
      <c r="AJ54" s="275">
        <f t="shared" ref="AJ54:AN54" si="42">SUM(AJ49:AJ53)</f>
        <v>0</v>
      </c>
      <c r="AK54" s="275">
        <f t="shared" si="42"/>
        <v>0</v>
      </c>
      <c r="AL54" s="275">
        <f t="shared" si="42"/>
        <v>0</v>
      </c>
      <c r="AM54" s="275">
        <f t="shared" si="42"/>
        <v>0</v>
      </c>
      <c r="AN54" s="275">
        <f t="shared" si="42"/>
        <v>0</v>
      </c>
      <c r="AO54" s="275">
        <f t="shared" ref="AO54" si="43">SUM(AO49:AO53)</f>
        <v>0</v>
      </c>
      <c r="AP54" s="275">
        <f t="shared" ref="AP54:AR54" si="44">SUM(AP49:AP53)</f>
        <v>0</v>
      </c>
      <c r="AQ54" s="275">
        <f t="shared" si="44"/>
        <v>0</v>
      </c>
      <c r="AR54" s="275">
        <f t="shared" si="44"/>
        <v>0</v>
      </c>
      <c r="AS54" s="275">
        <f t="shared" ref="AS54" si="45">SUM(AS49:AS53)</f>
        <v>0</v>
      </c>
    </row>
    <row r="56" spans="1:45" ht="12.75" hidden="1" customHeight="1">
      <c r="A56" s="57"/>
      <c r="B56" s="23" t="s">
        <v>204</v>
      </c>
      <c r="C56" s="23" t="s">
        <v>205</v>
      </c>
      <c r="D56" s="23"/>
      <c r="E56" s="23">
        <f>'Invoer Parameters'!$E$68</f>
        <v>0</v>
      </c>
      <c r="F56" s="23">
        <v>0</v>
      </c>
      <c r="G56" s="23">
        <f t="shared" ref="G56:M56" si="46">IF(AND(G$1&gt;=$E56,F57),F56+1,0)</f>
        <v>1</v>
      </c>
      <c r="H56" s="23">
        <f t="shared" si="46"/>
        <v>0</v>
      </c>
      <c r="I56" s="23">
        <f t="shared" si="46"/>
        <v>0</v>
      </c>
      <c r="J56" s="23">
        <f t="shared" si="46"/>
        <v>0</v>
      </c>
      <c r="K56" s="23">
        <f t="shared" si="46"/>
        <v>0</v>
      </c>
      <c r="L56" s="23">
        <f t="shared" si="46"/>
        <v>0</v>
      </c>
      <c r="M56" s="23">
        <f t="shared" si="46"/>
        <v>0</v>
      </c>
      <c r="N56" s="23">
        <f t="shared" ref="N56" si="47">IF(AND(N$1&gt;=$E56,M57),M56+1,0)</f>
        <v>0</v>
      </c>
      <c r="O56" s="23">
        <f t="shared" ref="O56" si="48">IF(AND(O$1&gt;=$E56,N57),N56+1,0)</f>
        <v>0</v>
      </c>
      <c r="P56" s="23">
        <f t="shared" ref="P56" si="49">IF(AND(P$1&gt;=$E56,O57),O56+1,0)</f>
        <v>0</v>
      </c>
      <c r="Q56" s="23">
        <f t="shared" ref="Q56" si="50">IF(AND(Q$1&gt;=$E56,P57),P56+1,0)</f>
        <v>0</v>
      </c>
      <c r="R56" s="23">
        <f t="shared" ref="R56" si="51">IF(AND(R$1&gt;=$E56,Q57),Q56+1,0)</f>
        <v>0</v>
      </c>
      <c r="S56" s="23">
        <f t="shared" ref="S56" si="52">IF(AND(S$1&gt;=$E56,R57),R56+1,0)</f>
        <v>0</v>
      </c>
      <c r="T56" s="23">
        <f t="shared" ref="T56" si="53">IF(AND(T$1&gt;=$E56,S57),S56+1,0)</f>
        <v>0</v>
      </c>
      <c r="U56" s="23">
        <f t="shared" ref="U56" si="54">IF(AND(U$1&gt;=$E56,T57),T56+1,0)</f>
        <v>0</v>
      </c>
      <c r="V56" s="23">
        <f t="shared" ref="V56" si="55">IF(AND(V$1&gt;=$E56,U57),U56+1,0)</f>
        <v>0</v>
      </c>
      <c r="W56" s="23">
        <f t="shared" ref="W56" si="56">IF(AND(W$1&gt;=$E56,V57),V56+1,0)</f>
        <v>0</v>
      </c>
      <c r="X56" s="23">
        <f t="shared" ref="X56" si="57">IF(AND(X$1&gt;=$E56,W57),W56+1,0)</f>
        <v>0</v>
      </c>
      <c r="Y56" s="23">
        <f t="shared" ref="Y56" si="58">IF(AND(Y$1&gt;=$E56,X57),X56+1,0)</f>
        <v>0</v>
      </c>
      <c r="Z56" s="23">
        <f t="shared" ref="Z56" si="59">IF(AND(Z$1&gt;=$E56,Y57),Y56+1,0)</f>
        <v>0</v>
      </c>
      <c r="AA56" s="23">
        <f t="shared" ref="AA56" si="60">IF(AND(AA$1&gt;=$E56,Z57),Z56+1,0)</f>
        <v>0</v>
      </c>
      <c r="AB56" s="23">
        <f t="shared" ref="AB56" si="61">IF(AND(AB$1&gt;=$E56,AA57),AA56+1,0)</f>
        <v>0</v>
      </c>
      <c r="AC56" s="23">
        <f t="shared" ref="AC56" si="62">IF(AND(AC$1&gt;=$E56,AB57),AB56+1,0)</f>
        <v>0</v>
      </c>
      <c r="AD56" s="23">
        <f t="shared" ref="AD56" si="63">IF(AND(AD$1&gt;=$E56,AC57),AC56+1,0)</f>
        <v>0</v>
      </c>
      <c r="AE56" s="23">
        <f t="shared" ref="AE56:AF56" si="64">IF(AND(AE$1&gt;=$E56,AD57),AD56+1,0)</f>
        <v>0</v>
      </c>
      <c r="AF56" s="23">
        <f t="shared" si="64"/>
        <v>0</v>
      </c>
      <c r="AG56" s="23">
        <f t="shared" ref="AG56" si="65">IF(AND(AG$1&gt;=$E56,AF57),AF56+1,0)</f>
        <v>0</v>
      </c>
      <c r="AH56" s="23">
        <f t="shared" ref="AH56" si="66">IF(AND(AH$1&gt;=$E56,AG57),AG56+1,0)</f>
        <v>0</v>
      </c>
      <c r="AI56" s="23">
        <f t="shared" ref="AI56" si="67">IF(AND(AI$1&gt;=$E56,AH57),AH56+1,0)</f>
        <v>0</v>
      </c>
      <c r="AJ56" s="23">
        <f t="shared" ref="AJ56" si="68">IF(AND(AJ$1&gt;=$E56,AI57),AI56+1,0)</f>
        <v>0</v>
      </c>
      <c r="AK56" s="23">
        <f t="shared" ref="AK56" si="69">IF(AND(AK$1&gt;=$E56,AJ57),AJ56+1,0)</f>
        <v>0</v>
      </c>
      <c r="AL56" s="23">
        <f t="shared" ref="AL56" si="70">IF(AND(AL$1&gt;=$E56,AK57),AK56+1,0)</f>
        <v>0</v>
      </c>
      <c r="AM56" s="23">
        <f t="shared" ref="AM56" si="71">IF(AND(AM$1&gt;=$E56,AL57),AL56+1,0)</f>
        <v>0</v>
      </c>
      <c r="AN56" s="23">
        <f t="shared" ref="AN56" si="72">IF(AND(AN$1&gt;=$E56,AM57),AM56+1,0)</f>
        <v>0</v>
      </c>
      <c r="AO56" s="23">
        <f t="shared" ref="AO56" si="73">IF(AND(AO$1&gt;=$E56,AN57),AN56+1,0)</f>
        <v>0</v>
      </c>
      <c r="AP56" s="23">
        <f t="shared" ref="AP56" si="74">IF(AND(AP$1&gt;=$E56,AO57),AO56+1,0)</f>
        <v>0</v>
      </c>
      <c r="AQ56" s="23">
        <f t="shared" ref="AQ56" si="75">IF(AND(AQ$1&gt;=$E56,AP57),AP56+1,0)</f>
        <v>0</v>
      </c>
      <c r="AR56" s="23">
        <f t="shared" ref="AR56:AS56" si="76">IF(AND(AR$1&gt;=$E56,AQ57),AQ56+1,0)</f>
        <v>0</v>
      </c>
      <c r="AS56" s="23">
        <f t="shared" si="76"/>
        <v>0</v>
      </c>
    </row>
    <row r="57" spans="1:45" ht="12.75" hidden="1" customHeight="1">
      <c r="A57" s="57"/>
      <c r="B57" s="23" t="s">
        <v>204</v>
      </c>
      <c r="C57" s="23" t="s">
        <v>206</v>
      </c>
      <c r="D57" s="23"/>
      <c r="E57" s="23"/>
      <c r="F57" s="23" t="b">
        <f>TRUE()</f>
        <v>1</v>
      </c>
      <c r="G57" s="23" t="b">
        <f>IF(AND(G56&lt;'Invoer Parameters'!$D$50,F57),TRUE(),FALSE())</f>
        <v>0</v>
      </c>
      <c r="H57" s="23" t="b">
        <f>IF(AND(H56&lt;'Invoer Parameters'!$D$50,G57),TRUE(),FALSE())</f>
        <v>0</v>
      </c>
      <c r="I57" s="23" t="b">
        <f>IF(AND(I56&lt;'Invoer Parameters'!$D$50,H57),TRUE(),FALSE())</f>
        <v>0</v>
      </c>
      <c r="J57" s="23" t="b">
        <f>IF(AND(J56&lt;'Invoer Parameters'!$D$50,I57),TRUE(),FALSE())</f>
        <v>0</v>
      </c>
      <c r="K57" s="23" t="b">
        <f>IF(AND(K56&lt;'Invoer Parameters'!$D$50,J57),TRUE(),FALSE())</f>
        <v>0</v>
      </c>
      <c r="L57" s="23" t="b">
        <f>IF(AND(L56&lt;'Invoer Parameters'!$D$50,K57),TRUE(),FALSE())</f>
        <v>0</v>
      </c>
      <c r="M57" s="23" t="b">
        <f>IF(AND(M56&lt;'Invoer Parameters'!$D$50,L57),TRUE(),FALSE())</f>
        <v>0</v>
      </c>
      <c r="N57" s="23" t="b">
        <f>IF(AND(N56&lt;'Invoer Parameters'!$D$50,M57),TRUE(),FALSE())</f>
        <v>0</v>
      </c>
      <c r="O57" s="23" t="b">
        <f>IF(AND(O56&lt;'Invoer Parameters'!$D$50,N57),TRUE(),FALSE())</f>
        <v>0</v>
      </c>
      <c r="P57" s="23" t="b">
        <f>IF(AND(P56&lt;'Invoer Parameters'!$D$50,O57),TRUE(),FALSE())</f>
        <v>0</v>
      </c>
      <c r="Q57" s="23" t="b">
        <f>IF(AND(Q56&lt;'Invoer Parameters'!$D$50,P57),TRUE(),FALSE())</f>
        <v>0</v>
      </c>
      <c r="R57" s="23" t="b">
        <f>IF(AND(R56&lt;'Invoer Parameters'!$D$50,Q57),TRUE(),FALSE())</f>
        <v>0</v>
      </c>
      <c r="S57" s="23" t="b">
        <f>IF(AND(S56&lt;'Invoer Parameters'!$D$50,R57),TRUE(),FALSE())</f>
        <v>0</v>
      </c>
      <c r="T57" s="23" t="b">
        <f>IF(AND(T56&lt;'Invoer Parameters'!$D$50,S57),TRUE(),FALSE())</f>
        <v>0</v>
      </c>
      <c r="U57" s="23" t="b">
        <f>IF(AND(U56&lt;'Invoer Parameters'!$D$50,T57),TRUE(),FALSE())</f>
        <v>0</v>
      </c>
      <c r="V57" s="23" t="b">
        <f>IF(AND(V56&lt;'Invoer Parameters'!$D$50,U57),TRUE(),FALSE())</f>
        <v>0</v>
      </c>
      <c r="W57" s="23" t="b">
        <f>IF(AND(W56&lt;'Invoer Parameters'!$D$50,V57),TRUE(),FALSE())</f>
        <v>0</v>
      </c>
      <c r="X57" s="23" t="b">
        <f>IF(AND(X56&lt;'Invoer Parameters'!$D$50,W57),TRUE(),FALSE())</f>
        <v>0</v>
      </c>
      <c r="Y57" s="23" t="b">
        <f>IF(AND(Y56&lt;'Invoer Parameters'!$D$50,X57),TRUE(),FALSE())</f>
        <v>0</v>
      </c>
      <c r="Z57" s="23" t="b">
        <f>IF(AND(Z56&lt;'Invoer Parameters'!$D$50,Y57),TRUE(),FALSE())</f>
        <v>0</v>
      </c>
      <c r="AA57" s="23" t="b">
        <f>IF(AND(AA56&lt;'Invoer Parameters'!$D$50,Z57),TRUE(),FALSE())</f>
        <v>0</v>
      </c>
      <c r="AB57" s="23" t="b">
        <f>IF(AND(AB56&lt;'Invoer Parameters'!$D$50,AA57),TRUE(),FALSE())</f>
        <v>0</v>
      </c>
      <c r="AC57" s="23" t="b">
        <f>IF(AND(AC56&lt;'Invoer Parameters'!$D$50,AB57),TRUE(),FALSE())</f>
        <v>0</v>
      </c>
      <c r="AD57" s="23" t="b">
        <f>IF(AND(AD56&lt;'Invoer Parameters'!$D$50,AC57),TRUE(),FALSE())</f>
        <v>0</v>
      </c>
      <c r="AE57" s="23" t="b">
        <f>IF(AND(AE56&lt;'Invoer Parameters'!$D$50,AD57),TRUE(),FALSE())</f>
        <v>0</v>
      </c>
      <c r="AF57" s="23" t="b">
        <f>IF(AND(AF56&lt;'Invoer Parameters'!$D$50,AE57),TRUE(),FALSE())</f>
        <v>0</v>
      </c>
      <c r="AG57" s="23" t="b">
        <f>IF(AND(AG56&lt;'Invoer Parameters'!$D$50,AF57),TRUE(),FALSE())</f>
        <v>0</v>
      </c>
      <c r="AH57" s="23" t="b">
        <f>IF(AND(AH56&lt;'Invoer Parameters'!$D$50,AG57),TRUE(),FALSE())</f>
        <v>0</v>
      </c>
      <c r="AI57" s="23" t="b">
        <f>IF(AND(AI56&lt;'Invoer Parameters'!$D$50,AH57),TRUE(),FALSE())</f>
        <v>0</v>
      </c>
      <c r="AJ57" s="23" t="b">
        <f>IF(AND(AJ56&lt;'Invoer Parameters'!$D$50,AI57),TRUE(),FALSE())</f>
        <v>0</v>
      </c>
      <c r="AK57" s="23" t="b">
        <f>IF(AND(AK56&lt;'Invoer Parameters'!$D$50,AJ57),TRUE(),FALSE())</f>
        <v>0</v>
      </c>
      <c r="AL57" s="23" t="b">
        <f>IF(AND(AL56&lt;'Invoer Parameters'!$D$50,AK57),TRUE(),FALSE())</f>
        <v>0</v>
      </c>
      <c r="AM57" s="23" t="b">
        <f>IF(AND(AM56&lt;'Invoer Parameters'!$D$50,AL57),TRUE(),FALSE())</f>
        <v>0</v>
      </c>
      <c r="AN57" s="23" t="b">
        <f>IF(AND(AN56&lt;'Invoer Parameters'!$D$50,AM57),TRUE(),FALSE())</f>
        <v>0</v>
      </c>
      <c r="AO57" s="23" t="b">
        <f>IF(AND(AO56&lt;'Invoer Parameters'!$D$50,AN57),TRUE(),FALSE())</f>
        <v>0</v>
      </c>
      <c r="AP57" s="23" t="b">
        <f>IF(AND(AP56&lt;'Invoer Parameters'!$D$50,AO57),TRUE(),FALSE())</f>
        <v>0</v>
      </c>
      <c r="AQ57" s="23" t="b">
        <f>IF(AND(AQ56&lt;'Invoer Parameters'!$D$50,AP57),TRUE(),FALSE())</f>
        <v>0</v>
      </c>
      <c r="AR57" s="23" t="b">
        <f>IF(AND(AR56&lt;'Invoer Parameters'!$D$50,AQ57),TRUE(),FALSE())</f>
        <v>0</v>
      </c>
      <c r="AS57" s="23" t="b">
        <f>IF(AND(AS56&lt;'Invoer Parameters'!$D$50,AR57),TRUE(),FALSE())</f>
        <v>0</v>
      </c>
    </row>
    <row r="58" spans="1:45" ht="12.75" hidden="1" customHeight="1">
      <c r="A58" s="57"/>
      <c r="B58" s="23" t="s">
        <v>204</v>
      </c>
      <c r="C58" s="23" t="s">
        <v>207</v>
      </c>
      <c r="D58" s="23"/>
      <c r="E58" s="23">
        <f>'Invoer Parameters'!$E$69</f>
        <v>0</v>
      </c>
      <c r="F58" s="23">
        <v>0</v>
      </c>
      <c r="G58" s="23">
        <f>IF(AND(G$1&gt;=$E58,F59),F58+1,0)</f>
        <v>1</v>
      </c>
      <c r="H58" s="23">
        <f t="shared" ref="H58:AF58" si="77">IF(AND(H$1&gt;=$E58,G59),G58+1,0)</f>
        <v>0</v>
      </c>
      <c r="I58" s="23">
        <f t="shared" si="77"/>
        <v>0</v>
      </c>
      <c r="J58" s="23">
        <f t="shared" si="77"/>
        <v>0</v>
      </c>
      <c r="K58" s="23">
        <f t="shared" si="77"/>
        <v>0</v>
      </c>
      <c r="L58" s="23">
        <f t="shared" si="77"/>
        <v>0</v>
      </c>
      <c r="M58" s="23">
        <f t="shared" si="77"/>
        <v>0</v>
      </c>
      <c r="N58" s="23">
        <f t="shared" si="77"/>
        <v>0</v>
      </c>
      <c r="O58" s="23">
        <f t="shared" si="77"/>
        <v>0</v>
      </c>
      <c r="P58" s="23">
        <f t="shared" si="77"/>
        <v>0</v>
      </c>
      <c r="Q58" s="23">
        <f t="shared" si="77"/>
        <v>0</v>
      </c>
      <c r="R58" s="23">
        <f t="shared" si="77"/>
        <v>0</v>
      </c>
      <c r="S58" s="23">
        <f t="shared" si="77"/>
        <v>0</v>
      </c>
      <c r="T58" s="23">
        <f t="shared" si="77"/>
        <v>0</v>
      </c>
      <c r="U58" s="23">
        <f t="shared" si="77"/>
        <v>0</v>
      </c>
      <c r="V58" s="23">
        <f t="shared" si="77"/>
        <v>0</v>
      </c>
      <c r="W58" s="23">
        <f t="shared" si="77"/>
        <v>0</v>
      </c>
      <c r="X58" s="23">
        <f t="shared" si="77"/>
        <v>0</v>
      </c>
      <c r="Y58" s="23">
        <f t="shared" si="77"/>
        <v>0</v>
      </c>
      <c r="Z58" s="23">
        <f t="shared" si="77"/>
        <v>0</v>
      </c>
      <c r="AA58" s="23">
        <f t="shared" si="77"/>
        <v>0</v>
      </c>
      <c r="AB58" s="23">
        <f t="shared" si="77"/>
        <v>0</v>
      </c>
      <c r="AC58" s="23">
        <f t="shared" si="77"/>
        <v>0</v>
      </c>
      <c r="AD58" s="23">
        <f t="shared" si="77"/>
        <v>0</v>
      </c>
      <c r="AE58" s="23">
        <f t="shared" si="77"/>
        <v>0</v>
      </c>
      <c r="AF58" s="23">
        <f t="shared" si="77"/>
        <v>0</v>
      </c>
      <c r="AG58" s="23">
        <f t="shared" ref="AG58" si="78">IF(AND(AG$1&gt;=$E58,AF59),AF58+1,0)</f>
        <v>0</v>
      </c>
      <c r="AH58" s="23">
        <f t="shared" ref="AH58" si="79">IF(AND(AH$1&gt;=$E58,AG59),AG58+1,0)</f>
        <v>0</v>
      </c>
      <c r="AI58" s="23">
        <f t="shared" ref="AI58" si="80">IF(AND(AI$1&gt;=$E58,AH59),AH58+1,0)</f>
        <v>0</v>
      </c>
      <c r="AJ58" s="23">
        <f t="shared" ref="AJ58" si="81">IF(AND(AJ$1&gt;=$E58,AI59),AI58+1,0)</f>
        <v>0</v>
      </c>
      <c r="AK58" s="23">
        <f t="shared" ref="AK58" si="82">IF(AND(AK$1&gt;=$E58,AJ59),AJ58+1,0)</f>
        <v>0</v>
      </c>
      <c r="AL58" s="23">
        <f t="shared" ref="AL58" si="83">IF(AND(AL$1&gt;=$E58,AK59),AK58+1,0)</f>
        <v>0</v>
      </c>
      <c r="AM58" s="23">
        <f t="shared" ref="AM58" si="84">IF(AND(AM$1&gt;=$E58,AL59),AL58+1,0)</f>
        <v>0</v>
      </c>
      <c r="AN58" s="23">
        <f t="shared" ref="AN58" si="85">IF(AND(AN$1&gt;=$E58,AM59),AM58+1,0)</f>
        <v>0</v>
      </c>
      <c r="AO58" s="23">
        <f t="shared" ref="AO58" si="86">IF(AND(AO$1&gt;=$E58,AN59),AN58+1,0)</f>
        <v>0</v>
      </c>
      <c r="AP58" s="23">
        <f t="shared" ref="AP58" si="87">IF(AND(AP$1&gt;=$E58,AO59),AO58+1,0)</f>
        <v>0</v>
      </c>
      <c r="AQ58" s="23">
        <f t="shared" ref="AQ58" si="88">IF(AND(AQ$1&gt;=$E58,AP59),AP58+1,0)</f>
        <v>0</v>
      </c>
      <c r="AR58" s="23">
        <f t="shared" ref="AR58:AS58" si="89">IF(AND(AR$1&gt;=$E58,AQ59),AQ58+1,0)</f>
        <v>0</v>
      </c>
      <c r="AS58" s="23">
        <f t="shared" si="89"/>
        <v>0</v>
      </c>
    </row>
    <row r="59" spans="1:45" ht="12.75" hidden="1" customHeight="1">
      <c r="A59" s="57"/>
      <c r="B59" s="23" t="s">
        <v>204</v>
      </c>
      <c r="C59" s="23" t="s">
        <v>206</v>
      </c>
      <c r="D59" s="23"/>
      <c r="E59" s="23"/>
      <c r="F59" s="23" t="b">
        <f>TRUE()</f>
        <v>1</v>
      </c>
      <c r="G59" s="23" t="b">
        <f>IF(AND(G58&lt;'Invoer Parameters'!$D$50,F59),TRUE(),FALSE())</f>
        <v>0</v>
      </c>
      <c r="H59" s="23" t="b">
        <f>IF(AND(H58&lt;'Invoer Parameters'!$D$50,G59),TRUE(),FALSE())</f>
        <v>0</v>
      </c>
      <c r="I59" s="23" t="b">
        <f>IF(AND(I58&lt;'Invoer Parameters'!$D$50,H59),TRUE(),FALSE())</f>
        <v>0</v>
      </c>
      <c r="J59" s="23" t="b">
        <f>IF(AND(J58&lt;'Invoer Parameters'!$D$50,I59),TRUE(),FALSE())</f>
        <v>0</v>
      </c>
      <c r="K59" s="23" t="b">
        <f>IF(AND(K58&lt;'Invoer Parameters'!$D$50,J59),TRUE(),FALSE())</f>
        <v>0</v>
      </c>
      <c r="L59" s="23" t="b">
        <f>IF(AND(L58&lt;'Invoer Parameters'!$D$50,K59),TRUE(),FALSE())</f>
        <v>0</v>
      </c>
      <c r="M59" s="23" t="b">
        <f>IF(AND(M58&lt;'Invoer Parameters'!$D$50,L59),TRUE(),FALSE())</f>
        <v>0</v>
      </c>
      <c r="N59" s="23" t="b">
        <f>IF(AND(N58&lt;'Invoer Parameters'!$D$50,M59),TRUE(),FALSE())</f>
        <v>0</v>
      </c>
      <c r="O59" s="23" t="b">
        <f>IF(AND(O58&lt;'Invoer Parameters'!$D$50,N59),TRUE(),FALSE())</f>
        <v>0</v>
      </c>
      <c r="P59" s="23" t="b">
        <f>IF(AND(P58&lt;'Invoer Parameters'!$D$50,O59),TRUE(),FALSE())</f>
        <v>0</v>
      </c>
      <c r="Q59" s="23" t="b">
        <f>IF(AND(Q58&lt;'Invoer Parameters'!$D$50,P59),TRUE(),FALSE())</f>
        <v>0</v>
      </c>
      <c r="R59" s="23" t="b">
        <f>IF(AND(R58&lt;'Invoer Parameters'!$D$50,Q59),TRUE(),FALSE())</f>
        <v>0</v>
      </c>
      <c r="S59" s="23" t="b">
        <f>IF(AND(S58&lt;'Invoer Parameters'!$D$50,R59),TRUE(),FALSE())</f>
        <v>0</v>
      </c>
      <c r="T59" s="23" t="b">
        <f>IF(AND(T58&lt;'Invoer Parameters'!$D$50,S59),TRUE(),FALSE())</f>
        <v>0</v>
      </c>
      <c r="U59" s="23" t="b">
        <f>IF(AND(U58&lt;'Invoer Parameters'!$D$50,T59),TRUE(),FALSE())</f>
        <v>0</v>
      </c>
      <c r="V59" s="23" t="b">
        <f>IF(AND(V58&lt;'Invoer Parameters'!$D$50,U59),TRUE(),FALSE())</f>
        <v>0</v>
      </c>
      <c r="W59" s="23" t="b">
        <f>IF(AND(W58&lt;'Invoer Parameters'!$D$50,V59),TRUE(),FALSE())</f>
        <v>0</v>
      </c>
      <c r="X59" s="23" t="b">
        <f>IF(AND(X58&lt;'Invoer Parameters'!$D$50,W59),TRUE(),FALSE())</f>
        <v>0</v>
      </c>
      <c r="Y59" s="23" t="b">
        <f>IF(AND(Y58&lt;'Invoer Parameters'!$D$50,X59),TRUE(),FALSE())</f>
        <v>0</v>
      </c>
      <c r="Z59" s="23" t="b">
        <f>IF(AND(Z58&lt;'Invoer Parameters'!$D$50,Y59),TRUE(),FALSE())</f>
        <v>0</v>
      </c>
      <c r="AA59" s="23" t="b">
        <f>IF(AND(AA58&lt;'Invoer Parameters'!$D$50,Z59),TRUE(),FALSE())</f>
        <v>0</v>
      </c>
      <c r="AB59" s="23" t="b">
        <f>IF(AND(AB58&lt;'Invoer Parameters'!$D$50,AA59),TRUE(),FALSE())</f>
        <v>0</v>
      </c>
      <c r="AC59" s="23" t="b">
        <f>IF(AND(AC58&lt;'Invoer Parameters'!$D$50,AB59),TRUE(),FALSE())</f>
        <v>0</v>
      </c>
      <c r="AD59" s="23" t="b">
        <f>IF(AND(AD58&lt;'Invoer Parameters'!$D$50,AC59),TRUE(),FALSE())</f>
        <v>0</v>
      </c>
      <c r="AE59" s="23" t="b">
        <f>IF(AND(AE58&lt;'Invoer Parameters'!$D$50,AD59),TRUE(),FALSE())</f>
        <v>0</v>
      </c>
      <c r="AF59" s="23" t="b">
        <f>IF(AND(AF58&lt;'Invoer Parameters'!$D$50,AE59),TRUE(),FALSE())</f>
        <v>0</v>
      </c>
      <c r="AG59" s="23" t="b">
        <f>IF(AND(AG58&lt;'Invoer Parameters'!$D$50,AF59),TRUE(),FALSE())</f>
        <v>0</v>
      </c>
      <c r="AH59" s="23" t="b">
        <f>IF(AND(AH58&lt;'Invoer Parameters'!$D$50,AG59),TRUE(),FALSE())</f>
        <v>0</v>
      </c>
      <c r="AI59" s="23" t="b">
        <f>IF(AND(AI58&lt;'Invoer Parameters'!$D$50,AH59),TRUE(),FALSE())</f>
        <v>0</v>
      </c>
      <c r="AJ59" s="23" t="b">
        <f>IF(AND(AJ58&lt;'Invoer Parameters'!$D$50,AI59),TRUE(),FALSE())</f>
        <v>0</v>
      </c>
      <c r="AK59" s="23" t="b">
        <f>IF(AND(AK58&lt;'Invoer Parameters'!$D$50,AJ59),TRUE(),FALSE())</f>
        <v>0</v>
      </c>
      <c r="AL59" s="23" t="b">
        <f>IF(AND(AL58&lt;'Invoer Parameters'!$D$50,AK59),TRUE(),FALSE())</f>
        <v>0</v>
      </c>
      <c r="AM59" s="23" t="b">
        <f>IF(AND(AM58&lt;'Invoer Parameters'!$D$50,AL59),TRUE(),FALSE())</f>
        <v>0</v>
      </c>
      <c r="AN59" s="23" t="b">
        <f>IF(AND(AN58&lt;'Invoer Parameters'!$D$50,AM59),TRUE(),FALSE())</f>
        <v>0</v>
      </c>
      <c r="AO59" s="23" t="b">
        <f>IF(AND(AO58&lt;'Invoer Parameters'!$D$50,AN59),TRUE(),FALSE())</f>
        <v>0</v>
      </c>
      <c r="AP59" s="23" t="b">
        <f>IF(AND(AP58&lt;'Invoer Parameters'!$D$50,AO59),TRUE(),FALSE())</f>
        <v>0</v>
      </c>
      <c r="AQ59" s="23" t="b">
        <f>IF(AND(AQ58&lt;'Invoer Parameters'!$D$50,AP59),TRUE(),FALSE())</f>
        <v>0</v>
      </c>
      <c r="AR59" s="23" t="b">
        <f>IF(AND(AR58&lt;'Invoer Parameters'!$D$50,AQ59),TRUE(),FALSE())</f>
        <v>0</v>
      </c>
      <c r="AS59" s="23" t="b">
        <f>IF(AND(AS58&lt;'Invoer Parameters'!$D$50,AR59),TRUE(),FALSE())</f>
        <v>0</v>
      </c>
    </row>
    <row r="60" spans="1:45" ht="12.75" hidden="1" customHeight="1">
      <c r="A60" s="57"/>
      <c r="B60" s="23" t="s">
        <v>204</v>
      </c>
      <c r="C60" s="23" t="s">
        <v>208</v>
      </c>
      <c r="D60" s="23"/>
      <c r="E60" s="23">
        <f>'Invoer Parameters'!$E$70</f>
        <v>0</v>
      </c>
      <c r="F60" s="23">
        <v>0</v>
      </c>
      <c r="G60" s="23">
        <f>IF(AND(G$1&gt;=$E60,F61),F60+1,0)</f>
        <v>1</v>
      </c>
      <c r="H60" s="23">
        <f t="shared" ref="H60:AF60" si="90">IF(AND(H$1&gt;=$E60,G61),G60+1,0)</f>
        <v>0</v>
      </c>
      <c r="I60" s="23">
        <f t="shared" si="90"/>
        <v>0</v>
      </c>
      <c r="J60" s="23">
        <f t="shared" si="90"/>
        <v>0</v>
      </c>
      <c r="K60" s="23">
        <f t="shared" si="90"/>
        <v>0</v>
      </c>
      <c r="L60" s="23">
        <f t="shared" si="90"/>
        <v>0</v>
      </c>
      <c r="M60" s="23">
        <f t="shared" si="90"/>
        <v>0</v>
      </c>
      <c r="N60" s="23">
        <f t="shared" si="90"/>
        <v>0</v>
      </c>
      <c r="O60" s="23">
        <f t="shared" si="90"/>
        <v>0</v>
      </c>
      <c r="P60" s="23">
        <f t="shared" si="90"/>
        <v>0</v>
      </c>
      <c r="Q60" s="23">
        <f t="shared" si="90"/>
        <v>0</v>
      </c>
      <c r="R60" s="23">
        <f t="shared" si="90"/>
        <v>0</v>
      </c>
      <c r="S60" s="23">
        <f t="shared" si="90"/>
        <v>0</v>
      </c>
      <c r="T60" s="23">
        <f t="shared" si="90"/>
        <v>0</v>
      </c>
      <c r="U60" s="23">
        <f t="shared" si="90"/>
        <v>0</v>
      </c>
      <c r="V60" s="23">
        <f t="shared" si="90"/>
        <v>0</v>
      </c>
      <c r="W60" s="23">
        <f t="shared" si="90"/>
        <v>0</v>
      </c>
      <c r="X60" s="23">
        <f t="shared" si="90"/>
        <v>0</v>
      </c>
      <c r="Y60" s="23">
        <f t="shared" si="90"/>
        <v>0</v>
      </c>
      <c r="Z60" s="23">
        <f t="shared" si="90"/>
        <v>0</v>
      </c>
      <c r="AA60" s="23">
        <f t="shared" si="90"/>
        <v>0</v>
      </c>
      <c r="AB60" s="23">
        <f t="shared" si="90"/>
        <v>0</v>
      </c>
      <c r="AC60" s="23">
        <f t="shared" si="90"/>
        <v>0</v>
      </c>
      <c r="AD60" s="23">
        <f t="shared" si="90"/>
        <v>0</v>
      </c>
      <c r="AE60" s="23">
        <f t="shared" si="90"/>
        <v>0</v>
      </c>
      <c r="AF60" s="23">
        <f t="shared" si="90"/>
        <v>0</v>
      </c>
      <c r="AG60" s="23">
        <f t="shared" ref="AG60" si="91">IF(AND(AG$1&gt;=$E60,AF61),AF60+1,0)</f>
        <v>0</v>
      </c>
      <c r="AH60" s="23">
        <f t="shared" ref="AH60" si="92">IF(AND(AH$1&gt;=$E60,AG61),AG60+1,0)</f>
        <v>0</v>
      </c>
      <c r="AI60" s="23">
        <f t="shared" ref="AI60" si="93">IF(AND(AI$1&gt;=$E60,AH61),AH60+1,0)</f>
        <v>0</v>
      </c>
      <c r="AJ60" s="23">
        <f t="shared" ref="AJ60" si="94">IF(AND(AJ$1&gt;=$E60,AI61),AI60+1,0)</f>
        <v>0</v>
      </c>
      <c r="AK60" s="23">
        <f t="shared" ref="AK60" si="95">IF(AND(AK$1&gt;=$E60,AJ61),AJ60+1,0)</f>
        <v>0</v>
      </c>
      <c r="AL60" s="23">
        <f t="shared" ref="AL60" si="96">IF(AND(AL$1&gt;=$E60,AK61),AK60+1,0)</f>
        <v>0</v>
      </c>
      <c r="AM60" s="23">
        <f t="shared" ref="AM60" si="97">IF(AND(AM$1&gt;=$E60,AL61),AL60+1,0)</f>
        <v>0</v>
      </c>
      <c r="AN60" s="23">
        <f t="shared" ref="AN60" si="98">IF(AND(AN$1&gt;=$E60,AM61),AM60+1,0)</f>
        <v>0</v>
      </c>
      <c r="AO60" s="23">
        <f t="shared" ref="AO60" si="99">IF(AND(AO$1&gt;=$E60,AN61),AN60+1,0)</f>
        <v>0</v>
      </c>
      <c r="AP60" s="23">
        <f t="shared" ref="AP60" si="100">IF(AND(AP$1&gt;=$E60,AO61),AO60+1,0)</f>
        <v>0</v>
      </c>
      <c r="AQ60" s="23">
        <f t="shared" ref="AQ60" si="101">IF(AND(AQ$1&gt;=$E60,AP61),AP60+1,0)</f>
        <v>0</v>
      </c>
      <c r="AR60" s="23">
        <f t="shared" ref="AR60:AS60" si="102">IF(AND(AR$1&gt;=$E60,AQ61),AQ60+1,0)</f>
        <v>0</v>
      </c>
      <c r="AS60" s="23">
        <f t="shared" si="102"/>
        <v>0</v>
      </c>
    </row>
    <row r="61" spans="1:45" ht="12.75" hidden="1" customHeight="1">
      <c r="A61" s="57"/>
      <c r="B61" s="23" t="s">
        <v>204</v>
      </c>
      <c r="C61" s="23" t="s">
        <v>206</v>
      </c>
      <c r="D61" s="23"/>
      <c r="E61" s="23"/>
      <c r="F61" s="23" t="b">
        <f>TRUE()</f>
        <v>1</v>
      </c>
      <c r="G61" s="23" t="b">
        <f>IF(AND(G60&lt;'Invoer Parameters'!$D$50,F61),TRUE(),FALSE())</f>
        <v>0</v>
      </c>
      <c r="H61" s="23" t="b">
        <f>IF(AND(H60&lt;'Invoer Parameters'!$D$50,G61),TRUE(),FALSE())</f>
        <v>0</v>
      </c>
      <c r="I61" s="23" t="b">
        <f>IF(AND(I60&lt;'Invoer Parameters'!$D$50,H61),TRUE(),FALSE())</f>
        <v>0</v>
      </c>
      <c r="J61" s="23" t="b">
        <f>IF(AND(J60&lt;'Invoer Parameters'!$D$50,I61),TRUE(),FALSE())</f>
        <v>0</v>
      </c>
      <c r="K61" s="23" t="b">
        <f>IF(AND(K60&lt;'Invoer Parameters'!$D$50,J61),TRUE(),FALSE())</f>
        <v>0</v>
      </c>
      <c r="L61" s="23" t="b">
        <f>IF(AND(L60&lt;'Invoer Parameters'!$D$50,K61),TRUE(),FALSE())</f>
        <v>0</v>
      </c>
      <c r="M61" s="23" t="b">
        <f>IF(AND(M60&lt;'Invoer Parameters'!$D$50,L61),TRUE(),FALSE())</f>
        <v>0</v>
      </c>
      <c r="N61" s="23" t="b">
        <f>IF(AND(N60&lt;'Invoer Parameters'!$D$50,M61),TRUE(),FALSE())</f>
        <v>0</v>
      </c>
      <c r="O61" s="23" t="b">
        <f>IF(AND(O60&lt;'Invoer Parameters'!$D$50,N61),TRUE(),FALSE())</f>
        <v>0</v>
      </c>
      <c r="P61" s="23" t="b">
        <f>IF(AND(P60&lt;'Invoer Parameters'!$D$50,O61),TRUE(),FALSE())</f>
        <v>0</v>
      </c>
      <c r="Q61" s="23" t="b">
        <f>IF(AND(Q60&lt;'Invoer Parameters'!$D$50,P61),TRUE(),FALSE())</f>
        <v>0</v>
      </c>
      <c r="R61" s="23" t="b">
        <f>IF(AND(R60&lt;'Invoer Parameters'!$D$50,Q61),TRUE(),FALSE())</f>
        <v>0</v>
      </c>
      <c r="S61" s="23" t="b">
        <f>IF(AND(S60&lt;'Invoer Parameters'!$D$50,R61),TRUE(),FALSE())</f>
        <v>0</v>
      </c>
      <c r="T61" s="23" t="b">
        <f>IF(AND(T60&lt;'Invoer Parameters'!$D$50,S61),TRUE(),FALSE())</f>
        <v>0</v>
      </c>
      <c r="U61" s="23" t="b">
        <f>IF(AND(U60&lt;'Invoer Parameters'!$D$50,T61),TRUE(),FALSE())</f>
        <v>0</v>
      </c>
      <c r="V61" s="23" t="b">
        <f>IF(AND(V60&lt;'Invoer Parameters'!$D$50,U61),TRUE(),FALSE())</f>
        <v>0</v>
      </c>
      <c r="W61" s="23" t="b">
        <f>IF(AND(W60&lt;'Invoer Parameters'!$D$50,V61),TRUE(),FALSE())</f>
        <v>0</v>
      </c>
      <c r="X61" s="23" t="b">
        <f>IF(AND(X60&lt;'Invoer Parameters'!$D$50,W61),TRUE(),FALSE())</f>
        <v>0</v>
      </c>
      <c r="Y61" s="23" t="b">
        <f>IF(AND(Y60&lt;'Invoer Parameters'!$D$50,X61),TRUE(),FALSE())</f>
        <v>0</v>
      </c>
      <c r="Z61" s="23" t="b">
        <f>IF(AND(Z60&lt;'Invoer Parameters'!$D$50,Y61),TRUE(),FALSE())</f>
        <v>0</v>
      </c>
      <c r="AA61" s="23" t="b">
        <f>IF(AND(AA60&lt;'Invoer Parameters'!$D$50,Z61),TRUE(),FALSE())</f>
        <v>0</v>
      </c>
      <c r="AB61" s="23" t="b">
        <f>IF(AND(AB60&lt;'Invoer Parameters'!$D$50,AA61),TRUE(),FALSE())</f>
        <v>0</v>
      </c>
      <c r="AC61" s="23" t="b">
        <f>IF(AND(AC60&lt;'Invoer Parameters'!$D$50,AB61),TRUE(),FALSE())</f>
        <v>0</v>
      </c>
      <c r="AD61" s="23" t="b">
        <f>IF(AND(AD60&lt;'Invoer Parameters'!$D$50,AC61),TRUE(),FALSE())</f>
        <v>0</v>
      </c>
      <c r="AE61" s="23" t="b">
        <f>IF(AND(AE60&lt;'Invoer Parameters'!$D$50,AD61),TRUE(),FALSE())</f>
        <v>0</v>
      </c>
      <c r="AF61" s="23" t="b">
        <f>IF(AND(AF60&lt;'Invoer Parameters'!$D$50,AE61),TRUE(),FALSE())</f>
        <v>0</v>
      </c>
      <c r="AG61" s="23" t="b">
        <f>IF(AND(AG60&lt;'Invoer Parameters'!$D$50,AF61),TRUE(),FALSE())</f>
        <v>0</v>
      </c>
      <c r="AH61" s="23" t="b">
        <f>IF(AND(AH60&lt;'Invoer Parameters'!$D$50,AG61),TRUE(),FALSE())</f>
        <v>0</v>
      </c>
      <c r="AI61" s="23" t="b">
        <f>IF(AND(AI60&lt;'Invoer Parameters'!$D$50,AH61),TRUE(),FALSE())</f>
        <v>0</v>
      </c>
      <c r="AJ61" s="23" t="b">
        <f>IF(AND(AJ60&lt;'Invoer Parameters'!$D$50,AI61),TRUE(),FALSE())</f>
        <v>0</v>
      </c>
      <c r="AK61" s="23" t="b">
        <f>IF(AND(AK60&lt;'Invoer Parameters'!$D$50,AJ61),TRUE(),FALSE())</f>
        <v>0</v>
      </c>
      <c r="AL61" s="23" t="b">
        <f>IF(AND(AL60&lt;'Invoer Parameters'!$D$50,AK61),TRUE(),FALSE())</f>
        <v>0</v>
      </c>
      <c r="AM61" s="23" t="b">
        <f>IF(AND(AM60&lt;'Invoer Parameters'!$D$50,AL61),TRUE(),FALSE())</f>
        <v>0</v>
      </c>
      <c r="AN61" s="23" t="b">
        <f>IF(AND(AN60&lt;'Invoer Parameters'!$D$50,AM61),TRUE(),FALSE())</f>
        <v>0</v>
      </c>
      <c r="AO61" s="23" t="b">
        <f>IF(AND(AO60&lt;'Invoer Parameters'!$D$50,AN61),TRUE(),FALSE())</f>
        <v>0</v>
      </c>
      <c r="AP61" s="23" t="b">
        <f>IF(AND(AP60&lt;'Invoer Parameters'!$D$50,AO61),TRUE(),FALSE())</f>
        <v>0</v>
      </c>
      <c r="AQ61" s="23" t="b">
        <f>IF(AND(AQ60&lt;'Invoer Parameters'!$D$50,AP61),TRUE(),FALSE())</f>
        <v>0</v>
      </c>
      <c r="AR61" s="23" t="b">
        <f>IF(AND(AR60&lt;'Invoer Parameters'!$D$50,AQ61),TRUE(),FALSE())</f>
        <v>0</v>
      </c>
      <c r="AS61" s="23" t="b">
        <f>IF(AND(AS60&lt;'Invoer Parameters'!$D$50,AR61),TRUE(),FALSE())</f>
        <v>0</v>
      </c>
    </row>
    <row r="62" spans="1:45" ht="12.75" hidden="1" customHeight="1">
      <c r="A62" s="57"/>
      <c r="B62" s="23" t="s">
        <v>204</v>
      </c>
      <c r="C62" s="23" t="s">
        <v>209</v>
      </c>
      <c r="D62" s="23"/>
      <c r="E62" s="23">
        <f>'Invoer Parameters'!$E$71</f>
        <v>0</v>
      </c>
      <c r="F62" s="23">
        <v>0</v>
      </c>
      <c r="G62" s="23">
        <f t="shared" ref="G62:G64" si="103">IF(AND(G$1&gt;=$E62,F63),F62+1,0)</f>
        <v>1</v>
      </c>
      <c r="H62" s="23">
        <f t="shared" ref="H62" si="104">IF(AND(H$1&gt;=$E62,G63),G62+1,0)</f>
        <v>0</v>
      </c>
      <c r="I62" s="23">
        <f t="shared" ref="I62" si="105">IF(AND(I$1&gt;=$E62,H63),H62+1,0)</f>
        <v>0</v>
      </c>
      <c r="J62" s="23">
        <f t="shared" ref="J62" si="106">IF(AND(J$1&gt;=$E62,I63),I62+1,0)</f>
        <v>0</v>
      </c>
      <c r="K62" s="23">
        <f t="shared" ref="K62" si="107">IF(AND(K$1&gt;=$E62,J63),J62+1,0)</f>
        <v>0</v>
      </c>
      <c r="L62" s="23">
        <f t="shared" ref="L62" si="108">IF(AND(L$1&gt;=$E62,K63),K62+1,0)</f>
        <v>0</v>
      </c>
      <c r="M62" s="23">
        <f t="shared" ref="M62" si="109">IF(AND(M$1&gt;=$E62,L63),L62+1,0)</f>
        <v>0</v>
      </c>
      <c r="N62" s="23">
        <f t="shared" ref="N62" si="110">IF(AND(N$1&gt;=$E62,M63),M62+1,0)</f>
        <v>0</v>
      </c>
      <c r="O62" s="23">
        <f t="shared" ref="O62" si="111">IF(AND(O$1&gt;=$E62,N63),N62+1,0)</f>
        <v>0</v>
      </c>
      <c r="P62" s="23">
        <f t="shared" ref="P62" si="112">IF(AND(P$1&gt;=$E62,O63),O62+1,0)</f>
        <v>0</v>
      </c>
      <c r="Q62" s="23">
        <f t="shared" ref="Q62" si="113">IF(AND(Q$1&gt;=$E62,P63),P62+1,0)</f>
        <v>0</v>
      </c>
      <c r="R62" s="23">
        <f t="shared" ref="R62" si="114">IF(AND(R$1&gt;=$E62,Q63),Q62+1,0)</f>
        <v>0</v>
      </c>
      <c r="S62" s="23">
        <f t="shared" ref="S62" si="115">IF(AND(S$1&gt;=$E62,R63),R62+1,0)</f>
        <v>0</v>
      </c>
      <c r="T62" s="23">
        <f t="shared" ref="T62" si="116">IF(AND(T$1&gt;=$E62,S63),S62+1,0)</f>
        <v>0</v>
      </c>
      <c r="U62" s="23">
        <f t="shared" ref="U62" si="117">IF(AND(U$1&gt;=$E62,T63),T62+1,0)</f>
        <v>0</v>
      </c>
      <c r="V62" s="23">
        <f t="shared" ref="V62" si="118">IF(AND(V$1&gt;=$E62,U63),U62+1,0)</f>
        <v>0</v>
      </c>
      <c r="W62" s="23">
        <f t="shared" ref="W62" si="119">IF(AND(W$1&gt;=$E62,V63),V62+1,0)</f>
        <v>0</v>
      </c>
      <c r="X62" s="23">
        <f t="shared" ref="X62" si="120">IF(AND(X$1&gt;=$E62,W63),W62+1,0)</f>
        <v>0</v>
      </c>
      <c r="Y62" s="23">
        <f t="shared" ref="Y62" si="121">IF(AND(Y$1&gt;=$E62,X63),X62+1,0)</f>
        <v>0</v>
      </c>
      <c r="Z62" s="23">
        <f t="shared" ref="Z62" si="122">IF(AND(Z$1&gt;=$E62,Y63),Y62+1,0)</f>
        <v>0</v>
      </c>
      <c r="AA62" s="23">
        <f t="shared" ref="AA62" si="123">IF(AND(AA$1&gt;=$E62,Z63),Z62+1,0)</f>
        <v>0</v>
      </c>
      <c r="AB62" s="23">
        <f t="shared" ref="AB62" si="124">IF(AND(AB$1&gt;=$E62,AA63),AA62+1,0)</f>
        <v>0</v>
      </c>
      <c r="AC62" s="23">
        <f t="shared" ref="AC62" si="125">IF(AND(AC$1&gt;=$E62,AB63),AB62+1,0)</f>
        <v>0</v>
      </c>
      <c r="AD62" s="23">
        <f t="shared" ref="AD62" si="126">IF(AND(AD$1&gt;=$E62,AC63),AC62+1,0)</f>
        <v>0</v>
      </c>
      <c r="AE62" s="23">
        <f t="shared" ref="AE62:AF62" si="127">IF(AND(AE$1&gt;=$E62,AD63),AD62+1,0)</f>
        <v>0</v>
      </c>
      <c r="AF62" s="23">
        <f t="shared" si="127"/>
        <v>0</v>
      </c>
      <c r="AG62" s="23">
        <f t="shared" ref="AG62" si="128">IF(AND(AG$1&gt;=$E62,AF63),AF62+1,0)</f>
        <v>0</v>
      </c>
      <c r="AH62" s="23">
        <f t="shared" ref="AH62" si="129">IF(AND(AH$1&gt;=$E62,AG63),AG62+1,0)</f>
        <v>0</v>
      </c>
      <c r="AI62" s="23">
        <f t="shared" ref="AI62" si="130">IF(AND(AI$1&gt;=$E62,AH63),AH62+1,0)</f>
        <v>0</v>
      </c>
      <c r="AJ62" s="23">
        <f t="shared" ref="AJ62" si="131">IF(AND(AJ$1&gt;=$E62,AI63),AI62+1,0)</f>
        <v>0</v>
      </c>
      <c r="AK62" s="23">
        <f t="shared" ref="AK62" si="132">IF(AND(AK$1&gt;=$E62,AJ63),AJ62+1,0)</f>
        <v>0</v>
      </c>
      <c r="AL62" s="23">
        <f t="shared" ref="AL62" si="133">IF(AND(AL$1&gt;=$E62,AK63),AK62+1,0)</f>
        <v>0</v>
      </c>
      <c r="AM62" s="23">
        <f t="shared" ref="AM62" si="134">IF(AND(AM$1&gt;=$E62,AL63),AL62+1,0)</f>
        <v>0</v>
      </c>
      <c r="AN62" s="23">
        <f t="shared" ref="AN62" si="135">IF(AND(AN$1&gt;=$E62,AM63),AM62+1,0)</f>
        <v>0</v>
      </c>
      <c r="AO62" s="23">
        <f t="shared" ref="AO62" si="136">IF(AND(AO$1&gt;=$E62,AN63),AN62+1,0)</f>
        <v>0</v>
      </c>
      <c r="AP62" s="23">
        <f t="shared" ref="AP62" si="137">IF(AND(AP$1&gt;=$E62,AO63),AO62+1,0)</f>
        <v>0</v>
      </c>
      <c r="AQ62" s="23">
        <f t="shared" ref="AQ62" si="138">IF(AND(AQ$1&gt;=$E62,AP63),AP62+1,0)</f>
        <v>0</v>
      </c>
      <c r="AR62" s="23">
        <f t="shared" ref="AR62:AS62" si="139">IF(AND(AR$1&gt;=$E62,AQ63),AQ62+1,0)</f>
        <v>0</v>
      </c>
      <c r="AS62" s="23">
        <f t="shared" si="139"/>
        <v>0</v>
      </c>
    </row>
    <row r="63" spans="1:45" ht="12.75" hidden="1" customHeight="1">
      <c r="A63" s="57"/>
      <c r="B63" s="23" t="s">
        <v>204</v>
      </c>
      <c r="C63" s="23" t="s">
        <v>206</v>
      </c>
      <c r="D63" s="23"/>
      <c r="E63" s="23"/>
      <c r="F63" s="23" t="b">
        <f>TRUE()</f>
        <v>1</v>
      </c>
      <c r="G63" s="23" t="b">
        <f>IF(AND(G62&lt;'Invoer Parameters'!$D$50,F63),TRUE(),FALSE())</f>
        <v>0</v>
      </c>
      <c r="H63" s="23" t="b">
        <f>IF(AND(H62&lt;'Invoer Parameters'!$D$50,G63),TRUE(),FALSE())</f>
        <v>0</v>
      </c>
      <c r="I63" s="23" t="b">
        <f>IF(AND(I62&lt;'Invoer Parameters'!$D$50,H63),TRUE(),FALSE())</f>
        <v>0</v>
      </c>
      <c r="J63" s="23" t="b">
        <f>IF(AND(J62&lt;'Invoer Parameters'!$D$50,I63),TRUE(),FALSE())</f>
        <v>0</v>
      </c>
      <c r="K63" s="23" t="b">
        <f>IF(AND(K62&lt;'Invoer Parameters'!$D$50,J63),TRUE(),FALSE())</f>
        <v>0</v>
      </c>
      <c r="L63" s="23" t="b">
        <f>IF(AND(L62&lt;'Invoer Parameters'!$D$50,K63),TRUE(),FALSE())</f>
        <v>0</v>
      </c>
      <c r="M63" s="23" t="b">
        <f>IF(AND(M62&lt;'Invoer Parameters'!$D$50,L63),TRUE(),FALSE())</f>
        <v>0</v>
      </c>
      <c r="N63" s="23" t="b">
        <f>IF(AND(N62&lt;'Invoer Parameters'!$D$50,M63),TRUE(),FALSE())</f>
        <v>0</v>
      </c>
      <c r="O63" s="23" t="b">
        <f>IF(AND(O62&lt;'Invoer Parameters'!$D$50,N63),TRUE(),FALSE())</f>
        <v>0</v>
      </c>
      <c r="P63" s="23" t="b">
        <f>IF(AND(P62&lt;'Invoer Parameters'!$D$50,O63),TRUE(),FALSE())</f>
        <v>0</v>
      </c>
      <c r="Q63" s="23" t="b">
        <f>IF(AND(Q62&lt;'Invoer Parameters'!$D$50,P63),TRUE(),FALSE())</f>
        <v>0</v>
      </c>
      <c r="R63" s="23" t="b">
        <f>IF(AND(R62&lt;'Invoer Parameters'!$D$50,Q63),TRUE(),FALSE())</f>
        <v>0</v>
      </c>
      <c r="S63" s="23" t="b">
        <f>IF(AND(S62&lt;'Invoer Parameters'!$D$50,R63),TRUE(),FALSE())</f>
        <v>0</v>
      </c>
      <c r="T63" s="23" t="b">
        <f>IF(AND(T62&lt;'Invoer Parameters'!$D$50,S63),TRUE(),FALSE())</f>
        <v>0</v>
      </c>
      <c r="U63" s="23" t="b">
        <f>IF(AND(U62&lt;'Invoer Parameters'!$D$50,T63),TRUE(),FALSE())</f>
        <v>0</v>
      </c>
      <c r="V63" s="23" t="b">
        <f>IF(AND(V62&lt;'Invoer Parameters'!$D$50,U63),TRUE(),FALSE())</f>
        <v>0</v>
      </c>
      <c r="W63" s="23" t="b">
        <f>IF(AND(W62&lt;'Invoer Parameters'!$D$50,V63),TRUE(),FALSE())</f>
        <v>0</v>
      </c>
      <c r="X63" s="23" t="b">
        <f>IF(AND(X62&lt;'Invoer Parameters'!$D$50,W63),TRUE(),FALSE())</f>
        <v>0</v>
      </c>
      <c r="Y63" s="23" t="b">
        <f>IF(AND(Y62&lt;'Invoer Parameters'!$D$50,X63),TRUE(),FALSE())</f>
        <v>0</v>
      </c>
      <c r="Z63" s="23" t="b">
        <f>IF(AND(Z62&lt;'Invoer Parameters'!$D$50,Y63),TRUE(),FALSE())</f>
        <v>0</v>
      </c>
      <c r="AA63" s="23" t="b">
        <f>IF(AND(AA62&lt;'Invoer Parameters'!$D$50,Z63),TRUE(),FALSE())</f>
        <v>0</v>
      </c>
      <c r="AB63" s="23" t="b">
        <f>IF(AND(AB62&lt;'Invoer Parameters'!$D$50,AA63),TRUE(),FALSE())</f>
        <v>0</v>
      </c>
      <c r="AC63" s="23" t="b">
        <f>IF(AND(AC62&lt;'Invoer Parameters'!$D$50,AB63),TRUE(),FALSE())</f>
        <v>0</v>
      </c>
      <c r="AD63" s="23" t="b">
        <f>IF(AND(AD62&lt;'Invoer Parameters'!$D$50,AC63),TRUE(),FALSE())</f>
        <v>0</v>
      </c>
      <c r="AE63" s="23" t="b">
        <f>IF(AND(AE62&lt;'Invoer Parameters'!$D$50,AD63),TRUE(),FALSE())</f>
        <v>0</v>
      </c>
      <c r="AF63" s="23" t="b">
        <f>IF(AND(AF62&lt;'Invoer Parameters'!$D$50,AE63),TRUE(),FALSE())</f>
        <v>0</v>
      </c>
      <c r="AG63" s="23" t="b">
        <f>IF(AND(AG62&lt;'Invoer Parameters'!$D$50,AF63),TRUE(),FALSE())</f>
        <v>0</v>
      </c>
      <c r="AH63" s="23" t="b">
        <f>IF(AND(AH62&lt;'Invoer Parameters'!$D$50,AG63),TRUE(),FALSE())</f>
        <v>0</v>
      </c>
      <c r="AI63" s="23" t="b">
        <f>IF(AND(AI62&lt;'Invoer Parameters'!$D$50,AH63),TRUE(),FALSE())</f>
        <v>0</v>
      </c>
      <c r="AJ63" s="23" t="b">
        <f>IF(AND(AJ62&lt;'Invoer Parameters'!$D$50,AI63),TRUE(),FALSE())</f>
        <v>0</v>
      </c>
      <c r="AK63" s="23" t="b">
        <f>IF(AND(AK62&lt;'Invoer Parameters'!$D$50,AJ63),TRUE(),FALSE())</f>
        <v>0</v>
      </c>
      <c r="AL63" s="23" t="b">
        <f>IF(AND(AL62&lt;'Invoer Parameters'!$D$50,AK63),TRUE(),FALSE())</f>
        <v>0</v>
      </c>
      <c r="AM63" s="23" t="b">
        <f>IF(AND(AM62&lt;'Invoer Parameters'!$D$50,AL63),TRUE(),FALSE())</f>
        <v>0</v>
      </c>
      <c r="AN63" s="23" t="b">
        <f>IF(AND(AN62&lt;'Invoer Parameters'!$D$50,AM63),TRUE(),FALSE())</f>
        <v>0</v>
      </c>
      <c r="AO63" s="23" t="b">
        <f>IF(AND(AO62&lt;'Invoer Parameters'!$D$50,AN63),TRUE(),FALSE())</f>
        <v>0</v>
      </c>
      <c r="AP63" s="23" t="b">
        <f>IF(AND(AP62&lt;'Invoer Parameters'!$D$50,AO63),TRUE(),FALSE())</f>
        <v>0</v>
      </c>
      <c r="AQ63" s="23" t="b">
        <f>IF(AND(AQ62&lt;'Invoer Parameters'!$D$50,AP63),TRUE(),FALSE())</f>
        <v>0</v>
      </c>
      <c r="AR63" s="23" t="b">
        <f>IF(AND(AR62&lt;'Invoer Parameters'!$D$50,AQ63),TRUE(),FALSE())</f>
        <v>0</v>
      </c>
      <c r="AS63" s="23" t="b">
        <f>IF(AND(AS62&lt;'Invoer Parameters'!$D$50,AR63),TRUE(),FALSE())</f>
        <v>0</v>
      </c>
    </row>
    <row r="64" spans="1:45" ht="12.75" hidden="1" customHeight="1">
      <c r="A64" s="57"/>
      <c r="B64" s="23" t="s">
        <v>204</v>
      </c>
      <c r="C64" s="23" t="s">
        <v>210</v>
      </c>
      <c r="D64" s="23"/>
      <c r="E64" s="23">
        <f>'Invoer Parameters'!$E$72</f>
        <v>0</v>
      </c>
      <c r="F64" s="23">
        <v>0</v>
      </c>
      <c r="G64" s="23">
        <f t="shared" si="103"/>
        <v>1</v>
      </c>
      <c r="H64" s="23">
        <f t="shared" ref="H64" si="140">IF(AND(H$1&gt;=$E64,G65),G64+1,0)</f>
        <v>0</v>
      </c>
      <c r="I64" s="23">
        <f t="shared" ref="I64" si="141">IF(AND(I$1&gt;=$E64,H65),H64+1,0)</f>
        <v>0</v>
      </c>
      <c r="J64" s="23">
        <f t="shared" ref="J64" si="142">IF(AND(J$1&gt;=$E64,I65),I64+1,0)</f>
        <v>0</v>
      </c>
      <c r="K64" s="23">
        <f t="shared" ref="K64" si="143">IF(AND(K$1&gt;=$E64,J65),J64+1,0)</f>
        <v>0</v>
      </c>
      <c r="L64" s="23">
        <f t="shared" ref="L64" si="144">IF(AND(L$1&gt;=$E64,K65),K64+1,0)</f>
        <v>0</v>
      </c>
      <c r="M64" s="23">
        <f t="shared" ref="M64" si="145">IF(AND(M$1&gt;=$E64,L65),L64+1,0)</f>
        <v>0</v>
      </c>
      <c r="N64" s="23">
        <f t="shared" ref="N64" si="146">IF(AND(N$1&gt;=$E64,M65),M64+1,0)</f>
        <v>0</v>
      </c>
      <c r="O64" s="23">
        <f t="shared" ref="O64" si="147">IF(AND(O$1&gt;=$E64,N65),N64+1,0)</f>
        <v>0</v>
      </c>
      <c r="P64" s="23">
        <f t="shared" ref="P64" si="148">IF(AND(P$1&gt;=$E64,O65),O64+1,0)</f>
        <v>0</v>
      </c>
      <c r="Q64" s="23">
        <f t="shared" ref="Q64" si="149">IF(AND(Q$1&gt;=$E64,P65),P64+1,0)</f>
        <v>0</v>
      </c>
      <c r="R64" s="23">
        <f t="shared" ref="R64" si="150">IF(AND(R$1&gt;=$E64,Q65),Q64+1,0)</f>
        <v>0</v>
      </c>
      <c r="S64" s="23">
        <f t="shared" ref="S64" si="151">IF(AND(S$1&gt;=$E64,R65),R64+1,0)</f>
        <v>0</v>
      </c>
      <c r="T64" s="23">
        <f t="shared" ref="T64" si="152">IF(AND(T$1&gt;=$E64,S65),S64+1,0)</f>
        <v>0</v>
      </c>
      <c r="U64" s="23">
        <f t="shared" ref="U64" si="153">IF(AND(U$1&gt;=$E64,T65),T64+1,0)</f>
        <v>0</v>
      </c>
      <c r="V64" s="23">
        <f t="shared" ref="V64" si="154">IF(AND(V$1&gt;=$E64,U65),U64+1,0)</f>
        <v>0</v>
      </c>
      <c r="W64" s="23">
        <f t="shared" ref="W64" si="155">IF(AND(W$1&gt;=$E64,V65),V64+1,0)</f>
        <v>0</v>
      </c>
      <c r="X64" s="23">
        <f t="shared" ref="X64" si="156">IF(AND(X$1&gt;=$E64,W65),W64+1,0)</f>
        <v>0</v>
      </c>
      <c r="Y64" s="23">
        <f t="shared" ref="Y64" si="157">IF(AND(Y$1&gt;=$E64,X65),X64+1,0)</f>
        <v>0</v>
      </c>
      <c r="Z64" s="23">
        <f t="shared" ref="Z64" si="158">IF(AND(Z$1&gt;=$E64,Y65),Y64+1,0)</f>
        <v>0</v>
      </c>
      <c r="AA64" s="23">
        <f t="shared" ref="AA64" si="159">IF(AND(AA$1&gt;=$E64,Z65),Z64+1,0)</f>
        <v>0</v>
      </c>
      <c r="AB64" s="23">
        <f t="shared" ref="AB64" si="160">IF(AND(AB$1&gt;=$E64,AA65),AA64+1,0)</f>
        <v>0</v>
      </c>
      <c r="AC64" s="23">
        <f t="shared" ref="AC64" si="161">IF(AND(AC$1&gt;=$E64,AB65),AB64+1,0)</f>
        <v>0</v>
      </c>
      <c r="AD64" s="23">
        <f t="shared" ref="AD64" si="162">IF(AND(AD$1&gt;=$E64,AC65),AC64+1,0)</f>
        <v>0</v>
      </c>
      <c r="AE64" s="23">
        <f t="shared" ref="AE64:AF64" si="163">IF(AND(AE$1&gt;=$E64,AD65),AD64+1,0)</f>
        <v>0</v>
      </c>
      <c r="AF64" s="23">
        <f t="shared" si="163"/>
        <v>0</v>
      </c>
      <c r="AG64" s="23">
        <f t="shared" ref="AG64" si="164">IF(AND(AG$1&gt;=$E64,AF65),AF64+1,0)</f>
        <v>0</v>
      </c>
      <c r="AH64" s="23">
        <f t="shared" ref="AH64" si="165">IF(AND(AH$1&gt;=$E64,AG65),AG64+1,0)</f>
        <v>0</v>
      </c>
      <c r="AI64" s="23">
        <f t="shared" ref="AI64" si="166">IF(AND(AI$1&gt;=$E64,AH65),AH64+1,0)</f>
        <v>0</v>
      </c>
      <c r="AJ64" s="23">
        <f t="shared" ref="AJ64" si="167">IF(AND(AJ$1&gt;=$E64,AI65),AI64+1,0)</f>
        <v>0</v>
      </c>
      <c r="AK64" s="23">
        <f t="shared" ref="AK64" si="168">IF(AND(AK$1&gt;=$E64,AJ65),AJ64+1,0)</f>
        <v>0</v>
      </c>
      <c r="AL64" s="23">
        <f t="shared" ref="AL64" si="169">IF(AND(AL$1&gt;=$E64,AK65),AK64+1,0)</f>
        <v>0</v>
      </c>
      <c r="AM64" s="23">
        <f t="shared" ref="AM64" si="170">IF(AND(AM$1&gt;=$E64,AL65),AL64+1,0)</f>
        <v>0</v>
      </c>
      <c r="AN64" s="23">
        <f t="shared" ref="AN64" si="171">IF(AND(AN$1&gt;=$E64,AM65),AM64+1,0)</f>
        <v>0</v>
      </c>
      <c r="AO64" s="23">
        <f t="shared" ref="AO64" si="172">IF(AND(AO$1&gt;=$E64,AN65),AN64+1,0)</f>
        <v>0</v>
      </c>
      <c r="AP64" s="23">
        <f t="shared" ref="AP64" si="173">IF(AND(AP$1&gt;=$E64,AO65),AO64+1,0)</f>
        <v>0</v>
      </c>
      <c r="AQ64" s="23">
        <f t="shared" ref="AQ64" si="174">IF(AND(AQ$1&gt;=$E64,AP65),AP64+1,0)</f>
        <v>0</v>
      </c>
      <c r="AR64" s="23">
        <f t="shared" ref="AR64:AS64" si="175">IF(AND(AR$1&gt;=$E64,AQ65),AQ64+1,0)</f>
        <v>0</v>
      </c>
      <c r="AS64" s="23">
        <f t="shared" si="175"/>
        <v>0</v>
      </c>
    </row>
    <row r="65" spans="1:45" ht="12.75" hidden="1" customHeight="1">
      <c r="A65" s="57"/>
      <c r="B65" s="23" t="s">
        <v>204</v>
      </c>
      <c r="C65" s="23" t="s">
        <v>206</v>
      </c>
      <c r="D65" s="23"/>
      <c r="E65" s="23"/>
      <c r="F65" s="23" t="b">
        <f>TRUE()</f>
        <v>1</v>
      </c>
      <c r="G65" s="23" t="b">
        <f>IF(AND(G64&lt;'Invoer Parameters'!$D$50,F65),TRUE(),FALSE())</f>
        <v>0</v>
      </c>
      <c r="H65" s="23" t="b">
        <f>IF(AND(H64&lt;'Invoer Parameters'!$D$50,G65),TRUE(),FALSE())</f>
        <v>0</v>
      </c>
      <c r="I65" s="23" t="b">
        <f>IF(AND(I64&lt;'Invoer Parameters'!$D$50,H65),TRUE(),FALSE())</f>
        <v>0</v>
      </c>
      <c r="J65" s="23" t="b">
        <f>IF(AND(J64&lt;'Invoer Parameters'!$D$50,I65),TRUE(),FALSE())</f>
        <v>0</v>
      </c>
      <c r="K65" s="23" t="b">
        <f>IF(AND(K64&lt;'Invoer Parameters'!$D$50,J65),TRUE(),FALSE())</f>
        <v>0</v>
      </c>
      <c r="L65" s="23" t="b">
        <f>IF(AND(L64&lt;'Invoer Parameters'!$D$50,K65),TRUE(),FALSE())</f>
        <v>0</v>
      </c>
      <c r="M65" s="23" t="b">
        <f>IF(AND(M64&lt;'Invoer Parameters'!$D$50,L65),TRUE(),FALSE())</f>
        <v>0</v>
      </c>
      <c r="N65" s="23" t="b">
        <f>IF(AND(N64&lt;'Invoer Parameters'!$D$50,M65),TRUE(),FALSE())</f>
        <v>0</v>
      </c>
      <c r="O65" s="23" t="b">
        <f>IF(AND(O64&lt;'Invoer Parameters'!$D$50,N65),TRUE(),FALSE())</f>
        <v>0</v>
      </c>
      <c r="P65" s="23" t="b">
        <f>IF(AND(P64&lt;'Invoer Parameters'!$D$50,O65),TRUE(),FALSE())</f>
        <v>0</v>
      </c>
      <c r="Q65" s="23" t="b">
        <f>IF(AND(Q64&lt;'Invoer Parameters'!$D$50,P65),TRUE(),FALSE())</f>
        <v>0</v>
      </c>
      <c r="R65" s="23" t="b">
        <f>IF(AND(R64&lt;'Invoer Parameters'!$D$50,Q65),TRUE(),FALSE())</f>
        <v>0</v>
      </c>
      <c r="S65" s="23" t="b">
        <f>IF(AND(S64&lt;'Invoer Parameters'!$D$50,R65),TRUE(),FALSE())</f>
        <v>0</v>
      </c>
      <c r="T65" s="23" t="b">
        <f>IF(AND(T64&lt;'Invoer Parameters'!$D$50,S65),TRUE(),FALSE())</f>
        <v>0</v>
      </c>
      <c r="U65" s="23" t="b">
        <f>IF(AND(U64&lt;'Invoer Parameters'!$D$50,T65),TRUE(),FALSE())</f>
        <v>0</v>
      </c>
      <c r="V65" s="23" t="b">
        <f>IF(AND(V64&lt;'Invoer Parameters'!$D$50,U65),TRUE(),FALSE())</f>
        <v>0</v>
      </c>
      <c r="W65" s="23" t="b">
        <f>IF(AND(W64&lt;'Invoer Parameters'!$D$50,V65),TRUE(),FALSE())</f>
        <v>0</v>
      </c>
      <c r="X65" s="23" t="b">
        <f>IF(AND(X64&lt;'Invoer Parameters'!$D$50,W65),TRUE(),FALSE())</f>
        <v>0</v>
      </c>
      <c r="Y65" s="23" t="b">
        <f>IF(AND(Y64&lt;'Invoer Parameters'!$D$50,X65),TRUE(),FALSE())</f>
        <v>0</v>
      </c>
      <c r="Z65" s="23" t="b">
        <f>IF(AND(Z64&lt;'Invoer Parameters'!$D$50,Y65),TRUE(),FALSE())</f>
        <v>0</v>
      </c>
      <c r="AA65" s="23" t="b">
        <f>IF(AND(AA64&lt;'Invoer Parameters'!$D$50,Z65),TRUE(),FALSE())</f>
        <v>0</v>
      </c>
      <c r="AB65" s="23" t="b">
        <f>IF(AND(AB64&lt;'Invoer Parameters'!$D$50,AA65),TRUE(),FALSE())</f>
        <v>0</v>
      </c>
      <c r="AC65" s="23" t="b">
        <f>IF(AND(AC64&lt;'Invoer Parameters'!$D$50,AB65),TRUE(),FALSE())</f>
        <v>0</v>
      </c>
      <c r="AD65" s="23" t="b">
        <f>IF(AND(AD64&lt;'Invoer Parameters'!$D$50,AC65),TRUE(),FALSE())</f>
        <v>0</v>
      </c>
      <c r="AE65" s="23" t="b">
        <f>IF(AND(AE64&lt;'Invoer Parameters'!$D$50,AD65),TRUE(),FALSE())</f>
        <v>0</v>
      </c>
      <c r="AF65" s="23" t="b">
        <f>IF(AND(AF64&lt;'Invoer Parameters'!$D$50,AE65),TRUE(),FALSE())</f>
        <v>0</v>
      </c>
      <c r="AG65" s="23" t="b">
        <f>IF(AND(AG64&lt;'Invoer Parameters'!$D$50,AF65),TRUE(),FALSE())</f>
        <v>0</v>
      </c>
      <c r="AH65" s="23" t="b">
        <f>IF(AND(AH64&lt;'Invoer Parameters'!$D$50,AG65),TRUE(),FALSE())</f>
        <v>0</v>
      </c>
      <c r="AI65" s="23" t="b">
        <f>IF(AND(AI64&lt;'Invoer Parameters'!$D$50,AH65),TRUE(),FALSE())</f>
        <v>0</v>
      </c>
      <c r="AJ65" s="23" t="b">
        <f>IF(AND(AJ64&lt;'Invoer Parameters'!$D$50,AI65),TRUE(),FALSE())</f>
        <v>0</v>
      </c>
      <c r="AK65" s="23" t="b">
        <f>IF(AND(AK64&lt;'Invoer Parameters'!$D$50,AJ65),TRUE(),FALSE())</f>
        <v>0</v>
      </c>
      <c r="AL65" s="23" t="b">
        <f>IF(AND(AL64&lt;'Invoer Parameters'!$D$50,AK65),TRUE(),FALSE())</f>
        <v>0</v>
      </c>
      <c r="AM65" s="23" t="b">
        <f>IF(AND(AM64&lt;'Invoer Parameters'!$D$50,AL65),TRUE(),FALSE())</f>
        <v>0</v>
      </c>
      <c r="AN65" s="23" t="b">
        <f>IF(AND(AN64&lt;'Invoer Parameters'!$D$50,AM65),TRUE(),FALSE())</f>
        <v>0</v>
      </c>
      <c r="AO65" s="23" t="b">
        <f>IF(AND(AO64&lt;'Invoer Parameters'!$D$50,AN65),TRUE(),FALSE())</f>
        <v>0</v>
      </c>
      <c r="AP65" s="23" t="b">
        <f>IF(AND(AP64&lt;'Invoer Parameters'!$D$50,AO65),TRUE(),FALSE())</f>
        <v>0</v>
      </c>
      <c r="AQ65" s="23" t="b">
        <f>IF(AND(AQ64&lt;'Invoer Parameters'!$D$50,AP65),TRUE(),FALSE())</f>
        <v>0</v>
      </c>
      <c r="AR65" s="23" t="b">
        <f>IF(AND(AR64&lt;'Invoer Parameters'!$D$50,AQ65),TRUE(),FALSE())</f>
        <v>0</v>
      </c>
      <c r="AS65" s="23" t="b">
        <f>IF(AND(AS64&lt;'Invoer Parameters'!$D$50,AR65),TRUE(),FALSE())</f>
        <v>0</v>
      </c>
    </row>
    <row r="66" spans="1:45" ht="12.75" hidden="1" customHeight="1">
      <c r="A66" s="57"/>
      <c r="B66" s="24" t="s">
        <v>204</v>
      </c>
      <c r="C66" s="24" t="s">
        <v>211</v>
      </c>
      <c r="D66" s="24" t="s">
        <v>61</v>
      </c>
      <c r="E66" s="25" t="e">
        <f t="shared" ref="E66:E80" si="176">SUM(F66:AS66)</f>
        <v>#NUM!</v>
      </c>
      <c r="F66" s="25">
        <f>IF(F$56&gt;0,PPMT('Invoer Parameters'!$D$51,F$56,'Invoer Parameters'!$D$50,'Invoer Parameters'!$J$68),0)*-1</f>
        <v>0</v>
      </c>
      <c r="G66" s="25" t="e">
        <f>IF(G$56&gt;0,PPMT('Invoer Parameters'!$D$51,G$56,'Invoer Parameters'!$D$50,'Invoer Parameters'!$J$68),0)*-1</f>
        <v>#NUM!</v>
      </c>
      <c r="H66" s="25">
        <f>IF(H$56&gt;0,PPMT('Invoer Parameters'!$D$51,H$56,'Invoer Parameters'!$D$50,'Invoer Parameters'!$J$68),0)*-1</f>
        <v>0</v>
      </c>
      <c r="I66" s="25">
        <f>IF(I$56&gt;0,PPMT('Invoer Parameters'!$D$51,I$56,'Invoer Parameters'!$D$50,'Invoer Parameters'!$J$68),0)*-1</f>
        <v>0</v>
      </c>
      <c r="J66" s="25">
        <f>IF(J$56&gt;0,PPMT('Invoer Parameters'!$D$51,J$56,'Invoer Parameters'!$D$50,'Invoer Parameters'!$J$68),0)*-1</f>
        <v>0</v>
      </c>
      <c r="K66" s="25">
        <f>IF(K$56&gt;0,PPMT('Invoer Parameters'!$D$51,K$56,'Invoer Parameters'!$D$50,'Invoer Parameters'!$J$68),0)*-1</f>
        <v>0</v>
      </c>
      <c r="L66" s="25">
        <f>IF(L$56&gt;0,PPMT('Invoer Parameters'!$D$51,L$56,'Invoer Parameters'!$D$50,'Invoer Parameters'!$J$68),0)*-1</f>
        <v>0</v>
      </c>
      <c r="M66" s="25">
        <f>IF(M$56&gt;0,PPMT('Invoer Parameters'!$D$51,M$56,'Invoer Parameters'!$D$50,'Invoer Parameters'!$J$68),0)*-1</f>
        <v>0</v>
      </c>
      <c r="N66" s="25">
        <f>IF(N$56&gt;0,PPMT('Invoer Parameters'!$D$51,N$56,'Invoer Parameters'!$D$50,'Invoer Parameters'!$J$68),0)*-1</f>
        <v>0</v>
      </c>
      <c r="O66" s="25">
        <f>IF(O$56&gt;0,PPMT('Invoer Parameters'!$D$51,O$56,'Invoer Parameters'!$D$50,'Invoer Parameters'!$J$68),0)*-1</f>
        <v>0</v>
      </c>
      <c r="P66" s="25">
        <f>IF(P$56&gt;0,PPMT('Invoer Parameters'!$D$51,P$56,'Invoer Parameters'!$D$50,'Invoer Parameters'!$J$68),0)*-1</f>
        <v>0</v>
      </c>
      <c r="Q66" s="25">
        <f>IF(Q$56&gt;0,PPMT('Invoer Parameters'!$D$51,Q$56,'Invoer Parameters'!$D$50,'Invoer Parameters'!$J$68),0)*-1</f>
        <v>0</v>
      </c>
      <c r="R66" s="25">
        <f>IF(R$56&gt;0,PPMT('Invoer Parameters'!$D$51,R$56,'Invoer Parameters'!$D$50,'Invoer Parameters'!$J$68),0)*-1</f>
        <v>0</v>
      </c>
      <c r="S66" s="25">
        <f>IF(S$56&gt;0,PPMT('Invoer Parameters'!$D$51,S$56,'Invoer Parameters'!$D$50,'Invoer Parameters'!$J$68),0)*-1</f>
        <v>0</v>
      </c>
      <c r="T66" s="25">
        <f>IF(T$56&gt;0,PPMT('Invoer Parameters'!$D$51,T$56,'Invoer Parameters'!$D$50,'Invoer Parameters'!$J$68),0)*-1</f>
        <v>0</v>
      </c>
      <c r="U66" s="25">
        <f>IF(U$56&gt;0,PPMT('Invoer Parameters'!$D$51,U$56,'Invoer Parameters'!$D$50,'Invoer Parameters'!$J$68),0)*-1</f>
        <v>0</v>
      </c>
      <c r="V66" s="25">
        <f>IF(V$56&gt;0,PPMT('Invoer Parameters'!$D$51,V$56,'Invoer Parameters'!$D$50,'Invoer Parameters'!$J$68),0)*-1</f>
        <v>0</v>
      </c>
      <c r="W66" s="25">
        <f>IF(W$56&gt;0,PPMT('Invoer Parameters'!$D$51,W$56,'Invoer Parameters'!$D$50,'Invoer Parameters'!$J$68),0)*-1</f>
        <v>0</v>
      </c>
      <c r="X66" s="25">
        <f>IF(X$56&gt;0,PPMT('Invoer Parameters'!$D$51,X$56,'Invoer Parameters'!$D$50,'Invoer Parameters'!$J$68),0)*-1</f>
        <v>0</v>
      </c>
      <c r="Y66" s="25">
        <f>IF(Y$56&gt;0,PPMT('Invoer Parameters'!$D$51,Y$56,'Invoer Parameters'!$D$50,'Invoer Parameters'!$J$68),0)*-1</f>
        <v>0</v>
      </c>
      <c r="Z66" s="25">
        <f>IF(Z$56&gt;0,PPMT('Invoer Parameters'!$D$51,Z$56,'Invoer Parameters'!$D$50,'Invoer Parameters'!$J$68),0)*-1</f>
        <v>0</v>
      </c>
      <c r="AA66" s="25">
        <f>IF(AA$56&gt;0,PPMT('Invoer Parameters'!$D$51,AA$56,'Invoer Parameters'!$D$50,'Invoer Parameters'!$J$68),0)*-1</f>
        <v>0</v>
      </c>
      <c r="AB66" s="25">
        <f>IF(AB$56&gt;0,PPMT('Invoer Parameters'!$D$51,AB$56,'Invoer Parameters'!$D$50,'Invoer Parameters'!$J$68),0)*-1</f>
        <v>0</v>
      </c>
      <c r="AC66" s="25">
        <f>IF(AC$56&gt;0,PPMT('Invoer Parameters'!$D$51,AC$56,'Invoer Parameters'!$D$50,'Invoer Parameters'!$J$68),0)*-1</f>
        <v>0</v>
      </c>
      <c r="AD66" s="25">
        <f>IF(AD$56&gt;0,PPMT('Invoer Parameters'!$D$51,AD$56,'Invoer Parameters'!$D$50,'Invoer Parameters'!$J$68),0)*-1</f>
        <v>0</v>
      </c>
      <c r="AE66" s="25">
        <f>IF(AE$56&gt;0,PPMT('Invoer Parameters'!$D$51,AE$56,'Invoer Parameters'!$D$50,'Invoer Parameters'!$J$68),0)*-1</f>
        <v>0</v>
      </c>
      <c r="AF66" s="25">
        <f>IF(AF$56&gt;0,PPMT('Invoer Parameters'!$D$51,AF$56,'Invoer Parameters'!$D$50,'Invoer Parameters'!$J$68),0)*-1</f>
        <v>0</v>
      </c>
      <c r="AG66" s="25">
        <f>IF(AG$56&gt;0,PPMT('Invoer Parameters'!$D$51,AG$56,'Invoer Parameters'!$D$50,'Invoer Parameters'!$J$68),0)*-1</f>
        <v>0</v>
      </c>
      <c r="AH66" s="25">
        <f>IF(AH$56&gt;0,PPMT('Invoer Parameters'!$D$51,AH$56,'Invoer Parameters'!$D$50,'Invoer Parameters'!$J$68),0)*-1</f>
        <v>0</v>
      </c>
      <c r="AI66" s="25">
        <f>IF(AI$56&gt;0,PPMT('Invoer Parameters'!$D$51,AI$56,'Invoer Parameters'!$D$50,'Invoer Parameters'!$J$68),0)*-1</f>
        <v>0</v>
      </c>
      <c r="AJ66" s="25">
        <f>IF(AJ$56&gt;0,PPMT('Invoer Parameters'!$D$51,AJ$56,'Invoer Parameters'!$D$50,'Invoer Parameters'!$J$68),0)*-1</f>
        <v>0</v>
      </c>
      <c r="AK66" s="25">
        <f>IF(AK$56&gt;0,PPMT('Invoer Parameters'!$D$51,AK$56,'Invoer Parameters'!$D$50,'Invoer Parameters'!$J$68),0)*-1</f>
        <v>0</v>
      </c>
      <c r="AL66" s="25">
        <f>IF(AL$56&gt;0,PPMT('Invoer Parameters'!$D$51,AL$56,'Invoer Parameters'!$D$50,'Invoer Parameters'!$J$68),0)*-1</f>
        <v>0</v>
      </c>
      <c r="AM66" s="25">
        <f>IF(AM$56&gt;0,PPMT('Invoer Parameters'!$D$51,AM$56,'Invoer Parameters'!$D$50,'Invoer Parameters'!$J$68),0)*-1</f>
        <v>0</v>
      </c>
      <c r="AN66" s="25">
        <f>IF(AN$56&gt;0,PPMT('Invoer Parameters'!$D$51,AN$56,'Invoer Parameters'!$D$50,'Invoer Parameters'!$J$68),0)*-1</f>
        <v>0</v>
      </c>
      <c r="AO66" s="25">
        <f>IF(AO$56&gt;0,PPMT('Invoer Parameters'!$D$51,AO$56,'Invoer Parameters'!$D$50,'Invoer Parameters'!$J$68),0)*-1</f>
        <v>0</v>
      </c>
      <c r="AP66" s="25">
        <f>IF(AP$56&gt;0,PPMT('Invoer Parameters'!$D$51,AP$56,'Invoer Parameters'!$D$50,'Invoer Parameters'!$J$68),0)*-1</f>
        <v>0</v>
      </c>
      <c r="AQ66" s="25">
        <f>IF(AQ$56&gt;0,PPMT('Invoer Parameters'!$D$51,AQ$56,'Invoer Parameters'!$D$50,'Invoer Parameters'!$J$68),0)*-1</f>
        <v>0</v>
      </c>
      <c r="AR66" s="25">
        <f>IF(AR$56&gt;0,PPMT('Invoer Parameters'!$D$51,AR$56,'Invoer Parameters'!$D$50,'Invoer Parameters'!$J$68),0)*-1</f>
        <v>0</v>
      </c>
      <c r="AS66" s="25">
        <f>IF(AS$56&gt;0,PPMT('Invoer Parameters'!$D$51,AS$56,'Invoer Parameters'!$D$50,'Invoer Parameters'!$J$68),0)*-1</f>
        <v>0</v>
      </c>
    </row>
    <row r="67" spans="1:45" ht="12.75" hidden="1" customHeight="1">
      <c r="A67" s="57"/>
      <c r="B67" s="24" t="s">
        <v>204</v>
      </c>
      <c r="C67" s="24" t="s">
        <v>212</v>
      </c>
      <c r="D67" s="24" t="s">
        <v>61</v>
      </c>
      <c r="E67" s="25" t="e">
        <f t="shared" si="176"/>
        <v>#NUM!</v>
      </c>
      <c r="F67" s="25">
        <f>IF(F$58&gt;0,PPMT('Invoer Parameters'!$D$51,F$58,'Invoer Parameters'!$D$50,'Invoer Parameters'!$J$69),0)*-1</f>
        <v>0</v>
      </c>
      <c r="G67" s="25" t="e">
        <f>IF(G$58&gt;0,PPMT('Invoer Parameters'!$D$51,G$58,'Invoer Parameters'!$D$50,'Invoer Parameters'!$J$69),0)*-1</f>
        <v>#NUM!</v>
      </c>
      <c r="H67" s="25">
        <f>IF(H$58&gt;0,PPMT('Invoer Parameters'!$D$51,H$58,'Invoer Parameters'!$D$50,'Invoer Parameters'!$J$69),0)*-1</f>
        <v>0</v>
      </c>
      <c r="I67" s="25">
        <f>IF(I$58&gt;0,PPMT('Invoer Parameters'!$D$51,I$58,'Invoer Parameters'!$D$50,'Invoer Parameters'!$J$69),0)*-1</f>
        <v>0</v>
      </c>
      <c r="J67" s="25">
        <f>IF(J$58&gt;0,PPMT('Invoer Parameters'!$D$51,J$58,'Invoer Parameters'!$D$50,'Invoer Parameters'!$J$69),0)*-1</f>
        <v>0</v>
      </c>
      <c r="K67" s="25">
        <f>IF(K$58&gt;0,PPMT('Invoer Parameters'!$D$51,K$58,'Invoer Parameters'!$D$50,'Invoer Parameters'!$J$69),0)*-1</f>
        <v>0</v>
      </c>
      <c r="L67" s="25">
        <f>IF(L$58&gt;0,PPMT('Invoer Parameters'!$D$51,L$58,'Invoer Parameters'!$D$50,'Invoer Parameters'!$J$69),0)*-1</f>
        <v>0</v>
      </c>
      <c r="M67" s="25">
        <f>IF(M$58&gt;0,PPMT('Invoer Parameters'!$D$51,M$58,'Invoer Parameters'!$D$50,'Invoer Parameters'!$J$69),0)*-1</f>
        <v>0</v>
      </c>
      <c r="N67" s="25">
        <f>IF(N$58&gt;0,PPMT('Invoer Parameters'!$D$51,N$58,'Invoer Parameters'!$D$50,'Invoer Parameters'!$J$69),0)*-1</f>
        <v>0</v>
      </c>
      <c r="O67" s="25">
        <f>IF(O$58&gt;0,PPMT('Invoer Parameters'!$D$51,O$58,'Invoer Parameters'!$D$50,'Invoer Parameters'!$J$69),0)*-1</f>
        <v>0</v>
      </c>
      <c r="P67" s="25">
        <f>IF(P$58&gt;0,PPMT('Invoer Parameters'!$D$51,P$58,'Invoer Parameters'!$D$50,'Invoer Parameters'!$J$69),0)*-1</f>
        <v>0</v>
      </c>
      <c r="Q67" s="25">
        <f>IF(Q$58&gt;0,PPMT('Invoer Parameters'!$D$51,Q$58,'Invoer Parameters'!$D$50,'Invoer Parameters'!$J$69),0)*-1</f>
        <v>0</v>
      </c>
      <c r="R67" s="25">
        <f>IF(R$58&gt;0,PPMT('Invoer Parameters'!$D$51,R$58,'Invoer Parameters'!$D$50,'Invoer Parameters'!$J$69),0)*-1</f>
        <v>0</v>
      </c>
      <c r="S67" s="25">
        <f>IF(S$58&gt;0,PPMT('Invoer Parameters'!$D$51,S$58,'Invoer Parameters'!$D$50,'Invoer Parameters'!$J$69),0)*-1</f>
        <v>0</v>
      </c>
      <c r="T67" s="25">
        <f>IF(T$58&gt;0,PPMT('Invoer Parameters'!$D$51,T$58,'Invoer Parameters'!$D$50,'Invoer Parameters'!$J$69),0)*-1</f>
        <v>0</v>
      </c>
      <c r="U67" s="25">
        <f>IF(U$58&gt;0,PPMT('Invoer Parameters'!$D$51,U$58,'Invoer Parameters'!$D$50,'Invoer Parameters'!$J$69),0)*-1</f>
        <v>0</v>
      </c>
      <c r="V67" s="25">
        <f>IF(V$58&gt;0,PPMT('Invoer Parameters'!$D$51,V$58,'Invoer Parameters'!$D$50,'Invoer Parameters'!$J$69),0)*-1</f>
        <v>0</v>
      </c>
      <c r="W67" s="25">
        <f>IF(W$58&gt;0,PPMT('Invoer Parameters'!$D$51,W$58,'Invoer Parameters'!$D$50,'Invoer Parameters'!$J$69),0)*-1</f>
        <v>0</v>
      </c>
      <c r="X67" s="25">
        <f>IF(X$58&gt;0,PPMT('Invoer Parameters'!$D$51,X$58,'Invoer Parameters'!$D$50,'Invoer Parameters'!$J$69),0)*-1</f>
        <v>0</v>
      </c>
      <c r="Y67" s="25">
        <f>IF(Y$58&gt;0,PPMT('Invoer Parameters'!$D$51,Y$58,'Invoer Parameters'!$D$50,'Invoer Parameters'!$J$69),0)*-1</f>
        <v>0</v>
      </c>
      <c r="Z67" s="25">
        <f>IF(Z$58&gt;0,PPMT('Invoer Parameters'!$D$51,Z$58,'Invoer Parameters'!$D$50,'Invoer Parameters'!$J$69),0)*-1</f>
        <v>0</v>
      </c>
      <c r="AA67" s="25">
        <f>IF(AA$58&gt;0,PPMT('Invoer Parameters'!$D$51,AA$58,'Invoer Parameters'!$D$50,'Invoer Parameters'!$J$69),0)*-1</f>
        <v>0</v>
      </c>
      <c r="AB67" s="25">
        <f>IF(AB$58&gt;0,PPMT('Invoer Parameters'!$D$51,AB$58,'Invoer Parameters'!$D$50,'Invoer Parameters'!$J$69),0)*-1</f>
        <v>0</v>
      </c>
      <c r="AC67" s="25">
        <f>IF(AC$58&gt;0,PPMT('Invoer Parameters'!$D$51,AC$58,'Invoer Parameters'!$D$50,'Invoer Parameters'!$J$69),0)*-1</f>
        <v>0</v>
      </c>
      <c r="AD67" s="25">
        <f>IF(AD$58&gt;0,PPMT('Invoer Parameters'!$D$51,AD$58,'Invoer Parameters'!$D$50,'Invoer Parameters'!$J$69),0)*-1</f>
        <v>0</v>
      </c>
      <c r="AE67" s="25">
        <f>IF(AE$58&gt;0,PPMT('Invoer Parameters'!$D$51,AE$58,'Invoer Parameters'!$D$50,'Invoer Parameters'!$J$69),0)*-1</f>
        <v>0</v>
      </c>
      <c r="AF67" s="25">
        <f>IF(AF$58&gt;0,PPMT('Invoer Parameters'!$D$51,AF$58,'Invoer Parameters'!$D$50,'Invoer Parameters'!$J$69),0)*-1</f>
        <v>0</v>
      </c>
      <c r="AG67" s="25">
        <f>IF(AG$58&gt;0,PPMT('Invoer Parameters'!$D$51,AG$58,'Invoer Parameters'!$D$50,'Invoer Parameters'!$J$69),0)*-1</f>
        <v>0</v>
      </c>
      <c r="AH67" s="25">
        <f>IF(AH$58&gt;0,PPMT('Invoer Parameters'!$D$51,AH$58,'Invoer Parameters'!$D$50,'Invoer Parameters'!$J$69),0)*-1</f>
        <v>0</v>
      </c>
      <c r="AI67" s="25">
        <f>IF(AI$58&gt;0,PPMT('Invoer Parameters'!$D$51,AI$58,'Invoer Parameters'!$D$50,'Invoer Parameters'!$J$69),0)*-1</f>
        <v>0</v>
      </c>
      <c r="AJ67" s="25">
        <f>IF(AJ$58&gt;0,PPMT('Invoer Parameters'!$D$51,AJ$58,'Invoer Parameters'!$D$50,'Invoer Parameters'!$J$69),0)*-1</f>
        <v>0</v>
      </c>
      <c r="AK67" s="25">
        <f>IF(AK$58&gt;0,PPMT('Invoer Parameters'!$D$51,AK$58,'Invoer Parameters'!$D$50,'Invoer Parameters'!$J$69),0)*-1</f>
        <v>0</v>
      </c>
      <c r="AL67" s="25">
        <f>IF(AL$58&gt;0,PPMT('Invoer Parameters'!$D$51,AL$58,'Invoer Parameters'!$D$50,'Invoer Parameters'!$J$69),0)*-1</f>
        <v>0</v>
      </c>
      <c r="AM67" s="25">
        <f>IF(AM$58&gt;0,PPMT('Invoer Parameters'!$D$51,AM$58,'Invoer Parameters'!$D$50,'Invoer Parameters'!$J$69),0)*-1</f>
        <v>0</v>
      </c>
      <c r="AN67" s="25">
        <f>IF(AN$58&gt;0,PPMT('Invoer Parameters'!$D$51,AN$58,'Invoer Parameters'!$D$50,'Invoer Parameters'!$J$69),0)*-1</f>
        <v>0</v>
      </c>
      <c r="AO67" s="25">
        <f>IF(AO$58&gt;0,PPMT('Invoer Parameters'!$D$51,AO$58,'Invoer Parameters'!$D$50,'Invoer Parameters'!$J$69),0)*-1</f>
        <v>0</v>
      </c>
      <c r="AP67" s="25">
        <f>IF(AP$58&gt;0,PPMT('Invoer Parameters'!$D$51,AP$58,'Invoer Parameters'!$D$50,'Invoer Parameters'!$J$69),0)*-1</f>
        <v>0</v>
      </c>
      <c r="AQ67" s="25">
        <f>IF(AQ$58&gt;0,PPMT('Invoer Parameters'!$D$51,AQ$58,'Invoer Parameters'!$D$50,'Invoer Parameters'!$J$69),0)*-1</f>
        <v>0</v>
      </c>
      <c r="AR67" s="25">
        <f>IF(AR$58&gt;0,PPMT('Invoer Parameters'!$D$51,AR$58,'Invoer Parameters'!$D$50,'Invoer Parameters'!$J$69),0)*-1</f>
        <v>0</v>
      </c>
      <c r="AS67" s="25">
        <f>IF(AS$58&gt;0,PPMT('Invoer Parameters'!$D$51,AS$58,'Invoer Parameters'!$D$50,'Invoer Parameters'!$J$69),0)*-1</f>
        <v>0</v>
      </c>
    </row>
    <row r="68" spans="1:45" ht="12.75" hidden="1" customHeight="1">
      <c r="A68" s="57"/>
      <c r="B68" s="24" t="s">
        <v>204</v>
      </c>
      <c r="C68" s="24" t="s">
        <v>213</v>
      </c>
      <c r="D68" s="24" t="s">
        <v>61</v>
      </c>
      <c r="E68" s="25" t="e">
        <f t="shared" si="176"/>
        <v>#NUM!</v>
      </c>
      <c r="F68" s="25">
        <f>IF(F$60&gt;0,PPMT('Invoer Parameters'!$D$51,F$60,'Invoer Parameters'!$D$50,'Invoer Parameters'!$J$70),0)*-1</f>
        <v>0</v>
      </c>
      <c r="G68" s="25" t="e">
        <f>IF(G$60&gt;0,PPMT('Invoer Parameters'!$D$51,G$60,'Invoer Parameters'!$D$50,'Invoer Parameters'!$J$70),0)*-1</f>
        <v>#NUM!</v>
      </c>
      <c r="H68" s="25">
        <f>IF(H$60&gt;0,PPMT('Invoer Parameters'!$D$51,H$60,'Invoer Parameters'!$D$50,'Invoer Parameters'!$J$70),0)*-1</f>
        <v>0</v>
      </c>
      <c r="I68" s="25">
        <f>IF(I$60&gt;0,PPMT('Invoer Parameters'!$D$51,I$60,'Invoer Parameters'!$D$50,'Invoer Parameters'!$J$70),0)*-1</f>
        <v>0</v>
      </c>
      <c r="J68" s="25">
        <f>IF(J$60&gt;0,PPMT('Invoer Parameters'!$D$51,J$60,'Invoer Parameters'!$D$50,'Invoer Parameters'!$J$70),0)*-1</f>
        <v>0</v>
      </c>
      <c r="K68" s="25">
        <f>IF(K$60&gt;0,PPMT('Invoer Parameters'!$D$51,K$60,'Invoer Parameters'!$D$50,'Invoer Parameters'!$J$70),0)*-1</f>
        <v>0</v>
      </c>
      <c r="L68" s="25">
        <f>IF(L$60&gt;0,PPMT('Invoer Parameters'!$D$51,L$60,'Invoer Parameters'!$D$50,'Invoer Parameters'!$J$70),0)*-1</f>
        <v>0</v>
      </c>
      <c r="M68" s="25">
        <f>IF(M$60&gt;0,PPMT('Invoer Parameters'!$D$51,M$60,'Invoer Parameters'!$D$50,'Invoer Parameters'!$J$70),0)*-1</f>
        <v>0</v>
      </c>
      <c r="N68" s="25">
        <f>IF(N$60&gt;0,PPMT('Invoer Parameters'!$D$51,N$60,'Invoer Parameters'!$D$50,'Invoer Parameters'!$J$70),0)*-1</f>
        <v>0</v>
      </c>
      <c r="O68" s="25">
        <f>IF(O$60&gt;0,PPMT('Invoer Parameters'!$D$51,O$60,'Invoer Parameters'!$D$50,'Invoer Parameters'!$J$70),0)*-1</f>
        <v>0</v>
      </c>
      <c r="P68" s="25">
        <f>IF(P$60&gt;0,PPMT('Invoer Parameters'!$D$51,P$60,'Invoer Parameters'!$D$50,'Invoer Parameters'!$J$70),0)*-1</f>
        <v>0</v>
      </c>
      <c r="Q68" s="25">
        <f>IF(Q$60&gt;0,PPMT('Invoer Parameters'!$D$51,Q$60,'Invoer Parameters'!$D$50,'Invoer Parameters'!$J$70),0)*-1</f>
        <v>0</v>
      </c>
      <c r="R68" s="25">
        <f>IF(R$60&gt;0,PPMT('Invoer Parameters'!$D$51,R$60,'Invoer Parameters'!$D$50,'Invoer Parameters'!$J$70),0)*-1</f>
        <v>0</v>
      </c>
      <c r="S68" s="25">
        <f>IF(S$60&gt;0,PPMT('Invoer Parameters'!$D$51,S$60,'Invoer Parameters'!$D$50,'Invoer Parameters'!$J$70),0)*-1</f>
        <v>0</v>
      </c>
      <c r="T68" s="25">
        <f>IF(T$60&gt;0,PPMT('Invoer Parameters'!$D$51,T$60,'Invoer Parameters'!$D$50,'Invoer Parameters'!$J$70),0)*-1</f>
        <v>0</v>
      </c>
      <c r="U68" s="25">
        <f>IF(U$60&gt;0,PPMT('Invoer Parameters'!$D$51,U$60,'Invoer Parameters'!$D$50,'Invoer Parameters'!$J$70),0)*-1</f>
        <v>0</v>
      </c>
      <c r="V68" s="25">
        <f>IF(V$60&gt;0,PPMT('Invoer Parameters'!$D$51,V$60,'Invoer Parameters'!$D$50,'Invoer Parameters'!$J$70),0)*-1</f>
        <v>0</v>
      </c>
      <c r="W68" s="25">
        <f>IF(W$60&gt;0,PPMT('Invoer Parameters'!$D$51,W$60,'Invoer Parameters'!$D$50,'Invoer Parameters'!$J$70),0)*-1</f>
        <v>0</v>
      </c>
      <c r="X68" s="25">
        <f>IF(X$60&gt;0,PPMT('Invoer Parameters'!$D$51,X$60,'Invoer Parameters'!$D$50,'Invoer Parameters'!$J$70),0)*-1</f>
        <v>0</v>
      </c>
      <c r="Y68" s="25">
        <f>IF(Y$60&gt;0,PPMT('Invoer Parameters'!$D$51,Y$60,'Invoer Parameters'!$D$50,'Invoer Parameters'!$J$70),0)*-1</f>
        <v>0</v>
      </c>
      <c r="Z68" s="25">
        <f>IF(Z$60&gt;0,PPMT('Invoer Parameters'!$D$51,Z$60,'Invoer Parameters'!$D$50,'Invoer Parameters'!$J$70),0)*-1</f>
        <v>0</v>
      </c>
      <c r="AA68" s="25">
        <f>IF(AA$60&gt;0,PPMT('Invoer Parameters'!$D$51,AA$60,'Invoer Parameters'!$D$50,'Invoer Parameters'!$J$70),0)*-1</f>
        <v>0</v>
      </c>
      <c r="AB68" s="25">
        <f>IF(AB$60&gt;0,PPMT('Invoer Parameters'!$D$51,AB$60,'Invoer Parameters'!$D$50,'Invoer Parameters'!$J$70),0)*-1</f>
        <v>0</v>
      </c>
      <c r="AC68" s="25">
        <f>IF(AC$60&gt;0,PPMT('Invoer Parameters'!$D$51,AC$60,'Invoer Parameters'!$D$50,'Invoer Parameters'!$J$70),0)*-1</f>
        <v>0</v>
      </c>
      <c r="AD68" s="25">
        <f>IF(AD$60&gt;0,PPMT('Invoer Parameters'!$D$51,AD$60,'Invoer Parameters'!$D$50,'Invoer Parameters'!$J$70),0)*-1</f>
        <v>0</v>
      </c>
      <c r="AE68" s="25">
        <f>IF(AE$60&gt;0,PPMT('Invoer Parameters'!$D$51,AE$60,'Invoer Parameters'!$D$50,'Invoer Parameters'!$J$70),0)*-1</f>
        <v>0</v>
      </c>
      <c r="AF68" s="25">
        <f>IF(AF$60&gt;0,PPMT('Invoer Parameters'!$D$51,AF$60,'Invoer Parameters'!$D$50,'Invoer Parameters'!$J$70),0)*-1</f>
        <v>0</v>
      </c>
      <c r="AG68" s="25">
        <f>IF(AG$60&gt;0,PPMT('Invoer Parameters'!$D$51,AG$60,'Invoer Parameters'!$D$50,'Invoer Parameters'!$J$70),0)*-1</f>
        <v>0</v>
      </c>
      <c r="AH68" s="25">
        <f>IF(AH$60&gt;0,PPMT('Invoer Parameters'!$D$51,AH$60,'Invoer Parameters'!$D$50,'Invoer Parameters'!$J$70),0)*-1</f>
        <v>0</v>
      </c>
      <c r="AI68" s="25">
        <f>IF(AI$60&gt;0,PPMT('Invoer Parameters'!$D$51,AI$60,'Invoer Parameters'!$D$50,'Invoer Parameters'!$J$70),0)*-1</f>
        <v>0</v>
      </c>
      <c r="AJ68" s="25">
        <f>IF(AJ$60&gt;0,PPMT('Invoer Parameters'!$D$51,AJ$60,'Invoer Parameters'!$D$50,'Invoer Parameters'!$J$70),0)*-1</f>
        <v>0</v>
      </c>
      <c r="AK68" s="25">
        <f>IF(AK$60&gt;0,PPMT('Invoer Parameters'!$D$51,AK$60,'Invoer Parameters'!$D$50,'Invoer Parameters'!$J$70),0)*-1</f>
        <v>0</v>
      </c>
      <c r="AL68" s="25">
        <f>IF(AL$60&gt;0,PPMT('Invoer Parameters'!$D$51,AL$60,'Invoer Parameters'!$D$50,'Invoer Parameters'!$J$70),0)*-1</f>
        <v>0</v>
      </c>
      <c r="AM68" s="25">
        <f>IF(AM$60&gt;0,PPMT('Invoer Parameters'!$D$51,AM$60,'Invoer Parameters'!$D$50,'Invoer Parameters'!$J$70),0)*-1</f>
        <v>0</v>
      </c>
      <c r="AN68" s="25">
        <f>IF(AN$60&gt;0,PPMT('Invoer Parameters'!$D$51,AN$60,'Invoer Parameters'!$D$50,'Invoer Parameters'!$J$70),0)*-1</f>
        <v>0</v>
      </c>
      <c r="AO68" s="25">
        <f>IF(AO$60&gt;0,PPMT('Invoer Parameters'!$D$51,AO$60,'Invoer Parameters'!$D$50,'Invoer Parameters'!$J$70),0)*-1</f>
        <v>0</v>
      </c>
      <c r="AP68" s="25">
        <f>IF(AP$60&gt;0,PPMT('Invoer Parameters'!$D$51,AP$60,'Invoer Parameters'!$D$50,'Invoer Parameters'!$J$70),0)*-1</f>
        <v>0</v>
      </c>
      <c r="AQ68" s="25">
        <f>IF(AQ$60&gt;0,PPMT('Invoer Parameters'!$D$51,AQ$60,'Invoer Parameters'!$D$50,'Invoer Parameters'!$J$70),0)*-1</f>
        <v>0</v>
      </c>
      <c r="AR68" s="25">
        <f>IF(AR$60&gt;0,PPMT('Invoer Parameters'!$D$51,AR$60,'Invoer Parameters'!$D$50,'Invoer Parameters'!$J$70),0)*-1</f>
        <v>0</v>
      </c>
      <c r="AS68" s="25">
        <f>IF(AS$60&gt;0,PPMT('Invoer Parameters'!$D$51,AS$60,'Invoer Parameters'!$D$50,'Invoer Parameters'!$J$70),0)*-1</f>
        <v>0</v>
      </c>
    </row>
    <row r="69" spans="1:45" ht="12.75" hidden="1" customHeight="1">
      <c r="A69" s="57"/>
      <c r="B69" s="24" t="s">
        <v>204</v>
      </c>
      <c r="C69" s="24" t="s">
        <v>214</v>
      </c>
      <c r="D69" s="24" t="s">
        <v>61</v>
      </c>
      <c r="E69" s="25" t="e">
        <f t="shared" si="176"/>
        <v>#NUM!</v>
      </c>
      <c r="F69" s="25">
        <f>IF(F$62&gt;0,PPMT('Invoer Parameters'!$D$51,F$62,'Invoer Parameters'!$D$50,'Invoer Parameters'!$J$71),0)*-1</f>
        <v>0</v>
      </c>
      <c r="G69" s="25" t="e">
        <f>IF(G$62&gt;0,PPMT('Invoer Parameters'!$D$51,G$62,'Invoer Parameters'!$D$50,'Invoer Parameters'!$J$71),0)*-1</f>
        <v>#NUM!</v>
      </c>
      <c r="H69" s="25">
        <f>IF(H$62&gt;0,PPMT('Invoer Parameters'!$D$51,H$62,'Invoer Parameters'!$D$50,'Invoer Parameters'!$J$71),0)*-1</f>
        <v>0</v>
      </c>
      <c r="I69" s="25">
        <f>IF(I$62&gt;0,PPMT('Invoer Parameters'!$D$51,I$62,'Invoer Parameters'!$D$50,'Invoer Parameters'!$J$71),0)*-1</f>
        <v>0</v>
      </c>
      <c r="J69" s="25">
        <f>IF(J$62&gt;0,PPMT('Invoer Parameters'!$D$51,J$62,'Invoer Parameters'!$D$50,'Invoer Parameters'!$J$71),0)*-1</f>
        <v>0</v>
      </c>
      <c r="K69" s="25">
        <f>IF(K$62&gt;0,PPMT('Invoer Parameters'!$D$51,K$62,'Invoer Parameters'!$D$50,'Invoer Parameters'!$J$71),0)*-1</f>
        <v>0</v>
      </c>
      <c r="L69" s="25">
        <f>IF(L$62&gt;0,PPMT('Invoer Parameters'!$D$51,L$62,'Invoer Parameters'!$D$50,'Invoer Parameters'!$J$71),0)*-1</f>
        <v>0</v>
      </c>
      <c r="M69" s="25">
        <f>IF(M$62&gt;0,PPMT('Invoer Parameters'!$D$51,M$62,'Invoer Parameters'!$D$50,'Invoer Parameters'!$J$71),0)*-1</f>
        <v>0</v>
      </c>
      <c r="N69" s="25">
        <f>IF(N$62&gt;0,PPMT('Invoer Parameters'!$D$51,N$62,'Invoer Parameters'!$D$50,'Invoer Parameters'!$J$71),0)*-1</f>
        <v>0</v>
      </c>
      <c r="O69" s="25">
        <f>IF(O$62&gt;0,PPMT('Invoer Parameters'!$D$51,O$62,'Invoer Parameters'!$D$50,'Invoer Parameters'!$J$71),0)*-1</f>
        <v>0</v>
      </c>
      <c r="P69" s="25">
        <f>IF(P$62&gt;0,PPMT('Invoer Parameters'!$D$51,P$62,'Invoer Parameters'!$D$50,'Invoer Parameters'!$J$71),0)*-1</f>
        <v>0</v>
      </c>
      <c r="Q69" s="25">
        <f>IF(Q$62&gt;0,PPMT('Invoer Parameters'!$D$51,Q$62,'Invoer Parameters'!$D$50,'Invoer Parameters'!$J$71),0)*-1</f>
        <v>0</v>
      </c>
      <c r="R69" s="25">
        <f>IF(R$62&gt;0,PPMT('Invoer Parameters'!$D$51,R$62,'Invoer Parameters'!$D$50,'Invoer Parameters'!$J$71),0)*-1</f>
        <v>0</v>
      </c>
      <c r="S69" s="25">
        <f>IF(S$62&gt;0,PPMT('Invoer Parameters'!$D$51,S$62,'Invoer Parameters'!$D$50,'Invoer Parameters'!$J$71),0)*-1</f>
        <v>0</v>
      </c>
      <c r="T69" s="25">
        <f>IF(T$62&gt;0,PPMT('Invoer Parameters'!$D$51,T$62,'Invoer Parameters'!$D$50,'Invoer Parameters'!$J$71),0)*-1</f>
        <v>0</v>
      </c>
      <c r="U69" s="25">
        <f>IF(U$62&gt;0,PPMT('Invoer Parameters'!$D$51,U$62,'Invoer Parameters'!$D$50,'Invoer Parameters'!$J$71),0)*-1</f>
        <v>0</v>
      </c>
      <c r="V69" s="25">
        <f>IF(V$62&gt;0,PPMT('Invoer Parameters'!$D$51,V$62,'Invoer Parameters'!$D$50,'Invoer Parameters'!$J$71),0)*-1</f>
        <v>0</v>
      </c>
      <c r="W69" s="25">
        <f>IF(W$62&gt;0,PPMT('Invoer Parameters'!$D$51,W$62,'Invoer Parameters'!$D$50,'Invoer Parameters'!$J$71),0)*-1</f>
        <v>0</v>
      </c>
      <c r="X69" s="25">
        <f>IF(X$62&gt;0,PPMT('Invoer Parameters'!$D$51,X$62,'Invoer Parameters'!$D$50,'Invoer Parameters'!$J$71),0)*-1</f>
        <v>0</v>
      </c>
      <c r="Y69" s="25">
        <f>IF(Y$62&gt;0,PPMT('Invoer Parameters'!$D$51,Y$62,'Invoer Parameters'!$D$50,'Invoer Parameters'!$J$71),0)*-1</f>
        <v>0</v>
      </c>
      <c r="Z69" s="25">
        <f>IF(Z$62&gt;0,PPMT('Invoer Parameters'!$D$51,Z$62,'Invoer Parameters'!$D$50,'Invoer Parameters'!$J$71),0)*-1</f>
        <v>0</v>
      </c>
      <c r="AA69" s="25">
        <f>IF(AA$62&gt;0,PPMT('Invoer Parameters'!$D$51,AA$62,'Invoer Parameters'!$D$50,'Invoer Parameters'!$J$71),0)*-1</f>
        <v>0</v>
      </c>
      <c r="AB69" s="25">
        <f>IF(AB$62&gt;0,PPMT('Invoer Parameters'!$D$51,AB$62,'Invoer Parameters'!$D$50,'Invoer Parameters'!$J$71),0)*-1</f>
        <v>0</v>
      </c>
      <c r="AC69" s="25">
        <f>IF(AC$62&gt;0,PPMT('Invoer Parameters'!$D$51,AC$62,'Invoer Parameters'!$D$50,'Invoer Parameters'!$J$71),0)*-1</f>
        <v>0</v>
      </c>
      <c r="AD69" s="25">
        <f>IF(AD$62&gt;0,PPMT('Invoer Parameters'!$D$51,AD$62,'Invoer Parameters'!$D$50,'Invoer Parameters'!$J$71),0)*-1</f>
        <v>0</v>
      </c>
      <c r="AE69" s="25">
        <f>IF(AE$62&gt;0,PPMT('Invoer Parameters'!$D$51,AE$62,'Invoer Parameters'!$D$50,'Invoer Parameters'!$J$71),0)*-1</f>
        <v>0</v>
      </c>
      <c r="AF69" s="25">
        <f>IF(AF$62&gt;0,PPMT('Invoer Parameters'!$D$51,AF$62,'Invoer Parameters'!$D$50,'Invoer Parameters'!$J$71),0)*-1</f>
        <v>0</v>
      </c>
      <c r="AG69" s="25">
        <f>IF(AG$62&gt;0,PPMT('Invoer Parameters'!$D$51,AG$62,'Invoer Parameters'!$D$50,'Invoer Parameters'!$J$71),0)*-1</f>
        <v>0</v>
      </c>
      <c r="AH69" s="25">
        <f>IF(AH$62&gt;0,PPMT('Invoer Parameters'!$D$51,AH$62,'Invoer Parameters'!$D$50,'Invoer Parameters'!$J$71),0)*-1</f>
        <v>0</v>
      </c>
      <c r="AI69" s="25">
        <f>IF(AI$62&gt;0,PPMT('Invoer Parameters'!$D$51,AI$62,'Invoer Parameters'!$D$50,'Invoer Parameters'!$J$71),0)*-1</f>
        <v>0</v>
      </c>
      <c r="AJ69" s="25">
        <f>IF(AJ$62&gt;0,PPMT('Invoer Parameters'!$D$51,AJ$62,'Invoer Parameters'!$D$50,'Invoer Parameters'!$J$71),0)*-1</f>
        <v>0</v>
      </c>
      <c r="AK69" s="25">
        <f>IF(AK$62&gt;0,PPMT('Invoer Parameters'!$D$51,AK$62,'Invoer Parameters'!$D$50,'Invoer Parameters'!$J$71),0)*-1</f>
        <v>0</v>
      </c>
      <c r="AL69" s="25">
        <f>IF(AL$62&gt;0,PPMT('Invoer Parameters'!$D$51,AL$62,'Invoer Parameters'!$D$50,'Invoer Parameters'!$J$71),0)*-1</f>
        <v>0</v>
      </c>
      <c r="AM69" s="25">
        <f>IF(AM$62&gt;0,PPMT('Invoer Parameters'!$D$51,AM$62,'Invoer Parameters'!$D$50,'Invoer Parameters'!$J$71),0)*-1</f>
        <v>0</v>
      </c>
      <c r="AN69" s="25">
        <f>IF(AN$62&gt;0,PPMT('Invoer Parameters'!$D$51,AN$62,'Invoer Parameters'!$D$50,'Invoer Parameters'!$J$71),0)*-1</f>
        <v>0</v>
      </c>
      <c r="AO69" s="25">
        <f>IF(AO$62&gt;0,PPMT('Invoer Parameters'!$D$51,AO$62,'Invoer Parameters'!$D$50,'Invoer Parameters'!$J$71),0)*-1</f>
        <v>0</v>
      </c>
      <c r="AP69" s="25">
        <f>IF(AP$62&gt;0,PPMT('Invoer Parameters'!$D$51,AP$62,'Invoer Parameters'!$D$50,'Invoer Parameters'!$J$71),0)*-1</f>
        <v>0</v>
      </c>
      <c r="AQ69" s="25">
        <f>IF(AQ$62&gt;0,PPMT('Invoer Parameters'!$D$51,AQ$62,'Invoer Parameters'!$D$50,'Invoer Parameters'!$J$71),0)*-1</f>
        <v>0</v>
      </c>
      <c r="AR69" s="25">
        <f>IF(AR$62&gt;0,PPMT('Invoer Parameters'!$D$51,AR$62,'Invoer Parameters'!$D$50,'Invoer Parameters'!$J$71),0)*-1</f>
        <v>0</v>
      </c>
      <c r="AS69" s="25">
        <f>IF(AS$62&gt;0,PPMT('Invoer Parameters'!$D$51,AS$62,'Invoer Parameters'!$D$50,'Invoer Parameters'!$J$71),0)*-1</f>
        <v>0</v>
      </c>
    </row>
    <row r="70" spans="1:45" ht="12.75" hidden="1" customHeight="1">
      <c r="A70" s="57"/>
      <c r="B70" s="24" t="s">
        <v>204</v>
      </c>
      <c r="C70" s="24" t="s">
        <v>215</v>
      </c>
      <c r="D70" s="24" t="s">
        <v>61</v>
      </c>
      <c r="E70" s="25" t="e">
        <f t="shared" si="176"/>
        <v>#NUM!</v>
      </c>
      <c r="F70" s="25">
        <f>IF(F$64&gt;0,PPMT('Invoer Parameters'!$D$51,F$64,'Invoer Parameters'!$D$50,'Invoer Parameters'!$J$72),0)*-1</f>
        <v>0</v>
      </c>
      <c r="G70" s="25" t="e">
        <f>IF(G$64&gt;0,PPMT('Invoer Parameters'!$D$51,G$64,'Invoer Parameters'!$D$50,'Invoer Parameters'!$J$72),0)*-1</f>
        <v>#NUM!</v>
      </c>
      <c r="H70" s="25">
        <f>IF(H$64&gt;0,PPMT('Invoer Parameters'!$D$51,H$64,'Invoer Parameters'!$D$50,'Invoer Parameters'!$J$72),0)*-1</f>
        <v>0</v>
      </c>
      <c r="I70" s="25">
        <f>IF(I$64&gt;0,PPMT('Invoer Parameters'!$D$51,I$64,'Invoer Parameters'!$D$50,'Invoer Parameters'!$J$72),0)*-1</f>
        <v>0</v>
      </c>
      <c r="J70" s="25">
        <f>IF(J$64&gt;0,PPMT('Invoer Parameters'!$D$51,J$64,'Invoer Parameters'!$D$50,'Invoer Parameters'!$J$72),0)*-1</f>
        <v>0</v>
      </c>
      <c r="K70" s="25">
        <f>IF(K$64&gt;0,PPMT('Invoer Parameters'!$D$51,K$64,'Invoer Parameters'!$D$50,'Invoer Parameters'!$J$72),0)*-1</f>
        <v>0</v>
      </c>
      <c r="L70" s="25">
        <f>IF(L$64&gt;0,PPMT('Invoer Parameters'!$D$51,L$64,'Invoer Parameters'!$D$50,'Invoer Parameters'!$J$72),0)*-1</f>
        <v>0</v>
      </c>
      <c r="M70" s="25">
        <f>IF(M$64&gt;0,PPMT('Invoer Parameters'!$D$51,M$64,'Invoer Parameters'!$D$50,'Invoer Parameters'!$J$72),0)*-1</f>
        <v>0</v>
      </c>
      <c r="N70" s="25">
        <f>IF(N$64&gt;0,PPMT('Invoer Parameters'!$D$51,N$64,'Invoer Parameters'!$D$50,'Invoer Parameters'!$J$72),0)*-1</f>
        <v>0</v>
      </c>
      <c r="O70" s="25">
        <f>IF(O$64&gt;0,PPMT('Invoer Parameters'!$D$51,O$64,'Invoer Parameters'!$D$50,'Invoer Parameters'!$J$72),0)*-1</f>
        <v>0</v>
      </c>
      <c r="P70" s="25">
        <f>IF(P$64&gt;0,PPMT('Invoer Parameters'!$D$51,P$64,'Invoer Parameters'!$D$50,'Invoer Parameters'!$J$72),0)*-1</f>
        <v>0</v>
      </c>
      <c r="Q70" s="25">
        <f>IF(Q$64&gt;0,PPMT('Invoer Parameters'!$D$51,Q$64,'Invoer Parameters'!$D$50,'Invoer Parameters'!$J$72),0)*-1</f>
        <v>0</v>
      </c>
      <c r="R70" s="25">
        <f>IF(R$64&gt;0,PPMT('Invoer Parameters'!$D$51,R$64,'Invoer Parameters'!$D$50,'Invoer Parameters'!$J$72),0)*-1</f>
        <v>0</v>
      </c>
      <c r="S70" s="25">
        <f>IF(S$64&gt;0,PPMT('Invoer Parameters'!$D$51,S$64,'Invoer Parameters'!$D$50,'Invoer Parameters'!$J$72),0)*-1</f>
        <v>0</v>
      </c>
      <c r="T70" s="25">
        <f>IF(T$64&gt;0,PPMT('Invoer Parameters'!$D$51,T$64,'Invoer Parameters'!$D$50,'Invoer Parameters'!$J$72),0)*-1</f>
        <v>0</v>
      </c>
      <c r="U70" s="25">
        <f>IF(U$64&gt;0,PPMT('Invoer Parameters'!$D$51,U$64,'Invoer Parameters'!$D$50,'Invoer Parameters'!$J$72),0)*-1</f>
        <v>0</v>
      </c>
      <c r="V70" s="25">
        <f>IF(V$64&gt;0,PPMT('Invoer Parameters'!$D$51,V$64,'Invoer Parameters'!$D$50,'Invoer Parameters'!$J$72),0)*-1</f>
        <v>0</v>
      </c>
      <c r="W70" s="25">
        <f>IF(W$64&gt;0,PPMT('Invoer Parameters'!$D$51,W$64,'Invoer Parameters'!$D$50,'Invoer Parameters'!$J$72),0)*-1</f>
        <v>0</v>
      </c>
      <c r="X70" s="25">
        <f>IF(X$64&gt;0,PPMT('Invoer Parameters'!$D$51,X$64,'Invoer Parameters'!$D$50,'Invoer Parameters'!$J$72),0)*-1</f>
        <v>0</v>
      </c>
      <c r="Y70" s="25">
        <f>IF(Y$64&gt;0,PPMT('Invoer Parameters'!$D$51,Y$64,'Invoer Parameters'!$D$50,'Invoer Parameters'!$J$72),0)*-1</f>
        <v>0</v>
      </c>
      <c r="Z70" s="25">
        <f>IF(Z$64&gt;0,PPMT('Invoer Parameters'!$D$51,Z$64,'Invoer Parameters'!$D$50,'Invoer Parameters'!$J$72),0)*-1</f>
        <v>0</v>
      </c>
      <c r="AA70" s="25">
        <f>IF(AA$64&gt;0,PPMT('Invoer Parameters'!$D$51,AA$64,'Invoer Parameters'!$D$50,'Invoer Parameters'!$J$72),0)*-1</f>
        <v>0</v>
      </c>
      <c r="AB70" s="25">
        <f>IF(AB$64&gt;0,PPMT('Invoer Parameters'!$D$51,AB$64,'Invoer Parameters'!$D$50,'Invoer Parameters'!$J$72),0)*-1</f>
        <v>0</v>
      </c>
      <c r="AC70" s="25">
        <f>IF(AC$64&gt;0,PPMT('Invoer Parameters'!$D$51,AC$64,'Invoer Parameters'!$D$50,'Invoer Parameters'!$J$72),0)*-1</f>
        <v>0</v>
      </c>
      <c r="AD70" s="25">
        <f>IF(AD$64&gt;0,PPMT('Invoer Parameters'!$D$51,AD$64,'Invoer Parameters'!$D$50,'Invoer Parameters'!$J$72),0)*-1</f>
        <v>0</v>
      </c>
      <c r="AE70" s="25">
        <f>IF(AE$64&gt;0,PPMT('Invoer Parameters'!$D$51,AE$64,'Invoer Parameters'!$D$50,'Invoer Parameters'!$J$72),0)*-1</f>
        <v>0</v>
      </c>
      <c r="AF70" s="25">
        <f>IF(AF$64&gt;0,PPMT('Invoer Parameters'!$D$51,AF$64,'Invoer Parameters'!$D$50,'Invoer Parameters'!$J$72),0)*-1</f>
        <v>0</v>
      </c>
      <c r="AG70" s="25">
        <f>IF(AG$64&gt;0,PPMT('Invoer Parameters'!$D$51,AG$64,'Invoer Parameters'!$D$50,'Invoer Parameters'!$J$72),0)*-1</f>
        <v>0</v>
      </c>
      <c r="AH70" s="25">
        <f>IF(AH$64&gt;0,PPMT('Invoer Parameters'!$D$51,AH$64,'Invoer Parameters'!$D$50,'Invoer Parameters'!$J$72),0)*-1</f>
        <v>0</v>
      </c>
      <c r="AI70" s="25">
        <f>IF(AI$64&gt;0,PPMT('Invoer Parameters'!$D$51,AI$64,'Invoer Parameters'!$D$50,'Invoer Parameters'!$J$72),0)*-1</f>
        <v>0</v>
      </c>
      <c r="AJ70" s="25">
        <f>IF(AJ$64&gt;0,PPMT('Invoer Parameters'!$D$51,AJ$64,'Invoer Parameters'!$D$50,'Invoer Parameters'!$J$72),0)*-1</f>
        <v>0</v>
      </c>
      <c r="AK70" s="25">
        <f>IF(AK$64&gt;0,PPMT('Invoer Parameters'!$D$51,AK$64,'Invoer Parameters'!$D$50,'Invoer Parameters'!$J$72),0)*-1</f>
        <v>0</v>
      </c>
      <c r="AL70" s="25">
        <f>IF(AL$64&gt;0,PPMT('Invoer Parameters'!$D$51,AL$64,'Invoer Parameters'!$D$50,'Invoer Parameters'!$J$72),0)*-1</f>
        <v>0</v>
      </c>
      <c r="AM70" s="25">
        <f>IF(AM$64&gt;0,PPMT('Invoer Parameters'!$D$51,AM$64,'Invoer Parameters'!$D$50,'Invoer Parameters'!$J$72),0)*-1</f>
        <v>0</v>
      </c>
      <c r="AN70" s="25">
        <f>IF(AN$64&gt;0,PPMT('Invoer Parameters'!$D$51,AN$64,'Invoer Parameters'!$D$50,'Invoer Parameters'!$J$72),0)*-1</f>
        <v>0</v>
      </c>
      <c r="AO70" s="25">
        <f>IF(AO$64&gt;0,PPMT('Invoer Parameters'!$D$51,AO$64,'Invoer Parameters'!$D$50,'Invoer Parameters'!$J$72),0)*-1</f>
        <v>0</v>
      </c>
      <c r="AP70" s="25">
        <f>IF(AP$64&gt;0,PPMT('Invoer Parameters'!$D$51,AP$64,'Invoer Parameters'!$D$50,'Invoer Parameters'!$J$72),0)*-1</f>
        <v>0</v>
      </c>
      <c r="AQ70" s="25">
        <f>IF(AQ$64&gt;0,PPMT('Invoer Parameters'!$D$51,AQ$64,'Invoer Parameters'!$D$50,'Invoer Parameters'!$J$72),0)*-1</f>
        <v>0</v>
      </c>
      <c r="AR70" s="25">
        <f>IF(AR$64&gt;0,PPMT('Invoer Parameters'!$D$51,AR$64,'Invoer Parameters'!$D$50,'Invoer Parameters'!$J$72),0)*-1</f>
        <v>0</v>
      </c>
      <c r="AS70" s="25">
        <f>IF(AS$64&gt;0,PPMT('Invoer Parameters'!$D$51,AS$64,'Invoer Parameters'!$D$50,'Invoer Parameters'!$J$72),0)*-1</f>
        <v>0</v>
      </c>
    </row>
    <row r="71" spans="1:45" ht="12.75" hidden="1" customHeight="1">
      <c r="A71" s="57"/>
      <c r="B71" s="24" t="s">
        <v>204</v>
      </c>
      <c r="C71" s="24" t="s">
        <v>216</v>
      </c>
      <c r="D71" s="24" t="s">
        <v>61</v>
      </c>
      <c r="E71" s="25" t="e">
        <f t="shared" si="176"/>
        <v>#NUM!</v>
      </c>
      <c r="F71" s="25">
        <f>IF(F$56&gt;0,IPMT('Invoer Parameters'!$D$51,F$56,'Invoer Parameters'!$D$50,'Invoer Parameters'!$J$68),0)*-1</f>
        <v>0</v>
      </c>
      <c r="G71" s="25" t="e">
        <f>IF(G$56&gt;0,IPMT('Invoer Parameters'!$D$51,G$56,'Invoer Parameters'!$D$50,'Invoer Parameters'!$J$68),0)*-1</f>
        <v>#NUM!</v>
      </c>
      <c r="H71" s="25">
        <f>IF(H$56&gt;0,IPMT('Invoer Parameters'!$D$51,H$56,'Invoer Parameters'!$D$50,'Invoer Parameters'!$J$68),0)*-1</f>
        <v>0</v>
      </c>
      <c r="I71" s="25">
        <f>IF(I$56&gt;0,IPMT('Invoer Parameters'!$D$51,I$56,'Invoer Parameters'!$D$50,'Invoer Parameters'!$J$68),0)*-1</f>
        <v>0</v>
      </c>
      <c r="J71" s="25">
        <f>IF(J$56&gt;0,IPMT('Invoer Parameters'!$D$51,J$56,'Invoer Parameters'!$D$50,'Invoer Parameters'!$J$68),0)*-1</f>
        <v>0</v>
      </c>
      <c r="K71" s="25">
        <f>IF(K$56&gt;0,IPMT('Invoer Parameters'!$D$51,K$56,'Invoer Parameters'!$D$50,'Invoer Parameters'!$J$68),0)*-1</f>
        <v>0</v>
      </c>
      <c r="L71" s="25">
        <f>IF(L$56&gt;0,IPMT('Invoer Parameters'!$D$51,L$56,'Invoer Parameters'!$D$50,'Invoer Parameters'!$J$68),0)*-1</f>
        <v>0</v>
      </c>
      <c r="M71" s="25">
        <f>IF(M$56&gt;0,IPMT('Invoer Parameters'!$D$51,M$56,'Invoer Parameters'!$D$50,'Invoer Parameters'!$J$68),0)*-1</f>
        <v>0</v>
      </c>
      <c r="N71" s="25">
        <f>IF(N$56&gt;0,IPMT('Invoer Parameters'!$D$51,N$56,'Invoer Parameters'!$D$50,'Invoer Parameters'!$J$68),0)*-1</f>
        <v>0</v>
      </c>
      <c r="O71" s="25">
        <f>IF(O$56&gt;0,IPMT('Invoer Parameters'!$D$51,O$56,'Invoer Parameters'!$D$50,'Invoer Parameters'!$J$68),0)*-1</f>
        <v>0</v>
      </c>
      <c r="P71" s="25">
        <f>IF(P$56&gt;0,IPMT('Invoer Parameters'!$D$51,P$56,'Invoer Parameters'!$D$50,'Invoer Parameters'!$J$68),0)*-1</f>
        <v>0</v>
      </c>
      <c r="Q71" s="25">
        <f>IF(Q$56&gt;0,IPMT('Invoer Parameters'!$D$51,Q$56,'Invoer Parameters'!$D$50,'Invoer Parameters'!$J$68),0)*-1</f>
        <v>0</v>
      </c>
      <c r="R71" s="25">
        <f>IF(R$56&gt;0,IPMT('Invoer Parameters'!$D$51,R$56,'Invoer Parameters'!$D$50,'Invoer Parameters'!$J$68),0)*-1</f>
        <v>0</v>
      </c>
      <c r="S71" s="25">
        <f>IF(S$56&gt;0,IPMT('Invoer Parameters'!$D$51,S$56,'Invoer Parameters'!$D$50,'Invoer Parameters'!$J$68),0)*-1</f>
        <v>0</v>
      </c>
      <c r="T71" s="25">
        <f>IF(T$56&gt;0,IPMT('Invoer Parameters'!$D$51,T$56,'Invoer Parameters'!$D$50,'Invoer Parameters'!$J$68),0)*-1</f>
        <v>0</v>
      </c>
      <c r="U71" s="25">
        <f>IF(U$56&gt;0,IPMT('Invoer Parameters'!$D$51,U$56,'Invoer Parameters'!$D$50,'Invoer Parameters'!$J$68),0)*-1</f>
        <v>0</v>
      </c>
      <c r="V71" s="25">
        <f>IF(V$56&gt;0,IPMT('Invoer Parameters'!$D$51,V$56,'Invoer Parameters'!$D$50,'Invoer Parameters'!$J$68),0)*-1</f>
        <v>0</v>
      </c>
      <c r="W71" s="25">
        <f>IF(W$56&gt;0,IPMT('Invoer Parameters'!$D$51,W$56,'Invoer Parameters'!$D$50,'Invoer Parameters'!$J$68),0)*-1</f>
        <v>0</v>
      </c>
      <c r="X71" s="25">
        <f>IF(X$56&gt;0,IPMT('Invoer Parameters'!$D$51,X$56,'Invoer Parameters'!$D$50,'Invoer Parameters'!$J$68),0)*-1</f>
        <v>0</v>
      </c>
      <c r="Y71" s="25">
        <f>IF(Y$56&gt;0,IPMT('Invoer Parameters'!$D$51,Y$56,'Invoer Parameters'!$D$50,'Invoer Parameters'!$J$68),0)*-1</f>
        <v>0</v>
      </c>
      <c r="Z71" s="25">
        <f>IF(Z$56&gt;0,IPMT('Invoer Parameters'!$D$51,Z$56,'Invoer Parameters'!$D$50,'Invoer Parameters'!$J$68),0)*-1</f>
        <v>0</v>
      </c>
      <c r="AA71" s="25">
        <f>IF(AA$56&gt;0,IPMT('Invoer Parameters'!$D$51,AA$56,'Invoer Parameters'!$D$50,'Invoer Parameters'!$J$68),0)*-1</f>
        <v>0</v>
      </c>
      <c r="AB71" s="25">
        <f>IF(AB$56&gt;0,IPMT('Invoer Parameters'!$D$51,AB$56,'Invoer Parameters'!$D$50,'Invoer Parameters'!$J$68),0)*-1</f>
        <v>0</v>
      </c>
      <c r="AC71" s="25">
        <f>IF(AC$56&gt;0,IPMT('Invoer Parameters'!$D$51,AC$56,'Invoer Parameters'!$D$50,'Invoer Parameters'!$J$68),0)*-1</f>
        <v>0</v>
      </c>
      <c r="AD71" s="25">
        <f>IF(AD$56&gt;0,IPMT('Invoer Parameters'!$D$51,AD$56,'Invoer Parameters'!$D$50,'Invoer Parameters'!$J$68),0)*-1</f>
        <v>0</v>
      </c>
      <c r="AE71" s="25">
        <f>IF(AE$56&gt;0,IPMT('Invoer Parameters'!$D$51,AE$56,'Invoer Parameters'!$D$50,'Invoer Parameters'!$J$68),0)*-1</f>
        <v>0</v>
      </c>
      <c r="AF71" s="25">
        <f>IF(AF$56&gt;0,IPMT('Invoer Parameters'!$D$51,AF$56,'Invoer Parameters'!$D$50,'Invoer Parameters'!$J$68),0)*-1</f>
        <v>0</v>
      </c>
      <c r="AG71" s="25">
        <f>IF(AG$56&gt;0,IPMT('Invoer Parameters'!$D$51,AG$56,'Invoer Parameters'!$D$50,'Invoer Parameters'!$J$68),0)*-1</f>
        <v>0</v>
      </c>
      <c r="AH71" s="25">
        <f>IF(AH$56&gt;0,IPMT('Invoer Parameters'!$D$51,AH$56,'Invoer Parameters'!$D$50,'Invoer Parameters'!$J$68),0)*-1</f>
        <v>0</v>
      </c>
      <c r="AI71" s="25">
        <f>IF(AI$56&gt;0,IPMT('Invoer Parameters'!$D$51,AI$56,'Invoer Parameters'!$D$50,'Invoer Parameters'!$J$68),0)*-1</f>
        <v>0</v>
      </c>
      <c r="AJ71" s="25">
        <f>IF(AJ$56&gt;0,IPMT('Invoer Parameters'!$D$51,AJ$56,'Invoer Parameters'!$D$50,'Invoer Parameters'!$J$68),0)*-1</f>
        <v>0</v>
      </c>
      <c r="AK71" s="25">
        <f>IF(AK$56&gt;0,IPMT('Invoer Parameters'!$D$51,AK$56,'Invoer Parameters'!$D$50,'Invoer Parameters'!$J$68),0)*-1</f>
        <v>0</v>
      </c>
      <c r="AL71" s="25">
        <f>IF(AL$56&gt;0,IPMT('Invoer Parameters'!$D$51,AL$56,'Invoer Parameters'!$D$50,'Invoer Parameters'!$J$68),0)*-1</f>
        <v>0</v>
      </c>
      <c r="AM71" s="25">
        <f>IF(AM$56&gt;0,IPMT('Invoer Parameters'!$D$51,AM$56,'Invoer Parameters'!$D$50,'Invoer Parameters'!$J$68),0)*-1</f>
        <v>0</v>
      </c>
      <c r="AN71" s="25">
        <f>IF(AN$56&gt;0,IPMT('Invoer Parameters'!$D$51,AN$56,'Invoer Parameters'!$D$50,'Invoer Parameters'!$J$68),0)*-1</f>
        <v>0</v>
      </c>
      <c r="AO71" s="25">
        <f>IF(AO$56&gt;0,IPMT('Invoer Parameters'!$D$51,AO$56,'Invoer Parameters'!$D$50,'Invoer Parameters'!$J$68),0)*-1</f>
        <v>0</v>
      </c>
      <c r="AP71" s="25">
        <f>IF(AP$56&gt;0,IPMT('Invoer Parameters'!$D$51,AP$56,'Invoer Parameters'!$D$50,'Invoer Parameters'!$J$68),0)*-1</f>
        <v>0</v>
      </c>
      <c r="AQ71" s="25">
        <f>IF(AQ$56&gt;0,IPMT('Invoer Parameters'!$D$51,AQ$56,'Invoer Parameters'!$D$50,'Invoer Parameters'!$J$68),0)*-1</f>
        <v>0</v>
      </c>
      <c r="AR71" s="25">
        <f>IF(AR$56&gt;0,IPMT('Invoer Parameters'!$D$51,AR$56,'Invoer Parameters'!$D$50,'Invoer Parameters'!$J$68),0)*-1</f>
        <v>0</v>
      </c>
      <c r="AS71" s="25">
        <f>IF(AS$56&gt;0,IPMT('Invoer Parameters'!$D$51,AS$56,'Invoer Parameters'!$D$50,'Invoer Parameters'!$J$68),0)*-1</f>
        <v>0</v>
      </c>
    </row>
    <row r="72" spans="1:45" ht="12.75" hidden="1" customHeight="1">
      <c r="A72" s="57"/>
      <c r="B72" s="24" t="s">
        <v>204</v>
      </c>
      <c r="C72" s="24" t="s">
        <v>217</v>
      </c>
      <c r="D72" s="24" t="s">
        <v>61</v>
      </c>
      <c r="E72" s="25" t="e">
        <f t="shared" si="176"/>
        <v>#NUM!</v>
      </c>
      <c r="F72" s="25">
        <f>IF(F$58&gt;0,IPMT('Invoer Parameters'!$D$51,F$58,'Invoer Parameters'!$D$50,'Invoer Parameters'!$J$69),0)*-1</f>
        <v>0</v>
      </c>
      <c r="G72" s="25" t="e">
        <f>IF(G$58&gt;0,IPMT('Invoer Parameters'!$D$51,G$58,'Invoer Parameters'!$D$50,'Invoer Parameters'!$J$69),0)*-1</f>
        <v>#NUM!</v>
      </c>
      <c r="H72" s="25">
        <f>IF(H$58&gt;0,IPMT('Invoer Parameters'!$D$51,H$58,'Invoer Parameters'!$D$50,'Invoer Parameters'!$J$69),0)*-1</f>
        <v>0</v>
      </c>
      <c r="I72" s="25">
        <f>IF(I$58&gt;0,IPMT('Invoer Parameters'!$D$51,I$58,'Invoer Parameters'!$D$50,'Invoer Parameters'!$J$69),0)*-1</f>
        <v>0</v>
      </c>
      <c r="J72" s="25">
        <f>IF(J$58&gt;0,IPMT('Invoer Parameters'!$D$51,J$58,'Invoer Parameters'!$D$50,'Invoer Parameters'!$J$69),0)*-1</f>
        <v>0</v>
      </c>
      <c r="K72" s="25">
        <f>IF(K$58&gt;0,IPMT('Invoer Parameters'!$D$51,K$58,'Invoer Parameters'!$D$50,'Invoer Parameters'!$J$69),0)*-1</f>
        <v>0</v>
      </c>
      <c r="L72" s="25">
        <f>IF(L$58&gt;0,IPMT('Invoer Parameters'!$D$51,L$58,'Invoer Parameters'!$D$50,'Invoer Parameters'!$J$69),0)*-1</f>
        <v>0</v>
      </c>
      <c r="M72" s="25">
        <f>IF(M$58&gt;0,IPMT('Invoer Parameters'!$D$51,M$58,'Invoer Parameters'!$D$50,'Invoer Parameters'!$J$69),0)*-1</f>
        <v>0</v>
      </c>
      <c r="N72" s="25">
        <f>IF(N$58&gt;0,IPMT('Invoer Parameters'!$D$51,N$58,'Invoer Parameters'!$D$50,'Invoer Parameters'!$J$69),0)*-1</f>
        <v>0</v>
      </c>
      <c r="O72" s="25">
        <f>IF(O$58&gt;0,IPMT('Invoer Parameters'!$D$51,O$58,'Invoer Parameters'!$D$50,'Invoer Parameters'!$J$69),0)*-1</f>
        <v>0</v>
      </c>
      <c r="P72" s="25">
        <f>IF(P$58&gt;0,IPMT('Invoer Parameters'!$D$51,P$58,'Invoer Parameters'!$D$50,'Invoer Parameters'!$J$69),0)*-1</f>
        <v>0</v>
      </c>
      <c r="Q72" s="25">
        <f>IF(Q$58&gt;0,IPMT('Invoer Parameters'!$D$51,Q$58,'Invoer Parameters'!$D$50,'Invoer Parameters'!$J$69),0)*-1</f>
        <v>0</v>
      </c>
      <c r="R72" s="25">
        <f>IF(R$58&gt;0,IPMT('Invoer Parameters'!$D$51,R$58,'Invoer Parameters'!$D$50,'Invoer Parameters'!$J$69),0)*-1</f>
        <v>0</v>
      </c>
      <c r="S72" s="25">
        <f>IF(S$58&gt;0,IPMT('Invoer Parameters'!$D$51,S$58,'Invoer Parameters'!$D$50,'Invoer Parameters'!$J$69),0)*-1</f>
        <v>0</v>
      </c>
      <c r="T72" s="25">
        <f>IF(T$58&gt;0,IPMT('Invoer Parameters'!$D$51,T$58,'Invoer Parameters'!$D$50,'Invoer Parameters'!$J$69),0)*-1</f>
        <v>0</v>
      </c>
      <c r="U72" s="25">
        <f>IF(U$58&gt;0,IPMT('Invoer Parameters'!$D$51,U$58,'Invoer Parameters'!$D$50,'Invoer Parameters'!$J$69),0)*-1</f>
        <v>0</v>
      </c>
      <c r="V72" s="25">
        <f>IF(V$58&gt;0,IPMT('Invoer Parameters'!$D$51,V$58,'Invoer Parameters'!$D$50,'Invoer Parameters'!$J$69),0)*-1</f>
        <v>0</v>
      </c>
      <c r="W72" s="25">
        <f>IF(W$58&gt;0,IPMT('Invoer Parameters'!$D$51,W$58,'Invoer Parameters'!$D$50,'Invoer Parameters'!$J$69),0)*-1</f>
        <v>0</v>
      </c>
      <c r="X72" s="25">
        <f>IF(X$58&gt;0,IPMT('Invoer Parameters'!$D$51,X$58,'Invoer Parameters'!$D$50,'Invoer Parameters'!$J$69),0)*-1</f>
        <v>0</v>
      </c>
      <c r="Y72" s="25">
        <f>IF(Y$58&gt;0,IPMT('Invoer Parameters'!$D$51,Y$58,'Invoer Parameters'!$D$50,'Invoer Parameters'!$J$69),0)*-1</f>
        <v>0</v>
      </c>
      <c r="Z72" s="25">
        <f>IF(Z$58&gt;0,IPMT('Invoer Parameters'!$D$51,Z$58,'Invoer Parameters'!$D$50,'Invoer Parameters'!$J$69),0)*-1</f>
        <v>0</v>
      </c>
      <c r="AA72" s="25">
        <f>IF(AA$58&gt;0,IPMT('Invoer Parameters'!$D$51,AA$58,'Invoer Parameters'!$D$50,'Invoer Parameters'!$J$69),0)*-1</f>
        <v>0</v>
      </c>
      <c r="AB72" s="25">
        <f>IF(AB$58&gt;0,IPMT('Invoer Parameters'!$D$51,AB$58,'Invoer Parameters'!$D$50,'Invoer Parameters'!$J$69),0)*-1</f>
        <v>0</v>
      </c>
      <c r="AC72" s="25">
        <f>IF(AC$58&gt;0,IPMT('Invoer Parameters'!$D$51,AC$58,'Invoer Parameters'!$D$50,'Invoer Parameters'!$J$69),0)*-1</f>
        <v>0</v>
      </c>
      <c r="AD72" s="25">
        <f>IF(AD$58&gt;0,IPMT('Invoer Parameters'!$D$51,AD$58,'Invoer Parameters'!$D$50,'Invoer Parameters'!$J$69),0)*-1</f>
        <v>0</v>
      </c>
      <c r="AE72" s="25">
        <f>IF(AE$58&gt;0,IPMT('Invoer Parameters'!$D$51,AE$58,'Invoer Parameters'!$D$50,'Invoer Parameters'!$J$69),0)*-1</f>
        <v>0</v>
      </c>
      <c r="AF72" s="25">
        <f>IF(AF$58&gt;0,IPMT('Invoer Parameters'!$D$51,AF$58,'Invoer Parameters'!$D$50,'Invoer Parameters'!$J$69),0)*-1</f>
        <v>0</v>
      </c>
      <c r="AG72" s="25">
        <f>IF(AG$58&gt;0,IPMT('Invoer Parameters'!$D$51,AG$58,'Invoer Parameters'!$D$50,'Invoer Parameters'!$J$69),0)*-1</f>
        <v>0</v>
      </c>
      <c r="AH72" s="25">
        <f>IF(AH$58&gt;0,IPMT('Invoer Parameters'!$D$51,AH$58,'Invoer Parameters'!$D$50,'Invoer Parameters'!$J$69),0)*-1</f>
        <v>0</v>
      </c>
      <c r="AI72" s="25">
        <f>IF(AI$58&gt;0,IPMT('Invoer Parameters'!$D$51,AI$58,'Invoer Parameters'!$D$50,'Invoer Parameters'!$J$69),0)*-1</f>
        <v>0</v>
      </c>
      <c r="AJ72" s="25">
        <f>IF(AJ$58&gt;0,IPMT('Invoer Parameters'!$D$51,AJ$58,'Invoer Parameters'!$D$50,'Invoer Parameters'!$J$69),0)*-1</f>
        <v>0</v>
      </c>
      <c r="AK72" s="25">
        <f>IF(AK$58&gt;0,IPMT('Invoer Parameters'!$D$51,AK$58,'Invoer Parameters'!$D$50,'Invoer Parameters'!$J$69),0)*-1</f>
        <v>0</v>
      </c>
      <c r="AL72" s="25">
        <f>IF(AL$58&gt;0,IPMT('Invoer Parameters'!$D$51,AL$58,'Invoer Parameters'!$D$50,'Invoer Parameters'!$J$69),0)*-1</f>
        <v>0</v>
      </c>
      <c r="AM72" s="25">
        <f>IF(AM$58&gt;0,IPMT('Invoer Parameters'!$D$51,AM$58,'Invoer Parameters'!$D$50,'Invoer Parameters'!$J$69),0)*-1</f>
        <v>0</v>
      </c>
      <c r="AN72" s="25">
        <f>IF(AN$58&gt;0,IPMT('Invoer Parameters'!$D$51,AN$58,'Invoer Parameters'!$D$50,'Invoer Parameters'!$J$69),0)*-1</f>
        <v>0</v>
      </c>
      <c r="AO72" s="25">
        <f>IF(AO$58&gt;0,IPMT('Invoer Parameters'!$D$51,AO$58,'Invoer Parameters'!$D$50,'Invoer Parameters'!$J$69),0)*-1</f>
        <v>0</v>
      </c>
      <c r="AP72" s="25">
        <f>IF(AP$58&gt;0,IPMT('Invoer Parameters'!$D$51,AP$58,'Invoer Parameters'!$D$50,'Invoer Parameters'!$J$69),0)*-1</f>
        <v>0</v>
      </c>
      <c r="AQ72" s="25">
        <f>IF(AQ$58&gt;0,IPMT('Invoer Parameters'!$D$51,AQ$58,'Invoer Parameters'!$D$50,'Invoer Parameters'!$J$69),0)*-1</f>
        <v>0</v>
      </c>
      <c r="AR72" s="25">
        <f>IF(AR$58&gt;0,IPMT('Invoer Parameters'!$D$51,AR$58,'Invoer Parameters'!$D$50,'Invoer Parameters'!$J$69),0)*-1</f>
        <v>0</v>
      </c>
      <c r="AS72" s="25">
        <f>IF(AS$58&gt;0,IPMT('Invoer Parameters'!$D$51,AS$58,'Invoer Parameters'!$D$50,'Invoer Parameters'!$J$69),0)*-1</f>
        <v>0</v>
      </c>
    </row>
    <row r="73" spans="1:45" ht="12.75" hidden="1" customHeight="1">
      <c r="A73" s="57"/>
      <c r="B73" s="24" t="s">
        <v>204</v>
      </c>
      <c r="C73" s="24" t="s">
        <v>218</v>
      </c>
      <c r="D73" s="24" t="s">
        <v>61</v>
      </c>
      <c r="E73" s="25" t="e">
        <f t="shared" si="176"/>
        <v>#NUM!</v>
      </c>
      <c r="F73" s="25">
        <f>IF(F$60&gt;0,IPMT('Invoer Parameters'!$D$51,F$60,'Invoer Parameters'!$D$50,'Invoer Parameters'!$J$70),0)*-1</f>
        <v>0</v>
      </c>
      <c r="G73" s="25" t="e">
        <f>IF(G$60&gt;0,IPMT('Invoer Parameters'!$D$51,G$60,'Invoer Parameters'!$D$50,'Invoer Parameters'!$J$70),0)*-1</f>
        <v>#NUM!</v>
      </c>
      <c r="H73" s="25">
        <f>IF(H$60&gt;0,IPMT('Invoer Parameters'!$D$51,H$60,'Invoer Parameters'!$D$50,'Invoer Parameters'!$J$70),0)*-1</f>
        <v>0</v>
      </c>
      <c r="I73" s="25">
        <f>IF(I$60&gt;0,IPMT('Invoer Parameters'!$D$51,I$60,'Invoer Parameters'!$D$50,'Invoer Parameters'!$J$70),0)*-1</f>
        <v>0</v>
      </c>
      <c r="J73" s="25">
        <f>IF(J$60&gt;0,IPMT('Invoer Parameters'!$D$51,J$60,'Invoer Parameters'!$D$50,'Invoer Parameters'!$J$70),0)*-1</f>
        <v>0</v>
      </c>
      <c r="K73" s="25">
        <f>IF(K$60&gt;0,IPMT('Invoer Parameters'!$D$51,K$60,'Invoer Parameters'!$D$50,'Invoer Parameters'!$J$70),0)*-1</f>
        <v>0</v>
      </c>
      <c r="L73" s="25">
        <f>IF(L$60&gt;0,IPMT('Invoer Parameters'!$D$51,L$60,'Invoer Parameters'!$D$50,'Invoer Parameters'!$J$70),0)*-1</f>
        <v>0</v>
      </c>
      <c r="M73" s="25">
        <f>IF(M$60&gt;0,IPMT('Invoer Parameters'!$D$51,M$60,'Invoer Parameters'!$D$50,'Invoer Parameters'!$J$70),0)*-1</f>
        <v>0</v>
      </c>
      <c r="N73" s="25">
        <f>IF(N$60&gt;0,IPMT('Invoer Parameters'!$D$51,N$60,'Invoer Parameters'!$D$50,'Invoer Parameters'!$J$70),0)*-1</f>
        <v>0</v>
      </c>
      <c r="O73" s="25">
        <f>IF(O$60&gt;0,IPMT('Invoer Parameters'!$D$51,O$60,'Invoer Parameters'!$D$50,'Invoer Parameters'!$J$70),0)*-1</f>
        <v>0</v>
      </c>
      <c r="P73" s="25">
        <f>IF(P$60&gt;0,IPMT('Invoer Parameters'!$D$51,P$60,'Invoer Parameters'!$D$50,'Invoer Parameters'!$J$70),0)*-1</f>
        <v>0</v>
      </c>
      <c r="Q73" s="25">
        <f>IF(Q$60&gt;0,IPMT('Invoer Parameters'!$D$51,Q$60,'Invoer Parameters'!$D$50,'Invoer Parameters'!$J$70),0)*-1</f>
        <v>0</v>
      </c>
      <c r="R73" s="25">
        <f>IF(R$60&gt;0,IPMT('Invoer Parameters'!$D$51,R$60,'Invoer Parameters'!$D$50,'Invoer Parameters'!$J$70),0)*-1</f>
        <v>0</v>
      </c>
      <c r="S73" s="25">
        <f>IF(S$60&gt;0,IPMT('Invoer Parameters'!$D$51,S$60,'Invoer Parameters'!$D$50,'Invoer Parameters'!$J$70),0)*-1</f>
        <v>0</v>
      </c>
      <c r="T73" s="25">
        <f>IF(T$60&gt;0,IPMT('Invoer Parameters'!$D$51,T$60,'Invoer Parameters'!$D$50,'Invoer Parameters'!$J$70),0)*-1</f>
        <v>0</v>
      </c>
      <c r="U73" s="25">
        <f>IF(U$60&gt;0,IPMT('Invoer Parameters'!$D$51,U$60,'Invoer Parameters'!$D$50,'Invoer Parameters'!$J$70),0)*-1</f>
        <v>0</v>
      </c>
      <c r="V73" s="25">
        <f>IF(V$60&gt;0,IPMT('Invoer Parameters'!$D$51,V$60,'Invoer Parameters'!$D$50,'Invoer Parameters'!$J$70),0)*-1</f>
        <v>0</v>
      </c>
      <c r="W73" s="25">
        <f>IF(W$60&gt;0,IPMT('Invoer Parameters'!$D$51,W$60,'Invoer Parameters'!$D$50,'Invoer Parameters'!$J$70),0)*-1</f>
        <v>0</v>
      </c>
      <c r="X73" s="25">
        <f>IF(X$60&gt;0,IPMT('Invoer Parameters'!$D$51,X$60,'Invoer Parameters'!$D$50,'Invoer Parameters'!$J$70),0)*-1</f>
        <v>0</v>
      </c>
      <c r="Y73" s="25">
        <f>IF(Y$60&gt;0,IPMT('Invoer Parameters'!$D$51,Y$60,'Invoer Parameters'!$D$50,'Invoer Parameters'!$J$70),0)*-1</f>
        <v>0</v>
      </c>
      <c r="Z73" s="25">
        <f>IF(Z$60&gt;0,IPMT('Invoer Parameters'!$D$51,Z$60,'Invoer Parameters'!$D$50,'Invoer Parameters'!$J$70),0)*-1</f>
        <v>0</v>
      </c>
      <c r="AA73" s="25">
        <f>IF(AA$60&gt;0,IPMT('Invoer Parameters'!$D$51,AA$60,'Invoer Parameters'!$D$50,'Invoer Parameters'!$J$70),0)*-1</f>
        <v>0</v>
      </c>
      <c r="AB73" s="25">
        <f>IF(AB$60&gt;0,IPMT('Invoer Parameters'!$D$51,AB$60,'Invoer Parameters'!$D$50,'Invoer Parameters'!$J$70),0)*-1</f>
        <v>0</v>
      </c>
      <c r="AC73" s="25">
        <f>IF(AC$60&gt;0,IPMT('Invoer Parameters'!$D$51,AC$60,'Invoer Parameters'!$D$50,'Invoer Parameters'!$J$70),0)*-1</f>
        <v>0</v>
      </c>
      <c r="AD73" s="25">
        <f>IF(AD$60&gt;0,IPMT('Invoer Parameters'!$D$51,AD$60,'Invoer Parameters'!$D$50,'Invoer Parameters'!$J$70),0)*-1</f>
        <v>0</v>
      </c>
      <c r="AE73" s="25">
        <f>IF(AE$60&gt;0,IPMT('Invoer Parameters'!$D$51,AE$60,'Invoer Parameters'!$D$50,'Invoer Parameters'!$J$70),0)*-1</f>
        <v>0</v>
      </c>
      <c r="AF73" s="25">
        <f>IF(AF$60&gt;0,IPMT('Invoer Parameters'!$D$51,AF$60,'Invoer Parameters'!$D$50,'Invoer Parameters'!$J$70),0)*-1</f>
        <v>0</v>
      </c>
      <c r="AG73" s="25">
        <f>IF(AG$60&gt;0,IPMT('Invoer Parameters'!$D$51,AG$60,'Invoer Parameters'!$D$50,'Invoer Parameters'!$J$70),0)*-1</f>
        <v>0</v>
      </c>
      <c r="AH73" s="25">
        <f>IF(AH$60&gt;0,IPMT('Invoer Parameters'!$D$51,AH$60,'Invoer Parameters'!$D$50,'Invoer Parameters'!$J$70),0)*-1</f>
        <v>0</v>
      </c>
      <c r="AI73" s="25">
        <f>IF(AI$60&gt;0,IPMT('Invoer Parameters'!$D$51,AI$60,'Invoer Parameters'!$D$50,'Invoer Parameters'!$J$70),0)*-1</f>
        <v>0</v>
      </c>
      <c r="AJ73" s="25">
        <f>IF(AJ$60&gt;0,IPMT('Invoer Parameters'!$D$51,AJ$60,'Invoer Parameters'!$D$50,'Invoer Parameters'!$J$70),0)*-1</f>
        <v>0</v>
      </c>
      <c r="AK73" s="25">
        <f>IF(AK$60&gt;0,IPMT('Invoer Parameters'!$D$51,AK$60,'Invoer Parameters'!$D$50,'Invoer Parameters'!$J$70),0)*-1</f>
        <v>0</v>
      </c>
      <c r="AL73" s="25">
        <f>IF(AL$60&gt;0,IPMT('Invoer Parameters'!$D$51,AL$60,'Invoer Parameters'!$D$50,'Invoer Parameters'!$J$70),0)*-1</f>
        <v>0</v>
      </c>
      <c r="AM73" s="25">
        <f>IF(AM$60&gt;0,IPMT('Invoer Parameters'!$D$51,AM$60,'Invoer Parameters'!$D$50,'Invoer Parameters'!$J$70),0)*-1</f>
        <v>0</v>
      </c>
      <c r="AN73" s="25">
        <f>IF(AN$60&gt;0,IPMT('Invoer Parameters'!$D$51,AN$60,'Invoer Parameters'!$D$50,'Invoer Parameters'!$J$70),0)*-1</f>
        <v>0</v>
      </c>
      <c r="AO73" s="25">
        <f>IF(AO$60&gt;0,IPMT('Invoer Parameters'!$D$51,AO$60,'Invoer Parameters'!$D$50,'Invoer Parameters'!$J$70),0)*-1</f>
        <v>0</v>
      </c>
      <c r="AP73" s="25">
        <f>IF(AP$60&gt;0,IPMT('Invoer Parameters'!$D$51,AP$60,'Invoer Parameters'!$D$50,'Invoer Parameters'!$J$70),0)*-1</f>
        <v>0</v>
      </c>
      <c r="AQ73" s="25">
        <f>IF(AQ$60&gt;0,IPMT('Invoer Parameters'!$D$51,AQ$60,'Invoer Parameters'!$D$50,'Invoer Parameters'!$J$70),0)*-1</f>
        <v>0</v>
      </c>
      <c r="AR73" s="25">
        <f>IF(AR$60&gt;0,IPMT('Invoer Parameters'!$D$51,AR$60,'Invoer Parameters'!$D$50,'Invoer Parameters'!$J$70),0)*-1</f>
        <v>0</v>
      </c>
      <c r="AS73" s="25">
        <f>IF(AS$60&gt;0,IPMT('Invoer Parameters'!$D$51,AS$60,'Invoer Parameters'!$D$50,'Invoer Parameters'!$J$70),0)*-1</f>
        <v>0</v>
      </c>
    </row>
    <row r="74" spans="1:45" ht="12.75" hidden="1" customHeight="1">
      <c r="A74" s="57"/>
      <c r="B74" s="24" t="s">
        <v>204</v>
      </c>
      <c r="C74" s="24" t="s">
        <v>219</v>
      </c>
      <c r="D74" s="24" t="s">
        <v>61</v>
      </c>
      <c r="E74" s="25" t="e">
        <f t="shared" si="176"/>
        <v>#NUM!</v>
      </c>
      <c r="F74" s="25">
        <f>IF(F$62&gt;0,IPMT('Invoer Parameters'!$D$51,F$62,'Invoer Parameters'!$D$50,'Invoer Parameters'!$J$71),0)*-1</f>
        <v>0</v>
      </c>
      <c r="G74" s="25" t="e">
        <f>IF(G$62&gt;0,IPMT('Invoer Parameters'!$D$51,G$62,'Invoer Parameters'!$D$50,'Invoer Parameters'!$J$71),0)*-1</f>
        <v>#NUM!</v>
      </c>
      <c r="H74" s="25">
        <f>IF(H$62&gt;0,IPMT('Invoer Parameters'!$D$51,H$62,'Invoer Parameters'!$D$50,'Invoer Parameters'!$J$71),0)*-1</f>
        <v>0</v>
      </c>
      <c r="I74" s="25">
        <f>IF(I$62&gt;0,IPMT('Invoer Parameters'!$D$51,I$62,'Invoer Parameters'!$D$50,'Invoer Parameters'!$J$71),0)*-1</f>
        <v>0</v>
      </c>
      <c r="J74" s="25">
        <f>IF(J$62&gt;0,IPMT('Invoer Parameters'!$D$51,J$62,'Invoer Parameters'!$D$50,'Invoer Parameters'!$J$71),0)*-1</f>
        <v>0</v>
      </c>
      <c r="K74" s="25">
        <f>IF(K$62&gt;0,IPMT('Invoer Parameters'!$D$51,K$62,'Invoer Parameters'!$D$50,'Invoer Parameters'!$J$71),0)*-1</f>
        <v>0</v>
      </c>
      <c r="L74" s="25">
        <f>IF(L$62&gt;0,IPMT('Invoer Parameters'!$D$51,L$62,'Invoer Parameters'!$D$50,'Invoer Parameters'!$J$71),0)*-1</f>
        <v>0</v>
      </c>
      <c r="M74" s="25">
        <f>IF(M$62&gt;0,IPMT('Invoer Parameters'!$D$51,M$62,'Invoer Parameters'!$D$50,'Invoer Parameters'!$J$71),0)*-1</f>
        <v>0</v>
      </c>
      <c r="N74" s="25">
        <f>IF(N$62&gt;0,IPMT('Invoer Parameters'!$D$51,N$62,'Invoer Parameters'!$D$50,'Invoer Parameters'!$J$71),0)*-1</f>
        <v>0</v>
      </c>
      <c r="O74" s="25">
        <f>IF(O$62&gt;0,IPMT('Invoer Parameters'!$D$51,O$62,'Invoer Parameters'!$D$50,'Invoer Parameters'!$J$71),0)*-1</f>
        <v>0</v>
      </c>
      <c r="P74" s="25">
        <f>IF(P$62&gt;0,IPMT('Invoer Parameters'!$D$51,P$62,'Invoer Parameters'!$D$50,'Invoer Parameters'!$J$71),0)*-1</f>
        <v>0</v>
      </c>
      <c r="Q74" s="25">
        <f>IF(Q$62&gt;0,IPMT('Invoer Parameters'!$D$51,Q$62,'Invoer Parameters'!$D$50,'Invoer Parameters'!$J$71),0)*-1</f>
        <v>0</v>
      </c>
      <c r="R74" s="25">
        <f>IF(R$62&gt;0,IPMT('Invoer Parameters'!$D$51,R$62,'Invoer Parameters'!$D$50,'Invoer Parameters'!$J$71),0)*-1</f>
        <v>0</v>
      </c>
      <c r="S74" s="25">
        <f>IF(S$62&gt;0,IPMT('Invoer Parameters'!$D$51,S$62,'Invoer Parameters'!$D$50,'Invoer Parameters'!$J$71),0)*-1</f>
        <v>0</v>
      </c>
      <c r="T74" s="25">
        <f>IF(T$62&gt;0,IPMT('Invoer Parameters'!$D$51,T$62,'Invoer Parameters'!$D$50,'Invoer Parameters'!$J$71),0)*-1</f>
        <v>0</v>
      </c>
      <c r="U74" s="25">
        <f>IF(U$62&gt;0,IPMT('Invoer Parameters'!$D$51,U$62,'Invoer Parameters'!$D$50,'Invoer Parameters'!$J$71),0)*-1</f>
        <v>0</v>
      </c>
      <c r="V74" s="25">
        <f>IF(V$62&gt;0,IPMT('Invoer Parameters'!$D$51,V$62,'Invoer Parameters'!$D$50,'Invoer Parameters'!$J$71),0)*-1</f>
        <v>0</v>
      </c>
      <c r="W74" s="25">
        <f>IF(W$62&gt;0,IPMT('Invoer Parameters'!$D$51,W$62,'Invoer Parameters'!$D$50,'Invoer Parameters'!$J$71),0)*-1</f>
        <v>0</v>
      </c>
      <c r="X74" s="25">
        <f>IF(X$62&gt;0,IPMT('Invoer Parameters'!$D$51,X$62,'Invoer Parameters'!$D$50,'Invoer Parameters'!$J$71),0)*-1</f>
        <v>0</v>
      </c>
      <c r="Y74" s="25">
        <f>IF(Y$62&gt;0,IPMT('Invoer Parameters'!$D$51,Y$62,'Invoer Parameters'!$D$50,'Invoer Parameters'!$J$71),0)*-1</f>
        <v>0</v>
      </c>
      <c r="Z74" s="25">
        <f>IF(Z$62&gt;0,IPMT('Invoer Parameters'!$D$51,Z$62,'Invoer Parameters'!$D$50,'Invoer Parameters'!$J$71),0)*-1</f>
        <v>0</v>
      </c>
      <c r="AA74" s="25">
        <f>IF(AA$62&gt;0,IPMT('Invoer Parameters'!$D$51,AA$62,'Invoer Parameters'!$D$50,'Invoer Parameters'!$J$71),0)*-1</f>
        <v>0</v>
      </c>
      <c r="AB74" s="25">
        <f>IF(AB$62&gt;0,IPMT('Invoer Parameters'!$D$51,AB$62,'Invoer Parameters'!$D$50,'Invoer Parameters'!$J$71),0)*-1</f>
        <v>0</v>
      </c>
      <c r="AC74" s="25">
        <f>IF(AC$62&gt;0,IPMT('Invoer Parameters'!$D$51,AC$62,'Invoer Parameters'!$D$50,'Invoer Parameters'!$J$71),0)*-1</f>
        <v>0</v>
      </c>
      <c r="AD74" s="25">
        <f>IF(AD$62&gt;0,IPMT('Invoer Parameters'!$D$51,AD$62,'Invoer Parameters'!$D$50,'Invoer Parameters'!$J$71),0)*-1</f>
        <v>0</v>
      </c>
      <c r="AE74" s="25">
        <f>IF(AE$62&gt;0,IPMT('Invoer Parameters'!$D$51,AE$62,'Invoer Parameters'!$D$50,'Invoer Parameters'!$J$71),0)*-1</f>
        <v>0</v>
      </c>
      <c r="AF74" s="25">
        <f>IF(AF$62&gt;0,IPMT('Invoer Parameters'!$D$51,AF$62,'Invoer Parameters'!$D$50,'Invoer Parameters'!$J$71),0)*-1</f>
        <v>0</v>
      </c>
      <c r="AG74" s="25">
        <f>IF(AG$62&gt;0,IPMT('Invoer Parameters'!$D$51,AG$62,'Invoer Parameters'!$D$50,'Invoer Parameters'!$J$71),0)*-1</f>
        <v>0</v>
      </c>
      <c r="AH74" s="25">
        <f>IF(AH$62&gt;0,IPMT('Invoer Parameters'!$D$51,AH$62,'Invoer Parameters'!$D$50,'Invoer Parameters'!$J$71),0)*-1</f>
        <v>0</v>
      </c>
      <c r="AI74" s="25">
        <f>IF(AI$62&gt;0,IPMT('Invoer Parameters'!$D$51,AI$62,'Invoer Parameters'!$D$50,'Invoer Parameters'!$J$71),0)*-1</f>
        <v>0</v>
      </c>
      <c r="AJ74" s="25">
        <f>IF(AJ$62&gt;0,IPMT('Invoer Parameters'!$D$51,AJ$62,'Invoer Parameters'!$D$50,'Invoer Parameters'!$J$71),0)*-1</f>
        <v>0</v>
      </c>
      <c r="AK74" s="25">
        <f>IF(AK$62&gt;0,IPMT('Invoer Parameters'!$D$51,AK$62,'Invoer Parameters'!$D$50,'Invoer Parameters'!$J$71),0)*-1</f>
        <v>0</v>
      </c>
      <c r="AL74" s="25">
        <f>IF(AL$62&gt;0,IPMT('Invoer Parameters'!$D$51,AL$62,'Invoer Parameters'!$D$50,'Invoer Parameters'!$J$71),0)*-1</f>
        <v>0</v>
      </c>
      <c r="AM74" s="25">
        <f>IF(AM$62&gt;0,IPMT('Invoer Parameters'!$D$51,AM$62,'Invoer Parameters'!$D$50,'Invoer Parameters'!$J$71),0)*-1</f>
        <v>0</v>
      </c>
      <c r="AN74" s="25">
        <f>IF(AN$62&gt;0,IPMT('Invoer Parameters'!$D$51,AN$62,'Invoer Parameters'!$D$50,'Invoer Parameters'!$J$71),0)*-1</f>
        <v>0</v>
      </c>
      <c r="AO74" s="25">
        <f>IF(AO$62&gt;0,IPMT('Invoer Parameters'!$D$51,AO$62,'Invoer Parameters'!$D$50,'Invoer Parameters'!$J$71),0)*-1</f>
        <v>0</v>
      </c>
      <c r="AP74" s="25">
        <f>IF(AP$62&gt;0,IPMT('Invoer Parameters'!$D$51,AP$62,'Invoer Parameters'!$D$50,'Invoer Parameters'!$J$71),0)*-1</f>
        <v>0</v>
      </c>
      <c r="AQ74" s="25">
        <f>IF(AQ$62&gt;0,IPMT('Invoer Parameters'!$D$51,AQ$62,'Invoer Parameters'!$D$50,'Invoer Parameters'!$J$71),0)*-1</f>
        <v>0</v>
      </c>
      <c r="AR74" s="25">
        <f>IF(AR$62&gt;0,IPMT('Invoer Parameters'!$D$51,AR$62,'Invoer Parameters'!$D$50,'Invoer Parameters'!$J$71),0)*-1</f>
        <v>0</v>
      </c>
      <c r="AS74" s="25">
        <f>IF(AS$62&gt;0,IPMT('Invoer Parameters'!$D$51,AS$62,'Invoer Parameters'!$D$50,'Invoer Parameters'!$J$71),0)*-1</f>
        <v>0</v>
      </c>
    </row>
    <row r="75" spans="1:45" ht="12.75" hidden="1" customHeight="1">
      <c r="A75" s="57"/>
      <c r="B75" s="24" t="s">
        <v>204</v>
      </c>
      <c r="C75" s="24" t="s">
        <v>220</v>
      </c>
      <c r="D75" s="24" t="s">
        <v>61</v>
      </c>
      <c r="E75" s="25" t="e">
        <f t="shared" si="176"/>
        <v>#NUM!</v>
      </c>
      <c r="F75" s="25">
        <f>IF(F$64&gt;0,IPMT('Invoer Parameters'!$D$51,F$64,'Invoer Parameters'!$D$50,'Invoer Parameters'!$J$72),0)*-1</f>
        <v>0</v>
      </c>
      <c r="G75" s="25" t="e">
        <f>IF(G$64&gt;0,IPMT('Invoer Parameters'!$D$51,G$64,'Invoer Parameters'!$D$50,'Invoer Parameters'!$J$72),0)*-1</f>
        <v>#NUM!</v>
      </c>
      <c r="H75" s="25">
        <f>IF(H$64&gt;0,IPMT('Invoer Parameters'!$D$51,H$64,'Invoer Parameters'!$D$50,'Invoer Parameters'!$J$72),0)*-1</f>
        <v>0</v>
      </c>
      <c r="I75" s="25">
        <f>IF(I$64&gt;0,IPMT('Invoer Parameters'!$D$51,I$64,'Invoer Parameters'!$D$50,'Invoer Parameters'!$J$72),0)*-1</f>
        <v>0</v>
      </c>
      <c r="J75" s="25">
        <f>IF(J$64&gt;0,IPMT('Invoer Parameters'!$D$51,J$64,'Invoer Parameters'!$D$50,'Invoer Parameters'!$J$72),0)*-1</f>
        <v>0</v>
      </c>
      <c r="K75" s="25">
        <f>IF(K$64&gt;0,IPMT('Invoer Parameters'!$D$51,K$64,'Invoer Parameters'!$D$50,'Invoer Parameters'!$J$72),0)*-1</f>
        <v>0</v>
      </c>
      <c r="L75" s="25">
        <f>IF(L$64&gt;0,IPMT('Invoer Parameters'!$D$51,L$64,'Invoer Parameters'!$D$50,'Invoer Parameters'!$J$72),0)*-1</f>
        <v>0</v>
      </c>
      <c r="M75" s="25">
        <f>IF(M$64&gt;0,IPMT('Invoer Parameters'!$D$51,M$64,'Invoer Parameters'!$D$50,'Invoer Parameters'!$J$72),0)*-1</f>
        <v>0</v>
      </c>
      <c r="N75" s="25">
        <f>IF(N$64&gt;0,IPMT('Invoer Parameters'!$D$51,N$64,'Invoer Parameters'!$D$50,'Invoer Parameters'!$J$72),0)*-1</f>
        <v>0</v>
      </c>
      <c r="O75" s="25">
        <f>IF(O$64&gt;0,IPMT('Invoer Parameters'!$D$51,O$64,'Invoer Parameters'!$D$50,'Invoer Parameters'!$J$72),0)*-1</f>
        <v>0</v>
      </c>
      <c r="P75" s="25">
        <f>IF(P$64&gt;0,IPMT('Invoer Parameters'!$D$51,P$64,'Invoer Parameters'!$D$50,'Invoer Parameters'!$J$72),0)*-1</f>
        <v>0</v>
      </c>
      <c r="Q75" s="25">
        <f>IF(Q$64&gt;0,IPMT('Invoer Parameters'!$D$51,Q$64,'Invoer Parameters'!$D$50,'Invoer Parameters'!$J$72),0)*-1</f>
        <v>0</v>
      </c>
      <c r="R75" s="25">
        <f>IF(R$64&gt;0,IPMT('Invoer Parameters'!$D$51,R$64,'Invoer Parameters'!$D$50,'Invoer Parameters'!$J$72),0)*-1</f>
        <v>0</v>
      </c>
      <c r="S75" s="25">
        <f>IF(S$64&gt;0,IPMT('Invoer Parameters'!$D$51,S$64,'Invoer Parameters'!$D$50,'Invoer Parameters'!$J$72),0)*-1</f>
        <v>0</v>
      </c>
      <c r="T75" s="25">
        <f>IF(T$64&gt;0,IPMT('Invoer Parameters'!$D$51,T$64,'Invoer Parameters'!$D$50,'Invoer Parameters'!$J$72),0)*-1</f>
        <v>0</v>
      </c>
      <c r="U75" s="25">
        <f>IF(U$64&gt;0,IPMT('Invoer Parameters'!$D$51,U$64,'Invoer Parameters'!$D$50,'Invoer Parameters'!$J$72),0)*-1</f>
        <v>0</v>
      </c>
      <c r="V75" s="25">
        <f>IF(V$64&gt;0,IPMT('Invoer Parameters'!$D$51,V$64,'Invoer Parameters'!$D$50,'Invoer Parameters'!$J$72),0)*-1</f>
        <v>0</v>
      </c>
      <c r="W75" s="25">
        <f>IF(W$64&gt;0,IPMT('Invoer Parameters'!$D$51,W$64,'Invoer Parameters'!$D$50,'Invoer Parameters'!$J$72),0)*-1</f>
        <v>0</v>
      </c>
      <c r="X75" s="25">
        <f>IF(X$64&gt;0,IPMT('Invoer Parameters'!$D$51,X$64,'Invoer Parameters'!$D$50,'Invoer Parameters'!$J$72),0)*-1</f>
        <v>0</v>
      </c>
      <c r="Y75" s="25">
        <f>IF(Y$64&gt;0,IPMT('Invoer Parameters'!$D$51,Y$64,'Invoer Parameters'!$D$50,'Invoer Parameters'!$J$72),0)*-1</f>
        <v>0</v>
      </c>
      <c r="Z75" s="25">
        <f>IF(Z$64&gt;0,IPMT('Invoer Parameters'!$D$51,Z$64,'Invoer Parameters'!$D$50,'Invoer Parameters'!$J$72),0)*-1</f>
        <v>0</v>
      </c>
      <c r="AA75" s="25">
        <f>IF(AA$64&gt;0,IPMT('Invoer Parameters'!$D$51,AA$64,'Invoer Parameters'!$D$50,'Invoer Parameters'!$J$72),0)*-1</f>
        <v>0</v>
      </c>
      <c r="AB75" s="25">
        <f>IF(AB$64&gt;0,IPMT('Invoer Parameters'!$D$51,AB$64,'Invoer Parameters'!$D$50,'Invoer Parameters'!$J$72),0)*-1</f>
        <v>0</v>
      </c>
      <c r="AC75" s="25">
        <f>IF(AC$64&gt;0,IPMT('Invoer Parameters'!$D$51,AC$64,'Invoer Parameters'!$D$50,'Invoer Parameters'!$J$72),0)*-1</f>
        <v>0</v>
      </c>
      <c r="AD75" s="25">
        <f>IF(AD$64&gt;0,IPMT('Invoer Parameters'!$D$51,AD$64,'Invoer Parameters'!$D$50,'Invoer Parameters'!$J$72),0)*-1</f>
        <v>0</v>
      </c>
      <c r="AE75" s="25">
        <f>IF(AE$64&gt;0,IPMT('Invoer Parameters'!$D$51,AE$64,'Invoer Parameters'!$D$50,'Invoer Parameters'!$J$72),0)*-1</f>
        <v>0</v>
      </c>
      <c r="AF75" s="25">
        <f>IF(AF$64&gt;0,IPMT('Invoer Parameters'!$D$51,AF$64,'Invoer Parameters'!$D$50,'Invoer Parameters'!$J$72),0)*-1</f>
        <v>0</v>
      </c>
      <c r="AG75" s="25">
        <f>IF(AG$64&gt;0,IPMT('Invoer Parameters'!$D$51,AG$64,'Invoer Parameters'!$D$50,'Invoer Parameters'!$J$72),0)*-1</f>
        <v>0</v>
      </c>
      <c r="AH75" s="25">
        <f>IF(AH$64&gt;0,IPMT('Invoer Parameters'!$D$51,AH$64,'Invoer Parameters'!$D$50,'Invoer Parameters'!$J$72),0)*-1</f>
        <v>0</v>
      </c>
      <c r="AI75" s="25">
        <f>IF(AI$64&gt;0,IPMT('Invoer Parameters'!$D$51,AI$64,'Invoer Parameters'!$D$50,'Invoer Parameters'!$J$72),0)*-1</f>
        <v>0</v>
      </c>
      <c r="AJ75" s="25">
        <f>IF(AJ$64&gt;0,IPMT('Invoer Parameters'!$D$51,AJ$64,'Invoer Parameters'!$D$50,'Invoer Parameters'!$J$72),0)*-1</f>
        <v>0</v>
      </c>
      <c r="AK75" s="25">
        <f>IF(AK$64&gt;0,IPMT('Invoer Parameters'!$D$51,AK$64,'Invoer Parameters'!$D$50,'Invoer Parameters'!$J$72),0)*-1</f>
        <v>0</v>
      </c>
      <c r="AL75" s="25">
        <f>IF(AL$64&gt;0,IPMT('Invoer Parameters'!$D$51,AL$64,'Invoer Parameters'!$D$50,'Invoer Parameters'!$J$72),0)*-1</f>
        <v>0</v>
      </c>
      <c r="AM75" s="25">
        <f>IF(AM$64&gt;0,IPMT('Invoer Parameters'!$D$51,AM$64,'Invoer Parameters'!$D$50,'Invoer Parameters'!$J$72),0)*-1</f>
        <v>0</v>
      </c>
      <c r="AN75" s="25">
        <f>IF(AN$64&gt;0,IPMT('Invoer Parameters'!$D$51,AN$64,'Invoer Parameters'!$D$50,'Invoer Parameters'!$J$72),0)*-1</f>
        <v>0</v>
      </c>
      <c r="AO75" s="25">
        <f>IF(AO$64&gt;0,IPMT('Invoer Parameters'!$D$51,AO$64,'Invoer Parameters'!$D$50,'Invoer Parameters'!$J$72),0)*-1</f>
        <v>0</v>
      </c>
      <c r="AP75" s="25">
        <f>IF(AP$64&gt;0,IPMT('Invoer Parameters'!$D$51,AP$64,'Invoer Parameters'!$D$50,'Invoer Parameters'!$J$72),0)*-1</f>
        <v>0</v>
      </c>
      <c r="AQ75" s="25">
        <f>IF(AQ$64&gt;0,IPMT('Invoer Parameters'!$D$51,AQ$64,'Invoer Parameters'!$D$50,'Invoer Parameters'!$J$72),0)*-1</f>
        <v>0</v>
      </c>
      <c r="AR75" s="25">
        <f>IF(AR$64&gt;0,IPMT('Invoer Parameters'!$D$51,AR$64,'Invoer Parameters'!$D$50,'Invoer Parameters'!$J$72),0)*-1</f>
        <v>0</v>
      </c>
      <c r="AS75" s="25">
        <f>IF(AS$64&gt;0,IPMT('Invoer Parameters'!$D$51,AS$64,'Invoer Parameters'!$D$50,'Invoer Parameters'!$J$72),0)*-1</f>
        <v>0</v>
      </c>
    </row>
    <row r="76" spans="1:45" ht="12.75" hidden="1" customHeight="1">
      <c r="A76" s="57"/>
      <c r="B76" s="26" t="s">
        <v>204</v>
      </c>
      <c r="C76" s="26" t="s">
        <v>221</v>
      </c>
      <c r="D76" s="26" t="s">
        <v>61</v>
      </c>
      <c r="E76" s="27" t="e">
        <f t="shared" si="176"/>
        <v>#DIV/0!</v>
      </c>
      <c r="F76" s="27">
        <f>IF(F$56&gt;0,'Invoer Parameters'!$J$68/'Invoer Parameters'!$D$50,0)</f>
        <v>0</v>
      </c>
      <c r="G76" s="27" t="e">
        <f>IF(G$56&gt;0,'Invoer Parameters'!$J$68/'Invoer Parameters'!$D$50,0)</f>
        <v>#DIV/0!</v>
      </c>
      <c r="H76" s="27">
        <f>IF(H$56&gt;0,'Invoer Parameters'!$J$68/'Invoer Parameters'!$D$50,0)</f>
        <v>0</v>
      </c>
      <c r="I76" s="27">
        <f>IF(I$56&gt;0,'Invoer Parameters'!$J$68/'Invoer Parameters'!$D$50,0)</f>
        <v>0</v>
      </c>
      <c r="J76" s="27">
        <f>IF(J$56&gt;0,'Invoer Parameters'!$J$68/'Invoer Parameters'!$D$50,0)</f>
        <v>0</v>
      </c>
      <c r="K76" s="27">
        <f>IF(K$56&gt;0,'Invoer Parameters'!$J$68/'Invoer Parameters'!$D$50,0)</f>
        <v>0</v>
      </c>
      <c r="L76" s="27">
        <f>IF(L$56&gt;0,'Invoer Parameters'!$J$68/'Invoer Parameters'!$D$50,0)</f>
        <v>0</v>
      </c>
      <c r="M76" s="27">
        <f>IF(M$56&gt;0,'Invoer Parameters'!$J$68/'Invoer Parameters'!$D$50,0)</f>
        <v>0</v>
      </c>
      <c r="N76" s="27">
        <f>IF(N$56&gt;0,'Invoer Parameters'!$J$68/'Invoer Parameters'!$D$50,0)</f>
        <v>0</v>
      </c>
      <c r="O76" s="27">
        <f>IF(O$56&gt;0,'Invoer Parameters'!$J$68/'Invoer Parameters'!$D$50,0)</f>
        <v>0</v>
      </c>
      <c r="P76" s="27">
        <f>IF(P$56&gt;0,'Invoer Parameters'!$J$68/'Invoer Parameters'!$D$50,0)</f>
        <v>0</v>
      </c>
      <c r="Q76" s="27">
        <f>IF(Q$56&gt;0,'Invoer Parameters'!$J$68/'Invoer Parameters'!$D$50,0)</f>
        <v>0</v>
      </c>
      <c r="R76" s="27">
        <f>IF(R$56&gt;0,'Invoer Parameters'!$J$68/'Invoer Parameters'!$D$50,0)</f>
        <v>0</v>
      </c>
      <c r="S76" s="27">
        <f>IF(S$56&gt;0,'Invoer Parameters'!$J$68/'Invoer Parameters'!$D$50,0)</f>
        <v>0</v>
      </c>
      <c r="T76" s="27">
        <f>IF(T$56&gt;0,'Invoer Parameters'!$J$68/'Invoer Parameters'!$D$50,0)</f>
        <v>0</v>
      </c>
      <c r="U76" s="27">
        <f>IF(U$56&gt;0,'Invoer Parameters'!$J$68/'Invoer Parameters'!$D$50,0)</f>
        <v>0</v>
      </c>
      <c r="V76" s="27">
        <f>IF(V$56&gt;0,'Invoer Parameters'!$J$68/'Invoer Parameters'!$D$50,0)</f>
        <v>0</v>
      </c>
      <c r="W76" s="27">
        <f>IF(W$56&gt;0,'Invoer Parameters'!$J$68/'Invoer Parameters'!$D$50,0)</f>
        <v>0</v>
      </c>
      <c r="X76" s="27">
        <f>IF(X$56&gt;0,'Invoer Parameters'!$J$68/'Invoer Parameters'!$D$50,0)</f>
        <v>0</v>
      </c>
      <c r="Y76" s="27">
        <f>IF(Y$56&gt;0,'Invoer Parameters'!$J$68/'Invoer Parameters'!$D$50,0)</f>
        <v>0</v>
      </c>
      <c r="Z76" s="27">
        <f>IF(Z$56&gt;0,'Invoer Parameters'!$J$68/'Invoer Parameters'!$D$50,0)</f>
        <v>0</v>
      </c>
      <c r="AA76" s="27">
        <f>IF(AA$56&gt;0,'Invoer Parameters'!$J$68/'Invoer Parameters'!$D$50,0)</f>
        <v>0</v>
      </c>
      <c r="AB76" s="27">
        <f>IF(AB$56&gt;0,'Invoer Parameters'!$J$68/'Invoer Parameters'!$D$50,0)</f>
        <v>0</v>
      </c>
      <c r="AC76" s="27">
        <f>IF(AC$56&gt;0,'Invoer Parameters'!$J$68/'Invoer Parameters'!$D$50,0)</f>
        <v>0</v>
      </c>
      <c r="AD76" s="27">
        <f>IF(AD$56&gt;0,'Invoer Parameters'!$J$68/'Invoer Parameters'!$D$50,0)</f>
        <v>0</v>
      </c>
      <c r="AE76" s="27">
        <f>IF(AE$56&gt;0,'Invoer Parameters'!$J$68/'Invoer Parameters'!$D$50,0)</f>
        <v>0</v>
      </c>
      <c r="AF76" s="27">
        <f>IF(AF$56&gt;0,'Invoer Parameters'!$J$68/'Invoer Parameters'!$D$50,0)</f>
        <v>0</v>
      </c>
      <c r="AG76" s="27">
        <f>IF(AG$56&gt;0,'Invoer Parameters'!$J$68/'Invoer Parameters'!$D$50,0)</f>
        <v>0</v>
      </c>
      <c r="AH76" s="27">
        <f>IF(AH$56&gt;0,'Invoer Parameters'!$J$68/'Invoer Parameters'!$D$50,0)</f>
        <v>0</v>
      </c>
      <c r="AI76" s="27">
        <f>IF(AI$56&gt;0,'Invoer Parameters'!$J$68/'Invoer Parameters'!$D$50,0)</f>
        <v>0</v>
      </c>
      <c r="AJ76" s="27">
        <f>IF(AJ$56&gt;0,'Invoer Parameters'!$J$68/'Invoer Parameters'!$D$50,0)</f>
        <v>0</v>
      </c>
      <c r="AK76" s="27">
        <f>IF(AK$56&gt;0,'Invoer Parameters'!$J$68/'Invoer Parameters'!$D$50,0)</f>
        <v>0</v>
      </c>
      <c r="AL76" s="27">
        <f>IF(AL$56&gt;0,'Invoer Parameters'!$J$68/'Invoer Parameters'!$D$50,0)</f>
        <v>0</v>
      </c>
      <c r="AM76" s="27">
        <f>IF(AM$56&gt;0,'Invoer Parameters'!$J$68/'Invoer Parameters'!$D$50,0)</f>
        <v>0</v>
      </c>
      <c r="AN76" s="27">
        <f>IF(AN$56&gt;0,'Invoer Parameters'!$J$68/'Invoer Parameters'!$D$50,0)</f>
        <v>0</v>
      </c>
      <c r="AO76" s="27">
        <f>IF(AO$56&gt;0,'Invoer Parameters'!$J$68/'Invoer Parameters'!$D$50,0)</f>
        <v>0</v>
      </c>
      <c r="AP76" s="27">
        <f>IF(AP$56&gt;0,'Invoer Parameters'!$J$68/'Invoer Parameters'!$D$50,0)</f>
        <v>0</v>
      </c>
      <c r="AQ76" s="27">
        <f>IF(AQ$56&gt;0,'Invoer Parameters'!$J$68/'Invoer Parameters'!$D$50,0)</f>
        <v>0</v>
      </c>
      <c r="AR76" s="27">
        <f>IF(AR$56&gt;0,'Invoer Parameters'!$J$68/'Invoer Parameters'!$D$50,0)</f>
        <v>0</v>
      </c>
      <c r="AS76" s="27">
        <f>IF(AS$56&gt;0,'Invoer Parameters'!$J$68/'Invoer Parameters'!$D$50,0)</f>
        <v>0</v>
      </c>
    </row>
    <row r="77" spans="1:45" ht="12.75" hidden="1" customHeight="1">
      <c r="A77" s="57"/>
      <c r="B77" s="26" t="s">
        <v>204</v>
      </c>
      <c r="C77" s="26" t="s">
        <v>222</v>
      </c>
      <c r="D77" s="26" t="s">
        <v>61</v>
      </c>
      <c r="E77" s="27" t="e">
        <f t="shared" si="176"/>
        <v>#DIV/0!</v>
      </c>
      <c r="F77" s="27">
        <f>IF(F$58&gt;0,'Invoer Parameters'!$J$69/'Invoer Parameters'!$D$50,0)</f>
        <v>0</v>
      </c>
      <c r="G77" s="27" t="e">
        <f>IF(G$58&gt;0,'Invoer Parameters'!$J$69/'Invoer Parameters'!$D$50,0)</f>
        <v>#DIV/0!</v>
      </c>
      <c r="H77" s="27">
        <f>IF(H$58&gt;0,'Invoer Parameters'!$J$69/'Invoer Parameters'!$D$50,0)</f>
        <v>0</v>
      </c>
      <c r="I77" s="27">
        <f>IF(I$58&gt;0,'Invoer Parameters'!$J$69/'Invoer Parameters'!$D$50,0)</f>
        <v>0</v>
      </c>
      <c r="J77" s="27">
        <f>IF(J$58&gt;0,'Invoer Parameters'!$J$69/'Invoer Parameters'!$D$50,0)</f>
        <v>0</v>
      </c>
      <c r="K77" s="27">
        <f>IF(K$58&gt;0,'Invoer Parameters'!$J$69/'Invoer Parameters'!$D$50,0)</f>
        <v>0</v>
      </c>
      <c r="L77" s="27">
        <f>IF(L$58&gt;0,'Invoer Parameters'!$J$69/'Invoer Parameters'!$D$50,0)</f>
        <v>0</v>
      </c>
      <c r="M77" s="27">
        <f>IF(M$58&gt;0,'Invoer Parameters'!$J$69/'Invoer Parameters'!$D$50,0)</f>
        <v>0</v>
      </c>
      <c r="N77" s="27">
        <f>IF(N$58&gt;0,'Invoer Parameters'!$J$69/'Invoer Parameters'!$D$50,0)</f>
        <v>0</v>
      </c>
      <c r="O77" s="27">
        <f>IF(O$58&gt;0,'Invoer Parameters'!$J$69/'Invoer Parameters'!$D$50,0)</f>
        <v>0</v>
      </c>
      <c r="P77" s="27">
        <f>IF(P$58&gt;0,'Invoer Parameters'!$J$69/'Invoer Parameters'!$D$50,0)</f>
        <v>0</v>
      </c>
      <c r="Q77" s="27">
        <f>IF(Q$58&gt;0,'Invoer Parameters'!$J$69/'Invoer Parameters'!$D$50,0)</f>
        <v>0</v>
      </c>
      <c r="R77" s="27">
        <f>IF(R$58&gt;0,'Invoer Parameters'!$J$69/'Invoer Parameters'!$D$50,0)</f>
        <v>0</v>
      </c>
      <c r="S77" s="27">
        <f>IF(S$58&gt;0,'Invoer Parameters'!$J$69/'Invoer Parameters'!$D$50,0)</f>
        <v>0</v>
      </c>
      <c r="T77" s="27">
        <f>IF(T$58&gt;0,'Invoer Parameters'!$J$69/'Invoer Parameters'!$D$50,0)</f>
        <v>0</v>
      </c>
      <c r="U77" s="27">
        <f>IF(U$58&gt;0,'Invoer Parameters'!$J$69/'Invoer Parameters'!$D$50,0)</f>
        <v>0</v>
      </c>
      <c r="V77" s="27">
        <f>IF(V$58&gt;0,'Invoer Parameters'!$J$69/'Invoer Parameters'!$D$50,0)</f>
        <v>0</v>
      </c>
      <c r="W77" s="27">
        <f>IF(W$58&gt;0,'Invoer Parameters'!$J$69/'Invoer Parameters'!$D$50,0)</f>
        <v>0</v>
      </c>
      <c r="X77" s="27">
        <f>IF(X$58&gt;0,'Invoer Parameters'!$J$69/'Invoer Parameters'!$D$50,0)</f>
        <v>0</v>
      </c>
      <c r="Y77" s="27">
        <f>IF(Y$58&gt;0,'Invoer Parameters'!$J$69/'Invoer Parameters'!$D$50,0)</f>
        <v>0</v>
      </c>
      <c r="Z77" s="27">
        <f>IF(Z$58&gt;0,'Invoer Parameters'!$J$69/'Invoer Parameters'!$D$50,0)</f>
        <v>0</v>
      </c>
      <c r="AA77" s="27">
        <f>IF(AA$58&gt;0,'Invoer Parameters'!$J$69/'Invoer Parameters'!$D$50,0)</f>
        <v>0</v>
      </c>
      <c r="AB77" s="27">
        <f>IF(AB$58&gt;0,'Invoer Parameters'!$J$69/'Invoer Parameters'!$D$50,0)</f>
        <v>0</v>
      </c>
      <c r="AC77" s="27">
        <f>IF(AC$58&gt;0,'Invoer Parameters'!$J$69/'Invoer Parameters'!$D$50,0)</f>
        <v>0</v>
      </c>
      <c r="AD77" s="27">
        <f>IF(AD$58&gt;0,'Invoer Parameters'!$J$69/'Invoer Parameters'!$D$50,0)</f>
        <v>0</v>
      </c>
      <c r="AE77" s="27">
        <f>IF(AE$58&gt;0,'Invoer Parameters'!$J$69/'Invoer Parameters'!$D$50,0)</f>
        <v>0</v>
      </c>
      <c r="AF77" s="27">
        <f>IF(AF$58&gt;0,'Invoer Parameters'!$J$69/'Invoer Parameters'!$D$50,0)</f>
        <v>0</v>
      </c>
      <c r="AG77" s="27">
        <f>IF(AG$58&gt;0,'Invoer Parameters'!$J$69/'Invoer Parameters'!$D$50,0)</f>
        <v>0</v>
      </c>
      <c r="AH77" s="27">
        <f>IF(AH$58&gt;0,'Invoer Parameters'!$J$69/'Invoer Parameters'!$D$50,0)</f>
        <v>0</v>
      </c>
      <c r="AI77" s="27">
        <f>IF(AI$58&gt;0,'Invoer Parameters'!$J$69/'Invoer Parameters'!$D$50,0)</f>
        <v>0</v>
      </c>
      <c r="AJ77" s="27">
        <f>IF(AJ$58&gt;0,'Invoer Parameters'!$J$69/'Invoer Parameters'!$D$50,0)</f>
        <v>0</v>
      </c>
      <c r="AK77" s="27">
        <f>IF(AK$58&gt;0,'Invoer Parameters'!$J$69/'Invoer Parameters'!$D$50,0)</f>
        <v>0</v>
      </c>
      <c r="AL77" s="27">
        <f>IF(AL$58&gt;0,'Invoer Parameters'!$J$69/'Invoer Parameters'!$D$50,0)</f>
        <v>0</v>
      </c>
      <c r="AM77" s="27">
        <f>IF(AM$58&gt;0,'Invoer Parameters'!$J$69/'Invoer Parameters'!$D$50,0)</f>
        <v>0</v>
      </c>
      <c r="AN77" s="27">
        <f>IF(AN$58&gt;0,'Invoer Parameters'!$J$69/'Invoer Parameters'!$D$50,0)</f>
        <v>0</v>
      </c>
      <c r="AO77" s="27">
        <f>IF(AO$58&gt;0,'Invoer Parameters'!$J$69/'Invoer Parameters'!$D$50,0)</f>
        <v>0</v>
      </c>
      <c r="AP77" s="27">
        <f>IF(AP$58&gt;0,'Invoer Parameters'!$J$69/'Invoer Parameters'!$D$50,0)</f>
        <v>0</v>
      </c>
      <c r="AQ77" s="27">
        <f>IF(AQ$58&gt;0,'Invoer Parameters'!$J$69/'Invoer Parameters'!$D$50,0)</f>
        <v>0</v>
      </c>
      <c r="AR77" s="27">
        <f>IF(AR$58&gt;0,'Invoer Parameters'!$J$69/'Invoer Parameters'!$D$50,0)</f>
        <v>0</v>
      </c>
      <c r="AS77" s="27">
        <f>IF(AS$58&gt;0,'Invoer Parameters'!$J$69/'Invoer Parameters'!$D$50,0)</f>
        <v>0</v>
      </c>
    </row>
    <row r="78" spans="1:45" ht="12.75" hidden="1" customHeight="1">
      <c r="A78" s="57"/>
      <c r="B78" s="26" t="s">
        <v>204</v>
      </c>
      <c r="C78" s="26" t="s">
        <v>223</v>
      </c>
      <c r="D78" s="26" t="s">
        <v>61</v>
      </c>
      <c r="E78" s="27" t="e">
        <f t="shared" si="176"/>
        <v>#DIV/0!</v>
      </c>
      <c r="F78" s="27">
        <f>IF(F$60&gt;0,'Invoer Parameters'!$J$70/'Invoer Parameters'!$D$50,0)</f>
        <v>0</v>
      </c>
      <c r="G78" s="27" t="e">
        <f>IF(G$60&gt;0,'Invoer Parameters'!$J$70/'Invoer Parameters'!$D$50,0)</f>
        <v>#DIV/0!</v>
      </c>
      <c r="H78" s="27">
        <f>IF(H$60&gt;0,'Invoer Parameters'!$J$70/'Invoer Parameters'!$D$50,0)</f>
        <v>0</v>
      </c>
      <c r="I78" s="27">
        <f>IF(I$60&gt;0,'Invoer Parameters'!$J$70/'Invoer Parameters'!$D$50,0)</f>
        <v>0</v>
      </c>
      <c r="J78" s="27">
        <f>IF(J$60&gt;0,'Invoer Parameters'!$J$70/'Invoer Parameters'!$D$50,0)</f>
        <v>0</v>
      </c>
      <c r="K78" s="27">
        <f>IF(K$60&gt;0,'Invoer Parameters'!$J$70/'Invoer Parameters'!$D$50,0)</f>
        <v>0</v>
      </c>
      <c r="L78" s="27">
        <f>IF(L$60&gt;0,'Invoer Parameters'!$J$70/'Invoer Parameters'!$D$50,0)</f>
        <v>0</v>
      </c>
      <c r="M78" s="27">
        <f>IF(M$60&gt;0,'Invoer Parameters'!$J$70/'Invoer Parameters'!$D$50,0)</f>
        <v>0</v>
      </c>
      <c r="N78" s="27">
        <f>IF(N$60&gt;0,'Invoer Parameters'!$J$70/'Invoer Parameters'!$D$50,0)</f>
        <v>0</v>
      </c>
      <c r="O78" s="27">
        <f>IF(O$60&gt;0,'Invoer Parameters'!$J$70/'Invoer Parameters'!$D$50,0)</f>
        <v>0</v>
      </c>
      <c r="P78" s="27">
        <f>IF(P$60&gt;0,'Invoer Parameters'!$J$70/'Invoer Parameters'!$D$50,0)</f>
        <v>0</v>
      </c>
      <c r="Q78" s="27">
        <f>IF(Q$60&gt;0,'Invoer Parameters'!$J$70/'Invoer Parameters'!$D$50,0)</f>
        <v>0</v>
      </c>
      <c r="R78" s="27">
        <f>IF(R$60&gt;0,'Invoer Parameters'!$J$70/'Invoer Parameters'!$D$50,0)</f>
        <v>0</v>
      </c>
      <c r="S78" s="27">
        <f>IF(S$60&gt;0,'Invoer Parameters'!$J$70/'Invoer Parameters'!$D$50,0)</f>
        <v>0</v>
      </c>
      <c r="T78" s="27">
        <f>IF(T$60&gt;0,'Invoer Parameters'!$J$70/'Invoer Parameters'!$D$50,0)</f>
        <v>0</v>
      </c>
      <c r="U78" s="27">
        <f>IF(U$60&gt;0,'Invoer Parameters'!$J$70/'Invoer Parameters'!$D$50,0)</f>
        <v>0</v>
      </c>
      <c r="V78" s="27">
        <f>IF(V$60&gt;0,'Invoer Parameters'!$J$70/'Invoer Parameters'!$D$50,0)</f>
        <v>0</v>
      </c>
      <c r="W78" s="27">
        <f>IF(W$60&gt;0,'Invoer Parameters'!$J$70/'Invoer Parameters'!$D$50,0)</f>
        <v>0</v>
      </c>
      <c r="X78" s="27">
        <f>IF(X$60&gt;0,'Invoer Parameters'!$J$70/'Invoer Parameters'!$D$50,0)</f>
        <v>0</v>
      </c>
      <c r="Y78" s="27">
        <f>IF(Y$60&gt;0,'Invoer Parameters'!$J$70/'Invoer Parameters'!$D$50,0)</f>
        <v>0</v>
      </c>
      <c r="Z78" s="27">
        <f>IF(Z$60&gt;0,'Invoer Parameters'!$J$70/'Invoer Parameters'!$D$50,0)</f>
        <v>0</v>
      </c>
      <c r="AA78" s="27">
        <f>IF(AA$60&gt;0,'Invoer Parameters'!$J$70/'Invoer Parameters'!$D$50,0)</f>
        <v>0</v>
      </c>
      <c r="AB78" s="27">
        <f>IF(AB$60&gt;0,'Invoer Parameters'!$J$70/'Invoer Parameters'!$D$50,0)</f>
        <v>0</v>
      </c>
      <c r="AC78" s="27">
        <f>IF(AC$60&gt;0,'Invoer Parameters'!$J$70/'Invoer Parameters'!$D$50,0)</f>
        <v>0</v>
      </c>
      <c r="AD78" s="27">
        <f>IF(AD$60&gt;0,'Invoer Parameters'!$J$70/'Invoer Parameters'!$D$50,0)</f>
        <v>0</v>
      </c>
      <c r="AE78" s="27">
        <f>IF(AE$60&gt;0,'Invoer Parameters'!$J$70/'Invoer Parameters'!$D$50,0)</f>
        <v>0</v>
      </c>
      <c r="AF78" s="27">
        <f>IF(AF$60&gt;0,'Invoer Parameters'!$J$70/'Invoer Parameters'!$D$50,0)</f>
        <v>0</v>
      </c>
      <c r="AG78" s="27">
        <f>IF(AG$60&gt;0,'Invoer Parameters'!$J$70/'Invoer Parameters'!$D$50,0)</f>
        <v>0</v>
      </c>
      <c r="AH78" s="27">
        <f>IF(AH$60&gt;0,'Invoer Parameters'!$J$70/'Invoer Parameters'!$D$50,0)</f>
        <v>0</v>
      </c>
      <c r="AI78" s="27">
        <f>IF(AI$60&gt;0,'Invoer Parameters'!$J$70/'Invoer Parameters'!$D$50,0)</f>
        <v>0</v>
      </c>
      <c r="AJ78" s="27">
        <f>IF(AJ$60&gt;0,'Invoer Parameters'!$J$70/'Invoer Parameters'!$D$50,0)</f>
        <v>0</v>
      </c>
      <c r="AK78" s="27">
        <f>IF(AK$60&gt;0,'Invoer Parameters'!$J$70/'Invoer Parameters'!$D$50,0)</f>
        <v>0</v>
      </c>
      <c r="AL78" s="27">
        <f>IF(AL$60&gt;0,'Invoer Parameters'!$J$70/'Invoer Parameters'!$D$50,0)</f>
        <v>0</v>
      </c>
      <c r="AM78" s="27">
        <f>IF(AM$60&gt;0,'Invoer Parameters'!$J$70/'Invoer Parameters'!$D$50,0)</f>
        <v>0</v>
      </c>
      <c r="AN78" s="27">
        <f>IF(AN$60&gt;0,'Invoer Parameters'!$J$70/'Invoer Parameters'!$D$50,0)</f>
        <v>0</v>
      </c>
      <c r="AO78" s="27">
        <f>IF(AO$60&gt;0,'Invoer Parameters'!$J$70/'Invoer Parameters'!$D$50,0)</f>
        <v>0</v>
      </c>
      <c r="AP78" s="27">
        <f>IF(AP$60&gt;0,'Invoer Parameters'!$J$70/'Invoer Parameters'!$D$50,0)</f>
        <v>0</v>
      </c>
      <c r="AQ78" s="27">
        <f>IF(AQ$60&gt;0,'Invoer Parameters'!$J$70/'Invoer Parameters'!$D$50,0)</f>
        <v>0</v>
      </c>
      <c r="AR78" s="27">
        <f>IF(AR$60&gt;0,'Invoer Parameters'!$J$70/'Invoer Parameters'!$D$50,0)</f>
        <v>0</v>
      </c>
      <c r="AS78" s="27">
        <f>IF(AS$60&gt;0,'Invoer Parameters'!$J$70/'Invoer Parameters'!$D$50,0)</f>
        <v>0</v>
      </c>
    </row>
    <row r="79" spans="1:45" ht="12.75" hidden="1" customHeight="1">
      <c r="A79" s="57"/>
      <c r="B79" s="26" t="s">
        <v>204</v>
      </c>
      <c r="C79" s="26" t="s">
        <v>224</v>
      </c>
      <c r="D79" s="26" t="s">
        <v>61</v>
      </c>
      <c r="E79" s="27" t="e">
        <f t="shared" si="176"/>
        <v>#DIV/0!</v>
      </c>
      <c r="F79" s="27">
        <f>IF(F$62&gt;0,'Invoer Parameters'!$J$71/'Invoer Parameters'!$D$50,0)</f>
        <v>0</v>
      </c>
      <c r="G79" s="27" t="e">
        <f>IF(G$62&gt;0,'Invoer Parameters'!$J$71/'Invoer Parameters'!$D$50,0)</f>
        <v>#DIV/0!</v>
      </c>
      <c r="H79" s="27">
        <f>IF(H$62&gt;0,'Invoer Parameters'!$J$71/'Invoer Parameters'!$D$50,0)</f>
        <v>0</v>
      </c>
      <c r="I79" s="27">
        <f>IF(I$62&gt;0,'Invoer Parameters'!$J$71/'Invoer Parameters'!$D$50,0)</f>
        <v>0</v>
      </c>
      <c r="J79" s="27">
        <f>IF(J$62&gt;0,'Invoer Parameters'!$J$71/'Invoer Parameters'!$D$50,0)</f>
        <v>0</v>
      </c>
      <c r="K79" s="27">
        <f>IF(K$62&gt;0,'Invoer Parameters'!$J$71/'Invoer Parameters'!$D$50,0)</f>
        <v>0</v>
      </c>
      <c r="L79" s="27">
        <f>IF(L$62&gt;0,'Invoer Parameters'!$J$71/'Invoer Parameters'!$D$50,0)</f>
        <v>0</v>
      </c>
      <c r="M79" s="27">
        <f>IF(M$62&gt;0,'Invoer Parameters'!$J$71/'Invoer Parameters'!$D$50,0)</f>
        <v>0</v>
      </c>
      <c r="N79" s="27">
        <f>IF(N$62&gt;0,'Invoer Parameters'!$J$71/'Invoer Parameters'!$D$50,0)</f>
        <v>0</v>
      </c>
      <c r="O79" s="27">
        <f>IF(O$62&gt;0,'Invoer Parameters'!$J$71/'Invoer Parameters'!$D$50,0)</f>
        <v>0</v>
      </c>
      <c r="P79" s="27">
        <f>IF(P$62&gt;0,'Invoer Parameters'!$J$71/'Invoer Parameters'!$D$50,0)</f>
        <v>0</v>
      </c>
      <c r="Q79" s="27">
        <f>IF(Q$62&gt;0,'Invoer Parameters'!$J$71/'Invoer Parameters'!$D$50,0)</f>
        <v>0</v>
      </c>
      <c r="R79" s="27">
        <f>IF(R$62&gt;0,'Invoer Parameters'!$J$71/'Invoer Parameters'!$D$50,0)</f>
        <v>0</v>
      </c>
      <c r="S79" s="27">
        <f>IF(S$62&gt;0,'Invoer Parameters'!$J$71/'Invoer Parameters'!$D$50,0)</f>
        <v>0</v>
      </c>
      <c r="T79" s="27">
        <f>IF(T$62&gt;0,'Invoer Parameters'!$J$71/'Invoer Parameters'!$D$50,0)</f>
        <v>0</v>
      </c>
      <c r="U79" s="27">
        <f>IF(U$62&gt;0,'Invoer Parameters'!$J$71/'Invoer Parameters'!$D$50,0)</f>
        <v>0</v>
      </c>
      <c r="V79" s="27">
        <f>IF(V$62&gt;0,'Invoer Parameters'!$J$71/'Invoer Parameters'!$D$50,0)</f>
        <v>0</v>
      </c>
      <c r="W79" s="27">
        <f>IF(W$62&gt;0,'Invoer Parameters'!$J$71/'Invoer Parameters'!$D$50,0)</f>
        <v>0</v>
      </c>
      <c r="X79" s="27">
        <f>IF(X$62&gt;0,'Invoer Parameters'!$J$71/'Invoer Parameters'!$D$50,0)</f>
        <v>0</v>
      </c>
      <c r="Y79" s="27">
        <f>IF(Y$62&gt;0,'Invoer Parameters'!$J$71/'Invoer Parameters'!$D$50,0)</f>
        <v>0</v>
      </c>
      <c r="Z79" s="27">
        <f>IF(Z$62&gt;0,'Invoer Parameters'!$J$71/'Invoer Parameters'!$D$50,0)</f>
        <v>0</v>
      </c>
      <c r="AA79" s="27">
        <f>IF(AA$62&gt;0,'Invoer Parameters'!$J$71/'Invoer Parameters'!$D$50,0)</f>
        <v>0</v>
      </c>
      <c r="AB79" s="27">
        <f>IF(AB$62&gt;0,'Invoer Parameters'!$J$71/'Invoer Parameters'!$D$50,0)</f>
        <v>0</v>
      </c>
      <c r="AC79" s="27">
        <f>IF(AC$62&gt;0,'Invoer Parameters'!$J$71/'Invoer Parameters'!$D$50,0)</f>
        <v>0</v>
      </c>
      <c r="AD79" s="27">
        <f>IF(AD$62&gt;0,'Invoer Parameters'!$J$71/'Invoer Parameters'!$D$50,0)</f>
        <v>0</v>
      </c>
      <c r="AE79" s="27">
        <f>IF(AE$62&gt;0,'Invoer Parameters'!$J$71/'Invoer Parameters'!$D$50,0)</f>
        <v>0</v>
      </c>
      <c r="AF79" s="27">
        <f>IF(AF$62&gt;0,'Invoer Parameters'!$J$71/'Invoer Parameters'!$D$50,0)</f>
        <v>0</v>
      </c>
      <c r="AG79" s="27">
        <f>IF(AG$62&gt;0,'Invoer Parameters'!$J$71/'Invoer Parameters'!$D$50,0)</f>
        <v>0</v>
      </c>
      <c r="AH79" s="27">
        <f>IF(AH$62&gt;0,'Invoer Parameters'!$J$71/'Invoer Parameters'!$D$50,0)</f>
        <v>0</v>
      </c>
      <c r="AI79" s="27">
        <f>IF(AI$62&gt;0,'Invoer Parameters'!$J$71/'Invoer Parameters'!$D$50,0)</f>
        <v>0</v>
      </c>
      <c r="AJ79" s="27">
        <f>IF(AJ$62&gt;0,'Invoer Parameters'!$J$71/'Invoer Parameters'!$D$50,0)</f>
        <v>0</v>
      </c>
      <c r="AK79" s="27">
        <f>IF(AK$62&gt;0,'Invoer Parameters'!$J$71/'Invoer Parameters'!$D$50,0)</f>
        <v>0</v>
      </c>
      <c r="AL79" s="27">
        <f>IF(AL$62&gt;0,'Invoer Parameters'!$J$71/'Invoer Parameters'!$D$50,0)</f>
        <v>0</v>
      </c>
      <c r="AM79" s="27">
        <f>IF(AM$62&gt;0,'Invoer Parameters'!$J$71/'Invoer Parameters'!$D$50,0)</f>
        <v>0</v>
      </c>
      <c r="AN79" s="27">
        <f>IF(AN$62&gt;0,'Invoer Parameters'!$J$71/'Invoer Parameters'!$D$50,0)</f>
        <v>0</v>
      </c>
      <c r="AO79" s="27">
        <f>IF(AO$62&gt;0,'Invoer Parameters'!$J$71/'Invoer Parameters'!$D$50,0)</f>
        <v>0</v>
      </c>
      <c r="AP79" s="27">
        <f>IF(AP$62&gt;0,'Invoer Parameters'!$J$71/'Invoer Parameters'!$D$50,0)</f>
        <v>0</v>
      </c>
      <c r="AQ79" s="27">
        <f>IF(AQ$62&gt;0,'Invoer Parameters'!$J$71/'Invoer Parameters'!$D$50,0)</f>
        <v>0</v>
      </c>
      <c r="AR79" s="27">
        <f>IF(AR$62&gt;0,'Invoer Parameters'!$J$71/'Invoer Parameters'!$D$50,0)</f>
        <v>0</v>
      </c>
      <c r="AS79" s="27">
        <f>IF(AS$62&gt;0,'Invoer Parameters'!$J$71/'Invoer Parameters'!$D$50,0)</f>
        <v>0</v>
      </c>
    </row>
    <row r="80" spans="1:45" ht="12.75" hidden="1" customHeight="1">
      <c r="A80" s="57"/>
      <c r="B80" s="26" t="s">
        <v>204</v>
      </c>
      <c r="C80" s="26" t="s">
        <v>225</v>
      </c>
      <c r="D80" s="26" t="s">
        <v>61</v>
      </c>
      <c r="E80" s="27" t="e">
        <f t="shared" si="176"/>
        <v>#DIV/0!</v>
      </c>
      <c r="F80" s="27">
        <f>IF(F$64&gt;0,'Invoer Parameters'!$J$72/'Invoer Parameters'!$D$50,0)</f>
        <v>0</v>
      </c>
      <c r="G80" s="27" t="e">
        <f>IF(G$64&gt;0,'Invoer Parameters'!$J$72/'Invoer Parameters'!$D$50,0)</f>
        <v>#DIV/0!</v>
      </c>
      <c r="H80" s="27">
        <f>IF(H$64&gt;0,'Invoer Parameters'!$J$72/'Invoer Parameters'!$D$50,0)</f>
        <v>0</v>
      </c>
      <c r="I80" s="27">
        <f>IF(I$64&gt;0,'Invoer Parameters'!$J$72/'Invoer Parameters'!$D$50,0)</f>
        <v>0</v>
      </c>
      <c r="J80" s="27">
        <f>IF(J$64&gt;0,'Invoer Parameters'!$J$72/'Invoer Parameters'!$D$50,0)</f>
        <v>0</v>
      </c>
      <c r="K80" s="27">
        <f>IF(K$64&gt;0,'Invoer Parameters'!$J$72/'Invoer Parameters'!$D$50,0)</f>
        <v>0</v>
      </c>
      <c r="L80" s="27">
        <f>IF(L$64&gt;0,'Invoer Parameters'!$J$72/'Invoer Parameters'!$D$50,0)</f>
        <v>0</v>
      </c>
      <c r="M80" s="27">
        <f>IF(M$64&gt;0,'Invoer Parameters'!$J$72/'Invoer Parameters'!$D$50,0)</f>
        <v>0</v>
      </c>
      <c r="N80" s="27">
        <f>IF(N$64&gt;0,'Invoer Parameters'!$J$72/'Invoer Parameters'!$D$50,0)</f>
        <v>0</v>
      </c>
      <c r="O80" s="27">
        <f>IF(O$64&gt;0,'Invoer Parameters'!$J$72/'Invoer Parameters'!$D$50,0)</f>
        <v>0</v>
      </c>
      <c r="P80" s="27">
        <f>IF(P$64&gt;0,'Invoer Parameters'!$J$72/'Invoer Parameters'!$D$50,0)</f>
        <v>0</v>
      </c>
      <c r="Q80" s="27">
        <f>IF(Q$64&gt;0,'Invoer Parameters'!$J$72/'Invoer Parameters'!$D$50,0)</f>
        <v>0</v>
      </c>
      <c r="R80" s="27">
        <f>IF(R$64&gt;0,'Invoer Parameters'!$J$72/'Invoer Parameters'!$D$50,0)</f>
        <v>0</v>
      </c>
      <c r="S80" s="27">
        <f>IF(S$64&gt;0,'Invoer Parameters'!$J$72/'Invoer Parameters'!$D$50,0)</f>
        <v>0</v>
      </c>
      <c r="T80" s="27">
        <f>IF(T$64&gt;0,'Invoer Parameters'!$J$72/'Invoer Parameters'!$D$50,0)</f>
        <v>0</v>
      </c>
      <c r="U80" s="27">
        <f>IF(U$64&gt;0,'Invoer Parameters'!$J$72/'Invoer Parameters'!$D$50,0)</f>
        <v>0</v>
      </c>
      <c r="V80" s="27">
        <f>IF(V$64&gt;0,'Invoer Parameters'!$J$72/'Invoer Parameters'!$D$50,0)</f>
        <v>0</v>
      </c>
      <c r="W80" s="27">
        <f>IF(W$64&gt;0,'Invoer Parameters'!$J$72/'Invoer Parameters'!$D$50,0)</f>
        <v>0</v>
      </c>
      <c r="X80" s="27">
        <f>IF(X$64&gt;0,'Invoer Parameters'!$J$72/'Invoer Parameters'!$D$50,0)</f>
        <v>0</v>
      </c>
      <c r="Y80" s="27">
        <f>IF(Y$64&gt;0,'Invoer Parameters'!$J$72/'Invoer Parameters'!$D$50,0)</f>
        <v>0</v>
      </c>
      <c r="Z80" s="27">
        <f>IF(Z$64&gt;0,'Invoer Parameters'!$J$72/'Invoer Parameters'!$D$50,0)</f>
        <v>0</v>
      </c>
      <c r="AA80" s="27">
        <f>IF(AA$64&gt;0,'Invoer Parameters'!$J$72/'Invoer Parameters'!$D$50,0)</f>
        <v>0</v>
      </c>
      <c r="AB80" s="27">
        <f>IF(AB$64&gt;0,'Invoer Parameters'!$J$72/'Invoer Parameters'!$D$50,0)</f>
        <v>0</v>
      </c>
      <c r="AC80" s="27">
        <f>IF(AC$64&gt;0,'Invoer Parameters'!$J$72/'Invoer Parameters'!$D$50,0)</f>
        <v>0</v>
      </c>
      <c r="AD80" s="27">
        <f>IF(AD$64&gt;0,'Invoer Parameters'!$J$72/'Invoer Parameters'!$D$50,0)</f>
        <v>0</v>
      </c>
      <c r="AE80" s="27">
        <f>IF(AE$64&gt;0,'Invoer Parameters'!$J$72/'Invoer Parameters'!$D$50,0)</f>
        <v>0</v>
      </c>
      <c r="AF80" s="27">
        <f>IF(AF$64&gt;0,'Invoer Parameters'!$J$72/'Invoer Parameters'!$D$50,0)</f>
        <v>0</v>
      </c>
      <c r="AG80" s="27">
        <f>IF(AG$64&gt;0,'Invoer Parameters'!$J$72/'Invoer Parameters'!$D$50,0)</f>
        <v>0</v>
      </c>
      <c r="AH80" s="27">
        <f>IF(AH$64&gt;0,'Invoer Parameters'!$J$72/'Invoer Parameters'!$D$50,0)</f>
        <v>0</v>
      </c>
      <c r="AI80" s="27">
        <f>IF(AI$64&gt;0,'Invoer Parameters'!$J$72/'Invoer Parameters'!$D$50,0)</f>
        <v>0</v>
      </c>
      <c r="AJ80" s="27">
        <f>IF(AJ$64&gt;0,'Invoer Parameters'!$J$72/'Invoer Parameters'!$D$50,0)</f>
        <v>0</v>
      </c>
      <c r="AK80" s="27">
        <f>IF(AK$64&gt;0,'Invoer Parameters'!$J$72/'Invoer Parameters'!$D$50,0)</f>
        <v>0</v>
      </c>
      <c r="AL80" s="27">
        <f>IF(AL$64&gt;0,'Invoer Parameters'!$J$72/'Invoer Parameters'!$D$50,0)</f>
        <v>0</v>
      </c>
      <c r="AM80" s="27">
        <f>IF(AM$64&gt;0,'Invoer Parameters'!$J$72/'Invoer Parameters'!$D$50,0)</f>
        <v>0</v>
      </c>
      <c r="AN80" s="27">
        <f>IF(AN$64&gt;0,'Invoer Parameters'!$J$72/'Invoer Parameters'!$D$50,0)</f>
        <v>0</v>
      </c>
      <c r="AO80" s="27">
        <f>IF(AO$64&gt;0,'Invoer Parameters'!$J$72/'Invoer Parameters'!$D$50,0)</f>
        <v>0</v>
      </c>
      <c r="AP80" s="27">
        <f>IF(AP$64&gt;0,'Invoer Parameters'!$J$72/'Invoer Parameters'!$D$50,0)</f>
        <v>0</v>
      </c>
      <c r="AQ80" s="27">
        <f>IF(AQ$64&gt;0,'Invoer Parameters'!$J$72/'Invoer Parameters'!$D$50,0)</f>
        <v>0</v>
      </c>
      <c r="AR80" s="27">
        <f>IF(AR$64&gt;0,'Invoer Parameters'!$J$72/'Invoer Parameters'!$D$50,0)</f>
        <v>0</v>
      </c>
      <c r="AS80" s="27">
        <f>IF(AS$64&gt;0,'Invoer Parameters'!$J$72/'Invoer Parameters'!$D$50,0)</f>
        <v>0</v>
      </c>
    </row>
    <row r="81" spans="1:45" ht="12.75" hidden="1" customHeight="1">
      <c r="A81" s="57"/>
      <c r="B81" s="26" t="s">
        <v>204</v>
      </c>
      <c r="C81" s="26" t="s">
        <v>226</v>
      </c>
      <c r="D81" s="26" t="s">
        <v>61</v>
      </c>
      <c r="E81" s="27" t="s">
        <v>51</v>
      </c>
      <c r="F81" s="28">
        <f>'Invoer Parameters'!J68</f>
        <v>0</v>
      </c>
      <c r="G81" s="29" t="e">
        <f>F81-G76</f>
        <v>#DIV/0!</v>
      </c>
      <c r="H81" s="27" t="e">
        <f t="shared" ref="H81:K81" si="177">G81-H76</f>
        <v>#DIV/0!</v>
      </c>
      <c r="I81" s="29" t="e">
        <f t="shared" si="177"/>
        <v>#DIV/0!</v>
      </c>
      <c r="J81" s="29" t="e">
        <f t="shared" si="177"/>
        <v>#DIV/0!</v>
      </c>
      <c r="K81" s="29" t="e">
        <f t="shared" si="177"/>
        <v>#DIV/0!</v>
      </c>
      <c r="L81" s="29" t="e">
        <f t="shared" ref="L81:AF81" si="178">K81-L76</f>
        <v>#DIV/0!</v>
      </c>
      <c r="M81" s="29" t="e">
        <f t="shared" si="178"/>
        <v>#DIV/0!</v>
      </c>
      <c r="N81" s="29" t="e">
        <f t="shared" si="178"/>
        <v>#DIV/0!</v>
      </c>
      <c r="O81" s="29" t="e">
        <f t="shared" si="178"/>
        <v>#DIV/0!</v>
      </c>
      <c r="P81" s="29" t="e">
        <f t="shared" si="178"/>
        <v>#DIV/0!</v>
      </c>
      <c r="Q81" s="29" t="e">
        <f t="shared" si="178"/>
        <v>#DIV/0!</v>
      </c>
      <c r="R81" s="29" t="e">
        <f t="shared" si="178"/>
        <v>#DIV/0!</v>
      </c>
      <c r="S81" s="29" t="e">
        <f t="shared" si="178"/>
        <v>#DIV/0!</v>
      </c>
      <c r="T81" s="29" t="e">
        <f t="shared" si="178"/>
        <v>#DIV/0!</v>
      </c>
      <c r="U81" s="29" t="e">
        <f t="shared" si="178"/>
        <v>#DIV/0!</v>
      </c>
      <c r="V81" s="29" t="e">
        <f t="shared" si="178"/>
        <v>#DIV/0!</v>
      </c>
      <c r="W81" s="29" t="e">
        <f t="shared" si="178"/>
        <v>#DIV/0!</v>
      </c>
      <c r="X81" s="29" t="e">
        <f t="shared" si="178"/>
        <v>#DIV/0!</v>
      </c>
      <c r="Y81" s="29" t="e">
        <f t="shared" si="178"/>
        <v>#DIV/0!</v>
      </c>
      <c r="Z81" s="29" t="e">
        <f t="shared" si="178"/>
        <v>#DIV/0!</v>
      </c>
      <c r="AA81" s="29" t="e">
        <f t="shared" si="178"/>
        <v>#DIV/0!</v>
      </c>
      <c r="AB81" s="29" t="e">
        <f t="shared" si="178"/>
        <v>#DIV/0!</v>
      </c>
      <c r="AC81" s="29" t="e">
        <f t="shared" si="178"/>
        <v>#DIV/0!</v>
      </c>
      <c r="AD81" s="29" t="e">
        <f t="shared" si="178"/>
        <v>#DIV/0!</v>
      </c>
      <c r="AE81" s="29" t="e">
        <f t="shared" si="178"/>
        <v>#DIV/0!</v>
      </c>
      <c r="AF81" s="29" t="e">
        <f t="shared" si="178"/>
        <v>#DIV/0!</v>
      </c>
      <c r="AG81" s="29" t="e">
        <f t="shared" ref="AG81:AG85" si="179">AF81-AG76</f>
        <v>#DIV/0!</v>
      </c>
      <c r="AH81" s="29" t="e">
        <f t="shared" ref="AH81:AH85" si="180">AG81-AH76</f>
        <v>#DIV/0!</v>
      </c>
      <c r="AI81" s="29" t="e">
        <f t="shared" ref="AI81:AI85" si="181">AH81-AI76</f>
        <v>#DIV/0!</v>
      </c>
      <c r="AJ81" s="29" t="e">
        <f t="shared" ref="AJ81:AJ85" si="182">AI81-AJ76</f>
        <v>#DIV/0!</v>
      </c>
      <c r="AK81" s="29" t="e">
        <f t="shared" ref="AK81:AK85" si="183">AJ81-AK76</f>
        <v>#DIV/0!</v>
      </c>
      <c r="AL81" s="29" t="e">
        <f t="shared" ref="AL81:AL85" si="184">AK81-AL76</f>
        <v>#DIV/0!</v>
      </c>
      <c r="AM81" s="29" t="e">
        <f t="shared" ref="AM81:AM84" si="185">AL81-AM76</f>
        <v>#DIV/0!</v>
      </c>
      <c r="AN81" s="29" t="e">
        <f t="shared" ref="AN81:AN84" si="186">AM81-AN76</f>
        <v>#DIV/0!</v>
      </c>
      <c r="AO81" s="29" t="e">
        <f t="shared" ref="AO81:AO85" si="187">AN81-AO76</f>
        <v>#DIV/0!</v>
      </c>
      <c r="AP81" s="29" t="e">
        <f t="shared" ref="AP81:AP85" si="188">AO81-AP76</f>
        <v>#DIV/0!</v>
      </c>
      <c r="AQ81" s="29" t="e">
        <f t="shared" ref="AQ81:AQ85" si="189">AP81-AQ76</f>
        <v>#DIV/0!</v>
      </c>
      <c r="AR81" s="29" t="e">
        <f t="shared" ref="AR81:AS85" si="190">AQ81-AR76</f>
        <v>#DIV/0!</v>
      </c>
      <c r="AS81" s="29" t="e">
        <f t="shared" si="190"/>
        <v>#DIV/0!</v>
      </c>
    </row>
    <row r="82" spans="1:45" ht="12.75" hidden="1" customHeight="1">
      <c r="A82" s="57"/>
      <c r="B82" s="26" t="s">
        <v>204</v>
      </c>
      <c r="C82" s="26" t="s">
        <v>227</v>
      </c>
      <c r="D82" s="26" t="s">
        <v>61</v>
      </c>
      <c r="E82" s="27" t="s">
        <v>51</v>
      </c>
      <c r="F82" s="30">
        <f>'Invoer Parameters'!J69</f>
        <v>0</v>
      </c>
      <c r="G82" s="29" t="e">
        <f>F82-G77</f>
        <v>#DIV/0!</v>
      </c>
      <c r="H82" s="29" t="e">
        <f t="shared" ref="H82:K83" si="191">G82-H77</f>
        <v>#DIV/0!</v>
      </c>
      <c r="I82" s="29" t="e">
        <f t="shared" si="191"/>
        <v>#DIV/0!</v>
      </c>
      <c r="J82" s="29" t="e">
        <f t="shared" si="191"/>
        <v>#DIV/0!</v>
      </c>
      <c r="K82" s="29" t="e">
        <f t="shared" si="191"/>
        <v>#DIV/0!</v>
      </c>
      <c r="L82" s="29" t="e">
        <f t="shared" ref="L82:AF82" si="192">K82-L77</f>
        <v>#DIV/0!</v>
      </c>
      <c r="M82" s="29" t="e">
        <f t="shared" si="192"/>
        <v>#DIV/0!</v>
      </c>
      <c r="N82" s="29" t="e">
        <f t="shared" si="192"/>
        <v>#DIV/0!</v>
      </c>
      <c r="O82" s="29" t="e">
        <f t="shared" si="192"/>
        <v>#DIV/0!</v>
      </c>
      <c r="P82" s="29" t="e">
        <f t="shared" si="192"/>
        <v>#DIV/0!</v>
      </c>
      <c r="Q82" s="29" t="e">
        <f t="shared" si="192"/>
        <v>#DIV/0!</v>
      </c>
      <c r="R82" s="29" t="e">
        <f t="shared" si="192"/>
        <v>#DIV/0!</v>
      </c>
      <c r="S82" s="29" t="e">
        <f t="shared" si="192"/>
        <v>#DIV/0!</v>
      </c>
      <c r="T82" s="29" t="e">
        <f t="shared" si="192"/>
        <v>#DIV/0!</v>
      </c>
      <c r="U82" s="29" t="e">
        <f t="shared" si="192"/>
        <v>#DIV/0!</v>
      </c>
      <c r="V82" s="29" t="e">
        <f t="shared" si="192"/>
        <v>#DIV/0!</v>
      </c>
      <c r="W82" s="29" t="e">
        <f t="shared" si="192"/>
        <v>#DIV/0!</v>
      </c>
      <c r="X82" s="29" t="e">
        <f t="shared" si="192"/>
        <v>#DIV/0!</v>
      </c>
      <c r="Y82" s="29" t="e">
        <f t="shared" si="192"/>
        <v>#DIV/0!</v>
      </c>
      <c r="Z82" s="29" t="e">
        <f t="shared" si="192"/>
        <v>#DIV/0!</v>
      </c>
      <c r="AA82" s="29" t="e">
        <f t="shared" si="192"/>
        <v>#DIV/0!</v>
      </c>
      <c r="AB82" s="29" t="e">
        <f t="shared" si="192"/>
        <v>#DIV/0!</v>
      </c>
      <c r="AC82" s="29" t="e">
        <f t="shared" si="192"/>
        <v>#DIV/0!</v>
      </c>
      <c r="AD82" s="29" t="e">
        <f t="shared" si="192"/>
        <v>#DIV/0!</v>
      </c>
      <c r="AE82" s="29" t="e">
        <f t="shared" si="192"/>
        <v>#DIV/0!</v>
      </c>
      <c r="AF82" s="29" t="e">
        <f t="shared" si="192"/>
        <v>#DIV/0!</v>
      </c>
      <c r="AG82" s="29" t="e">
        <f t="shared" si="179"/>
        <v>#DIV/0!</v>
      </c>
      <c r="AH82" s="29" t="e">
        <f t="shared" si="180"/>
        <v>#DIV/0!</v>
      </c>
      <c r="AI82" s="29" t="e">
        <f t="shared" si="181"/>
        <v>#DIV/0!</v>
      </c>
      <c r="AJ82" s="29" t="e">
        <f t="shared" si="182"/>
        <v>#DIV/0!</v>
      </c>
      <c r="AK82" s="29" t="e">
        <f t="shared" si="183"/>
        <v>#DIV/0!</v>
      </c>
      <c r="AL82" s="29" t="e">
        <f t="shared" si="184"/>
        <v>#DIV/0!</v>
      </c>
      <c r="AM82" s="29" t="e">
        <f t="shared" si="185"/>
        <v>#DIV/0!</v>
      </c>
      <c r="AN82" s="29" t="e">
        <f t="shared" si="186"/>
        <v>#DIV/0!</v>
      </c>
      <c r="AO82" s="29" t="e">
        <f t="shared" si="187"/>
        <v>#DIV/0!</v>
      </c>
      <c r="AP82" s="29" t="e">
        <f t="shared" si="188"/>
        <v>#DIV/0!</v>
      </c>
      <c r="AQ82" s="29" t="e">
        <f t="shared" si="189"/>
        <v>#DIV/0!</v>
      </c>
      <c r="AR82" s="29" t="e">
        <f t="shared" si="190"/>
        <v>#DIV/0!</v>
      </c>
      <c r="AS82" s="29" t="e">
        <f t="shared" si="190"/>
        <v>#DIV/0!</v>
      </c>
    </row>
    <row r="83" spans="1:45" ht="12.75" hidden="1" customHeight="1">
      <c r="A83" s="57"/>
      <c r="B83" s="26" t="s">
        <v>204</v>
      </c>
      <c r="C83" s="26" t="s">
        <v>228</v>
      </c>
      <c r="D83" s="26" t="s">
        <v>61</v>
      </c>
      <c r="E83" s="27" t="s">
        <v>51</v>
      </c>
      <c r="F83" s="30">
        <f>'Invoer Parameters'!J70</f>
        <v>0</v>
      </c>
      <c r="G83" s="29" t="e">
        <f>F83-G78</f>
        <v>#DIV/0!</v>
      </c>
      <c r="H83" s="29" t="e">
        <f t="shared" si="191"/>
        <v>#DIV/0!</v>
      </c>
      <c r="I83" s="29" t="e">
        <f t="shared" si="191"/>
        <v>#DIV/0!</v>
      </c>
      <c r="J83" s="29" t="e">
        <f t="shared" si="191"/>
        <v>#DIV/0!</v>
      </c>
      <c r="K83" s="29" t="e">
        <f t="shared" si="191"/>
        <v>#DIV/0!</v>
      </c>
      <c r="L83" s="29" t="e">
        <f t="shared" ref="L83:AF84" si="193">K83-L78</f>
        <v>#DIV/0!</v>
      </c>
      <c r="M83" s="29" t="e">
        <f t="shared" si="193"/>
        <v>#DIV/0!</v>
      </c>
      <c r="N83" s="29" t="e">
        <f t="shared" si="193"/>
        <v>#DIV/0!</v>
      </c>
      <c r="O83" s="29" t="e">
        <f t="shared" si="193"/>
        <v>#DIV/0!</v>
      </c>
      <c r="P83" s="29" t="e">
        <f t="shared" si="193"/>
        <v>#DIV/0!</v>
      </c>
      <c r="Q83" s="29" t="e">
        <f t="shared" si="193"/>
        <v>#DIV/0!</v>
      </c>
      <c r="R83" s="29" t="e">
        <f t="shared" si="193"/>
        <v>#DIV/0!</v>
      </c>
      <c r="S83" s="29" t="e">
        <f t="shared" si="193"/>
        <v>#DIV/0!</v>
      </c>
      <c r="T83" s="29" t="e">
        <f t="shared" si="193"/>
        <v>#DIV/0!</v>
      </c>
      <c r="U83" s="29" t="e">
        <f t="shared" si="193"/>
        <v>#DIV/0!</v>
      </c>
      <c r="V83" s="29" t="e">
        <f t="shared" si="193"/>
        <v>#DIV/0!</v>
      </c>
      <c r="W83" s="29" t="e">
        <f t="shared" si="193"/>
        <v>#DIV/0!</v>
      </c>
      <c r="X83" s="29" t="e">
        <f t="shared" si="193"/>
        <v>#DIV/0!</v>
      </c>
      <c r="Y83" s="29" t="e">
        <f t="shared" si="193"/>
        <v>#DIV/0!</v>
      </c>
      <c r="Z83" s="29" t="e">
        <f t="shared" si="193"/>
        <v>#DIV/0!</v>
      </c>
      <c r="AA83" s="29" t="e">
        <f t="shared" si="193"/>
        <v>#DIV/0!</v>
      </c>
      <c r="AB83" s="29" t="e">
        <f t="shared" si="193"/>
        <v>#DIV/0!</v>
      </c>
      <c r="AC83" s="29" t="e">
        <f t="shared" si="193"/>
        <v>#DIV/0!</v>
      </c>
      <c r="AD83" s="29" t="e">
        <f t="shared" si="193"/>
        <v>#DIV/0!</v>
      </c>
      <c r="AE83" s="29" t="e">
        <f t="shared" si="193"/>
        <v>#DIV/0!</v>
      </c>
      <c r="AF83" s="29" t="e">
        <f t="shared" si="193"/>
        <v>#DIV/0!</v>
      </c>
      <c r="AG83" s="29" t="e">
        <f t="shared" si="179"/>
        <v>#DIV/0!</v>
      </c>
      <c r="AH83" s="29" t="e">
        <f t="shared" si="180"/>
        <v>#DIV/0!</v>
      </c>
      <c r="AI83" s="29" t="e">
        <f t="shared" si="181"/>
        <v>#DIV/0!</v>
      </c>
      <c r="AJ83" s="29" t="e">
        <f t="shared" si="182"/>
        <v>#DIV/0!</v>
      </c>
      <c r="AK83" s="29" t="e">
        <f t="shared" si="183"/>
        <v>#DIV/0!</v>
      </c>
      <c r="AL83" s="29" t="e">
        <f t="shared" si="184"/>
        <v>#DIV/0!</v>
      </c>
      <c r="AM83" s="29" t="e">
        <f t="shared" si="185"/>
        <v>#DIV/0!</v>
      </c>
      <c r="AN83" s="29" t="e">
        <f t="shared" si="186"/>
        <v>#DIV/0!</v>
      </c>
      <c r="AO83" s="29" t="e">
        <f t="shared" si="187"/>
        <v>#DIV/0!</v>
      </c>
      <c r="AP83" s="29" t="e">
        <f t="shared" si="188"/>
        <v>#DIV/0!</v>
      </c>
      <c r="AQ83" s="29" t="e">
        <f t="shared" si="189"/>
        <v>#DIV/0!</v>
      </c>
      <c r="AR83" s="29" t="e">
        <f t="shared" si="190"/>
        <v>#DIV/0!</v>
      </c>
      <c r="AS83" s="29" t="e">
        <f t="shared" si="190"/>
        <v>#DIV/0!</v>
      </c>
    </row>
    <row r="84" spans="1:45" ht="12.75" hidden="1" customHeight="1">
      <c r="A84" s="57"/>
      <c r="B84" s="26" t="s">
        <v>204</v>
      </c>
      <c r="C84" s="26" t="s">
        <v>229</v>
      </c>
      <c r="D84" s="26" t="s">
        <v>61</v>
      </c>
      <c r="E84" s="27"/>
      <c r="F84" s="30">
        <f>'Invoer Parameters'!J71</f>
        <v>0</v>
      </c>
      <c r="G84" s="29" t="e">
        <f t="shared" ref="G84:V85" si="194">F84-G79</f>
        <v>#DIV/0!</v>
      </c>
      <c r="H84" s="29" t="e">
        <f t="shared" si="194"/>
        <v>#DIV/0!</v>
      </c>
      <c r="I84" s="29" t="e">
        <f t="shared" si="194"/>
        <v>#DIV/0!</v>
      </c>
      <c r="J84" s="29" t="e">
        <f t="shared" si="194"/>
        <v>#DIV/0!</v>
      </c>
      <c r="K84" s="29" t="e">
        <f t="shared" si="194"/>
        <v>#DIV/0!</v>
      </c>
      <c r="L84" s="29" t="e">
        <f t="shared" si="194"/>
        <v>#DIV/0!</v>
      </c>
      <c r="M84" s="29" t="e">
        <f t="shared" si="194"/>
        <v>#DIV/0!</v>
      </c>
      <c r="N84" s="29" t="e">
        <f t="shared" si="194"/>
        <v>#DIV/0!</v>
      </c>
      <c r="O84" s="29" t="e">
        <f t="shared" si="194"/>
        <v>#DIV/0!</v>
      </c>
      <c r="P84" s="29" t="e">
        <f t="shared" si="194"/>
        <v>#DIV/0!</v>
      </c>
      <c r="Q84" s="29" t="e">
        <f t="shared" si="194"/>
        <v>#DIV/0!</v>
      </c>
      <c r="R84" s="29" t="e">
        <f t="shared" si="194"/>
        <v>#DIV/0!</v>
      </c>
      <c r="S84" s="29" t="e">
        <f t="shared" si="194"/>
        <v>#DIV/0!</v>
      </c>
      <c r="T84" s="29" t="e">
        <f t="shared" si="194"/>
        <v>#DIV/0!</v>
      </c>
      <c r="U84" s="29" t="e">
        <f t="shared" si="194"/>
        <v>#DIV/0!</v>
      </c>
      <c r="V84" s="29" t="e">
        <f t="shared" si="194"/>
        <v>#DIV/0!</v>
      </c>
      <c r="W84" s="29" t="e">
        <f t="shared" si="193"/>
        <v>#DIV/0!</v>
      </c>
      <c r="X84" s="29" t="e">
        <f t="shared" si="193"/>
        <v>#DIV/0!</v>
      </c>
      <c r="Y84" s="29" t="e">
        <f t="shared" si="193"/>
        <v>#DIV/0!</v>
      </c>
      <c r="Z84" s="29" t="e">
        <f t="shared" si="193"/>
        <v>#DIV/0!</v>
      </c>
      <c r="AA84" s="29" t="e">
        <f t="shared" si="193"/>
        <v>#DIV/0!</v>
      </c>
      <c r="AB84" s="29" t="e">
        <f t="shared" si="193"/>
        <v>#DIV/0!</v>
      </c>
      <c r="AC84" s="29" t="e">
        <f t="shared" si="193"/>
        <v>#DIV/0!</v>
      </c>
      <c r="AD84" s="29" t="e">
        <f t="shared" si="193"/>
        <v>#DIV/0!</v>
      </c>
      <c r="AE84" s="29" t="e">
        <f t="shared" si="193"/>
        <v>#DIV/0!</v>
      </c>
      <c r="AF84" s="29" t="e">
        <f t="shared" si="193"/>
        <v>#DIV/0!</v>
      </c>
      <c r="AG84" s="29" t="e">
        <f t="shared" si="179"/>
        <v>#DIV/0!</v>
      </c>
      <c r="AH84" s="29" t="e">
        <f t="shared" si="180"/>
        <v>#DIV/0!</v>
      </c>
      <c r="AI84" s="29" t="e">
        <f t="shared" si="181"/>
        <v>#DIV/0!</v>
      </c>
      <c r="AJ84" s="29" t="e">
        <f t="shared" si="182"/>
        <v>#DIV/0!</v>
      </c>
      <c r="AK84" s="29" t="e">
        <f t="shared" si="183"/>
        <v>#DIV/0!</v>
      </c>
      <c r="AL84" s="29" t="e">
        <f t="shared" si="184"/>
        <v>#DIV/0!</v>
      </c>
      <c r="AM84" s="29" t="e">
        <f t="shared" si="185"/>
        <v>#DIV/0!</v>
      </c>
      <c r="AN84" s="29" t="e">
        <f t="shared" si="186"/>
        <v>#DIV/0!</v>
      </c>
      <c r="AO84" s="29" t="e">
        <f t="shared" si="187"/>
        <v>#DIV/0!</v>
      </c>
      <c r="AP84" s="29" t="e">
        <f t="shared" si="188"/>
        <v>#DIV/0!</v>
      </c>
      <c r="AQ84" s="29" t="e">
        <f t="shared" si="189"/>
        <v>#DIV/0!</v>
      </c>
      <c r="AR84" s="29" t="e">
        <f t="shared" si="190"/>
        <v>#DIV/0!</v>
      </c>
      <c r="AS84" s="29" t="e">
        <f t="shared" si="190"/>
        <v>#DIV/0!</v>
      </c>
    </row>
    <row r="85" spans="1:45" ht="12.75" hidden="1" customHeight="1">
      <c r="A85" s="57"/>
      <c r="B85" s="26" t="s">
        <v>204</v>
      </c>
      <c r="C85" s="26" t="s">
        <v>230</v>
      </c>
      <c r="D85" s="26" t="s">
        <v>61</v>
      </c>
      <c r="E85" s="27"/>
      <c r="F85" s="30">
        <f>'Invoer Parameters'!J72</f>
        <v>0</v>
      </c>
      <c r="G85" s="29" t="e">
        <f t="shared" si="194"/>
        <v>#DIV/0!</v>
      </c>
      <c r="H85" s="29" t="e">
        <f t="shared" ref="H85:AF85" si="195">G85-H80</f>
        <v>#DIV/0!</v>
      </c>
      <c r="I85" s="29" t="e">
        <f t="shared" si="195"/>
        <v>#DIV/0!</v>
      </c>
      <c r="J85" s="29" t="e">
        <f t="shared" si="195"/>
        <v>#DIV/0!</v>
      </c>
      <c r="K85" s="29" t="e">
        <f t="shared" si="195"/>
        <v>#DIV/0!</v>
      </c>
      <c r="L85" s="29" t="e">
        <f t="shared" si="195"/>
        <v>#DIV/0!</v>
      </c>
      <c r="M85" s="29" t="e">
        <f t="shared" si="195"/>
        <v>#DIV/0!</v>
      </c>
      <c r="N85" s="29" t="e">
        <f t="shared" si="195"/>
        <v>#DIV/0!</v>
      </c>
      <c r="O85" s="29" t="e">
        <f t="shared" si="195"/>
        <v>#DIV/0!</v>
      </c>
      <c r="P85" s="29" t="e">
        <f t="shared" si="195"/>
        <v>#DIV/0!</v>
      </c>
      <c r="Q85" s="29" t="e">
        <f t="shared" si="195"/>
        <v>#DIV/0!</v>
      </c>
      <c r="R85" s="29" t="e">
        <f t="shared" si="195"/>
        <v>#DIV/0!</v>
      </c>
      <c r="S85" s="29" t="e">
        <f t="shared" si="195"/>
        <v>#DIV/0!</v>
      </c>
      <c r="T85" s="29" t="e">
        <f t="shared" si="195"/>
        <v>#DIV/0!</v>
      </c>
      <c r="U85" s="29" t="e">
        <f t="shared" si="195"/>
        <v>#DIV/0!</v>
      </c>
      <c r="V85" s="29" t="e">
        <f t="shared" si="195"/>
        <v>#DIV/0!</v>
      </c>
      <c r="W85" s="29" t="e">
        <f t="shared" si="195"/>
        <v>#DIV/0!</v>
      </c>
      <c r="X85" s="29" t="e">
        <f t="shared" si="195"/>
        <v>#DIV/0!</v>
      </c>
      <c r="Y85" s="29" t="e">
        <f t="shared" si="195"/>
        <v>#DIV/0!</v>
      </c>
      <c r="Z85" s="29" t="e">
        <f t="shared" si="195"/>
        <v>#DIV/0!</v>
      </c>
      <c r="AA85" s="29" t="e">
        <f t="shared" si="195"/>
        <v>#DIV/0!</v>
      </c>
      <c r="AB85" s="29" t="e">
        <f t="shared" si="195"/>
        <v>#DIV/0!</v>
      </c>
      <c r="AC85" s="29" t="e">
        <f t="shared" si="195"/>
        <v>#DIV/0!</v>
      </c>
      <c r="AD85" s="29" t="e">
        <f t="shared" si="195"/>
        <v>#DIV/0!</v>
      </c>
      <c r="AE85" s="29" t="e">
        <f t="shared" si="195"/>
        <v>#DIV/0!</v>
      </c>
      <c r="AF85" s="29" t="e">
        <f t="shared" si="195"/>
        <v>#DIV/0!</v>
      </c>
      <c r="AG85" s="29" t="e">
        <f t="shared" si="179"/>
        <v>#DIV/0!</v>
      </c>
      <c r="AH85" s="29" t="e">
        <f t="shared" si="180"/>
        <v>#DIV/0!</v>
      </c>
      <c r="AI85" s="29" t="e">
        <f t="shared" si="181"/>
        <v>#DIV/0!</v>
      </c>
      <c r="AJ85" s="29" t="e">
        <f t="shared" si="182"/>
        <v>#DIV/0!</v>
      </c>
      <c r="AK85" s="29" t="e">
        <f t="shared" si="183"/>
        <v>#DIV/0!</v>
      </c>
      <c r="AL85" s="29" t="e">
        <f t="shared" si="184"/>
        <v>#DIV/0!</v>
      </c>
      <c r="AM85" s="29" t="e">
        <f>AL85-AM80</f>
        <v>#DIV/0!</v>
      </c>
      <c r="AN85" s="29" t="e">
        <f>AM85-AN80</f>
        <v>#DIV/0!</v>
      </c>
      <c r="AO85" s="29" t="e">
        <f t="shared" si="187"/>
        <v>#DIV/0!</v>
      </c>
      <c r="AP85" s="29" t="e">
        <f t="shared" si="188"/>
        <v>#DIV/0!</v>
      </c>
      <c r="AQ85" s="29" t="e">
        <f t="shared" si="189"/>
        <v>#DIV/0!</v>
      </c>
      <c r="AR85" s="29" t="e">
        <f t="shared" si="190"/>
        <v>#DIV/0!</v>
      </c>
      <c r="AS85" s="29" t="e">
        <f>AR85-AS80</f>
        <v>#DIV/0!</v>
      </c>
    </row>
    <row r="86" spans="1:45" ht="12.75" hidden="1" customHeight="1">
      <c r="A86" s="57"/>
      <c r="B86" s="26" t="s">
        <v>204</v>
      </c>
      <c r="C86" s="26" t="s">
        <v>231</v>
      </c>
      <c r="D86" s="26" t="s">
        <v>61</v>
      </c>
      <c r="E86" s="27">
        <f>SUM(F86:AS86)</f>
        <v>0</v>
      </c>
      <c r="F86" s="27">
        <v>0</v>
      </c>
      <c r="G86" s="27">
        <f>IF(G$56&gt;0,'Invoer Parameters'!$D$51*F81,0)</f>
        <v>0</v>
      </c>
      <c r="H86" s="27">
        <f>IF(H$56&gt;0,'Invoer Parameters'!$D$51*G81,0)</f>
        <v>0</v>
      </c>
      <c r="I86" s="27">
        <f>IF(I$56&gt;0,'Invoer Parameters'!$D$51*H81,0)</f>
        <v>0</v>
      </c>
      <c r="J86" s="27">
        <f>IF(J$56&gt;0,'Invoer Parameters'!$D$51*I81,0)</f>
        <v>0</v>
      </c>
      <c r="K86" s="27">
        <f>IF(K$56&gt;0,'Invoer Parameters'!$D$51*J81,0)</f>
        <v>0</v>
      </c>
      <c r="L86" s="27">
        <f>IF(L$56&gt;0,'Invoer Parameters'!$D$51*K81,0)</f>
        <v>0</v>
      </c>
      <c r="M86" s="27">
        <f>IF(M$56&gt;0,'Invoer Parameters'!$D$51*L81,0)</f>
        <v>0</v>
      </c>
      <c r="N86" s="27">
        <f>IF(N$56&gt;0,'Invoer Parameters'!$D$51*M81,0)</f>
        <v>0</v>
      </c>
      <c r="O86" s="27">
        <f>IF(O$56&gt;0,'Invoer Parameters'!$D$51*N81,0)</f>
        <v>0</v>
      </c>
      <c r="P86" s="27">
        <f>IF(P$56&gt;0,'Invoer Parameters'!$D$51*O81,0)</f>
        <v>0</v>
      </c>
      <c r="Q86" s="27">
        <f>IF(Q$56&gt;0,'Invoer Parameters'!$D$51*P81,0)</f>
        <v>0</v>
      </c>
      <c r="R86" s="27">
        <f>IF(R$56&gt;0,'Invoer Parameters'!$D$51*Q81,0)</f>
        <v>0</v>
      </c>
      <c r="S86" s="27">
        <f>IF(S$56&gt;0,'Invoer Parameters'!$D$51*R81,0)</f>
        <v>0</v>
      </c>
      <c r="T86" s="27">
        <f>IF(T$56&gt;0,'Invoer Parameters'!$D$51*S81,0)</f>
        <v>0</v>
      </c>
      <c r="U86" s="27">
        <f>IF(U$56&gt;0,'Invoer Parameters'!$D$51*T81,0)</f>
        <v>0</v>
      </c>
      <c r="V86" s="27">
        <f>IF(V$56&gt;0,'Invoer Parameters'!$D$51*U81,0)</f>
        <v>0</v>
      </c>
      <c r="W86" s="27">
        <f>IF(W$56&gt;0,'Invoer Parameters'!$D$51*V81,0)</f>
        <v>0</v>
      </c>
      <c r="X86" s="27">
        <f>IF(X$56&gt;0,'Invoer Parameters'!$D$51*W81,0)</f>
        <v>0</v>
      </c>
      <c r="Y86" s="27">
        <f>IF(Y$56&gt;0,'Invoer Parameters'!$D$51*X81,0)</f>
        <v>0</v>
      </c>
      <c r="Z86" s="27">
        <f>IF(Z$56&gt;0,'Invoer Parameters'!$D$51*Y81,0)</f>
        <v>0</v>
      </c>
      <c r="AA86" s="27">
        <f>IF(AA$56&gt;0,'Invoer Parameters'!$D$51*Z81,0)</f>
        <v>0</v>
      </c>
      <c r="AB86" s="27">
        <f>IF(AB$56&gt;0,'Invoer Parameters'!$D$51*AA81,0)</f>
        <v>0</v>
      </c>
      <c r="AC86" s="27">
        <f>IF(AC$56&gt;0,'Invoer Parameters'!$D$51*AB81,0)</f>
        <v>0</v>
      </c>
      <c r="AD86" s="27">
        <f>IF(AD$56&gt;0,'Invoer Parameters'!$D$51*AC81,0)</f>
        <v>0</v>
      </c>
      <c r="AE86" s="27">
        <f>IF(AE$56&gt;0,'Invoer Parameters'!$D$51*AD81,0)</f>
        <v>0</v>
      </c>
      <c r="AF86" s="27">
        <f>IF(AF$56&gt;0,'Invoer Parameters'!$D$51*AE81,0)</f>
        <v>0</v>
      </c>
      <c r="AG86" s="27">
        <f>IF(AG$56&gt;0,'Invoer Parameters'!$D$51*AF81,0)</f>
        <v>0</v>
      </c>
      <c r="AH86" s="27">
        <f>IF(AH$56&gt;0,'Invoer Parameters'!$D$51*AG81,0)</f>
        <v>0</v>
      </c>
      <c r="AI86" s="27">
        <f>IF(AI$56&gt;0,'Invoer Parameters'!$D$51*AH81,0)</f>
        <v>0</v>
      </c>
      <c r="AJ86" s="27">
        <f>IF(AJ$56&gt;0,'Invoer Parameters'!$D$51*AI81,0)</f>
        <v>0</v>
      </c>
      <c r="AK86" s="27">
        <f>IF(AK$56&gt;0,'Invoer Parameters'!$D$51*AJ81,0)</f>
        <v>0</v>
      </c>
      <c r="AL86" s="27">
        <f>IF(AL$56&gt;0,'Invoer Parameters'!$D$51*AK81,0)</f>
        <v>0</v>
      </c>
      <c r="AM86" s="27">
        <f>IF(AM$56&gt;0,'Invoer Parameters'!$D$51*AL81,0)</f>
        <v>0</v>
      </c>
      <c r="AN86" s="27">
        <f>IF(AN$56&gt;0,'Invoer Parameters'!$D$51*AM81,0)</f>
        <v>0</v>
      </c>
      <c r="AO86" s="27">
        <f>IF(AO$56&gt;0,'Invoer Parameters'!$D$51*AN81,0)</f>
        <v>0</v>
      </c>
      <c r="AP86" s="27">
        <f>IF(AP$56&gt;0,'Invoer Parameters'!$D$51*AO81,0)</f>
        <v>0</v>
      </c>
      <c r="AQ86" s="27">
        <f>IF(AQ$56&gt;0,'Invoer Parameters'!$D$51*AP81,0)</f>
        <v>0</v>
      </c>
      <c r="AR86" s="27">
        <f>IF(AR$56&gt;0,'Invoer Parameters'!$D$51*AQ81,0)</f>
        <v>0</v>
      </c>
      <c r="AS86" s="27">
        <f>IF(AS$56&gt;0,'Invoer Parameters'!$D$51*AR81,0)</f>
        <v>0</v>
      </c>
    </row>
    <row r="87" spans="1:45" ht="12.75" hidden="1" customHeight="1">
      <c r="A87" s="57"/>
      <c r="B87" s="26" t="s">
        <v>204</v>
      </c>
      <c r="C87" s="26" t="s">
        <v>232</v>
      </c>
      <c r="D87" s="26" t="s">
        <v>61</v>
      </c>
      <c r="E87" s="27">
        <f>SUM(F87:AS87)</f>
        <v>0</v>
      </c>
      <c r="F87" s="27">
        <v>0</v>
      </c>
      <c r="G87" s="27">
        <f>IF(G$58&gt;0,'Invoer Parameters'!$D$51*F82,0)</f>
        <v>0</v>
      </c>
      <c r="H87" s="27">
        <f>IF(H$58&gt;0,'Invoer Parameters'!$D$51*G82,0)</f>
        <v>0</v>
      </c>
      <c r="I87" s="27">
        <f>IF(I$58&gt;0,'Invoer Parameters'!$D$51*H82,0)</f>
        <v>0</v>
      </c>
      <c r="J87" s="27">
        <f>IF(J$58&gt;0,'Invoer Parameters'!$D$51*I82,0)</f>
        <v>0</v>
      </c>
      <c r="K87" s="27">
        <f>IF(K$58&gt;0,'Invoer Parameters'!$D$51*J82,0)</f>
        <v>0</v>
      </c>
      <c r="L87" s="27">
        <f>IF(L$58&gt;0,'Invoer Parameters'!$D$51*K82,0)</f>
        <v>0</v>
      </c>
      <c r="M87" s="27">
        <f>IF(M$58&gt;0,'Invoer Parameters'!$D$51*L82,0)</f>
        <v>0</v>
      </c>
      <c r="N87" s="27">
        <f>IF(N$58&gt;0,'Invoer Parameters'!$D$51*M82,0)</f>
        <v>0</v>
      </c>
      <c r="O87" s="27">
        <f>IF(O$58&gt;0,'Invoer Parameters'!$D$51*N82,0)</f>
        <v>0</v>
      </c>
      <c r="P87" s="27">
        <f>IF(P$58&gt;0,'Invoer Parameters'!$D$51*O82,0)</f>
        <v>0</v>
      </c>
      <c r="Q87" s="27">
        <f>IF(Q$58&gt;0,'Invoer Parameters'!$D$51*P82,0)</f>
        <v>0</v>
      </c>
      <c r="R87" s="27">
        <f>IF(R$58&gt;0,'Invoer Parameters'!$D$51*Q82,0)</f>
        <v>0</v>
      </c>
      <c r="S87" s="27">
        <f>IF(S$58&gt;0,'Invoer Parameters'!$D$51*R82,0)</f>
        <v>0</v>
      </c>
      <c r="T87" s="27">
        <f>IF(T$58&gt;0,'Invoer Parameters'!$D$51*S82,0)</f>
        <v>0</v>
      </c>
      <c r="U87" s="27">
        <f>IF(U$58&gt;0,'Invoer Parameters'!$D$51*T82,0)</f>
        <v>0</v>
      </c>
      <c r="V87" s="27">
        <f>IF(V$58&gt;0,'Invoer Parameters'!$D$51*U82,0)</f>
        <v>0</v>
      </c>
      <c r="W87" s="27">
        <f>IF(W$58&gt;0,'Invoer Parameters'!$D$51*V82,0)</f>
        <v>0</v>
      </c>
      <c r="X87" s="27">
        <f>IF(X$58&gt;0,'Invoer Parameters'!$D$51*W82,0)</f>
        <v>0</v>
      </c>
      <c r="Y87" s="27">
        <f>IF(Y$58&gt;0,'Invoer Parameters'!$D$51*X82,0)</f>
        <v>0</v>
      </c>
      <c r="Z87" s="27">
        <f>IF(Z$58&gt;0,'Invoer Parameters'!$D$51*Y82,0)</f>
        <v>0</v>
      </c>
      <c r="AA87" s="27">
        <f>IF(AA$58&gt;0,'Invoer Parameters'!$D$51*Z82,0)</f>
        <v>0</v>
      </c>
      <c r="AB87" s="27">
        <f>IF(AB$58&gt;0,'Invoer Parameters'!$D$51*AA82,0)</f>
        <v>0</v>
      </c>
      <c r="AC87" s="27">
        <f>IF(AC$58&gt;0,'Invoer Parameters'!$D$51*AB82,0)</f>
        <v>0</v>
      </c>
      <c r="AD87" s="27">
        <f>IF(AD$58&gt;0,'Invoer Parameters'!$D$51*AC82,0)</f>
        <v>0</v>
      </c>
      <c r="AE87" s="27">
        <f>IF(AE$58&gt;0,'Invoer Parameters'!$D$51*AD82,0)</f>
        <v>0</v>
      </c>
      <c r="AF87" s="27">
        <f>IF(AF$58&gt;0,'Invoer Parameters'!$D$51*AE82,0)</f>
        <v>0</v>
      </c>
      <c r="AG87" s="27">
        <f>IF(AG$58&gt;0,'Invoer Parameters'!$D$51*AF82,0)</f>
        <v>0</v>
      </c>
      <c r="AH87" s="27">
        <f>IF(AH$58&gt;0,'Invoer Parameters'!$D$51*AG82,0)</f>
        <v>0</v>
      </c>
      <c r="AI87" s="27">
        <f>IF(AI$58&gt;0,'Invoer Parameters'!$D$51*AH82,0)</f>
        <v>0</v>
      </c>
      <c r="AJ87" s="27">
        <f>IF(AJ$58&gt;0,'Invoer Parameters'!$D$51*AI82,0)</f>
        <v>0</v>
      </c>
      <c r="AK87" s="27">
        <f>IF(AK$58&gt;0,'Invoer Parameters'!$D$51*AJ82,0)</f>
        <v>0</v>
      </c>
      <c r="AL87" s="27">
        <f>IF(AL$58&gt;0,'Invoer Parameters'!$D$51*AK82,0)</f>
        <v>0</v>
      </c>
      <c r="AM87" s="27">
        <f>IF(AM$58&gt;0,'Invoer Parameters'!$D$51*AL82,0)</f>
        <v>0</v>
      </c>
      <c r="AN87" s="27">
        <f>IF(AN$58&gt;0,'Invoer Parameters'!$D$51*AM82,0)</f>
        <v>0</v>
      </c>
      <c r="AO87" s="27">
        <f>IF(AO$58&gt;0,'Invoer Parameters'!$D$51*AN82,0)</f>
        <v>0</v>
      </c>
      <c r="AP87" s="27">
        <f>IF(AP$58&gt;0,'Invoer Parameters'!$D$51*AO82,0)</f>
        <v>0</v>
      </c>
      <c r="AQ87" s="27">
        <f>IF(AQ$58&gt;0,'Invoer Parameters'!$D$51*AP82,0)</f>
        <v>0</v>
      </c>
      <c r="AR87" s="27">
        <f>IF(AR$58&gt;0,'Invoer Parameters'!$D$51*AQ82,0)</f>
        <v>0</v>
      </c>
      <c r="AS87" s="27">
        <f>IF(AS$58&gt;0,'Invoer Parameters'!$D$51*AR82,0)</f>
        <v>0</v>
      </c>
    </row>
    <row r="88" spans="1:45" ht="12.75" hidden="1" customHeight="1">
      <c r="A88" s="57"/>
      <c r="B88" s="26" t="s">
        <v>204</v>
      </c>
      <c r="C88" s="26" t="s">
        <v>233</v>
      </c>
      <c r="D88" s="26" t="s">
        <v>61</v>
      </c>
      <c r="E88" s="27">
        <f>SUM(F88:AS88)</f>
        <v>0</v>
      </c>
      <c r="F88" s="27">
        <v>0</v>
      </c>
      <c r="G88" s="27">
        <f>IF(G$60&gt;0,'Invoer Parameters'!$D$51*F83,0)</f>
        <v>0</v>
      </c>
      <c r="H88" s="27">
        <f>IF(H$60&gt;0,'Invoer Parameters'!$D$51*G83,0)</f>
        <v>0</v>
      </c>
      <c r="I88" s="27">
        <f>IF(I$60&gt;0,'Invoer Parameters'!$D$51*H83,0)</f>
        <v>0</v>
      </c>
      <c r="J88" s="27">
        <f>IF(J$60&gt;0,'Invoer Parameters'!$D$51*I83,0)</f>
        <v>0</v>
      </c>
      <c r="K88" s="27">
        <f>IF(K$60&gt;0,'Invoer Parameters'!$D$51*J83,0)</f>
        <v>0</v>
      </c>
      <c r="L88" s="27">
        <f>IF(L$60&gt;0,'Invoer Parameters'!$D$51*K83,0)</f>
        <v>0</v>
      </c>
      <c r="M88" s="27">
        <f>IF(M$60&gt;0,'Invoer Parameters'!$D$51*L83,0)</f>
        <v>0</v>
      </c>
      <c r="N88" s="27">
        <f>IF(N$60&gt;0,'Invoer Parameters'!$D$51*M83,0)</f>
        <v>0</v>
      </c>
      <c r="O88" s="27">
        <f>IF(O$60&gt;0,'Invoer Parameters'!$D$51*N83,0)</f>
        <v>0</v>
      </c>
      <c r="P88" s="27">
        <f>IF(P$60&gt;0,'Invoer Parameters'!$D$51*O83,0)</f>
        <v>0</v>
      </c>
      <c r="Q88" s="27">
        <f>IF(Q$60&gt;0,'Invoer Parameters'!$D$51*P83,0)</f>
        <v>0</v>
      </c>
      <c r="R88" s="27">
        <f>IF(R$60&gt;0,'Invoer Parameters'!$D$51*Q83,0)</f>
        <v>0</v>
      </c>
      <c r="S88" s="27">
        <f>IF(S$60&gt;0,'Invoer Parameters'!$D$51*R83,0)</f>
        <v>0</v>
      </c>
      <c r="T88" s="27">
        <f>IF(T$60&gt;0,'Invoer Parameters'!$D$51*S83,0)</f>
        <v>0</v>
      </c>
      <c r="U88" s="27">
        <f>IF(U$60&gt;0,'Invoer Parameters'!$D$51*T83,0)</f>
        <v>0</v>
      </c>
      <c r="V88" s="27">
        <f>IF(V$60&gt;0,'Invoer Parameters'!$D$51*U83,0)</f>
        <v>0</v>
      </c>
      <c r="W88" s="27">
        <f>IF(W$60&gt;0,'Invoer Parameters'!$D$51*V83,0)</f>
        <v>0</v>
      </c>
      <c r="X88" s="27">
        <f>IF(X$60&gt;0,'Invoer Parameters'!$D$51*W83,0)</f>
        <v>0</v>
      </c>
      <c r="Y88" s="27">
        <f>IF(Y$60&gt;0,'Invoer Parameters'!$D$51*X83,0)</f>
        <v>0</v>
      </c>
      <c r="Z88" s="27">
        <f>IF(Z$60&gt;0,'Invoer Parameters'!$D$51*Y83,0)</f>
        <v>0</v>
      </c>
      <c r="AA88" s="27">
        <f>IF(AA$60&gt;0,'Invoer Parameters'!$D$51*Z83,0)</f>
        <v>0</v>
      </c>
      <c r="AB88" s="27">
        <f>IF(AB$60&gt;0,'Invoer Parameters'!$D$51*AA83,0)</f>
        <v>0</v>
      </c>
      <c r="AC88" s="27">
        <f>IF(AC$60&gt;0,'Invoer Parameters'!$D$51*AB83,0)</f>
        <v>0</v>
      </c>
      <c r="AD88" s="27">
        <f>IF(AD$60&gt;0,'Invoer Parameters'!$D$51*AC83,0)</f>
        <v>0</v>
      </c>
      <c r="AE88" s="27">
        <f>IF(AE$60&gt;0,'Invoer Parameters'!$D$51*AD83,0)</f>
        <v>0</v>
      </c>
      <c r="AF88" s="27">
        <f>IF(AF$60&gt;0,'Invoer Parameters'!$D$51*AE83,0)</f>
        <v>0</v>
      </c>
      <c r="AG88" s="27">
        <f>IF(AG$60&gt;0,'Invoer Parameters'!$D$51*AF83,0)</f>
        <v>0</v>
      </c>
      <c r="AH88" s="27">
        <f>IF(AH$60&gt;0,'Invoer Parameters'!$D$51*AG83,0)</f>
        <v>0</v>
      </c>
      <c r="AI88" s="27">
        <f>IF(AI$60&gt;0,'Invoer Parameters'!$D$51*AH83,0)</f>
        <v>0</v>
      </c>
      <c r="AJ88" s="27">
        <f>IF(AJ$60&gt;0,'Invoer Parameters'!$D$51*AI83,0)</f>
        <v>0</v>
      </c>
      <c r="AK88" s="27">
        <f>IF(AK$60&gt;0,'Invoer Parameters'!$D$51*AJ83,0)</f>
        <v>0</v>
      </c>
      <c r="AL88" s="27">
        <f>IF(AL$60&gt;0,'Invoer Parameters'!$D$51*AK83,0)</f>
        <v>0</v>
      </c>
      <c r="AM88" s="27">
        <f>IF(AM$60&gt;0,'Invoer Parameters'!$D$51*AL83,0)</f>
        <v>0</v>
      </c>
      <c r="AN88" s="27">
        <f>IF(AN$60&gt;0,'Invoer Parameters'!$D$51*AM83,0)</f>
        <v>0</v>
      </c>
      <c r="AO88" s="27">
        <f>IF(AO$60&gt;0,'Invoer Parameters'!$D$51*AN83,0)</f>
        <v>0</v>
      </c>
      <c r="AP88" s="27">
        <f>IF(AP$60&gt;0,'Invoer Parameters'!$D$51*AO83,0)</f>
        <v>0</v>
      </c>
      <c r="AQ88" s="27">
        <f>IF(AQ$60&gt;0,'Invoer Parameters'!$D$51*AP83,0)</f>
        <v>0</v>
      </c>
      <c r="AR88" s="27">
        <f>IF(AR$60&gt;0,'Invoer Parameters'!$D$51*AQ83,0)</f>
        <v>0</v>
      </c>
      <c r="AS88" s="27">
        <f>IF(AS$60&gt;0,'Invoer Parameters'!$D$51*AR83,0)</f>
        <v>0</v>
      </c>
    </row>
    <row r="89" spans="1:45" ht="12.75" hidden="1" customHeight="1">
      <c r="A89" s="57"/>
      <c r="B89" s="26" t="s">
        <v>204</v>
      </c>
      <c r="C89" s="26" t="s">
        <v>234</v>
      </c>
      <c r="D89" s="26" t="s">
        <v>61</v>
      </c>
      <c r="E89" s="27">
        <f>SUM(F89:AS89)</f>
        <v>0</v>
      </c>
      <c r="F89" s="27">
        <v>0</v>
      </c>
      <c r="G89" s="27">
        <f>IF(G$62&gt;0,'Invoer Parameters'!$D$51*F84,0)</f>
        <v>0</v>
      </c>
      <c r="H89" s="27">
        <f>IF(H$62&gt;0,'Invoer Parameters'!$D$51*G84,0)</f>
        <v>0</v>
      </c>
      <c r="I89" s="27">
        <f>IF(I$62&gt;0,'Invoer Parameters'!$D$51*H84,0)</f>
        <v>0</v>
      </c>
      <c r="J89" s="27">
        <f>IF(J$62&gt;0,'Invoer Parameters'!$D$51*I84,0)</f>
        <v>0</v>
      </c>
      <c r="K89" s="27">
        <f>IF(K$62&gt;0,'Invoer Parameters'!$D$51*J84,0)</f>
        <v>0</v>
      </c>
      <c r="L89" s="27">
        <f>IF(L$62&gt;0,'Invoer Parameters'!$D$51*K84,0)</f>
        <v>0</v>
      </c>
      <c r="M89" s="27">
        <f>IF(M$62&gt;0,'Invoer Parameters'!$D$51*L84,0)</f>
        <v>0</v>
      </c>
      <c r="N89" s="27">
        <f>IF(N$62&gt;0,'Invoer Parameters'!$D$51*M84,0)</f>
        <v>0</v>
      </c>
      <c r="O89" s="27">
        <f>IF(O$62&gt;0,'Invoer Parameters'!$D$51*N84,0)</f>
        <v>0</v>
      </c>
      <c r="P89" s="27">
        <f>IF(P$62&gt;0,'Invoer Parameters'!$D$51*O84,0)</f>
        <v>0</v>
      </c>
      <c r="Q89" s="27">
        <f>IF(Q$62&gt;0,'Invoer Parameters'!$D$51*P84,0)</f>
        <v>0</v>
      </c>
      <c r="R89" s="27">
        <f>IF(R$62&gt;0,'Invoer Parameters'!$D$51*Q84,0)</f>
        <v>0</v>
      </c>
      <c r="S89" s="27">
        <f>IF(S$62&gt;0,'Invoer Parameters'!$D$51*R84,0)</f>
        <v>0</v>
      </c>
      <c r="T89" s="27">
        <f>IF(T$62&gt;0,'Invoer Parameters'!$D$51*S84,0)</f>
        <v>0</v>
      </c>
      <c r="U89" s="27">
        <f>IF(U$62&gt;0,'Invoer Parameters'!$D$51*T84,0)</f>
        <v>0</v>
      </c>
      <c r="V89" s="27">
        <f>IF(V$62&gt;0,'Invoer Parameters'!$D$51*U84,0)</f>
        <v>0</v>
      </c>
      <c r="W89" s="27">
        <f>IF(W$62&gt;0,'Invoer Parameters'!$D$51*V84,0)</f>
        <v>0</v>
      </c>
      <c r="X89" s="27">
        <f>IF(X$62&gt;0,'Invoer Parameters'!$D$51*W84,0)</f>
        <v>0</v>
      </c>
      <c r="Y89" s="27">
        <f>IF(Y$62&gt;0,'Invoer Parameters'!$D$51*X84,0)</f>
        <v>0</v>
      </c>
      <c r="Z89" s="27">
        <f>IF(Z$62&gt;0,'Invoer Parameters'!$D$51*Y84,0)</f>
        <v>0</v>
      </c>
      <c r="AA89" s="27">
        <f>IF(AA$62&gt;0,'Invoer Parameters'!$D$51*Z84,0)</f>
        <v>0</v>
      </c>
      <c r="AB89" s="27">
        <f>IF(AB$62&gt;0,'Invoer Parameters'!$D$51*AA84,0)</f>
        <v>0</v>
      </c>
      <c r="AC89" s="27">
        <f>IF(AC$62&gt;0,'Invoer Parameters'!$D$51*AB84,0)</f>
        <v>0</v>
      </c>
      <c r="AD89" s="27">
        <f>IF(AD$62&gt;0,'Invoer Parameters'!$D$51*AC84,0)</f>
        <v>0</v>
      </c>
      <c r="AE89" s="27">
        <f>IF(AE$62&gt;0,'Invoer Parameters'!$D$51*AD84,0)</f>
        <v>0</v>
      </c>
      <c r="AF89" s="27">
        <f>IF(AF$62&gt;0,'Invoer Parameters'!$D$51*AE84,0)</f>
        <v>0</v>
      </c>
      <c r="AG89" s="27">
        <f>IF(AG$62&gt;0,'Invoer Parameters'!$D$51*AF84,0)</f>
        <v>0</v>
      </c>
      <c r="AH89" s="27">
        <f>IF(AH$62&gt;0,'Invoer Parameters'!$D$51*AG84,0)</f>
        <v>0</v>
      </c>
      <c r="AI89" s="27">
        <f>IF(AI$62&gt;0,'Invoer Parameters'!$D$51*AH84,0)</f>
        <v>0</v>
      </c>
      <c r="AJ89" s="27">
        <f>IF(AJ$62&gt;0,'Invoer Parameters'!$D$51*AI84,0)</f>
        <v>0</v>
      </c>
      <c r="AK89" s="27">
        <f>IF(AK$62&gt;0,'Invoer Parameters'!$D$51*AJ84,0)</f>
        <v>0</v>
      </c>
      <c r="AL89" s="27">
        <f>IF(AL$62&gt;0,'Invoer Parameters'!$D$51*AK84,0)</f>
        <v>0</v>
      </c>
      <c r="AM89" s="27">
        <f>IF(AM$62&gt;0,'Invoer Parameters'!$D$51*AL84,0)</f>
        <v>0</v>
      </c>
      <c r="AN89" s="27">
        <f>IF(AN$62&gt;0,'Invoer Parameters'!$D$51*AM84,0)</f>
        <v>0</v>
      </c>
      <c r="AO89" s="27">
        <f>IF(AO$62&gt;0,'Invoer Parameters'!$D$51*AN84,0)</f>
        <v>0</v>
      </c>
      <c r="AP89" s="27">
        <f>IF(AP$62&gt;0,'Invoer Parameters'!$D$51*AO84,0)</f>
        <v>0</v>
      </c>
      <c r="AQ89" s="27">
        <f>IF(AQ$62&gt;0,'Invoer Parameters'!$D$51*AP84,0)</f>
        <v>0</v>
      </c>
      <c r="AR89" s="27">
        <f>IF(AR$62&gt;0,'Invoer Parameters'!$D$51*AQ84,0)</f>
        <v>0</v>
      </c>
      <c r="AS89" s="27">
        <f>IF(AS$62&gt;0,'Invoer Parameters'!$D$51*AR84,0)</f>
        <v>0</v>
      </c>
    </row>
    <row r="90" spans="1:45" ht="12.75" hidden="1" customHeight="1">
      <c r="A90" s="57"/>
      <c r="B90" s="26" t="s">
        <v>204</v>
      </c>
      <c r="C90" s="26" t="s">
        <v>235</v>
      </c>
      <c r="D90" s="26" t="s">
        <v>61</v>
      </c>
      <c r="E90" s="27">
        <f>SUM(F90:AS90)</f>
        <v>0</v>
      </c>
      <c r="F90" s="27">
        <v>0</v>
      </c>
      <c r="G90" s="27">
        <f>IF(G$64&gt;0,'Invoer Parameters'!$D$51*F85,0)</f>
        <v>0</v>
      </c>
      <c r="H90" s="27">
        <f>IF(H$64&gt;0,'Invoer Parameters'!$D$51*G85,0)</f>
        <v>0</v>
      </c>
      <c r="I90" s="27">
        <f>IF(I$64&gt;0,'Invoer Parameters'!$D$51*H85,0)</f>
        <v>0</v>
      </c>
      <c r="J90" s="27">
        <f>IF(J$64&gt;0,'Invoer Parameters'!$D$51*I85,0)</f>
        <v>0</v>
      </c>
      <c r="K90" s="27">
        <f>IF(K$64&gt;0,'Invoer Parameters'!$D$51*J85,0)</f>
        <v>0</v>
      </c>
      <c r="L90" s="27">
        <f>IF(L$64&gt;0,'Invoer Parameters'!$D$51*K85,0)</f>
        <v>0</v>
      </c>
      <c r="M90" s="27">
        <f>IF(M$64&gt;0,'Invoer Parameters'!$D$51*L85,0)</f>
        <v>0</v>
      </c>
      <c r="N90" s="27">
        <f>IF(N$64&gt;0,'Invoer Parameters'!$D$51*M85,0)</f>
        <v>0</v>
      </c>
      <c r="O90" s="27">
        <f>IF(O$64&gt;0,'Invoer Parameters'!$D$51*N85,0)</f>
        <v>0</v>
      </c>
      <c r="P90" s="27">
        <f>IF(P$64&gt;0,'Invoer Parameters'!$D$51*O85,0)</f>
        <v>0</v>
      </c>
      <c r="Q90" s="27">
        <f>IF(Q$64&gt;0,'Invoer Parameters'!$D$51*P85,0)</f>
        <v>0</v>
      </c>
      <c r="R90" s="27">
        <f>IF(R$64&gt;0,'Invoer Parameters'!$D$51*Q85,0)</f>
        <v>0</v>
      </c>
      <c r="S90" s="27">
        <f>IF(S$64&gt;0,'Invoer Parameters'!$D$51*R85,0)</f>
        <v>0</v>
      </c>
      <c r="T90" s="27">
        <f>IF(T$64&gt;0,'Invoer Parameters'!$D$51*S85,0)</f>
        <v>0</v>
      </c>
      <c r="U90" s="27">
        <f>IF(U$64&gt;0,'Invoer Parameters'!$D$51*T85,0)</f>
        <v>0</v>
      </c>
      <c r="V90" s="27">
        <f>IF(V$64&gt;0,'Invoer Parameters'!$D$51*U85,0)</f>
        <v>0</v>
      </c>
      <c r="W90" s="27">
        <f>IF(W$64&gt;0,'Invoer Parameters'!$D$51*V85,0)</f>
        <v>0</v>
      </c>
      <c r="X90" s="27">
        <f>IF(X$64&gt;0,'Invoer Parameters'!$D$51*W85,0)</f>
        <v>0</v>
      </c>
      <c r="Y90" s="27">
        <f>IF(Y$64&gt;0,'Invoer Parameters'!$D$51*X85,0)</f>
        <v>0</v>
      </c>
      <c r="Z90" s="27">
        <f>IF(Z$64&gt;0,'Invoer Parameters'!$D$51*Y85,0)</f>
        <v>0</v>
      </c>
      <c r="AA90" s="27">
        <f>IF(AA$64&gt;0,'Invoer Parameters'!$D$51*Z85,0)</f>
        <v>0</v>
      </c>
      <c r="AB90" s="27">
        <f>IF(AB$64&gt;0,'Invoer Parameters'!$D$51*AA85,0)</f>
        <v>0</v>
      </c>
      <c r="AC90" s="27">
        <f>IF(AC$64&gt;0,'Invoer Parameters'!$D$51*AB85,0)</f>
        <v>0</v>
      </c>
      <c r="AD90" s="27">
        <f>IF(AD$64&gt;0,'Invoer Parameters'!$D$51*AC85,0)</f>
        <v>0</v>
      </c>
      <c r="AE90" s="27">
        <f>IF(AE$64&gt;0,'Invoer Parameters'!$D$51*AD85,0)</f>
        <v>0</v>
      </c>
      <c r="AF90" s="27">
        <f>IF(AF$64&gt;0,'Invoer Parameters'!$D$51*AE85,0)</f>
        <v>0</v>
      </c>
      <c r="AG90" s="27">
        <f>IF(AG$64&gt;0,'Invoer Parameters'!$D$51*AF85,0)</f>
        <v>0</v>
      </c>
      <c r="AH90" s="27">
        <f>IF(AH$64&gt;0,'Invoer Parameters'!$D$51*AG85,0)</f>
        <v>0</v>
      </c>
      <c r="AI90" s="27">
        <f>IF(AI$64&gt;0,'Invoer Parameters'!$D$51*AH85,0)</f>
        <v>0</v>
      </c>
      <c r="AJ90" s="27">
        <f>IF(AJ$64&gt;0,'Invoer Parameters'!$D$51*AI85,0)</f>
        <v>0</v>
      </c>
      <c r="AK90" s="27">
        <f>IF(AK$64&gt;0,'Invoer Parameters'!$D$51*AJ85,0)</f>
        <v>0</v>
      </c>
      <c r="AL90" s="27">
        <f>IF(AL$64&gt;0,'Invoer Parameters'!$D$51*AK85,0)</f>
        <v>0</v>
      </c>
      <c r="AM90" s="27">
        <f>IF(AM$64&gt;0,'Invoer Parameters'!$D$51*AL85,0)</f>
        <v>0</v>
      </c>
      <c r="AN90" s="27">
        <f>IF(AN$64&gt;0,'Invoer Parameters'!$D$51*AM85,0)</f>
        <v>0</v>
      </c>
      <c r="AO90" s="27">
        <f>IF(AO$64&gt;0,'Invoer Parameters'!$D$51*AN85,0)</f>
        <v>0</v>
      </c>
      <c r="AP90" s="27">
        <f>IF(AP$64&gt;0,'Invoer Parameters'!$D$51*AO85,0)</f>
        <v>0</v>
      </c>
      <c r="AQ90" s="27">
        <f>IF(AQ$64&gt;0,'Invoer Parameters'!$D$51*AP85,0)</f>
        <v>0</v>
      </c>
      <c r="AR90" s="27">
        <f>IF(AR$64&gt;0,'Invoer Parameters'!$D$51*AQ85,0)</f>
        <v>0</v>
      </c>
      <c r="AS90" s="27">
        <f>IF(AS$64&gt;0,'Invoer Parameters'!$D$51*AR85,0)</f>
        <v>0</v>
      </c>
    </row>
    <row r="91" spans="1:45" ht="12.75" hidden="1" customHeight="1">
      <c r="A91" s="57"/>
    </row>
    <row r="92" spans="1:45">
      <c r="B92" s="1" t="s">
        <v>236</v>
      </c>
      <c r="C92" s="2" t="str">
        <f>IF('Invoer Parameters'!$D$49="Annuïteit",C66,C76)</f>
        <v>Aflossing VV investering 1 Annuiteit</v>
      </c>
      <c r="D92" s="1" t="s">
        <v>61</v>
      </c>
      <c r="E92" s="22"/>
      <c r="F92" s="2">
        <f>IF('Invoer Parameters'!$D$49="Annuïteit",F66,F76)</f>
        <v>0</v>
      </c>
      <c r="G92" s="2" t="e">
        <f>IF('Invoer Parameters'!$D$49="Annuïteit",G66,G76)</f>
        <v>#NUM!</v>
      </c>
      <c r="H92" s="2">
        <f>IF('Invoer Parameters'!$D$49="Annuïteit",H66,H76)</f>
        <v>0</v>
      </c>
      <c r="I92" s="2">
        <f>IF('Invoer Parameters'!$D$49="Annuïteit",I66,I76)</f>
        <v>0</v>
      </c>
      <c r="J92" s="2">
        <f>IF('Invoer Parameters'!$D$49="Annuïteit",J66,J76)</f>
        <v>0</v>
      </c>
      <c r="K92" s="2">
        <f>IF('Invoer Parameters'!$D$49="Annuïteit",K66,K76)</f>
        <v>0</v>
      </c>
      <c r="L92" s="2">
        <f>IF('Invoer Parameters'!$D$49="Annuïteit",L66,L76)</f>
        <v>0</v>
      </c>
      <c r="M92" s="2">
        <f>IF('Invoer Parameters'!$D$49="Annuïteit",M66,M76)</f>
        <v>0</v>
      </c>
      <c r="N92" s="2">
        <f>IF('Invoer Parameters'!$D$49="Annuïteit",N66,N76)</f>
        <v>0</v>
      </c>
      <c r="O92" s="2">
        <f>IF('Invoer Parameters'!$D$49="Annuïteit",O66,O76)</f>
        <v>0</v>
      </c>
      <c r="P92" s="2">
        <f>IF('Invoer Parameters'!$D$49="Annuïteit",P66,P76)</f>
        <v>0</v>
      </c>
      <c r="Q92" s="2">
        <f>IF('Invoer Parameters'!$D$49="Annuïteit",Q66,Q76)</f>
        <v>0</v>
      </c>
      <c r="R92" s="2">
        <f>IF('Invoer Parameters'!$D$49="Annuïteit",R66,R76)</f>
        <v>0</v>
      </c>
      <c r="S92" s="2">
        <f>IF('Invoer Parameters'!$D$49="Annuïteit",S66,S76)</f>
        <v>0</v>
      </c>
      <c r="T92" s="2">
        <f>IF('Invoer Parameters'!$D$49="Annuïteit",T66,T76)</f>
        <v>0</v>
      </c>
      <c r="U92" s="2">
        <f>IF('Invoer Parameters'!$D$49="Annuïteit",U66,U76)</f>
        <v>0</v>
      </c>
      <c r="V92" s="2">
        <f>IF('Invoer Parameters'!$D$49="Annuïteit",V66,V76)</f>
        <v>0</v>
      </c>
      <c r="W92" s="2">
        <f>IF('Invoer Parameters'!$D$49="Annuïteit",W66,W76)</f>
        <v>0</v>
      </c>
      <c r="X92" s="2">
        <f>IF('Invoer Parameters'!$D$49="Annuïteit",X66,X76)</f>
        <v>0</v>
      </c>
      <c r="Y92" s="2">
        <f>IF('Invoer Parameters'!$D$49="Annuïteit",Y66,Y76)</f>
        <v>0</v>
      </c>
      <c r="Z92" s="2">
        <f>IF('Invoer Parameters'!$D$49="Annuïteit",Z66,Z76)</f>
        <v>0</v>
      </c>
      <c r="AA92" s="2">
        <f>IF('Invoer Parameters'!$D$49="Annuïteit",AA66,AA76)</f>
        <v>0</v>
      </c>
      <c r="AB92" s="2">
        <f>IF('Invoer Parameters'!$D$49="Annuïteit",AB66,AB76)</f>
        <v>0</v>
      </c>
      <c r="AC92" s="2">
        <f>IF('Invoer Parameters'!$D$49="Annuïteit",AC66,AC76)</f>
        <v>0</v>
      </c>
      <c r="AD92" s="2">
        <f>IF('Invoer Parameters'!$D$49="Annuïteit",AD66,AD76)</f>
        <v>0</v>
      </c>
      <c r="AE92" s="2">
        <f>IF('Invoer Parameters'!$D$49="Annuïteit",AE66,AE76)</f>
        <v>0</v>
      </c>
      <c r="AF92" s="2">
        <f>IF('Invoer Parameters'!$D$49="Annuïteit",AF66,AF76)</f>
        <v>0</v>
      </c>
      <c r="AG92" s="2">
        <f>IF('Invoer Parameters'!$D$49="Annuïteit",AG66,AG76)</f>
        <v>0</v>
      </c>
      <c r="AH92" s="2">
        <f>IF('Invoer Parameters'!$D$49="Annuïteit",AH66,AH76)</f>
        <v>0</v>
      </c>
      <c r="AI92" s="2">
        <f>IF('Invoer Parameters'!$D$49="Annuïteit",AI66,AI76)</f>
        <v>0</v>
      </c>
      <c r="AJ92" s="2">
        <f>IF('Invoer Parameters'!$D$49="Annuïteit",AJ66,AJ76)</f>
        <v>0</v>
      </c>
      <c r="AK92" s="2">
        <f>IF('Invoer Parameters'!$D$49="Annuïteit",AK66,AK76)</f>
        <v>0</v>
      </c>
      <c r="AL92" s="2">
        <f>IF('Invoer Parameters'!$D$49="Annuïteit",AL66,AL76)</f>
        <v>0</v>
      </c>
      <c r="AM92" s="2">
        <f>IF('Invoer Parameters'!$D$49="Annuïteit",AM66,AM76)</f>
        <v>0</v>
      </c>
      <c r="AN92" s="2">
        <f>IF('Invoer Parameters'!$D$49="Annuïteit",AN66,AN76)</f>
        <v>0</v>
      </c>
      <c r="AO92" s="2">
        <f>IF('Invoer Parameters'!$D$49="Annuïteit",AO66,AO76)</f>
        <v>0</v>
      </c>
      <c r="AP92" s="2">
        <f>IF('Invoer Parameters'!$D$49="Annuïteit",AP66,AP76)</f>
        <v>0</v>
      </c>
      <c r="AQ92" s="2">
        <f>IF('Invoer Parameters'!$D$49="Annuïteit",AQ66,AQ76)</f>
        <v>0</v>
      </c>
      <c r="AR92" s="2">
        <f>IF('Invoer Parameters'!$D$49="Annuïteit",AR66,AR76)</f>
        <v>0</v>
      </c>
      <c r="AS92" s="2">
        <f>IF('Invoer Parameters'!$D$49="Annuïteit",AS66,AS76)</f>
        <v>0</v>
      </c>
    </row>
    <row r="93" spans="1:45">
      <c r="B93" s="1" t="s">
        <v>237</v>
      </c>
      <c r="C93" s="2" t="str">
        <f>IF('Invoer Parameters'!$D$49="Annuïteit",C67,C77)</f>
        <v>Aflossing VV investering 2 Annuiteit</v>
      </c>
      <c r="D93" s="1" t="s">
        <v>61</v>
      </c>
      <c r="E93" s="22"/>
      <c r="F93" s="2">
        <f>IF('Invoer Parameters'!$D$49="Annuïteit",F67,F77)</f>
        <v>0</v>
      </c>
      <c r="G93" s="2" t="e">
        <f>IF('Invoer Parameters'!$D$49="Annuïteit",G67,G77)</f>
        <v>#NUM!</v>
      </c>
      <c r="H93" s="2">
        <f>IF('Invoer Parameters'!$D$49="Annuïteit",H67,H77)</f>
        <v>0</v>
      </c>
      <c r="I93" s="2">
        <f>IF('Invoer Parameters'!$D$49="Annuïteit",I67,I77)</f>
        <v>0</v>
      </c>
      <c r="J93" s="2">
        <f>IF('Invoer Parameters'!$D$49="Annuïteit",J67,J77)</f>
        <v>0</v>
      </c>
      <c r="K93" s="2">
        <f>IF('Invoer Parameters'!$D$49="Annuïteit",K67,K77)</f>
        <v>0</v>
      </c>
      <c r="L93" s="2">
        <f>IF('Invoer Parameters'!$D$49="Annuïteit",L67,L77)</f>
        <v>0</v>
      </c>
      <c r="M93" s="2">
        <f>IF('Invoer Parameters'!$D$49="Annuïteit",M67,M77)</f>
        <v>0</v>
      </c>
      <c r="N93" s="2">
        <f>IF('Invoer Parameters'!$D$49="Annuïteit",N67,N77)</f>
        <v>0</v>
      </c>
      <c r="O93" s="2">
        <f>IF('Invoer Parameters'!$D$49="Annuïteit",O67,O77)</f>
        <v>0</v>
      </c>
      <c r="P93" s="2">
        <f>IF('Invoer Parameters'!$D$49="Annuïteit",P67,P77)</f>
        <v>0</v>
      </c>
      <c r="Q93" s="2">
        <f>IF('Invoer Parameters'!$D$49="Annuïteit",Q67,Q77)</f>
        <v>0</v>
      </c>
      <c r="R93" s="2">
        <f>IF('Invoer Parameters'!$D$49="Annuïteit",R67,R77)</f>
        <v>0</v>
      </c>
      <c r="S93" s="2">
        <f>IF('Invoer Parameters'!$D$49="Annuïteit",S67,S77)</f>
        <v>0</v>
      </c>
      <c r="T93" s="2">
        <f>IF('Invoer Parameters'!$D$49="Annuïteit",T67,T77)</f>
        <v>0</v>
      </c>
      <c r="U93" s="2">
        <f>IF('Invoer Parameters'!$D$49="Annuïteit",U67,U77)</f>
        <v>0</v>
      </c>
      <c r="V93" s="2">
        <f>IF('Invoer Parameters'!$D$49="Annuïteit",V67,V77)</f>
        <v>0</v>
      </c>
      <c r="W93" s="2">
        <f>IF('Invoer Parameters'!$D$49="Annuïteit",W67,W77)</f>
        <v>0</v>
      </c>
      <c r="X93" s="2">
        <f>IF('Invoer Parameters'!$D$49="Annuïteit",X67,X77)</f>
        <v>0</v>
      </c>
      <c r="Y93" s="2">
        <f>IF('Invoer Parameters'!$D$49="Annuïteit",Y67,Y77)</f>
        <v>0</v>
      </c>
      <c r="Z93" s="2">
        <f>IF('Invoer Parameters'!$D$49="Annuïteit",Z67,Z77)</f>
        <v>0</v>
      </c>
      <c r="AA93" s="2">
        <f>IF('Invoer Parameters'!$D$49="Annuïteit",AA67,AA77)</f>
        <v>0</v>
      </c>
      <c r="AB93" s="2">
        <f>IF('Invoer Parameters'!$D$49="Annuïteit",AB67,AB77)</f>
        <v>0</v>
      </c>
      <c r="AC93" s="2">
        <f>IF('Invoer Parameters'!$D$49="Annuïteit",AC67,AC77)</f>
        <v>0</v>
      </c>
      <c r="AD93" s="2">
        <f>IF('Invoer Parameters'!$D$49="Annuïteit",AD67,AD77)</f>
        <v>0</v>
      </c>
      <c r="AE93" s="2">
        <f>IF('Invoer Parameters'!$D$49="Annuïteit",AE67,AE77)</f>
        <v>0</v>
      </c>
      <c r="AF93" s="2">
        <f>IF('Invoer Parameters'!$D$49="Annuïteit",AF67,AF77)</f>
        <v>0</v>
      </c>
      <c r="AG93" s="2">
        <f>IF('Invoer Parameters'!$D$49="Annuïteit",AG67,AG77)</f>
        <v>0</v>
      </c>
      <c r="AH93" s="2">
        <f>IF('Invoer Parameters'!$D$49="Annuïteit",AH67,AH77)</f>
        <v>0</v>
      </c>
      <c r="AI93" s="2">
        <f>IF('Invoer Parameters'!$D$49="Annuïteit",AI67,AI77)</f>
        <v>0</v>
      </c>
      <c r="AJ93" s="2">
        <f>IF('Invoer Parameters'!$D$49="Annuïteit",AJ67,AJ77)</f>
        <v>0</v>
      </c>
      <c r="AK93" s="2">
        <f>IF('Invoer Parameters'!$D$49="Annuïteit",AK67,AK77)</f>
        <v>0</v>
      </c>
      <c r="AL93" s="2">
        <f>IF('Invoer Parameters'!$D$49="Annuïteit",AL67,AL77)</f>
        <v>0</v>
      </c>
      <c r="AM93" s="2">
        <f>IF('Invoer Parameters'!$D$49="Annuïteit",AM67,AM77)</f>
        <v>0</v>
      </c>
      <c r="AN93" s="2">
        <f>IF('Invoer Parameters'!$D$49="Annuïteit",AN67,AN77)</f>
        <v>0</v>
      </c>
      <c r="AO93" s="2">
        <f>IF('Invoer Parameters'!$D$49="Annuïteit",AO67,AO77)</f>
        <v>0</v>
      </c>
      <c r="AP93" s="2">
        <f>IF('Invoer Parameters'!$D$49="Annuïteit",AP67,AP77)</f>
        <v>0</v>
      </c>
      <c r="AQ93" s="2">
        <f>IF('Invoer Parameters'!$D$49="Annuïteit",AQ67,AQ77)</f>
        <v>0</v>
      </c>
      <c r="AR93" s="2">
        <f>IF('Invoer Parameters'!$D$49="Annuïteit",AR67,AR77)</f>
        <v>0</v>
      </c>
      <c r="AS93" s="2">
        <f>IF('Invoer Parameters'!$D$49="Annuïteit",AS67,AS77)</f>
        <v>0</v>
      </c>
    </row>
    <row r="94" spans="1:45">
      <c r="B94" s="1" t="s">
        <v>238</v>
      </c>
      <c r="C94" s="2" t="str">
        <f>IF('Invoer Parameters'!$D$49="Annuïteit",C68,C78)</f>
        <v>Aflossing VV investering 3 Annuiteit</v>
      </c>
      <c r="D94" s="1" t="s">
        <v>61</v>
      </c>
      <c r="E94" s="22"/>
      <c r="F94" s="2">
        <f>IF('Invoer Parameters'!$D$49="Annuïteit",F68,F78)</f>
        <v>0</v>
      </c>
      <c r="G94" s="2" t="e">
        <f>IF('Invoer Parameters'!$D$49="Annuïteit",G68,G78)</f>
        <v>#NUM!</v>
      </c>
      <c r="H94" s="2">
        <f>IF('Invoer Parameters'!$D$49="Annuïteit",H68,H78)</f>
        <v>0</v>
      </c>
      <c r="I94" s="2">
        <f>IF('Invoer Parameters'!$D$49="Annuïteit",I68,I78)</f>
        <v>0</v>
      </c>
      <c r="J94" s="2">
        <f>IF('Invoer Parameters'!$D$49="Annuïteit",J68,J78)</f>
        <v>0</v>
      </c>
      <c r="K94" s="2">
        <f>IF('Invoer Parameters'!$D$49="Annuïteit",K68,K78)</f>
        <v>0</v>
      </c>
      <c r="L94" s="2">
        <f>IF('Invoer Parameters'!$D$49="Annuïteit",L68,L78)</f>
        <v>0</v>
      </c>
      <c r="M94" s="2">
        <f>IF('Invoer Parameters'!$D$49="Annuïteit",M68,M78)</f>
        <v>0</v>
      </c>
      <c r="N94" s="2">
        <f>IF('Invoer Parameters'!$D$49="Annuïteit",N68,N78)</f>
        <v>0</v>
      </c>
      <c r="O94" s="2">
        <f>IF('Invoer Parameters'!$D$49="Annuïteit",O68,O78)</f>
        <v>0</v>
      </c>
      <c r="P94" s="2">
        <f>IF('Invoer Parameters'!$D$49="Annuïteit",P68,P78)</f>
        <v>0</v>
      </c>
      <c r="Q94" s="2">
        <f>IF('Invoer Parameters'!$D$49="Annuïteit",Q68,Q78)</f>
        <v>0</v>
      </c>
      <c r="R94" s="2">
        <f>IF('Invoer Parameters'!$D$49="Annuïteit",R68,R78)</f>
        <v>0</v>
      </c>
      <c r="S94" s="2">
        <f>IF('Invoer Parameters'!$D$49="Annuïteit",S68,S78)</f>
        <v>0</v>
      </c>
      <c r="T94" s="2">
        <f>IF('Invoer Parameters'!$D$49="Annuïteit",T68,T78)</f>
        <v>0</v>
      </c>
      <c r="U94" s="2">
        <f>IF('Invoer Parameters'!$D$49="Annuïteit",U68,U78)</f>
        <v>0</v>
      </c>
      <c r="V94" s="2">
        <f>IF('Invoer Parameters'!$D$49="Annuïteit",V68,V78)</f>
        <v>0</v>
      </c>
      <c r="W94" s="2">
        <f>IF('Invoer Parameters'!$D$49="Annuïteit",W68,W78)</f>
        <v>0</v>
      </c>
      <c r="X94" s="2">
        <f>IF('Invoer Parameters'!$D$49="Annuïteit",X68,X78)</f>
        <v>0</v>
      </c>
      <c r="Y94" s="2">
        <f>IF('Invoer Parameters'!$D$49="Annuïteit",Y68,Y78)</f>
        <v>0</v>
      </c>
      <c r="Z94" s="2">
        <f>IF('Invoer Parameters'!$D$49="Annuïteit",Z68,Z78)</f>
        <v>0</v>
      </c>
      <c r="AA94" s="2">
        <f>IF('Invoer Parameters'!$D$49="Annuïteit",AA68,AA78)</f>
        <v>0</v>
      </c>
      <c r="AB94" s="2">
        <f>IF('Invoer Parameters'!$D$49="Annuïteit",AB68,AB78)</f>
        <v>0</v>
      </c>
      <c r="AC94" s="2">
        <f>IF('Invoer Parameters'!$D$49="Annuïteit",AC68,AC78)</f>
        <v>0</v>
      </c>
      <c r="AD94" s="2">
        <f>IF('Invoer Parameters'!$D$49="Annuïteit",AD68,AD78)</f>
        <v>0</v>
      </c>
      <c r="AE94" s="2">
        <f>IF('Invoer Parameters'!$D$49="Annuïteit",AE68,AE78)</f>
        <v>0</v>
      </c>
      <c r="AF94" s="2">
        <f>IF('Invoer Parameters'!$D$49="Annuïteit",AF68,AF78)</f>
        <v>0</v>
      </c>
      <c r="AG94" s="2">
        <f>IF('Invoer Parameters'!$D$49="Annuïteit",AG68,AG78)</f>
        <v>0</v>
      </c>
      <c r="AH94" s="2">
        <f>IF('Invoer Parameters'!$D$49="Annuïteit",AH68,AH78)</f>
        <v>0</v>
      </c>
      <c r="AI94" s="2">
        <f>IF('Invoer Parameters'!$D$49="Annuïteit",AI68,AI78)</f>
        <v>0</v>
      </c>
      <c r="AJ94" s="2">
        <f>IF('Invoer Parameters'!$D$49="Annuïteit",AJ68,AJ78)</f>
        <v>0</v>
      </c>
      <c r="AK94" s="2">
        <f>IF('Invoer Parameters'!$D$49="Annuïteit",AK68,AK78)</f>
        <v>0</v>
      </c>
      <c r="AL94" s="2">
        <f>IF('Invoer Parameters'!$D$49="Annuïteit",AL68,AL78)</f>
        <v>0</v>
      </c>
      <c r="AM94" s="2">
        <f>IF('Invoer Parameters'!$D$49="Annuïteit",AM68,AM78)</f>
        <v>0</v>
      </c>
      <c r="AN94" s="2">
        <f>IF('Invoer Parameters'!$D$49="Annuïteit",AN68,AN78)</f>
        <v>0</v>
      </c>
      <c r="AO94" s="2">
        <f>IF('Invoer Parameters'!$D$49="Annuïteit",AO68,AO78)</f>
        <v>0</v>
      </c>
      <c r="AP94" s="2">
        <f>IF('Invoer Parameters'!$D$49="Annuïteit",AP68,AP78)</f>
        <v>0</v>
      </c>
      <c r="AQ94" s="2">
        <f>IF('Invoer Parameters'!$D$49="Annuïteit",AQ68,AQ78)</f>
        <v>0</v>
      </c>
      <c r="AR94" s="2">
        <f>IF('Invoer Parameters'!$D$49="Annuïteit",AR68,AR78)</f>
        <v>0</v>
      </c>
      <c r="AS94" s="2">
        <f>IF('Invoer Parameters'!$D$49="Annuïteit",AS68,AS78)</f>
        <v>0</v>
      </c>
    </row>
    <row r="95" spans="1:45">
      <c r="B95" s="1" t="s">
        <v>239</v>
      </c>
      <c r="C95" s="2" t="str">
        <f>IF('Invoer Parameters'!$D$49="Annuïteit",C69,C79)</f>
        <v>Aflossing VV investering 4 Annuiteit</v>
      </c>
      <c r="D95" s="1" t="s">
        <v>61</v>
      </c>
      <c r="E95" s="22"/>
      <c r="F95" s="2">
        <f>IF('Invoer Parameters'!$D$49="Annuïteit",F69,F79)</f>
        <v>0</v>
      </c>
      <c r="G95" s="2" t="e">
        <f>IF('Invoer Parameters'!$D$49="Annuïteit",G69,G79)</f>
        <v>#NUM!</v>
      </c>
      <c r="H95" s="2">
        <f>IF('Invoer Parameters'!$D$49="Annuïteit",H69,H79)</f>
        <v>0</v>
      </c>
      <c r="I95" s="2">
        <f>IF('Invoer Parameters'!$D$49="Annuïteit",I69,I79)</f>
        <v>0</v>
      </c>
      <c r="J95" s="2">
        <f>IF('Invoer Parameters'!$D$49="Annuïteit",J69,J79)</f>
        <v>0</v>
      </c>
      <c r="K95" s="2">
        <f>IF('Invoer Parameters'!$D$49="Annuïteit",K69,K79)</f>
        <v>0</v>
      </c>
      <c r="L95" s="2">
        <f>IF('Invoer Parameters'!$D$49="Annuïteit",L69,L79)</f>
        <v>0</v>
      </c>
      <c r="M95" s="2">
        <f>IF('Invoer Parameters'!$D$49="Annuïteit",M69,M79)</f>
        <v>0</v>
      </c>
      <c r="N95" s="2">
        <f>IF('Invoer Parameters'!$D$49="Annuïteit",N69,N79)</f>
        <v>0</v>
      </c>
      <c r="O95" s="2">
        <f>IF('Invoer Parameters'!$D$49="Annuïteit",O69,O79)</f>
        <v>0</v>
      </c>
      <c r="P95" s="2">
        <f>IF('Invoer Parameters'!$D$49="Annuïteit",P69,P79)</f>
        <v>0</v>
      </c>
      <c r="Q95" s="2">
        <f>IF('Invoer Parameters'!$D$49="Annuïteit",Q69,Q79)</f>
        <v>0</v>
      </c>
      <c r="R95" s="2">
        <f>IF('Invoer Parameters'!$D$49="Annuïteit",R69,R79)</f>
        <v>0</v>
      </c>
      <c r="S95" s="2">
        <f>IF('Invoer Parameters'!$D$49="Annuïteit",S69,S79)</f>
        <v>0</v>
      </c>
      <c r="T95" s="2">
        <f>IF('Invoer Parameters'!$D$49="Annuïteit",T69,T79)</f>
        <v>0</v>
      </c>
      <c r="U95" s="2">
        <f>IF('Invoer Parameters'!$D$49="Annuïteit",U69,U79)</f>
        <v>0</v>
      </c>
      <c r="V95" s="2">
        <f>IF('Invoer Parameters'!$D$49="Annuïteit",V69,V79)</f>
        <v>0</v>
      </c>
      <c r="W95" s="2">
        <f>IF('Invoer Parameters'!$D$49="Annuïteit",W69,W79)</f>
        <v>0</v>
      </c>
      <c r="X95" s="2">
        <f>IF('Invoer Parameters'!$D$49="Annuïteit",X69,X79)</f>
        <v>0</v>
      </c>
      <c r="Y95" s="2">
        <f>IF('Invoer Parameters'!$D$49="Annuïteit",Y69,Y79)</f>
        <v>0</v>
      </c>
      <c r="Z95" s="2">
        <f>IF('Invoer Parameters'!$D$49="Annuïteit",Z69,Z79)</f>
        <v>0</v>
      </c>
      <c r="AA95" s="2">
        <f>IF('Invoer Parameters'!$D$49="Annuïteit",AA69,AA79)</f>
        <v>0</v>
      </c>
      <c r="AB95" s="2">
        <f>IF('Invoer Parameters'!$D$49="Annuïteit",AB69,AB79)</f>
        <v>0</v>
      </c>
      <c r="AC95" s="2">
        <f>IF('Invoer Parameters'!$D$49="Annuïteit",AC69,AC79)</f>
        <v>0</v>
      </c>
      <c r="AD95" s="2">
        <f>IF('Invoer Parameters'!$D$49="Annuïteit",AD69,AD79)</f>
        <v>0</v>
      </c>
      <c r="AE95" s="2">
        <f>IF('Invoer Parameters'!$D$49="Annuïteit",AE69,AE79)</f>
        <v>0</v>
      </c>
      <c r="AF95" s="2">
        <f>IF('Invoer Parameters'!$D$49="Annuïteit",AF69,AF79)</f>
        <v>0</v>
      </c>
      <c r="AG95" s="2">
        <f>IF('Invoer Parameters'!$D$49="Annuïteit",AG69,AG79)</f>
        <v>0</v>
      </c>
      <c r="AH95" s="2">
        <f>IF('Invoer Parameters'!$D$49="Annuïteit",AH69,AH79)</f>
        <v>0</v>
      </c>
      <c r="AI95" s="2">
        <f>IF('Invoer Parameters'!$D$49="Annuïteit",AI69,AI79)</f>
        <v>0</v>
      </c>
      <c r="AJ95" s="2">
        <f>IF('Invoer Parameters'!$D$49="Annuïteit",AJ69,AJ79)</f>
        <v>0</v>
      </c>
      <c r="AK95" s="2">
        <f>IF('Invoer Parameters'!$D$49="Annuïteit",AK69,AK79)</f>
        <v>0</v>
      </c>
      <c r="AL95" s="2">
        <f>IF('Invoer Parameters'!$D$49="Annuïteit",AL69,AL79)</f>
        <v>0</v>
      </c>
      <c r="AM95" s="2">
        <f>IF('Invoer Parameters'!$D$49="Annuïteit",AM69,AM79)</f>
        <v>0</v>
      </c>
      <c r="AN95" s="2">
        <f>IF('Invoer Parameters'!$D$49="Annuïteit",AN69,AN79)</f>
        <v>0</v>
      </c>
      <c r="AO95" s="2">
        <f>IF('Invoer Parameters'!$D$49="Annuïteit",AO69,AO79)</f>
        <v>0</v>
      </c>
      <c r="AP95" s="2">
        <f>IF('Invoer Parameters'!$D$49="Annuïteit",AP69,AP79)</f>
        <v>0</v>
      </c>
      <c r="AQ95" s="2">
        <f>IF('Invoer Parameters'!$D$49="Annuïteit",AQ69,AQ79)</f>
        <v>0</v>
      </c>
      <c r="AR95" s="2">
        <f>IF('Invoer Parameters'!$D$49="Annuïteit",AR69,AR79)</f>
        <v>0</v>
      </c>
      <c r="AS95" s="2">
        <f>IF('Invoer Parameters'!$D$49="Annuïteit",AS69,AS79)</f>
        <v>0</v>
      </c>
    </row>
    <row r="96" spans="1:45">
      <c r="B96" s="1" t="s">
        <v>240</v>
      </c>
      <c r="C96" s="2" t="str">
        <f>IF('Invoer Parameters'!$D$49="Annuïteit",C70,C80)</f>
        <v>Aflossing VV investering 5 Annuiteit</v>
      </c>
      <c r="D96" s="1" t="s">
        <v>61</v>
      </c>
      <c r="E96" s="22"/>
      <c r="F96" s="2">
        <f>IF('Invoer Parameters'!$D$49="Annuïteit",F70,F80)</f>
        <v>0</v>
      </c>
      <c r="G96" s="2" t="e">
        <f>IF('Invoer Parameters'!$D$49="Annuïteit",G70,G80)</f>
        <v>#NUM!</v>
      </c>
      <c r="H96" s="2">
        <f>IF('Invoer Parameters'!$D$49="Annuïteit",H70,H80)</f>
        <v>0</v>
      </c>
      <c r="I96" s="2">
        <f>IF('Invoer Parameters'!$D$49="Annuïteit",I70,I80)</f>
        <v>0</v>
      </c>
      <c r="J96" s="2">
        <f>IF('Invoer Parameters'!$D$49="Annuïteit",J70,J80)</f>
        <v>0</v>
      </c>
      <c r="K96" s="2">
        <f>IF('Invoer Parameters'!$D$49="Annuïteit",K70,K80)</f>
        <v>0</v>
      </c>
      <c r="L96" s="2">
        <f>IF('Invoer Parameters'!$D$49="Annuïteit",L70,L80)</f>
        <v>0</v>
      </c>
      <c r="M96" s="2">
        <f>IF('Invoer Parameters'!$D$49="Annuïteit",M70,M80)</f>
        <v>0</v>
      </c>
      <c r="N96" s="2">
        <f>IF('Invoer Parameters'!$D$49="Annuïteit",N70,N80)</f>
        <v>0</v>
      </c>
      <c r="O96" s="2">
        <f>IF('Invoer Parameters'!$D$49="Annuïteit",O70,O80)</f>
        <v>0</v>
      </c>
      <c r="P96" s="2">
        <f>IF('Invoer Parameters'!$D$49="Annuïteit",P70,P80)</f>
        <v>0</v>
      </c>
      <c r="Q96" s="2">
        <f>IF('Invoer Parameters'!$D$49="Annuïteit",Q70,Q80)</f>
        <v>0</v>
      </c>
      <c r="R96" s="2">
        <f>IF('Invoer Parameters'!$D$49="Annuïteit",R70,R80)</f>
        <v>0</v>
      </c>
      <c r="S96" s="2">
        <f>IF('Invoer Parameters'!$D$49="Annuïteit",S70,S80)</f>
        <v>0</v>
      </c>
      <c r="T96" s="2">
        <f>IF('Invoer Parameters'!$D$49="Annuïteit",T70,T80)</f>
        <v>0</v>
      </c>
      <c r="U96" s="2">
        <f>IF('Invoer Parameters'!$D$49="Annuïteit",U70,U80)</f>
        <v>0</v>
      </c>
      <c r="V96" s="2">
        <f>IF('Invoer Parameters'!$D$49="Annuïteit",V70,V80)</f>
        <v>0</v>
      </c>
      <c r="W96" s="2">
        <f>IF('Invoer Parameters'!$D$49="Annuïteit",W70,W80)</f>
        <v>0</v>
      </c>
      <c r="X96" s="2">
        <f>IF('Invoer Parameters'!$D$49="Annuïteit",X70,X80)</f>
        <v>0</v>
      </c>
      <c r="Y96" s="2">
        <f>IF('Invoer Parameters'!$D$49="Annuïteit",Y70,Y80)</f>
        <v>0</v>
      </c>
      <c r="Z96" s="2">
        <f>IF('Invoer Parameters'!$D$49="Annuïteit",Z70,Z80)</f>
        <v>0</v>
      </c>
      <c r="AA96" s="2">
        <f>IF('Invoer Parameters'!$D$49="Annuïteit",AA70,AA80)</f>
        <v>0</v>
      </c>
      <c r="AB96" s="2">
        <f>IF('Invoer Parameters'!$D$49="Annuïteit",AB70,AB80)</f>
        <v>0</v>
      </c>
      <c r="AC96" s="2">
        <f>IF('Invoer Parameters'!$D$49="Annuïteit",AC70,AC80)</f>
        <v>0</v>
      </c>
      <c r="AD96" s="2">
        <f>IF('Invoer Parameters'!$D$49="Annuïteit",AD70,AD80)</f>
        <v>0</v>
      </c>
      <c r="AE96" s="2">
        <f>IF('Invoer Parameters'!$D$49="Annuïteit",AE70,AE80)</f>
        <v>0</v>
      </c>
      <c r="AF96" s="2">
        <f>IF('Invoer Parameters'!$D$49="Annuïteit",AF70,AF80)</f>
        <v>0</v>
      </c>
      <c r="AG96" s="2">
        <f>IF('Invoer Parameters'!$D$49="Annuïteit",AG70,AG80)</f>
        <v>0</v>
      </c>
      <c r="AH96" s="2">
        <f>IF('Invoer Parameters'!$D$49="Annuïteit",AH70,AH80)</f>
        <v>0</v>
      </c>
      <c r="AI96" s="2">
        <f>IF('Invoer Parameters'!$D$49="Annuïteit",AI70,AI80)</f>
        <v>0</v>
      </c>
      <c r="AJ96" s="2">
        <f>IF('Invoer Parameters'!$D$49="Annuïteit",AJ70,AJ80)</f>
        <v>0</v>
      </c>
      <c r="AK96" s="2">
        <f>IF('Invoer Parameters'!$D$49="Annuïteit",AK70,AK80)</f>
        <v>0</v>
      </c>
      <c r="AL96" s="2">
        <f>IF('Invoer Parameters'!$D$49="Annuïteit",AL70,AL80)</f>
        <v>0</v>
      </c>
      <c r="AM96" s="2">
        <f>IF('Invoer Parameters'!$D$49="Annuïteit",AM70,AM80)</f>
        <v>0</v>
      </c>
      <c r="AN96" s="2">
        <f>IF('Invoer Parameters'!$D$49="Annuïteit",AN70,AN80)</f>
        <v>0</v>
      </c>
      <c r="AO96" s="2">
        <f>IF('Invoer Parameters'!$D$49="Annuïteit",AO70,AO80)</f>
        <v>0</v>
      </c>
      <c r="AP96" s="2">
        <f>IF('Invoer Parameters'!$D$49="Annuïteit",AP70,AP80)</f>
        <v>0</v>
      </c>
      <c r="AQ96" s="2">
        <f>IF('Invoer Parameters'!$D$49="Annuïteit",AQ70,AQ80)</f>
        <v>0</v>
      </c>
      <c r="AR96" s="2">
        <f>IF('Invoer Parameters'!$D$49="Annuïteit",AR70,AR80)</f>
        <v>0</v>
      </c>
      <c r="AS96" s="2">
        <f>IF('Invoer Parameters'!$D$49="Annuïteit",AS70,AS80)</f>
        <v>0</v>
      </c>
    </row>
    <row r="97" spans="2:45" s="273" customFormat="1">
      <c r="B97" s="273" t="s">
        <v>241</v>
      </c>
      <c r="C97" s="273" t="s">
        <v>242</v>
      </c>
      <c r="D97" s="273" t="s">
        <v>61</v>
      </c>
      <c r="E97" s="274" t="e">
        <f>SUM(F97:AS97)</f>
        <v>#NUM!</v>
      </c>
      <c r="F97" s="274">
        <f>SUM(F92:F94)</f>
        <v>0</v>
      </c>
      <c r="G97" s="274" t="e">
        <f>SUM(G92:G96)</f>
        <v>#NUM!</v>
      </c>
      <c r="H97" s="274">
        <f t="shared" ref="H97:AE97" si="196">SUM(H92:H96)</f>
        <v>0</v>
      </c>
      <c r="I97" s="274">
        <f t="shared" si="196"/>
        <v>0</v>
      </c>
      <c r="J97" s="274">
        <f t="shared" si="196"/>
        <v>0</v>
      </c>
      <c r="K97" s="274">
        <f t="shared" si="196"/>
        <v>0</v>
      </c>
      <c r="L97" s="274">
        <f t="shared" si="196"/>
        <v>0</v>
      </c>
      <c r="M97" s="274">
        <f t="shared" si="196"/>
        <v>0</v>
      </c>
      <c r="N97" s="274">
        <f t="shared" si="196"/>
        <v>0</v>
      </c>
      <c r="O97" s="274">
        <f t="shared" si="196"/>
        <v>0</v>
      </c>
      <c r="P97" s="274">
        <f t="shared" si="196"/>
        <v>0</v>
      </c>
      <c r="Q97" s="274">
        <f t="shared" si="196"/>
        <v>0</v>
      </c>
      <c r="R97" s="274">
        <f t="shared" si="196"/>
        <v>0</v>
      </c>
      <c r="S97" s="274">
        <f t="shared" si="196"/>
        <v>0</v>
      </c>
      <c r="T97" s="274">
        <f t="shared" si="196"/>
        <v>0</v>
      </c>
      <c r="U97" s="274">
        <f t="shared" si="196"/>
        <v>0</v>
      </c>
      <c r="V97" s="274">
        <f t="shared" si="196"/>
        <v>0</v>
      </c>
      <c r="W97" s="274">
        <f t="shared" si="196"/>
        <v>0</v>
      </c>
      <c r="X97" s="274">
        <f t="shared" si="196"/>
        <v>0</v>
      </c>
      <c r="Y97" s="274">
        <f t="shared" si="196"/>
        <v>0</v>
      </c>
      <c r="Z97" s="274">
        <f t="shared" si="196"/>
        <v>0</v>
      </c>
      <c r="AA97" s="274">
        <f t="shared" si="196"/>
        <v>0</v>
      </c>
      <c r="AB97" s="274">
        <f t="shared" si="196"/>
        <v>0</v>
      </c>
      <c r="AC97" s="274">
        <f t="shared" si="196"/>
        <v>0</v>
      </c>
      <c r="AD97" s="274">
        <f t="shared" si="196"/>
        <v>0</v>
      </c>
      <c r="AE97" s="274">
        <f t="shared" si="196"/>
        <v>0</v>
      </c>
      <c r="AF97" s="274">
        <f t="shared" ref="AF97" si="197">SUM(AF92:AF96)</f>
        <v>0</v>
      </c>
      <c r="AG97" s="274">
        <f t="shared" ref="AG97:AI97" si="198">SUM(AG92:AG96)</f>
        <v>0</v>
      </c>
      <c r="AH97" s="274">
        <f t="shared" si="198"/>
        <v>0</v>
      </c>
      <c r="AI97" s="274">
        <f t="shared" si="198"/>
        <v>0</v>
      </c>
      <c r="AJ97" s="274">
        <f t="shared" ref="AJ97:AN97" si="199">SUM(AJ92:AJ96)</f>
        <v>0</v>
      </c>
      <c r="AK97" s="274">
        <f t="shared" si="199"/>
        <v>0</v>
      </c>
      <c r="AL97" s="274">
        <f t="shared" si="199"/>
        <v>0</v>
      </c>
      <c r="AM97" s="274">
        <f t="shared" si="199"/>
        <v>0</v>
      </c>
      <c r="AN97" s="274">
        <f t="shared" si="199"/>
        <v>0</v>
      </c>
      <c r="AO97" s="274">
        <f t="shared" ref="AO97" si="200">SUM(AO92:AO96)</f>
        <v>0</v>
      </c>
      <c r="AP97" s="274">
        <f t="shared" ref="AP97:AR97" si="201">SUM(AP92:AP96)</f>
        <v>0</v>
      </c>
      <c r="AQ97" s="274">
        <f t="shared" si="201"/>
        <v>0</v>
      </c>
      <c r="AR97" s="274">
        <f t="shared" si="201"/>
        <v>0</v>
      </c>
      <c r="AS97" s="274">
        <f t="shared" ref="AS97" si="202">SUM(AS92:AS96)</f>
        <v>0</v>
      </c>
    </row>
    <row r="99" spans="2:45">
      <c r="B99" s="1" t="s">
        <v>243</v>
      </c>
      <c r="C99" s="2" t="str">
        <f>IF('Invoer Parameters'!$D$49="Annuïteit",C71,C86)</f>
        <v>Rente VV investering 1 Annuiteit</v>
      </c>
      <c r="D99" s="1" t="s">
        <v>61</v>
      </c>
      <c r="E99" s="22"/>
      <c r="F99" s="2">
        <f>IF('Invoer Parameters'!$D$49="Annuïteit",F71,F86)</f>
        <v>0</v>
      </c>
      <c r="G99" s="2" t="e">
        <f>IF('Invoer Parameters'!$D$49="Annuïteit",G71,G86)</f>
        <v>#NUM!</v>
      </c>
      <c r="H99" s="2">
        <f>IF('Invoer Parameters'!$D$49="Annuïteit",H71,H86)</f>
        <v>0</v>
      </c>
      <c r="I99" s="2">
        <f>IF('Invoer Parameters'!$D$49="Annuïteit",I71,I86)</f>
        <v>0</v>
      </c>
      <c r="J99" s="2">
        <f>IF('Invoer Parameters'!$D$49="Annuïteit",J71,J86)</f>
        <v>0</v>
      </c>
      <c r="K99" s="2">
        <f>IF('Invoer Parameters'!$D$49="Annuïteit",K71,K86)</f>
        <v>0</v>
      </c>
      <c r="L99" s="2">
        <f>IF('Invoer Parameters'!$D$49="Annuïteit",L71,L86)</f>
        <v>0</v>
      </c>
      <c r="M99" s="2">
        <f>IF('Invoer Parameters'!$D$49="Annuïteit",M71,M86)</f>
        <v>0</v>
      </c>
      <c r="N99" s="2">
        <f>IF('Invoer Parameters'!$D$49="Annuïteit",N71,N86)</f>
        <v>0</v>
      </c>
      <c r="O99" s="2">
        <f>IF('Invoer Parameters'!$D$49="Annuïteit",O71,O86)</f>
        <v>0</v>
      </c>
      <c r="P99" s="2">
        <f>IF('Invoer Parameters'!$D$49="Annuïteit",P71,P86)</f>
        <v>0</v>
      </c>
      <c r="Q99" s="2">
        <f>IF('Invoer Parameters'!$D$49="Annuïteit",Q71,Q86)</f>
        <v>0</v>
      </c>
      <c r="R99" s="2">
        <f>IF('Invoer Parameters'!$D$49="Annuïteit",R71,R86)</f>
        <v>0</v>
      </c>
      <c r="S99" s="2">
        <f>IF('Invoer Parameters'!$D$49="Annuïteit",S71,S86)</f>
        <v>0</v>
      </c>
      <c r="T99" s="2">
        <f>IF('Invoer Parameters'!$D$49="Annuïteit",T71,T86)</f>
        <v>0</v>
      </c>
      <c r="U99" s="2">
        <f>IF('Invoer Parameters'!$D$49="Annuïteit",U71,U86)</f>
        <v>0</v>
      </c>
      <c r="V99" s="2">
        <f>IF('Invoer Parameters'!$D$49="Annuïteit",V71,V86)</f>
        <v>0</v>
      </c>
      <c r="W99" s="2">
        <f>IF('Invoer Parameters'!$D$49="Annuïteit",W71,W86)</f>
        <v>0</v>
      </c>
      <c r="X99" s="2">
        <f>IF('Invoer Parameters'!$D$49="Annuïteit",X71,X86)</f>
        <v>0</v>
      </c>
      <c r="Y99" s="2">
        <f>IF('Invoer Parameters'!$D$49="Annuïteit",Y71,Y86)</f>
        <v>0</v>
      </c>
      <c r="Z99" s="2">
        <f>IF('Invoer Parameters'!$D$49="Annuïteit",Z71,Z86)</f>
        <v>0</v>
      </c>
      <c r="AA99" s="2">
        <f>IF('Invoer Parameters'!$D$49="Annuïteit",AA71,AA86)</f>
        <v>0</v>
      </c>
      <c r="AB99" s="2">
        <f>IF('Invoer Parameters'!$D$49="Annuïteit",AB71,AB86)</f>
        <v>0</v>
      </c>
      <c r="AC99" s="2">
        <f>IF('Invoer Parameters'!$D$49="Annuïteit",AC71,AC86)</f>
        <v>0</v>
      </c>
      <c r="AD99" s="2">
        <f>IF('Invoer Parameters'!$D$49="Annuïteit",AD71,AD86)</f>
        <v>0</v>
      </c>
      <c r="AE99" s="2">
        <f>IF('Invoer Parameters'!$D$49="Annuïteit",AE71,AE86)</f>
        <v>0</v>
      </c>
      <c r="AF99" s="2">
        <f>IF('Invoer Parameters'!$D$49="Annuïteit",AF71,AF86)</f>
        <v>0</v>
      </c>
      <c r="AG99" s="2">
        <f>IF('Invoer Parameters'!$D$49="Annuïteit",AG71,AG86)</f>
        <v>0</v>
      </c>
      <c r="AH99" s="2">
        <f>IF('Invoer Parameters'!$D$49="Annuïteit",AH71,AH86)</f>
        <v>0</v>
      </c>
      <c r="AI99" s="2">
        <f>IF('Invoer Parameters'!$D$49="Annuïteit",AI71,AI86)</f>
        <v>0</v>
      </c>
      <c r="AJ99" s="2">
        <f>IF('Invoer Parameters'!$D$49="Annuïteit",AJ71,AJ86)</f>
        <v>0</v>
      </c>
      <c r="AK99" s="2">
        <f>IF('Invoer Parameters'!$D$49="Annuïteit",AK71,AK86)</f>
        <v>0</v>
      </c>
      <c r="AL99" s="2">
        <f>IF('Invoer Parameters'!$D$49="Annuïteit",AL71,AL86)</f>
        <v>0</v>
      </c>
      <c r="AM99" s="2">
        <f>IF('Invoer Parameters'!$D$49="Annuïteit",AM71,AM86)</f>
        <v>0</v>
      </c>
      <c r="AN99" s="2">
        <f>IF('Invoer Parameters'!$D$49="Annuïteit",AN71,AN86)</f>
        <v>0</v>
      </c>
      <c r="AO99" s="2">
        <f>IF('Invoer Parameters'!$D$49="Annuïteit",AO71,AO86)</f>
        <v>0</v>
      </c>
      <c r="AP99" s="2">
        <f>IF('Invoer Parameters'!$D$49="Annuïteit",AP71,AP86)</f>
        <v>0</v>
      </c>
      <c r="AQ99" s="2">
        <f>IF('Invoer Parameters'!$D$49="Annuïteit",AQ71,AQ86)</f>
        <v>0</v>
      </c>
      <c r="AR99" s="2">
        <f>IF('Invoer Parameters'!$D$49="Annuïteit",AR71,AR86)</f>
        <v>0</v>
      </c>
      <c r="AS99" s="2">
        <f>IF('Invoer Parameters'!$D$49="Annuïteit",AS71,AS86)</f>
        <v>0</v>
      </c>
    </row>
    <row r="100" spans="2:45">
      <c r="B100" s="1" t="s">
        <v>244</v>
      </c>
      <c r="C100" s="2" t="str">
        <f>IF('Invoer Parameters'!$D$49="Annuïteit",C72,C87)</f>
        <v>Rente VV investering 2 Annuiteit</v>
      </c>
      <c r="D100" s="1" t="s">
        <v>61</v>
      </c>
      <c r="E100" s="22"/>
      <c r="F100" s="2">
        <f>IF('Invoer Parameters'!$D$49="Annuïteit",F72,F87)</f>
        <v>0</v>
      </c>
      <c r="G100" s="2" t="e">
        <f>IF('Invoer Parameters'!$D$49="Annuïteit",G72,G87)</f>
        <v>#NUM!</v>
      </c>
      <c r="H100" s="2">
        <f>IF('Invoer Parameters'!$D$49="Annuïteit",H72,H87)</f>
        <v>0</v>
      </c>
      <c r="I100" s="2">
        <f>IF('Invoer Parameters'!$D$49="Annuïteit",I72,I87)</f>
        <v>0</v>
      </c>
      <c r="J100" s="2">
        <f>IF('Invoer Parameters'!$D$49="Annuïteit",J72,J87)</f>
        <v>0</v>
      </c>
      <c r="K100" s="2">
        <f>IF('Invoer Parameters'!$D$49="Annuïteit",K72,K87)</f>
        <v>0</v>
      </c>
      <c r="L100" s="2">
        <f>IF('Invoer Parameters'!$D$49="Annuïteit",L72,L87)</f>
        <v>0</v>
      </c>
      <c r="M100" s="2">
        <f>IF('Invoer Parameters'!$D$49="Annuïteit",M72,M87)</f>
        <v>0</v>
      </c>
      <c r="N100" s="2">
        <f>IF('Invoer Parameters'!$D$49="Annuïteit",N72,N87)</f>
        <v>0</v>
      </c>
      <c r="O100" s="2">
        <f>IF('Invoer Parameters'!$D$49="Annuïteit",O72,O87)</f>
        <v>0</v>
      </c>
      <c r="P100" s="2">
        <f>IF('Invoer Parameters'!$D$49="Annuïteit",P72,P87)</f>
        <v>0</v>
      </c>
      <c r="Q100" s="2">
        <f>IF('Invoer Parameters'!$D$49="Annuïteit",Q72,Q87)</f>
        <v>0</v>
      </c>
      <c r="R100" s="2">
        <f>IF('Invoer Parameters'!$D$49="Annuïteit",R72,R87)</f>
        <v>0</v>
      </c>
      <c r="S100" s="2">
        <f>IF('Invoer Parameters'!$D$49="Annuïteit",S72,S87)</f>
        <v>0</v>
      </c>
      <c r="T100" s="2">
        <f>IF('Invoer Parameters'!$D$49="Annuïteit",T72,T87)</f>
        <v>0</v>
      </c>
      <c r="U100" s="2">
        <f>IF('Invoer Parameters'!$D$49="Annuïteit",U72,U87)</f>
        <v>0</v>
      </c>
      <c r="V100" s="2">
        <f>IF('Invoer Parameters'!$D$49="Annuïteit",V72,V87)</f>
        <v>0</v>
      </c>
      <c r="W100" s="2">
        <f>IF('Invoer Parameters'!$D$49="Annuïteit",W72,W87)</f>
        <v>0</v>
      </c>
      <c r="X100" s="2">
        <f>IF('Invoer Parameters'!$D$49="Annuïteit",X72,X87)</f>
        <v>0</v>
      </c>
      <c r="Y100" s="2">
        <f>IF('Invoer Parameters'!$D$49="Annuïteit",Y72,Y87)</f>
        <v>0</v>
      </c>
      <c r="Z100" s="2">
        <f>IF('Invoer Parameters'!$D$49="Annuïteit",Z72,Z87)</f>
        <v>0</v>
      </c>
      <c r="AA100" s="2">
        <f>IF('Invoer Parameters'!$D$49="Annuïteit",AA72,AA87)</f>
        <v>0</v>
      </c>
      <c r="AB100" s="2">
        <f>IF('Invoer Parameters'!$D$49="Annuïteit",AB72,AB87)</f>
        <v>0</v>
      </c>
      <c r="AC100" s="2">
        <f>IF('Invoer Parameters'!$D$49="Annuïteit",AC72,AC87)</f>
        <v>0</v>
      </c>
      <c r="AD100" s="2">
        <f>IF('Invoer Parameters'!$D$49="Annuïteit",AD72,AD87)</f>
        <v>0</v>
      </c>
      <c r="AE100" s="2">
        <f>IF('Invoer Parameters'!$D$49="Annuïteit",AE72,AE87)</f>
        <v>0</v>
      </c>
      <c r="AF100" s="2">
        <f>IF('Invoer Parameters'!$D$49="Annuïteit",AF72,AF87)</f>
        <v>0</v>
      </c>
      <c r="AG100" s="2">
        <f>IF('Invoer Parameters'!$D$49="Annuïteit",AG72,AG87)</f>
        <v>0</v>
      </c>
      <c r="AH100" s="2">
        <f>IF('Invoer Parameters'!$D$49="Annuïteit",AH72,AH87)</f>
        <v>0</v>
      </c>
      <c r="AI100" s="2">
        <f>IF('Invoer Parameters'!$D$49="Annuïteit",AI72,AI87)</f>
        <v>0</v>
      </c>
      <c r="AJ100" s="2">
        <f>IF('Invoer Parameters'!$D$49="Annuïteit",AJ72,AJ87)</f>
        <v>0</v>
      </c>
      <c r="AK100" s="2">
        <f>IF('Invoer Parameters'!$D$49="Annuïteit",AK72,AK87)</f>
        <v>0</v>
      </c>
      <c r="AL100" s="2">
        <f>IF('Invoer Parameters'!$D$49="Annuïteit",AL72,AL87)</f>
        <v>0</v>
      </c>
      <c r="AM100" s="2">
        <f>IF('Invoer Parameters'!$D$49="Annuïteit",AM72,AM87)</f>
        <v>0</v>
      </c>
      <c r="AN100" s="2">
        <f>IF('Invoer Parameters'!$D$49="Annuïteit",AN72,AN87)</f>
        <v>0</v>
      </c>
      <c r="AO100" s="2">
        <f>IF('Invoer Parameters'!$D$49="Annuïteit",AO72,AO87)</f>
        <v>0</v>
      </c>
      <c r="AP100" s="2">
        <f>IF('Invoer Parameters'!$D$49="Annuïteit",AP72,AP87)</f>
        <v>0</v>
      </c>
      <c r="AQ100" s="2">
        <f>IF('Invoer Parameters'!$D$49="Annuïteit",AQ72,AQ87)</f>
        <v>0</v>
      </c>
      <c r="AR100" s="2">
        <f>IF('Invoer Parameters'!$D$49="Annuïteit",AR72,AR87)</f>
        <v>0</v>
      </c>
      <c r="AS100" s="2">
        <f>IF('Invoer Parameters'!$D$49="Annuïteit",AS72,AS87)</f>
        <v>0</v>
      </c>
    </row>
    <row r="101" spans="2:45">
      <c r="B101" s="1" t="s">
        <v>245</v>
      </c>
      <c r="C101" s="2" t="str">
        <f>IF('Invoer Parameters'!$D$49="Annuïteit",C73,C88)</f>
        <v>Rente VV investering 3 Annuiteit</v>
      </c>
      <c r="D101" s="1" t="s">
        <v>61</v>
      </c>
      <c r="E101" s="22"/>
      <c r="F101" s="2">
        <f>IF('Invoer Parameters'!$D$49="Annuïteit",F73,F88)</f>
        <v>0</v>
      </c>
      <c r="G101" s="2" t="e">
        <f>IF('Invoer Parameters'!$D$49="Annuïteit",G73,G88)</f>
        <v>#NUM!</v>
      </c>
      <c r="H101" s="2">
        <f>IF('Invoer Parameters'!$D$49="Annuïteit",H73,H88)</f>
        <v>0</v>
      </c>
      <c r="I101" s="2">
        <f>IF('Invoer Parameters'!$D$49="Annuïteit",I73,I88)</f>
        <v>0</v>
      </c>
      <c r="J101" s="2">
        <f>IF('Invoer Parameters'!$D$49="Annuïteit",J73,J88)</f>
        <v>0</v>
      </c>
      <c r="K101" s="2">
        <f>IF('Invoer Parameters'!$D$49="Annuïteit",K73,K88)</f>
        <v>0</v>
      </c>
      <c r="L101" s="2">
        <f>IF('Invoer Parameters'!$D$49="Annuïteit",L73,L88)</f>
        <v>0</v>
      </c>
      <c r="M101" s="2">
        <f>IF('Invoer Parameters'!$D$49="Annuïteit",M73,M88)</f>
        <v>0</v>
      </c>
      <c r="N101" s="2">
        <f>IF('Invoer Parameters'!$D$49="Annuïteit",N73,N88)</f>
        <v>0</v>
      </c>
      <c r="O101" s="2">
        <f>IF('Invoer Parameters'!$D$49="Annuïteit",O73,O88)</f>
        <v>0</v>
      </c>
      <c r="P101" s="2">
        <f>IF('Invoer Parameters'!$D$49="Annuïteit",P73,P88)</f>
        <v>0</v>
      </c>
      <c r="Q101" s="2">
        <f>IF('Invoer Parameters'!$D$49="Annuïteit",Q73,Q88)</f>
        <v>0</v>
      </c>
      <c r="R101" s="2">
        <f>IF('Invoer Parameters'!$D$49="Annuïteit",R73,R88)</f>
        <v>0</v>
      </c>
      <c r="S101" s="2">
        <f>IF('Invoer Parameters'!$D$49="Annuïteit",S73,S88)</f>
        <v>0</v>
      </c>
      <c r="T101" s="2">
        <f>IF('Invoer Parameters'!$D$49="Annuïteit",T73,T88)</f>
        <v>0</v>
      </c>
      <c r="U101" s="2">
        <f>IF('Invoer Parameters'!$D$49="Annuïteit",U73,U88)</f>
        <v>0</v>
      </c>
      <c r="V101" s="2">
        <f>IF('Invoer Parameters'!$D$49="Annuïteit",V73,V88)</f>
        <v>0</v>
      </c>
      <c r="W101" s="2">
        <f>IF('Invoer Parameters'!$D$49="Annuïteit",W73,W88)</f>
        <v>0</v>
      </c>
      <c r="X101" s="2">
        <f>IF('Invoer Parameters'!$D$49="Annuïteit",X73,X88)</f>
        <v>0</v>
      </c>
      <c r="Y101" s="2">
        <f>IF('Invoer Parameters'!$D$49="Annuïteit",Y73,Y88)</f>
        <v>0</v>
      </c>
      <c r="Z101" s="2">
        <f>IF('Invoer Parameters'!$D$49="Annuïteit",Z73,Z88)</f>
        <v>0</v>
      </c>
      <c r="AA101" s="2">
        <f>IF('Invoer Parameters'!$D$49="Annuïteit",AA73,AA88)</f>
        <v>0</v>
      </c>
      <c r="AB101" s="2">
        <f>IF('Invoer Parameters'!$D$49="Annuïteit",AB73,AB88)</f>
        <v>0</v>
      </c>
      <c r="AC101" s="2">
        <f>IF('Invoer Parameters'!$D$49="Annuïteit",AC73,AC88)</f>
        <v>0</v>
      </c>
      <c r="AD101" s="2">
        <f>IF('Invoer Parameters'!$D$49="Annuïteit",AD73,AD88)</f>
        <v>0</v>
      </c>
      <c r="AE101" s="2">
        <f>IF('Invoer Parameters'!$D$49="Annuïteit",AE73,AE88)</f>
        <v>0</v>
      </c>
      <c r="AF101" s="2">
        <f>IF('Invoer Parameters'!$D$49="Annuïteit",AF73,AF88)</f>
        <v>0</v>
      </c>
      <c r="AG101" s="2">
        <f>IF('Invoer Parameters'!$D$49="Annuïteit",AG73,AG88)</f>
        <v>0</v>
      </c>
      <c r="AH101" s="2">
        <f>IF('Invoer Parameters'!$D$49="Annuïteit",AH73,AH88)</f>
        <v>0</v>
      </c>
      <c r="AI101" s="2">
        <f>IF('Invoer Parameters'!$D$49="Annuïteit",AI73,AI88)</f>
        <v>0</v>
      </c>
      <c r="AJ101" s="2">
        <f>IF('Invoer Parameters'!$D$49="Annuïteit",AJ73,AJ88)</f>
        <v>0</v>
      </c>
      <c r="AK101" s="2">
        <f>IF('Invoer Parameters'!$D$49="Annuïteit",AK73,AK88)</f>
        <v>0</v>
      </c>
      <c r="AL101" s="2">
        <f>IF('Invoer Parameters'!$D$49="Annuïteit",AL73,AL88)</f>
        <v>0</v>
      </c>
      <c r="AM101" s="2">
        <f>IF('Invoer Parameters'!$D$49="Annuïteit",AM73,AM88)</f>
        <v>0</v>
      </c>
      <c r="AN101" s="2">
        <f>IF('Invoer Parameters'!$D$49="Annuïteit",AN73,AN88)</f>
        <v>0</v>
      </c>
      <c r="AO101" s="2">
        <f>IF('Invoer Parameters'!$D$49="Annuïteit",AO73,AO88)</f>
        <v>0</v>
      </c>
      <c r="AP101" s="2">
        <f>IF('Invoer Parameters'!$D$49="Annuïteit",AP73,AP88)</f>
        <v>0</v>
      </c>
      <c r="AQ101" s="2">
        <f>IF('Invoer Parameters'!$D$49="Annuïteit",AQ73,AQ88)</f>
        <v>0</v>
      </c>
      <c r="AR101" s="2">
        <f>IF('Invoer Parameters'!$D$49="Annuïteit",AR73,AR88)</f>
        <v>0</v>
      </c>
      <c r="AS101" s="2">
        <f>IF('Invoer Parameters'!$D$49="Annuïteit",AS73,AS88)</f>
        <v>0</v>
      </c>
    </row>
    <row r="102" spans="2:45">
      <c r="B102" s="1" t="s">
        <v>246</v>
      </c>
      <c r="C102" s="2" t="str">
        <f>IF('Invoer Parameters'!$D$49="Annuïteit",C74,C89)</f>
        <v>Rente VV investering 4 Annuiteit</v>
      </c>
      <c r="D102" s="1" t="s">
        <v>61</v>
      </c>
      <c r="E102" s="22"/>
      <c r="F102" s="2">
        <f>IF('Invoer Parameters'!$D$49="Annuïteit",F74,F89)</f>
        <v>0</v>
      </c>
      <c r="G102" s="2" t="e">
        <f>IF('Invoer Parameters'!$D$49="Annuïteit",G74,G89)</f>
        <v>#NUM!</v>
      </c>
      <c r="H102" s="2">
        <f>IF('Invoer Parameters'!$D$49="Annuïteit",H74,H89)</f>
        <v>0</v>
      </c>
      <c r="I102" s="2">
        <f>IF('Invoer Parameters'!$D$49="Annuïteit",I74,I89)</f>
        <v>0</v>
      </c>
      <c r="J102" s="2">
        <f>IF('Invoer Parameters'!$D$49="Annuïteit",J74,J89)</f>
        <v>0</v>
      </c>
      <c r="K102" s="2">
        <f>IF('Invoer Parameters'!$D$49="Annuïteit",K74,K89)</f>
        <v>0</v>
      </c>
      <c r="L102" s="2">
        <f>IF('Invoer Parameters'!$D$49="Annuïteit",L74,L89)</f>
        <v>0</v>
      </c>
      <c r="M102" s="2">
        <f>IF('Invoer Parameters'!$D$49="Annuïteit",M74,M89)</f>
        <v>0</v>
      </c>
      <c r="N102" s="2">
        <f>IF('Invoer Parameters'!$D$49="Annuïteit",N74,N89)</f>
        <v>0</v>
      </c>
      <c r="O102" s="2">
        <f>IF('Invoer Parameters'!$D$49="Annuïteit",O74,O89)</f>
        <v>0</v>
      </c>
      <c r="P102" s="2">
        <f>IF('Invoer Parameters'!$D$49="Annuïteit",P74,P89)</f>
        <v>0</v>
      </c>
      <c r="Q102" s="2">
        <f>IF('Invoer Parameters'!$D$49="Annuïteit",Q74,Q89)</f>
        <v>0</v>
      </c>
      <c r="R102" s="2">
        <f>IF('Invoer Parameters'!$D$49="Annuïteit",R74,R89)</f>
        <v>0</v>
      </c>
      <c r="S102" s="2">
        <f>IF('Invoer Parameters'!$D$49="Annuïteit",S74,S89)</f>
        <v>0</v>
      </c>
      <c r="T102" s="2">
        <f>IF('Invoer Parameters'!$D$49="Annuïteit",T74,T89)</f>
        <v>0</v>
      </c>
      <c r="U102" s="2">
        <f>IF('Invoer Parameters'!$D$49="Annuïteit",U74,U89)</f>
        <v>0</v>
      </c>
      <c r="V102" s="2">
        <f>IF('Invoer Parameters'!$D$49="Annuïteit",V74,V89)</f>
        <v>0</v>
      </c>
      <c r="W102" s="2">
        <f>IF('Invoer Parameters'!$D$49="Annuïteit",W74,W89)</f>
        <v>0</v>
      </c>
      <c r="X102" s="2">
        <f>IF('Invoer Parameters'!$D$49="Annuïteit",X74,X89)</f>
        <v>0</v>
      </c>
      <c r="Y102" s="2">
        <f>IF('Invoer Parameters'!$D$49="Annuïteit",Y74,Y89)</f>
        <v>0</v>
      </c>
      <c r="Z102" s="2">
        <f>IF('Invoer Parameters'!$D$49="Annuïteit",Z74,Z89)</f>
        <v>0</v>
      </c>
      <c r="AA102" s="2">
        <f>IF('Invoer Parameters'!$D$49="Annuïteit",AA74,AA89)</f>
        <v>0</v>
      </c>
      <c r="AB102" s="2">
        <f>IF('Invoer Parameters'!$D$49="Annuïteit",AB74,AB89)</f>
        <v>0</v>
      </c>
      <c r="AC102" s="2">
        <f>IF('Invoer Parameters'!$D$49="Annuïteit",AC74,AC89)</f>
        <v>0</v>
      </c>
      <c r="AD102" s="2">
        <f>IF('Invoer Parameters'!$D$49="Annuïteit",AD74,AD89)</f>
        <v>0</v>
      </c>
      <c r="AE102" s="2">
        <f>IF('Invoer Parameters'!$D$49="Annuïteit",AE74,AE89)</f>
        <v>0</v>
      </c>
      <c r="AF102" s="2">
        <f>IF('Invoer Parameters'!$D$49="Annuïteit",AF74,AF89)</f>
        <v>0</v>
      </c>
      <c r="AG102" s="2">
        <f>IF('Invoer Parameters'!$D$49="Annuïteit",AG74,AG89)</f>
        <v>0</v>
      </c>
      <c r="AH102" s="2">
        <f>IF('Invoer Parameters'!$D$49="Annuïteit",AH74,AH89)</f>
        <v>0</v>
      </c>
      <c r="AI102" s="2">
        <f>IF('Invoer Parameters'!$D$49="Annuïteit",AI74,AI89)</f>
        <v>0</v>
      </c>
      <c r="AJ102" s="2">
        <f>IF('Invoer Parameters'!$D$49="Annuïteit",AJ74,AJ89)</f>
        <v>0</v>
      </c>
      <c r="AK102" s="2">
        <f>IF('Invoer Parameters'!$D$49="Annuïteit",AK74,AK89)</f>
        <v>0</v>
      </c>
      <c r="AL102" s="2">
        <f>IF('Invoer Parameters'!$D$49="Annuïteit",AL74,AL89)</f>
        <v>0</v>
      </c>
      <c r="AM102" s="2">
        <f>IF('Invoer Parameters'!$D$49="Annuïteit",AM74,AM89)</f>
        <v>0</v>
      </c>
      <c r="AN102" s="2">
        <f>IF('Invoer Parameters'!$D$49="Annuïteit",AN74,AN89)</f>
        <v>0</v>
      </c>
      <c r="AO102" s="2">
        <f>IF('Invoer Parameters'!$D$49="Annuïteit",AO74,AO89)</f>
        <v>0</v>
      </c>
      <c r="AP102" s="2">
        <f>IF('Invoer Parameters'!$D$49="Annuïteit",AP74,AP89)</f>
        <v>0</v>
      </c>
      <c r="AQ102" s="2">
        <f>IF('Invoer Parameters'!$D$49="Annuïteit",AQ74,AQ89)</f>
        <v>0</v>
      </c>
      <c r="AR102" s="2">
        <f>IF('Invoer Parameters'!$D$49="Annuïteit",AR74,AR89)</f>
        <v>0</v>
      </c>
      <c r="AS102" s="2">
        <f>IF('Invoer Parameters'!$D$49="Annuïteit",AS74,AS89)</f>
        <v>0</v>
      </c>
    </row>
    <row r="103" spans="2:45">
      <c r="B103" s="1" t="s">
        <v>247</v>
      </c>
      <c r="C103" s="2" t="str">
        <f>IF('Invoer Parameters'!$D$49="Annuïteit",C75,C90)</f>
        <v>Rente VV investering 5 Annuiteit</v>
      </c>
      <c r="D103" s="1" t="s">
        <v>61</v>
      </c>
      <c r="E103" s="22"/>
      <c r="F103" s="2">
        <f>IF('Invoer Parameters'!$D$49="Annuïteit",F75,F90)</f>
        <v>0</v>
      </c>
      <c r="G103" s="2" t="e">
        <f>IF('Invoer Parameters'!$D$49="Annuïteit",G75,G90)</f>
        <v>#NUM!</v>
      </c>
      <c r="H103" s="2">
        <f>IF('Invoer Parameters'!$D$49="Annuïteit",H75,H90)</f>
        <v>0</v>
      </c>
      <c r="I103" s="2">
        <f>IF('Invoer Parameters'!$D$49="Annuïteit",I75,I90)</f>
        <v>0</v>
      </c>
      <c r="J103" s="2">
        <f>IF('Invoer Parameters'!$D$49="Annuïteit",J75,J90)</f>
        <v>0</v>
      </c>
      <c r="K103" s="2">
        <f>IF('Invoer Parameters'!$D$49="Annuïteit",K75,K90)</f>
        <v>0</v>
      </c>
      <c r="L103" s="2">
        <f>IF('Invoer Parameters'!$D$49="Annuïteit",L75,L90)</f>
        <v>0</v>
      </c>
      <c r="M103" s="2">
        <f>IF('Invoer Parameters'!$D$49="Annuïteit",M75,M90)</f>
        <v>0</v>
      </c>
      <c r="N103" s="2">
        <f>IF('Invoer Parameters'!$D$49="Annuïteit",N75,N90)</f>
        <v>0</v>
      </c>
      <c r="O103" s="2">
        <f>IF('Invoer Parameters'!$D$49="Annuïteit",O75,O90)</f>
        <v>0</v>
      </c>
      <c r="P103" s="2">
        <f>IF('Invoer Parameters'!$D$49="Annuïteit",P75,P90)</f>
        <v>0</v>
      </c>
      <c r="Q103" s="2">
        <f>IF('Invoer Parameters'!$D$49="Annuïteit",Q75,Q90)</f>
        <v>0</v>
      </c>
      <c r="R103" s="2">
        <f>IF('Invoer Parameters'!$D$49="Annuïteit",R75,R90)</f>
        <v>0</v>
      </c>
      <c r="S103" s="2">
        <f>IF('Invoer Parameters'!$D$49="Annuïteit",S75,S90)</f>
        <v>0</v>
      </c>
      <c r="T103" s="2">
        <f>IF('Invoer Parameters'!$D$49="Annuïteit",T75,T90)</f>
        <v>0</v>
      </c>
      <c r="U103" s="2">
        <f>IF('Invoer Parameters'!$D$49="Annuïteit",U75,U90)</f>
        <v>0</v>
      </c>
      <c r="V103" s="2">
        <f>IF('Invoer Parameters'!$D$49="Annuïteit",V75,V90)</f>
        <v>0</v>
      </c>
      <c r="W103" s="2">
        <f>IF('Invoer Parameters'!$D$49="Annuïteit",W75,W90)</f>
        <v>0</v>
      </c>
      <c r="X103" s="2">
        <f>IF('Invoer Parameters'!$D$49="Annuïteit",X75,X90)</f>
        <v>0</v>
      </c>
      <c r="Y103" s="2">
        <f>IF('Invoer Parameters'!$D$49="Annuïteit",Y75,Y90)</f>
        <v>0</v>
      </c>
      <c r="Z103" s="2">
        <f>IF('Invoer Parameters'!$D$49="Annuïteit",Z75,Z90)</f>
        <v>0</v>
      </c>
      <c r="AA103" s="2">
        <f>IF('Invoer Parameters'!$D$49="Annuïteit",AA75,AA90)</f>
        <v>0</v>
      </c>
      <c r="AB103" s="2">
        <f>IF('Invoer Parameters'!$D$49="Annuïteit",AB75,AB90)</f>
        <v>0</v>
      </c>
      <c r="AC103" s="2">
        <f>IF('Invoer Parameters'!$D$49="Annuïteit",AC75,AC90)</f>
        <v>0</v>
      </c>
      <c r="AD103" s="2">
        <f>IF('Invoer Parameters'!$D$49="Annuïteit",AD75,AD90)</f>
        <v>0</v>
      </c>
      <c r="AE103" s="2">
        <f>IF('Invoer Parameters'!$D$49="Annuïteit",AE75,AE90)</f>
        <v>0</v>
      </c>
      <c r="AF103" s="2">
        <f>IF('Invoer Parameters'!$D$49="Annuïteit",AF75,AF90)</f>
        <v>0</v>
      </c>
      <c r="AG103" s="2">
        <f>IF('Invoer Parameters'!$D$49="Annuïteit",AG75,AG90)</f>
        <v>0</v>
      </c>
      <c r="AH103" s="2">
        <f>IF('Invoer Parameters'!$D$49="Annuïteit",AH75,AH90)</f>
        <v>0</v>
      </c>
      <c r="AI103" s="2">
        <f>IF('Invoer Parameters'!$D$49="Annuïteit",AI75,AI90)</f>
        <v>0</v>
      </c>
      <c r="AJ103" s="2">
        <f>IF('Invoer Parameters'!$D$49="Annuïteit",AJ75,AJ90)</f>
        <v>0</v>
      </c>
      <c r="AK103" s="2">
        <f>IF('Invoer Parameters'!$D$49="Annuïteit",AK75,AK90)</f>
        <v>0</v>
      </c>
      <c r="AL103" s="2">
        <f>IF('Invoer Parameters'!$D$49="Annuïteit",AL75,AL90)</f>
        <v>0</v>
      </c>
      <c r="AM103" s="2">
        <f>IF('Invoer Parameters'!$D$49="Annuïteit",AM75,AM90)</f>
        <v>0</v>
      </c>
      <c r="AN103" s="2">
        <f>IF('Invoer Parameters'!$D$49="Annuïteit",AN75,AN90)</f>
        <v>0</v>
      </c>
      <c r="AO103" s="2">
        <f>IF('Invoer Parameters'!$D$49="Annuïteit",AO75,AO90)</f>
        <v>0</v>
      </c>
      <c r="AP103" s="2">
        <f>IF('Invoer Parameters'!$D$49="Annuïteit",AP75,AP90)</f>
        <v>0</v>
      </c>
      <c r="AQ103" s="2">
        <f>IF('Invoer Parameters'!$D$49="Annuïteit",AQ75,AQ90)</f>
        <v>0</v>
      </c>
      <c r="AR103" s="2">
        <f>IF('Invoer Parameters'!$D$49="Annuïteit",AR75,AR90)</f>
        <v>0</v>
      </c>
      <c r="AS103" s="2">
        <f>IF('Invoer Parameters'!$D$49="Annuïteit",AS75,AS90)</f>
        <v>0</v>
      </c>
    </row>
    <row r="104" spans="2:45" s="273" customFormat="1">
      <c r="B104" s="273" t="s">
        <v>248</v>
      </c>
      <c r="C104" s="273" t="s">
        <v>249</v>
      </c>
      <c r="D104" s="273" t="s">
        <v>61</v>
      </c>
      <c r="E104" s="274" t="e">
        <f>SUM(F104:AS104)</f>
        <v>#NUM!</v>
      </c>
      <c r="F104" s="274">
        <f>SUM(F99:F103)</f>
        <v>0</v>
      </c>
      <c r="G104" s="274" t="e">
        <f t="shared" ref="G104:AE104" si="203">SUM(G99:G103)</f>
        <v>#NUM!</v>
      </c>
      <c r="H104" s="274">
        <f t="shared" si="203"/>
        <v>0</v>
      </c>
      <c r="I104" s="274">
        <f t="shared" si="203"/>
        <v>0</v>
      </c>
      <c r="J104" s="274">
        <f t="shared" si="203"/>
        <v>0</v>
      </c>
      <c r="K104" s="274">
        <f t="shared" si="203"/>
        <v>0</v>
      </c>
      <c r="L104" s="274">
        <f t="shared" si="203"/>
        <v>0</v>
      </c>
      <c r="M104" s="274">
        <f t="shared" si="203"/>
        <v>0</v>
      </c>
      <c r="N104" s="274">
        <f t="shared" si="203"/>
        <v>0</v>
      </c>
      <c r="O104" s="274">
        <f t="shared" si="203"/>
        <v>0</v>
      </c>
      <c r="P104" s="274">
        <f t="shared" si="203"/>
        <v>0</v>
      </c>
      <c r="Q104" s="274">
        <f t="shared" si="203"/>
        <v>0</v>
      </c>
      <c r="R104" s="274">
        <f t="shared" si="203"/>
        <v>0</v>
      </c>
      <c r="S104" s="274">
        <f t="shared" si="203"/>
        <v>0</v>
      </c>
      <c r="T104" s="274">
        <f t="shared" si="203"/>
        <v>0</v>
      </c>
      <c r="U104" s="274">
        <f t="shared" si="203"/>
        <v>0</v>
      </c>
      <c r="V104" s="274">
        <f t="shared" si="203"/>
        <v>0</v>
      </c>
      <c r="W104" s="274">
        <f t="shared" si="203"/>
        <v>0</v>
      </c>
      <c r="X104" s="274">
        <f t="shared" si="203"/>
        <v>0</v>
      </c>
      <c r="Y104" s="274">
        <f t="shared" si="203"/>
        <v>0</v>
      </c>
      <c r="Z104" s="274">
        <f t="shared" si="203"/>
        <v>0</v>
      </c>
      <c r="AA104" s="274">
        <f t="shared" si="203"/>
        <v>0</v>
      </c>
      <c r="AB104" s="274">
        <f t="shared" si="203"/>
        <v>0</v>
      </c>
      <c r="AC104" s="274">
        <f t="shared" si="203"/>
        <v>0</v>
      </c>
      <c r="AD104" s="274">
        <f t="shared" si="203"/>
        <v>0</v>
      </c>
      <c r="AE104" s="274">
        <f t="shared" si="203"/>
        <v>0</v>
      </c>
      <c r="AF104" s="274">
        <f t="shared" ref="AF104" si="204">SUM(AF99:AF103)</f>
        <v>0</v>
      </c>
      <c r="AG104" s="274">
        <f t="shared" ref="AG104:AI104" si="205">SUM(AG99:AG103)</f>
        <v>0</v>
      </c>
      <c r="AH104" s="274">
        <f t="shared" si="205"/>
        <v>0</v>
      </c>
      <c r="AI104" s="274">
        <f t="shared" si="205"/>
        <v>0</v>
      </c>
      <c r="AJ104" s="274">
        <f t="shared" ref="AJ104:AN104" si="206">SUM(AJ99:AJ103)</f>
        <v>0</v>
      </c>
      <c r="AK104" s="274">
        <f t="shared" si="206"/>
        <v>0</v>
      </c>
      <c r="AL104" s="274">
        <f t="shared" si="206"/>
        <v>0</v>
      </c>
      <c r="AM104" s="274">
        <f t="shared" si="206"/>
        <v>0</v>
      </c>
      <c r="AN104" s="274">
        <f t="shared" si="206"/>
        <v>0</v>
      </c>
      <c r="AO104" s="274">
        <f t="shared" ref="AO104" si="207">SUM(AO99:AO103)</f>
        <v>0</v>
      </c>
      <c r="AP104" s="274">
        <f t="shared" ref="AP104:AR104" si="208">SUM(AP99:AP103)</f>
        <v>0</v>
      </c>
      <c r="AQ104" s="274">
        <f t="shared" si="208"/>
        <v>0</v>
      </c>
      <c r="AR104" s="274">
        <f t="shared" si="208"/>
        <v>0</v>
      </c>
      <c r="AS104" s="274">
        <f t="shared" ref="AS104" si="209">SUM(AS99:AS103)</f>
        <v>0</v>
      </c>
    </row>
    <row r="106" spans="2:45" s="273" customFormat="1">
      <c r="B106" s="273" t="s">
        <v>250</v>
      </c>
      <c r="C106" s="273" t="s">
        <v>251</v>
      </c>
      <c r="D106" s="273" t="s">
        <v>61</v>
      </c>
      <c r="E106" s="274" t="e">
        <f>SUM(F106:AS106)</f>
        <v>#NUM!</v>
      </c>
      <c r="F106" s="274">
        <f>F97+F104</f>
        <v>0</v>
      </c>
      <c r="G106" s="274" t="e">
        <f>G97+G104</f>
        <v>#NUM!</v>
      </c>
      <c r="H106" s="274">
        <f>H97+H104</f>
        <v>0</v>
      </c>
      <c r="I106" s="274">
        <f>I97+I104</f>
        <v>0</v>
      </c>
      <c r="J106" s="274">
        <f>J97+J104</f>
        <v>0</v>
      </c>
      <c r="K106" s="274">
        <f t="shared" ref="K106:AE106" si="210">K97+K104</f>
        <v>0</v>
      </c>
      <c r="L106" s="274">
        <f t="shared" si="210"/>
        <v>0</v>
      </c>
      <c r="M106" s="274">
        <f t="shared" si="210"/>
        <v>0</v>
      </c>
      <c r="N106" s="274">
        <f t="shared" si="210"/>
        <v>0</v>
      </c>
      <c r="O106" s="274">
        <f t="shared" si="210"/>
        <v>0</v>
      </c>
      <c r="P106" s="274">
        <f t="shared" si="210"/>
        <v>0</v>
      </c>
      <c r="Q106" s="274">
        <f t="shared" si="210"/>
        <v>0</v>
      </c>
      <c r="R106" s="274">
        <f t="shared" si="210"/>
        <v>0</v>
      </c>
      <c r="S106" s="274">
        <f t="shared" si="210"/>
        <v>0</v>
      </c>
      <c r="T106" s="274">
        <f t="shared" si="210"/>
        <v>0</v>
      </c>
      <c r="U106" s="274">
        <f t="shared" si="210"/>
        <v>0</v>
      </c>
      <c r="V106" s="274">
        <f t="shared" si="210"/>
        <v>0</v>
      </c>
      <c r="W106" s="274">
        <f t="shared" si="210"/>
        <v>0</v>
      </c>
      <c r="X106" s="274">
        <f t="shared" si="210"/>
        <v>0</v>
      </c>
      <c r="Y106" s="274">
        <f t="shared" si="210"/>
        <v>0</v>
      </c>
      <c r="Z106" s="274">
        <f t="shared" si="210"/>
        <v>0</v>
      </c>
      <c r="AA106" s="274">
        <f t="shared" si="210"/>
        <v>0</v>
      </c>
      <c r="AB106" s="274">
        <f t="shared" si="210"/>
        <v>0</v>
      </c>
      <c r="AC106" s="274">
        <f t="shared" si="210"/>
        <v>0</v>
      </c>
      <c r="AD106" s="274">
        <f t="shared" si="210"/>
        <v>0</v>
      </c>
      <c r="AE106" s="274">
        <f t="shared" si="210"/>
        <v>0</v>
      </c>
      <c r="AF106" s="274">
        <f t="shared" ref="AF106" si="211">AF97+AF104</f>
        <v>0</v>
      </c>
      <c r="AG106" s="274">
        <f t="shared" ref="AG106:AI106" si="212">AG97+AG104</f>
        <v>0</v>
      </c>
      <c r="AH106" s="274">
        <f t="shared" si="212"/>
        <v>0</v>
      </c>
      <c r="AI106" s="274">
        <f t="shared" si="212"/>
        <v>0</v>
      </c>
      <c r="AJ106" s="274">
        <f t="shared" ref="AJ106:AN106" si="213">AJ97+AJ104</f>
        <v>0</v>
      </c>
      <c r="AK106" s="274">
        <f t="shared" si="213"/>
        <v>0</v>
      </c>
      <c r="AL106" s="274">
        <f t="shared" si="213"/>
        <v>0</v>
      </c>
      <c r="AM106" s="274">
        <f t="shared" si="213"/>
        <v>0</v>
      </c>
      <c r="AN106" s="274">
        <f t="shared" si="213"/>
        <v>0</v>
      </c>
      <c r="AO106" s="274">
        <f t="shared" ref="AO106" si="214">AO97+AO104</f>
        <v>0</v>
      </c>
      <c r="AP106" s="274">
        <f t="shared" ref="AP106:AR106" si="215">AP97+AP104</f>
        <v>0</v>
      </c>
      <c r="AQ106" s="274">
        <f t="shared" si="215"/>
        <v>0</v>
      </c>
      <c r="AR106" s="274">
        <f t="shared" si="215"/>
        <v>0</v>
      </c>
      <c r="AS106" s="274">
        <f t="shared" ref="AS106" si="216">AS97+AS104</f>
        <v>0</v>
      </c>
    </row>
    <row r="108" spans="2:45" s="262" customFormat="1">
      <c r="B108" s="262" t="s">
        <v>252</v>
      </c>
      <c r="C108" s="262" t="s">
        <v>253</v>
      </c>
      <c r="D108" s="262" t="s">
        <v>61</v>
      </c>
      <c r="E108" s="263" t="e">
        <f ca="1">SUM(F108:AS108)</f>
        <v>#REF!</v>
      </c>
      <c r="F108" s="263" t="e">
        <f t="shared" ref="F108:AE108" ca="1" si="217">F45-F106</f>
        <v>#REF!</v>
      </c>
      <c r="G108" s="263" t="e">
        <f t="shared" ca="1" si="217"/>
        <v>#REF!</v>
      </c>
      <c r="H108" s="263" t="e">
        <f t="shared" ca="1" si="217"/>
        <v>#REF!</v>
      </c>
      <c r="I108" s="263" t="e">
        <f ca="1">I45-I106</f>
        <v>#REF!</v>
      </c>
      <c r="J108" s="263" t="e">
        <f t="shared" ca="1" si="217"/>
        <v>#REF!</v>
      </c>
      <c r="K108" s="263" t="e">
        <f t="shared" ca="1" si="217"/>
        <v>#REF!</v>
      </c>
      <c r="L108" s="263" t="e">
        <f t="shared" ca="1" si="217"/>
        <v>#REF!</v>
      </c>
      <c r="M108" s="263" t="e">
        <f t="shared" ca="1" si="217"/>
        <v>#REF!</v>
      </c>
      <c r="N108" s="263" t="e">
        <f t="shared" ca="1" si="217"/>
        <v>#REF!</v>
      </c>
      <c r="O108" s="263" t="e">
        <f t="shared" ca="1" si="217"/>
        <v>#REF!</v>
      </c>
      <c r="P108" s="263" t="e">
        <f t="shared" ca="1" si="217"/>
        <v>#REF!</v>
      </c>
      <c r="Q108" s="263" t="e">
        <f t="shared" ca="1" si="217"/>
        <v>#REF!</v>
      </c>
      <c r="R108" s="263" t="e">
        <f t="shared" ca="1" si="217"/>
        <v>#REF!</v>
      </c>
      <c r="S108" s="263" t="e">
        <f t="shared" ca="1" si="217"/>
        <v>#REF!</v>
      </c>
      <c r="T108" s="263" t="e">
        <f t="shared" ca="1" si="217"/>
        <v>#REF!</v>
      </c>
      <c r="U108" s="263" t="e">
        <f t="shared" ca="1" si="217"/>
        <v>#REF!</v>
      </c>
      <c r="V108" s="263" t="e">
        <f t="shared" ca="1" si="217"/>
        <v>#REF!</v>
      </c>
      <c r="W108" s="263" t="e">
        <f t="shared" ca="1" si="217"/>
        <v>#REF!</v>
      </c>
      <c r="X108" s="263" t="e">
        <f t="shared" ca="1" si="217"/>
        <v>#REF!</v>
      </c>
      <c r="Y108" s="263" t="e">
        <f t="shared" ca="1" si="217"/>
        <v>#REF!</v>
      </c>
      <c r="Z108" s="263" t="e">
        <f t="shared" ca="1" si="217"/>
        <v>#REF!</v>
      </c>
      <c r="AA108" s="263" t="e">
        <f t="shared" ca="1" si="217"/>
        <v>#REF!</v>
      </c>
      <c r="AB108" s="263" t="e">
        <f t="shared" ca="1" si="217"/>
        <v>#REF!</v>
      </c>
      <c r="AC108" s="263" t="e">
        <f t="shared" ca="1" si="217"/>
        <v>#REF!</v>
      </c>
      <c r="AD108" s="263" t="e">
        <f t="shared" ca="1" si="217"/>
        <v>#REF!</v>
      </c>
      <c r="AE108" s="263" t="e">
        <f t="shared" ca="1" si="217"/>
        <v>#REF!</v>
      </c>
      <c r="AF108" s="263" t="e">
        <f t="shared" ref="AF108" ca="1" si="218">AF45-AF106</f>
        <v>#REF!</v>
      </c>
      <c r="AG108" s="263" t="e">
        <f t="shared" ref="AG108:AI108" ca="1" si="219">AG45-AG106</f>
        <v>#REF!</v>
      </c>
      <c r="AH108" s="263" t="e">
        <f t="shared" ca="1" si="219"/>
        <v>#REF!</v>
      </c>
      <c r="AI108" s="263" t="e">
        <f t="shared" ca="1" si="219"/>
        <v>#REF!</v>
      </c>
      <c r="AJ108" s="263" t="e">
        <f t="shared" ref="AJ108:AN108" ca="1" si="220">AJ45-AJ106</f>
        <v>#REF!</v>
      </c>
      <c r="AK108" s="263" t="e">
        <f t="shared" ca="1" si="220"/>
        <v>#REF!</v>
      </c>
      <c r="AL108" s="263" t="e">
        <f t="shared" ca="1" si="220"/>
        <v>#REF!</v>
      </c>
      <c r="AM108" s="263" t="e">
        <f t="shared" ca="1" si="220"/>
        <v>#REF!</v>
      </c>
      <c r="AN108" s="263" t="e">
        <f t="shared" ca="1" si="220"/>
        <v>#REF!</v>
      </c>
      <c r="AO108" s="263" t="e">
        <f t="shared" ref="AO108" ca="1" si="221">AO45-AO106</f>
        <v>#REF!</v>
      </c>
      <c r="AP108" s="263" t="e">
        <f t="shared" ref="AP108:AR108" ca="1" si="222">AP45-AP106</f>
        <v>#REF!</v>
      </c>
      <c r="AQ108" s="263" t="e">
        <f t="shared" ca="1" si="222"/>
        <v>#REF!</v>
      </c>
      <c r="AR108" s="263" t="e">
        <f t="shared" ca="1" si="222"/>
        <v>#REF!</v>
      </c>
      <c r="AS108" s="263" t="e">
        <f t="shared" ref="AS108" ca="1" si="223">AS45-AS106</f>
        <v>#REF!</v>
      </c>
    </row>
    <row r="110" spans="2:45" s="265" customFormat="1">
      <c r="B110" s="265" t="s">
        <v>254</v>
      </c>
      <c r="C110" s="265" t="s">
        <v>255</v>
      </c>
      <c r="D110" s="265" t="s">
        <v>61</v>
      </c>
      <c r="E110" s="263" t="e">
        <f ca="1">SUM(F110:AS110)</f>
        <v>#REF!</v>
      </c>
      <c r="F110" s="263" t="e">
        <f t="shared" ref="F110:AE110" ca="1" si="224">F41</f>
        <v>#REF!</v>
      </c>
      <c r="G110" s="263" t="e">
        <f t="shared" ca="1" si="224"/>
        <v>#REF!</v>
      </c>
      <c r="H110" s="263" t="e">
        <f ca="1">H41</f>
        <v>#REF!</v>
      </c>
      <c r="I110" s="263" t="e">
        <f t="shared" ca="1" si="224"/>
        <v>#REF!</v>
      </c>
      <c r="J110" s="263" t="e">
        <f t="shared" ca="1" si="224"/>
        <v>#REF!</v>
      </c>
      <c r="K110" s="263" t="e">
        <f t="shared" ca="1" si="224"/>
        <v>#REF!</v>
      </c>
      <c r="L110" s="263" t="e">
        <f t="shared" ca="1" si="224"/>
        <v>#REF!</v>
      </c>
      <c r="M110" s="263" t="e">
        <f t="shared" ca="1" si="224"/>
        <v>#REF!</v>
      </c>
      <c r="N110" s="263" t="e">
        <f t="shared" ca="1" si="224"/>
        <v>#REF!</v>
      </c>
      <c r="O110" s="263" t="e">
        <f t="shared" ca="1" si="224"/>
        <v>#REF!</v>
      </c>
      <c r="P110" s="263" t="e">
        <f t="shared" ca="1" si="224"/>
        <v>#REF!</v>
      </c>
      <c r="Q110" s="263" t="e">
        <f t="shared" ca="1" si="224"/>
        <v>#REF!</v>
      </c>
      <c r="R110" s="263" t="e">
        <f t="shared" ca="1" si="224"/>
        <v>#REF!</v>
      </c>
      <c r="S110" s="263" t="e">
        <f t="shared" ca="1" si="224"/>
        <v>#REF!</v>
      </c>
      <c r="T110" s="263" t="e">
        <f t="shared" ca="1" si="224"/>
        <v>#REF!</v>
      </c>
      <c r="U110" s="263" t="e">
        <f t="shared" ca="1" si="224"/>
        <v>#REF!</v>
      </c>
      <c r="V110" s="263" t="e">
        <f t="shared" ca="1" si="224"/>
        <v>#REF!</v>
      </c>
      <c r="W110" s="263" t="e">
        <f t="shared" ca="1" si="224"/>
        <v>#REF!</v>
      </c>
      <c r="X110" s="263" t="e">
        <f t="shared" ca="1" si="224"/>
        <v>#REF!</v>
      </c>
      <c r="Y110" s="263" t="e">
        <f t="shared" ca="1" si="224"/>
        <v>#REF!</v>
      </c>
      <c r="Z110" s="263" t="e">
        <f t="shared" ca="1" si="224"/>
        <v>#REF!</v>
      </c>
      <c r="AA110" s="263" t="e">
        <f t="shared" ca="1" si="224"/>
        <v>#REF!</v>
      </c>
      <c r="AB110" s="263" t="e">
        <f t="shared" ca="1" si="224"/>
        <v>#REF!</v>
      </c>
      <c r="AC110" s="263" t="e">
        <f t="shared" ca="1" si="224"/>
        <v>#REF!</v>
      </c>
      <c r="AD110" s="263" t="e">
        <f t="shared" ca="1" si="224"/>
        <v>#REF!</v>
      </c>
      <c r="AE110" s="263" t="e">
        <f t="shared" ca="1" si="224"/>
        <v>#REF!</v>
      </c>
      <c r="AF110" s="263" t="e">
        <f t="shared" ref="AF110" ca="1" si="225">AF41</f>
        <v>#REF!</v>
      </c>
      <c r="AG110" s="263" t="e">
        <f t="shared" ref="AG110:AI110" ca="1" si="226">AG41</f>
        <v>#REF!</v>
      </c>
      <c r="AH110" s="263" t="e">
        <f t="shared" ca="1" si="226"/>
        <v>#REF!</v>
      </c>
      <c r="AI110" s="263" t="e">
        <f t="shared" ca="1" si="226"/>
        <v>#REF!</v>
      </c>
      <c r="AJ110" s="263" t="e">
        <f t="shared" ref="AJ110:AN110" ca="1" si="227">AJ41</f>
        <v>#REF!</v>
      </c>
      <c r="AK110" s="263" t="e">
        <f t="shared" ca="1" si="227"/>
        <v>#REF!</v>
      </c>
      <c r="AL110" s="263" t="e">
        <f t="shared" ca="1" si="227"/>
        <v>#REF!</v>
      </c>
      <c r="AM110" s="263" t="e">
        <f t="shared" ca="1" si="227"/>
        <v>#REF!</v>
      </c>
      <c r="AN110" s="263" t="e">
        <f t="shared" ca="1" si="227"/>
        <v>#REF!</v>
      </c>
      <c r="AO110" s="263" t="e">
        <f t="shared" ref="AO110" ca="1" si="228">AO41</f>
        <v>#REF!</v>
      </c>
      <c r="AP110" s="263" t="e">
        <f t="shared" ref="AP110:AR110" ca="1" si="229">AP41</f>
        <v>#REF!</v>
      </c>
      <c r="AQ110" s="263" t="e">
        <f t="shared" ca="1" si="229"/>
        <v>#REF!</v>
      </c>
      <c r="AR110" s="263" t="e">
        <f t="shared" ca="1" si="229"/>
        <v>#REF!</v>
      </c>
      <c r="AS110" s="263" t="e">
        <f t="shared" ref="AS110" ca="1" si="230">AS41</f>
        <v>#REF!</v>
      </c>
    </row>
    <row r="111" spans="2:45" s="276" customFormat="1">
      <c r="B111" s="273" t="s">
        <v>256</v>
      </c>
      <c r="C111" s="273" t="s">
        <v>257</v>
      </c>
      <c r="D111" s="273" t="s">
        <v>61</v>
      </c>
      <c r="E111" s="274" t="e">
        <f ca="1">SUM(F111:AS111)</f>
        <v>#REF!</v>
      </c>
      <c r="F111" s="274" t="e">
        <f ca="1">F43+F54+F106</f>
        <v>#REF!</v>
      </c>
      <c r="G111" s="274" t="e">
        <f t="shared" ref="G111:AE111" ca="1" si="231">G43+G54+G104</f>
        <v>#REF!</v>
      </c>
      <c r="H111" s="274" t="e">
        <f t="shared" ca="1" si="231"/>
        <v>#REF!</v>
      </c>
      <c r="I111" s="274" t="e">
        <f ca="1">I43+I54+I104</f>
        <v>#REF!</v>
      </c>
      <c r="J111" s="274" t="e">
        <f ca="1">J43+J54+J104</f>
        <v>#REF!</v>
      </c>
      <c r="K111" s="274" t="e">
        <f t="shared" ca="1" si="231"/>
        <v>#REF!</v>
      </c>
      <c r="L111" s="274" t="e">
        <f t="shared" ca="1" si="231"/>
        <v>#REF!</v>
      </c>
      <c r="M111" s="274" t="e">
        <f t="shared" ca="1" si="231"/>
        <v>#REF!</v>
      </c>
      <c r="N111" s="274" t="e">
        <f t="shared" ca="1" si="231"/>
        <v>#REF!</v>
      </c>
      <c r="O111" s="274" t="e">
        <f t="shared" ca="1" si="231"/>
        <v>#REF!</v>
      </c>
      <c r="P111" s="274" t="e">
        <f t="shared" ca="1" si="231"/>
        <v>#REF!</v>
      </c>
      <c r="Q111" s="274" t="e">
        <f t="shared" ca="1" si="231"/>
        <v>#REF!</v>
      </c>
      <c r="R111" s="274" t="e">
        <f t="shared" ca="1" si="231"/>
        <v>#REF!</v>
      </c>
      <c r="S111" s="274" t="e">
        <f t="shared" ca="1" si="231"/>
        <v>#REF!</v>
      </c>
      <c r="T111" s="274" t="e">
        <f t="shared" ca="1" si="231"/>
        <v>#REF!</v>
      </c>
      <c r="U111" s="274" t="e">
        <f t="shared" ca="1" si="231"/>
        <v>#REF!</v>
      </c>
      <c r="V111" s="274" t="e">
        <f t="shared" ca="1" si="231"/>
        <v>#REF!</v>
      </c>
      <c r="W111" s="274" t="e">
        <f t="shared" ca="1" si="231"/>
        <v>#REF!</v>
      </c>
      <c r="X111" s="274" t="e">
        <f t="shared" ca="1" si="231"/>
        <v>#REF!</v>
      </c>
      <c r="Y111" s="274" t="e">
        <f t="shared" ca="1" si="231"/>
        <v>#REF!</v>
      </c>
      <c r="Z111" s="274" t="e">
        <f t="shared" ca="1" si="231"/>
        <v>#REF!</v>
      </c>
      <c r="AA111" s="274" t="e">
        <f t="shared" ca="1" si="231"/>
        <v>#REF!</v>
      </c>
      <c r="AB111" s="274" t="e">
        <f t="shared" ca="1" si="231"/>
        <v>#REF!</v>
      </c>
      <c r="AC111" s="274" t="e">
        <f t="shared" ca="1" si="231"/>
        <v>#REF!</v>
      </c>
      <c r="AD111" s="274" t="e">
        <f t="shared" ca="1" si="231"/>
        <v>#REF!</v>
      </c>
      <c r="AE111" s="274" t="e">
        <f t="shared" ca="1" si="231"/>
        <v>#REF!</v>
      </c>
      <c r="AF111" s="274" t="e">
        <f t="shared" ref="AF111" ca="1" si="232">AF43+AF54+AF104</f>
        <v>#REF!</v>
      </c>
      <c r="AG111" s="274" t="e">
        <f t="shared" ref="AG111:AI111" ca="1" si="233">AG43+AG54+AG104</f>
        <v>#REF!</v>
      </c>
      <c r="AH111" s="274" t="e">
        <f t="shared" ca="1" si="233"/>
        <v>#REF!</v>
      </c>
      <c r="AI111" s="274" t="e">
        <f t="shared" ca="1" si="233"/>
        <v>#REF!</v>
      </c>
      <c r="AJ111" s="274" t="e">
        <f t="shared" ref="AJ111:AN111" ca="1" si="234">AJ43+AJ54+AJ104</f>
        <v>#REF!</v>
      </c>
      <c r="AK111" s="274" t="e">
        <f t="shared" ca="1" si="234"/>
        <v>#REF!</v>
      </c>
      <c r="AL111" s="274" t="e">
        <f t="shared" ca="1" si="234"/>
        <v>#REF!</v>
      </c>
      <c r="AM111" s="274" t="e">
        <f t="shared" ca="1" si="234"/>
        <v>#REF!</v>
      </c>
      <c r="AN111" s="274" t="e">
        <f t="shared" ca="1" si="234"/>
        <v>#REF!</v>
      </c>
      <c r="AO111" s="274" t="e">
        <f t="shared" ref="AO111" ca="1" si="235">AO43+AO54+AO104</f>
        <v>#REF!</v>
      </c>
      <c r="AP111" s="274" t="e">
        <f t="shared" ref="AP111:AR111" ca="1" si="236">AP43+AP54+AP104</f>
        <v>#REF!</v>
      </c>
      <c r="AQ111" s="274" t="e">
        <f t="shared" ca="1" si="236"/>
        <v>#REF!</v>
      </c>
      <c r="AR111" s="274" t="e">
        <f t="shared" ca="1" si="236"/>
        <v>#REF!</v>
      </c>
      <c r="AS111" s="274" t="e">
        <f t="shared" ref="AS111" ca="1" si="237">AS43+AS54+AS104</f>
        <v>#REF!</v>
      </c>
    </row>
    <row r="112" spans="2:45" s="265" customFormat="1">
      <c r="B112" s="262" t="s">
        <v>258</v>
      </c>
      <c r="C112" s="262" t="s">
        <v>259</v>
      </c>
      <c r="D112" s="262" t="s">
        <v>61</v>
      </c>
      <c r="E112" s="263" t="e">
        <f ca="1">E110-E111</f>
        <v>#REF!</v>
      </c>
      <c r="F112" s="263" t="e">
        <f ca="1">F110-F111</f>
        <v>#REF!</v>
      </c>
      <c r="G112" s="263" t="e">
        <f ca="1">G110-G111</f>
        <v>#REF!</v>
      </c>
      <c r="H112" s="263" t="e">
        <f ca="1">H110-H111</f>
        <v>#REF!</v>
      </c>
      <c r="I112" s="263" t="e">
        <f t="shared" ref="I112:AE112" ca="1" si="238">I110-I111</f>
        <v>#REF!</v>
      </c>
      <c r="J112" s="263" t="e">
        <f t="shared" ca="1" si="238"/>
        <v>#REF!</v>
      </c>
      <c r="K112" s="263" t="e">
        <f t="shared" ca="1" si="238"/>
        <v>#REF!</v>
      </c>
      <c r="L112" s="263" t="e">
        <f t="shared" ca="1" si="238"/>
        <v>#REF!</v>
      </c>
      <c r="M112" s="263" t="e">
        <f t="shared" ca="1" si="238"/>
        <v>#REF!</v>
      </c>
      <c r="N112" s="263" t="e">
        <f t="shared" ca="1" si="238"/>
        <v>#REF!</v>
      </c>
      <c r="O112" s="263" t="e">
        <f t="shared" ca="1" si="238"/>
        <v>#REF!</v>
      </c>
      <c r="P112" s="263" t="e">
        <f t="shared" ca="1" si="238"/>
        <v>#REF!</v>
      </c>
      <c r="Q112" s="263" t="e">
        <f t="shared" ca="1" si="238"/>
        <v>#REF!</v>
      </c>
      <c r="R112" s="263" t="e">
        <f t="shared" ca="1" si="238"/>
        <v>#REF!</v>
      </c>
      <c r="S112" s="263" t="e">
        <f t="shared" ca="1" si="238"/>
        <v>#REF!</v>
      </c>
      <c r="T112" s="263" t="e">
        <f t="shared" ca="1" si="238"/>
        <v>#REF!</v>
      </c>
      <c r="U112" s="263" t="e">
        <f t="shared" ca="1" si="238"/>
        <v>#REF!</v>
      </c>
      <c r="V112" s="263" t="e">
        <f t="shared" ca="1" si="238"/>
        <v>#REF!</v>
      </c>
      <c r="W112" s="263" t="e">
        <f t="shared" ca="1" si="238"/>
        <v>#REF!</v>
      </c>
      <c r="X112" s="263" t="e">
        <f t="shared" ca="1" si="238"/>
        <v>#REF!</v>
      </c>
      <c r="Y112" s="263" t="e">
        <f t="shared" ca="1" si="238"/>
        <v>#REF!</v>
      </c>
      <c r="Z112" s="263" t="e">
        <f t="shared" ca="1" si="238"/>
        <v>#REF!</v>
      </c>
      <c r="AA112" s="263" t="e">
        <f t="shared" ca="1" si="238"/>
        <v>#REF!</v>
      </c>
      <c r="AB112" s="263" t="e">
        <f t="shared" ca="1" si="238"/>
        <v>#REF!</v>
      </c>
      <c r="AC112" s="263" t="e">
        <f t="shared" ca="1" si="238"/>
        <v>#REF!</v>
      </c>
      <c r="AD112" s="263" t="e">
        <f t="shared" ca="1" si="238"/>
        <v>#REF!</v>
      </c>
      <c r="AE112" s="263" t="e">
        <f t="shared" ca="1" si="238"/>
        <v>#REF!</v>
      </c>
      <c r="AF112" s="263" t="e">
        <f t="shared" ref="AF112" ca="1" si="239">AF110-AF111</f>
        <v>#REF!</v>
      </c>
      <c r="AG112" s="263" t="e">
        <f t="shared" ref="AG112:AI112" ca="1" si="240">AG110-AG111</f>
        <v>#REF!</v>
      </c>
      <c r="AH112" s="263" t="e">
        <f t="shared" ca="1" si="240"/>
        <v>#REF!</v>
      </c>
      <c r="AI112" s="263" t="e">
        <f t="shared" ca="1" si="240"/>
        <v>#REF!</v>
      </c>
      <c r="AJ112" s="263" t="e">
        <f t="shared" ref="AJ112:AN112" ca="1" si="241">AJ110-AJ111</f>
        <v>#REF!</v>
      </c>
      <c r="AK112" s="263" t="e">
        <f t="shared" ca="1" si="241"/>
        <v>#REF!</v>
      </c>
      <c r="AL112" s="263" t="e">
        <f t="shared" ca="1" si="241"/>
        <v>#REF!</v>
      </c>
      <c r="AM112" s="263" t="e">
        <f t="shared" ca="1" si="241"/>
        <v>#REF!</v>
      </c>
      <c r="AN112" s="263" t="e">
        <f t="shared" ca="1" si="241"/>
        <v>#REF!</v>
      </c>
      <c r="AO112" s="263" t="e">
        <f t="shared" ref="AO112" ca="1" si="242">AO110-AO111</f>
        <v>#REF!</v>
      </c>
      <c r="AP112" s="263" t="e">
        <f t="shared" ref="AP112:AR112" ca="1" si="243">AP110-AP111</f>
        <v>#REF!</v>
      </c>
      <c r="AQ112" s="263" t="e">
        <f t="shared" ca="1" si="243"/>
        <v>#REF!</v>
      </c>
      <c r="AR112" s="263" t="e">
        <f t="shared" ca="1" si="243"/>
        <v>#REF!</v>
      </c>
      <c r="AS112" s="263" t="e">
        <f t="shared" ref="AS112" ca="1" si="244">AS110-AS111</f>
        <v>#REF!</v>
      </c>
    </row>
    <row r="113" spans="2:45" s="19" customFormat="1">
      <c r="B113" s="1"/>
      <c r="C113" s="1"/>
      <c r="D113" s="1"/>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row>
    <row r="114" spans="2:45" s="273" customFormat="1">
      <c r="B114" s="273" t="s">
        <v>260</v>
      </c>
      <c r="C114" s="273" t="s">
        <v>261</v>
      </c>
      <c r="D114" s="273" t="s">
        <v>61</v>
      </c>
      <c r="E114" s="274" t="e">
        <f ca="1">SUM(F114:AS114)</f>
        <v>#REF!</v>
      </c>
      <c r="F114" s="274">
        <v>0</v>
      </c>
      <c r="G114" s="274" t="e">
        <f ca="1">IF( AND(F116&lt;0,G1&lt;'Invoer Parameters'!$F$81+1),-F116,0)</f>
        <v>#REF!</v>
      </c>
      <c r="H114" s="274" t="e">
        <f ca="1">IF( AND(G116&lt;0,H1&lt;'Invoer Parameters'!$F$81+1),-G116,0)</f>
        <v>#REF!</v>
      </c>
      <c r="I114" s="274" t="e">
        <f ca="1">IF( AND(H116&lt;0,I1&lt;'Invoer Parameters'!$F$81+1),-H116,0)</f>
        <v>#REF!</v>
      </c>
      <c r="J114" s="274" t="e">
        <f ca="1">IF( AND(I116&lt;0,J1&lt;'Invoer Parameters'!$F$81+1),-I116,0)</f>
        <v>#REF!</v>
      </c>
      <c r="K114" s="274" t="e">
        <f ca="1">IF( AND(J116&lt;0,K1&lt;'Invoer Parameters'!$F$81+1),-J116,0)</f>
        <v>#REF!</v>
      </c>
      <c r="L114" s="274" t="e">
        <f ca="1">IF( AND(K116&lt;0,L1&lt;'Invoer Parameters'!$F$81+1),-K116,0)</f>
        <v>#REF!</v>
      </c>
      <c r="M114" s="274" t="e">
        <f ca="1">IF( AND(L116&lt;0,M1&lt;'Invoer Parameters'!$F$81+1),-L116,0)</f>
        <v>#REF!</v>
      </c>
      <c r="N114" s="274" t="e">
        <f ca="1">IF( AND(M116&lt;0,N1&lt;'Invoer Parameters'!$F$81+1),-M116,0)</f>
        <v>#REF!</v>
      </c>
      <c r="O114" s="274" t="e">
        <f ca="1">IF( AND(N116&lt;0,O1&lt;'Invoer Parameters'!$F$81+1),-N116,0)</f>
        <v>#REF!</v>
      </c>
      <c r="P114" s="274" t="e">
        <f ca="1">IF( AND(O116&lt;0,P1&lt;'Invoer Parameters'!$F$81+1),-O116,0)</f>
        <v>#REF!</v>
      </c>
      <c r="Q114" s="274" t="e">
        <f ca="1">IF( AND(P116&lt;0,Q1&lt;'Invoer Parameters'!$F$81+1),-P116,0)</f>
        <v>#REF!</v>
      </c>
      <c r="R114" s="274" t="e">
        <f ca="1">IF( AND(Q116&lt;0,R1&lt;'Invoer Parameters'!$F$81+1),-Q116,0)</f>
        <v>#REF!</v>
      </c>
      <c r="S114" s="274" t="e">
        <f ca="1">IF( AND(R116&lt;0,S1&lt;'Invoer Parameters'!$F$81+1),-R116,0)</f>
        <v>#REF!</v>
      </c>
      <c r="T114" s="274" t="e">
        <f ca="1">IF( AND(S116&lt;0,T1&lt;'Invoer Parameters'!$F$81+1),-S116,0)</f>
        <v>#REF!</v>
      </c>
      <c r="U114" s="274" t="e">
        <f ca="1">IF( AND(T116&lt;0,U1&lt;'Invoer Parameters'!$F$81+1),-T116,0)</f>
        <v>#REF!</v>
      </c>
      <c r="V114" s="274" t="e">
        <f ca="1">IF( AND(U116&lt;0,V1&lt;'Invoer Parameters'!$F$81+1),-U116,0)</f>
        <v>#REF!</v>
      </c>
      <c r="W114" s="274" t="e">
        <f ca="1">IF( AND(V116&lt;0,W1&lt;'Invoer Parameters'!$F$81+1),-V116,0)</f>
        <v>#REF!</v>
      </c>
      <c r="X114" s="274" t="e">
        <f ca="1">IF( AND(W116&lt;0,X1&lt;'Invoer Parameters'!$F$81+1),-W116,0)</f>
        <v>#REF!</v>
      </c>
      <c r="Y114" s="274" t="e">
        <f ca="1">IF( AND(X116&lt;0,Y1&lt;'Invoer Parameters'!$F$81+1),-X116,0)</f>
        <v>#REF!</v>
      </c>
      <c r="Z114" s="274" t="e">
        <f ca="1">IF( AND(Y116&lt;0,Z1&lt;'Invoer Parameters'!$F$81+1),-Y116,0)</f>
        <v>#REF!</v>
      </c>
      <c r="AA114" s="274" t="e">
        <f ca="1">IF( AND(Z116&lt;0,AA1&lt;'Invoer Parameters'!$F$81+1),-Z116,0)</f>
        <v>#REF!</v>
      </c>
      <c r="AB114" s="274" t="e">
        <f ca="1">IF( AND(AA116&lt;0,AB1&lt;'Invoer Parameters'!$F$81+1),-AA116,0)</f>
        <v>#REF!</v>
      </c>
      <c r="AC114" s="274" t="e">
        <f ca="1">IF( AND(AB116&lt;0,AC1&lt;'Invoer Parameters'!$F$81+1),-AB116,0)</f>
        <v>#REF!</v>
      </c>
      <c r="AD114" s="274" t="e">
        <f ca="1">IF( AND(AC116&lt;0,AD1&lt;'Invoer Parameters'!$F$81+1),-AC116,0)</f>
        <v>#REF!</v>
      </c>
      <c r="AE114" s="274" t="e">
        <f ca="1">IF( AND(AD116&lt;0,AE1&lt;'Invoer Parameters'!$F$81+1),-AD116,0)</f>
        <v>#REF!</v>
      </c>
      <c r="AF114" s="274" t="e">
        <f ca="1">IF( AND(AE116&lt;0,AF1&lt;'Invoer Parameters'!$F$81+1),-AE116,0)</f>
        <v>#REF!</v>
      </c>
      <c r="AG114" s="274" t="e">
        <f ca="1">IF( AND(AF116&lt;0,AG1&lt;'Invoer Parameters'!$F$81+1),-AF116,0)</f>
        <v>#REF!</v>
      </c>
      <c r="AH114" s="274" t="e">
        <f ca="1">IF( AND(AG116&lt;0,AH1&lt;'Invoer Parameters'!$F$81+1),-AG116,0)</f>
        <v>#REF!</v>
      </c>
      <c r="AI114" s="274" t="e">
        <f ca="1">IF( AND(AH116&lt;0,AI1&lt;'Invoer Parameters'!$F$81+1),-AH116,0)</f>
        <v>#REF!</v>
      </c>
      <c r="AJ114" s="274" t="e">
        <f ca="1">IF( AND(AI116&lt;0,AJ1&lt;'Invoer Parameters'!$F$81+1),-AI116,0)</f>
        <v>#REF!</v>
      </c>
      <c r="AK114" s="274" t="e">
        <f ca="1">IF( AND(AJ116&lt;0,AK1&lt;'Invoer Parameters'!$F$81+1),-AJ116,0)</f>
        <v>#REF!</v>
      </c>
      <c r="AL114" s="274" t="e">
        <f ca="1">IF( AND(AK116&lt;0,AL1&lt;'Invoer Parameters'!$F$81+1),-AK116,0)</f>
        <v>#REF!</v>
      </c>
      <c r="AM114" s="274" t="e">
        <f ca="1">IF( AND(AL116&lt;0,AM1&lt;'Invoer Parameters'!$F$81+1),-AL116,0)</f>
        <v>#REF!</v>
      </c>
      <c r="AN114" s="274" t="e">
        <f ca="1">IF( AND(AM116&lt;0,AN1&lt;'Invoer Parameters'!$F$81+1),-AM116,0)</f>
        <v>#REF!</v>
      </c>
      <c r="AO114" s="274" t="e">
        <f ca="1">IF( AND(AN116&lt;0,AO1&lt;'Invoer Parameters'!$F$81+1),-AN116,0)</f>
        <v>#REF!</v>
      </c>
      <c r="AP114" s="274" t="e">
        <f ca="1">IF( AND(AO116&lt;0,AP1&lt;'Invoer Parameters'!$F$81+1),-AO116,0)</f>
        <v>#REF!</v>
      </c>
      <c r="AQ114" s="274" t="e">
        <f ca="1">IF( AND(AP116&lt;0,AQ1&lt;'Invoer Parameters'!$F$81+1),-AP116,0)</f>
        <v>#REF!</v>
      </c>
      <c r="AR114" s="274" t="e">
        <f ca="1">IF( AND(AQ116&lt;0,AR1&lt;'Invoer Parameters'!$F$81+1),-AQ116,0)</f>
        <v>#REF!</v>
      </c>
      <c r="AS114" s="274" t="e">
        <f ca="1">IF( AND(AR116&lt;0,AS1&lt;'Invoer Parameters'!$F$81+1),-AR116,0)</f>
        <v>#REF!</v>
      </c>
    </row>
    <row r="115" spans="2:45">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row>
    <row r="116" spans="2:45" s="262" customFormat="1">
      <c r="B116" s="262" t="s">
        <v>262</v>
      </c>
      <c r="C116" s="262" t="s">
        <v>263</v>
      </c>
      <c r="D116" s="262" t="s">
        <v>61</v>
      </c>
      <c r="E116" s="263" t="e">
        <f ca="1">SUM(F116:AS116)</f>
        <v>#REF!</v>
      </c>
      <c r="F116" s="263" t="e">
        <f ca="1">F110-F111+F114</f>
        <v>#REF!</v>
      </c>
      <c r="G116" s="263" t="e">
        <f ca="1">G110-G111-G114</f>
        <v>#REF!</v>
      </c>
      <c r="H116" s="263" t="e">
        <f t="shared" ref="H116:AE116" ca="1" si="245">H110-H111-H114</f>
        <v>#REF!</v>
      </c>
      <c r="I116" s="263" t="e">
        <f t="shared" ca="1" si="245"/>
        <v>#REF!</v>
      </c>
      <c r="J116" s="263" t="e">
        <f t="shared" ca="1" si="245"/>
        <v>#REF!</v>
      </c>
      <c r="K116" s="263" t="e">
        <f ca="1">K110-K111-K114</f>
        <v>#REF!</v>
      </c>
      <c r="L116" s="263" t="e">
        <f t="shared" ca="1" si="245"/>
        <v>#REF!</v>
      </c>
      <c r="M116" s="263" t="e">
        <f t="shared" ca="1" si="245"/>
        <v>#REF!</v>
      </c>
      <c r="N116" s="263" t="e">
        <f t="shared" ca="1" si="245"/>
        <v>#REF!</v>
      </c>
      <c r="O116" s="263" t="e">
        <f t="shared" ca="1" si="245"/>
        <v>#REF!</v>
      </c>
      <c r="P116" s="263" t="e">
        <f t="shared" ca="1" si="245"/>
        <v>#REF!</v>
      </c>
      <c r="Q116" s="263" t="e">
        <f t="shared" ca="1" si="245"/>
        <v>#REF!</v>
      </c>
      <c r="R116" s="263" t="e">
        <f t="shared" ca="1" si="245"/>
        <v>#REF!</v>
      </c>
      <c r="S116" s="263" t="e">
        <f t="shared" ca="1" si="245"/>
        <v>#REF!</v>
      </c>
      <c r="T116" s="263" t="e">
        <f t="shared" ca="1" si="245"/>
        <v>#REF!</v>
      </c>
      <c r="U116" s="263" t="e">
        <f t="shared" ca="1" si="245"/>
        <v>#REF!</v>
      </c>
      <c r="V116" s="263" t="e">
        <f t="shared" ca="1" si="245"/>
        <v>#REF!</v>
      </c>
      <c r="W116" s="263" t="e">
        <f t="shared" ca="1" si="245"/>
        <v>#REF!</v>
      </c>
      <c r="X116" s="263" t="e">
        <f t="shared" ca="1" si="245"/>
        <v>#REF!</v>
      </c>
      <c r="Y116" s="263" t="e">
        <f t="shared" ca="1" si="245"/>
        <v>#REF!</v>
      </c>
      <c r="Z116" s="263" t="e">
        <f t="shared" ca="1" si="245"/>
        <v>#REF!</v>
      </c>
      <c r="AA116" s="263" t="e">
        <f t="shared" ca="1" si="245"/>
        <v>#REF!</v>
      </c>
      <c r="AB116" s="263" t="e">
        <f t="shared" ca="1" si="245"/>
        <v>#REF!</v>
      </c>
      <c r="AC116" s="263" t="e">
        <f t="shared" ca="1" si="245"/>
        <v>#REF!</v>
      </c>
      <c r="AD116" s="263" t="e">
        <f t="shared" ca="1" si="245"/>
        <v>#REF!</v>
      </c>
      <c r="AE116" s="263" t="e">
        <f t="shared" ca="1" si="245"/>
        <v>#REF!</v>
      </c>
      <c r="AF116" s="263" t="e">
        <f t="shared" ref="AF116" ca="1" si="246">AF110-AF111-AF114</f>
        <v>#REF!</v>
      </c>
      <c r="AG116" s="263" t="e">
        <f t="shared" ref="AG116:AI116" ca="1" si="247">AG110-AG111-AG114</f>
        <v>#REF!</v>
      </c>
      <c r="AH116" s="263" t="e">
        <f t="shared" ca="1" si="247"/>
        <v>#REF!</v>
      </c>
      <c r="AI116" s="263" t="e">
        <f t="shared" ca="1" si="247"/>
        <v>#REF!</v>
      </c>
      <c r="AJ116" s="263" t="e">
        <f t="shared" ref="AJ116:AN116" ca="1" si="248">AJ110-AJ111-AJ114</f>
        <v>#REF!</v>
      </c>
      <c r="AK116" s="263" t="e">
        <f t="shared" ca="1" si="248"/>
        <v>#REF!</v>
      </c>
      <c r="AL116" s="263" t="e">
        <f t="shared" ca="1" si="248"/>
        <v>#REF!</v>
      </c>
      <c r="AM116" s="263" t="e">
        <f t="shared" ca="1" si="248"/>
        <v>#REF!</v>
      </c>
      <c r="AN116" s="263" t="e">
        <f t="shared" ca="1" si="248"/>
        <v>#REF!</v>
      </c>
      <c r="AO116" s="263" t="e">
        <f t="shared" ref="AO116" ca="1" si="249">AO110-AO111-AO114</f>
        <v>#REF!</v>
      </c>
      <c r="AP116" s="263" t="e">
        <f t="shared" ref="AP116:AR116" ca="1" si="250">AP110-AP111-AP114</f>
        <v>#REF!</v>
      </c>
      <c r="AQ116" s="263" t="e">
        <f t="shared" ca="1" si="250"/>
        <v>#REF!</v>
      </c>
      <c r="AR116" s="263" t="e">
        <f t="shared" ca="1" si="250"/>
        <v>#REF!</v>
      </c>
      <c r="AS116" s="263" t="e">
        <f t="shared" ref="AS116" ca="1" si="251">AS110-AS111-AS114</f>
        <v>#REF!</v>
      </c>
    </row>
    <row r="118" spans="2:45" s="273" customFormat="1">
      <c r="B118" s="273" t="s">
        <v>264</v>
      </c>
      <c r="C118" s="273" t="s">
        <v>265</v>
      </c>
      <c r="D118" s="277" t="s">
        <v>61</v>
      </c>
      <c r="E118" s="274" t="e">
        <f ca="1">SUM(F118:AS118)</f>
        <v>#REF!</v>
      </c>
      <c r="F118" s="274" t="e">
        <f ca="1">IF(F116&gt;0,F116*'Invoer Parameters'!$D$63,0)</f>
        <v>#REF!</v>
      </c>
      <c r="G118" s="274" t="e">
        <f ca="1">IF(G116&gt;0,G116*'Invoer Parameters'!$D$63,0)</f>
        <v>#REF!</v>
      </c>
      <c r="H118" s="274" t="e">
        <f ca="1">IF(H116&gt;0,H116*'Invoer Parameters'!$D$63,0)</f>
        <v>#REF!</v>
      </c>
      <c r="I118" s="274" t="e">
        <f ca="1">IF(I116&gt;0,I116*'Invoer Parameters'!$D$63,0)</f>
        <v>#REF!</v>
      </c>
      <c r="J118" s="274" t="e">
        <f ca="1">IF(J116&gt;0,J116*'Invoer Parameters'!$D$63,0)</f>
        <v>#REF!</v>
      </c>
      <c r="K118" s="274" t="e">
        <f ca="1">IF(K116&gt;0,K116*'Invoer Parameters'!$D$63,0)</f>
        <v>#REF!</v>
      </c>
      <c r="L118" s="274" t="e">
        <f ca="1">IF(L116&gt;0,L116*'Invoer Parameters'!$D$63,0)</f>
        <v>#REF!</v>
      </c>
      <c r="M118" s="274" t="e">
        <f ca="1">IF(M116&gt;0,M116*'Invoer Parameters'!$D$63,0)</f>
        <v>#REF!</v>
      </c>
      <c r="N118" s="274" t="e">
        <f ca="1">IF(N116&gt;0,N116*'Invoer Parameters'!$D$63,0)</f>
        <v>#REF!</v>
      </c>
      <c r="O118" s="274" t="e">
        <f ca="1">IF(O116&gt;0,O116*'Invoer Parameters'!$D$63,0)</f>
        <v>#REF!</v>
      </c>
      <c r="P118" s="274" t="e">
        <f ca="1">IF(P116&gt;0,P116*'Invoer Parameters'!$D$63,0)</f>
        <v>#REF!</v>
      </c>
      <c r="Q118" s="274" t="e">
        <f ca="1">IF(Q116&gt;0,Q116*'Invoer Parameters'!$D$63,0)</f>
        <v>#REF!</v>
      </c>
      <c r="R118" s="274" t="e">
        <f ca="1">IF(R116&gt;0,R116*'Invoer Parameters'!$D$63,0)</f>
        <v>#REF!</v>
      </c>
      <c r="S118" s="274" t="e">
        <f ca="1">IF(S116&gt;0,S116*'Invoer Parameters'!$D$63,0)</f>
        <v>#REF!</v>
      </c>
      <c r="T118" s="274" t="e">
        <f ca="1">IF(T116&gt;0,T116*'Invoer Parameters'!$D$63,0)</f>
        <v>#REF!</v>
      </c>
      <c r="U118" s="274" t="e">
        <f ca="1">IF(U116&gt;0,U116*'Invoer Parameters'!$D$63,0)</f>
        <v>#REF!</v>
      </c>
      <c r="V118" s="274" t="e">
        <f ca="1">IF(V116&gt;0,V116*'Invoer Parameters'!$D$63,0)</f>
        <v>#REF!</v>
      </c>
      <c r="W118" s="274" t="e">
        <f ca="1">IF(W116&gt;0,W116*'Invoer Parameters'!$D$63,0)</f>
        <v>#REF!</v>
      </c>
      <c r="X118" s="274" t="e">
        <f ca="1">IF(X116&gt;0,X116*'Invoer Parameters'!$D$63,0)</f>
        <v>#REF!</v>
      </c>
      <c r="Y118" s="274" t="e">
        <f ca="1">IF(Y116&gt;0,Y116*'Invoer Parameters'!$D$63,0)</f>
        <v>#REF!</v>
      </c>
      <c r="Z118" s="274" t="e">
        <f ca="1">IF(Z116&gt;0,Z116*'Invoer Parameters'!$D$63,0)</f>
        <v>#REF!</v>
      </c>
      <c r="AA118" s="274" t="e">
        <f ca="1">IF(AA116&gt;0,AA116*'Invoer Parameters'!$D$63,0)</f>
        <v>#REF!</v>
      </c>
      <c r="AB118" s="274" t="e">
        <f ca="1">IF(AB116&gt;0,AB116*'Invoer Parameters'!$D$63,0)</f>
        <v>#REF!</v>
      </c>
      <c r="AC118" s="274" t="e">
        <f ca="1">IF(AC116&gt;0,AC116*'Invoer Parameters'!$D$63,0)</f>
        <v>#REF!</v>
      </c>
      <c r="AD118" s="274" t="e">
        <f ca="1">IF(AD116&gt;0,AD116*'Invoer Parameters'!$D$63,0)</f>
        <v>#REF!</v>
      </c>
      <c r="AE118" s="274" t="e">
        <f ca="1">IF(AE116&gt;0,AE116*'Invoer Parameters'!$D$63,0)</f>
        <v>#REF!</v>
      </c>
      <c r="AF118" s="274" t="e">
        <f ca="1">IF(AF116&gt;0,AF116*'Invoer Parameters'!$D$63,0)</f>
        <v>#REF!</v>
      </c>
      <c r="AG118" s="274" t="e">
        <f ca="1">IF(AG116&gt;0,AG116*'Invoer Parameters'!$D$63,0)</f>
        <v>#REF!</v>
      </c>
      <c r="AH118" s="274" t="e">
        <f ca="1">IF(AH116&gt;0,AH116*'Invoer Parameters'!$D$63,0)</f>
        <v>#REF!</v>
      </c>
      <c r="AI118" s="274" t="e">
        <f ca="1">IF(AI116&gt;0,AI116*'Invoer Parameters'!$D$63,0)</f>
        <v>#REF!</v>
      </c>
      <c r="AJ118" s="274" t="e">
        <f ca="1">IF(AJ116&gt;0,AJ116*'Invoer Parameters'!$D$63,0)</f>
        <v>#REF!</v>
      </c>
      <c r="AK118" s="274" t="e">
        <f ca="1">IF(AK116&gt;0,AK116*'Invoer Parameters'!$D$63,0)</f>
        <v>#REF!</v>
      </c>
      <c r="AL118" s="274" t="e">
        <f ca="1">IF(AL116&gt;0,AL116*'Invoer Parameters'!$D$63,0)</f>
        <v>#REF!</v>
      </c>
      <c r="AM118" s="274" t="e">
        <f ca="1">IF(AM116&gt;0,AM116*'Invoer Parameters'!$D$63,0)</f>
        <v>#REF!</v>
      </c>
      <c r="AN118" s="274" t="e">
        <f ca="1">IF(AN116&gt;0,AN116*'Invoer Parameters'!$D$63,0)</f>
        <v>#REF!</v>
      </c>
      <c r="AO118" s="274" t="e">
        <f ca="1">IF(AO116&gt;0,AO116*'Invoer Parameters'!$D$63,0)</f>
        <v>#REF!</v>
      </c>
      <c r="AP118" s="274" t="e">
        <f ca="1">IF(AP116&gt;0,AP116*'Invoer Parameters'!$D$63,0)</f>
        <v>#REF!</v>
      </c>
      <c r="AQ118" s="274" t="e">
        <f ca="1">IF(AQ116&gt;0,AQ116*'Invoer Parameters'!$D$63,0)</f>
        <v>#REF!</v>
      </c>
      <c r="AR118" s="274" t="e">
        <f ca="1">IF(AR116&gt;0,AR116*'Invoer Parameters'!$D$63,0)</f>
        <v>#REF!</v>
      </c>
      <c r="AS118" s="274" t="e">
        <f ca="1">IF(AS116&gt;0,AS116*'Invoer Parameters'!$D$63,0)</f>
        <v>#REF!</v>
      </c>
    </row>
    <row r="120" spans="2:45" s="262" customFormat="1">
      <c r="B120" s="262" t="s">
        <v>266</v>
      </c>
      <c r="C120" s="262" t="s">
        <v>267</v>
      </c>
      <c r="D120" s="266" t="s">
        <v>61</v>
      </c>
      <c r="E120" s="263" t="e">
        <f ca="1">SUM(F120:AS120)</f>
        <v>#REF!</v>
      </c>
      <c r="F120" s="263" t="e">
        <f ca="1">F116-F118</f>
        <v>#REF!</v>
      </c>
      <c r="G120" s="263" t="e">
        <f t="shared" ref="G120:AE120" ca="1" si="252">G116-G118</f>
        <v>#REF!</v>
      </c>
      <c r="H120" s="263" t="e">
        <f t="shared" ca="1" si="252"/>
        <v>#REF!</v>
      </c>
      <c r="I120" s="263" t="e">
        <f t="shared" ca="1" si="252"/>
        <v>#REF!</v>
      </c>
      <c r="J120" s="263" t="e">
        <f t="shared" ca="1" si="252"/>
        <v>#REF!</v>
      </c>
      <c r="K120" s="263" t="e">
        <f t="shared" ca="1" si="252"/>
        <v>#REF!</v>
      </c>
      <c r="L120" s="263" t="e">
        <f t="shared" ca="1" si="252"/>
        <v>#REF!</v>
      </c>
      <c r="M120" s="263" t="e">
        <f t="shared" ca="1" si="252"/>
        <v>#REF!</v>
      </c>
      <c r="N120" s="263" t="e">
        <f t="shared" ca="1" si="252"/>
        <v>#REF!</v>
      </c>
      <c r="O120" s="263" t="e">
        <f t="shared" ca="1" si="252"/>
        <v>#REF!</v>
      </c>
      <c r="P120" s="263" t="e">
        <f t="shared" ca="1" si="252"/>
        <v>#REF!</v>
      </c>
      <c r="Q120" s="263" t="e">
        <f t="shared" ca="1" si="252"/>
        <v>#REF!</v>
      </c>
      <c r="R120" s="263" t="e">
        <f t="shared" ca="1" si="252"/>
        <v>#REF!</v>
      </c>
      <c r="S120" s="263" t="e">
        <f t="shared" ca="1" si="252"/>
        <v>#REF!</v>
      </c>
      <c r="T120" s="263" t="e">
        <f t="shared" ca="1" si="252"/>
        <v>#REF!</v>
      </c>
      <c r="U120" s="263" t="e">
        <f t="shared" ca="1" si="252"/>
        <v>#REF!</v>
      </c>
      <c r="V120" s="263" t="e">
        <f t="shared" ca="1" si="252"/>
        <v>#REF!</v>
      </c>
      <c r="W120" s="263" t="e">
        <f t="shared" ca="1" si="252"/>
        <v>#REF!</v>
      </c>
      <c r="X120" s="263" t="e">
        <f t="shared" ca="1" si="252"/>
        <v>#REF!</v>
      </c>
      <c r="Y120" s="263" t="e">
        <f t="shared" ca="1" si="252"/>
        <v>#REF!</v>
      </c>
      <c r="Z120" s="263" t="e">
        <f t="shared" ca="1" si="252"/>
        <v>#REF!</v>
      </c>
      <c r="AA120" s="263" t="e">
        <f t="shared" ca="1" si="252"/>
        <v>#REF!</v>
      </c>
      <c r="AB120" s="263" t="e">
        <f t="shared" ca="1" si="252"/>
        <v>#REF!</v>
      </c>
      <c r="AC120" s="263" t="e">
        <f t="shared" ca="1" si="252"/>
        <v>#REF!</v>
      </c>
      <c r="AD120" s="263" t="e">
        <f t="shared" ca="1" si="252"/>
        <v>#REF!</v>
      </c>
      <c r="AE120" s="263" t="e">
        <f t="shared" ca="1" si="252"/>
        <v>#REF!</v>
      </c>
      <c r="AF120" s="263" t="e">
        <f t="shared" ref="AF120" ca="1" si="253">AF116-AF118</f>
        <v>#REF!</v>
      </c>
      <c r="AG120" s="263" t="e">
        <f t="shared" ref="AG120:AI120" ca="1" si="254">AG116-AG118</f>
        <v>#REF!</v>
      </c>
      <c r="AH120" s="263" t="e">
        <f t="shared" ca="1" si="254"/>
        <v>#REF!</v>
      </c>
      <c r="AI120" s="263" t="e">
        <f t="shared" ca="1" si="254"/>
        <v>#REF!</v>
      </c>
      <c r="AJ120" s="263" t="e">
        <f t="shared" ref="AJ120:AN120" ca="1" si="255">AJ116-AJ118</f>
        <v>#REF!</v>
      </c>
      <c r="AK120" s="263" t="e">
        <f t="shared" ca="1" si="255"/>
        <v>#REF!</v>
      </c>
      <c r="AL120" s="263" t="e">
        <f t="shared" ca="1" si="255"/>
        <v>#REF!</v>
      </c>
      <c r="AM120" s="263" t="e">
        <f t="shared" ca="1" si="255"/>
        <v>#REF!</v>
      </c>
      <c r="AN120" s="263" t="e">
        <f t="shared" ca="1" si="255"/>
        <v>#REF!</v>
      </c>
      <c r="AO120" s="263" t="e">
        <f t="shared" ref="AO120" ca="1" si="256">AO116-AO118</f>
        <v>#REF!</v>
      </c>
      <c r="AP120" s="263" t="e">
        <f t="shared" ref="AP120:AR120" ca="1" si="257">AP116-AP118</f>
        <v>#REF!</v>
      </c>
      <c r="AQ120" s="263" t="e">
        <f t="shared" ca="1" si="257"/>
        <v>#REF!</v>
      </c>
      <c r="AR120" s="263" t="e">
        <f t="shared" ca="1" si="257"/>
        <v>#REF!</v>
      </c>
      <c r="AS120" s="263" t="e">
        <f t="shared" ref="AS120" ca="1" si="258">AS116-AS118</f>
        <v>#REF!</v>
      </c>
    </row>
    <row r="122" spans="2:45">
      <c r="C122" s="1" t="s">
        <v>268</v>
      </c>
      <c r="D122" s="31" t="s">
        <v>61</v>
      </c>
      <c r="E122" s="22"/>
      <c r="F122" s="22">
        <f>F48</f>
        <v>0</v>
      </c>
      <c r="G122" s="22">
        <f>G48</f>
        <v>0</v>
      </c>
      <c r="H122" s="22">
        <f>H48</f>
        <v>0</v>
      </c>
      <c r="I122" s="22">
        <f>I48</f>
        <v>0</v>
      </c>
      <c r="J122" s="22">
        <f>J48</f>
        <v>0</v>
      </c>
    </row>
    <row r="123" spans="2:45" s="262" customFormat="1">
      <c r="B123" s="262" t="s">
        <v>269</v>
      </c>
      <c r="C123" s="262" t="s">
        <v>270</v>
      </c>
      <c r="D123" s="266" t="s">
        <v>61</v>
      </c>
      <c r="E123" s="267" t="e">
        <f ca="1">SUM(F123:AS123)</f>
        <v>#REF!</v>
      </c>
      <c r="F123" s="267" t="e">
        <f ca="1">F120+F54+F104-F122</f>
        <v>#REF!</v>
      </c>
      <c r="G123" s="267" t="e">
        <f ca="1">G120+G54+G104-G122</f>
        <v>#REF!</v>
      </c>
      <c r="H123" s="267" t="e">
        <f ca="1">H120+H54+H104-H122</f>
        <v>#REF!</v>
      </c>
      <c r="I123" s="267" t="e">
        <f ca="1">I120+I54+I104-I122</f>
        <v>#REF!</v>
      </c>
      <c r="J123" s="267" t="e">
        <f ca="1">J120+J54+J104-J122</f>
        <v>#REF!</v>
      </c>
      <c r="K123" s="267" t="e">
        <f t="shared" ref="K123:AE123" ca="1" si="259">K120+K54+K104</f>
        <v>#REF!</v>
      </c>
      <c r="L123" s="267" t="e">
        <f t="shared" ca="1" si="259"/>
        <v>#REF!</v>
      </c>
      <c r="M123" s="267" t="e">
        <f t="shared" ca="1" si="259"/>
        <v>#REF!</v>
      </c>
      <c r="N123" s="267" t="e">
        <f t="shared" ca="1" si="259"/>
        <v>#REF!</v>
      </c>
      <c r="O123" s="267" t="e">
        <f t="shared" ca="1" si="259"/>
        <v>#REF!</v>
      </c>
      <c r="P123" s="267" t="e">
        <f t="shared" ca="1" si="259"/>
        <v>#REF!</v>
      </c>
      <c r="Q123" s="267" t="e">
        <f t="shared" ca="1" si="259"/>
        <v>#REF!</v>
      </c>
      <c r="R123" s="267" t="e">
        <f t="shared" ca="1" si="259"/>
        <v>#REF!</v>
      </c>
      <c r="S123" s="267" t="e">
        <f t="shared" ca="1" si="259"/>
        <v>#REF!</v>
      </c>
      <c r="T123" s="267" t="e">
        <f t="shared" ca="1" si="259"/>
        <v>#REF!</v>
      </c>
      <c r="U123" s="267" t="e">
        <f t="shared" ca="1" si="259"/>
        <v>#REF!</v>
      </c>
      <c r="V123" s="267" t="e">
        <f t="shared" ca="1" si="259"/>
        <v>#REF!</v>
      </c>
      <c r="W123" s="267" t="e">
        <f t="shared" ca="1" si="259"/>
        <v>#REF!</v>
      </c>
      <c r="X123" s="267" t="e">
        <f t="shared" ca="1" si="259"/>
        <v>#REF!</v>
      </c>
      <c r="Y123" s="267" t="e">
        <f t="shared" ca="1" si="259"/>
        <v>#REF!</v>
      </c>
      <c r="Z123" s="267" t="e">
        <f t="shared" ca="1" si="259"/>
        <v>#REF!</v>
      </c>
      <c r="AA123" s="267" t="e">
        <f t="shared" ca="1" si="259"/>
        <v>#REF!</v>
      </c>
      <c r="AB123" s="267" t="e">
        <f t="shared" ca="1" si="259"/>
        <v>#REF!</v>
      </c>
      <c r="AC123" s="267" t="e">
        <f t="shared" ca="1" si="259"/>
        <v>#REF!</v>
      </c>
      <c r="AD123" s="267" t="e">
        <f t="shared" ca="1" si="259"/>
        <v>#REF!</v>
      </c>
      <c r="AE123" s="267" t="e">
        <f t="shared" ca="1" si="259"/>
        <v>#REF!</v>
      </c>
      <c r="AF123" s="267" t="e">
        <f t="shared" ref="AF123" ca="1" si="260">AF120+AF54+AF104</f>
        <v>#REF!</v>
      </c>
      <c r="AG123" s="267" t="e">
        <f t="shared" ref="AG123:AI123" ca="1" si="261">AG120+AG54+AG104</f>
        <v>#REF!</v>
      </c>
      <c r="AH123" s="267" t="e">
        <f t="shared" ca="1" si="261"/>
        <v>#REF!</v>
      </c>
      <c r="AI123" s="267" t="e">
        <f t="shared" ca="1" si="261"/>
        <v>#REF!</v>
      </c>
      <c r="AJ123" s="267" t="e">
        <f t="shared" ref="AJ123:AN123" ca="1" si="262">AJ120+AJ54+AJ104</f>
        <v>#REF!</v>
      </c>
      <c r="AK123" s="267" t="e">
        <f t="shared" ca="1" si="262"/>
        <v>#REF!</v>
      </c>
      <c r="AL123" s="267" t="e">
        <f t="shared" ca="1" si="262"/>
        <v>#REF!</v>
      </c>
      <c r="AM123" s="267" t="e">
        <f t="shared" ca="1" si="262"/>
        <v>#REF!</v>
      </c>
      <c r="AN123" s="267" t="e">
        <f t="shared" ca="1" si="262"/>
        <v>#REF!</v>
      </c>
      <c r="AO123" s="267" t="e">
        <f t="shared" ref="AO123" ca="1" si="263">AO120+AO54+AO104</f>
        <v>#REF!</v>
      </c>
      <c r="AP123" s="267" t="e">
        <f t="shared" ref="AP123:AR123" ca="1" si="264">AP120+AP54+AP104</f>
        <v>#REF!</v>
      </c>
      <c r="AQ123" s="267" t="e">
        <f t="shared" ca="1" si="264"/>
        <v>#REF!</v>
      </c>
      <c r="AR123" s="267" t="e">
        <f t="shared" ca="1" si="264"/>
        <v>#REF!</v>
      </c>
      <c r="AS123" s="267" t="e">
        <f t="shared" ref="AS123" ca="1" si="265">AS120+AS54+AS104</f>
        <v>#REF!</v>
      </c>
    </row>
    <row r="124" spans="2:45">
      <c r="C124" s="270" t="s">
        <v>271</v>
      </c>
      <c r="D124" s="270" t="s">
        <v>272</v>
      </c>
      <c r="E124" s="271" t="e">
        <f ca="1">IRR(F123:AS123)</f>
        <v>#VALUE!</v>
      </c>
    </row>
    <row r="126" spans="2:45">
      <c r="C126" s="1" t="s">
        <v>273</v>
      </c>
      <c r="F126" s="22">
        <f>'Invoer Parameters'!G68</f>
        <v>0</v>
      </c>
      <c r="G126" s="22">
        <f>'Invoer Parameters'!G69</f>
        <v>0</v>
      </c>
      <c r="H126" s="22">
        <f>'Invoer Parameters'!G70</f>
        <v>0</v>
      </c>
      <c r="I126" s="22">
        <f>'Invoer Parameters'!G71</f>
        <v>0</v>
      </c>
      <c r="J126" s="22">
        <f>'Invoer Parameters'!G72</f>
        <v>0</v>
      </c>
    </row>
    <row r="127" spans="2:45" s="262" customFormat="1" ht="25.5">
      <c r="B127" s="262" t="s">
        <v>274</v>
      </c>
      <c r="C127" s="268" t="s">
        <v>275</v>
      </c>
      <c r="D127" s="266" t="s">
        <v>61</v>
      </c>
      <c r="E127" s="263" t="e">
        <f ca="1">SUM(F127:AS127)</f>
        <v>#REF!</v>
      </c>
      <c r="F127" s="263" t="e">
        <f ca="1">F120+F54-F97-F126</f>
        <v>#REF!</v>
      </c>
      <c r="G127" s="263" t="e">
        <f ca="1">G120+G54-G97-G126</f>
        <v>#REF!</v>
      </c>
      <c r="H127" s="263" t="e">
        <f ca="1">H120+H54-H97-H126</f>
        <v>#REF!</v>
      </c>
      <c r="I127" s="263" t="e">
        <f ca="1">I120+I54-I97-I126</f>
        <v>#REF!</v>
      </c>
      <c r="J127" s="263" t="e">
        <f ca="1">J120+J54-J97-J126</f>
        <v>#REF!</v>
      </c>
      <c r="K127" s="263" t="e">
        <f t="shared" ref="K127:AE127" ca="1" si="266">K120+K54-K97</f>
        <v>#REF!</v>
      </c>
      <c r="L127" s="263" t="e">
        <f t="shared" ca="1" si="266"/>
        <v>#REF!</v>
      </c>
      <c r="M127" s="263" t="e">
        <f t="shared" ca="1" si="266"/>
        <v>#REF!</v>
      </c>
      <c r="N127" s="263" t="e">
        <f t="shared" ca="1" si="266"/>
        <v>#REF!</v>
      </c>
      <c r="O127" s="263" t="e">
        <f t="shared" ca="1" si="266"/>
        <v>#REF!</v>
      </c>
      <c r="P127" s="263" t="e">
        <f t="shared" ca="1" si="266"/>
        <v>#REF!</v>
      </c>
      <c r="Q127" s="263" t="e">
        <f t="shared" ca="1" si="266"/>
        <v>#REF!</v>
      </c>
      <c r="R127" s="263" t="e">
        <f t="shared" ca="1" si="266"/>
        <v>#REF!</v>
      </c>
      <c r="S127" s="263" t="e">
        <f t="shared" ca="1" si="266"/>
        <v>#REF!</v>
      </c>
      <c r="T127" s="263" t="e">
        <f t="shared" ca="1" si="266"/>
        <v>#REF!</v>
      </c>
      <c r="U127" s="263" t="e">
        <f t="shared" ca="1" si="266"/>
        <v>#REF!</v>
      </c>
      <c r="V127" s="263" t="e">
        <f t="shared" ca="1" si="266"/>
        <v>#REF!</v>
      </c>
      <c r="W127" s="263" t="e">
        <f t="shared" ca="1" si="266"/>
        <v>#REF!</v>
      </c>
      <c r="X127" s="263" t="e">
        <f t="shared" ca="1" si="266"/>
        <v>#REF!</v>
      </c>
      <c r="Y127" s="263" t="e">
        <f t="shared" ca="1" si="266"/>
        <v>#REF!</v>
      </c>
      <c r="Z127" s="263" t="e">
        <f t="shared" ca="1" si="266"/>
        <v>#REF!</v>
      </c>
      <c r="AA127" s="263" t="e">
        <f t="shared" ca="1" si="266"/>
        <v>#REF!</v>
      </c>
      <c r="AB127" s="263" t="e">
        <f t="shared" ca="1" si="266"/>
        <v>#REF!</v>
      </c>
      <c r="AC127" s="263" t="e">
        <f t="shared" ca="1" si="266"/>
        <v>#REF!</v>
      </c>
      <c r="AD127" s="263" t="e">
        <f t="shared" ca="1" si="266"/>
        <v>#REF!</v>
      </c>
      <c r="AE127" s="263" t="e">
        <f t="shared" ca="1" si="266"/>
        <v>#REF!</v>
      </c>
      <c r="AF127" s="263" t="e">
        <f t="shared" ref="AF127" ca="1" si="267">AF120+AF54-AF97</f>
        <v>#REF!</v>
      </c>
      <c r="AG127" s="263" t="e">
        <f t="shared" ref="AG127:AI127" ca="1" si="268">AG120+AG54-AG97</f>
        <v>#REF!</v>
      </c>
      <c r="AH127" s="263" t="e">
        <f t="shared" ca="1" si="268"/>
        <v>#REF!</v>
      </c>
      <c r="AI127" s="263" t="e">
        <f t="shared" ca="1" si="268"/>
        <v>#REF!</v>
      </c>
      <c r="AJ127" s="263" t="e">
        <f t="shared" ref="AJ127:AN127" ca="1" si="269">AJ120+AJ54-AJ97</f>
        <v>#REF!</v>
      </c>
      <c r="AK127" s="263" t="e">
        <f t="shared" ca="1" si="269"/>
        <v>#REF!</v>
      </c>
      <c r="AL127" s="263" t="e">
        <f t="shared" ca="1" si="269"/>
        <v>#REF!</v>
      </c>
      <c r="AM127" s="263" t="e">
        <f t="shared" ca="1" si="269"/>
        <v>#REF!</v>
      </c>
      <c r="AN127" s="263" t="e">
        <f t="shared" ca="1" si="269"/>
        <v>#REF!</v>
      </c>
      <c r="AO127" s="263" t="e">
        <f t="shared" ref="AO127" ca="1" si="270">AO120+AO54-AO97</f>
        <v>#REF!</v>
      </c>
      <c r="AP127" s="263" t="e">
        <f t="shared" ref="AP127:AR127" ca="1" si="271">AP120+AP54-AP97</f>
        <v>#REF!</v>
      </c>
      <c r="AQ127" s="263" t="e">
        <f t="shared" ca="1" si="271"/>
        <v>#REF!</v>
      </c>
      <c r="AR127" s="263" t="e">
        <f t="shared" ca="1" si="271"/>
        <v>#REF!</v>
      </c>
      <c r="AS127" s="263" t="e">
        <f t="shared" ref="AS127" ca="1" si="272">AS120+AS54-AS97</f>
        <v>#REF!</v>
      </c>
    </row>
    <row r="128" spans="2:45">
      <c r="C128" s="270" t="s">
        <v>276</v>
      </c>
      <c r="D128" s="270" t="s">
        <v>272</v>
      </c>
      <c r="E128" s="271" t="str">
        <f>IF('Invoer Parameters'!D44=0%,"geen EV",IRR(F127:AS127))</f>
        <v>geen EV</v>
      </c>
    </row>
    <row r="130" spans="1:45" s="262" customFormat="1">
      <c r="B130" s="268" t="s">
        <v>277</v>
      </c>
      <c r="C130" s="262" t="s">
        <v>278</v>
      </c>
      <c r="F130" s="269" t="str">
        <f t="shared" ref="F130:AE130" si="273">IF(F106&gt;0,(F120+F54+F104)/F106,"n.v.t")</f>
        <v>n.v.t</v>
      </c>
      <c r="G130" s="269" t="e">
        <f>IF(G106&gt;0,(G120+G54+G104)/G106,"n.v.t")</f>
        <v>#NUM!</v>
      </c>
      <c r="H130" s="269" t="str">
        <f t="shared" si="273"/>
        <v>n.v.t</v>
      </c>
      <c r="I130" s="269" t="str">
        <f t="shared" si="273"/>
        <v>n.v.t</v>
      </c>
      <c r="J130" s="269" t="str">
        <f t="shared" si="273"/>
        <v>n.v.t</v>
      </c>
      <c r="K130" s="269" t="str">
        <f t="shared" si="273"/>
        <v>n.v.t</v>
      </c>
      <c r="L130" s="269" t="str">
        <f t="shared" si="273"/>
        <v>n.v.t</v>
      </c>
      <c r="M130" s="269" t="str">
        <f t="shared" si="273"/>
        <v>n.v.t</v>
      </c>
      <c r="N130" s="269" t="str">
        <f t="shared" si="273"/>
        <v>n.v.t</v>
      </c>
      <c r="O130" s="269" t="str">
        <f t="shared" si="273"/>
        <v>n.v.t</v>
      </c>
      <c r="P130" s="269" t="str">
        <f t="shared" si="273"/>
        <v>n.v.t</v>
      </c>
      <c r="Q130" s="269" t="str">
        <f t="shared" si="273"/>
        <v>n.v.t</v>
      </c>
      <c r="R130" s="269" t="str">
        <f t="shared" si="273"/>
        <v>n.v.t</v>
      </c>
      <c r="S130" s="269" t="str">
        <f t="shared" si="273"/>
        <v>n.v.t</v>
      </c>
      <c r="T130" s="269" t="str">
        <f t="shared" si="273"/>
        <v>n.v.t</v>
      </c>
      <c r="U130" s="269" t="str">
        <f t="shared" si="273"/>
        <v>n.v.t</v>
      </c>
      <c r="V130" s="269" t="str">
        <f t="shared" si="273"/>
        <v>n.v.t</v>
      </c>
      <c r="W130" s="269" t="str">
        <f t="shared" si="273"/>
        <v>n.v.t</v>
      </c>
      <c r="X130" s="269" t="str">
        <f t="shared" si="273"/>
        <v>n.v.t</v>
      </c>
      <c r="Y130" s="269" t="str">
        <f t="shared" si="273"/>
        <v>n.v.t</v>
      </c>
      <c r="Z130" s="269" t="str">
        <f t="shared" si="273"/>
        <v>n.v.t</v>
      </c>
      <c r="AA130" s="269" t="str">
        <f t="shared" si="273"/>
        <v>n.v.t</v>
      </c>
      <c r="AB130" s="269" t="str">
        <f t="shared" si="273"/>
        <v>n.v.t</v>
      </c>
      <c r="AC130" s="269" t="str">
        <f t="shared" si="273"/>
        <v>n.v.t</v>
      </c>
      <c r="AD130" s="269" t="str">
        <f t="shared" si="273"/>
        <v>n.v.t</v>
      </c>
      <c r="AE130" s="269" t="str">
        <f t="shared" si="273"/>
        <v>n.v.t</v>
      </c>
      <c r="AF130" s="269" t="str">
        <f t="shared" ref="AF130" si="274">IF(AF106&gt;0,(AF120+AF54+AF104)/AF106,"n.v.t")</f>
        <v>n.v.t</v>
      </c>
      <c r="AG130" s="269" t="str">
        <f t="shared" ref="AG130:AI130" si="275">IF(AG106&gt;0,(AG120+AG54+AG104)/AG106,"n.v.t")</f>
        <v>n.v.t</v>
      </c>
      <c r="AH130" s="269" t="str">
        <f t="shared" si="275"/>
        <v>n.v.t</v>
      </c>
      <c r="AI130" s="269" t="str">
        <f t="shared" si="275"/>
        <v>n.v.t</v>
      </c>
      <c r="AJ130" s="269" t="str">
        <f t="shared" ref="AJ130:AN130" si="276">IF(AJ106&gt;0,(AJ120+AJ54+AJ104)/AJ106,"n.v.t")</f>
        <v>n.v.t</v>
      </c>
      <c r="AK130" s="269" t="str">
        <f t="shared" si="276"/>
        <v>n.v.t</v>
      </c>
      <c r="AL130" s="269" t="str">
        <f t="shared" si="276"/>
        <v>n.v.t</v>
      </c>
      <c r="AM130" s="269" t="str">
        <f t="shared" si="276"/>
        <v>n.v.t</v>
      </c>
      <c r="AN130" s="269" t="str">
        <f t="shared" si="276"/>
        <v>n.v.t</v>
      </c>
      <c r="AO130" s="269" t="str">
        <f t="shared" ref="AO130" si="277">IF(AO106&gt;0,(AO120+AO54+AO104)/AO106,"n.v.t")</f>
        <v>n.v.t</v>
      </c>
      <c r="AP130" s="269" t="str">
        <f t="shared" ref="AP130:AR130" si="278">IF(AP106&gt;0,(AP120+AP54+AP104)/AP106,"n.v.t")</f>
        <v>n.v.t</v>
      </c>
      <c r="AQ130" s="269" t="str">
        <f t="shared" si="278"/>
        <v>n.v.t</v>
      </c>
      <c r="AR130" s="269" t="str">
        <f t="shared" si="278"/>
        <v>n.v.t</v>
      </c>
      <c r="AS130" s="269" t="str">
        <f t="shared" ref="AS130" si="279">IF(AS106&gt;0,(AS120+AS54+AS104)/AS106,"n.v.t")</f>
        <v>n.v.t</v>
      </c>
    </row>
    <row r="131" spans="1:45">
      <c r="C131" s="270" t="s">
        <v>279</v>
      </c>
      <c r="D131" s="270" t="s">
        <v>280</v>
      </c>
      <c r="E131" s="272" t="e">
        <f ca="1">IF('Invoer Parameters'!D44=100%,"n.v.t.",(E120+E54+E104)/E106)</f>
        <v>#REF!</v>
      </c>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row>
    <row r="132" spans="1:45">
      <c r="H132" s="22"/>
      <c r="I132" s="22"/>
      <c r="J132" s="22"/>
      <c r="K132" s="22"/>
      <c r="L132" s="22"/>
      <c r="M132" s="22"/>
      <c r="N132" s="22"/>
      <c r="O132" s="22"/>
      <c r="P132" s="22"/>
      <c r="Q132" s="22"/>
      <c r="R132" s="22"/>
      <c r="S132" s="22"/>
      <c r="T132" s="22"/>
      <c r="U132" s="22"/>
      <c r="V132" s="22"/>
      <c r="W132" s="22"/>
      <c r="X132" s="22"/>
      <c r="Y132" s="22"/>
      <c r="Z132" s="22"/>
      <c r="AA132" s="22"/>
      <c r="AB132" s="22"/>
      <c r="AC132" s="22"/>
      <c r="AD132" s="22"/>
      <c r="AE132" s="22"/>
    </row>
    <row r="133" spans="1:45">
      <c r="F133" s="32"/>
      <c r="G133" s="32"/>
      <c r="H133" s="32"/>
      <c r="I133" s="32"/>
      <c r="J133" s="32"/>
      <c r="K133" s="32"/>
      <c r="L133" s="32"/>
      <c r="M133" s="32"/>
      <c r="N133" s="32"/>
      <c r="O133" s="32"/>
      <c r="P133" s="32"/>
      <c r="Q133" s="32"/>
      <c r="R133" s="32"/>
      <c r="S133" s="32"/>
      <c r="T133" s="32"/>
      <c r="U133" s="32"/>
      <c r="V133" s="32"/>
      <c r="W133" s="32"/>
      <c r="X133" s="32"/>
      <c r="Y133" s="32"/>
      <c r="Z133" s="32"/>
      <c r="AA133" s="32"/>
      <c r="AB133" s="32"/>
      <c r="AC133" s="32"/>
      <c r="AD133" s="32"/>
      <c r="AE133" s="32"/>
    </row>
    <row r="136" spans="1:45" ht="12.75" hidden="1" customHeight="1">
      <c r="A136" s="57"/>
      <c r="B136" s="18" t="s">
        <v>281</v>
      </c>
      <c r="C136" s="1" t="s">
        <v>282</v>
      </c>
      <c r="D136" s="35">
        <v>0.3</v>
      </c>
    </row>
    <row r="137" spans="1:45" ht="12.75" hidden="1" customHeight="1">
      <c r="A137" s="57"/>
      <c r="C137" s="36" t="s">
        <v>283</v>
      </c>
      <c r="D137" s="37">
        <v>0.03</v>
      </c>
    </row>
    <row r="138" spans="1:45" ht="12.75" hidden="1" customHeight="1">
      <c r="A138" s="57"/>
      <c r="C138" s="1" t="s">
        <v>284</v>
      </c>
      <c r="D138" s="35">
        <f>1-D136</f>
        <v>0.7</v>
      </c>
    </row>
    <row r="139" spans="1:45" ht="12.75" hidden="1" customHeight="1">
      <c r="A139" s="57"/>
      <c r="C139" s="1" t="s">
        <v>285</v>
      </c>
      <c r="D139" s="35">
        <v>2.5000000000000001E-2</v>
      </c>
    </row>
    <row r="140" spans="1:45" ht="12.75" hidden="1" customHeight="1">
      <c r="A140" s="57"/>
      <c r="C140" s="1" t="s">
        <v>286</v>
      </c>
      <c r="D140" s="35">
        <f>D136*D137+D138*D139</f>
        <v>2.6499999999999996E-2</v>
      </c>
    </row>
    <row r="141" spans="1:45" ht="12.75" hidden="1" customHeight="1">
      <c r="A141" s="57"/>
    </row>
    <row r="142" spans="1:45" ht="12.75" hidden="1" customHeight="1">
      <c r="A142" s="57"/>
      <c r="C142" s="1" t="s">
        <v>287</v>
      </c>
      <c r="D142" s="1" t="s">
        <v>61</v>
      </c>
      <c r="E142" s="38" t="e">
        <f ca="1">SUM(F142:AJ142)</f>
        <v>#REF!</v>
      </c>
      <c r="F142" s="39" t="e">
        <f t="shared" ref="F142:AJ142" ca="1" si="280">(F122+F43)/(1+$D$140)^F2</f>
        <v>#REF!</v>
      </c>
      <c r="G142" s="39" t="e">
        <f t="shared" ca="1" si="280"/>
        <v>#REF!</v>
      </c>
      <c r="H142" s="39" t="e">
        <f t="shared" ca="1" si="280"/>
        <v>#REF!</v>
      </c>
      <c r="I142" s="39" t="e">
        <f t="shared" ca="1" si="280"/>
        <v>#REF!</v>
      </c>
      <c r="J142" s="39" t="e">
        <f t="shared" ca="1" si="280"/>
        <v>#REF!</v>
      </c>
      <c r="K142" s="39" t="e">
        <f t="shared" ca="1" si="280"/>
        <v>#REF!</v>
      </c>
      <c r="L142" s="39" t="e">
        <f t="shared" ca="1" si="280"/>
        <v>#REF!</v>
      </c>
      <c r="M142" s="39" t="e">
        <f t="shared" ca="1" si="280"/>
        <v>#REF!</v>
      </c>
      <c r="N142" s="39" t="e">
        <f t="shared" ca="1" si="280"/>
        <v>#REF!</v>
      </c>
      <c r="O142" s="39" t="e">
        <f t="shared" ca="1" si="280"/>
        <v>#REF!</v>
      </c>
      <c r="P142" s="39" t="e">
        <f t="shared" ca="1" si="280"/>
        <v>#REF!</v>
      </c>
      <c r="Q142" s="39" t="e">
        <f t="shared" ca="1" si="280"/>
        <v>#REF!</v>
      </c>
      <c r="R142" s="39" t="e">
        <f t="shared" ca="1" si="280"/>
        <v>#REF!</v>
      </c>
      <c r="S142" s="39" t="e">
        <f t="shared" ca="1" si="280"/>
        <v>#REF!</v>
      </c>
      <c r="T142" s="39" t="e">
        <f t="shared" ca="1" si="280"/>
        <v>#REF!</v>
      </c>
      <c r="U142" s="39" t="e">
        <f t="shared" ca="1" si="280"/>
        <v>#REF!</v>
      </c>
      <c r="V142" s="39" t="e">
        <f t="shared" ca="1" si="280"/>
        <v>#REF!</v>
      </c>
      <c r="W142" s="39" t="e">
        <f t="shared" ca="1" si="280"/>
        <v>#REF!</v>
      </c>
      <c r="X142" s="39" t="e">
        <f t="shared" ca="1" si="280"/>
        <v>#REF!</v>
      </c>
      <c r="Y142" s="39" t="e">
        <f t="shared" ca="1" si="280"/>
        <v>#REF!</v>
      </c>
      <c r="Z142" s="39" t="e">
        <f t="shared" ca="1" si="280"/>
        <v>#REF!</v>
      </c>
      <c r="AA142" s="39" t="e">
        <f t="shared" ca="1" si="280"/>
        <v>#REF!</v>
      </c>
      <c r="AB142" s="39" t="e">
        <f t="shared" ca="1" si="280"/>
        <v>#REF!</v>
      </c>
      <c r="AC142" s="39" t="e">
        <f t="shared" ca="1" si="280"/>
        <v>#REF!</v>
      </c>
      <c r="AD142" s="39" t="e">
        <f t="shared" ca="1" si="280"/>
        <v>#REF!</v>
      </c>
      <c r="AE142" s="39" t="e">
        <f t="shared" ca="1" si="280"/>
        <v>#REF!</v>
      </c>
      <c r="AF142" s="39" t="e">
        <f t="shared" ca="1" si="280"/>
        <v>#REF!</v>
      </c>
      <c r="AG142" s="39" t="e">
        <f t="shared" ca="1" si="280"/>
        <v>#REF!</v>
      </c>
      <c r="AH142" s="39" t="e">
        <f t="shared" ca="1" si="280"/>
        <v>#REF!</v>
      </c>
      <c r="AI142" s="39" t="e">
        <f t="shared" ca="1" si="280"/>
        <v>#REF!</v>
      </c>
      <c r="AJ142" s="39" t="e">
        <f t="shared" ca="1" si="280"/>
        <v>#REF!</v>
      </c>
    </row>
    <row r="143" spans="1:45" ht="12.75" hidden="1" customHeight="1">
      <c r="A143" s="57"/>
      <c r="C143" s="1" t="s">
        <v>288</v>
      </c>
      <c r="D143" s="1" t="s">
        <v>41</v>
      </c>
      <c r="E143" s="38">
        <f>SUM(F143:AJ143)</f>
        <v>0</v>
      </c>
      <c r="F143" s="39">
        <f t="shared" ref="F143:AJ143" si="281">F10/(1+$D$140)^F2</f>
        <v>0</v>
      </c>
      <c r="G143" s="39">
        <f t="shared" si="281"/>
        <v>0</v>
      </c>
      <c r="H143" s="39">
        <f t="shared" si="281"/>
        <v>0</v>
      </c>
      <c r="I143" s="39">
        <f t="shared" si="281"/>
        <v>0</v>
      </c>
      <c r="J143" s="39">
        <f t="shared" si="281"/>
        <v>0</v>
      </c>
      <c r="K143" s="39">
        <f t="shared" si="281"/>
        <v>0</v>
      </c>
      <c r="L143" s="39">
        <f t="shared" si="281"/>
        <v>0</v>
      </c>
      <c r="M143" s="39">
        <f t="shared" si="281"/>
        <v>0</v>
      </c>
      <c r="N143" s="39">
        <f t="shared" si="281"/>
        <v>0</v>
      </c>
      <c r="O143" s="39">
        <f t="shared" si="281"/>
        <v>0</v>
      </c>
      <c r="P143" s="39">
        <f t="shared" si="281"/>
        <v>0</v>
      </c>
      <c r="Q143" s="39">
        <f t="shared" si="281"/>
        <v>0</v>
      </c>
      <c r="R143" s="39">
        <f t="shared" si="281"/>
        <v>0</v>
      </c>
      <c r="S143" s="39">
        <f t="shared" si="281"/>
        <v>0</v>
      </c>
      <c r="T143" s="39">
        <f t="shared" si="281"/>
        <v>0</v>
      </c>
      <c r="U143" s="39">
        <f t="shared" si="281"/>
        <v>0</v>
      </c>
      <c r="V143" s="39">
        <f t="shared" si="281"/>
        <v>0</v>
      </c>
      <c r="W143" s="39">
        <f t="shared" si="281"/>
        <v>0</v>
      </c>
      <c r="X143" s="39">
        <f t="shared" si="281"/>
        <v>0</v>
      </c>
      <c r="Y143" s="39">
        <f t="shared" si="281"/>
        <v>0</v>
      </c>
      <c r="Z143" s="39">
        <f t="shared" si="281"/>
        <v>0</v>
      </c>
      <c r="AA143" s="39">
        <f t="shared" si="281"/>
        <v>0</v>
      </c>
      <c r="AB143" s="39">
        <f t="shared" si="281"/>
        <v>0</v>
      </c>
      <c r="AC143" s="39">
        <f t="shared" si="281"/>
        <v>0</v>
      </c>
      <c r="AD143" s="39">
        <f t="shared" si="281"/>
        <v>0</v>
      </c>
      <c r="AE143" s="39">
        <f t="shared" si="281"/>
        <v>0</v>
      </c>
      <c r="AF143" s="39">
        <f t="shared" si="281"/>
        <v>0</v>
      </c>
      <c r="AG143" s="39">
        <f t="shared" si="281"/>
        <v>0</v>
      </c>
      <c r="AH143" s="39">
        <f t="shared" si="281"/>
        <v>0</v>
      </c>
      <c r="AI143" s="39">
        <f t="shared" si="281"/>
        <v>0</v>
      </c>
      <c r="AJ143" s="39">
        <f t="shared" si="281"/>
        <v>0</v>
      </c>
    </row>
    <row r="144" spans="1:45" ht="12.75" hidden="1" customHeight="1">
      <c r="A144" s="57"/>
      <c r="C144" s="1" t="s">
        <v>289</v>
      </c>
      <c r="D144" s="1" t="s">
        <v>80</v>
      </c>
      <c r="E144" s="40" t="e">
        <f ca="1">E142/E143*1000</f>
        <v>#REF!</v>
      </c>
    </row>
    <row r="145" spans="1:36" ht="12.75" hidden="1" customHeight="1">
      <c r="A145" s="57"/>
    </row>
    <row r="146" spans="1:36" ht="12.75" hidden="1" customHeight="1">
      <c r="A146" s="57"/>
      <c r="C146" s="1" t="s">
        <v>290</v>
      </c>
      <c r="D146" s="1" t="s">
        <v>61</v>
      </c>
      <c r="E146" s="38" t="e">
        <f ca="1">SUM(F146:AJ146)</f>
        <v>#REF!</v>
      </c>
      <c r="F146" s="39" t="e">
        <f t="shared" ref="F146:AJ146" ca="1" si="282">(F122+F43+F118)/(1+$D$140)^F2</f>
        <v>#REF!</v>
      </c>
      <c r="G146" s="39" t="e">
        <f t="shared" ca="1" si="282"/>
        <v>#REF!</v>
      </c>
      <c r="H146" s="39" t="e">
        <f t="shared" ca="1" si="282"/>
        <v>#REF!</v>
      </c>
      <c r="I146" s="39" t="e">
        <f t="shared" ca="1" si="282"/>
        <v>#REF!</v>
      </c>
      <c r="J146" s="39" t="e">
        <f t="shared" ca="1" si="282"/>
        <v>#REF!</v>
      </c>
      <c r="K146" s="39" t="e">
        <f t="shared" ca="1" si="282"/>
        <v>#REF!</v>
      </c>
      <c r="L146" s="39" t="e">
        <f t="shared" ca="1" si="282"/>
        <v>#REF!</v>
      </c>
      <c r="M146" s="39" t="e">
        <f t="shared" ca="1" si="282"/>
        <v>#REF!</v>
      </c>
      <c r="N146" s="39" t="e">
        <f t="shared" ca="1" si="282"/>
        <v>#REF!</v>
      </c>
      <c r="O146" s="39" t="e">
        <f t="shared" ca="1" si="282"/>
        <v>#REF!</v>
      </c>
      <c r="P146" s="39" t="e">
        <f t="shared" ca="1" si="282"/>
        <v>#REF!</v>
      </c>
      <c r="Q146" s="39" t="e">
        <f t="shared" ca="1" si="282"/>
        <v>#REF!</v>
      </c>
      <c r="R146" s="39" t="e">
        <f t="shared" ca="1" si="282"/>
        <v>#REF!</v>
      </c>
      <c r="S146" s="39" t="e">
        <f t="shared" ca="1" si="282"/>
        <v>#REF!</v>
      </c>
      <c r="T146" s="39" t="e">
        <f t="shared" ca="1" si="282"/>
        <v>#REF!</v>
      </c>
      <c r="U146" s="39" t="e">
        <f t="shared" ca="1" si="282"/>
        <v>#REF!</v>
      </c>
      <c r="V146" s="39" t="e">
        <f t="shared" ca="1" si="282"/>
        <v>#REF!</v>
      </c>
      <c r="W146" s="39" t="e">
        <f t="shared" ca="1" si="282"/>
        <v>#REF!</v>
      </c>
      <c r="X146" s="39" t="e">
        <f t="shared" ca="1" si="282"/>
        <v>#REF!</v>
      </c>
      <c r="Y146" s="39" t="e">
        <f t="shared" ca="1" si="282"/>
        <v>#REF!</v>
      </c>
      <c r="Z146" s="39" t="e">
        <f t="shared" ca="1" si="282"/>
        <v>#REF!</v>
      </c>
      <c r="AA146" s="39" t="e">
        <f t="shared" ca="1" si="282"/>
        <v>#REF!</v>
      </c>
      <c r="AB146" s="39" t="e">
        <f t="shared" ca="1" si="282"/>
        <v>#REF!</v>
      </c>
      <c r="AC146" s="39" t="e">
        <f t="shared" ca="1" si="282"/>
        <v>#REF!</v>
      </c>
      <c r="AD146" s="39" t="e">
        <f t="shared" ca="1" si="282"/>
        <v>#REF!</v>
      </c>
      <c r="AE146" s="39" t="e">
        <f t="shared" ca="1" si="282"/>
        <v>#REF!</v>
      </c>
      <c r="AF146" s="39" t="e">
        <f t="shared" ca="1" si="282"/>
        <v>#REF!</v>
      </c>
      <c r="AG146" s="39" t="e">
        <f t="shared" ca="1" si="282"/>
        <v>#REF!</v>
      </c>
      <c r="AH146" s="39" t="e">
        <f t="shared" ca="1" si="282"/>
        <v>#REF!</v>
      </c>
      <c r="AI146" s="39" t="e">
        <f t="shared" ca="1" si="282"/>
        <v>#REF!</v>
      </c>
      <c r="AJ146" s="39" t="e">
        <f t="shared" ca="1" si="282"/>
        <v>#REF!</v>
      </c>
    </row>
    <row r="147" spans="1:36" ht="12.75" hidden="1" customHeight="1">
      <c r="A147" s="57"/>
      <c r="C147" s="1" t="s">
        <v>289</v>
      </c>
      <c r="D147" s="1" t="s">
        <v>80</v>
      </c>
      <c r="E147" s="41" t="e">
        <f ca="1">E146/E143*1000</f>
        <v>#REF!</v>
      </c>
    </row>
  </sheetData>
  <sheetProtection algorithmName="SHA-512" hashValue="o4vhC7dmXwR5GcvZdTa4waYNI9COzDxGgqmsuwGXXL7YYSPBisUhT/j2xx9Bs0kq1zd31q0atJQwXkGLerR3bA==" saltValue="8Q1rOqjcwWj48YLOdjoFUg==" spinCount="100000" sheet="1" objects="1" scenarios="1"/>
  <conditionalFormatting sqref="F108:AS108">
    <cfRule type="cellIs" dxfId="0" priority="1" operator="lessThan">
      <formula>0</formula>
    </cfRule>
  </conditionalFormatting>
  <pageMargins left="0.23622047244094491" right="0.23622047244094491" top="0.74803149606299213" bottom="0.74803149606299213" header="0.11811023622047245" footer="0.11811023622047245"/>
  <pageSetup paperSize="8" scale="50" pageOrder="overThenDown" orientation="landscape" r:id="rId1"/>
  <headerFooter>
    <oddHeader>&amp;L&amp;10Windenergie Op Zee&amp;C&amp;10RVO.nl&amp;R&amp;10Exploitatieberekening
Berekeningen</oddHeader>
    <oddFooter>&amp;L&amp;8&amp;F &amp;R&amp;8&amp;P van &amp;N</oddFooter>
  </headerFooter>
  <ignoredErrors>
    <ignoredError sqref="G100:G101" formula="1"/>
  </ignoredErrors>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8">
    <pageSetUpPr fitToPage="1"/>
  </sheetPr>
  <dimension ref="A1:AR47"/>
  <sheetViews>
    <sheetView workbookViewId="0"/>
  </sheetViews>
  <sheetFormatPr defaultColWidth="8.85546875" defaultRowHeight="12.75"/>
  <cols>
    <col min="1" max="1" width="5.85546875" style="1" customWidth="1"/>
    <col min="2" max="2" width="32" style="1" customWidth="1"/>
    <col min="3" max="3" width="52.28515625" style="1" customWidth="1"/>
    <col min="4" max="4" width="8.140625" style="1" bestFit="1" customWidth="1"/>
    <col min="5" max="5" width="15.5703125" style="1" customWidth="1"/>
    <col min="6" max="7" width="8.85546875" style="1"/>
    <col min="8" max="8" width="9.28515625" style="1" customWidth="1"/>
    <col min="9" max="9" width="10.28515625" style="1" bestFit="1" customWidth="1"/>
    <col min="10" max="16384" width="8.85546875" style="1"/>
  </cols>
  <sheetData>
    <row r="1" spans="2:44" ht="33.75" customHeight="1">
      <c r="B1" s="14" t="s">
        <v>291</v>
      </c>
      <c r="C1"/>
    </row>
    <row r="2" spans="2:44" ht="21" customHeight="1">
      <c r="B2" s="221" t="str">
        <f>Instructies!B3</f>
        <v>IJmuiden Ver kavel Gamma-A  - Definitief concept (18-8-2026)</v>
      </c>
      <c r="C2" s="221"/>
      <c r="D2" s="221"/>
    </row>
    <row r="3" spans="2:44">
      <c r="B3" s="18" t="s">
        <v>292</v>
      </c>
      <c r="C3" s="18" t="s">
        <v>293</v>
      </c>
    </row>
    <row r="4" spans="2:44">
      <c r="B4" s="1" t="str">
        <f>'Invoer Parameters'!B13</f>
        <v>Projectnaam</v>
      </c>
      <c r="C4" s="1">
        <f>'Invoer Parameters'!D13</f>
        <v>0</v>
      </c>
    </row>
    <row r="5" spans="2:44">
      <c r="B5" s="1" t="str">
        <f>'Invoer Parameters'!B14</f>
        <v>Naam aanvragende organisatie</v>
      </c>
      <c r="C5" s="1">
        <f>'Invoer Parameters'!D14</f>
        <v>0</v>
      </c>
    </row>
    <row r="6" spans="2:44">
      <c r="B6" s="1" t="s">
        <v>294</v>
      </c>
      <c r="C6" s="1">
        <f>OPEX!O1-OPEX!J1</f>
        <v>-2031</v>
      </c>
      <c r="D6" s="1" t="s">
        <v>63</v>
      </c>
    </row>
    <row r="7" spans="2:44" ht="12.75" hidden="1" customHeight="1">
      <c r="B7" s="1" t="str">
        <f>'Invoer Parameters'!B16</f>
        <v>Jaarproductie kavel Gamma A</v>
      </c>
    </row>
    <row r="8" spans="2:44">
      <c r="B8" s="1" t="str">
        <f>'Invoer Parameters'!B17</f>
        <v>Geïnstalleerd vermogen windpark</v>
      </c>
      <c r="C8" s="1">
        <f>'Invoer Parameters'!D17</f>
        <v>0</v>
      </c>
      <c r="D8" s="1" t="str">
        <f>'Invoer Parameters'!E17</f>
        <v>MW</v>
      </c>
    </row>
    <row r="9" spans="2:44">
      <c r="B9" s="1" t="str">
        <f>'Invoer Parameters'!B18</f>
        <v>Netto P50 jaarproductie</v>
      </c>
      <c r="C9" s="2">
        <f>'Invoer Parameters'!D18</f>
        <v>0</v>
      </c>
      <c r="D9" s="1" t="str">
        <f>'Invoer Parameters'!E18</f>
        <v>MWh</v>
      </c>
    </row>
    <row r="10" spans="2:44" ht="12.75" hidden="1" customHeight="1">
      <c r="B10" s="1">
        <f>'Invoer Parameters'!B33</f>
        <v>0</v>
      </c>
      <c r="C10" s="2"/>
    </row>
    <row r="11" spans="2:44" ht="12.75" hidden="1" customHeight="1">
      <c r="B11" s="1" t="str">
        <f>'Invoer Parameters'!B34</f>
        <v>Geïnstalleerd vermogen windpark</v>
      </c>
      <c r="C11" s="1">
        <f>'Invoer Parameters'!D34</f>
        <v>1E-3</v>
      </c>
      <c r="D11" s="1" t="str">
        <f>'Invoer Parameters'!E34</f>
        <v>MW</v>
      </c>
    </row>
    <row r="12" spans="2:44" ht="12.75" hidden="1" customHeight="1">
      <c r="B12" s="1" t="str">
        <f>'Invoer Parameters'!B35</f>
        <v>Netto P50 jaarproductie</v>
      </c>
      <c r="C12" s="2">
        <f>'Invoer Parameters'!D35</f>
        <v>1E-3</v>
      </c>
      <c r="D12" s="1" t="str">
        <f>'Invoer Parameters'!E35</f>
        <v>MWh</v>
      </c>
    </row>
    <row r="13" spans="2:44">
      <c r="C13" s="33"/>
    </row>
    <row r="14" spans="2:44">
      <c r="B14" s="18" t="s">
        <v>295</v>
      </c>
      <c r="E14" s="18" t="str">
        <f>Berekeningen!E1</f>
        <v>Investerings-jaar</v>
      </c>
      <c r="F14" s="18">
        <f>Berekeningen!F1</f>
        <v>0</v>
      </c>
      <c r="G14" s="18">
        <f>Berekeningen!G1</f>
        <v>1</v>
      </c>
      <c r="H14" s="18">
        <f>Berekeningen!H1</f>
        <v>2</v>
      </c>
      <c r="I14" s="18">
        <f>Berekeningen!I1</f>
        <v>3</v>
      </c>
      <c r="J14" s="18">
        <f>Berekeningen!J1</f>
        <v>4</v>
      </c>
      <c r="K14" s="18">
        <f>Berekeningen!K1</f>
        <v>5</v>
      </c>
      <c r="L14" s="18">
        <f>Berekeningen!L1</f>
        <v>6</v>
      </c>
      <c r="M14" s="18">
        <f>Berekeningen!M1</f>
        <v>7</v>
      </c>
      <c r="N14" s="18">
        <f>Berekeningen!N1</f>
        <v>8</v>
      </c>
      <c r="O14" s="18">
        <f>Berekeningen!O1</f>
        <v>9</v>
      </c>
      <c r="P14" s="18">
        <f>Berekeningen!P1</f>
        <v>10</v>
      </c>
      <c r="Q14" s="18">
        <f>Berekeningen!Q1</f>
        <v>11</v>
      </c>
      <c r="R14" s="18">
        <f>Berekeningen!R1</f>
        <v>12</v>
      </c>
      <c r="S14" s="18">
        <f>Berekeningen!S1</f>
        <v>13</v>
      </c>
      <c r="T14" s="18">
        <f>Berekeningen!T1</f>
        <v>14</v>
      </c>
      <c r="U14" s="18">
        <f>Berekeningen!U1</f>
        <v>15</v>
      </c>
      <c r="V14" s="18">
        <f>Berekeningen!V1</f>
        <v>16</v>
      </c>
      <c r="W14" s="18">
        <f>Berekeningen!W1</f>
        <v>17</v>
      </c>
      <c r="X14" s="18">
        <f>Berekeningen!X1</f>
        <v>18</v>
      </c>
      <c r="Y14" s="18">
        <f>Berekeningen!Y1</f>
        <v>19</v>
      </c>
      <c r="Z14" s="18">
        <f>Berekeningen!Z1</f>
        <v>20</v>
      </c>
      <c r="AA14" s="18">
        <f>Berekeningen!AA1</f>
        <v>21</v>
      </c>
      <c r="AB14" s="18">
        <f>Berekeningen!AB1</f>
        <v>22</v>
      </c>
      <c r="AC14" s="18">
        <f>Berekeningen!AC1</f>
        <v>23</v>
      </c>
      <c r="AD14" s="18">
        <f>Berekeningen!AD1</f>
        <v>24</v>
      </c>
      <c r="AE14" s="18">
        <f>Berekeningen!AE1</f>
        <v>25</v>
      </c>
      <c r="AF14" s="18">
        <f>Berekeningen!AF1</f>
        <v>26</v>
      </c>
      <c r="AG14" s="18">
        <f>Berekeningen!AG1</f>
        <v>27</v>
      </c>
      <c r="AH14" s="18">
        <f>Berekeningen!AH1</f>
        <v>28</v>
      </c>
      <c r="AI14" s="18">
        <f>Berekeningen!AI1</f>
        <v>29</v>
      </c>
      <c r="AJ14" s="18">
        <f>Berekeningen!AJ1</f>
        <v>30</v>
      </c>
      <c r="AK14" s="18">
        <f>Berekeningen!AK1</f>
        <v>31</v>
      </c>
      <c r="AL14" s="18">
        <f>Berekeningen!AL1</f>
        <v>32</v>
      </c>
      <c r="AM14" s="18">
        <f>Berekeningen!AM1</f>
        <v>33</v>
      </c>
      <c r="AN14" s="18">
        <f>Berekeningen!AN1</f>
        <v>34</v>
      </c>
      <c r="AO14" s="18">
        <f>Berekeningen!AO1</f>
        <v>35</v>
      </c>
      <c r="AP14" s="18">
        <f>Berekeningen!AP1</f>
        <v>36</v>
      </c>
      <c r="AQ14" s="18">
        <f>Berekeningen!AQ1</f>
        <v>37</v>
      </c>
      <c r="AR14" s="18">
        <f>Berekeningen!AR1</f>
        <v>38</v>
      </c>
    </row>
    <row r="15" spans="2:44">
      <c r="E15" s="18" t="str">
        <f>Berekeningen!E2</f>
        <v>Jaarnr.</v>
      </c>
      <c r="F15" s="18">
        <f>Berekeningen!F2</f>
        <v>0</v>
      </c>
      <c r="G15" s="18">
        <f>Berekeningen!G2</f>
        <v>1</v>
      </c>
      <c r="H15" s="18">
        <f>Berekeningen!H2</f>
        <v>2</v>
      </c>
      <c r="I15" s="18">
        <f>Berekeningen!I2</f>
        <v>3</v>
      </c>
      <c r="J15" s="18">
        <f>Berekeningen!J2</f>
        <v>4</v>
      </c>
      <c r="K15" s="18">
        <f>Berekeningen!K2</f>
        <v>5</v>
      </c>
      <c r="L15" s="18">
        <f>Berekeningen!L2</f>
        <v>6</v>
      </c>
      <c r="M15" s="18">
        <f>Berekeningen!M2</f>
        <v>7</v>
      </c>
      <c r="N15" s="18">
        <f>Berekeningen!N2</f>
        <v>8</v>
      </c>
      <c r="O15" s="18">
        <f>Berekeningen!O2</f>
        <v>9</v>
      </c>
      <c r="P15" s="18">
        <f>Berekeningen!P2</f>
        <v>10</v>
      </c>
      <c r="Q15" s="18">
        <f>Berekeningen!Q2</f>
        <v>11</v>
      </c>
      <c r="R15" s="18">
        <f>Berekeningen!R2</f>
        <v>12</v>
      </c>
      <c r="S15" s="18">
        <f>Berekeningen!S2</f>
        <v>13</v>
      </c>
      <c r="T15" s="18">
        <f>Berekeningen!T2</f>
        <v>14</v>
      </c>
      <c r="U15" s="18">
        <f>Berekeningen!U2</f>
        <v>15</v>
      </c>
      <c r="V15" s="18">
        <f>Berekeningen!V2</f>
        <v>16</v>
      </c>
      <c r="W15" s="18">
        <f>Berekeningen!W2</f>
        <v>17</v>
      </c>
      <c r="X15" s="18">
        <f>Berekeningen!X2</f>
        <v>18</v>
      </c>
      <c r="Y15" s="18">
        <f>Berekeningen!Y2</f>
        <v>19</v>
      </c>
      <c r="Z15" s="18">
        <f>Berekeningen!Z2</f>
        <v>20</v>
      </c>
      <c r="AA15" s="18">
        <f>Berekeningen!AA2</f>
        <v>21</v>
      </c>
      <c r="AB15" s="18">
        <f>Berekeningen!AB2</f>
        <v>22</v>
      </c>
      <c r="AC15" s="18">
        <f>Berekeningen!AC2</f>
        <v>23</v>
      </c>
      <c r="AD15" s="18">
        <f>Berekeningen!AD2</f>
        <v>24</v>
      </c>
      <c r="AE15" s="18">
        <f>Berekeningen!AE2</f>
        <v>25</v>
      </c>
      <c r="AF15" s="18">
        <f>Berekeningen!AF2</f>
        <v>26</v>
      </c>
      <c r="AG15" s="18">
        <f>Berekeningen!AG2</f>
        <v>27</v>
      </c>
      <c r="AH15" s="18">
        <f>Berekeningen!AH2</f>
        <v>28</v>
      </c>
      <c r="AI15" s="18">
        <f>Berekeningen!AI2</f>
        <v>29</v>
      </c>
      <c r="AJ15" s="18">
        <f>Berekeningen!AJ2</f>
        <v>30</v>
      </c>
      <c r="AK15" s="18">
        <f>Berekeningen!AK2</f>
        <v>31</v>
      </c>
      <c r="AL15" s="18">
        <f>Berekeningen!AL2</f>
        <v>32</v>
      </c>
      <c r="AM15" s="18">
        <f>Berekeningen!AM2</f>
        <v>33</v>
      </c>
      <c r="AN15" s="18">
        <f>Berekeningen!AN2</f>
        <v>34</v>
      </c>
      <c r="AO15" s="18">
        <f>Berekeningen!AO2</f>
        <v>35</v>
      </c>
      <c r="AP15" s="18">
        <f>Berekeningen!AP2</f>
        <v>36</v>
      </c>
      <c r="AQ15" s="18">
        <f>Berekeningen!AQ2</f>
        <v>37</v>
      </c>
      <c r="AR15" s="18">
        <f>Berekeningen!AR2</f>
        <v>38</v>
      </c>
    </row>
    <row r="17" spans="1:44" ht="25.5">
      <c r="B17" s="20" t="s">
        <v>161</v>
      </c>
      <c r="C17" s="18" t="s">
        <v>162</v>
      </c>
      <c r="D17" s="18" t="s">
        <v>163</v>
      </c>
      <c r="E17" s="20" t="s">
        <v>164</v>
      </c>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row>
    <row r="18" spans="1:44">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row>
    <row r="19" spans="1:44">
      <c r="B19" s="1" t="str">
        <f>Berekeningen!B24</f>
        <v>MIE</v>
      </c>
      <c r="C19" s="1" t="str">
        <f>Berekeningen!C24</f>
        <v>Markt Inkomsten Elektriciteit (Qtot*MP)</v>
      </c>
      <c r="D19" s="1" t="str">
        <f>Berekeningen!D24</f>
        <v>k€</v>
      </c>
      <c r="E19" s="2" t="e">
        <f ca="1">Berekeningen!E24</f>
        <v>#REF!</v>
      </c>
      <c r="F19" s="2" t="e">
        <f ca="1">Berekeningen!F24</f>
        <v>#REF!</v>
      </c>
      <c r="G19" s="2" t="e">
        <f ca="1">Berekeningen!G24</f>
        <v>#REF!</v>
      </c>
      <c r="H19" s="2" t="e">
        <f ca="1">Berekeningen!H24</f>
        <v>#REF!</v>
      </c>
      <c r="I19" s="2" t="e">
        <f ca="1">Berekeningen!I24</f>
        <v>#REF!</v>
      </c>
      <c r="J19" s="2" t="e">
        <f ca="1">Berekeningen!J24</f>
        <v>#REF!</v>
      </c>
      <c r="K19" s="2" t="e">
        <f ca="1">Berekeningen!K24</f>
        <v>#REF!</v>
      </c>
      <c r="L19" s="2" t="e">
        <f ca="1">Berekeningen!L24</f>
        <v>#REF!</v>
      </c>
      <c r="M19" s="2" t="e">
        <f ca="1">Berekeningen!M24</f>
        <v>#REF!</v>
      </c>
      <c r="N19" s="2" t="e">
        <f ca="1">Berekeningen!N24</f>
        <v>#REF!</v>
      </c>
      <c r="O19" s="2" t="e">
        <f ca="1">Berekeningen!O24</f>
        <v>#REF!</v>
      </c>
      <c r="P19" s="2" t="e">
        <f ca="1">Berekeningen!P24</f>
        <v>#REF!</v>
      </c>
      <c r="Q19" s="2" t="e">
        <f ca="1">Berekeningen!Q24</f>
        <v>#REF!</v>
      </c>
      <c r="R19" s="2" t="e">
        <f ca="1">Berekeningen!R24</f>
        <v>#REF!</v>
      </c>
      <c r="S19" s="2" t="e">
        <f ca="1">Berekeningen!S24</f>
        <v>#REF!</v>
      </c>
      <c r="T19" s="2" t="e">
        <f ca="1">Berekeningen!T24</f>
        <v>#REF!</v>
      </c>
      <c r="U19" s="2" t="e">
        <f ca="1">Berekeningen!U24</f>
        <v>#REF!</v>
      </c>
      <c r="V19" s="2" t="e">
        <f ca="1">Berekeningen!V24</f>
        <v>#REF!</v>
      </c>
      <c r="W19" s="2" t="e">
        <f ca="1">Berekeningen!W24</f>
        <v>#REF!</v>
      </c>
      <c r="X19" s="2" t="e">
        <f ca="1">Berekeningen!X24</f>
        <v>#REF!</v>
      </c>
      <c r="Y19" s="2" t="e">
        <f ca="1">Berekeningen!Y24</f>
        <v>#REF!</v>
      </c>
      <c r="Z19" s="2" t="e">
        <f ca="1">Berekeningen!Z24</f>
        <v>#REF!</v>
      </c>
      <c r="AA19" s="2" t="e">
        <f ca="1">Berekeningen!AA24</f>
        <v>#REF!</v>
      </c>
      <c r="AB19" s="2" t="e">
        <f ca="1">Berekeningen!AB24</f>
        <v>#REF!</v>
      </c>
      <c r="AC19" s="2" t="e">
        <f ca="1">Berekeningen!AC24</f>
        <v>#REF!</v>
      </c>
      <c r="AD19" s="2" t="e">
        <f ca="1">Berekeningen!AD24</f>
        <v>#REF!</v>
      </c>
      <c r="AE19" s="2" t="e">
        <f ca="1">Berekeningen!AE24</f>
        <v>#REF!</v>
      </c>
      <c r="AF19" s="2" t="e">
        <f ca="1">Berekeningen!AF24</f>
        <v>#REF!</v>
      </c>
      <c r="AG19" s="2" t="e">
        <f ca="1">Berekeningen!AG24</f>
        <v>#REF!</v>
      </c>
      <c r="AH19" s="2" t="e">
        <f ca="1">Berekeningen!AH24</f>
        <v>#REF!</v>
      </c>
      <c r="AI19" s="2" t="e">
        <f ca="1">Berekeningen!AI24</f>
        <v>#REF!</v>
      </c>
      <c r="AJ19" s="2" t="e">
        <f ca="1">Berekeningen!AJ24</f>
        <v>#REF!</v>
      </c>
      <c r="AK19" s="2" t="e">
        <f ca="1">Berekeningen!AK24</f>
        <v>#REF!</v>
      </c>
      <c r="AL19" s="2" t="e">
        <f ca="1">Berekeningen!AL24</f>
        <v>#REF!</v>
      </c>
      <c r="AM19" s="2" t="e">
        <f ca="1">Berekeningen!AM24</f>
        <v>#REF!</v>
      </c>
      <c r="AN19" s="2" t="e">
        <f ca="1">Berekeningen!AN24</f>
        <v>#REF!</v>
      </c>
      <c r="AO19" s="2" t="e">
        <f ca="1">Berekeningen!AO24</f>
        <v>#REF!</v>
      </c>
      <c r="AP19" s="2" t="e">
        <f ca="1">Berekeningen!AP24</f>
        <v>#REF!</v>
      </c>
      <c r="AQ19" s="2" t="e">
        <f ca="1">Berekeningen!AQ24</f>
        <v>#REF!</v>
      </c>
      <c r="AR19" s="2" t="e">
        <f ca="1">Berekeningen!AR24</f>
        <v>#REF!</v>
      </c>
    </row>
    <row r="20" spans="1:44">
      <c r="B20" s="303" t="str">
        <f>Berekeningen!B27</f>
        <v>GVO</v>
      </c>
      <c r="C20" s="1" t="str">
        <f>Berekeningen!C27</f>
        <v>Garanties van oorsprong</v>
      </c>
      <c r="D20" s="1" t="str">
        <f>Berekeningen!D27</f>
        <v>k€</v>
      </c>
      <c r="E20" s="2" t="e">
        <f ca="1">Berekeningen!E27</f>
        <v>#REF!</v>
      </c>
      <c r="F20" s="2" t="e">
        <f ca="1">Berekeningen!F27</f>
        <v>#REF!</v>
      </c>
      <c r="G20" s="2" t="e">
        <f ca="1">Berekeningen!G27</f>
        <v>#REF!</v>
      </c>
      <c r="H20" s="2" t="e">
        <f ca="1">Berekeningen!H27</f>
        <v>#REF!</v>
      </c>
      <c r="I20" s="2" t="e">
        <f ca="1">Berekeningen!I27</f>
        <v>#REF!</v>
      </c>
      <c r="J20" s="2" t="e">
        <f ca="1">Berekeningen!J27</f>
        <v>#REF!</v>
      </c>
      <c r="K20" s="2" t="e">
        <f ca="1">Berekeningen!K27</f>
        <v>#REF!</v>
      </c>
      <c r="L20" s="2" t="e">
        <f ca="1">Berekeningen!L27</f>
        <v>#REF!</v>
      </c>
      <c r="M20" s="2" t="e">
        <f ca="1">Berekeningen!M27</f>
        <v>#REF!</v>
      </c>
      <c r="N20" s="2" t="e">
        <f ca="1">Berekeningen!N27</f>
        <v>#REF!</v>
      </c>
      <c r="O20" s="2" t="e">
        <f ca="1">Berekeningen!O27</f>
        <v>#REF!</v>
      </c>
      <c r="P20" s="2" t="e">
        <f ca="1">Berekeningen!P27</f>
        <v>#REF!</v>
      </c>
      <c r="Q20" s="2" t="e">
        <f ca="1">Berekeningen!Q27</f>
        <v>#REF!</v>
      </c>
      <c r="R20" s="2" t="e">
        <f ca="1">Berekeningen!R27</f>
        <v>#REF!</v>
      </c>
      <c r="S20" s="2" t="e">
        <f ca="1">Berekeningen!S27</f>
        <v>#REF!</v>
      </c>
      <c r="T20" s="2" t="e">
        <f ca="1">Berekeningen!T27</f>
        <v>#REF!</v>
      </c>
      <c r="U20" s="2" t="e">
        <f ca="1">Berekeningen!U27</f>
        <v>#REF!</v>
      </c>
      <c r="V20" s="2" t="e">
        <f ca="1">Berekeningen!V27</f>
        <v>#REF!</v>
      </c>
      <c r="W20" s="2" t="e">
        <f ca="1">Berekeningen!W27</f>
        <v>#REF!</v>
      </c>
      <c r="X20" s="2" t="e">
        <f ca="1">Berekeningen!X27</f>
        <v>#REF!</v>
      </c>
      <c r="Y20" s="2" t="e">
        <f ca="1">Berekeningen!Y27</f>
        <v>#REF!</v>
      </c>
      <c r="Z20" s="2" t="e">
        <f ca="1">Berekeningen!Z27</f>
        <v>#REF!</v>
      </c>
      <c r="AA20" s="2" t="e">
        <f ca="1">Berekeningen!AA27</f>
        <v>#REF!</v>
      </c>
      <c r="AB20" s="2" t="e">
        <f ca="1">Berekeningen!AB27</f>
        <v>#REF!</v>
      </c>
      <c r="AC20" s="2" t="e">
        <f ca="1">Berekeningen!AC27</f>
        <v>#REF!</v>
      </c>
      <c r="AD20" s="2" t="e">
        <f ca="1">Berekeningen!AD27</f>
        <v>#REF!</v>
      </c>
      <c r="AE20" s="2" t="e">
        <f ca="1">Berekeningen!AE27</f>
        <v>#REF!</v>
      </c>
      <c r="AF20" s="2" t="e">
        <f ca="1">Berekeningen!AF27</f>
        <v>#REF!</v>
      </c>
      <c r="AG20" s="2" t="e">
        <f ca="1">Berekeningen!AG27</f>
        <v>#REF!</v>
      </c>
      <c r="AH20" s="2" t="e">
        <f ca="1">Berekeningen!AH27</f>
        <v>#REF!</v>
      </c>
      <c r="AI20" s="2" t="e">
        <f ca="1">Berekeningen!AI27</f>
        <v>#REF!</v>
      </c>
      <c r="AJ20" s="2" t="e">
        <f ca="1">Berekeningen!AJ27</f>
        <v>#REF!</v>
      </c>
      <c r="AK20" s="2" t="e">
        <f ca="1">Berekeningen!AK27</f>
        <v>#REF!</v>
      </c>
      <c r="AL20" s="2" t="e">
        <f ca="1">Berekeningen!AL27</f>
        <v>#REF!</v>
      </c>
      <c r="AM20" s="2" t="e">
        <f ca="1">Berekeningen!AM27</f>
        <v>#REF!</v>
      </c>
      <c r="AN20" s="2" t="e">
        <f ca="1">Berekeningen!AN27</f>
        <v>#REF!</v>
      </c>
      <c r="AO20" s="2" t="e">
        <f ca="1">Berekeningen!AO27</f>
        <v>#REF!</v>
      </c>
      <c r="AP20" s="2" t="e">
        <f ca="1">Berekeningen!AP27</f>
        <v>#REF!</v>
      </c>
      <c r="AQ20" s="2" t="e">
        <f ca="1">Berekeningen!AQ27</f>
        <v>#REF!</v>
      </c>
      <c r="AR20" s="2" t="e">
        <f ca="1">Berekeningen!AR27</f>
        <v>#REF!</v>
      </c>
    </row>
    <row r="21" spans="1:44">
      <c r="A21" s="302"/>
      <c r="B21" s="304" t="s">
        <v>325</v>
      </c>
      <c r="C21" s="1" t="str">
        <f>Berekeningen!C39</f>
        <v>Subsidie Inkomsten Elektriciteit</v>
      </c>
      <c r="D21" s="1" t="str">
        <f>Berekeningen!D39</f>
        <v>k€</v>
      </c>
      <c r="E21" s="2">
        <f>Berekeningen!E39</f>
        <v>0</v>
      </c>
      <c r="F21" s="2" t="e">
        <f ca="1">Berekeningen!F39</f>
        <v>#REF!</v>
      </c>
      <c r="G21" s="2" t="e">
        <f ca="1">Berekeningen!G39</f>
        <v>#REF!</v>
      </c>
      <c r="H21" s="2" t="e">
        <f ca="1">Berekeningen!H39</f>
        <v>#REF!</v>
      </c>
      <c r="I21" s="2" t="e">
        <f ca="1">Berekeningen!I39</f>
        <v>#REF!</v>
      </c>
      <c r="J21" s="2" t="e">
        <f ca="1">Berekeningen!J39</f>
        <v>#REF!</v>
      </c>
      <c r="K21" s="2" t="e">
        <f ca="1">Berekeningen!K39</f>
        <v>#REF!</v>
      </c>
      <c r="L21" s="2" t="e">
        <f ca="1">Berekeningen!L39</f>
        <v>#REF!</v>
      </c>
      <c r="M21" s="2" t="e">
        <f ca="1">Berekeningen!M39</f>
        <v>#REF!</v>
      </c>
      <c r="N21" s="2" t="e">
        <f ca="1">Berekeningen!N39</f>
        <v>#REF!</v>
      </c>
      <c r="O21" s="2" t="e">
        <f ca="1">Berekeningen!O39</f>
        <v>#REF!</v>
      </c>
      <c r="P21" s="2" t="e">
        <f ca="1">Berekeningen!P39</f>
        <v>#REF!</v>
      </c>
      <c r="Q21" s="2" t="e">
        <f ca="1">Berekeningen!Q39</f>
        <v>#REF!</v>
      </c>
      <c r="R21" s="2" t="e">
        <f ca="1">Berekeningen!R39</f>
        <v>#REF!</v>
      </c>
      <c r="S21" s="2" t="e">
        <f ca="1">Berekeningen!S39</f>
        <v>#REF!</v>
      </c>
      <c r="T21" s="2" t="e">
        <f ca="1">Berekeningen!T39</f>
        <v>#REF!</v>
      </c>
      <c r="U21" s="2" t="e">
        <f ca="1">Berekeningen!U39</f>
        <v>#REF!</v>
      </c>
      <c r="V21" s="2" t="e">
        <f ca="1">Berekeningen!V39</f>
        <v>#REF!</v>
      </c>
      <c r="W21" s="2" t="e">
        <f ca="1">Berekeningen!W39</f>
        <v>#REF!</v>
      </c>
      <c r="X21" s="2" t="e">
        <f ca="1">Berekeningen!X39</f>
        <v>#REF!</v>
      </c>
      <c r="Y21" s="2" t="e">
        <f ca="1">Berekeningen!Y39</f>
        <v>#REF!</v>
      </c>
      <c r="Z21" s="2" t="e">
        <f ca="1">Berekeningen!Z39</f>
        <v>#REF!</v>
      </c>
      <c r="AA21" s="2" t="e">
        <f ca="1">Berekeningen!AA39</f>
        <v>#REF!</v>
      </c>
      <c r="AB21" s="2" t="e">
        <f ca="1">Berekeningen!AB39</f>
        <v>#REF!</v>
      </c>
      <c r="AC21" s="2" t="e">
        <f ca="1">Berekeningen!AC39</f>
        <v>#REF!</v>
      </c>
      <c r="AD21" s="2" t="e">
        <f ca="1">Berekeningen!AD39</f>
        <v>#REF!</v>
      </c>
      <c r="AE21" s="2" t="e">
        <f ca="1">Berekeningen!AE39</f>
        <v>#REF!</v>
      </c>
      <c r="AF21" s="2" t="e">
        <f ca="1">Berekeningen!AF39</f>
        <v>#REF!</v>
      </c>
      <c r="AG21" s="2" t="e">
        <f ca="1">Berekeningen!AG39</f>
        <v>#REF!</v>
      </c>
      <c r="AH21" s="2" t="e">
        <f ca="1">Berekeningen!AH39</f>
        <v>#REF!</v>
      </c>
      <c r="AI21" s="2" t="e">
        <f ca="1">Berekeningen!AI39</f>
        <v>#REF!</v>
      </c>
      <c r="AJ21" s="2" t="e">
        <f ca="1">Berekeningen!AJ39</f>
        <v>#REF!</v>
      </c>
      <c r="AK21" s="2" t="e">
        <f ca="1">Berekeningen!AK39</f>
        <v>#REF!</v>
      </c>
      <c r="AL21" s="2" t="e">
        <f ca="1">Berekeningen!AL39</f>
        <v>#REF!</v>
      </c>
      <c r="AM21" s="2" t="e">
        <f ca="1">Berekeningen!AM39</f>
        <v>#REF!</v>
      </c>
      <c r="AN21" s="2" t="e">
        <f ca="1">Berekeningen!AN39</f>
        <v>#REF!</v>
      </c>
      <c r="AO21" s="2" t="e">
        <f ca="1">Berekeningen!AO39</f>
        <v>#REF!</v>
      </c>
      <c r="AP21" s="2" t="e">
        <f ca="1">Berekeningen!AP39</f>
        <v>#REF!</v>
      </c>
      <c r="AQ21" s="2" t="e">
        <f ca="1">Berekeningen!AQ39</f>
        <v>#REF!</v>
      </c>
      <c r="AR21" s="2" t="e">
        <f ca="1">Berekeningen!AR39</f>
        <v>#REF!</v>
      </c>
    </row>
    <row r="22" spans="1:44">
      <c r="B22" s="262" t="str">
        <f>Berekeningen!B41</f>
        <v>TIE = MIE + GVO + SIE</v>
      </c>
      <c r="C22" s="262" t="str">
        <f>Berekeningen!C41</f>
        <v>Totale Inkomsten Elektriciteitsproductie</v>
      </c>
      <c r="D22" s="262" t="str">
        <f>Berekeningen!D41</f>
        <v>k€</v>
      </c>
      <c r="E22" s="263" t="e">
        <f ca="1">Berekeningen!E41</f>
        <v>#REF!</v>
      </c>
      <c r="F22" s="263" t="e">
        <f ca="1">Berekeningen!F41</f>
        <v>#REF!</v>
      </c>
      <c r="G22" s="263" t="e">
        <f ca="1">Berekeningen!G41</f>
        <v>#REF!</v>
      </c>
      <c r="H22" s="263" t="e">
        <f ca="1">Berekeningen!H41</f>
        <v>#REF!</v>
      </c>
      <c r="I22" s="263" t="e">
        <f ca="1">Berekeningen!I41</f>
        <v>#REF!</v>
      </c>
      <c r="J22" s="263" t="e">
        <f ca="1">Berekeningen!J41</f>
        <v>#REF!</v>
      </c>
      <c r="K22" s="263" t="e">
        <f ca="1">Berekeningen!K41</f>
        <v>#REF!</v>
      </c>
      <c r="L22" s="263" t="e">
        <f ca="1">Berekeningen!L41</f>
        <v>#REF!</v>
      </c>
      <c r="M22" s="263" t="e">
        <f ca="1">Berekeningen!M41</f>
        <v>#REF!</v>
      </c>
      <c r="N22" s="263" t="e">
        <f ca="1">Berekeningen!N41</f>
        <v>#REF!</v>
      </c>
      <c r="O22" s="263" t="e">
        <f ca="1">Berekeningen!O41</f>
        <v>#REF!</v>
      </c>
      <c r="P22" s="263" t="e">
        <f ca="1">Berekeningen!P41</f>
        <v>#REF!</v>
      </c>
      <c r="Q22" s="263" t="e">
        <f ca="1">Berekeningen!Q41</f>
        <v>#REF!</v>
      </c>
      <c r="R22" s="263" t="e">
        <f ca="1">Berekeningen!R41</f>
        <v>#REF!</v>
      </c>
      <c r="S22" s="263" t="e">
        <f ca="1">Berekeningen!S41</f>
        <v>#REF!</v>
      </c>
      <c r="T22" s="263" t="e">
        <f ca="1">Berekeningen!T41</f>
        <v>#REF!</v>
      </c>
      <c r="U22" s="263" t="e">
        <f ca="1">Berekeningen!U41</f>
        <v>#REF!</v>
      </c>
      <c r="V22" s="263" t="e">
        <f ca="1">Berekeningen!V41</f>
        <v>#REF!</v>
      </c>
      <c r="W22" s="263" t="e">
        <f ca="1">Berekeningen!W41</f>
        <v>#REF!</v>
      </c>
      <c r="X22" s="263" t="e">
        <f ca="1">Berekeningen!X41</f>
        <v>#REF!</v>
      </c>
      <c r="Y22" s="263" t="e">
        <f ca="1">Berekeningen!Y41</f>
        <v>#REF!</v>
      </c>
      <c r="Z22" s="263" t="e">
        <f ca="1">Berekeningen!Z41</f>
        <v>#REF!</v>
      </c>
      <c r="AA22" s="263" t="e">
        <f ca="1">Berekeningen!AA41</f>
        <v>#REF!</v>
      </c>
      <c r="AB22" s="263" t="e">
        <f ca="1">Berekeningen!AB41</f>
        <v>#REF!</v>
      </c>
      <c r="AC22" s="263" t="e">
        <f ca="1">Berekeningen!AC41</f>
        <v>#REF!</v>
      </c>
      <c r="AD22" s="263" t="e">
        <f ca="1">Berekeningen!AD41</f>
        <v>#REF!</v>
      </c>
      <c r="AE22" s="263" t="e">
        <f ca="1">Berekeningen!AE41</f>
        <v>#REF!</v>
      </c>
      <c r="AF22" s="263" t="e">
        <f ca="1">Berekeningen!AF41</f>
        <v>#REF!</v>
      </c>
      <c r="AG22" s="263" t="e">
        <f ca="1">Berekeningen!AG41</f>
        <v>#REF!</v>
      </c>
      <c r="AH22" s="263" t="e">
        <f ca="1">Berekeningen!AH41</f>
        <v>#REF!</v>
      </c>
      <c r="AI22" s="263" t="e">
        <f ca="1">Berekeningen!AI41</f>
        <v>#REF!</v>
      </c>
      <c r="AJ22" s="263" t="e">
        <f ca="1">Berekeningen!AJ41</f>
        <v>#REF!</v>
      </c>
      <c r="AK22" s="263" t="e">
        <f ca="1">Berekeningen!AK41</f>
        <v>#REF!</v>
      </c>
      <c r="AL22" s="263" t="e">
        <f ca="1">Berekeningen!AL41</f>
        <v>#REF!</v>
      </c>
      <c r="AM22" s="263" t="e">
        <f ca="1">Berekeningen!AM41</f>
        <v>#REF!</v>
      </c>
      <c r="AN22" s="263" t="e">
        <f ca="1">Berekeningen!AN41</f>
        <v>#REF!</v>
      </c>
      <c r="AO22" s="263" t="e">
        <f ca="1">Berekeningen!AO41</f>
        <v>#REF!</v>
      </c>
      <c r="AP22" s="263" t="e">
        <f ca="1">Berekeningen!AP41</f>
        <v>#REF!</v>
      </c>
      <c r="AQ22" s="263" t="e">
        <f ca="1">Berekeningen!AQ41</f>
        <v>#REF!</v>
      </c>
      <c r="AR22" s="263" t="e">
        <f ca="1">Berekeningen!AR41</f>
        <v>#REF!</v>
      </c>
    </row>
    <row r="23" spans="1:44">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row>
    <row r="24" spans="1:44">
      <c r="B24" s="1" t="str">
        <f>Berekeningen!B43</f>
        <v>TOK</v>
      </c>
      <c r="C24" s="1" t="str">
        <f>Berekeningen!C43</f>
        <v>Totale Operationele Kosten (OPEX)</v>
      </c>
      <c r="D24" s="1" t="str">
        <f>Berekeningen!D43</f>
        <v>k€</v>
      </c>
      <c r="E24" s="2" t="e">
        <f ca="1">Berekeningen!E43</f>
        <v>#REF!</v>
      </c>
      <c r="F24" s="2" t="e">
        <f ca="1">Berekeningen!F43</f>
        <v>#REF!</v>
      </c>
      <c r="G24" s="2" t="e">
        <f ca="1">Berekeningen!G43</f>
        <v>#REF!</v>
      </c>
      <c r="H24" s="2" t="e">
        <f ca="1">Berekeningen!H43</f>
        <v>#REF!</v>
      </c>
      <c r="I24" s="2" t="e">
        <f ca="1">Berekeningen!I43</f>
        <v>#REF!</v>
      </c>
      <c r="J24" s="2" t="e">
        <f ca="1">Berekeningen!J43</f>
        <v>#REF!</v>
      </c>
      <c r="K24" s="2" t="e">
        <f ca="1">Berekeningen!K43</f>
        <v>#REF!</v>
      </c>
      <c r="L24" s="2" t="e">
        <f ca="1">Berekeningen!L43</f>
        <v>#REF!</v>
      </c>
      <c r="M24" s="2" t="e">
        <f ca="1">Berekeningen!M43</f>
        <v>#REF!</v>
      </c>
      <c r="N24" s="2" t="e">
        <f ca="1">Berekeningen!N43</f>
        <v>#REF!</v>
      </c>
      <c r="O24" s="2" t="e">
        <f ca="1">Berekeningen!O43</f>
        <v>#REF!</v>
      </c>
      <c r="P24" s="2" t="e">
        <f ca="1">Berekeningen!P43</f>
        <v>#REF!</v>
      </c>
      <c r="Q24" s="2" t="e">
        <f ca="1">Berekeningen!Q43</f>
        <v>#REF!</v>
      </c>
      <c r="R24" s="2" t="e">
        <f ca="1">Berekeningen!R43</f>
        <v>#REF!</v>
      </c>
      <c r="S24" s="2" t="e">
        <f ca="1">Berekeningen!S43</f>
        <v>#REF!</v>
      </c>
      <c r="T24" s="2" t="e">
        <f ca="1">Berekeningen!T43</f>
        <v>#REF!</v>
      </c>
      <c r="U24" s="2" t="e">
        <f ca="1">Berekeningen!U43</f>
        <v>#REF!</v>
      </c>
      <c r="V24" s="2" t="e">
        <f ca="1">Berekeningen!V43</f>
        <v>#REF!</v>
      </c>
      <c r="W24" s="2" t="e">
        <f ca="1">Berekeningen!W43</f>
        <v>#REF!</v>
      </c>
      <c r="X24" s="2" t="e">
        <f ca="1">Berekeningen!X43</f>
        <v>#REF!</v>
      </c>
      <c r="Y24" s="2" t="e">
        <f ca="1">Berekeningen!Y43</f>
        <v>#REF!</v>
      </c>
      <c r="Z24" s="2" t="e">
        <f ca="1">Berekeningen!Z43</f>
        <v>#REF!</v>
      </c>
      <c r="AA24" s="2" t="e">
        <f ca="1">Berekeningen!AA43</f>
        <v>#REF!</v>
      </c>
      <c r="AB24" s="2" t="e">
        <f ca="1">Berekeningen!AB43</f>
        <v>#REF!</v>
      </c>
      <c r="AC24" s="2" t="e">
        <f ca="1">Berekeningen!AC43</f>
        <v>#REF!</v>
      </c>
      <c r="AD24" s="2" t="e">
        <f ca="1">Berekeningen!AD43</f>
        <v>#REF!</v>
      </c>
      <c r="AE24" s="2" t="e">
        <f ca="1">Berekeningen!AE43</f>
        <v>#REF!</v>
      </c>
      <c r="AF24" s="2" t="e">
        <f ca="1">Berekeningen!AF43</f>
        <v>#REF!</v>
      </c>
      <c r="AG24" s="2" t="e">
        <f ca="1">Berekeningen!AG43</f>
        <v>#REF!</v>
      </c>
      <c r="AH24" s="2" t="e">
        <f ca="1">Berekeningen!AH43</f>
        <v>#REF!</v>
      </c>
      <c r="AI24" s="2" t="e">
        <f ca="1">Berekeningen!AI43</f>
        <v>#REF!</v>
      </c>
      <c r="AJ24" s="2" t="e">
        <f ca="1">Berekeningen!AJ43</f>
        <v>#REF!</v>
      </c>
      <c r="AK24" s="2" t="e">
        <f ca="1">Berekeningen!AK43</f>
        <v>#REF!</v>
      </c>
      <c r="AL24" s="2" t="e">
        <f ca="1">Berekeningen!AL43</f>
        <v>#REF!</v>
      </c>
      <c r="AM24" s="2" t="e">
        <f ca="1">Berekeningen!AM43</f>
        <v>#REF!</v>
      </c>
      <c r="AN24" s="2" t="e">
        <f ca="1">Berekeningen!AN43</f>
        <v>#REF!</v>
      </c>
      <c r="AO24" s="2" t="e">
        <f ca="1">Berekeningen!AO43</f>
        <v>#REF!</v>
      </c>
      <c r="AP24" s="2" t="e">
        <f ca="1">Berekeningen!AP43</f>
        <v>#REF!</v>
      </c>
      <c r="AQ24" s="2" t="e">
        <f ca="1">Berekeningen!AQ43</f>
        <v>#REF!</v>
      </c>
      <c r="AR24" s="2" t="e">
        <f ca="1">Berekeningen!AR43</f>
        <v>#REF!</v>
      </c>
    </row>
    <row r="25" spans="1:44">
      <c r="B25" s="1" t="str">
        <f>Berekeningen!B54</f>
        <v>TAfs</v>
      </c>
      <c r="C25" s="1" t="str">
        <f>Berekeningen!C54</f>
        <v>Totale Afschrijving k€</v>
      </c>
      <c r="D25" s="1" t="str">
        <f>Berekeningen!D54</f>
        <v>k€</v>
      </c>
      <c r="E25" s="2">
        <f>Berekeningen!E54</f>
        <v>0</v>
      </c>
      <c r="F25" s="2">
        <f>Berekeningen!F54</f>
        <v>0</v>
      </c>
      <c r="G25" s="2">
        <f>Berekeningen!G54</f>
        <v>0</v>
      </c>
      <c r="H25" s="2">
        <f>Berekeningen!H54</f>
        <v>0</v>
      </c>
      <c r="I25" s="2">
        <f>Berekeningen!I54</f>
        <v>0</v>
      </c>
      <c r="J25" s="2">
        <f>Berekeningen!J54</f>
        <v>0</v>
      </c>
      <c r="K25" s="2">
        <f>Berekeningen!K54</f>
        <v>0</v>
      </c>
      <c r="L25" s="2">
        <f>Berekeningen!L54</f>
        <v>0</v>
      </c>
      <c r="M25" s="2">
        <f>Berekeningen!M54</f>
        <v>0</v>
      </c>
      <c r="N25" s="2">
        <f>Berekeningen!N54</f>
        <v>0</v>
      </c>
      <c r="O25" s="2">
        <f>Berekeningen!O54</f>
        <v>0</v>
      </c>
      <c r="P25" s="2">
        <f>Berekeningen!P54</f>
        <v>0</v>
      </c>
      <c r="Q25" s="2">
        <f>Berekeningen!Q54</f>
        <v>0</v>
      </c>
      <c r="R25" s="2">
        <f>Berekeningen!R54</f>
        <v>0</v>
      </c>
      <c r="S25" s="2">
        <f>Berekeningen!S54</f>
        <v>0</v>
      </c>
      <c r="T25" s="2">
        <f>Berekeningen!T54</f>
        <v>0</v>
      </c>
      <c r="U25" s="2">
        <f>Berekeningen!U54</f>
        <v>0</v>
      </c>
      <c r="V25" s="2">
        <f>Berekeningen!V54</f>
        <v>0</v>
      </c>
      <c r="W25" s="2">
        <f>Berekeningen!W54</f>
        <v>0</v>
      </c>
      <c r="X25" s="2">
        <f>Berekeningen!X54</f>
        <v>0</v>
      </c>
      <c r="Y25" s="2">
        <f>Berekeningen!Y54</f>
        <v>0</v>
      </c>
      <c r="Z25" s="2">
        <f>Berekeningen!Z54</f>
        <v>0</v>
      </c>
      <c r="AA25" s="2">
        <f>Berekeningen!AA54</f>
        <v>0</v>
      </c>
      <c r="AB25" s="2">
        <f>Berekeningen!AB54</f>
        <v>0</v>
      </c>
      <c r="AC25" s="2">
        <f>Berekeningen!AC54</f>
        <v>0</v>
      </c>
      <c r="AD25" s="2">
        <f>Berekeningen!AD54</f>
        <v>0</v>
      </c>
      <c r="AE25" s="2">
        <f>Berekeningen!AE54</f>
        <v>0</v>
      </c>
      <c r="AF25" s="2">
        <f>Berekeningen!AF54</f>
        <v>0</v>
      </c>
      <c r="AG25" s="2">
        <f>Berekeningen!AG54</f>
        <v>0</v>
      </c>
      <c r="AH25" s="2">
        <f>Berekeningen!AH54</f>
        <v>0</v>
      </c>
      <c r="AI25" s="2">
        <f>Berekeningen!AI54</f>
        <v>0</v>
      </c>
      <c r="AJ25" s="2">
        <f>Berekeningen!AJ54</f>
        <v>0</v>
      </c>
      <c r="AK25" s="2">
        <f>Berekeningen!AK54</f>
        <v>0</v>
      </c>
      <c r="AL25" s="2">
        <f>Berekeningen!AL54</f>
        <v>0</v>
      </c>
      <c r="AM25" s="2">
        <f>Berekeningen!AM54</f>
        <v>0</v>
      </c>
      <c r="AN25" s="2">
        <f>Berekeningen!AN54</f>
        <v>0</v>
      </c>
      <c r="AO25" s="2">
        <f>Berekeningen!AO54</f>
        <v>0</v>
      </c>
      <c r="AP25" s="2">
        <f>Berekeningen!AP54</f>
        <v>0</v>
      </c>
      <c r="AQ25" s="2">
        <f>Berekeningen!AQ54</f>
        <v>0</v>
      </c>
      <c r="AR25" s="2">
        <f>Berekeningen!AR54</f>
        <v>0</v>
      </c>
    </row>
    <row r="26" spans="1:44">
      <c r="B26" s="1" t="str">
        <f>Berekeningen!B104</f>
        <v>TRe</v>
      </c>
      <c r="C26" s="1" t="str">
        <f>Berekeningen!C104</f>
        <v>Totale rente over VV investering</v>
      </c>
      <c r="D26" s="1" t="str">
        <f>Berekeningen!D104</f>
        <v>k€</v>
      </c>
      <c r="E26" s="2" t="e">
        <f>Berekeningen!E104</f>
        <v>#NUM!</v>
      </c>
      <c r="F26" s="2">
        <f>Berekeningen!F104</f>
        <v>0</v>
      </c>
      <c r="G26" s="2" t="e">
        <f>Berekeningen!G104</f>
        <v>#NUM!</v>
      </c>
      <c r="H26" s="2">
        <f>Berekeningen!H104</f>
        <v>0</v>
      </c>
      <c r="I26" s="2">
        <f>Berekeningen!I104</f>
        <v>0</v>
      </c>
      <c r="J26" s="2">
        <f>Berekeningen!J104</f>
        <v>0</v>
      </c>
      <c r="K26" s="2">
        <f>Berekeningen!K104</f>
        <v>0</v>
      </c>
      <c r="L26" s="2">
        <f>Berekeningen!L104</f>
        <v>0</v>
      </c>
      <c r="M26" s="2">
        <f>Berekeningen!M104</f>
        <v>0</v>
      </c>
      <c r="N26" s="2">
        <f>Berekeningen!N104</f>
        <v>0</v>
      </c>
      <c r="O26" s="2">
        <f>Berekeningen!O104</f>
        <v>0</v>
      </c>
      <c r="P26" s="2">
        <f>Berekeningen!P104</f>
        <v>0</v>
      </c>
      <c r="Q26" s="2">
        <f>Berekeningen!Q104</f>
        <v>0</v>
      </c>
      <c r="R26" s="2">
        <f>Berekeningen!R104</f>
        <v>0</v>
      </c>
      <c r="S26" s="2">
        <f>Berekeningen!S104</f>
        <v>0</v>
      </c>
      <c r="T26" s="2">
        <f>Berekeningen!T104</f>
        <v>0</v>
      </c>
      <c r="U26" s="2">
        <f>Berekeningen!U104</f>
        <v>0</v>
      </c>
      <c r="V26" s="2">
        <f>Berekeningen!V104</f>
        <v>0</v>
      </c>
      <c r="W26" s="2">
        <f>Berekeningen!W104</f>
        <v>0</v>
      </c>
      <c r="X26" s="2">
        <f>Berekeningen!X104</f>
        <v>0</v>
      </c>
      <c r="Y26" s="2">
        <f>Berekeningen!Y104</f>
        <v>0</v>
      </c>
      <c r="Z26" s="2">
        <f>Berekeningen!Z104</f>
        <v>0</v>
      </c>
      <c r="AA26" s="2">
        <f>Berekeningen!AA104</f>
        <v>0</v>
      </c>
      <c r="AB26" s="2">
        <f>Berekeningen!AB104</f>
        <v>0</v>
      </c>
      <c r="AC26" s="2">
        <f>Berekeningen!AC104</f>
        <v>0</v>
      </c>
      <c r="AD26" s="2">
        <f>Berekeningen!AD104</f>
        <v>0</v>
      </c>
      <c r="AE26" s="2">
        <f>Berekeningen!AE104</f>
        <v>0</v>
      </c>
      <c r="AF26" s="2">
        <f>Berekeningen!AF104</f>
        <v>0</v>
      </c>
      <c r="AG26" s="2">
        <f>Berekeningen!AG104</f>
        <v>0</v>
      </c>
      <c r="AH26" s="2">
        <f>Berekeningen!AH104</f>
        <v>0</v>
      </c>
      <c r="AI26" s="2">
        <f>Berekeningen!AI104</f>
        <v>0</v>
      </c>
      <c r="AJ26" s="2">
        <f>Berekeningen!AJ104</f>
        <v>0</v>
      </c>
      <c r="AK26" s="2">
        <f>Berekeningen!AK104</f>
        <v>0</v>
      </c>
      <c r="AL26" s="2">
        <f>Berekeningen!AL104</f>
        <v>0</v>
      </c>
      <c r="AM26" s="2">
        <f>Berekeningen!AM104</f>
        <v>0</v>
      </c>
      <c r="AN26" s="2">
        <f>Berekeningen!AN104</f>
        <v>0</v>
      </c>
      <c r="AO26" s="2">
        <f>Berekeningen!AO104</f>
        <v>0</v>
      </c>
      <c r="AP26" s="2">
        <f>Berekeningen!AP104</f>
        <v>0</v>
      </c>
      <c r="AQ26" s="2">
        <f>Berekeningen!AQ104</f>
        <v>0</v>
      </c>
      <c r="AR26" s="2">
        <f>Berekeningen!AR104</f>
        <v>0</v>
      </c>
    </row>
    <row r="27" spans="1:44">
      <c r="B27" s="273" t="str">
        <f>Berekeningen!B111</f>
        <v>TK = TOK + TAfs + TRe</v>
      </c>
      <c r="C27" s="273" t="str">
        <f>Berekeningen!C111</f>
        <v>Totale kosten</v>
      </c>
      <c r="D27" s="273" t="str">
        <f>Berekeningen!D111</f>
        <v>k€</v>
      </c>
      <c r="E27" s="274" t="e">
        <f ca="1">Berekeningen!E111</f>
        <v>#REF!</v>
      </c>
      <c r="F27" s="274" t="e">
        <f ca="1">Berekeningen!F111</f>
        <v>#REF!</v>
      </c>
      <c r="G27" s="274" t="e">
        <f ca="1">Berekeningen!G111</f>
        <v>#REF!</v>
      </c>
      <c r="H27" s="274" t="e">
        <f ca="1">Berekeningen!H111</f>
        <v>#REF!</v>
      </c>
      <c r="I27" s="274" t="e">
        <f ca="1">Berekeningen!I111</f>
        <v>#REF!</v>
      </c>
      <c r="J27" s="274" t="e">
        <f ca="1">Berekeningen!J111</f>
        <v>#REF!</v>
      </c>
      <c r="K27" s="274" t="e">
        <f ca="1">Berekeningen!K111</f>
        <v>#REF!</v>
      </c>
      <c r="L27" s="274" t="e">
        <f ca="1">Berekeningen!L111</f>
        <v>#REF!</v>
      </c>
      <c r="M27" s="274" t="e">
        <f ca="1">Berekeningen!M111</f>
        <v>#REF!</v>
      </c>
      <c r="N27" s="274" t="e">
        <f ca="1">Berekeningen!N111</f>
        <v>#REF!</v>
      </c>
      <c r="O27" s="274" t="e">
        <f ca="1">Berekeningen!O111</f>
        <v>#REF!</v>
      </c>
      <c r="P27" s="274" t="e">
        <f ca="1">Berekeningen!P111</f>
        <v>#REF!</v>
      </c>
      <c r="Q27" s="274" t="e">
        <f ca="1">Berekeningen!Q111</f>
        <v>#REF!</v>
      </c>
      <c r="R27" s="274" t="e">
        <f ca="1">Berekeningen!R111</f>
        <v>#REF!</v>
      </c>
      <c r="S27" s="274" t="e">
        <f ca="1">Berekeningen!S111</f>
        <v>#REF!</v>
      </c>
      <c r="T27" s="274" t="e">
        <f ca="1">Berekeningen!T111</f>
        <v>#REF!</v>
      </c>
      <c r="U27" s="274" t="e">
        <f ca="1">Berekeningen!U111</f>
        <v>#REF!</v>
      </c>
      <c r="V27" s="274" t="e">
        <f ca="1">Berekeningen!V111</f>
        <v>#REF!</v>
      </c>
      <c r="W27" s="274" t="e">
        <f ca="1">Berekeningen!W111</f>
        <v>#REF!</v>
      </c>
      <c r="X27" s="274" t="e">
        <f ca="1">Berekeningen!X111</f>
        <v>#REF!</v>
      </c>
      <c r="Y27" s="274" t="e">
        <f ca="1">Berekeningen!Y111</f>
        <v>#REF!</v>
      </c>
      <c r="Z27" s="274" t="e">
        <f ca="1">Berekeningen!Z111</f>
        <v>#REF!</v>
      </c>
      <c r="AA27" s="274" t="e">
        <f ca="1">Berekeningen!AA111</f>
        <v>#REF!</v>
      </c>
      <c r="AB27" s="274" t="e">
        <f ca="1">Berekeningen!AB111</f>
        <v>#REF!</v>
      </c>
      <c r="AC27" s="274" t="e">
        <f ca="1">Berekeningen!AC111</f>
        <v>#REF!</v>
      </c>
      <c r="AD27" s="274" t="e">
        <f ca="1">Berekeningen!AD111</f>
        <v>#REF!</v>
      </c>
      <c r="AE27" s="274" t="e">
        <f ca="1">Berekeningen!AE111</f>
        <v>#REF!</v>
      </c>
      <c r="AF27" s="274" t="e">
        <f ca="1">Berekeningen!AF111</f>
        <v>#REF!</v>
      </c>
      <c r="AG27" s="274" t="e">
        <f ca="1">Berekeningen!AG111</f>
        <v>#REF!</v>
      </c>
      <c r="AH27" s="274" t="e">
        <f ca="1">Berekeningen!AH111</f>
        <v>#REF!</v>
      </c>
      <c r="AI27" s="274" t="e">
        <f ca="1">Berekeningen!AI111</f>
        <v>#REF!</v>
      </c>
      <c r="AJ27" s="274" t="e">
        <f ca="1">Berekeningen!AJ111</f>
        <v>#REF!</v>
      </c>
      <c r="AK27" s="274" t="e">
        <f ca="1">Berekeningen!AK111</f>
        <v>#REF!</v>
      </c>
      <c r="AL27" s="274" t="e">
        <f ca="1">Berekeningen!AL111</f>
        <v>#REF!</v>
      </c>
      <c r="AM27" s="274" t="e">
        <f ca="1">Berekeningen!AM111</f>
        <v>#REF!</v>
      </c>
      <c r="AN27" s="274" t="e">
        <f ca="1">Berekeningen!AN111</f>
        <v>#REF!</v>
      </c>
      <c r="AO27" s="274" t="e">
        <f ca="1">Berekeningen!AO111</f>
        <v>#REF!</v>
      </c>
      <c r="AP27" s="274" t="e">
        <f ca="1">Berekeningen!AP111</f>
        <v>#REF!</v>
      </c>
      <c r="AQ27" s="274" t="e">
        <f ca="1">Berekeningen!AQ111</f>
        <v>#REF!</v>
      </c>
      <c r="AR27" s="274" t="e">
        <f ca="1">Berekeningen!AR111</f>
        <v>#REF!</v>
      </c>
    </row>
    <row r="28" spans="1:44">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row>
    <row r="29" spans="1:44">
      <c r="B29" s="262" t="str">
        <f>Berekeningen!B112</f>
        <v>WvB</v>
      </c>
      <c r="C29" s="262" t="str">
        <f>Berekeningen!C112</f>
        <v>Winst voor belasting</v>
      </c>
      <c r="D29" s="262" t="str">
        <f>Berekeningen!D112</f>
        <v>k€</v>
      </c>
      <c r="E29" s="263" t="e">
        <f ca="1">Berekeningen!E112</f>
        <v>#REF!</v>
      </c>
      <c r="F29" s="263" t="e">
        <f ca="1">Berekeningen!F112</f>
        <v>#REF!</v>
      </c>
      <c r="G29" s="263" t="e">
        <f ca="1">Berekeningen!G112</f>
        <v>#REF!</v>
      </c>
      <c r="H29" s="263" t="e">
        <f ca="1">Berekeningen!H112</f>
        <v>#REF!</v>
      </c>
      <c r="I29" s="263" t="e">
        <f ca="1">Berekeningen!I112</f>
        <v>#REF!</v>
      </c>
      <c r="J29" s="263" t="e">
        <f ca="1">Berekeningen!J112</f>
        <v>#REF!</v>
      </c>
      <c r="K29" s="263" t="e">
        <f ca="1">Berekeningen!K112</f>
        <v>#REF!</v>
      </c>
      <c r="L29" s="263" t="e">
        <f ca="1">Berekeningen!L112</f>
        <v>#REF!</v>
      </c>
      <c r="M29" s="263" t="e">
        <f ca="1">Berekeningen!M112</f>
        <v>#REF!</v>
      </c>
      <c r="N29" s="263" t="e">
        <f ca="1">Berekeningen!N112</f>
        <v>#REF!</v>
      </c>
      <c r="O29" s="263" t="e">
        <f ca="1">Berekeningen!O112</f>
        <v>#REF!</v>
      </c>
      <c r="P29" s="263" t="e">
        <f ca="1">Berekeningen!P112</f>
        <v>#REF!</v>
      </c>
      <c r="Q29" s="263" t="e">
        <f ca="1">Berekeningen!Q112</f>
        <v>#REF!</v>
      </c>
      <c r="R29" s="263" t="e">
        <f ca="1">Berekeningen!R112</f>
        <v>#REF!</v>
      </c>
      <c r="S29" s="263" t="e">
        <f ca="1">Berekeningen!S112</f>
        <v>#REF!</v>
      </c>
      <c r="T29" s="263" t="e">
        <f ca="1">Berekeningen!T112</f>
        <v>#REF!</v>
      </c>
      <c r="U29" s="263" t="e">
        <f ca="1">Berekeningen!U112</f>
        <v>#REF!</v>
      </c>
      <c r="V29" s="263" t="e">
        <f ca="1">Berekeningen!V112</f>
        <v>#REF!</v>
      </c>
      <c r="W29" s="263" t="e">
        <f ca="1">Berekeningen!W112</f>
        <v>#REF!</v>
      </c>
      <c r="X29" s="263" t="e">
        <f ca="1">Berekeningen!X112</f>
        <v>#REF!</v>
      </c>
      <c r="Y29" s="263" t="e">
        <f ca="1">Berekeningen!Y112</f>
        <v>#REF!</v>
      </c>
      <c r="Z29" s="263" t="e">
        <f ca="1">Berekeningen!Z112</f>
        <v>#REF!</v>
      </c>
      <c r="AA29" s="263" t="e">
        <f ca="1">Berekeningen!AA112</f>
        <v>#REF!</v>
      </c>
      <c r="AB29" s="263" t="e">
        <f ca="1">Berekeningen!AB112</f>
        <v>#REF!</v>
      </c>
      <c r="AC29" s="263" t="e">
        <f ca="1">Berekeningen!AC112</f>
        <v>#REF!</v>
      </c>
      <c r="AD29" s="263" t="e">
        <f ca="1">Berekeningen!AD112</f>
        <v>#REF!</v>
      </c>
      <c r="AE29" s="263" t="e">
        <f ca="1">Berekeningen!AE112</f>
        <v>#REF!</v>
      </c>
      <c r="AF29" s="263" t="e">
        <f ca="1">Berekeningen!AF112</f>
        <v>#REF!</v>
      </c>
      <c r="AG29" s="263" t="e">
        <f ca="1">Berekeningen!AG112</f>
        <v>#REF!</v>
      </c>
      <c r="AH29" s="263" t="e">
        <f ca="1">Berekeningen!AH112</f>
        <v>#REF!</v>
      </c>
      <c r="AI29" s="263" t="e">
        <f ca="1">Berekeningen!AI112</f>
        <v>#REF!</v>
      </c>
      <c r="AJ29" s="263" t="e">
        <f ca="1">Berekeningen!AJ112</f>
        <v>#REF!</v>
      </c>
      <c r="AK29" s="263" t="e">
        <f ca="1">Berekeningen!AK112</f>
        <v>#REF!</v>
      </c>
      <c r="AL29" s="263" t="e">
        <f ca="1">Berekeningen!AL112</f>
        <v>#REF!</v>
      </c>
      <c r="AM29" s="263" t="e">
        <f ca="1">Berekeningen!AM112</f>
        <v>#REF!</v>
      </c>
      <c r="AN29" s="263" t="e">
        <f ca="1">Berekeningen!AN112</f>
        <v>#REF!</v>
      </c>
      <c r="AO29" s="263" t="e">
        <f ca="1">Berekeningen!AO112</f>
        <v>#REF!</v>
      </c>
      <c r="AP29" s="263" t="e">
        <f ca="1">Berekeningen!AP112</f>
        <v>#REF!</v>
      </c>
      <c r="AQ29" s="263" t="e">
        <f ca="1">Berekeningen!AQ112</f>
        <v>#REF!</v>
      </c>
      <c r="AR29" s="263" t="e">
        <f ca="1">Berekeningen!AR112</f>
        <v>#REF!</v>
      </c>
    </row>
    <row r="31" spans="1:44">
      <c r="B31" s="273" t="str">
        <f>Berekeningen!B114</f>
        <v>Verlies</v>
      </c>
      <c r="C31" s="273" t="str">
        <f>Berekeningen!C114</f>
        <v>Verliezen uit verleden</v>
      </c>
      <c r="D31" s="273" t="str">
        <f>Berekeningen!D114</f>
        <v>k€</v>
      </c>
      <c r="E31" s="274" t="e">
        <f ca="1">Berekeningen!E114</f>
        <v>#REF!</v>
      </c>
      <c r="F31" s="274">
        <f>Berekeningen!F114</f>
        <v>0</v>
      </c>
      <c r="G31" s="274" t="e">
        <f ca="1">Berekeningen!G114</f>
        <v>#REF!</v>
      </c>
      <c r="H31" s="274" t="e">
        <f ca="1">Berekeningen!H114</f>
        <v>#REF!</v>
      </c>
      <c r="I31" s="274" t="e">
        <f ca="1">Berekeningen!I114</f>
        <v>#REF!</v>
      </c>
      <c r="J31" s="274" t="e">
        <f ca="1">Berekeningen!J114</f>
        <v>#REF!</v>
      </c>
      <c r="K31" s="274" t="e">
        <f ca="1">Berekeningen!K114</f>
        <v>#REF!</v>
      </c>
      <c r="L31" s="274" t="e">
        <f ca="1">Berekeningen!L114</f>
        <v>#REF!</v>
      </c>
      <c r="M31" s="274" t="e">
        <f ca="1">Berekeningen!M114</f>
        <v>#REF!</v>
      </c>
      <c r="N31" s="274" t="e">
        <f ca="1">Berekeningen!N114</f>
        <v>#REF!</v>
      </c>
      <c r="O31" s="274" t="e">
        <f ca="1">Berekeningen!O114</f>
        <v>#REF!</v>
      </c>
      <c r="P31" s="274" t="e">
        <f ca="1">Berekeningen!P114</f>
        <v>#REF!</v>
      </c>
      <c r="Q31" s="274" t="e">
        <f ca="1">Berekeningen!Q114</f>
        <v>#REF!</v>
      </c>
      <c r="R31" s="274" t="e">
        <f ca="1">Berekeningen!R114</f>
        <v>#REF!</v>
      </c>
      <c r="S31" s="274" t="e">
        <f ca="1">Berekeningen!S114</f>
        <v>#REF!</v>
      </c>
      <c r="T31" s="274" t="e">
        <f ca="1">Berekeningen!T114</f>
        <v>#REF!</v>
      </c>
      <c r="U31" s="274" t="e">
        <f ca="1">Berekeningen!U114</f>
        <v>#REF!</v>
      </c>
      <c r="V31" s="274" t="e">
        <f ca="1">Berekeningen!V114</f>
        <v>#REF!</v>
      </c>
      <c r="W31" s="274" t="e">
        <f ca="1">Berekeningen!W114</f>
        <v>#REF!</v>
      </c>
      <c r="X31" s="274" t="e">
        <f ca="1">Berekeningen!X114</f>
        <v>#REF!</v>
      </c>
      <c r="Y31" s="274" t="e">
        <f ca="1">Berekeningen!Y114</f>
        <v>#REF!</v>
      </c>
      <c r="Z31" s="274" t="e">
        <f ca="1">Berekeningen!Z114</f>
        <v>#REF!</v>
      </c>
      <c r="AA31" s="274" t="e">
        <f ca="1">Berekeningen!AA114</f>
        <v>#REF!</v>
      </c>
      <c r="AB31" s="274" t="e">
        <f ca="1">Berekeningen!AB114</f>
        <v>#REF!</v>
      </c>
      <c r="AC31" s="274" t="e">
        <f ca="1">Berekeningen!AC114</f>
        <v>#REF!</v>
      </c>
      <c r="AD31" s="274" t="e">
        <f ca="1">Berekeningen!AD114</f>
        <v>#REF!</v>
      </c>
      <c r="AE31" s="274" t="e">
        <f ca="1">Berekeningen!AE114</f>
        <v>#REF!</v>
      </c>
      <c r="AF31" s="274" t="e">
        <f ca="1">Berekeningen!AF114</f>
        <v>#REF!</v>
      </c>
      <c r="AG31" s="274" t="e">
        <f ca="1">Berekeningen!AG114</f>
        <v>#REF!</v>
      </c>
      <c r="AH31" s="274" t="e">
        <f ca="1">Berekeningen!AH114</f>
        <v>#REF!</v>
      </c>
      <c r="AI31" s="274" t="e">
        <f ca="1">Berekeningen!AI114</f>
        <v>#REF!</v>
      </c>
      <c r="AJ31" s="274" t="e">
        <f ca="1">Berekeningen!AJ114</f>
        <v>#REF!</v>
      </c>
      <c r="AK31" s="274" t="e">
        <f ca="1">Berekeningen!AK114</f>
        <v>#REF!</v>
      </c>
      <c r="AL31" s="274" t="e">
        <f ca="1">Berekeningen!AL114</f>
        <v>#REF!</v>
      </c>
      <c r="AM31" s="274" t="e">
        <f ca="1">Berekeningen!AM114</f>
        <v>#REF!</v>
      </c>
      <c r="AN31" s="274" t="e">
        <f ca="1">Berekeningen!AN114</f>
        <v>#REF!</v>
      </c>
      <c r="AO31" s="274" t="e">
        <f ca="1">Berekeningen!AO114</f>
        <v>#REF!</v>
      </c>
      <c r="AP31" s="274" t="e">
        <f ca="1">Berekeningen!AP114</f>
        <v>#REF!</v>
      </c>
      <c r="AQ31" s="274" t="e">
        <f ca="1">Berekeningen!AQ114</f>
        <v>#REF!</v>
      </c>
      <c r="AR31" s="274" t="e">
        <f ca="1">Berekeningen!AR114</f>
        <v>#REF!</v>
      </c>
    </row>
    <row r="33" spans="2:44">
      <c r="B33" s="262" t="str">
        <f>Berekeningen!B116</f>
        <v>BI = WvB - Verlies</v>
      </c>
      <c r="C33" s="262" t="str">
        <f>Berekeningen!C116</f>
        <v>Belastbaar inkomen</v>
      </c>
      <c r="D33" s="262" t="str">
        <f>Berekeningen!D116</f>
        <v>k€</v>
      </c>
      <c r="E33" s="263" t="e">
        <f ca="1">Berekeningen!E116</f>
        <v>#REF!</v>
      </c>
      <c r="F33" s="263" t="e">
        <f ca="1">Berekeningen!F116</f>
        <v>#REF!</v>
      </c>
      <c r="G33" s="263" t="e">
        <f ca="1">Berekeningen!G116</f>
        <v>#REF!</v>
      </c>
      <c r="H33" s="263" t="e">
        <f ca="1">Berekeningen!H116</f>
        <v>#REF!</v>
      </c>
      <c r="I33" s="263" t="e">
        <f ca="1">Berekeningen!I116</f>
        <v>#REF!</v>
      </c>
      <c r="J33" s="263" t="e">
        <f ca="1">Berekeningen!J116</f>
        <v>#REF!</v>
      </c>
      <c r="K33" s="263" t="e">
        <f ca="1">Berekeningen!K116</f>
        <v>#REF!</v>
      </c>
      <c r="L33" s="263" t="e">
        <f ca="1">Berekeningen!L116</f>
        <v>#REF!</v>
      </c>
      <c r="M33" s="263" t="e">
        <f ca="1">Berekeningen!M116</f>
        <v>#REF!</v>
      </c>
      <c r="N33" s="263" t="e">
        <f ca="1">Berekeningen!N116</f>
        <v>#REF!</v>
      </c>
      <c r="O33" s="263" t="e">
        <f ca="1">Berekeningen!O116</f>
        <v>#REF!</v>
      </c>
      <c r="P33" s="263" t="e">
        <f ca="1">Berekeningen!P116</f>
        <v>#REF!</v>
      </c>
      <c r="Q33" s="263" t="e">
        <f ca="1">Berekeningen!Q116</f>
        <v>#REF!</v>
      </c>
      <c r="R33" s="263" t="e">
        <f ca="1">Berekeningen!R116</f>
        <v>#REF!</v>
      </c>
      <c r="S33" s="263" t="e">
        <f ca="1">Berekeningen!S116</f>
        <v>#REF!</v>
      </c>
      <c r="T33" s="263" t="e">
        <f ca="1">Berekeningen!T116</f>
        <v>#REF!</v>
      </c>
      <c r="U33" s="263" t="e">
        <f ca="1">Berekeningen!U116</f>
        <v>#REF!</v>
      </c>
      <c r="V33" s="263" t="e">
        <f ca="1">Berekeningen!V116</f>
        <v>#REF!</v>
      </c>
      <c r="W33" s="263" t="e">
        <f ca="1">Berekeningen!W116</f>
        <v>#REF!</v>
      </c>
      <c r="X33" s="263" t="e">
        <f ca="1">Berekeningen!X116</f>
        <v>#REF!</v>
      </c>
      <c r="Y33" s="263" t="e">
        <f ca="1">Berekeningen!Y116</f>
        <v>#REF!</v>
      </c>
      <c r="Z33" s="263" t="e">
        <f ca="1">Berekeningen!Z116</f>
        <v>#REF!</v>
      </c>
      <c r="AA33" s="263" t="e">
        <f ca="1">Berekeningen!AA116</f>
        <v>#REF!</v>
      </c>
      <c r="AB33" s="263" t="e">
        <f ca="1">Berekeningen!AB116</f>
        <v>#REF!</v>
      </c>
      <c r="AC33" s="263" t="e">
        <f ca="1">Berekeningen!AC116</f>
        <v>#REF!</v>
      </c>
      <c r="AD33" s="263" t="e">
        <f ca="1">Berekeningen!AD116</f>
        <v>#REF!</v>
      </c>
      <c r="AE33" s="263" t="e">
        <f ca="1">Berekeningen!AE116</f>
        <v>#REF!</v>
      </c>
      <c r="AF33" s="263" t="e">
        <f ca="1">Berekeningen!AF116</f>
        <v>#REF!</v>
      </c>
      <c r="AG33" s="263" t="e">
        <f ca="1">Berekeningen!AG116</f>
        <v>#REF!</v>
      </c>
      <c r="AH33" s="263" t="e">
        <f ca="1">Berekeningen!AH116</f>
        <v>#REF!</v>
      </c>
      <c r="AI33" s="263" t="e">
        <f ca="1">Berekeningen!AI116</f>
        <v>#REF!</v>
      </c>
      <c r="AJ33" s="263" t="e">
        <f ca="1">Berekeningen!AJ116</f>
        <v>#REF!</v>
      </c>
      <c r="AK33" s="263" t="e">
        <f ca="1">Berekeningen!AK116</f>
        <v>#REF!</v>
      </c>
      <c r="AL33" s="263" t="e">
        <f ca="1">Berekeningen!AL116</f>
        <v>#REF!</v>
      </c>
      <c r="AM33" s="263" t="e">
        <f ca="1">Berekeningen!AM116</f>
        <v>#REF!</v>
      </c>
      <c r="AN33" s="263" t="e">
        <f ca="1">Berekeningen!AN116</f>
        <v>#REF!</v>
      </c>
      <c r="AO33" s="263" t="e">
        <f ca="1">Berekeningen!AO116</f>
        <v>#REF!</v>
      </c>
      <c r="AP33" s="263" t="e">
        <f ca="1">Berekeningen!AP116</f>
        <v>#REF!</v>
      </c>
      <c r="AQ33" s="263" t="e">
        <f ca="1">Berekeningen!AQ116</f>
        <v>#REF!</v>
      </c>
      <c r="AR33" s="263" t="e">
        <f ca="1">Berekeningen!AR116</f>
        <v>#REF!</v>
      </c>
    </row>
    <row r="35" spans="2:44">
      <c r="B35" s="273" t="str">
        <f>Berekeningen!B118</f>
        <v>VpB</v>
      </c>
      <c r="C35" s="273" t="str">
        <f>Berekeningen!C118</f>
        <v>Vennootschapsbelasting (=WvB*belastingtarief)</v>
      </c>
      <c r="D35" s="273" t="str">
        <f>Berekeningen!D118</f>
        <v>k€</v>
      </c>
      <c r="E35" s="274" t="e">
        <f ca="1">Berekeningen!E118</f>
        <v>#REF!</v>
      </c>
      <c r="F35" s="274" t="e">
        <f ca="1">Berekeningen!F118</f>
        <v>#REF!</v>
      </c>
      <c r="G35" s="274" t="e">
        <f ca="1">Berekeningen!G118</f>
        <v>#REF!</v>
      </c>
      <c r="H35" s="274" t="e">
        <f ca="1">Berekeningen!H118</f>
        <v>#REF!</v>
      </c>
      <c r="I35" s="274" t="e">
        <f ca="1">Berekeningen!I118</f>
        <v>#REF!</v>
      </c>
      <c r="J35" s="274" t="e">
        <f ca="1">Berekeningen!J118</f>
        <v>#REF!</v>
      </c>
      <c r="K35" s="274" t="e">
        <f ca="1">Berekeningen!K118</f>
        <v>#REF!</v>
      </c>
      <c r="L35" s="274" t="e">
        <f ca="1">Berekeningen!L118</f>
        <v>#REF!</v>
      </c>
      <c r="M35" s="274" t="e">
        <f ca="1">Berekeningen!M118</f>
        <v>#REF!</v>
      </c>
      <c r="N35" s="274" t="e">
        <f ca="1">Berekeningen!N118</f>
        <v>#REF!</v>
      </c>
      <c r="O35" s="274" t="e">
        <f ca="1">Berekeningen!O118</f>
        <v>#REF!</v>
      </c>
      <c r="P35" s="274" t="e">
        <f ca="1">Berekeningen!P118</f>
        <v>#REF!</v>
      </c>
      <c r="Q35" s="274" t="e">
        <f ca="1">Berekeningen!Q118</f>
        <v>#REF!</v>
      </c>
      <c r="R35" s="274" t="e">
        <f ca="1">Berekeningen!R118</f>
        <v>#REF!</v>
      </c>
      <c r="S35" s="274" t="e">
        <f ca="1">Berekeningen!S118</f>
        <v>#REF!</v>
      </c>
      <c r="T35" s="274" t="e">
        <f ca="1">Berekeningen!T118</f>
        <v>#REF!</v>
      </c>
      <c r="U35" s="274" t="e">
        <f ca="1">Berekeningen!U118</f>
        <v>#REF!</v>
      </c>
      <c r="V35" s="274" t="e">
        <f ca="1">Berekeningen!V118</f>
        <v>#REF!</v>
      </c>
      <c r="W35" s="274" t="e">
        <f ca="1">Berekeningen!W118</f>
        <v>#REF!</v>
      </c>
      <c r="X35" s="274" t="e">
        <f ca="1">Berekeningen!X118</f>
        <v>#REF!</v>
      </c>
      <c r="Y35" s="274" t="e">
        <f ca="1">Berekeningen!Y118</f>
        <v>#REF!</v>
      </c>
      <c r="Z35" s="274" t="e">
        <f ca="1">Berekeningen!Z118</f>
        <v>#REF!</v>
      </c>
      <c r="AA35" s="274" t="e">
        <f ca="1">Berekeningen!AA118</f>
        <v>#REF!</v>
      </c>
      <c r="AB35" s="274" t="e">
        <f ca="1">Berekeningen!AB118</f>
        <v>#REF!</v>
      </c>
      <c r="AC35" s="274" t="e">
        <f ca="1">Berekeningen!AC118</f>
        <v>#REF!</v>
      </c>
      <c r="AD35" s="274" t="e">
        <f ca="1">Berekeningen!AD118</f>
        <v>#REF!</v>
      </c>
      <c r="AE35" s="274" t="e">
        <f ca="1">Berekeningen!AE118</f>
        <v>#REF!</v>
      </c>
      <c r="AF35" s="274" t="e">
        <f ca="1">Berekeningen!AF118</f>
        <v>#REF!</v>
      </c>
      <c r="AG35" s="274" t="e">
        <f ca="1">Berekeningen!AG118</f>
        <v>#REF!</v>
      </c>
      <c r="AH35" s="274" t="e">
        <f ca="1">Berekeningen!AH118</f>
        <v>#REF!</v>
      </c>
      <c r="AI35" s="274" t="e">
        <f ca="1">Berekeningen!AI118</f>
        <v>#REF!</v>
      </c>
      <c r="AJ35" s="274" t="e">
        <f ca="1">Berekeningen!AJ118</f>
        <v>#REF!</v>
      </c>
      <c r="AK35" s="274" t="e">
        <f ca="1">Berekeningen!AK118</f>
        <v>#REF!</v>
      </c>
      <c r="AL35" s="274" t="e">
        <f ca="1">Berekeningen!AL118</f>
        <v>#REF!</v>
      </c>
      <c r="AM35" s="274" t="e">
        <f ca="1">Berekeningen!AM118</f>
        <v>#REF!</v>
      </c>
      <c r="AN35" s="274" t="e">
        <f ca="1">Berekeningen!AN118</f>
        <v>#REF!</v>
      </c>
      <c r="AO35" s="274" t="e">
        <f ca="1">Berekeningen!AO118</f>
        <v>#REF!</v>
      </c>
      <c r="AP35" s="274" t="e">
        <f ca="1">Berekeningen!AP118</f>
        <v>#REF!</v>
      </c>
      <c r="AQ35" s="274" t="e">
        <f ca="1">Berekeningen!AQ118</f>
        <v>#REF!</v>
      </c>
      <c r="AR35" s="274" t="e">
        <f ca="1">Berekeningen!AR118</f>
        <v>#REF!</v>
      </c>
    </row>
    <row r="37" spans="2:44">
      <c r="B37" s="262" t="str">
        <f>Berekeningen!B120</f>
        <v>NW=BI-VpB</v>
      </c>
      <c r="C37" s="262" t="str">
        <f>Berekeningen!C120</f>
        <v>Netto Winst</v>
      </c>
      <c r="D37" s="262" t="str">
        <f>Berekeningen!D120</f>
        <v>k€</v>
      </c>
      <c r="E37" s="263" t="e">
        <f ca="1">Berekeningen!E120</f>
        <v>#REF!</v>
      </c>
      <c r="F37" s="263" t="e">
        <f ca="1">Berekeningen!F120</f>
        <v>#REF!</v>
      </c>
      <c r="G37" s="263" t="e">
        <f ca="1">Berekeningen!G120</f>
        <v>#REF!</v>
      </c>
      <c r="H37" s="263" t="e">
        <f ca="1">Berekeningen!H120</f>
        <v>#REF!</v>
      </c>
      <c r="I37" s="263" t="e">
        <f ca="1">Berekeningen!I120</f>
        <v>#REF!</v>
      </c>
      <c r="J37" s="263" t="e">
        <f ca="1">Berekeningen!J120</f>
        <v>#REF!</v>
      </c>
      <c r="K37" s="263" t="e">
        <f ca="1">Berekeningen!K120</f>
        <v>#REF!</v>
      </c>
      <c r="L37" s="263" t="e">
        <f ca="1">Berekeningen!L120</f>
        <v>#REF!</v>
      </c>
      <c r="M37" s="263" t="e">
        <f ca="1">Berekeningen!M120</f>
        <v>#REF!</v>
      </c>
      <c r="N37" s="263" t="e">
        <f ca="1">Berekeningen!N120</f>
        <v>#REF!</v>
      </c>
      <c r="O37" s="263" t="e">
        <f ca="1">Berekeningen!O120</f>
        <v>#REF!</v>
      </c>
      <c r="P37" s="263" t="e">
        <f ca="1">Berekeningen!P120</f>
        <v>#REF!</v>
      </c>
      <c r="Q37" s="263" t="e">
        <f ca="1">Berekeningen!Q120</f>
        <v>#REF!</v>
      </c>
      <c r="R37" s="263" t="e">
        <f ca="1">Berekeningen!R120</f>
        <v>#REF!</v>
      </c>
      <c r="S37" s="263" t="e">
        <f ca="1">Berekeningen!S120</f>
        <v>#REF!</v>
      </c>
      <c r="T37" s="263" t="e">
        <f ca="1">Berekeningen!T120</f>
        <v>#REF!</v>
      </c>
      <c r="U37" s="263" t="e">
        <f ca="1">Berekeningen!U120</f>
        <v>#REF!</v>
      </c>
      <c r="V37" s="263" t="e">
        <f ca="1">Berekeningen!V120</f>
        <v>#REF!</v>
      </c>
      <c r="W37" s="263" t="e">
        <f ca="1">Berekeningen!W120</f>
        <v>#REF!</v>
      </c>
      <c r="X37" s="263" t="e">
        <f ca="1">Berekeningen!X120</f>
        <v>#REF!</v>
      </c>
      <c r="Y37" s="263" t="e">
        <f ca="1">Berekeningen!Y120</f>
        <v>#REF!</v>
      </c>
      <c r="Z37" s="263" t="e">
        <f ca="1">Berekeningen!Z120</f>
        <v>#REF!</v>
      </c>
      <c r="AA37" s="263" t="e">
        <f ca="1">Berekeningen!AA120</f>
        <v>#REF!</v>
      </c>
      <c r="AB37" s="263" t="e">
        <f ca="1">Berekeningen!AB120</f>
        <v>#REF!</v>
      </c>
      <c r="AC37" s="263" t="e">
        <f ca="1">Berekeningen!AC120</f>
        <v>#REF!</v>
      </c>
      <c r="AD37" s="263" t="e">
        <f ca="1">Berekeningen!AD120</f>
        <v>#REF!</v>
      </c>
      <c r="AE37" s="263" t="e">
        <f ca="1">Berekeningen!AE120</f>
        <v>#REF!</v>
      </c>
      <c r="AF37" s="263" t="e">
        <f ca="1">Berekeningen!AF120</f>
        <v>#REF!</v>
      </c>
      <c r="AG37" s="263" t="e">
        <f ca="1">Berekeningen!AG120</f>
        <v>#REF!</v>
      </c>
      <c r="AH37" s="263" t="e">
        <f ca="1">Berekeningen!AH120</f>
        <v>#REF!</v>
      </c>
      <c r="AI37" s="263" t="e">
        <f ca="1">Berekeningen!AI120</f>
        <v>#REF!</v>
      </c>
      <c r="AJ37" s="263" t="e">
        <f ca="1">Berekeningen!AJ120</f>
        <v>#REF!</v>
      </c>
      <c r="AK37" s="263" t="e">
        <f ca="1">Berekeningen!AK120</f>
        <v>#REF!</v>
      </c>
      <c r="AL37" s="263" t="e">
        <f ca="1">Berekeningen!AL120</f>
        <v>#REF!</v>
      </c>
      <c r="AM37" s="263" t="e">
        <f ca="1">Berekeningen!AM120</f>
        <v>#REF!</v>
      </c>
      <c r="AN37" s="263" t="e">
        <f ca="1">Berekeningen!AN120</f>
        <v>#REF!</v>
      </c>
      <c r="AO37" s="263" t="e">
        <f ca="1">Berekeningen!AO120</f>
        <v>#REF!</v>
      </c>
      <c r="AP37" s="263" t="e">
        <f ca="1">Berekeningen!AP120</f>
        <v>#REF!</v>
      </c>
      <c r="AQ37" s="263" t="e">
        <f ca="1">Berekeningen!AQ120</f>
        <v>#REF!</v>
      </c>
      <c r="AR37" s="263" t="e">
        <f ca="1">Berekeningen!AR120</f>
        <v>#REF!</v>
      </c>
    </row>
    <row r="40" spans="2:44">
      <c r="B40" s="262" t="str">
        <f>Berekeningen!B123</f>
        <v>BCF = WnB + TAfs + Tre</v>
      </c>
      <c r="C40" s="262" t="str">
        <f>Berekeningen!C123</f>
        <v>Bruto cashflow na belasting exclusief rentelasten</v>
      </c>
      <c r="D40" s="262" t="str">
        <f>Berekeningen!D123</f>
        <v>k€</v>
      </c>
      <c r="E40" s="263" t="e">
        <f ca="1">Berekeningen!E123</f>
        <v>#REF!</v>
      </c>
      <c r="F40" s="263" t="e">
        <f ca="1">Berekeningen!F123</f>
        <v>#REF!</v>
      </c>
      <c r="G40" s="263" t="e">
        <f ca="1">Berekeningen!G123</f>
        <v>#REF!</v>
      </c>
      <c r="H40" s="263" t="e">
        <f ca="1">Berekeningen!H123</f>
        <v>#REF!</v>
      </c>
      <c r="I40" s="263" t="e">
        <f ca="1">Berekeningen!I123</f>
        <v>#REF!</v>
      </c>
      <c r="J40" s="263" t="e">
        <f ca="1">Berekeningen!J123</f>
        <v>#REF!</v>
      </c>
      <c r="K40" s="263" t="e">
        <f ca="1">Berekeningen!K123</f>
        <v>#REF!</v>
      </c>
      <c r="L40" s="263" t="e">
        <f ca="1">Berekeningen!L123</f>
        <v>#REF!</v>
      </c>
      <c r="M40" s="263" t="e">
        <f ca="1">Berekeningen!M123</f>
        <v>#REF!</v>
      </c>
      <c r="N40" s="263" t="e">
        <f ca="1">Berekeningen!N123</f>
        <v>#REF!</v>
      </c>
      <c r="O40" s="263" t="e">
        <f ca="1">Berekeningen!O123</f>
        <v>#REF!</v>
      </c>
      <c r="P40" s="263" t="e">
        <f ca="1">Berekeningen!P123</f>
        <v>#REF!</v>
      </c>
      <c r="Q40" s="263" t="e">
        <f ca="1">Berekeningen!Q123</f>
        <v>#REF!</v>
      </c>
      <c r="R40" s="263" t="e">
        <f ca="1">Berekeningen!R123</f>
        <v>#REF!</v>
      </c>
      <c r="S40" s="263" t="e">
        <f ca="1">Berekeningen!S123</f>
        <v>#REF!</v>
      </c>
      <c r="T40" s="263" t="e">
        <f ca="1">Berekeningen!T123</f>
        <v>#REF!</v>
      </c>
      <c r="U40" s="263" t="e">
        <f ca="1">Berekeningen!U123</f>
        <v>#REF!</v>
      </c>
      <c r="V40" s="263" t="e">
        <f ca="1">Berekeningen!V123</f>
        <v>#REF!</v>
      </c>
      <c r="W40" s="263" t="e">
        <f ca="1">Berekeningen!W123</f>
        <v>#REF!</v>
      </c>
      <c r="X40" s="263" t="e">
        <f ca="1">Berekeningen!X123</f>
        <v>#REF!</v>
      </c>
      <c r="Y40" s="263" t="e">
        <f ca="1">Berekeningen!Y123</f>
        <v>#REF!</v>
      </c>
      <c r="Z40" s="263" t="e">
        <f ca="1">Berekeningen!Z123</f>
        <v>#REF!</v>
      </c>
      <c r="AA40" s="263" t="e">
        <f ca="1">Berekeningen!AA123</f>
        <v>#REF!</v>
      </c>
      <c r="AB40" s="263" t="e">
        <f ca="1">Berekeningen!AB123</f>
        <v>#REF!</v>
      </c>
      <c r="AC40" s="263" t="e">
        <f ca="1">Berekeningen!AC123</f>
        <v>#REF!</v>
      </c>
      <c r="AD40" s="263" t="e">
        <f ca="1">Berekeningen!AD123</f>
        <v>#REF!</v>
      </c>
      <c r="AE40" s="263" t="e">
        <f ca="1">Berekeningen!AE123</f>
        <v>#REF!</v>
      </c>
      <c r="AF40" s="263" t="e">
        <f ca="1">Berekeningen!AF123</f>
        <v>#REF!</v>
      </c>
      <c r="AG40" s="263" t="e">
        <f ca="1">Berekeningen!AG123</f>
        <v>#REF!</v>
      </c>
      <c r="AH40" s="263" t="e">
        <f ca="1">Berekeningen!AH123</f>
        <v>#REF!</v>
      </c>
      <c r="AI40" s="263" t="e">
        <f ca="1">Berekeningen!AI123</f>
        <v>#REF!</v>
      </c>
      <c r="AJ40" s="263" t="e">
        <f ca="1">Berekeningen!AJ123</f>
        <v>#REF!</v>
      </c>
      <c r="AK40" s="263" t="e">
        <f ca="1">Berekeningen!AK123</f>
        <v>#REF!</v>
      </c>
      <c r="AL40" s="263" t="e">
        <f ca="1">Berekeningen!AL123</f>
        <v>#REF!</v>
      </c>
      <c r="AM40" s="263" t="e">
        <f ca="1">Berekeningen!AM123</f>
        <v>#REF!</v>
      </c>
      <c r="AN40" s="263" t="e">
        <f ca="1">Berekeningen!AN123</f>
        <v>#REF!</v>
      </c>
      <c r="AO40" s="263" t="e">
        <f ca="1">Berekeningen!AO123</f>
        <v>#REF!</v>
      </c>
      <c r="AP40" s="263" t="e">
        <f ca="1">Berekeningen!AP123</f>
        <v>#REF!</v>
      </c>
      <c r="AQ40" s="263" t="e">
        <f ca="1">Berekeningen!AQ123</f>
        <v>#REF!</v>
      </c>
      <c r="AR40" s="263" t="e">
        <f ca="1">Berekeningen!AR123</f>
        <v>#REF!</v>
      </c>
    </row>
    <row r="41" spans="2:44">
      <c r="C41" s="270" t="str">
        <f>Berekeningen!C124</f>
        <v>Projectrentabiliteit over exploitatie</v>
      </c>
      <c r="D41" s="271"/>
      <c r="E41" s="280" t="e">
        <f ca="1">Berekeningen!E124</f>
        <v>#VALUE!</v>
      </c>
    </row>
    <row r="43" spans="2:44" ht="25.5">
      <c r="B43" s="273" t="str">
        <f>Berekeningen!B127</f>
        <v>NCF = WnB + TAfs - TAfl</v>
      </c>
      <c r="C43" s="283" t="str">
        <f>Berekeningen!C127</f>
        <v>Netto cashflow voor eigen vermogen verschaffer na belasting en na financieringslasten</v>
      </c>
      <c r="D43" s="273" t="str">
        <f>Berekeningen!D127</f>
        <v>k€</v>
      </c>
      <c r="E43" s="274" t="e">
        <f ca="1">Berekeningen!E127</f>
        <v>#REF!</v>
      </c>
      <c r="F43" s="274" t="e">
        <f ca="1">Berekeningen!F127</f>
        <v>#REF!</v>
      </c>
      <c r="G43" s="274" t="e">
        <f ca="1">Berekeningen!G127</f>
        <v>#REF!</v>
      </c>
      <c r="H43" s="274" t="e">
        <f ca="1">Berekeningen!H127</f>
        <v>#REF!</v>
      </c>
      <c r="I43" s="274" t="e">
        <f ca="1">Berekeningen!I127</f>
        <v>#REF!</v>
      </c>
      <c r="J43" s="274" t="e">
        <f ca="1">Berekeningen!J127</f>
        <v>#REF!</v>
      </c>
      <c r="K43" s="274" t="e">
        <f ca="1">Berekeningen!K127</f>
        <v>#REF!</v>
      </c>
      <c r="L43" s="274" t="e">
        <f ca="1">Berekeningen!L127</f>
        <v>#REF!</v>
      </c>
      <c r="M43" s="274" t="e">
        <f ca="1">Berekeningen!M127</f>
        <v>#REF!</v>
      </c>
      <c r="N43" s="274" t="e">
        <f ca="1">Berekeningen!N127</f>
        <v>#REF!</v>
      </c>
      <c r="O43" s="274" t="e">
        <f ca="1">Berekeningen!O127</f>
        <v>#REF!</v>
      </c>
      <c r="P43" s="274" t="e">
        <f ca="1">Berekeningen!P127</f>
        <v>#REF!</v>
      </c>
      <c r="Q43" s="274" t="e">
        <f ca="1">Berekeningen!Q127</f>
        <v>#REF!</v>
      </c>
      <c r="R43" s="274" t="e">
        <f ca="1">Berekeningen!R127</f>
        <v>#REF!</v>
      </c>
      <c r="S43" s="274" t="e">
        <f ca="1">Berekeningen!S127</f>
        <v>#REF!</v>
      </c>
      <c r="T43" s="274" t="e">
        <f ca="1">Berekeningen!T127</f>
        <v>#REF!</v>
      </c>
      <c r="U43" s="274" t="e">
        <f ca="1">Berekeningen!U127</f>
        <v>#REF!</v>
      </c>
      <c r="V43" s="274" t="e">
        <f ca="1">Berekeningen!V127</f>
        <v>#REF!</v>
      </c>
      <c r="W43" s="274" t="e">
        <f ca="1">Berekeningen!W127</f>
        <v>#REF!</v>
      </c>
      <c r="X43" s="274" t="e">
        <f ca="1">Berekeningen!X127</f>
        <v>#REF!</v>
      </c>
      <c r="Y43" s="274" t="e">
        <f ca="1">Berekeningen!Y127</f>
        <v>#REF!</v>
      </c>
      <c r="Z43" s="274" t="e">
        <f ca="1">Berekeningen!Z127</f>
        <v>#REF!</v>
      </c>
      <c r="AA43" s="274" t="e">
        <f ca="1">Berekeningen!AA127</f>
        <v>#REF!</v>
      </c>
      <c r="AB43" s="274" t="e">
        <f ca="1">Berekeningen!AB127</f>
        <v>#REF!</v>
      </c>
      <c r="AC43" s="274" t="e">
        <f ca="1">Berekeningen!AC127</f>
        <v>#REF!</v>
      </c>
      <c r="AD43" s="274" t="e">
        <f ca="1">Berekeningen!AD127</f>
        <v>#REF!</v>
      </c>
      <c r="AE43" s="274" t="e">
        <f ca="1">Berekeningen!AE127</f>
        <v>#REF!</v>
      </c>
      <c r="AF43" s="274" t="e">
        <f ca="1">Berekeningen!AF127</f>
        <v>#REF!</v>
      </c>
      <c r="AG43" s="274" t="e">
        <f ca="1">Berekeningen!AG127</f>
        <v>#REF!</v>
      </c>
      <c r="AH43" s="274" t="e">
        <f ca="1">Berekeningen!AH127</f>
        <v>#REF!</v>
      </c>
      <c r="AI43" s="274" t="e">
        <f ca="1">Berekeningen!AI127</f>
        <v>#REF!</v>
      </c>
      <c r="AJ43" s="274" t="e">
        <f ca="1">Berekeningen!AJ127</f>
        <v>#REF!</v>
      </c>
      <c r="AK43" s="274" t="e">
        <f ca="1">Berekeningen!AK127</f>
        <v>#REF!</v>
      </c>
      <c r="AL43" s="274" t="e">
        <f ca="1">Berekeningen!AL127</f>
        <v>#REF!</v>
      </c>
      <c r="AM43" s="274" t="e">
        <f ca="1">Berekeningen!AM127</f>
        <v>#REF!</v>
      </c>
      <c r="AN43" s="274" t="e">
        <f ca="1">Berekeningen!AN127</f>
        <v>#REF!</v>
      </c>
      <c r="AO43" s="274" t="e">
        <f ca="1">Berekeningen!AO127</f>
        <v>#REF!</v>
      </c>
      <c r="AP43" s="274" t="e">
        <f ca="1">Berekeningen!AP127</f>
        <v>#REF!</v>
      </c>
      <c r="AQ43" s="274" t="e">
        <f ca="1">Berekeningen!AQ127</f>
        <v>#REF!</v>
      </c>
      <c r="AR43" s="274" t="e">
        <f ca="1">Berekeningen!AR127</f>
        <v>#REF!</v>
      </c>
    </row>
    <row r="44" spans="2:44">
      <c r="C44" s="270" t="str">
        <f>Berekeningen!C128</f>
        <v>Rendement EV over exploitatie</v>
      </c>
      <c r="D44" s="271"/>
      <c r="E44" s="280" t="str">
        <f>Berekeningen!E128</f>
        <v>geen EV</v>
      </c>
    </row>
    <row r="46" spans="2:44">
      <c r="B46" s="268" t="str">
        <f>Berekeningen!B130</f>
        <v>DCSR = BCF/FL</v>
      </c>
      <c r="C46" s="268" t="str">
        <f>Berekeningen!C130</f>
        <v>DSCR per jaar</v>
      </c>
      <c r="D46" s="262"/>
      <c r="E46" s="262"/>
      <c r="F46" s="279" t="str">
        <f>Berekeningen!F130</f>
        <v>n.v.t</v>
      </c>
      <c r="G46" s="279" t="e">
        <f>Berekeningen!G130</f>
        <v>#NUM!</v>
      </c>
      <c r="H46" s="279" t="str">
        <f>Berekeningen!H130</f>
        <v>n.v.t</v>
      </c>
      <c r="I46" s="279" t="str">
        <f>Berekeningen!I130</f>
        <v>n.v.t</v>
      </c>
      <c r="J46" s="279" t="str">
        <f>Berekeningen!J130</f>
        <v>n.v.t</v>
      </c>
      <c r="K46" s="279" t="str">
        <f>Berekeningen!K130</f>
        <v>n.v.t</v>
      </c>
      <c r="L46" s="279" t="str">
        <f>Berekeningen!L130</f>
        <v>n.v.t</v>
      </c>
      <c r="M46" s="279" t="str">
        <f>Berekeningen!M130</f>
        <v>n.v.t</v>
      </c>
      <c r="N46" s="279" t="str">
        <f>Berekeningen!N130</f>
        <v>n.v.t</v>
      </c>
      <c r="O46" s="279" t="str">
        <f>Berekeningen!O130</f>
        <v>n.v.t</v>
      </c>
      <c r="P46" s="279" t="str">
        <f>Berekeningen!P130</f>
        <v>n.v.t</v>
      </c>
      <c r="Q46" s="279" t="str">
        <f>Berekeningen!Q130</f>
        <v>n.v.t</v>
      </c>
      <c r="R46" s="279" t="str">
        <f>Berekeningen!R130</f>
        <v>n.v.t</v>
      </c>
      <c r="S46" s="279" t="str">
        <f>Berekeningen!S130</f>
        <v>n.v.t</v>
      </c>
      <c r="T46" s="279" t="str">
        <f>Berekeningen!T130</f>
        <v>n.v.t</v>
      </c>
      <c r="U46" s="279" t="str">
        <f>Berekeningen!U130</f>
        <v>n.v.t</v>
      </c>
      <c r="V46" s="279" t="str">
        <f>Berekeningen!V130</f>
        <v>n.v.t</v>
      </c>
      <c r="W46" s="279" t="str">
        <f>Berekeningen!W130</f>
        <v>n.v.t</v>
      </c>
      <c r="X46" s="279" t="str">
        <f>Berekeningen!X130</f>
        <v>n.v.t</v>
      </c>
      <c r="Y46" s="279" t="str">
        <f>Berekeningen!Y130</f>
        <v>n.v.t</v>
      </c>
      <c r="Z46" s="279" t="str">
        <f>Berekeningen!Z130</f>
        <v>n.v.t</v>
      </c>
      <c r="AA46" s="279" t="str">
        <f>Berekeningen!AA130</f>
        <v>n.v.t</v>
      </c>
      <c r="AB46" s="279" t="str">
        <f>Berekeningen!AB130</f>
        <v>n.v.t</v>
      </c>
      <c r="AC46" s="279" t="str">
        <f>Berekeningen!AC130</f>
        <v>n.v.t</v>
      </c>
      <c r="AD46" s="279" t="str">
        <f>Berekeningen!AD130</f>
        <v>n.v.t</v>
      </c>
      <c r="AE46" s="279" t="str">
        <f>Berekeningen!AE130</f>
        <v>n.v.t</v>
      </c>
      <c r="AF46" s="279" t="str">
        <f>Berekeningen!AF130</f>
        <v>n.v.t</v>
      </c>
      <c r="AG46" s="279" t="str">
        <f>Berekeningen!AG130</f>
        <v>n.v.t</v>
      </c>
      <c r="AH46" s="279" t="str">
        <f>Berekeningen!AH130</f>
        <v>n.v.t</v>
      </c>
      <c r="AI46" s="279" t="str">
        <f>Berekeningen!AI130</f>
        <v>n.v.t</v>
      </c>
      <c r="AJ46" s="279" t="str">
        <f>Berekeningen!AJ130</f>
        <v>n.v.t</v>
      </c>
      <c r="AK46" s="279" t="str">
        <f>Berekeningen!AK130</f>
        <v>n.v.t</v>
      </c>
      <c r="AL46" s="279" t="str">
        <f>Berekeningen!AL130</f>
        <v>n.v.t</v>
      </c>
      <c r="AM46" s="279" t="str">
        <f>Berekeningen!AM130</f>
        <v>n.v.t</v>
      </c>
      <c r="AN46" s="279" t="str">
        <f>Berekeningen!AN130</f>
        <v>n.v.t</v>
      </c>
      <c r="AO46" s="279" t="str">
        <f>Berekeningen!AO130</f>
        <v>n.v.t</v>
      </c>
      <c r="AP46" s="279" t="str">
        <f>Berekeningen!AP130</f>
        <v>n.v.t</v>
      </c>
      <c r="AQ46" s="279" t="str">
        <f>Berekeningen!AQ130</f>
        <v>n.v.t</v>
      </c>
      <c r="AR46" s="279" t="str">
        <f>Berekeningen!AR130</f>
        <v>n.v.t</v>
      </c>
    </row>
    <row r="47" spans="2:44">
      <c r="C47" s="270" t="str">
        <f>Berekeningen!C131</f>
        <v>DSCR totaal</v>
      </c>
      <c r="D47" s="272"/>
      <c r="E47" s="281" t="e">
        <f ca="1">Berekeningen!E131</f>
        <v>#REF!</v>
      </c>
    </row>
  </sheetData>
  <sheetProtection algorithmName="SHA-512" hashValue="GXt9ZE1MhOeaDxC98FE5z1DpZyPm3pTAOyRMmig7ShIUF1AILkrntYizZWrngERe6q+8vTHnbsfqgLqo2c6AgA==" saltValue="O4jPaUeKV66lwPsXwePGdw==" spinCount="100000" sheet="1" objects="1" scenarios="1"/>
  <pageMargins left="0.23622047244094491" right="0.23622047244094491" top="0.74803149606299213" bottom="0.74803149606299213" header="0.11811023622047245" footer="0.11811023622047245"/>
  <pageSetup paperSize="8" scale="57" pageOrder="overThenDown" orientation="landscape" r:id="rId1"/>
  <headerFooter>
    <oddHeader>&amp;L&amp;10Windenergie Op Zee&amp;C&amp;10RVO.nl&amp;R&amp;10Exploitatieberekening
Resultaten</oddHeader>
    <oddFooter>&amp;L&amp;8&amp;F &amp;R&amp;8&amp;P van &amp;N</oddFooter>
  </headerFooter>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9"/>
  <dimension ref="B1:AP67"/>
  <sheetViews>
    <sheetView workbookViewId="0"/>
  </sheetViews>
  <sheetFormatPr defaultColWidth="8.85546875" defaultRowHeight="12.75"/>
  <cols>
    <col min="1" max="1" width="8.85546875" style="1"/>
    <col min="2" max="2" width="21" style="1" bestFit="1" customWidth="1"/>
    <col min="3" max="3" width="11.42578125" style="1" customWidth="1"/>
    <col min="4" max="4" width="10.7109375" style="1" customWidth="1"/>
    <col min="5" max="6" width="8.85546875" style="1"/>
    <col min="7" max="7" width="10.42578125" style="1" bestFit="1" customWidth="1"/>
    <col min="8" max="15" width="8.85546875" style="1"/>
    <col min="16" max="42" width="10" style="1" bestFit="1" customWidth="1"/>
    <col min="43" max="16384" width="8.85546875" style="1"/>
  </cols>
  <sheetData>
    <row r="1" spans="2:42">
      <c r="E1" s="41"/>
    </row>
    <row r="2" spans="2:42" hidden="1">
      <c r="B2" s="1" t="s">
        <v>296</v>
      </c>
      <c r="C2" s="150" t="s">
        <v>297</v>
      </c>
      <c r="D2" s="151"/>
      <c r="E2" s="151"/>
      <c r="F2" s="151"/>
      <c r="G2" s="151"/>
      <c r="H2" s="151"/>
      <c r="I2" s="151"/>
      <c r="J2" s="151"/>
      <c r="K2" s="151"/>
      <c r="L2" s="151"/>
      <c r="M2" s="151"/>
      <c r="N2" s="151"/>
      <c r="O2" s="151"/>
      <c r="P2" s="151"/>
      <c r="Q2" s="151"/>
      <c r="R2" s="151"/>
      <c r="S2" s="151"/>
      <c r="T2" s="151"/>
      <c r="U2" s="151"/>
      <c r="V2" s="151"/>
      <c r="W2" s="151"/>
      <c r="X2" s="151"/>
      <c r="Y2" s="152"/>
    </row>
    <row r="3" spans="2:42" hidden="1">
      <c r="B3" s="53" t="s">
        <v>298</v>
      </c>
      <c r="C3" s="153">
        <v>1</v>
      </c>
      <c r="D3" s="154">
        <v>2</v>
      </c>
      <c r="E3" s="154">
        <v>3</v>
      </c>
      <c r="F3" s="154">
        <v>4</v>
      </c>
      <c r="G3" s="154">
        <v>5</v>
      </c>
      <c r="H3" s="154">
        <v>6</v>
      </c>
      <c r="I3" s="154">
        <v>7</v>
      </c>
      <c r="J3" s="154">
        <v>8</v>
      </c>
      <c r="K3" s="154">
        <v>9</v>
      </c>
      <c r="L3" s="154">
        <v>10</v>
      </c>
      <c r="M3" s="154">
        <v>11</v>
      </c>
      <c r="N3" s="154">
        <v>12</v>
      </c>
      <c r="O3" s="154">
        <v>13</v>
      </c>
      <c r="P3" s="154">
        <v>14</v>
      </c>
      <c r="Q3" s="154">
        <v>15</v>
      </c>
      <c r="R3" s="154">
        <v>16</v>
      </c>
      <c r="S3" s="154">
        <v>17</v>
      </c>
      <c r="T3" s="154">
        <v>18</v>
      </c>
      <c r="U3" s="154">
        <v>19</v>
      </c>
      <c r="V3" s="154">
        <v>20</v>
      </c>
      <c r="W3" s="154">
        <v>21</v>
      </c>
      <c r="X3" s="154">
        <v>22</v>
      </c>
      <c r="Y3" s="155">
        <v>23</v>
      </c>
    </row>
    <row r="4" spans="2:42" hidden="1">
      <c r="B4" s="53" t="s">
        <v>63</v>
      </c>
      <c r="C4" s="156">
        <v>2020</v>
      </c>
      <c r="D4" s="157">
        <v>2021</v>
      </c>
      <c r="E4" s="157">
        <v>2022</v>
      </c>
      <c r="F4" s="157">
        <v>2023</v>
      </c>
      <c r="G4" s="157">
        <v>2024</v>
      </c>
      <c r="H4" s="157">
        <v>2025</v>
      </c>
      <c r="I4" s="157">
        <v>2026</v>
      </c>
      <c r="J4" s="157">
        <v>2027</v>
      </c>
      <c r="K4" s="157">
        <v>2028</v>
      </c>
      <c r="L4" s="157">
        <v>2029</v>
      </c>
      <c r="M4" s="157">
        <v>2030</v>
      </c>
      <c r="N4" s="157">
        <v>2031</v>
      </c>
      <c r="O4" s="157">
        <v>2032</v>
      </c>
      <c r="P4" s="157">
        <v>2033</v>
      </c>
      <c r="Q4" s="157">
        <v>2034</v>
      </c>
      <c r="R4" s="157">
        <v>2035</v>
      </c>
      <c r="S4" s="157">
        <v>2036</v>
      </c>
      <c r="T4" s="157">
        <v>2037</v>
      </c>
      <c r="U4" s="157">
        <v>2038</v>
      </c>
      <c r="V4" s="157">
        <v>2039</v>
      </c>
      <c r="W4" s="157">
        <v>2040</v>
      </c>
      <c r="X4" s="157">
        <v>2041</v>
      </c>
      <c r="Y4" s="158">
        <v>2042</v>
      </c>
      <c r="Z4" s="159">
        <v>2043</v>
      </c>
      <c r="AA4" s="160">
        <v>2044</v>
      </c>
      <c r="AB4" s="159">
        <v>2045</v>
      </c>
      <c r="AC4" s="160">
        <v>2046</v>
      </c>
      <c r="AD4" s="159">
        <v>2047</v>
      </c>
      <c r="AE4" s="160">
        <v>2048</v>
      </c>
      <c r="AF4" s="159">
        <v>2049</v>
      </c>
      <c r="AG4" s="160">
        <v>2050</v>
      </c>
    </row>
    <row r="5" spans="2:42" hidden="1">
      <c r="B5" s="53" t="s">
        <v>299</v>
      </c>
      <c r="C5" s="161">
        <v>37.240653487120959</v>
      </c>
      <c r="D5" s="162">
        <v>35.123222751811383</v>
      </c>
      <c r="E5" s="162">
        <v>38.659281495456781</v>
      </c>
      <c r="F5" s="162">
        <v>41.17962773251854</v>
      </c>
      <c r="G5" s="162">
        <v>42.960204374549519</v>
      </c>
      <c r="H5" s="162">
        <v>46.153548797129801</v>
      </c>
      <c r="I5" s="162">
        <v>46.452817013578773</v>
      </c>
      <c r="J5" s="162">
        <v>46.277164039949334</v>
      </c>
      <c r="K5" s="162">
        <v>46.128256185133651</v>
      </c>
      <c r="L5" s="162">
        <v>45.608839141607525</v>
      </c>
      <c r="M5" s="162">
        <v>46.564292112561091</v>
      </c>
      <c r="N5" s="162">
        <v>46.564292112561091</v>
      </c>
      <c r="O5" s="162">
        <v>46.564292112561091</v>
      </c>
      <c r="P5" s="162">
        <v>46.564292112561091</v>
      </c>
      <c r="Q5" s="162">
        <v>46.564292112561091</v>
      </c>
      <c r="R5" s="162">
        <v>46.564292112561091</v>
      </c>
      <c r="S5" s="162">
        <v>46.564292112561091</v>
      </c>
      <c r="T5" s="162">
        <v>46.564292112561091</v>
      </c>
      <c r="U5" s="162">
        <v>46.564292112561091</v>
      </c>
      <c r="V5" s="162">
        <v>46.564292112561091</v>
      </c>
      <c r="W5" s="162">
        <v>46.564292112561091</v>
      </c>
      <c r="X5" s="162">
        <v>46.564292112561091</v>
      </c>
      <c r="Y5" s="163">
        <v>46.564292112561091</v>
      </c>
    </row>
    <row r="6" spans="2:42" hidden="1">
      <c r="B6" s="53" t="s">
        <v>300</v>
      </c>
      <c r="C6" s="164">
        <v>37.79926328942777</v>
      </c>
      <c r="D6" s="165">
        <v>36.184822159484874</v>
      </c>
      <c r="E6" s="165">
        <v>40.425174652836802</v>
      </c>
      <c r="F6" s="165">
        <v>43.706555903601569</v>
      </c>
      <c r="G6" s="165">
        <v>46.280340976305716</v>
      </c>
      <c r="H6" s="165">
        <v>50.466287039269503</v>
      </c>
      <c r="I6" s="165">
        <v>51.555422652477617</v>
      </c>
      <c r="J6" s="165">
        <v>52.130882219657792</v>
      </c>
      <c r="K6" s="165">
        <v>52.742585704498943</v>
      </c>
      <c r="L6" s="165">
        <v>52.930919805840489</v>
      </c>
      <c r="M6" s="165">
        <v>54.850358414799011</v>
      </c>
      <c r="N6" s="165">
        <v>55.673113791020995</v>
      </c>
      <c r="O6" s="165">
        <v>56.50821049788631</v>
      </c>
      <c r="P6" s="165">
        <v>57.355833655354601</v>
      </c>
      <c r="Q6" s="165">
        <v>58.216171160184913</v>
      </c>
      <c r="R6" s="165">
        <v>59.089413727587676</v>
      </c>
      <c r="S6" s="165">
        <v>59.975754933501484</v>
      </c>
      <c r="T6" s="165">
        <v>60.875391257503999</v>
      </c>
      <c r="U6" s="165">
        <v>61.788522126366551</v>
      </c>
      <c r="V6" s="165">
        <v>62.715349958262046</v>
      </c>
      <c r="W6" s="165">
        <v>63.656080207635966</v>
      </c>
      <c r="X6" s="165">
        <v>64.610921410750507</v>
      </c>
      <c r="Y6" s="166">
        <v>65.580085231911752</v>
      </c>
      <c r="Z6" s="167">
        <f>Y6*1.015</f>
        <v>66.563786510390429</v>
      </c>
      <c r="AA6" s="167">
        <f t="shared" ref="AA6:AG6" si="0">Z6*1.015</f>
        <v>67.562243308046277</v>
      </c>
      <c r="AB6" s="167">
        <f t="shared" si="0"/>
        <v>68.575676957666971</v>
      </c>
      <c r="AC6" s="167">
        <f t="shared" si="0"/>
        <v>69.604312112031963</v>
      </c>
      <c r="AD6" s="167">
        <f t="shared" si="0"/>
        <v>70.64837679371243</v>
      </c>
      <c r="AE6" s="167">
        <f t="shared" si="0"/>
        <v>71.70810244561811</v>
      </c>
      <c r="AF6" s="167">
        <f t="shared" si="0"/>
        <v>72.783723982302376</v>
      </c>
      <c r="AG6" s="167">
        <f t="shared" si="0"/>
        <v>73.87547984203691</v>
      </c>
    </row>
    <row r="7" spans="2:42">
      <c r="E7" s="41"/>
      <c r="L7" s="168"/>
      <c r="M7" s="169"/>
      <c r="N7" s="21"/>
      <c r="O7" s="170"/>
    </row>
    <row r="8" spans="2:42">
      <c r="E8" s="41"/>
      <c r="L8" s="168"/>
      <c r="M8" s="169"/>
      <c r="N8" s="21"/>
      <c r="O8" s="170"/>
    </row>
    <row r="9" spans="2:42" ht="15">
      <c r="B9" s="1" t="s">
        <v>301</v>
      </c>
      <c r="C9" s="305" t="s">
        <v>297</v>
      </c>
      <c r="D9" s="306"/>
      <c r="E9" s="306"/>
      <c r="F9" s="306"/>
      <c r="G9" s="306"/>
      <c r="H9" s="306"/>
      <c r="I9" s="306"/>
      <c r="J9" s="306"/>
      <c r="K9" s="306"/>
      <c r="L9" s="306"/>
      <c r="M9" s="306"/>
      <c r="N9" s="306"/>
      <c r="O9" s="306"/>
      <c r="P9" s="306"/>
      <c r="Q9" s="306"/>
      <c r="R9" s="306"/>
      <c r="S9" s="306"/>
      <c r="T9" s="306"/>
      <c r="U9" s="306"/>
      <c r="V9" s="306"/>
      <c r="W9" s="306"/>
      <c r="X9" s="306"/>
      <c r="Y9" s="306"/>
      <c r="Z9" s="306"/>
      <c r="AA9" s="306"/>
      <c r="AB9" s="306"/>
      <c r="AC9" s="306"/>
      <c r="AD9" s="306"/>
      <c r="AE9" s="306"/>
      <c r="AF9" s="306"/>
      <c r="AG9" s="306"/>
      <c r="AH9" s="306"/>
      <c r="AI9" s="306"/>
      <c r="AJ9" s="306"/>
      <c r="AK9" s="306"/>
      <c r="AL9" s="306"/>
      <c r="AM9" s="307"/>
      <c r="AN9" s="307"/>
      <c r="AO9" s="307"/>
      <c r="AP9" s="307"/>
    </row>
    <row r="10" spans="2:42">
      <c r="B10" s="53" t="s">
        <v>298</v>
      </c>
      <c r="C10" s="177">
        <v>1</v>
      </c>
      <c r="D10" s="178">
        <v>2</v>
      </c>
      <c r="E10" s="178">
        <v>3</v>
      </c>
      <c r="F10" s="178">
        <v>4</v>
      </c>
      <c r="G10" s="178">
        <v>5</v>
      </c>
      <c r="H10" s="178">
        <v>6</v>
      </c>
      <c r="I10" s="178">
        <v>7</v>
      </c>
      <c r="J10" s="178">
        <v>8</v>
      </c>
      <c r="K10" s="178">
        <v>9</v>
      </c>
      <c r="L10" s="178">
        <v>10</v>
      </c>
      <c r="M10" s="178">
        <v>11</v>
      </c>
      <c r="N10" s="178">
        <v>12</v>
      </c>
      <c r="O10" s="178">
        <v>13</v>
      </c>
      <c r="P10" s="178">
        <v>14</v>
      </c>
      <c r="Q10" s="178">
        <v>15</v>
      </c>
      <c r="R10" s="178">
        <v>16</v>
      </c>
      <c r="S10" s="178">
        <v>17</v>
      </c>
      <c r="T10" s="178">
        <v>18</v>
      </c>
      <c r="U10" s="178">
        <v>19</v>
      </c>
      <c r="V10" s="178">
        <v>20</v>
      </c>
      <c r="W10" s="178">
        <v>21</v>
      </c>
      <c r="X10" s="178">
        <v>22</v>
      </c>
      <c r="Y10" s="178">
        <v>23</v>
      </c>
      <c r="Z10" s="178">
        <v>24</v>
      </c>
      <c r="AA10" s="178">
        <v>25</v>
      </c>
      <c r="AB10" s="178">
        <v>26</v>
      </c>
      <c r="AC10" s="178">
        <v>27</v>
      </c>
      <c r="AD10" s="178">
        <v>28</v>
      </c>
      <c r="AE10" s="178">
        <v>29</v>
      </c>
      <c r="AF10" s="178">
        <v>30</v>
      </c>
      <c r="AG10" s="178">
        <v>31</v>
      </c>
      <c r="AH10" s="178">
        <v>32</v>
      </c>
      <c r="AI10" s="178">
        <v>33</v>
      </c>
      <c r="AJ10" s="178">
        <v>34</v>
      </c>
      <c r="AK10" s="178">
        <v>35</v>
      </c>
      <c r="AL10" s="179">
        <v>36</v>
      </c>
      <c r="AM10" s="178">
        <v>37</v>
      </c>
      <c r="AN10" s="179">
        <v>38</v>
      </c>
      <c r="AO10" s="178">
        <v>39</v>
      </c>
      <c r="AP10" s="179">
        <v>40</v>
      </c>
    </row>
    <row r="11" spans="2:42">
      <c r="B11" s="53" t="s">
        <v>63</v>
      </c>
      <c r="C11" s="180">
        <v>2026</v>
      </c>
      <c r="D11" s="181">
        <v>2027</v>
      </c>
      <c r="E11" s="180">
        <v>2028</v>
      </c>
      <c r="F11" s="181">
        <v>2029</v>
      </c>
      <c r="G11" s="180">
        <v>2030</v>
      </c>
      <c r="H11" s="181">
        <v>2031</v>
      </c>
      <c r="I11" s="180">
        <v>2032</v>
      </c>
      <c r="J11" s="181">
        <v>2033</v>
      </c>
      <c r="K11" s="180">
        <v>2034</v>
      </c>
      <c r="L11" s="181">
        <v>2035</v>
      </c>
      <c r="M11" s="180">
        <v>2036</v>
      </c>
      <c r="N11" s="181">
        <v>2037</v>
      </c>
      <c r="O11" s="180">
        <v>2038</v>
      </c>
      <c r="P11" s="181">
        <v>2039</v>
      </c>
      <c r="Q11" s="180">
        <v>2040</v>
      </c>
      <c r="R11" s="181">
        <v>2041</v>
      </c>
      <c r="S11" s="180">
        <v>2042</v>
      </c>
      <c r="T11" s="181">
        <v>2043</v>
      </c>
      <c r="U11" s="180">
        <v>2044</v>
      </c>
      <c r="V11" s="181">
        <v>2045</v>
      </c>
      <c r="W11" s="180">
        <v>2046</v>
      </c>
      <c r="X11" s="181">
        <v>2047</v>
      </c>
      <c r="Y11" s="180">
        <v>2048</v>
      </c>
      <c r="Z11" s="181">
        <v>2049</v>
      </c>
      <c r="AA11" s="180">
        <v>2050</v>
      </c>
      <c r="AB11" s="181">
        <v>2051</v>
      </c>
      <c r="AC11" s="180">
        <v>2052</v>
      </c>
      <c r="AD11" s="181">
        <v>2053</v>
      </c>
      <c r="AE11" s="180">
        <v>2054</v>
      </c>
      <c r="AF11" s="181">
        <v>2055</v>
      </c>
      <c r="AG11" s="180">
        <v>2056</v>
      </c>
      <c r="AH11" s="181">
        <v>2057</v>
      </c>
      <c r="AI11" s="180">
        <v>2058</v>
      </c>
      <c r="AJ11" s="181">
        <v>2059</v>
      </c>
      <c r="AK11" s="180">
        <v>2060</v>
      </c>
      <c r="AL11" s="181">
        <v>2061</v>
      </c>
      <c r="AM11" s="180">
        <v>2062</v>
      </c>
      <c r="AN11" s="181">
        <v>2063</v>
      </c>
      <c r="AO11" s="180">
        <v>2064</v>
      </c>
      <c r="AP11" s="181">
        <v>2065</v>
      </c>
    </row>
    <row r="12" spans="2:42">
      <c r="B12" s="53" t="s">
        <v>302</v>
      </c>
      <c r="C12" s="174">
        <v>66.010870764012139</v>
      </c>
      <c r="D12" s="175">
        <v>65.69381227348201</v>
      </c>
      <c r="E12" s="175">
        <v>66.299770890457154</v>
      </c>
      <c r="F12" s="175">
        <v>62.532195061665533</v>
      </c>
      <c r="G12" s="175">
        <v>63.147577372455643</v>
      </c>
      <c r="H12" s="175">
        <v>62.911572541179446</v>
      </c>
      <c r="I12" s="175">
        <v>61.366589318331307</v>
      </c>
      <c r="J12" s="175">
        <v>61.401972691833365</v>
      </c>
      <c r="K12" s="175">
        <v>62.073318876280297</v>
      </c>
      <c r="L12" s="175">
        <v>62.600100371192447</v>
      </c>
      <c r="M12" s="175">
        <v>62.978459100763729</v>
      </c>
      <c r="N12" s="175">
        <v>64.872741354623656</v>
      </c>
      <c r="O12" s="175">
        <v>64.770488416749998</v>
      </c>
      <c r="P12" s="175">
        <v>63.696142962234745</v>
      </c>
      <c r="Q12" s="175">
        <v>64.970065821479452</v>
      </c>
      <c r="R12" s="175">
        <v>66.269467137909061</v>
      </c>
      <c r="S12" s="175">
        <v>67.594856480667218</v>
      </c>
      <c r="T12" s="175">
        <v>68.946753610280581</v>
      </c>
      <c r="U12" s="175">
        <v>70.325688682486188</v>
      </c>
      <c r="V12" s="175">
        <v>71.732202456135909</v>
      </c>
      <c r="W12" s="175">
        <v>73.166846505258633</v>
      </c>
      <c r="X12" s="175">
        <v>74.630183435363776</v>
      </c>
      <c r="Y12" s="175">
        <v>76.122787104071065</v>
      </c>
      <c r="Z12" s="175">
        <v>77.645242846152485</v>
      </c>
      <c r="AA12" s="175">
        <v>79.198147703075549</v>
      </c>
      <c r="AB12" s="175">
        <v>80.782110657137025</v>
      </c>
      <c r="AC12" s="175">
        <v>82.397752870279803</v>
      </c>
      <c r="AD12" s="175">
        <v>84.045707927685385</v>
      </c>
      <c r="AE12" s="175">
        <v>85.726622086239104</v>
      </c>
      <c r="AF12" s="175">
        <v>87.44115452796386</v>
      </c>
      <c r="AG12" s="175">
        <v>89.189977618523159</v>
      </c>
      <c r="AH12" s="175">
        <v>90.973777170893626</v>
      </c>
      <c r="AI12" s="175">
        <v>92.793252714311492</v>
      </c>
      <c r="AJ12" s="175">
        <v>94.649117768597719</v>
      </c>
      <c r="AK12" s="175">
        <v>96.542100123969661</v>
      </c>
      <c r="AL12" s="176">
        <v>98.47294212644907</v>
      </c>
      <c r="AM12" s="175">
        <v>100.44240096897806</v>
      </c>
      <c r="AN12" s="176">
        <v>102.45124898835759</v>
      </c>
      <c r="AO12" s="175">
        <v>104.50027396812474</v>
      </c>
      <c r="AP12" s="176">
        <v>106.59027944748725</v>
      </c>
    </row>
    <row r="13" spans="2:42">
      <c r="B13" s="53"/>
      <c r="E13" s="41"/>
      <c r="F13" s="41"/>
      <c r="L13" s="168"/>
      <c r="M13" s="169"/>
      <c r="N13" s="21"/>
      <c r="O13" s="170"/>
    </row>
    <row r="14" spans="2:42">
      <c r="E14" s="41"/>
      <c r="F14" s="41"/>
      <c r="L14" s="168"/>
      <c r="M14" s="169"/>
      <c r="N14" s="21"/>
      <c r="O14" s="170"/>
    </row>
    <row r="15" spans="2:42" ht="12.75" customHeight="1">
      <c r="B15" s="308" t="s">
        <v>303</v>
      </c>
      <c r="C15" s="309"/>
      <c r="D15" s="309"/>
      <c r="E15" s="309"/>
      <c r="F15" s="309"/>
      <c r="G15" s="309"/>
      <c r="H15" s="309"/>
      <c r="I15" s="309"/>
      <c r="J15" s="310"/>
      <c r="K15" s="173"/>
      <c r="L15" s="173"/>
      <c r="M15" s="169"/>
      <c r="N15" s="21"/>
      <c r="O15" s="170"/>
    </row>
    <row r="16" spans="2:42" ht="12.75" customHeight="1">
      <c r="B16" s="311"/>
      <c r="C16" s="312"/>
      <c r="D16" s="312"/>
      <c r="E16" s="312"/>
      <c r="F16" s="312"/>
      <c r="G16" s="312"/>
      <c r="H16" s="312"/>
      <c r="I16" s="312"/>
      <c r="J16" s="313"/>
      <c r="K16" s="173"/>
      <c r="L16" s="173"/>
      <c r="M16" s="169"/>
      <c r="N16" s="21"/>
      <c r="O16" s="170"/>
    </row>
    <row r="17" spans="2:30" ht="12.75" customHeight="1">
      <c r="B17" s="311"/>
      <c r="C17" s="312"/>
      <c r="D17" s="312"/>
      <c r="E17" s="312"/>
      <c r="F17" s="312"/>
      <c r="G17" s="312"/>
      <c r="H17" s="312"/>
      <c r="I17" s="312"/>
      <c r="J17" s="313"/>
      <c r="K17" s="173"/>
      <c r="L17" s="173"/>
      <c r="M17" s="169"/>
      <c r="N17" s="21"/>
      <c r="O17" s="170"/>
    </row>
    <row r="18" spans="2:30" ht="12.75" customHeight="1">
      <c r="B18" s="311"/>
      <c r="C18" s="312"/>
      <c r="D18" s="312"/>
      <c r="E18" s="312"/>
      <c r="F18" s="312"/>
      <c r="G18" s="312"/>
      <c r="H18" s="312"/>
      <c r="I18" s="312"/>
      <c r="J18" s="313"/>
      <c r="K18" s="173"/>
      <c r="L18" s="173"/>
      <c r="M18" s="169"/>
      <c r="N18" s="21"/>
      <c r="O18" s="170"/>
    </row>
    <row r="19" spans="2:30" ht="12.75" customHeight="1">
      <c r="B19" s="311"/>
      <c r="C19" s="312"/>
      <c r="D19" s="312"/>
      <c r="E19" s="312"/>
      <c r="F19" s="312"/>
      <c r="G19" s="312"/>
      <c r="H19" s="312"/>
      <c r="I19" s="312"/>
      <c r="J19" s="313"/>
      <c r="K19" s="173"/>
      <c r="L19" s="173"/>
      <c r="M19" s="169"/>
      <c r="N19" s="21"/>
      <c r="O19" s="170"/>
    </row>
    <row r="20" spans="2:30" ht="12.75" customHeight="1">
      <c r="B20" s="311"/>
      <c r="C20" s="312"/>
      <c r="D20" s="312"/>
      <c r="E20" s="312"/>
      <c r="F20" s="312"/>
      <c r="G20" s="312"/>
      <c r="H20" s="312"/>
      <c r="I20" s="312"/>
      <c r="J20" s="313"/>
      <c r="K20" s="173"/>
      <c r="L20" s="173"/>
      <c r="M20" s="169"/>
      <c r="N20" s="21"/>
      <c r="O20" s="170"/>
    </row>
    <row r="21" spans="2:30" ht="12.75" customHeight="1">
      <c r="B21" s="314"/>
      <c r="C21" s="315"/>
      <c r="D21" s="315"/>
      <c r="E21" s="315"/>
      <c r="F21" s="315"/>
      <c r="G21" s="315"/>
      <c r="H21" s="315"/>
      <c r="I21" s="315"/>
      <c r="J21" s="316"/>
      <c r="K21" s="173"/>
      <c r="L21" s="173"/>
      <c r="M21" s="169"/>
      <c r="N21" s="21"/>
      <c r="O21" s="170"/>
    </row>
    <row r="22" spans="2:30" ht="12.75" customHeight="1">
      <c r="B22" s="192"/>
      <c r="C22" s="192"/>
      <c r="D22" s="192"/>
      <c r="E22" s="192"/>
      <c r="F22" s="192"/>
      <c r="G22" s="192"/>
      <c r="H22" s="192"/>
      <c r="I22" s="192"/>
      <c r="J22" s="192"/>
      <c r="K22" s="173"/>
      <c r="L22" s="173"/>
      <c r="M22" s="169"/>
      <c r="N22" s="21"/>
      <c r="O22" s="170"/>
    </row>
    <row r="23" spans="2:30" ht="12.75" customHeight="1">
      <c r="B23" s="192"/>
      <c r="C23" s="192"/>
      <c r="D23" s="192"/>
      <c r="E23" s="192"/>
      <c r="F23" s="192"/>
      <c r="G23" s="192"/>
      <c r="H23" s="192"/>
      <c r="I23" s="192"/>
      <c r="J23" s="192"/>
      <c r="K23" s="173"/>
      <c r="L23" s="173"/>
      <c r="M23" s="169"/>
      <c r="N23" s="21"/>
      <c r="O23" s="170"/>
    </row>
    <row r="24" spans="2:30" ht="12.75" customHeight="1">
      <c r="B24" s="192"/>
      <c r="C24" s="192"/>
      <c r="D24" s="192"/>
      <c r="E24" s="192"/>
      <c r="F24" s="192"/>
      <c r="G24" s="192"/>
      <c r="H24" s="192"/>
      <c r="I24" s="192"/>
      <c r="J24" s="192"/>
      <c r="K24" s="173"/>
      <c r="L24" s="173"/>
      <c r="M24" s="169"/>
      <c r="N24" s="21"/>
      <c r="O24" s="170"/>
    </row>
    <row r="25" spans="2:30" ht="12.75" customHeight="1">
      <c r="B25" s="192"/>
      <c r="C25" s="192"/>
      <c r="D25" s="192"/>
      <c r="E25" s="192"/>
      <c r="F25" s="192"/>
      <c r="G25" s="192"/>
      <c r="H25" s="192"/>
      <c r="I25" s="192"/>
      <c r="J25" s="192"/>
      <c r="L25" s="168"/>
      <c r="M25" s="169"/>
      <c r="N25" s="21"/>
      <c r="O25" s="170"/>
    </row>
    <row r="26" spans="2:30" ht="12.75" customHeight="1">
      <c r="B26" s="192"/>
      <c r="C26" s="192"/>
      <c r="D26" s="192"/>
      <c r="E26" s="192"/>
      <c r="F26" s="192"/>
      <c r="G26" s="192"/>
      <c r="H26" s="192"/>
      <c r="I26" s="192"/>
      <c r="J26" s="192"/>
      <c r="L26" s="168"/>
      <c r="M26" s="169"/>
      <c r="N26" s="21"/>
      <c r="O26" s="170"/>
    </row>
    <row r="27" spans="2:30" ht="12.75" customHeight="1">
      <c r="B27" s="192"/>
      <c r="C27" s="192"/>
      <c r="D27" s="192"/>
      <c r="E27" s="192"/>
      <c r="F27" s="192"/>
      <c r="G27" s="192"/>
      <c r="H27" s="192"/>
      <c r="I27" s="192"/>
      <c r="J27" s="192"/>
      <c r="L27" s="168"/>
      <c r="M27" s="169"/>
      <c r="N27" s="21"/>
      <c r="O27" s="170"/>
      <c r="AD27" s="190"/>
    </row>
    <row r="28" spans="2:30" ht="12.75" customHeight="1">
      <c r="B28" s="192"/>
      <c r="C28" s="192"/>
      <c r="D28" s="192"/>
      <c r="E28" s="192"/>
      <c r="F28" s="192"/>
      <c r="G28" s="192"/>
      <c r="H28" s="192"/>
      <c r="I28" s="192"/>
      <c r="J28" s="192"/>
      <c r="L28" s="168"/>
      <c r="M28" s="169"/>
      <c r="N28" s="21"/>
      <c r="O28" s="170"/>
    </row>
    <row r="29" spans="2:30" ht="12.75" customHeight="1">
      <c r="B29" s="192"/>
      <c r="C29" s="192"/>
      <c r="D29" s="192"/>
      <c r="E29" s="192"/>
      <c r="F29" s="192"/>
      <c r="G29" s="192"/>
      <c r="H29" s="192"/>
      <c r="I29" s="192"/>
      <c r="J29" s="192"/>
    </row>
    <row r="30" spans="2:30" ht="12.75" customHeight="1">
      <c r="B30" s="192"/>
      <c r="C30" s="192"/>
      <c r="D30" s="192"/>
      <c r="E30" s="192"/>
      <c r="F30" s="192"/>
      <c r="G30" s="192"/>
      <c r="H30" s="192"/>
      <c r="I30" s="192"/>
      <c r="J30" s="192"/>
    </row>
    <row r="31" spans="2:30" ht="12.75" customHeight="1">
      <c r="B31" s="173"/>
      <c r="C31" s="173"/>
      <c r="D31" s="173"/>
      <c r="E31" s="173"/>
      <c r="F31" s="173"/>
      <c r="G31" s="173"/>
      <c r="H31" s="173"/>
      <c r="I31" s="173"/>
      <c r="J31" s="173"/>
    </row>
    <row r="32" spans="2:30" ht="12.75" customHeight="1">
      <c r="B32" s="173"/>
      <c r="C32" s="173"/>
      <c r="D32" s="173"/>
      <c r="E32" s="173"/>
      <c r="F32" s="173"/>
      <c r="G32" s="173"/>
      <c r="H32" s="173"/>
      <c r="I32" s="173"/>
      <c r="J32" s="173"/>
    </row>
    <row r="33" spans="2:11" ht="12.75" customHeight="1">
      <c r="B33" s="173"/>
      <c r="C33" s="173"/>
      <c r="D33" s="173"/>
      <c r="E33" s="173"/>
      <c r="F33" s="173"/>
      <c r="G33" s="173"/>
      <c r="H33" s="173"/>
      <c r="I33" s="173"/>
      <c r="J33" s="173"/>
    </row>
    <row r="34" spans="2:11" ht="12.75" customHeight="1">
      <c r="B34" s="173"/>
      <c r="C34" s="173"/>
      <c r="D34" s="173"/>
      <c r="E34" s="173"/>
      <c r="F34" s="173"/>
      <c r="G34" s="173"/>
      <c r="H34" s="173"/>
      <c r="I34" s="173"/>
      <c r="J34" s="173"/>
    </row>
    <row r="35" spans="2:11" ht="12.75" customHeight="1">
      <c r="B35" s="173"/>
      <c r="C35" s="173"/>
      <c r="D35" s="173"/>
      <c r="E35" s="173"/>
      <c r="F35" s="173"/>
      <c r="G35" s="173"/>
      <c r="H35" s="173"/>
      <c r="I35" s="173"/>
      <c r="J35" s="173"/>
    </row>
    <row r="36" spans="2:11" ht="12.75" customHeight="1">
      <c r="B36" s="173"/>
      <c r="C36" s="173"/>
      <c r="D36" s="173"/>
      <c r="E36" s="173"/>
      <c r="F36" s="173"/>
      <c r="G36" s="173"/>
      <c r="H36" s="173"/>
      <c r="I36" s="173"/>
      <c r="J36" s="173"/>
    </row>
    <row r="37" spans="2:11" ht="12.75" customHeight="1">
      <c r="B37" s="173"/>
      <c r="C37" s="173"/>
      <c r="D37" s="173"/>
      <c r="E37" s="173"/>
      <c r="F37" s="173"/>
      <c r="G37" s="173"/>
      <c r="H37" s="173"/>
      <c r="I37" s="173"/>
      <c r="J37" s="173"/>
    </row>
    <row r="38" spans="2:11" ht="12.75" customHeight="1">
      <c r="B38" s="173"/>
      <c r="C38" s="173"/>
      <c r="D38" s="173"/>
      <c r="E38" s="173"/>
      <c r="F38" s="173"/>
      <c r="G38" s="173"/>
      <c r="H38" s="173"/>
      <c r="I38" s="173"/>
      <c r="J38" s="173"/>
    </row>
    <row r="39" spans="2:11" ht="12.75" customHeight="1">
      <c r="B39" s="173"/>
      <c r="C39" s="173"/>
      <c r="D39" s="173"/>
      <c r="E39" s="173"/>
      <c r="F39" s="173"/>
      <c r="G39" s="173"/>
      <c r="H39" s="173"/>
      <c r="I39" s="173"/>
      <c r="J39" s="173"/>
    </row>
    <row r="40" spans="2:11" ht="12.75" customHeight="1">
      <c r="B40" s="173"/>
      <c r="C40" s="173"/>
      <c r="D40" s="173"/>
      <c r="E40" s="173"/>
      <c r="F40" s="173"/>
      <c r="G40" s="173"/>
      <c r="H40" s="173"/>
      <c r="I40" s="173"/>
      <c r="J40" s="173"/>
    </row>
    <row r="41" spans="2:11" ht="12.75" customHeight="1">
      <c r="B41" s="173"/>
      <c r="C41" s="173"/>
      <c r="D41" s="173"/>
      <c r="E41" s="173"/>
      <c r="F41" s="173"/>
      <c r="G41" s="173"/>
      <c r="H41" s="173"/>
      <c r="I41" s="173"/>
      <c r="J41" s="173"/>
    </row>
    <row r="46" spans="2:11">
      <c r="K46" s="41"/>
    </row>
    <row r="47" spans="2:11">
      <c r="K47" s="41"/>
    </row>
    <row r="48" spans="2:11">
      <c r="K48" s="41"/>
    </row>
    <row r="49" spans="11:11">
      <c r="K49" s="41"/>
    </row>
    <row r="50" spans="11:11">
      <c r="K50" s="41"/>
    </row>
    <row r="51" spans="11:11">
      <c r="K51" s="41"/>
    </row>
    <row r="52" spans="11:11">
      <c r="K52" s="41"/>
    </row>
    <row r="53" spans="11:11">
      <c r="K53" s="41"/>
    </row>
    <row r="54" spans="11:11">
      <c r="K54" s="41"/>
    </row>
    <row r="55" spans="11:11">
      <c r="K55" s="41"/>
    </row>
    <row r="56" spans="11:11">
      <c r="K56" s="41"/>
    </row>
    <row r="57" spans="11:11">
      <c r="K57" s="41"/>
    </row>
    <row r="58" spans="11:11">
      <c r="K58" s="41"/>
    </row>
    <row r="59" spans="11:11">
      <c r="K59" s="41"/>
    </row>
    <row r="60" spans="11:11">
      <c r="K60" s="41"/>
    </row>
    <row r="61" spans="11:11">
      <c r="K61" s="41"/>
    </row>
    <row r="62" spans="11:11">
      <c r="K62" s="41"/>
    </row>
    <row r="63" spans="11:11">
      <c r="K63" s="41"/>
    </row>
    <row r="64" spans="11:11">
      <c r="K64" s="41"/>
    </row>
    <row r="65" spans="11:11">
      <c r="K65" s="41"/>
    </row>
    <row r="66" spans="11:11">
      <c r="K66" s="41"/>
    </row>
    <row r="67" spans="11:11">
      <c r="K67" s="41"/>
    </row>
  </sheetData>
  <mergeCells count="2">
    <mergeCell ref="C9:AP9"/>
    <mergeCell ref="B15:J2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cee4575-b3c8-4d01-8f04-81bb28859d1c" xsi:nil="true"/>
    <lcf76f155ced4ddcb4097134ff3c332f xmlns="16302e9a-fa7d-44f3-8505-27a0c9263f5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48FDC4C88615A40BF3D0B99153B35A3" ma:contentTypeVersion="16" ma:contentTypeDescription="Een nieuw document maken." ma:contentTypeScope="" ma:versionID="28fcc2b9aff25e3c448593079cac52c2">
  <xsd:schema xmlns:xsd="http://www.w3.org/2001/XMLSchema" xmlns:xs="http://www.w3.org/2001/XMLSchema" xmlns:p="http://schemas.microsoft.com/office/2006/metadata/properties" xmlns:ns2="16302e9a-fa7d-44f3-8505-27a0c9263f59" xmlns:ns3="7cee4575-b3c8-4d01-8f04-81bb28859d1c" targetNamespace="http://schemas.microsoft.com/office/2006/metadata/properties" ma:root="true" ma:fieldsID="2ba46acca93c54540586fab738d898ae" ns2:_="" ns3:_="">
    <xsd:import namespace="16302e9a-fa7d-44f3-8505-27a0c9263f59"/>
    <xsd:import namespace="7cee4575-b3c8-4d01-8f04-81bb28859d1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element ref="ns2:MediaLengthInSecond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302e9a-fa7d-44f3-8505-27a0c9263f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eb5d102-68e6-440d-87f4-70862945903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cee4575-b3c8-4d01-8f04-81bb28859d1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89e975ab-8a42-4e49-b27e-94d66c942053}" ma:internalName="TaxCatchAll" ma:showField="CatchAllData" ma:web="7cee4575-b3c8-4d01-8f04-81bb28859d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944A80-8F8A-48E7-8206-F8A1D2C54E28}">
  <ds:schemaRefs>
    <ds:schemaRef ds:uri="http://schemas.microsoft.com/office/2006/documentManagement/types"/>
    <ds:schemaRef ds:uri="16302e9a-fa7d-44f3-8505-27a0c9263f59"/>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7cee4575-b3c8-4d01-8f04-81bb28859d1c"/>
    <ds:schemaRef ds:uri="http://www.w3.org/XML/1998/namespace"/>
    <ds:schemaRef ds:uri="http://purl.org/dc/dcmitype/"/>
  </ds:schemaRefs>
</ds:datastoreItem>
</file>

<file path=customXml/itemProps2.xml><?xml version="1.0" encoding="utf-8"?>
<ds:datastoreItem xmlns:ds="http://schemas.openxmlformats.org/officeDocument/2006/customXml" ds:itemID="{3C510F4B-8BF3-4FEF-8DCD-937B56BC7F64}">
  <ds:schemaRefs>
    <ds:schemaRef ds:uri="http://schemas.microsoft.com/sharepoint/v3/contenttype/forms"/>
  </ds:schemaRefs>
</ds:datastoreItem>
</file>

<file path=customXml/itemProps3.xml><?xml version="1.0" encoding="utf-8"?>
<ds:datastoreItem xmlns:ds="http://schemas.openxmlformats.org/officeDocument/2006/customXml" ds:itemID="{BE3D9267-6436-4CC2-88BB-0828FFE362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302e9a-fa7d-44f3-8505-27a0c9263f59"/>
    <ds:schemaRef ds:uri="7cee4575-b3c8-4d01-8f04-81bb28859d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7</vt:i4>
      </vt:variant>
    </vt:vector>
  </HeadingPairs>
  <TitlesOfParts>
    <vt:vector size="16" baseType="lpstr">
      <vt:lpstr>Instructies</vt:lpstr>
      <vt:lpstr>Invoer Parameters</vt:lpstr>
      <vt:lpstr>CAPEX</vt:lpstr>
      <vt:lpstr>OPEX</vt:lpstr>
      <vt:lpstr>OPEXberekening</vt:lpstr>
      <vt:lpstr>MP, GVO en Correctiebedrag</vt:lpstr>
      <vt:lpstr>Berekeningen</vt:lpstr>
      <vt:lpstr>Resultaten</vt:lpstr>
      <vt:lpstr>KEV2024</vt:lpstr>
      <vt:lpstr>Berekeningen!Afdrukbereik</vt:lpstr>
      <vt:lpstr>CAPEX!Afdrukbereik</vt:lpstr>
      <vt:lpstr>Instructies!Afdrukbereik</vt:lpstr>
      <vt:lpstr>'Invoer Parameters'!Afdrukbereik</vt:lpstr>
      <vt:lpstr>'MP, GVO en Correctiebedrag'!Afdrukbereik</vt:lpstr>
      <vt:lpstr>OPEX!Afdrukbereik</vt:lpstr>
      <vt:lpstr>Resultaten!Afdrukbereik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Windenergie Op Zee Model Exploitatieberekening</dc:title>
  <dc:subject/>
  <dc:creator>Rijksdienst voor Ondernemend Nederland</dc:creator>
  <cp:keywords/>
  <dc:description/>
  <cp:revision/>
  <cp:lastPrinted>2025-08-05T09:00:13Z</cp:lastPrinted>
  <dcterms:created xsi:type="dcterms:W3CDTF">2019-10-30T07:54:21Z</dcterms:created>
  <dcterms:modified xsi:type="dcterms:W3CDTF">2026-08-24T11:30:50Z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0x010100C48FDC4C88615A40BF3D0B99153B35A3</vt:lpwstr>
  </property>
  <property fmtid="{D5CDD505-2E9C-101B-9397-08002B2CF9AE}" pid="3" name="MediaServiceImageTags">
    <vt:lpwstr/>
  </property>
</Properties>
</file>