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filterPrivacy="1" updateLinks="never" codeName="ThisWorkbook"/>
  <xr:revisionPtr revIDLastSave="0" documentId="8_{BDD5A699-3AE8-A242-A3F8-96DB439600AD}" xr6:coauthVersionLast="47" xr6:coauthVersionMax="47" xr10:uidLastSave="{00000000-0000-0000-0000-000000000000}"/>
  <workbookProtection workbookAlgorithmName="SHA-512" workbookHashValue="dokk6F4aZYcvBsEfUKVyNZksTrIwwC52C38hxaTaly9g5rkLTYBTq4KJlNqlja5afgzIPTxaODAtQUtcL5t0dg==" workbookSaltValue="UyUxVjpECOdoXDfWXfeLrQ==" workbookSpinCount="100000" lockStructure="1"/>
  <bookViews>
    <workbookView xWindow="0" yWindow="600" windowWidth="28560" windowHeight="13740" tabRatio="683" firstSheet="4" activeTab="4" xr2:uid="{00000000-000D-0000-FFFF-FFFF00000000}"/>
  </bookViews>
  <sheets>
    <sheet name="Toelichting begroting" sheetId="237" r:id="rId1"/>
    <sheet name="Subsidiepercentages" sheetId="241" r:id="rId2"/>
    <sheet name="Deelnemersoverzicht" sheetId="34" r:id="rId3"/>
    <sheet name="Projectoverzicht" sheetId="93" r:id="rId4"/>
    <sheet name="Begroting P" sheetId="98" r:id="rId5"/>
    <sheet name="Begroting D1" sheetId="203" r:id="rId6"/>
    <sheet name="Begroting D2" sheetId="204" r:id="rId7"/>
    <sheet name="Begroting D3" sheetId="205" r:id="rId8"/>
    <sheet name="Begroting D4" sheetId="206" r:id="rId9"/>
    <sheet name="Begroting D5" sheetId="207" r:id="rId10"/>
    <sheet name="Begroting D6" sheetId="208" r:id="rId11"/>
    <sheet name="Begroting D7" sheetId="209" r:id="rId12"/>
    <sheet name="Begroting D8" sheetId="196" r:id="rId13"/>
    <sheet name="Begroting D9" sheetId="243" r:id="rId14"/>
    <sheet name="Lijsten" sheetId="235" state="hidden" r:id="rId15"/>
  </sheets>
  <externalReferences>
    <externalReference r:id="rId16"/>
  </externalReferences>
  <definedNames>
    <definedName name="_xlnm._FilterDatabase" localSheetId="2" hidden="1">Deelnemersoverzicht!$C$55:$C$62</definedName>
    <definedName name="_xlnm.Print_Area" localSheetId="5">'Begroting D1'!$A$1:$M$190</definedName>
    <definedName name="_xlnm.Print_Area" localSheetId="6">'Begroting D2'!$A$1:$M$193</definedName>
    <definedName name="_xlnm.Print_Area" localSheetId="7">'Begroting D3'!$A$1:$M$195</definedName>
    <definedName name="_xlnm.Print_Area" localSheetId="8">'Begroting D4'!$A$1:$M$195</definedName>
    <definedName name="_xlnm.Print_Area" localSheetId="9">'Begroting D5'!$A$1:$M$193</definedName>
    <definedName name="_xlnm.Print_Area" localSheetId="10">'Begroting D6'!$A$1:$M$192</definedName>
    <definedName name="_xlnm.Print_Area" localSheetId="11">'Begroting D7'!$A$1:$M$196</definedName>
    <definedName name="_xlnm.Print_Area" localSheetId="12">'Begroting D8'!$A$1:$M$197</definedName>
    <definedName name="_xlnm.Print_Area" localSheetId="4">'Begroting P'!$A$1:$P$190</definedName>
    <definedName name="_xlnm.Print_Area" localSheetId="2">Deelnemersoverzicht!$A$5:$C$39</definedName>
    <definedName name="_xlnm.Print_Area" localSheetId="1">Subsidiepercentages!$A$1:$C$46</definedName>
    <definedName name="_xlnm.Print_Area" localSheetId="0">'Toelichting begroting'!$A$1:$S$96</definedName>
    <definedName name="BTW" localSheetId="1">[1]Lijsten!$C$3:$C$5</definedName>
    <definedName name="BTW">Lijsten!$C$3:$C$5</definedName>
    <definedName name="deelnemers" localSheetId="1">[1]Deelnemersoverzicht!$B$14:$B$34</definedName>
    <definedName name="deelnemers">Deelnemersoverzicht!$B$19:$B$39</definedName>
    <definedName name="Einddatum" localSheetId="1">[1]Deelnemersoverzicht!$C$10</definedName>
    <definedName name="Einddatum">Deelnemersoverzicht!$C$9</definedName>
    <definedName name="Inkind" localSheetId="1">[1]Deelnemersoverzicht!$B$49:$B$56</definedName>
    <definedName name="Inkind">Deelnemersoverzicht!$B$55:$B$62</definedName>
    <definedName name="Loonsystematiek" localSheetId="1">[1]Lijsten!$G$3:$G$6</definedName>
    <definedName name="Loonsystematiek">Lijsten!$G$3:$G$6</definedName>
    <definedName name="MaxSubsidie">Lijsten!$D$19</definedName>
    <definedName name="Naamregeling">Lijsten!$A$4:$A$5</definedName>
    <definedName name="Organisatietype" localSheetId="1">[1]Lijsten!$A$19:$A$26</definedName>
    <definedName name="Organisatietype">Lijsten!$A$20:$A$23</definedName>
    <definedName name="Sector">Lijsten!$B$19:$B$26</definedName>
    <definedName name="Sponsoren" localSheetId="1">[1]Deelnemersoverzicht!$B$38:$B$45</definedName>
    <definedName name="Sponsoren">Deelnemersoverzicht!$B$43:$B$50</definedName>
    <definedName name="Startdatum" localSheetId="1">[1]Deelnemersoverzicht!$B$10</definedName>
    <definedName name="Startdatum">Deelnemersoverzicht!$B$9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1" i="98" l="1"/>
  <c r="O92" i="98"/>
  <c r="O93" i="98"/>
  <c r="O94" i="98"/>
  <c r="O95" i="98"/>
  <c r="O96" i="98"/>
  <c r="O97" i="98"/>
  <c r="O98" i="98"/>
  <c r="O99" i="98"/>
  <c r="O100" i="98"/>
  <c r="O101" i="98"/>
  <c r="O102" i="98"/>
  <c r="O103" i="98"/>
  <c r="O104" i="98"/>
  <c r="O105" i="98"/>
  <c r="O106" i="98"/>
  <c r="O107" i="98"/>
  <c r="O108" i="98"/>
  <c r="N91" i="98"/>
  <c r="N92" i="98"/>
  <c r="N93" i="98"/>
  <c r="N94" i="98"/>
  <c r="N95" i="98"/>
  <c r="N96" i="98"/>
  <c r="N97" i="98"/>
  <c r="N98" i="98"/>
  <c r="N99" i="98"/>
  <c r="N100" i="98"/>
  <c r="N101" i="98"/>
  <c r="N102" i="98"/>
  <c r="N103" i="98"/>
  <c r="N104" i="98"/>
  <c r="N105" i="98"/>
  <c r="N106" i="98"/>
  <c r="N107" i="98"/>
  <c r="N108" i="98"/>
  <c r="M91" i="98"/>
  <c r="M92" i="98"/>
  <c r="M93" i="98"/>
  <c r="M94" i="98"/>
  <c r="M95" i="98"/>
  <c r="M96" i="98"/>
  <c r="M97" i="98"/>
  <c r="M98" i="98"/>
  <c r="M99" i="98"/>
  <c r="M100" i="98"/>
  <c r="M101" i="98"/>
  <c r="M102" i="98"/>
  <c r="M103" i="98"/>
  <c r="M104" i="98"/>
  <c r="M105" i="98"/>
  <c r="M106" i="98"/>
  <c r="M107" i="98"/>
  <c r="M108" i="98"/>
  <c r="O90" i="98"/>
  <c r="N90" i="98"/>
  <c r="M90" i="98"/>
  <c r="C20" i="93"/>
  <c r="D58" i="93"/>
  <c r="C6" i="243"/>
  <c r="O177" i="243"/>
  <c r="O176" i="243"/>
  <c r="J170" i="243"/>
  <c r="O152" i="243"/>
  <c r="N152" i="243"/>
  <c r="M152" i="243"/>
  <c r="O129" i="243"/>
  <c r="N129" i="243"/>
  <c r="M129" i="243"/>
  <c r="O128" i="243"/>
  <c r="N128" i="243"/>
  <c r="M128" i="243"/>
  <c r="O127" i="243"/>
  <c r="N127" i="243"/>
  <c r="M127" i="243"/>
  <c r="O126" i="243"/>
  <c r="N126" i="243"/>
  <c r="M126" i="243"/>
  <c r="O125" i="243"/>
  <c r="N125" i="243"/>
  <c r="M125" i="243"/>
  <c r="O124" i="243"/>
  <c r="N124" i="243"/>
  <c r="M124" i="243"/>
  <c r="O123" i="243"/>
  <c r="N123" i="243"/>
  <c r="M123" i="243"/>
  <c r="O122" i="243"/>
  <c r="N122" i="243"/>
  <c r="M122" i="243"/>
  <c r="O121" i="243"/>
  <c r="N121" i="243"/>
  <c r="M121" i="243"/>
  <c r="O120" i="243"/>
  <c r="N120" i="243"/>
  <c r="M120" i="243"/>
  <c r="O119" i="243"/>
  <c r="N119" i="243"/>
  <c r="M119" i="243"/>
  <c r="O118" i="243"/>
  <c r="N118" i="243"/>
  <c r="M118" i="243"/>
  <c r="O117" i="243"/>
  <c r="N117" i="243"/>
  <c r="M117" i="243"/>
  <c r="O116" i="243"/>
  <c r="N116" i="243"/>
  <c r="M116" i="243"/>
  <c r="O115" i="243"/>
  <c r="N115" i="243"/>
  <c r="M115" i="243"/>
  <c r="O114" i="243"/>
  <c r="N114" i="243"/>
  <c r="M114" i="243"/>
  <c r="O113" i="243"/>
  <c r="N113" i="243"/>
  <c r="M113" i="243"/>
  <c r="O112" i="243"/>
  <c r="O130" i="243" s="1"/>
  <c r="N112" i="243"/>
  <c r="N130" i="243" s="1"/>
  <c r="M112" i="243"/>
  <c r="M130" i="243" s="1"/>
  <c r="U107" i="243"/>
  <c r="U106" i="243"/>
  <c r="U105" i="243"/>
  <c r="U104" i="243"/>
  <c r="U103" i="243"/>
  <c r="U102" i="243"/>
  <c r="U101" i="243"/>
  <c r="U100" i="243"/>
  <c r="U99" i="243"/>
  <c r="U98" i="243"/>
  <c r="U97" i="243"/>
  <c r="U96" i="243"/>
  <c r="U95" i="243"/>
  <c r="U94" i="243"/>
  <c r="U93" i="243"/>
  <c r="U92" i="243"/>
  <c r="U91" i="243"/>
  <c r="U90" i="243"/>
  <c r="D88" i="243"/>
  <c r="U83" i="243"/>
  <c r="N83" i="243"/>
  <c r="M83" i="243"/>
  <c r="G83" i="243"/>
  <c r="I83" i="243" s="1"/>
  <c r="O83" i="243" s="1"/>
  <c r="U82" i="243"/>
  <c r="N82" i="243"/>
  <c r="M82" i="243"/>
  <c r="G82" i="243"/>
  <c r="I82" i="243" s="1"/>
  <c r="O82" i="243" s="1"/>
  <c r="U81" i="243"/>
  <c r="N81" i="243"/>
  <c r="M81" i="243"/>
  <c r="G81" i="243"/>
  <c r="I81" i="243" s="1"/>
  <c r="O81" i="243" s="1"/>
  <c r="U80" i="243"/>
  <c r="N80" i="243"/>
  <c r="M80" i="243"/>
  <c r="G80" i="243"/>
  <c r="I80" i="243" s="1"/>
  <c r="O80" i="243" s="1"/>
  <c r="U79" i="243"/>
  <c r="N79" i="243"/>
  <c r="M79" i="243"/>
  <c r="G79" i="243"/>
  <c r="I79" i="243" s="1"/>
  <c r="O79" i="243" s="1"/>
  <c r="U78" i="243"/>
  <c r="N78" i="243"/>
  <c r="M78" i="243"/>
  <c r="G78" i="243"/>
  <c r="I78" i="243" s="1"/>
  <c r="O78" i="243" s="1"/>
  <c r="U77" i="243"/>
  <c r="N77" i="243"/>
  <c r="M77" i="243"/>
  <c r="G77" i="243"/>
  <c r="I77" i="243" s="1"/>
  <c r="O77" i="243" s="1"/>
  <c r="U76" i="243"/>
  <c r="N76" i="243"/>
  <c r="M76" i="243"/>
  <c r="G76" i="243"/>
  <c r="I76" i="243" s="1"/>
  <c r="O76" i="243" s="1"/>
  <c r="U75" i="243"/>
  <c r="N75" i="243"/>
  <c r="M75" i="243"/>
  <c r="G75" i="243"/>
  <c r="I75" i="243" s="1"/>
  <c r="O75" i="243" s="1"/>
  <c r="U74" i="243"/>
  <c r="N74" i="243"/>
  <c r="M74" i="243"/>
  <c r="G74" i="243"/>
  <c r="I74" i="243" s="1"/>
  <c r="O74" i="243" s="1"/>
  <c r="U73" i="243"/>
  <c r="N73" i="243"/>
  <c r="M73" i="243"/>
  <c r="G73" i="243"/>
  <c r="I73" i="243" s="1"/>
  <c r="O73" i="243" s="1"/>
  <c r="U72" i="243"/>
  <c r="N72" i="243"/>
  <c r="M72" i="243"/>
  <c r="G72" i="243"/>
  <c r="I72" i="243" s="1"/>
  <c r="O72" i="243" s="1"/>
  <c r="U71" i="243"/>
  <c r="N71" i="243"/>
  <c r="M71" i="243"/>
  <c r="G71" i="243"/>
  <c r="I71" i="243" s="1"/>
  <c r="O71" i="243" s="1"/>
  <c r="U70" i="243"/>
  <c r="N70" i="243"/>
  <c r="M70" i="243"/>
  <c r="G70" i="243"/>
  <c r="I70" i="243" s="1"/>
  <c r="O70" i="243" s="1"/>
  <c r="U69" i="243"/>
  <c r="N69" i="243"/>
  <c r="M69" i="243"/>
  <c r="G69" i="243"/>
  <c r="I69" i="243" s="1"/>
  <c r="O69" i="243" s="1"/>
  <c r="U68" i="243"/>
  <c r="N68" i="243"/>
  <c r="M68" i="243"/>
  <c r="G68" i="243"/>
  <c r="I68" i="243" s="1"/>
  <c r="O68" i="243" s="1"/>
  <c r="U67" i="243"/>
  <c r="N67" i="243"/>
  <c r="M67" i="243"/>
  <c r="G67" i="243"/>
  <c r="I67" i="243" s="1"/>
  <c r="O67" i="243" s="1"/>
  <c r="U66" i="243"/>
  <c r="N66" i="243"/>
  <c r="M66" i="243"/>
  <c r="G66" i="243"/>
  <c r="I66" i="243" s="1"/>
  <c r="O66" i="243" s="1"/>
  <c r="U65" i="243"/>
  <c r="N65" i="243"/>
  <c r="M65" i="243"/>
  <c r="G65" i="243"/>
  <c r="I65" i="243" s="1"/>
  <c r="O65" i="243" s="1"/>
  <c r="U64" i="243"/>
  <c r="N64" i="243"/>
  <c r="M64" i="243"/>
  <c r="G64" i="243"/>
  <c r="I64" i="243" s="1"/>
  <c r="O64" i="243" s="1"/>
  <c r="U63" i="243"/>
  <c r="N63" i="243"/>
  <c r="M63" i="243"/>
  <c r="G63" i="243"/>
  <c r="I63" i="243" s="1"/>
  <c r="O63" i="243" s="1"/>
  <c r="U62" i="243"/>
  <c r="N62" i="243"/>
  <c r="N84" i="243" s="1"/>
  <c r="M161" i="243" s="1"/>
  <c r="M62" i="243"/>
  <c r="M84" i="243" s="1"/>
  <c r="L161" i="243" s="1"/>
  <c r="G62" i="243"/>
  <c r="I62" i="243" s="1"/>
  <c r="O62" i="243" s="1"/>
  <c r="O84" i="243" s="1"/>
  <c r="N161" i="243" s="1"/>
  <c r="D60" i="243"/>
  <c r="O55" i="243"/>
  <c r="N55" i="243"/>
  <c r="M55" i="243"/>
  <c r="O54" i="243"/>
  <c r="N54" i="243"/>
  <c r="M54" i="243"/>
  <c r="O53" i="243"/>
  <c r="N53" i="243"/>
  <c r="M53" i="243"/>
  <c r="O52" i="243"/>
  <c r="N52" i="243"/>
  <c r="M52" i="243"/>
  <c r="O51" i="243"/>
  <c r="N51" i="243"/>
  <c r="M51" i="243"/>
  <c r="O50" i="243"/>
  <c r="N50" i="243"/>
  <c r="M50" i="243"/>
  <c r="O49" i="243"/>
  <c r="N49" i="243"/>
  <c r="M49" i="243"/>
  <c r="O48" i="243"/>
  <c r="N48" i="243"/>
  <c r="M48" i="243"/>
  <c r="O47" i="243"/>
  <c r="N47" i="243"/>
  <c r="M47" i="243"/>
  <c r="O46" i="243"/>
  <c r="N46" i="243"/>
  <c r="M46" i="243"/>
  <c r="O45" i="243"/>
  <c r="N45" i="243"/>
  <c r="M45" i="243"/>
  <c r="O44" i="243"/>
  <c r="N44" i="243"/>
  <c r="M44" i="243"/>
  <c r="O43" i="243"/>
  <c r="N43" i="243"/>
  <c r="M43" i="243"/>
  <c r="O42" i="243"/>
  <c r="N42" i="243"/>
  <c r="M42" i="243"/>
  <c r="O41" i="243"/>
  <c r="N41" i="243"/>
  <c r="M41" i="243"/>
  <c r="O40" i="243"/>
  <c r="N40" i="243"/>
  <c r="M40" i="243"/>
  <c r="O39" i="243"/>
  <c r="N39" i="243"/>
  <c r="M39" i="243"/>
  <c r="O38" i="243"/>
  <c r="N38" i="243"/>
  <c r="M38" i="243"/>
  <c r="O37" i="243"/>
  <c r="N37" i="243"/>
  <c r="M37" i="243"/>
  <c r="O36" i="243"/>
  <c r="N36" i="243"/>
  <c r="M36" i="243"/>
  <c r="O35" i="243"/>
  <c r="N35" i="243"/>
  <c r="M35" i="243"/>
  <c r="O34" i="243"/>
  <c r="N34" i="243"/>
  <c r="M34" i="243"/>
  <c r="O33" i="243"/>
  <c r="N33" i="243"/>
  <c r="M33" i="243"/>
  <c r="O32" i="243"/>
  <c r="N32" i="243"/>
  <c r="M32" i="243"/>
  <c r="O31" i="243"/>
  <c r="N31" i="243"/>
  <c r="M31" i="243"/>
  <c r="O30" i="243"/>
  <c r="N30" i="243"/>
  <c r="M30" i="243"/>
  <c r="O29" i="243"/>
  <c r="N29" i="243"/>
  <c r="M29" i="243"/>
  <c r="O28" i="243"/>
  <c r="N28" i="243"/>
  <c r="M28" i="243"/>
  <c r="O27" i="243"/>
  <c r="N27" i="243"/>
  <c r="M27" i="243"/>
  <c r="O26" i="243"/>
  <c r="N26" i="243"/>
  <c r="M26" i="243"/>
  <c r="O25" i="243"/>
  <c r="N25" i="243"/>
  <c r="M25" i="243"/>
  <c r="O24" i="243"/>
  <c r="N24" i="243"/>
  <c r="M24" i="243"/>
  <c r="O23" i="243"/>
  <c r="N23" i="243"/>
  <c r="M23" i="243"/>
  <c r="O22" i="243"/>
  <c r="N22" i="243"/>
  <c r="M22" i="243"/>
  <c r="O21" i="243"/>
  <c r="N21" i="243"/>
  <c r="M21" i="243"/>
  <c r="O20" i="243"/>
  <c r="O56" i="243" s="1"/>
  <c r="N160" i="243" s="1"/>
  <c r="N20" i="243"/>
  <c r="N56" i="243" s="1"/>
  <c r="M160" i="243" s="1"/>
  <c r="M20" i="243"/>
  <c r="M56" i="243" s="1"/>
  <c r="L160" i="243" s="1"/>
  <c r="N19" i="243"/>
  <c r="M19" i="243"/>
  <c r="K19" i="243"/>
  <c r="J19" i="243"/>
  <c r="G18" i="243"/>
  <c r="F11" i="243"/>
  <c r="F10" i="243"/>
  <c r="F7" i="243"/>
  <c r="F6" i="243"/>
  <c r="H1" i="243"/>
  <c r="L159" i="243" l="1"/>
  <c r="M133" i="243"/>
  <c r="M111" i="243"/>
  <c r="J111" i="243"/>
  <c r="M89" i="243"/>
  <c r="J89" i="243"/>
  <c r="M61" i="243"/>
  <c r="J61" i="243"/>
  <c r="M159" i="243"/>
  <c r="N133" i="243"/>
  <c r="N111" i="243"/>
  <c r="K111" i="243"/>
  <c r="N89" i="243"/>
  <c r="K89" i="243"/>
  <c r="N61" i="243"/>
  <c r="K61" i="243"/>
  <c r="O160" i="243"/>
  <c r="O161" i="243"/>
  <c r="F11" i="205"/>
  <c r="F11" i="196"/>
  <c r="F11" i="209"/>
  <c r="F11" i="208"/>
  <c r="M32" i="207"/>
  <c r="M152" i="208"/>
  <c r="F11" i="207"/>
  <c r="F10" i="206"/>
  <c r="M67" i="204"/>
  <c r="M25" i="204"/>
  <c r="M28" i="204"/>
  <c r="F11" i="204"/>
  <c r="F11" i="203"/>
  <c r="M23" i="98"/>
  <c r="F11" i="98"/>
  <c r="F10" i="98"/>
  <c r="C23" i="93" l="1"/>
  <c r="D2" i="93" l="1"/>
  <c r="D61" i="93"/>
  <c r="N19" i="98"/>
  <c r="O21" i="203" l="1"/>
  <c r="O22" i="203"/>
  <c r="O23" i="203"/>
  <c r="O24" i="203"/>
  <c r="O25" i="203"/>
  <c r="O26" i="203"/>
  <c r="O27" i="203"/>
  <c r="O28" i="203"/>
  <c r="O29" i="203"/>
  <c r="O30" i="203"/>
  <c r="O31" i="203"/>
  <c r="O32" i="203"/>
  <c r="O33" i="203"/>
  <c r="O34" i="203"/>
  <c r="O35" i="203"/>
  <c r="O36" i="203"/>
  <c r="O37" i="203"/>
  <c r="O38" i="203"/>
  <c r="O39" i="203"/>
  <c r="O40" i="203"/>
  <c r="O41" i="203"/>
  <c r="O42" i="203"/>
  <c r="O43" i="203"/>
  <c r="O44" i="203"/>
  <c r="O45" i="203"/>
  <c r="O46" i="203"/>
  <c r="O47" i="203"/>
  <c r="O48" i="203"/>
  <c r="O49" i="203"/>
  <c r="O50" i="203"/>
  <c r="O51" i="203"/>
  <c r="O52" i="203"/>
  <c r="O53" i="203"/>
  <c r="O54" i="203"/>
  <c r="O55" i="203"/>
  <c r="G62" i="204"/>
  <c r="G63" i="204"/>
  <c r="I62" i="204"/>
  <c r="G62" i="206"/>
  <c r="I62" i="206"/>
  <c r="G62" i="208"/>
  <c r="I62" i="208"/>
  <c r="N20" i="205"/>
  <c r="N19" i="205"/>
  <c r="M19" i="205"/>
  <c r="K19" i="205"/>
  <c r="J19" i="205"/>
  <c r="G20" i="34"/>
  <c r="N166" i="203" s="1"/>
  <c r="G21" i="34"/>
  <c r="N166" i="204" s="1"/>
  <c r="G22" i="34"/>
  <c r="N166" i="205" s="1"/>
  <c r="G23" i="34"/>
  <c r="N166" i="206" s="1"/>
  <c r="G24" i="34"/>
  <c r="N166" i="207" s="1"/>
  <c r="G25" i="34"/>
  <c r="N166" i="208" s="1"/>
  <c r="G26" i="34"/>
  <c r="N166" i="209" s="1"/>
  <c r="G27" i="34"/>
  <c r="G28" i="34"/>
  <c r="G19" i="34"/>
  <c r="N166" i="98" s="1"/>
  <c r="D19" i="34"/>
  <c r="N166" i="196" l="1"/>
  <c r="N166" i="243"/>
  <c r="F19" i="34"/>
  <c r="M166" i="98" s="1"/>
  <c r="E19" i="34"/>
  <c r="L166" i="98" s="1"/>
  <c r="D20" i="34" l="1"/>
  <c r="D21" i="34"/>
  <c r="D22" i="34"/>
  <c r="D23" i="34"/>
  <c r="D24" i="34"/>
  <c r="D25" i="34"/>
  <c r="D26" i="34"/>
  <c r="D27" i="34"/>
  <c r="D28" i="34"/>
  <c r="F28" i="34" l="1"/>
  <c r="E28" i="34"/>
  <c r="F27" i="34"/>
  <c r="E27" i="34"/>
  <c r="F26" i="34"/>
  <c r="M166" i="209" s="1"/>
  <c r="E26" i="34"/>
  <c r="L166" i="209" s="1"/>
  <c r="F25" i="34"/>
  <c r="M166" i="208" s="1"/>
  <c r="E25" i="34"/>
  <c r="L166" i="208" s="1"/>
  <c r="F24" i="34"/>
  <c r="M166" i="207" s="1"/>
  <c r="E24" i="34"/>
  <c r="L166" i="207" s="1"/>
  <c r="F23" i="34"/>
  <c r="M166" i="206" s="1"/>
  <c r="E23" i="34"/>
  <c r="L166" i="206" s="1"/>
  <c r="F22" i="34"/>
  <c r="M166" i="205" s="1"/>
  <c r="E22" i="34"/>
  <c r="L166" i="205" s="1"/>
  <c r="F21" i="34"/>
  <c r="M166" i="204" s="1"/>
  <c r="E21" i="34"/>
  <c r="L166" i="204" s="1"/>
  <c r="F20" i="34"/>
  <c r="M166" i="203" s="1"/>
  <c r="E20" i="34"/>
  <c r="L166" i="203" s="1"/>
  <c r="N19" i="196"/>
  <c r="M19" i="196"/>
  <c r="K19" i="196"/>
  <c r="J19" i="196"/>
  <c r="N19" i="209"/>
  <c r="M19" i="209"/>
  <c r="K19" i="209"/>
  <c r="J19" i="209"/>
  <c r="N19" i="208"/>
  <c r="M19" i="208"/>
  <c r="K19" i="208"/>
  <c r="J19" i="208"/>
  <c r="N19" i="207"/>
  <c r="M19" i="207"/>
  <c r="K19" i="207"/>
  <c r="J19" i="207"/>
  <c r="N19" i="206"/>
  <c r="M19" i="206"/>
  <c r="K19" i="206"/>
  <c r="J19" i="206"/>
  <c r="F6" i="196"/>
  <c r="C6" i="196"/>
  <c r="F6" i="209"/>
  <c r="C6" i="209"/>
  <c r="F6" i="208"/>
  <c r="C6" i="208"/>
  <c r="F6" i="207"/>
  <c r="C6" i="207"/>
  <c r="F6" i="205"/>
  <c r="C6" i="205"/>
  <c r="F6" i="206"/>
  <c r="C6" i="206"/>
  <c r="O177" i="206"/>
  <c r="O176" i="206"/>
  <c r="J170" i="206"/>
  <c r="O152" i="206"/>
  <c r="N152" i="206"/>
  <c r="M152" i="206"/>
  <c r="O129" i="206"/>
  <c r="N129" i="206"/>
  <c r="M129" i="206"/>
  <c r="O128" i="206"/>
  <c r="N128" i="206"/>
  <c r="M128" i="206"/>
  <c r="O127" i="206"/>
  <c r="N127" i="206"/>
  <c r="M127" i="206"/>
  <c r="O126" i="206"/>
  <c r="N126" i="206"/>
  <c r="M126" i="206"/>
  <c r="O125" i="206"/>
  <c r="N125" i="206"/>
  <c r="M125" i="206"/>
  <c r="O124" i="206"/>
  <c r="N124" i="206"/>
  <c r="M124" i="206"/>
  <c r="O123" i="206"/>
  <c r="N123" i="206"/>
  <c r="M123" i="206"/>
  <c r="O122" i="206"/>
  <c r="N122" i="206"/>
  <c r="M122" i="206"/>
  <c r="O121" i="206"/>
  <c r="N121" i="206"/>
  <c r="M121" i="206"/>
  <c r="O120" i="206"/>
  <c r="N120" i="206"/>
  <c r="M120" i="206"/>
  <c r="O119" i="206"/>
  <c r="N119" i="206"/>
  <c r="M119" i="206"/>
  <c r="O118" i="206"/>
  <c r="N118" i="206"/>
  <c r="M118" i="206"/>
  <c r="O117" i="206"/>
  <c r="N117" i="206"/>
  <c r="M117" i="206"/>
  <c r="O116" i="206"/>
  <c r="N116" i="206"/>
  <c r="M116" i="206"/>
  <c r="O115" i="206"/>
  <c r="N115" i="206"/>
  <c r="M115" i="206"/>
  <c r="O114" i="206"/>
  <c r="N114" i="206"/>
  <c r="M114" i="206"/>
  <c r="O113" i="206"/>
  <c r="N113" i="206"/>
  <c r="M113" i="206"/>
  <c r="O112" i="206"/>
  <c r="O130" i="206" s="1"/>
  <c r="N112" i="206"/>
  <c r="N130" i="206" s="1"/>
  <c r="M112" i="206"/>
  <c r="M130" i="206" s="1"/>
  <c r="U107" i="206"/>
  <c r="U106" i="206"/>
  <c r="U105" i="206"/>
  <c r="U104" i="206"/>
  <c r="U103" i="206"/>
  <c r="U102" i="206"/>
  <c r="U101" i="206"/>
  <c r="U100" i="206"/>
  <c r="U99" i="206"/>
  <c r="U98" i="206"/>
  <c r="U97" i="206"/>
  <c r="U96" i="206"/>
  <c r="U95" i="206"/>
  <c r="U94" i="206"/>
  <c r="U93" i="206"/>
  <c r="U92" i="206"/>
  <c r="U91" i="206"/>
  <c r="U90" i="206"/>
  <c r="D88" i="206"/>
  <c r="U83" i="206"/>
  <c r="N83" i="206"/>
  <c r="M83" i="206"/>
  <c r="G83" i="206"/>
  <c r="I83" i="206" s="1"/>
  <c r="O83" i="206" s="1"/>
  <c r="U82" i="206"/>
  <c r="N82" i="206"/>
  <c r="M82" i="206"/>
  <c r="G82" i="206"/>
  <c r="I82" i="206" s="1"/>
  <c r="O82" i="206" s="1"/>
  <c r="U81" i="206"/>
  <c r="N81" i="206"/>
  <c r="M81" i="206"/>
  <c r="G81" i="206"/>
  <c r="I81" i="206" s="1"/>
  <c r="O81" i="206" s="1"/>
  <c r="U80" i="206"/>
  <c r="N80" i="206"/>
  <c r="M80" i="206"/>
  <c r="G80" i="206"/>
  <c r="I80" i="206" s="1"/>
  <c r="O80" i="206" s="1"/>
  <c r="U79" i="206"/>
  <c r="N79" i="206"/>
  <c r="M79" i="206"/>
  <c r="G79" i="206"/>
  <c r="I79" i="206" s="1"/>
  <c r="O79" i="206" s="1"/>
  <c r="U78" i="206"/>
  <c r="N78" i="206"/>
  <c r="M78" i="206"/>
  <c r="G78" i="206"/>
  <c r="I78" i="206" s="1"/>
  <c r="O78" i="206" s="1"/>
  <c r="U77" i="206"/>
  <c r="N77" i="206"/>
  <c r="M77" i="206"/>
  <c r="G77" i="206"/>
  <c r="I77" i="206" s="1"/>
  <c r="O77" i="206" s="1"/>
  <c r="U76" i="206"/>
  <c r="N76" i="206"/>
  <c r="M76" i="206"/>
  <c r="G76" i="206"/>
  <c r="I76" i="206" s="1"/>
  <c r="O76" i="206" s="1"/>
  <c r="U75" i="206"/>
  <c r="N75" i="206"/>
  <c r="M75" i="206"/>
  <c r="G75" i="206"/>
  <c r="I75" i="206" s="1"/>
  <c r="O75" i="206" s="1"/>
  <c r="U74" i="206"/>
  <c r="N74" i="206"/>
  <c r="M74" i="206"/>
  <c r="G74" i="206"/>
  <c r="I74" i="206" s="1"/>
  <c r="O74" i="206" s="1"/>
  <c r="U73" i="206"/>
  <c r="N73" i="206"/>
  <c r="M73" i="206"/>
  <c r="G73" i="206"/>
  <c r="I73" i="206" s="1"/>
  <c r="O73" i="206" s="1"/>
  <c r="U72" i="206"/>
  <c r="N72" i="206"/>
  <c r="M72" i="206"/>
  <c r="G72" i="206"/>
  <c r="I72" i="206" s="1"/>
  <c r="O72" i="206" s="1"/>
  <c r="U71" i="206"/>
  <c r="N71" i="206"/>
  <c r="M71" i="206"/>
  <c r="G71" i="206"/>
  <c r="I71" i="206" s="1"/>
  <c r="O71" i="206" s="1"/>
  <c r="U70" i="206"/>
  <c r="N70" i="206"/>
  <c r="M70" i="206"/>
  <c r="G70" i="206"/>
  <c r="I70" i="206" s="1"/>
  <c r="O70" i="206" s="1"/>
  <c r="U69" i="206"/>
  <c r="N69" i="206"/>
  <c r="M69" i="206"/>
  <c r="G69" i="206"/>
  <c r="I69" i="206" s="1"/>
  <c r="O69" i="206" s="1"/>
  <c r="U68" i="206"/>
  <c r="N68" i="206"/>
  <c r="M68" i="206"/>
  <c r="G68" i="206"/>
  <c r="I68" i="206" s="1"/>
  <c r="O68" i="206" s="1"/>
  <c r="U67" i="206"/>
  <c r="N67" i="206"/>
  <c r="M67" i="206"/>
  <c r="G67" i="206"/>
  <c r="I67" i="206" s="1"/>
  <c r="O67" i="206" s="1"/>
  <c r="U66" i="206"/>
  <c r="N66" i="206"/>
  <c r="M66" i="206"/>
  <c r="G66" i="206"/>
  <c r="I66" i="206" s="1"/>
  <c r="O66" i="206" s="1"/>
  <c r="U65" i="206"/>
  <c r="N65" i="206"/>
  <c r="M65" i="206"/>
  <c r="G65" i="206"/>
  <c r="I65" i="206" s="1"/>
  <c r="O65" i="206" s="1"/>
  <c r="U64" i="206"/>
  <c r="N64" i="206"/>
  <c r="M64" i="206"/>
  <c r="G64" i="206"/>
  <c r="I64" i="206" s="1"/>
  <c r="O64" i="206" s="1"/>
  <c r="U63" i="206"/>
  <c r="N63" i="206"/>
  <c r="M63" i="206"/>
  <c r="G63" i="206"/>
  <c r="I63" i="206" s="1"/>
  <c r="O63" i="206" s="1"/>
  <c r="U62" i="206"/>
  <c r="N62" i="206"/>
  <c r="N84" i="206" s="1"/>
  <c r="M62" i="206"/>
  <c r="M84" i="206" s="1"/>
  <c r="O62" i="206"/>
  <c r="O84" i="206" s="1"/>
  <c r="N161" i="206" s="1"/>
  <c r="D60" i="206"/>
  <c r="O55" i="206"/>
  <c r="N55" i="206"/>
  <c r="M55" i="206"/>
  <c r="O54" i="206"/>
  <c r="N54" i="206"/>
  <c r="M54" i="206"/>
  <c r="O53" i="206"/>
  <c r="N53" i="206"/>
  <c r="M53" i="206"/>
  <c r="O52" i="206"/>
  <c r="N52" i="206"/>
  <c r="M52" i="206"/>
  <c r="O51" i="206"/>
  <c r="N51" i="206"/>
  <c r="M51" i="206"/>
  <c r="O50" i="206"/>
  <c r="N50" i="206"/>
  <c r="M50" i="206"/>
  <c r="O49" i="206"/>
  <c r="N49" i="206"/>
  <c r="M49" i="206"/>
  <c r="O48" i="206"/>
  <c r="N48" i="206"/>
  <c r="M48" i="206"/>
  <c r="O47" i="206"/>
  <c r="N47" i="206"/>
  <c r="M47" i="206"/>
  <c r="O46" i="206"/>
  <c r="N46" i="206"/>
  <c r="M46" i="206"/>
  <c r="O45" i="206"/>
  <c r="N45" i="206"/>
  <c r="M45" i="206"/>
  <c r="O44" i="206"/>
  <c r="N44" i="206"/>
  <c r="M44" i="206"/>
  <c r="O43" i="206"/>
  <c r="N43" i="206"/>
  <c r="M43" i="206"/>
  <c r="O42" i="206"/>
  <c r="N42" i="206"/>
  <c r="M42" i="206"/>
  <c r="O41" i="206"/>
  <c r="N41" i="206"/>
  <c r="M41" i="206"/>
  <c r="O40" i="206"/>
  <c r="N40" i="206"/>
  <c r="M40" i="206"/>
  <c r="O39" i="206"/>
  <c r="N39" i="206"/>
  <c r="M39" i="206"/>
  <c r="O38" i="206"/>
  <c r="N38" i="206"/>
  <c r="M38" i="206"/>
  <c r="O37" i="206"/>
  <c r="N37" i="206"/>
  <c r="M37" i="206"/>
  <c r="O36" i="206"/>
  <c r="N36" i="206"/>
  <c r="M36" i="206"/>
  <c r="O35" i="206"/>
  <c r="N35" i="206"/>
  <c r="M35" i="206"/>
  <c r="O34" i="206"/>
  <c r="N34" i="206"/>
  <c r="M34" i="206"/>
  <c r="O33" i="206"/>
  <c r="N33" i="206"/>
  <c r="M33" i="206"/>
  <c r="O32" i="206"/>
  <c r="N32" i="206"/>
  <c r="M32" i="206"/>
  <c r="O31" i="206"/>
  <c r="N31" i="206"/>
  <c r="M31" i="206"/>
  <c r="O30" i="206"/>
  <c r="N30" i="206"/>
  <c r="M30" i="206"/>
  <c r="O29" i="206"/>
  <c r="N29" i="206"/>
  <c r="M29" i="206"/>
  <c r="O28" i="206"/>
  <c r="N28" i="206"/>
  <c r="M28" i="206"/>
  <c r="O27" i="206"/>
  <c r="N27" i="206"/>
  <c r="M27" i="206"/>
  <c r="O26" i="206"/>
  <c r="N26" i="206"/>
  <c r="M26" i="206"/>
  <c r="O25" i="206"/>
  <c r="N25" i="206"/>
  <c r="M25" i="206"/>
  <c r="O24" i="206"/>
  <c r="N24" i="206"/>
  <c r="M24" i="206"/>
  <c r="O23" i="206"/>
  <c r="N23" i="206"/>
  <c r="M23" i="206"/>
  <c r="O22" i="206"/>
  <c r="N22" i="206"/>
  <c r="M22" i="206"/>
  <c r="O21" i="206"/>
  <c r="N21" i="206"/>
  <c r="M21" i="206"/>
  <c r="O20" i="206"/>
  <c r="O56" i="206" s="1"/>
  <c r="N160" i="206" s="1"/>
  <c r="N20" i="206"/>
  <c r="N56" i="206" s="1"/>
  <c r="M160" i="206" s="1"/>
  <c r="M20" i="206"/>
  <c r="M56" i="206" s="1"/>
  <c r="L160" i="206" s="1"/>
  <c r="G18" i="206"/>
  <c r="F11" i="206"/>
  <c r="F7" i="206"/>
  <c r="H1" i="206"/>
  <c r="O177" i="207"/>
  <c r="O176" i="207"/>
  <c r="J170" i="207"/>
  <c r="O152" i="207"/>
  <c r="N152" i="207"/>
  <c r="M152" i="207"/>
  <c r="O129" i="207"/>
  <c r="N129" i="207"/>
  <c r="M129" i="207"/>
  <c r="O128" i="207"/>
  <c r="N128" i="207"/>
  <c r="M128" i="207"/>
  <c r="O127" i="207"/>
  <c r="N127" i="207"/>
  <c r="M127" i="207"/>
  <c r="O126" i="207"/>
  <c r="N126" i="207"/>
  <c r="M126" i="207"/>
  <c r="O125" i="207"/>
  <c r="N125" i="207"/>
  <c r="M125" i="207"/>
  <c r="O124" i="207"/>
  <c r="N124" i="207"/>
  <c r="M124" i="207"/>
  <c r="O123" i="207"/>
  <c r="N123" i="207"/>
  <c r="M123" i="207"/>
  <c r="O122" i="207"/>
  <c r="N122" i="207"/>
  <c r="M122" i="207"/>
  <c r="O121" i="207"/>
  <c r="N121" i="207"/>
  <c r="M121" i="207"/>
  <c r="O120" i="207"/>
  <c r="N120" i="207"/>
  <c r="M120" i="207"/>
  <c r="O119" i="207"/>
  <c r="N119" i="207"/>
  <c r="M119" i="207"/>
  <c r="O118" i="207"/>
  <c r="N118" i="207"/>
  <c r="M118" i="207"/>
  <c r="O117" i="207"/>
  <c r="N117" i="207"/>
  <c r="M117" i="207"/>
  <c r="O116" i="207"/>
  <c r="N116" i="207"/>
  <c r="M116" i="207"/>
  <c r="O115" i="207"/>
  <c r="N115" i="207"/>
  <c r="M115" i="207"/>
  <c r="O114" i="207"/>
  <c r="N114" i="207"/>
  <c r="M114" i="207"/>
  <c r="O113" i="207"/>
  <c r="N113" i="207"/>
  <c r="M113" i="207"/>
  <c r="O112" i="207"/>
  <c r="O130" i="207" s="1"/>
  <c r="N112" i="207"/>
  <c r="N130" i="207" s="1"/>
  <c r="M112" i="207"/>
  <c r="M130" i="207" s="1"/>
  <c r="U107" i="207"/>
  <c r="U106" i="207"/>
  <c r="U105" i="207"/>
  <c r="U104" i="207"/>
  <c r="U103" i="207"/>
  <c r="U102" i="207"/>
  <c r="U101" i="207"/>
  <c r="U100" i="207"/>
  <c r="U99" i="207"/>
  <c r="U98" i="207"/>
  <c r="U97" i="207"/>
  <c r="U96" i="207"/>
  <c r="U95" i="207"/>
  <c r="U94" i="207"/>
  <c r="U93" i="207"/>
  <c r="U92" i="207"/>
  <c r="U91" i="207"/>
  <c r="U90" i="207"/>
  <c r="D88" i="207"/>
  <c r="U83" i="207"/>
  <c r="N83" i="207"/>
  <c r="M83" i="207"/>
  <c r="G83" i="207"/>
  <c r="I83" i="207" s="1"/>
  <c r="O83" i="207" s="1"/>
  <c r="U82" i="207"/>
  <c r="N82" i="207"/>
  <c r="M82" i="207"/>
  <c r="G82" i="207"/>
  <c r="I82" i="207" s="1"/>
  <c r="O82" i="207" s="1"/>
  <c r="U81" i="207"/>
  <c r="N81" i="207"/>
  <c r="M81" i="207"/>
  <c r="G81" i="207"/>
  <c r="I81" i="207" s="1"/>
  <c r="O81" i="207" s="1"/>
  <c r="U80" i="207"/>
  <c r="N80" i="207"/>
  <c r="M80" i="207"/>
  <c r="G80" i="207"/>
  <c r="I80" i="207" s="1"/>
  <c r="O80" i="207" s="1"/>
  <c r="U79" i="207"/>
  <c r="N79" i="207"/>
  <c r="M79" i="207"/>
  <c r="G79" i="207"/>
  <c r="I79" i="207" s="1"/>
  <c r="O79" i="207" s="1"/>
  <c r="U78" i="207"/>
  <c r="N78" i="207"/>
  <c r="M78" i="207"/>
  <c r="G78" i="207"/>
  <c r="I78" i="207" s="1"/>
  <c r="O78" i="207" s="1"/>
  <c r="U77" i="207"/>
  <c r="N77" i="207"/>
  <c r="M77" i="207"/>
  <c r="G77" i="207"/>
  <c r="I77" i="207" s="1"/>
  <c r="O77" i="207" s="1"/>
  <c r="U76" i="207"/>
  <c r="N76" i="207"/>
  <c r="M76" i="207"/>
  <c r="G76" i="207"/>
  <c r="I76" i="207" s="1"/>
  <c r="O76" i="207" s="1"/>
  <c r="U75" i="207"/>
  <c r="N75" i="207"/>
  <c r="M75" i="207"/>
  <c r="G75" i="207"/>
  <c r="I75" i="207" s="1"/>
  <c r="O75" i="207" s="1"/>
  <c r="U74" i="207"/>
  <c r="N74" i="207"/>
  <c r="M74" i="207"/>
  <c r="G74" i="207"/>
  <c r="I74" i="207" s="1"/>
  <c r="O74" i="207" s="1"/>
  <c r="U73" i="207"/>
  <c r="N73" i="207"/>
  <c r="M73" i="207"/>
  <c r="G73" i="207"/>
  <c r="I73" i="207" s="1"/>
  <c r="O73" i="207" s="1"/>
  <c r="U72" i="207"/>
  <c r="N72" i="207"/>
  <c r="M72" i="207"/>
  <c r="G72" i="207"/>
  <c r="I72" i="207" s="1"/>
  <c r="O72" i="207" s="1"/>
  <c r="U71" i="207"/>
  <c r="N71" i="207"/>
  <c r="M71" i="207"/>
  <c r="G71" i="207"/>
  <c r="I71" i="207" s="1"/>
  <c r="O71" i="207" s="1"/>
  <c r="U70" i="207"/>
  <c r="N70" i="207"/>
  <c r="M70" i="207"/>
  <c r="G70" i="207"/>
  <c r="I70" i="207" s="1"/>
  <c r="O70" i="207" s="1"/>
  <c r="U69" i="207"/>
  <c r="N69" i="207"/>
  <c r="M69" i="207"/>
  <c r="G69" i="207"/>
  <c r="I69" i="207" s="1"/>
  <c r="O69" i="207" s="1"/>
  <c r="U68" i="207"/>
  <c r="N68" i="207"/>
  <c r="M68" i="207"/>
  <c r="G68" i="207"/>
  <c r="I68" i="207" s="1"/>
  <c r="O68" i="207" s="1"/>
  <c r="U67" i="207"/>
  <c r="N67" i="207"/>
  <c r="M67" i="207"/>
  <c r="G67" i="207"/>
  <c r="I67" i="207" s="1"/>
  <c r="O67" i="207" s="1"/>
  <c r="U66" i="207"/>
  <c r="N66" i="207"/>
  <c r="M66" i="207"/>
  <c r="G66" i="207"/>
  <c r="I66" i="207" s="1"/>
  <c r="O66" i="207" s="1"/>
  <c r="U65" i="207"/>
  <c r="N65" i="207"/>
  <c r="M65" i="207"/>
  <c r="G65" i="207"/>
  <c r="I65" i="207" s="1"/>
  <c r="O65" i="207" s="1"/>
  <c r="U64" i="207"/>
  <c r="N64" i="207"/>
  <c r="M64" i="207"/>
  <c r="G64" i="207"/>
  <c r="I64" i="207" s="1"/>
  <c r="O64" i="207" s="1"/>
  <c r="U63" i="207"/>
  <c r="N63" i="207"/>
  <c r="M63" i="207"/>
  <c r="G63" i="207"/>
  <c r="I63" i="207" s="1"/>
  <c r="O63" i="207" s="1"/>
  <c r="U62" i="207"/>
  <c r="N62" i="207"/>
  <c r="N84" i="207" s="1"/>
  <c r="M62" i="207"/>
  <c r="M84" i="207" s="1"/>
  <c r="G62" i="207"/>
  <c r="I62" i="207" s="1"/>
  <c r="O62" i="207" s="1"/>
  <c r="O84" i="207" s="1"/>
  <c r="N161" i="207" s="1"/>
  <c r="D60" i="207"/>
  <c r="O55" i="207"/>
  <c r="N55" i="207"/>
  <c r="M55" i="207"/>
  <c r="O54" i="207"/>
  <c r="N54" i="207"/>
  <c r="M54" i="207"/>
  <c r="O53" i="207"/>
  <c r="N53" i="207"/>
  <c r="M53" i="207"/>
  <c r="O52" i="207"/>
  <c r="N52" i="207"/>
  <c r="M52" i="207"/>
  <c r="O51" i="207"/>
  <c r="N51" i="207"/>
  <c r="M51" i="207"/>
  <c r="O50" i="207"/>
  <c r="N50" i="207"/>
  <c r="M50" i="207"/>
  <c r="O49" i="207"/>
  <c r="N49" i="207"/>
  <c r="M49" i="207"/>
  <c r="O48" i="207"/>
  <c r="N48" i="207"/>
  <c r="M48" i="207"/>
  <c r="O47" i="207"/>
  <c r="N47" i="207"/>
  <c r="M47" i="207"/>
  <c r="O46" i="207"/>
  <c r="N46" i="207"/>
  <c r="M46" i="207"/>
  <c r="O45" i="207"/>
  <c r="N45" i="207"/>
  <c r="M45" i="207"/>
  <c r="O44" i="207"/>
  <c r="N44" i="207"/>
  <c r="M44" i="207"/>
  <c r="O43" i="207"/>
  <c r="N43" i="207"/>
  <c r="M43" i="207"/>
  <c r="O42" i="207"/>
  <c r="N42" i="207"/>
  <c r="M42" i="207"/>
  <c r="O41" i="207"/>
  <c r="N41" i="207"/>
  <c r="M41" i="207"/>
  <c r="O40" i="207"/>
  <c r="N40" i="207"/>
  <c r="M40" i="207"/>
  <c r="O39" i="207"/>
  <c r="N39" i="207"/>
  <c r="M39" i="207"/>
  <c r="O38" i="207"/>
  <c r="N38" i="207"/>
  <c r="M38" i="207"/>
  <c r="O37" i="207"/>
  <c r="N37" i="207"/>
  <c r="M37" i="207"/>
  <c r="O36" i="207"/>
  <c r="N36" i="207"/>
  <c r="M36" i="207"/>
  <c r="O35" i="207"/>
  <c r="N35" i="207"/>
  <c r="M35" i="207"/>
  <c r="O34" i="207"/>
  <c r="N34" i="207"/>
  <c r="M34" i="207"/>
  <c r="O33" i="207"/>
  <c r="N33" i="207"/>
  <c r="M33" i="207"/>
  <c r="O32" i="207"/>
  <c r="N32" i="207"/>
  <c r="O31" i="207"/>
  <c r="N31" i="207"/>
  <c r="M31" i="207"/>
  <c r="O30" i="207"/>
  <c r="N30" i="207"/>
  <c r="M30" i="207"/>
  <c r="O29" i="207"/>
  <c r="N29" i="207"/>
  <c r="M29" i="207"/>
  <c r="O28" i="207"/>
  <c r="N28" i="207"/>
  <c r="M28" i="207"/>
  <c r="O27" i="207"/>
  <c r="N27" i="207"/>
  <c r="M27" i="207"/>
  <c r="O26" i="207"/>
  <c r="N26" i="207"/>
  <c r="M26" i="207"/>
  <c r="O25" i="207"/>
  <c r="N25" i="207"/>
  <c r="M25" i="207"/>
  <c r="O24" i="207"/>
  <c r="N24" i="207"/>
  <c r="M24" i="207"/>
  <c r="O23" i="207"/>
  <c r="N23" i="207"/>
  <c r="M23" i="207"/>
  <c r="O22" i="207"/>
  <c r="N22" i="207"/>
  <c r="M22" i="207"/>
  <c r="O21" i="207"/>
  <c r="N21" i="207"/>
  <c r="M21" i="207"/>
  <c r="O20" i="207"/>
  <c r="O56" i="207" s="1"/>
  <c r="N160" i="207" s="1"/>
  <c r="N20" i="207"/>
  <c r="N56" i="207" s="1"/>
  <c r="M160" i="207" s="1"/>
  <c r="M20" i="207"/>
  <c r="M56" i="207" s="1"/>
  <c r="L160" i="207" s="1"/>
  <c r="G18" i="207"/>
  <c r="F10" i="207"/>
  <c r="F7" i="207"/>
  <c r="H1" i="207"/>
  <c r="O177" i="208"/>
  <c r="O176" i="208"/>
  <c r="J170" i="208"/>
  <c r="O152" i="208"/>
  <c r="N152" i="208"/>
  <c r="O129" i="208"/>
  <c r="N129" i="208"/>
  <c r="M129" i="208"/>
  <c r="O128" i="208"/>
  <c r="N128" i="208"/>
  <c r="M128" i="208"/>
  <c r="O127" i="208"/>
  <c r="N127" i="208"/>
  <c r="M127" i="208"/>
  <c r="O126" i="208"/>
  <c r="N126" i="208"/>
  <c r="M126" i="208"/>
  <c r="O125" i="208"/>
  <c r="N125" i="208"/>
  <c r="M125" i="208"/>
  <c r="O124" i="208"/>
  <c r="N124" i="208"/>
  <c r="M124" i="208"/>
  <c r="O123" i="208"/>
  <c r="N123" i="208"/>
  <c r="M123" i="208"/>
  <c r="O122" i="208"/>
  <c r="N122" i="208"/>
  <c r="M122" i="208"/>
  <c r="O121" i="208"/>
  <c r="N121" i="208"/>
  <c r="M121" i="208"/>
  <c r="O120" i="208"/>
  <c r="N120" i="208"/>
  <c r="M120" i="208"/>
  <c r="O119" i="208"/>
  <c r="N119" i="208"/>
  <c r="M119" i="208"/>
  <c r="O118" i="208"/>
  <c r="N118" i="208"/>
  <c r="M118" i="208"/>
  <c r="O117" i="208"/>
  <c r="N117" i="208"/>
  <c r="M117" i="208"/>
  <c r="O116" i="208"/>
  <c r="N116" i="208"/>
  <c r="M116" i="208"/>
  <c r="O115" i="208"/>
  <c r="N115" i="208"/>
  <c r="M115" i="208"/>
  <c r="O114" i="208"/>
  <c r="N114" i="208"/>
  <c r="M114" i="208"/>
  <c r="O113" i="208"/>
  <c r="N113" i="208"/>
  <c r="M113" i="208"/>
  <c r="O112" i="208"/>
  <c r="O130" i="208" s="1"/>
  <c r="N112" i="208"/>
  <c r="N130" i="208" s="1"/>
  <c r="M112" i="208"/>
  <c r="M130" i="208" s="1"/>
  <c r="U107" i="208"/>
  <c r="U106" i="208"/>
  <c r="U105" i="208"/>
  <c r="U104" i="208"/>
  <c r="U103" i="208"/>
  <c r="U102" i="208"/>
  <c r="U101" i="208"/>
  <c r="U100" i="208"/>
  <c r="U99" i="208"/>
  <c r="U98" i="208"/>
  <c r="U97" i="208"/>
  <c r="U96" i="208"/>
  <c r="U95" i="208"/>
  <c r="U94" i="208"/>
  <c r="U93" i="208"/>
  <c r="U92" i="208"/>
  <c r="U91" i="208"/>
  <c r="U90" i="208"/>
  <c r="D88" i="208"/>
  <c r="U83" i="208"/>
  <c r="N83" i="208"/>
  <c r="M83" i="208"/>
  <c r="G83" i="208"/>
  <c r="I83" i="208" s="1"/>
  <c r="O83" i="208" s="1"/>
  <c r="U82" i="208"/>
  <c r="N82" i="208"/>
  <c r="M82" i="208"/>
  <c r="G82" i="208"/>
  <c r="I82" i="208" s="1"/>
  <c r="O82" i="208" s="1"/>
  <c r="U81" i="208"/>
  <c r="N81" i="208"/>
  <c r="M81" i="208"/>
  <c r="G81" i="208"/>
  <c r="I81" i="208" s="1"/>
  <c r="O81" i="208" s="1"/>
  <c r="U80" i="208"/>
  <c r="N80" i="208"/>
  <c r="M80" i="208"/>
  <c r="G80" i="208"/>
  <c r="I80" i="208" s="1"/>
  <c r="O80" i="208" s="1"/>
  <c r="U79" i="208"/>
  <c r="N79" i="208"/>
  <c r="M79" i="208"/>
  <c r="G79" i="208"/>
  <c r="I79" i="208" s="1"/>
  <c r="O79" i="208" s="1"/>
  <c r="U78" i="208"/>
  <c r="N78" i="208"/>
  <c r="M78" i="208"/>
  <c r="G78" i="208"/>
  <c r="I78" i="208" s="1"/>
  <c r="O78" i="208" s="1"/>
  <c r="U77" i="208"/>
  <c r="N77" i="208"/>
  <c r="M77" i="208"/>
  <c r="G77" i="208"/>
  <c r="I77" i="208" s="1"/>
  <c r="O77" i="208" s="1"/>
  <c r="U76" i="208"/>
  <c r="N76" i="208"/>
  <c r="M76" i="208"/>
  <c r="G76" i="208"/>
  <c r="I76" i="208" s="1"/>
  <c r="O76" i="208" s="1"/>
  <c r="U75" i="208"/>
  <c r="N75" i="208"/>
  <c r="M75" i="208"/>
  <c r="G75" i="208"/>
  <c r="I75" i="208" s="1"/>
  <c r="O75" i="208" s="1"/>
  <c r="U74" i="208"/>
  <c r="N74" i="208"/>
  <c r="M74" i="208"/>
  <c r="G74" i="208"/>
  <c r="I74" i="208" s="1"/>
  <c r="O74" i="208" s="1"/>
  <c r="U73" i="208"/>
  <c r="N73" i="208"/>
  <c r="M73" i="208"/>
  <c r="G73" i="208"/>
  <c r="I73" i="208" s="1"/>
  <c r="O73" i="208" s="1"/>
  <c r="U72" i="208"/>
  <c r="N72" i="208"/>
  <c r="M72" i="208"/>
  <c r="G72" i="208"/>
  <c r="I72" i="208" s="1"/>
  <c r="O72" i="208" s="1"/>
  <c r="U71" i="208"/>
  <c r="N71" i="208"/>
  <c r="M71" i="208"/>
  <c r="G71" i="208"/>
  <c r="I71" i="208" s="1"/>
  <c r="O71" i="208" s="1"/>
  <c r="U70" i="208"/>
  <c r="N70" i="208"/>
  <c r="M70" i="208"/>
  <c r="G70" i="208"/>
  <c r="I70" i="208" s="1"/>
  <c r="O70" i="208" s="1"/>
  <c r="U69" i="208"/>
  <c r="N69" i="208"/>
  <c r="M69" i="208"/>
  <c r="G69" i="208"/>
  <c r="I69" i="208" s="1"/>
  <c r="O69" i="208" s="1"/>
  <c r="U68" i="208"/>
  <c r="N68" i="208"/>
  <c r="M68" i="208"/>
  <c r="G68" i="208"/>
  <c r="I68" i="208" s="1"/>
  <c r="O68" i="208" s="1"/>
  <c r="U67" i="208"/>
  <c r="N67" i="208"/>
  <c r="M67" i="208"/>
  <c r="G67" i="208"/>
  <c r="I67" i="208" s="1"/>
  <c r="O67" i="208" s="1"/>
  <c r="U66" i="208"/>
  <c r="N66" i="208"/>
  <c r="M66" i="208"/>
  <c r="G66" i="208"/>
  <c r="I66" i="208" s="1"/>
  <c r="O66" i="208" s="1"/>
  <c r="U65" i="208"/>
  <c r="N65" i="208"/>
  <c r="M65" i="208"/>
  <c r="G65" i="208"/>
  <c r="I65" i="208" s="1"/>
  <c r="O65" i="208" s="1"/>
  <c r="U64" i="208"/>
  <c r="N64" i="208"/>
  <c r="M64" i="208"/>
  <c r="G64" i="208"/>
  <c r="U63" i="208"/>
  <c r="N63" i="208"/>
  <c r="M63" i="208"/>
  <c r="G63" i="208"/>
  <c r="U62" i="208"/>
  <c r="N62" i="208"/>
  <c r="N84" i="208" s="1"/>
  <c r="M62" i="208"/>
  <c r="M84" i="208" s="1"/>
  <c r="O62" i="208"/>
  <c r="D60" i="208"/>
  <c r="O55" i="208"/>
  <c r="N55" i="208"/>
  <c r="M55" i="208"/>
  <c r="O54" i="208"/>
  <c r="N54" i="208"/>
  <c r="M54" i="208"/>
  <c r="O53" i="208"/>
  <c r="N53" i="208"/>
  <c r="M53" i="208"/>
  <c r="O52" i="208"/>
  <c r="N52" i="208"/>
  <c r="M52" i="208"/>
  <c r="O51" i="208"/>
  <c r="N51" i="208"/>
  <c r="M51" i="208"/>
  <c r="O50" i="208"/>
  <c r="N50" i="208"/>
  <c r="M50" i="208"/>
  <c r="O49" i="208"/>
  <c r="N49" i="208"/>
  <c r="M49" i="208"/>
  <c r="O48" i="208"/>
  <c r="N48" i="208"/>
  <c r="M48" i="208"/>
  <c r="O47" i="208"/>
  <c r="N47" i="208"/>
  <c r="M47" i="208"/>
  <c r="O46" i="208"/>
  <c r="N46" i="208"/>
  <c r="M46" i="208"/>
  <c r="O45" i="208"/>
  <c r="N45" i="208"/>
  <c r="M45" i="208"/>
  <c r="O44" i="208"/>
  <c r="N44" i="208"/>
  <c r="M44" i="208"/>
  <c r="O43" i="208"/>
  <c r="N43" i="208"/>
  <c r="M43" i="208"/>
  <c r="O42" i="208"/>
  <c r="N42" i="208"/>
  <c r="M42" i="208"/>
  <c r="O41" i="208"/>
  <c r="N41" i="208"/>
  <c r="M41" i="208"/>
  <c r="O40" i="208"/>
  <c r="N40" i="208"/>
  <c r="M40" i="208"/>
  <c r="O39" i="208"/>
  <c r="N39" i="208"/>
  <c r="M39" i="208"/>
  <c r="O38" i="208"/>
  <c r="N38" i="208"/>
  <c r="M38" i="208"/>
  <c r="O37" i="208"/>
  <c r="N37" i="208"/>
  <c r="M37" i="208"/>
  <c r="O36" i="208"/>
  <c r="N36" i="208"/>
  <c r="M36" i="208"/>
  <c r="O35" i="208"/>
  <c r="N35" i="208"/>
  <c r="M35" i="208"/>
  <c r="O34" i="208"/>
  <c r="N34" i="208"/>
  <c r="M34" i="208"/>
  <c r="O33" i="208"/>
  <c r="N33" i="208"/>
  <c r="M33" i="208"/>
  <c r="O32" i="208"/>
  <c r="N32" i="208"/>
  <c r="M32" i="208"/>
  <c r="O31" i="208"/>
  <c r="N31" i="208"/>
  <c r="M31" i="208"/>
  <c r="O30" i="208"/>
  <c r="N30" i="208"/>
  <c r="M30" i="208"/>
  <c r="O29" i="208"/>
  <c r="N29" i="208"/>
  <c r="M29" i="208"/>
  <c r="O28" i="208"/>
  <c r="N28" i="208"/>
  <c r="M28" i="208"/>
  <c r="O27" i="208"/>
  <c r="N27" i="208"/>
  <c r="M27" i="208"/>
  <c r="O26" i="208"/>
  <c r="N26" i="208"/>
  <c r="M26" i="208"/>
  <c r="O25" i="208"/>
  <c r="N25" i="208"/>
  <c r="M25" i="208"/>
  <c r="O24" i="208"/>
  <c r="N24" i="208"/>
  <c r="M24" i="208"/>
  <c r="O23" i="208"/>
  <c r="N23" i="208"/>
  <c r="M23" i="208"/>
  <c r="O22" i="208"/>
  <c r="N22" i="208"/>
  <c r="M22" i="208"/>
  <c r="O21" i="208"/>
  <c r="N21" i="208"/>
  <c r="M21" i="208"/>
  <c r="O20" i="208"/>
  <c r="O56" i="208" s="1"/>
  <c r="N160" i="208" s="1"/>
  <c r="N20" i="208"/>
  <c r="N56" i="208" s="1"/>
  <c r="M160" i="208" s="1"/>
  <c r="M20" i="208"/>
  <c r="M56" i="208" s="1"/>
  <c r="L160" i="208" s="1"/>
  <c r="G18" i="208"/>
  <c r="F10" i="208"/>
  <c r="F7" i="208"/>
  <c r="H1" i="208"/>
  <c r="O177" i="209"/>
  <c r="O176" i="209"/>
  <c r="J170" i="209"/>
  <c r="O152" i="209"/>
  <c r="N152" i="209"/>
  <c r="M152" i="209"/>
  <c r="O129" i="209"/>
  <c r="N129" i="209"/>
  <c r="M129" i="209"/>
  <c r="O128" i="209"/>
  <c r="N128" i="209"/>
  <c r="M128" i="209"/>
  <c r="O127" i="209"/>
  <c r="N127" i="209"/>
  <c r="M127" i="209"/>
  <c r="O126" i="209"/>
  <c r="N126" i="209"/>
  <c r="M126" i="209"/>
  <c r="O125" i="209"/>
  <c r="N125" i="209"/>
  <c r="M125" i="209"/>
  <c r="O124" i="209"/>
  <c r="N124" i="209"/>
  <c r="M124" i="209"/>
  <c r="O123" i="209"/>
  <c r="N123" i="209"/>
  <c r="M123" i="209"/>
  <c r="O122" i="209"/>
  <c r="N122" i="209"/>
  <c r="M122" i="209"/>
  <c r="O121" i="209"/>
  <c r="N121" i="209"/>
  <c r="M121" i="209"/>
  <c r="O120" i="209"/>
  <c r="N120" i="209"/>
  <c r="M120" i="209"/>
  <c r="O119" i="209"/>
  <c r="N119" i="209"/>
  <c r="M119" i="209"/>
  <c r="O118" i="209"/>
  <c r="N118" i="209"/>
  <c r="M118" i="209"/>
  <c r="O117" i="209"/>
  <c r="N117" i="209"/>
  <c r="M117" i="209"/>
  <c r="O116" i="209"/>
  <c r="N116" i="209"/>
  <c r="M116" i="209"/>
  <c r="O115" i="209"/>
  <c r="N115" i="209"/>
  <c r="M115" i="209"/>
  <c r="O114" i="209"/>
  <c r="N114" i="209"/>
  <c r="M114" i="209"/>
  <c r="O113" i="209"/>
  <c r="N113" i="209"/>
  <c r="M113" i="209"/>
  <c r="O112" i="209"/>
  <c r="O130" i="209" s="1"/>
  <c r="N112" i="209"/>
  <c r="N130" i="209" s="1"/>
  <c r="M112" i="209"/>
  <c r="M130" i="209" s="1"/>
  <c r="U107" i="209"/>
  <c r="U106" i="209"/>
  <c r="U105" i="209"/>
  <c r="U104" i="209"/>
  <c r="U103" i="209"/>
  <c r="U102" i="209"/>
  <c r="U101" i="209"/>
  <c r="U100" i="209"/>
  <c r="U99" i="209"/>
  <c r="U98" i="209"/>
  <c r="U97" i="209"/>
  <c r="U96" i="209"/>
  <c r="U95" i="209"/>
  <c r="U94" i="209"/>
  <c r="U93" i="209"/>
  <c r="U92" i="209"/>
  <c r="U91" i="209"/>
  <c r="U90" i="209"/>
  <c r="D88" i="209"/>
  <c r="U83" i="209"/>
  <c r="N83" i="209"/>
  <c r="M83" i="209"/>
  <c r="G83" i="209"/>
  <c r="I83" i="209" s="1"/>
  <c r="O83" i="209" s="1"/>
  <c r="U82" i="209"/>
  <c r="N82" i="209"/>
  <c r="M82" i="209"/>
  <c r="G82" i="209"/>
  <c r="I82" i="209" s="1"/>
  <c r="O82" i="209" s="1"/>
  <c r="U81" i="209"/>
  <c r="N81" i="209"/>
  <c r="M81" i="209"/>
  <c r="G81" i="209"/>
  <c r="I81" i="209" s="1"/>
  <c r="O81" i="209" s="1"/>
  <c r="U80" i="209"/>
  <c r="N80" i="209"/>
  <c r="M80" i="209"/>
  <c r="G80" i="209"/>
  <c r="I80" i="209" s="1"/>
  <c r="O80" i="209" s="1"/>
  <c r="U79" i="209"/>
  <c r="N79" i="209"/>
  <c r="M79" i="209"/>
  <c r="G79" i="209"/>
  <c r="I79" i="209" s="1"/>
  <c r="O79" i="209" s="1"/>
  <c r="U78" i="209"/>
  <c r="N78" i="209"/>
  <c r="M78" i="209"/>
  <c r="G78" i="209"/>
  <c r="I78" i="209" s="1"/>
  <c r="O78" i="209" s="1"/>
  <c r="U77" i="209"/>
  <c r="N77" i="209"/>
  <c r="M77" i="209"/>
  <c r="G77" i="209"/>
  <c r="I77" i="209" s="1"/>
  <c r="O77" i="209" s="1"/>
  <c r="U76" i="209"/>
  <c r="N76" i="209"/>
  <c r="M76" i="209"/>
  <c r="G76" i="209"/>
  <c r="I76" i="209" s="1"/>
  <c r="O76" i="209" s="1"/>
  <c r="U75" i="209"/>
  <c r="N75" i="209"/>
  <c r="M75" i="209"/>
  <c r="G75" i="209"/>
  <c r="I75" i="209" s="1"/>
  <c r="O75" i="209" s="1"/>
  <c r="U74" i="209"/>
  <c r="N74" i="209"/>
  <c r="M74" i="209"/>
  <c r="G74" i="209"/>
  <c r="I74" i="209" s="1"/>
  <c r="O74" i="209" s="1"/>
  <c r="U73" i="209"/>
  <c r="N73" i="209"/>
  <c r="M73" i="209"/>
  <c r="G73" i="209"/>
  <c r="I73" i="209" s="1"/>
  <c r="O73" i="209" s="1"/>
  <c r="U72" i="209"/>
  <c r="N72" i="209"/>
  <c r="M72" i="209"/>
  <c r="G72" i="209"/>
  <c r="I72" i="209" s="1"/>
  <c r="O72" i="209" s="1"/>
  <c r="U71" i="209"/>
  <c r="N71" i="209"/>
  <c r="M71" i="209"/>
  <c r="G71" i="209"/>
  <c r="I71" i="209" s="1"/>
  <c r="O71" i="209" s="1"/>
  <c r="U70" i="209"/>
  <c r="N70" i="209"/>
  <c r="M70" i="209"/>
  <c r="G70" i="209"/>
  <c r="I70" i="209" s="1"/>
  <c r="O70" i="209" s="1"/>
  <c r="U69" i="209"/>
  <c r="N69" i="209"/>
  <c r="M69" i="209"/>
  <c r="G69" i="209"/>
  <c r="I69" i="209" s="1"/>
  <c r="O69" i="209" s="1"/>
  <c r="U68" i="209"/>
  <c r="N68" i="209"/>
  <c r="M68" i="209"/>
  <c r="G68" i="209"/>
  <c r="I68" i="209" s="1"/>
  <c r="O68" i="209" s="1"/>
  <c r="U67" i="209"/>
  <c r="N67" i="209"/>
  <c r="M67" i="209"/>
  <c r="G67" i="209"/>
  <c r="I67" i="209" s="1"/>
  <c r="O67" i="209" s="1"/>
  <c r="U66" i="209"/>
  <c r="N66" i="209"/>
  <c r="M66" i="209"/>
  <c r="G66" i="209"/>
  <c r="I66" i="209" s="1"/>
  <c r="O66" i="209" s="1"/>
  <c r="U65" i="209"/>
  <c r="N65" i="209"/>
  <c r="M65" i="209"/>
  <c r="G65" i="209"/>
  <c r="I65" i="209" s="1"/>
  <c r="O65" i="209" s="1"/>
  <c r="U64" i="209"/>
  <c r="N64" i="209"/>
  <c r="M64" i="209"/>
  <c r="G64" i="209"/>
  <c r="I64" i="209" s="1"/>
  <c r="O64" i="209" s="1"/>
  <c r="U63" i="209"/>
  <c r="N63" i="209"/>
  <c r="M63" i="209"/>
  <c r="G63" i="209"/>
  <c r="I63" i="209" s="1"/>
  <c r="O63" i="209" s="1"/>
  <c r="U62" i="209"/>
  <c r="N62" i="209"/>
  <c r="N84" i="209" s="1"/>
  <c r="M62" i="209"/>
  <c r="M84" i="209" s="1"/>
  <c r="G62" i="209"/>
  <c r="I62" i="209" s="1"/>
  <c r="O62" i="209" s="1"/>
  <c r="O84" i="209" s="1"/>
  <c r="N161" i="209" s="1"/>
  <c r="D60" i="209"/>
  <c r="O55" i="209"/>
  <c r="N55" i="209"/>
  <c r="M55" i="209"/>
  <c r="O54" i="209"/>
  <c r="N54" i="209"/>
  <c r="M54" i="209"/>
  <c r="O53" i="209"/>
  <c r="N53" i="209"/>
  <c r="M53" i="209"/>
  <c r="O52" i="209"/>
  <c r="N52" i="209"/>
  <c r="M52" i="209"/>
  <c r="O51" i="209"/>
  <c r="N51" i="209"/>
  <c r="M51" i="209"/>
  <c r="O50" i="209"/>
  <c r="N50" i="209"/>
  <c r="M50" i="209"/>
  <c r="O49" i="209"/>
  <c r="N49" i="209"/>
  <c r="M49" i="209"/>
  <c r="O48" i="209"/>
  <c r="N48" i="209"/>
  <c r="M48" i="209"/>
  <c r="O47" i="209"/>
  <c r="N47" i="209"/>
  <c r="M47" i="209"/>
  <c r="O46" i="209"/>
  <c r="N46" i="209"/>
  <c r="M46" i="209"/>
  <c r="O45" i="209"/>
  <c r="N45" i="209"/>
  <c r="M45" i="209"/>
  <c r="O44" i="209"/>
  <c r="N44" i="209"/>
  <c r="M44" i="209"/>
  <c r="O43" i="209"/>
  <c r="N43" i="209"/>
  <c r="M43" i="209"/>
  <c r="O42" i="209"/>
  <c r="N42" i="209"/>
  <c r="M42" i="209"/>
  <c r="O41" i="209"/>
  <c r="N41" i="209"/>
  <c r="M41" i="209"/>
  <c r="O40" i="209"/>
  <c r="N40" i="209"/>
  <c r="M40" i="209"/>
  <c r="O39" i="209"/>
  <c r="N39" i="209"/>
  <c r="M39" i="209"/>
  <c r="O38" i="209"/>
  <c r="N38" i="209"/>
  <c r="M38" i="209"/>
  <c r="O37" i="209"/>
  <c r="N37" i="209"/>
  <c r="M37" i="209"/>
  <c r="O36" i="209"/>
  <c r="N36" i="209"/>
  <c r="M36" i="209"/>
  <c r="O35" i="209"/>
  <c r="N35" i="209"/>
  <c r="M35" i="209"/>
  <c r="O34" i="209"/>
  <c r="N34" i="209"/>
  <c r="M34" i="209"/>
  <c r="O33" i="209"/>
  <c r="N33" i="209"/>
  <c r="M33" i="209"/>
  <c r="O32" i="209"/>
  <c r="N32" i="209"/>
  <c r="M32" i="209"/>
  <c r="O31" i="209"/>
  <c r="N31" i="209"/>
  <c r="M31" i="209"/>
  <c r="O30" i="209"/>
  <c r="N30" i="209"/>
  <c r="M30" i="209"/>
  <c r="O29" i="209"/>
  <c r="N29" i="209"/>
  <c r="M29" i="209"/>
  <c r="O28" i="209"/>
  <c r="N28" i="209"/>
  <c r="M28" i="209"/>
  <c r="O27" i="209"/>
  <c r="N27" i="209"/>
  <c r="M27" i="209"/>
  <c r="O26" i="209"/>
  <c r="N26" i="209"/>
  <c r="M26" i="209"/>
  <c r="O25" i="209"/>
  <c r="N25" i="209"/>
  <c r="M25" i="209"/>
  <c r="O24" i="209"/>
  <c r="N24" i="209"/>
  <c r="M24" i="209"/>
  <c r="O23" i="209"/>
  <c r="N23" i="209"/>
  <c r="M23" i="209"/>
  <c r="O22" i="209"/>
  <c r="N22" i="209"/>
  <c r="M22" i="209"/>
  <c r="O21" i="209"/>
  <c r="N21" i="209"/>
  <c r="M21" i="209"/>
  <c r="O20" i="209"/>
  <c r="O56" i="209" s="1"/>
  <c r="N160" i="209" s="1"/>
  <c r="N20" i="209"/>
  <c r="N56" i="209" s="1"/>
  <c r="M160" i="209" s="1"/>
  <c r="M20" i="209"/>
  <c r="M56" i="209" s="1"/>
  <c r="L160" i="209" s="1"/>
  <c r="G18" i="209"/>
  <c r="F10" i="209"/>
  <c r="F7" i="209"/>
  <c r="H1" i="209"/>
  <c r="O177" i="196"/>
  <c r="O176" i="196"/>
  <c r="J170" i="196"/>
  <c r="O152" i="196"/>
  <c r="N152" i="196"/>
  <c r="M152" i="196"/>
  <c r="O129" i="196"/>
  <c r="N129" i="196"/>
  <c r="M129" i="196"/>
  <c r="O128" i="196"/>
  <c r="N128" i="196"/>
  <c r="M128" i="196"/>
  <c r="O127" i="196"/>
  <c r="N127" i="196"/>
  <c r="M127" i="196"/>
  <c r="O126" i="196"/>
  <c r="N126" i="196"/>
  <c r="M126" i="196"/>
  <c r="O125" i="196"/>
  <c r="N125" i="196"/>
  <c r="M125" i="196"/>
  <c r="O124" i="196"/>
  <c r="N124" i="196"/>
  <c r="M124" i="196"/>
  <c r="O123" i="196"/>
  <c r="N123" i="196"/>
  <c r="M123" i="196"/>
  <c r="O122" i="196"/>
  <c r="N122" i="196"/>
  <c r="M122" i="196"/>
  <c r="O121" i="196"/>
  <c r="N121" i="196"/>
  <c r="M121" i="196"/>
  <c r="O120" i="196"/>
  <c r="N120" i="196"/>
  <c r="M120" i="196"/>
  <c r="O119" i="196"/>
  <c r="N119" i="196"/>
  <c r="M119" i="196"/>
  <c r="O118" i="196"/>
  <c r="N118" i="196"/>
  <c r="M118" i="196"/>
  <c r="O117" i="196"/>
  <c r="N117" i="196"/>
  <c r="M117" i="196"/>
  <c r="O116" i="196"/>
  <c r="N116" i="196"/>
  <c r="M116" i="196"/>
  <c r="O115" i="196"/>
  <c r="N115" i="196"/>
  <c r="M115" i="196"/>
  <c r="O114" i="196"/>
  <c r="N114" i="196"/>
  <c r="M114" i="196"/>
  <c r="O113" i="196"/>
  <c r="N113" i="196"/>
  <c r="M113" i="196"/>
  <c r="O112" i="196"/>
  <c r="O130" i="196" s="1"/>
  <c r="N112" i="196"/>
  <c r="N130" i="196" s="1"/>
  <c r="M112" i="196"/>
  <c r="M130" i="196" s="1"/>
  <c r="U107" i="196"/>
  <c r="U106" i="196"/>
  <c r="U105" i="196"/>
  <c r="U104" i="196"/>
  <c r="U103" i="196"/>
  <c r="U102" i="196"/>
  <c r="U101" i="196"/>
  <c r="U100" i="196"/>
  <c r="U99" i="196"/>
  <c r="U98" i="196"/>
  <c r="U97" i="196"/>
  <c r="U96" i="196"/>
  <c r="U95" i="196"/>
  <c r="U94" i="196"/>
  <c r="U93" i="196"/>
  <c r="U92" i="196"/>
  <c r="U91" i="196"/>
  <c r="U90" i="196"/>
  <c r="D88" i="196"/>
  <c r="U83" i="196"/>
  <c r="N83" i="196"/>
  <c r="M83" i="196"/>
  <c r="G83" i="196"/>
  <c r="I83" i="196" s="1"/>
  <c r="O83" i="196" s="1"/>
  <c r="U82" i="196"/>
  <c r="N82" i="196"/>
  <c r="M82" i="196"/>
  <c r="G82" i="196"/>
  <c r="I82" i="196" s="1"/>
  <c r="O82" i="196" s="1"/>
  <c r="U81" i="196"/>
  <c r="N81" i="196"/>
  <c r="M81" i="196"/>
  <c r="G81" i="196"/>
  <c r="I81" i="196" s="1"/>
  <c r="O81" i="196" s="1"/>
  <c r="U80" i="196"/>
  <c r="N80" i="196"/>
  <c r="M80" i="196"/>
  <c r="G80" i="196"/>
  <c r="I80" i="196" s="1"/>
  <c r="O80" i="196" s="1"/>
  <c r="U79" i="196"/>
  <c r="N79" i="196"/>
  <c r="M79" i="196"/>
  <c r="G79" i="196"/>
  <c r="I79" i="196" s="1"/>
  <c r="O79" i="196" s="1"/>
  <c r="U78" i="196"/>
  <c r="N78" i="196"/>
  <c r="M78" i="196"/>
  <c r="G78" i="196"/>
  <c r="I78" i="196" s="1"/>
  <c r="O78" i="196" s="1"/>
  <c r="U77" i="196"/>
  <c r="N77" i="196"/>
  <c r="M77" i="196"/>
  <c r="G77" i="196"/>
  <c r="I77" i="196" s="1"/>
  <c r="O77" i="196" s="1"/>
  <c r="U76" i="196"/>
  <c r="N76" i="196"/>
  <c r="M76" i="196"/>
  <c r="G76" i="196"/>
  <c r="I76" i="196" s="1"/>
  <c r="O76" i="196" s="1"/>
  <c r="U75" i="196"/>
  <c r="N75" i="196"/>
  <c r="M75" i="196"/>
  <c r="G75" i="196"/>
  <c r="I75" i="196" s="1"/>
  <c r="O75" i="196" s="1"/>
  <c r="U74" i="196"/>
  <c r="N74" i="196"/>
  <c r="M74" i="196"/>
  <c r="G74" i="196"/>
  <c r="I74" i="196" s="1"/>
  <c r="O74" i="196" s="1"/>
  <c r="U73" i="196"/>
  <c r="N73" i="196"/>
  <c r="M73" i="196"/>
  <c r="G73" i="196"/>
  <c r="I73" i="196" s="1"/>
  <c r="O73" i="196" s="1"/>
  <c r="U72" i="196"/>
  <c r="N72" i="196"/>
  <c r="M72" i="196"/>
  <c r="G72" i="196"/>
  <c r="I72" i="196" s="1"/>
  <c r="O72" i="196" s="1"/>
  <c r="U71" i="196"/>
  <c r="N71" i="196"/>
  <c r="M71" i="196"/>
  <c r="G71" i="196"/>
  <c r="I71" i="196" s="1"/>
  <c r="O71" i="196" s="1"/>
  <c r="U70" i="196"/>
  <c r="N70" i="196"/>
  <c r="M70" i="196"/>
  <c r="G70" i="196"/>
  <c r="I70" i="196" s="1"/>
  <c r="O70" i="196" s="1"/>
  <c r="U69" i="196"/>
  <c r="N69" i="196"/>
  <c r="M69" i="196"/>
  <c r="G69" i="196"/>
  <c r="I69" i="196" s="1"/>
  <c r="O69" i="196" s="1"/>
  <c r="U68" i="196"/>
  <c r="N68" i="196"/>
  <c r="M68" i="196"/>
  <c r="G68" i="196"/>
  <c r="I68" i="196" s="1"/>
  <c r="O68" i="196" s="1"/>
  <c r="U67" i="196"/>
  <c r="N67" i="196"/>
  <c r="M67" i="196"/>
  <c r="G67" i="196"/>
  <c r="I67" i="196" s="1"/>
  <c r="O67" i="196" s="1"/>
  <c r="U66" i="196"/>
  <c r="N66" i="196"/>
  <c r="M66" i="196"/>
  <c r="G66" i="196"/>
  <c r="I66" i="196" s="1"/>
  <c r="O66" i="196" s="1"/>
  <c r="U65" i="196"/>
  <c r="N65" i="196"/>
  <c r="M65" i="196"/>
  <c r="G65" i="196"/>
  <c r="I65" i="196" s="1"/>
  <c r="O65" i="196" s="1"/>
  <c r="U64" i="196"/>
  <c r="N64" i="196"/>
  <c r="M64" i="196"/>
  <c r="G64" i="196"/>
  <c r="I64" i="196" s="1"/>
  <c r="O64" i="196" s="1"/>
  <c r="U63" i="196"/>
  <c r="N63" i="196"/>
  <c r="M63" i="196"/>
  <c r="G63" i="196"/>
  <c r="I63" i="196" s="1"/>
  <c r="O63" i="196" s="1"/>
  <c r="U62" i="196"/>
  <c r="N62" i="196"/>
  <c r="N84" i="196" s="1"/>
  <c r="M62" i="196"/>
  <c r="M84" i="196" s="1"/>
  <c r="G62" i="196"/>
  <c r="I62" i="196" s="1"/>
  <c r="O62" i="196" s="1"/>
  <c r="O84" i="196" s="1"/>
  <c r="N161" i="196" s="1"/>
  <c r="D60" i="196"/>
  <c r="O55" i="196"/>
  <c r="N55" i="196"/>
  <c r="M55" i="196"/>
  <c r="O54" i="196"/>
  <c r="N54" i="196"/>
  <c r="M54" i="196"/>
  <c r="O53" i="196"/>
  <c r="N53" i="196"/>
  <c r="M53" i="196"/>
  <c r="O52" i="196"/>
  <c r="N52" i="196"/>
  <c r="M52" i="196"/>
  <c r="O51" i="196"/>
  <c r="N51" i="196"/>
  <c r="M51" i="196"/>
  <c r="O50" i="196"/>
  <c r="N50" i="196"/>
  <c r="M50" i="196"/>
  <c r="O49" i="196"/>
  <c r="N49" i="196"/>
  <c r="M49" i="196"/>
  <c r="O48" i="196"/>
  <c r="N48" i="196"/>
  <c r="M48" i="196"/>
  <c r="O47" i="196"/>
  <c r="N47" i="196"/>
  <c r="M47" i="196"/>
  <c r="O46" i="196"/>
  <c r="N46" i="196"/>
  <c r="M46" i="196"/>
  <c r="O45" i="196"/>
  <c r="N45" i="196"/>
  <c r="M45" i="196"/>
  <c r="O44" i="196"/>
  <c r="N44" i="196"/>
  <c r="M44" i="196"/>
  <c r="O43" i="196"/>
  <c r="N43" i="196"/>
  <c r="M43" i="196"/>
  <c r="O42" i="196"/>
  <c r="N42" i="196"/>
  <c r="M42" i="196"/>
  <c r="O41" i="196"/>
  <c r="N41" i="196"/>
  <c r="M41" i="196"/>
  <c r="O40" i="196"/>
  <c r="N40" i="196"/>
  <c r="M40" i="196"/>
  <c r="O39" i="196"/>
  <c r="N39" i="196"/>
  <c r="M39" i="196"/>
  <c r="O38" i="196"/>
  <c r="N38" i="196"/>
  <c r="M38" i="196"/>
  <c r="O37" i="196"/>
  <c r="N37" i="196"/>
  <c r="M37" i="196"/>
  <c r="O36" i="196"/>
  <c r="N36" i="196"/>
  <c r="M36" i="196"/>
  <c r="O35" i="196"/>
  <c r="N35" i="196"/>
  <c r="M35" i="196"/>
  <c r="O34" i="196"/>
  <c r="N34" i="196"/>
  <c r="M34" i="196"/>
  <c r="O33" i="196"/>
  <c r="N33" i="196"/>
  <c r="M33" i="196"/>
  <c r="O32" i="196"/>
  <c r="N32" i="196"/>
  <c r="M32" i="196"/>
  <c r="O31" i="196"/>
  <c r="N31" i="196"/>
  <c r="M31" i="196"/>
  <c r="O30" i="196"/>
  <c r="N30" i="196"/>
  <c r="M30" i="196"/>
  <c r="O29" i="196"/>
  <c r="N29" i="196"/>
  <c r="M29" i="196"/>
  <c r="O28" i="196"/>
  <c r="N28" i="196"/>
  <c r="M28" i="196"/>
  <c r="O27" i="196"/>
  <c r="N27" i="196"/>
  <c r="M27" i="196"/>
  <c r="O26" i="196"/>
  <c r="N26" i="196"/>
  <c r="M26" i="196"/>
  <c r="O25" i="196"/>
  <c r="N25" i="196"/>
  <c r="M25" i="196"/>
  <c r="O24" i="196"/>
  <c r="N24" i="196"/>
  <c r="M24" i="196"/>
  <c r="O23" i="196"/>
  <c r="N23" i="196"/>
  <c r="M23" i="196"/>
  <c r="O22" i="196"/>
  <c r="N22" i="196"/>
  <c r="M22" i="196"/>
  <c r="O21" i="196"/>
  <c r="N21" i="196"/>
  <c r="M21" i="196"/>
  <c r="O20" i="196"/>
  <c r="O56" i="196" s="1"/>
  <c r="N160" i="196" s="1"/>
  <c r="N20" i="196"/>
  <c r="N56" i="196" s="1"/>
  <c r="M160" i="196" s="1"/>
  <c r="M20" i="196"/>
  <c r="M56" i="196" s="1"/>
  <c r="L160" i="196" s="1"/>
  <c r="G18" i="196"/>
  <c r="F10" i="196"/>
  <c r="F7" i="196"/>
  <c r="H1" i="196"/>
  <c r="O177" i="205"/>
  <c r="O176" i="205"/>
  <c r="J170" i="205"/>
  <c r="O152" i="205"/>
  <c r="N152" i="205"/>
  <c r="M152" i="205"/>
  <c r="O129" i="205"/>
  <c r="N129" i="205"/>
  <c r="M129" i="205"/>
  <c r="O128" i="205"/>
  <c r="N128" i="205"/>
  <c r="M128" i="205"/>
  <c r="O127" i="205"/>
  <c r="N127" i="205"/>
  <c r="M127" i="205"/>
  <c r="O126" i="205"/>
  <c r="N126" i="205"/>
  <c r="M126" i="205"/>
  <c r="O125" i="205"/>
  <c r="N125" i="205"/>
  <c r="M125" i="205"/>
  <c r="O124" i="205"/>
  <c r="N124" i="205"/>
  <c r="M124" i="205"/>
  <c r="O123" i="205"/>
  <c r="N123" i="205"/>
  <c r="M123" i="205"/>
  <c r="O122" i="205"/>
  <c r="N122" i="205"/>
  <c r="M122" i="205"/>
  <c r="O121" i="205"/>
  <c r="N121" i="205"/>
  <c r="M121" i="205"/>
  <c r="O120" i="205"/>
  <c r="N120" i="205"/>
  <c r="M120" i="205"/>
  <c r="O119" i="205"/>
  <c r="N119" i="205"/>
  <c r="M119" i="205"/>
  <c r="O118" i="205"/>
  <c r="N118" i="205"/>
  <c r="M118" i="205"/>
  <c r="O117" i="205"/>
  <c r="N117" i="205"/>
  <c r="M117" i="205"/>
  <c r="O116" i="205"/>
  <c r="N116" i="205"/>
  <c r="M116" i="205"/>
  <c r="O115" i="205"/>
  <c r="N115" i="205"/>
  <c r="M115" i="205"/>
  <c r="O114" i="205"/>
  <c r="N114" i="205"/>
  <c r="M114" i="205"/>
  <c r="O113" i="205"/>
  <c r="N113" i="205"/>
  <c r="M113" i="205"/>
  <c r="O112" i="205"/>
  <c r="O130" i="205" s="1"/>
  <c r="N112" i="205"/>
  <c r="N130" i="205" s="1"/>
  <c r="M112" i="205"/>
  <c r="M130" i="205" s="1"/>
  <c r="U107" i="205"/>
  <c r="U106" i="205"/>
  <c r="U105" i="205"/>
  <c r="U104" i="205"/>
  <c r="U103" i="205"/>
  <c r="U102" i="205"/>
  <c r="U101" i="205"/>
  <c r="U100" i="205"/>
  <c r="U99" i="205"/>
  <c r="U98" i="205"/>
  <c r="U97" i="205"/>
  <c r="U96" i="205"/>
  <c r="U95" i="205"/>
  <c r="U94" i="205"/>
  <c r="U93" i="205"/>
  <c r="U92" i="205"/>
  <c r="U91" i="205"/>
  <c r="U90" i="205"/>
  <c r="D88" i="205"/>
  <c r="U83" i="205"/>
  <c r="N83" i="205"/>
  <c r="M83" i="205"/>
  <c r="G83" i="205"/>
  <c r="I83" i="205" s="1"/>
  <c r="O83" i="205" s="1"/>
  <c r="U82" i="205"/>
  <c r="N82" i="205"/>
  <c r="M82" i="205"/>
  <c r="G82" i="205"/>
  <c r="I82" i="205" s="1"/>
  <c r="O82" i="205" s="1"/>
  <c r="U81" i="205"/>
  <c r="N81" i="205"/>
  <c r="M81" i="205"/>
  <c r="G81" i="205"/>
  <c r="I81" i="205" s="1"/>
  <c r="O81" i="205" s="1"/>
  <c r="U80" i="205"/>
  <c r="N80" i="205"/>
  <c r="M80" i="205"/>
  <c r="G80" i="205"/>
  <c r="I80" i="205" s="1"/>
  <c r="O80" i="205" s="1"/>
  <c r="U79" i="205"/>
  <c r="N79" i="205"/>
  <c r="M79" i="205"/>
  <c r="G79" i="205"/>
  <c r="I79" i="205" s="1"/>
  <c r="O79" i="205" s="1"/>
  <c r="U78" i="205"/>
  <c r="N78" i="205"/>
  <c r="M78" i="205"/>
  <c r="G78" i="205"/>
  <c r="I78" i="205" s="1"/>
  <c r="O78" i="205" s="1"/>
  <c r="U77" i="205"/>
  <c r="N77" i="205"/>
  <c r="M77" i="205"/>
  <c r="G77" i="205"/>
  <c r="I77" i="205" s="1"/>
  <c r="O77" i="205" s="1"/>
  <c r="U76" i="205"/>
  <c r="N76" i="205"/>
  <c r="M76" i="205"/>
  <c r="G76" i="205"/>
  <c r="I76" i="205" s="1"/>
  <c r="O76" i="205" s="1"/>
  <c r="U75" i="205"/>
  <c r="N75" i="205"/>
  <c r="M75" i="205"/>
  <c r="G75" i="205"/>
  <c r="I75" i="205" s="1"/>
  <c r="O75" i="205" s="1"/>
  <c r="U74" i="205"/>
  <c r="N74" i="205"/>
  <c r="M74" i="205"/>
  <c r="G74" i="205"/>
  <c r="I74" i="205" s="1"/>
  <c r="O74" i="205" s="1"/>
  <c r="U73" i="205"/>
  <c r="N73" i="205"/>
  <c r="M73" i="205"/>
  <c r="G73" i="205"/>
  <c r="I73" i="205" s="1"/>
  <c r="O73" i="205" s="1"/>
  <c r="U72" i="205"/>
  <c r="N72" i="205"/>
  <c r="M72" i="205"/>
  <c r="G72" i="205"/>
  <c r="I72" i="205" s="1"/>
  <c r="O72" i="205" s="1"/>
  <c r="U71" i="205"/>
  <c r="N71" i="205"/>
  <c r="M71" i="205"/>
  <c r="G71" i="205"/>
  <c r="I71" i="205" s="1"/>
  <c r="O71" i="205" s="1"/>
  <c r="U70" i="205"/>
  <c r="N70" i="205"/>
  <c r="M70" i="205"/>
  <c r="G70" i="205"/>
  <c r="I70" i="205" s="1"/>
  <c r="O70" i="205" s="1"/>
  <c r="U69" i="205"/>
  <c r="N69" i="205"/>
  <c r="M69" i="205"/>
  <c r="G69" i="205"/>
  <c r="I69" i="205" s="1"/>
  <c r="O69" i="205" s="1"/>
  <c r="U68" i="205"/>
  <c r="N68" i="205"/>
  <c r="M68" i="205"/>
  <c r="G68" i="205"/>
  <c r="I68" i="205" s="1"/>
  <c r="O68" i="205" s="1"/>
  <c r="U67" i="205"/>
  <c r="N67" i="205"/>
  <c r="M67" i="205"/>
  <c r="G67" i="205"/>
  <c r="I67" i="205" s="1"/>
  <c r="O67" i="205" s="1"/>
  <c r="U66" i="205"/>
  <c r="N66" i="205"/>
  <c r="M66" i="205"/>
  <c r="G66" i="205"/>
  <c r="I66" i="205" s="1"/>
  <c r="O66" i="205" s="1"/>
  <c r="U65" i="205"/>
  <c r="N65" i="205"/>
  <c r="M65" i="205"/>
  <c r="G65" i="205"/>
  <c r="I65" i="205" s="1"/>
  <c r="O65" i="205" s="1"/>
  <c r="U64" i="205"/>
  <c r="N64" i="205"/>
  <c r="M64" i="205"/>
  <c r="G64" i="205"/>
  <c r="I64" i="205" s="1"/>
  <c r="O64" i="205" s="1"/>
  <c r="U63" i="205"/>
  <c r="N63" i="205"/>
  <c r="M63" i="205"/>
  <c r="G63" i="205"/>
  <c r="I63" i="205" s="1"/>
  <c r="O63" i="205" s="1"/>
  <c r="U62" i="205"/>
  <c r="N62" i="205"/>
  <c r="N84" i="205" s="1"/>
  <c r="M62" i="205"/>
  <c r="M84" i="205" s="1"/>
  <c r="G62" i="205"/>
  <c r="I62" i="205" s="1"/>
  <c r="O62" i="205" s="1"/>
  <c r="O84" i="205" s="1"/>
  <c r="N161" i="205" s="1"/>
  <c r="D60" i="205"/>
  <c r="O55" i="205"/>
  <c r="N55" i="205"/>
  <c r="M55" i="205"/>
  <c r="O54" i="205"/>
  <c r="N54" i="205"/>
  <c r="M54" i="205"/>
  <c r="O53" i="205"/>
  <c r="N53" i="205"/>
  <c r="M53" i="205"/>
  <c r="O52" i="205"/>
  <c r="N52" i="205"/>
  <c r="M52" i="205"/>
  <c r="O51" i="205"/>
  <c r="N51" i="205"/>
  <c r="M51" i="205"/>
  <c r="O50" i="205"/>
  <c r="N50" i="205"/>
  <c r="M50" i="205"/>
  <c r="O49" i="205"/>
  <c r="N49" i="205"/>
  <c r="M49" i="205"/>
  <c r="O48" i="205"/>
  <c r="N48" i="205"/>
  <c r="M48" i="205"/>
  <c r="O47" i="205"/>
  <c r="N47" i="205"/>
  <c r="M47" i="205"/>
  <c r="O46" i="205"/>
  <c r="N46" i="205"/>
  <c r="M46" i="205"/>
  <c r="O45" i="205"/>
  <c r="N45" i="205"/>
  <c r="M45" i="205"/>
  <c r="O44" i="205"/>
  <c r="N44" i="205"/>
  <c r="M44" i="205"/>
  <c r="O43" i="205"/>
  <c r="N43" i="205"/>
  <c r="M43" i="205"/>
  <c r="O42" i="205"/>
  <c r="N42" i="205"/>
  <c r="M42" i="205"/>
  <c r="O41" i="205"/>
  <c r="N41" i="205"/>
  <c r="M41" i="205"/>
  <c r="O40" i="205"/>
  <c r="N40" i="205"/>
  <c r="M40" i="205"/>
  <c r="O39" i="205"/>
  <c r="N39" i="205"/>
  <c r="M39" i="205"/>
  <c r="O38" i="205"/>
  <c r="N38" i="205"/>
  <c r="M38" i="205"/>
  <c r="O37" i="205"/>
  <c r="N37" i="205"/>
  <c r="M37" i="205"/>
  <c r="O36" i="205"/>
  <c r="N36" i="205"/>
  <c r="M36" i="205"/>
  <c r="O35" i="205"/>
  <c r="N35" i="205"/>
  <c r="M35" i="205"/>
  <c r="O34" i="205"/>
  <c r="N34" i="205"/>
  <c r="M34" i="205"/>
  <c r="O33" i="205"/>
  <c r="N33" i="205"/>
  <c r="M33" i="205"/>
  <c r="O32" i="205"/>
  <c r="N32" i="205"/>
  <c r="M32" i="205"/>
  <c r="O31" i="205"/>
  <c r="N31" i="205"/>
  <c r="M31" i="205"/>
  <c r="O30" i="205"/>
  <c r="N30" i="205"/>
  <c r="M30" i="205"/>
  <c r="O29" i="205"/>
  <c r="N29" i="205"/>
  <c r="M29" i="205"/>
  <c r="O28" i="205"/>
  <c r="N28" i="205"/>
  <c r="M28" i="205"/>
  <c r="O27" i="205"/>
  <c r="N27" i="205"/>
  <c r="M27" i="205"/>
  <c r="O26" i="205"/>
  <c r="N26" i="205"/>
  <c r="M26" i="205"/>
  <c r="O25" i="205"/>
  <c r="N25" i="205"/>
  <c r="M25" i="205"/>
  <c r="O24" i="205"/>
  <c r="N24" i="205"/>
  <c r="M24" i="205"/>
  <c r="O23" i="205"/>
  <c r="N23" i="205"/>
  <c r="M23" i="205"/>
  <c r="O22" i="205"/>
  <c r="N22" i="205"/>
  <c r="M22" i="205"/>
  <c r="O21" i="205"/>
  <c r="N21" i="205"/>
  <c r="M21" i="205"/>
  <c r="O20" i="205"/>
  <c r="O56" i="205" s="1"/>
  <c r="N160" i="205" s="1"/>
  <c r="N56" i="205"/>
  <c r="M160" i="205" s="1"/>
  <c r="M20" i="205"/>
  <c r="M56" i="205" s="1"/>
  <c r="L160" i="205" s="1"/>
  <c r="G18" i="205"/>
  <c r="F10" i="205"/>
  <c r="F7" i="205"/>
  <c r="H1" i="205"/>
  <c r="N19" i="204"/>
  <c r="M19" i="204"/>
  <c r="K19" i="204"/>
  <c r="J19" i="204"/>
  <c r="F6" i="204"/>
  <c r="C6" i="204"/>
  <c r="N20" i="203"/>
  <c r="M20" i="203"/>
  <c r="N19" i="203"/>
  <c r="M19" i="203"/>
  <c r="K19" i="203"/>
  <c r="J19" i="203"/>
  <c r="F6" i="203"/>
  <c r="C6" i="203"/>
  <c r="O177" i="204"/>
  <c r="O176" i="204"/>
  <c r="J170" i="204"/>
  <c r="O152" i="204"/>
  <c r="N152" i="204"/>
  <c r="M152" i="204"/>
  <c r="O129" i="204"/>
  <c r="N129" i="204"/>
  <c r="M129" i="204"/>
  <c r="O128" i="204"/>
  <c r="N128" i="204"/>
  <c r="M128" i="204"/>
  <c r="O127" i="204"/>
  <c r="N127" i="204"/>
  <c r="M127" i="204"/>
  <c r="O126" i="204"/>
  <c r="N126" i="204"/>
  <c r="M126" i="204"/>
  <c r="O125" i="204"/>
  <c r="N125" i="204"/>
  <c r="M125" i="204"/>
  <c r="O124" i="204"/>
  <c r="N124" i="204"/>
  <c r="M124" i="204"/>
  <c r="O123" i="204"/>
  <c r="N123" i="204"/>
  <c r="M123" i="204"/>
  <c r="O122" i="204"/>
  <c r="N122" i="204"/>
  <c r="M122" i="204"/>
  <c r="O121" i="204"/>
  <c r="N121" i="204"/>
  <c r="M121" i="204"/>
  <c r="O120" i="204"/>
  <c r="N120" i="204"/>
  <c r="M120" i="204"/>
  <c r="O119" i="204"/>
  <c r="N119" i="204"/>
  <c r="M119" i="204"/>
  <c r="O118" i="204"/>
  <c r="N118" i="204"/>
  <c r="M118" i="204"/>
  <c r="O117" i="204"/>
  <c r="N117" i="204"/>
  <c r="M117" i="204"/>
  <c r="O116" i="204"/>
  <c r="N116" i="204"/>
  <c r="M116" i="204"/>
  <c r="O115" i="204"/>
  <c r="N115" i="204"/>
  <c r="M115" i="204"/>
  <c r="O114" i="204"/>
  <c r="N114" i="204"/>
  <c r="M114" i="204"/>
  <c r="O113" i="204"/>
  <c r="N113" i="204"/>
  <c r="M113" i="204"/>
  <c r="O112" i="204"/>
  <c r="O130" i="204" s="1"/>
  <c r="N112" i="204"/>
  <c r="N130" i="204" s="1"/>
  <c r="M112" i="204"/>
  <c r="M130" i="204" s="1"/>
  <c r="U107" i="204"/>
  <c r="U106" i="204"/>
  <c r="U105" i="204"/>
  <c r="U104" i="204"/>
  <c r="U103" i="204"/>
  <c r="U102" i="204"/>
  <c r="U101" i="204"/>
  <c r="U100" i="204"/>
  <c r="U99" i="204"/>
  <c r="U98" i="204"/>
  <c r="U97" i="204"/>
  <c r="U96" i="204"/>
  <c r="U95" i="204"/>
  <c r="U94" i="204"/>
  <c r="U93" i="204"/>
  <c r="U92" i="204"/>
  <c r="U91" i="204"/>
  <c r="U90" i="204"/>
  <c r="D88" i="204"/>
  <c r="U83" i="204"/>
  <c r="N83" i="204"/>
  <c r="M83" i="204"/>
  <c r="G83" i="204"/>
  <c r="I83" i="204" s="1"/>
  <c r="O83" i="204" s="1"/>
  <c r="U82" i="204"/>
  <c r="N82" i="204"/>
  <c r="M82" i="204"/>
  <c r="G82" i="204"/>
  <c r="I82" i="204" s="1"/>
  <c r="O82" i="204" s="1"/>
  <c r="U81" i="204"/>
  <c r="N81" i="204"/>
  <c r="M81" i="204"/>
  <c r="G81" i="204"/>
  <c r="I81" i="204" s="1"/>
  <c r="O81" i="204" s="1"/>
  <c r="U80" i="204"/>
  <c r="N80" i="204"/>
  <c r="M80" i="204"/>
  <c r="G80" i="204"/>
  <c r="I80" i="204" s="1"/>
  <c r="O80" i="204" s="1"/>
  <c r="U79" i="204"/>
  <c r="N79" i="204"/>
  <c r="M79" i="204"/>
  <c r="G79" i="204"/>
  <c r="I79" i="204" s="1"/>
  <c r="O79" i="204" s="1"/>
  <c r="U78" i="204"/>
  <c r="N78" i="204"/>
  <c r="M78" i="204"/>
  <c r="G78" i="204"/>
  <c r="I78" i="204" s="1"/>
  <c r="O78" i="204" s="1"/>
  <c r="U77" i="204"/>
  <c r="N77" i="204"/>
  <c r="M77" i="204"/>
  <c r="G77" i="204"/>
  <c r="I77" i="204" s="1"/>
  <c r="O77" i="204" s="1"/>
  <c r="U76" i="204"/>
  <c r="N76" i="204"/>
  <c r="M76" i="204"/>
  <c r="G76" i="204"/>
  <c r="I76" i="204" s="1"/>
  <c r="O76" i="204" s="1"/>
  <c r="U75" i="204"/>
  <c r="N75" i="204"/>
  <c r="M75" i="204"/>
  <c r="G75" i="204"/>
  <c r="I75" i="204" s="1"/>
  <c r="O75" i="204" s="1"/>
  <c r="U74" i="204"/>
  <c r="N74" i="204"/>
  <c r="M74" i="204"/>
  <c r="G74" i="204"/>
  <c r="I74" i="204" s="1"/>
  <c r="O74" i="204" s="1"/>
  <c r="U73" i="204"/>
  <c r="N73" i="204"/>
  <c r="M73" i="204"/>
  <c r="G73" i="204"/>
  <c r="I73" i="204" s="1"/>
  <c r="O73" i="204" s="1"/>
  <c r="U72" i="204"/>
  <c r="N72" i="204"/>
  <c r="M72" i="204"/>
  <c r="G72" i="204"/>
  <c r="I72" i="204" s="1"/>
  <c r="O72" i="204" s="1"/>
  <c r="U71" i="204"/>
  <c r="N71" i="204"/>
  <c r="M71" i="204"/>
  <c r="G71" i="204"/>
  <c r="I71" i="204" s="1"/>
  <c r="O71" i="204" s="1"/>
  <c r="U70" i="204"/>
  <c r="N70" i="204"/>
  <c r="M70" i="204"/>
  <c r="G70" i="204"/>
  <c r="I70" i="204" s="1"/>
  <c r="O70" i="204" s="1"/>
  <c r="U69" i="204"/>
  <c r="N69" i="204"/>
  <c r="M69" i="204"/>
  <c r="G69" i="204"/>
  <c r="I69" i="204" s="1"/>
  <c r="O69" i="204" s="1"/>
  <c r="U68" i="204"/>
  <c r="N68" i="204"/>
  <c r="M68" i="204"/>
  <c r="G68" i="204"/>
  <c r="I68" i="204" s="1"/>
  <c r="O68" i="204" s="1"/>
  <c r="U67" i="204"/>
  <c r="N67" i="204"/>
  <c r="G67" i="204"/>
  <c r="I67" i="204" s="1"/>
  <c r="O67" i="204" s="1"/>
  <c r="U66" i="204"/>
  <c r="N66" i="204"/>
  <c r="M66" i="204"/>
  <c r="G66" i="204"/>
  <c r="I66" i="204" s="1"/>
  <c r="O66" i="204" s="1"/>
  <c r="U65" i="204"/>
  <c r="N65" i="204"/>
  <c r="M65" i="204"/>
  <c r="G65" i="204"/>
  <c r="I65" i="204" s="1"/>
  <c r="O65" i="204" s="1"/>
  <c r="U64" i="204"/>
  <c r="N64" i="204"/>
  <c r="M64" i="204"/>
  <c r="G64" i="204"/>
  <c r="I64" i="204" s="1"/>
  <c r="O64" i="204" s="1"/>
  <c r="U63" i="204"/>
  <c r="N63" i="204"/>
  <c r="M63" i="204"/>
  <c r="I63" i="204"/>
  <c r="O63" i="204" s="1"/>
  <c r="U62" i="204"/>
  <c r="N62" i="204"/>
  <c r="N84" i="204" s="1"/>
  <c r="M62" i="204"/>
  <c r="M84" i="204" s="1"/>
  <c r="O62" i="204"/>
  <c r="O84" i="204" s="1"/>
  <c r="N161" i="204" s="1"/>
  <c r="D60" i="204"/>
  <c r="O55" i="204"/>
  <c r="N55" i="204"/>
  <c r="M55" i="204"/>
  <c r="O54" i="204"/>
  <c r="N54" i="204"/>
  <c r="M54" i="204"/>
  <c r="O53" i="204"/>
  <c r="N53" i="204"/>
  <c r="M53" i="204"/>
  <c r="O52" i="204"/>
  <c r="N52" i="204"/>
  <c r="M52" i="204"/>
  <c r="O51" i="204"/>
  <c r="N51" i="204"/>
  <c r="M51" i="204"/>
  <c r="O50" i="204"/>
  <c r="N50" i="204"/>
  <c r="M50" i="204"/>
  <c r="O49" i="204"/>
  <c r="N49" i="204"/>
  <c r="M49" i="204"/>
  <c r="O48" i="204"/>
  <c r="N48" i="204"/>
  <c r="M48" i="204"/>
  <c r="O47" i="204"/>
  <c r="N47" i="204"/>
  <c r="M47" i="204"/>
  <c r="O46" i="204"/>
  <c r="N46" i="204"/>
  <c r="M46" i="204"/>
  <c r="O45" i="204"/>
  <c r="N45" i="204"/>
  <c r="M45" i="204"/>
  <c r="O44" i="204"/>
  <c r="N44" i="204"/>
  <c r="M44" i="204"/>
  <c r="O43" i="204"/>
  <c r="N43" i="204"/>
  <c r="M43" i="204"/>
  <c r="O42" i="204"/>
  <c r="N42" i="204"/>
  <c r="M42" i="204"/>
  <c r="O41" i="204"/>
  <c r="N41" i="204"/>
  <c r="M41" i="204"/>
  <c r="O40" i="204"/>
  <c r="N40" i="204"/>
  <c r="M40" i="204"/>
  <c r="O39" i="204"/>
  <c r="N39" i="204"/>
  <c r="M39" i="204"/>
  <c r="O38" i="204"/>
  <c r="N38" i="204"/>
  <c r="M38" i="204"/>
  <c r="O37" i="204"/>
  <c r="N37" i="204"/>
  <c r="M37" i="204"/>
  <c r="O36" i="204"/>
  <c r="N36" i="204"/>
  <c r="M36" i="204"/>
  <c r="O35" i="204"/>
  <c r="N35" i="204"/>
  <c r="M35" i="204"/>
  <c r="O34" i="204"/>
  <c r="N34" i="204"/>
  <c r="M34" i="204"/>
  <c r="O33" i="204"/>
  <c r="N33" i="204"/>
  <c r="M33" i="204"/>
  <c r="O32" i="204"/>
  <c r="N32" i="204"/>
  <c r="M32" i="204"/>
  <c r="O31" i="204"/>
  <c r="N31" i="204"/>
  <c r="M31" i="204"/>
  <c r="O30" i="204"/>
  <c r="N30" i="204"/>
  <c r="M30" i="204"/>
  <c r="O29" i="204"/>
  <c r="N29" i="204"/>
  <c r="M29" i="204"/>
  <c r="O28" i="204"/>
  <c r="N28" i="204"/>
  <c r="O27" i="204"/>
  <c r="N27" i="204"/>
  <c r="M27" i="204"/>
  <c r="O26" i="204"/>
  <c r="N26" i="204"/>
  <c r="M26" i="204"/>
  <c r="O25" i="204"/>
  <c r="N25" i="204"/>
  <c r="O24" i="204"/>
  <c r="N24" i="204"/>
  <c r="M24" i="204"/>
  <c r="O23" i="204"/>
  <c r="N23" i="204"/>
  <c r="M23" i="204"/>
  <c r="O22" i="204"/>
  <c r="N22" i="204"/>
  <c r="M22" i="204"/>
  <c r="O21" i="204"/>
  <c r="N21" i="204"/>
  <c r="M21" i="204"/>
  <c r="O20" i="204"/>
  <c r="O56" i="204" s="1"/>
  <c r="N160" i="204" s="1"/>
  <c r="N20" i="204"/>
  <c r="N56" i="204" s="1"/>
  <c r="M160" i="204" s="1"/>
  <c r="M20" i="204"/>
  <c r="M56" i="204" s="1"/>
  <c r="L160" i="204" s="1"/>
  <c r="G18" i="204"/>
  <c r="F10" i="204"/>
  <c r="F7" i="204"/>
  <c r="H1" i="204"/>
  <c r="O177" i="203"/>
  <c r="O176" i="203"/>
  <c r="O152" i="203"/>
  <c r="N152" i="203"/>
  <c r="M152" i="203"/>
  <c r="O129" i="203"/>
  <c r="N129" i="203"/>
  <c r="M129" i="203"/>
  <c r="O128" i="203"/>
  <c r="N128" i="203"/>
  <c r="M128" i="203"/>
  <c r="O127" i="203"/>
  <c r="N127" i="203"/>
  <c r="M127" i="203"/>
  <c r="O126" i="203"/>
  <c r="N126" i="203"/>
  <c r="M126" i="203"/>
  <c r="O125" i="203"/>
  <c r="N125" i="203"/>
  <c r="M125" i="203"/>
  <c r="O124" i="203"/>
  <c r="N124" i="203"/>
  <c r="M124" i="203"/>
  <c r="O123" i="203"/>
  <c r="N123" i="203"/>
  <c r="M123" i="203"/>
  <c r="O122" i="203"/>
  <c r="N122" i="203"/>
  <c r="M122" i="203"/>
  <c r="O121" i="203"/>
  <c r="N121" i="203"/>
  <c r="M121" i="203"/>
  <c r="O120" i="203"/>
  <c r="N120" i="203"/>
  <c r="M120" i="203"/>
  <c r="O119" i="203"/>
  <c r="N119" i="203"/>
  <c r="M119" i="203"/>
  <c r="O118" i="203"/>
  <c r="N118" i="203"/>
  <c r="M118" i="203"/>
  <c r="O117" i="203"/>
  <c r="N117" i="203"/>
  <c r="M117" i="203"/>
  <c r="O116" i="203"/>
  <c r="N116" i="203"/>
  <c r="M116" i="203"/>
  <c r="O115" i="203"/>
  <c r="N115" i="203"/>
  <c r="M115" i="203"/>
  <c r="O114" i="203"/>
  <c r="N114" i="203"/>
  <c r="M114" i="203"/>
  <c r="O113" i="203"/>
  <c r="N113" i="203"/>
  <c r="M113" i="203"/>
  <c r="O112" i="203"/>
  <c r="O130" i="203" s="1"/>
  <c r="N112" i="203"/>
  <c r="N130" i="203" s="1"/>
  <c r="M112" i="203"/>
  <c r="M130" i="203" s="1"/>
  <c r="U107" i="203"/>
  <c r="U106" i="203"/>
  <c r="U105" i="203"/>
  <c r="U104" i="203"/>
  <c r="U103" i="203"/>
  <c r="U102" i="203"/>
  <c r="U101" i="203"/>
  <c r="U100" i="203"/>
  <c r="U99" i="203"/>
  <c r="U98" i="203"/>
  <c r="U97" i="203"/>
  <c r="U96" i="203"/>
  <c r="U95" i="203"/>
  <c r="U94" i="203"/>
  <c r="U93" i="203"/>
  <c r="U92" i="203"/>
  <c r="U91" i="203"/>
  <c r="U90" i="203"/>
  <c r="D88" i="203"/>
  <c r="U83" i="203"/>
  <c r="N83" i="203"/>
  <c r="M83" i="203"/>
  <c r="G83" i="203"/>
  <c r="I83" i="203" s="1"/>
  <c r="O83" i="203" s="1"/>
  <c r="U82" i="203"/>
  <c r="N82" i="203"/>
  <c r="M82" i="203"/>
  <c r="G82" i="203"/>
  <c r="I82" i="203" s="1"/>
  <c r="O82" i="203" s="1"/>
  <c r="U81" i="203"/>
  <c r="N81" i="203"/>
  <c r="M81" i="203"/>
  <c r="G81" i="203"/>
  <c r="I81" i="203" s="1"/>
  <c r="O81" i="203" s="1"/>
  <c r="U80" i="203"/>
  <c r="N80" i="203"/>
  <c r="M80" i="203"/>
  <c r="G80" i="203"/>
  <c r="I80" i="203" s="1"/>
  <c r="O80" i="203" s="1"/>
  <c r="U79" i="203"/>
  <c r="N79" i="203"/>
  <c r="M79" i="203"/>
  <c r="G79" i="203"/>
  <c r="I79" i="203" s="1"/>
  <c r="O79" i="203" s="1"/>
  <c r="U78" i="203"/>
  <c r="N78" i="203"/>
  <c r="M78" i="203"/>
  <c r="G78" i="203"/>
  <c r="I78" i="203" s="1"/>
  <c r="O78" i="203" s="1"/>
  <c r="U77" i="203"/>
  <c r="N77" i="203"/>
  <c r="M77" i="203"/>
  <c r="G77" i="203"/>
  <c r="I77" i="203" s="1"/>
  <c r="O77" i="203" s="1"/>
  <c r="U76" i="203"/>
  <c r="N76" i="203"/>
  <c r="M76" i="203"/>
  <c r="G76" i="203"/>
  <c r="I76" i="203" s="1"/>
  <c r="O76" i="203" s="1"/>
  <c r="U75" i="203"/>
  <c r="N75" i="203"/>
  <c r="M75" i="203"/>
  <c r="G75" i="203"/>
  <c r="I75" i="203" s="1"/>
  <c r="O75" i="203" s="1"/>
  <c r="U74" i="203"/>
  <c r="N74" i="203"/>
  <c r="M74" i="203"/>
  <c r="G74" i="203"/>
  <c r="I74" i="203" s="1"/>
  <c r="O74" i="203" s="1"/>
  <c r="U73" i="203"/>
  <c r="N73" i="203"/>
  <c r="M73" i="203"/>
  <c r="G73" i="203"/>
  <c r="I73" i="203" s="1"/>
  <c r="O73" i="203" s="1"/>
  <c r="U72" i="203"/>
  <c r="N72" i="203"/>
  <c r="M72" i="203"/>
  <c r="G72" i="203"/>
  <c r="I72" i="203" s="1"/>
  <c r="O72" i="203" s="1"/>
  <c r="U71" i="203"/>
  <c r="N71" i="203"/>
  <c r="M71" i="203"/>
  <c r="G71" i="203"/>
  <c r="I71" i="203" s="1"/>
  <c r="O71" i="203" s="1"/>
  <c r="U70" i="203"/>
  <c r="N70" i="203"/>
  <c r="M70" i="203"/>
  <c r="G70" i="203"/>
  <c r="I70" i="203" s="1"/>
  <c r="O70" i="203" s="1"/>
  <c r="U69" i="203"/>
  <c r="N69" i="203"/>
  <c r="M69" i="203"/>
  <c r="G69" i="203"/>
  <c r="I69" i="203" s="1"/>
  <c r="O69" i="203" s="1"/>
  <c r="U68" i="203"/>
  <c r="N68" i="203"/>
  <c r="M68" i="203"/>
  <c r="G68" i="203"/>
  <c r="I68" i="203" s="1"/>
  <c r="O68" i="203" s="1"/>
  <c r="U67" i="203"/>
  <c r="N67" i="203"/>
  <c r="M67" i="203"/>
  <c r="G67" i="203"/>
  <c r="I67" i="203" s="1"/>
  <c r="O67" i="203" s="1"/>
  <c r="U66" i="203"/>
  <c r="N66" i="203"/>
  <c r="M66" i="203"/>
  <c r="G66" i="203"/>
  <c r="I66" i="203" s="1"/>
  <c r="O66" i="203" s="1"/>
  <c r="U65" i="203"/>
  <c r="N65" i="203"/>
  <c r="M65" i="203"/>
  <c r="G65" i="203"/>
  <c r="I65" i="203" s="1"/>
  <c r="O65" i="203" s="1"/>
  <c r="U64" i="203"/>
  <c r="N64" i="203"/>
  <c r="M64" i="203"/>
  <c r="G64" i="203"/>
  <c r="I64" i="203" s="1"/>
  <c r="O64" i="203" s="1"/>
  <c r="U63" i="203"/>
  <c r="N63" i="203"/>
  <c r="M63" i="203"/>
  <c r="G63" i="203"/>
  <c r="I63" i="203" s="1"/>
  <c r="O63" i="203" s="1"/>
  <c r="U62" i="203"/>
  <c r="N62" i="203"/>
  <c r="N84" i="203" s="1"/>
  <c r="M62" i="203"/>
  <c r="M84" i="203" s="1"/>
  <c r="G62" i="203"/>
  <c r="I62" i="203" s="1"/>
  <c r="O62" i="203" s="1"/>
  <c r="O84" i="203" s="1"/>
  <c r="N161" i="203" s="1"/>
  <c r="D60" i="203"/>
  <c r="N55" i="203"/>
  <c r="M55" i="203"/>
  <c r="N54" i="203"/>
  <c r="M54" i="203"/>
  <c r="N53" i="203"/>
  <c r="M53" i="203"/>
  <c r="N52" i="203"/>
  <c r="M52" i="203"/>
  <c r="N51" i="203"/>
  <c r="M51" i="203"/>
  <c r="N50" i="203"/>
  <c r="M50" i="203"/>
  <c r="N49" i="203"/>
  <c r="M49" i="203"/>
  <c r="N48" i="203"/>
  <c r="M48" i="203"/>
  <c r="N47" i="203"/>
  <c r="M47" i="203"/>
  <c r="N46" i="203"/>
  <c r="M46" i="203"/>
  <c r="N45" i="203"/>
  <c r="M45" i="203"/>
  <c r="N44" i="203"/>
  <c r="M44" i="203"/>
  <c r="N43" i="203"/>
  <c r="M43" i="203"/>
  <c r="N42" i="203"/>
  <c r="M42" i="203"/>
  <c r="N41" i="203"/>
  <c r="M41" i="203"/>
  <c r="N40" i="203"/>
  <c r="M40" i="203"/>
  <c r="N39" i="203"/>
  <c r="M39" i="203"/>
  <c r="N38" i="203"/>
  <c r="M38" i="203"/>
  <c r="N37" i="203"/>
  <c r="M37" i="203"/>
  <c r="N36" i="203"/>
  <c r="M36" i="203"/>
  <c r="N35" i="203"/>
  <c r="M35" i="203"/>
  <c r="N34" i="203"/>
  <c r="M34" i="203"/>
  <c r="N33" i="203"/>
  <c r="M33" i="203"/>
  <c r="N32" i="203"/>
  <c r="M32" i="203"/>
  <c r="N31" i="203"/>
  <c r="M31" i="203"/>
  <c r="N30" i="203"/>
  <c r="M30" i="203"/>
  <c r="N29" i="203"/>
  <c r="M29" i="203"/>
  <c r="N28" i="203"/>
  <c r="M28" i="203"/>
  <c r="N27" i="203"/>
  <c r="M27" i="203"/>
  <c r="N26" i="203"/>
  <c r="M26" i="203"/>
  <c r="N25" i="203"/>
  <c r="M25" i="203"/>
  <c r="N24" i="203"/>
  <c r="M24" i="203"/>
  <c r="N23" i="203"/>
  <c r="M23" i="203"/>
  <c r="N22" i="203"/>
  <c r="M22" i="203"/>
  <c r="N21" i="203"/>
  <c r="M21" i="203"/>
  <c r="O20" i="203"/>
  <c r="O56" i="203" s="1"/>
  <c r="N160" i="203" s="1"/>
  <c r="N56" i="203"/>
  <c r="M160" i="203" s="1"/>
  <c r="M56" i="203"/>
  <c r="L160" i="203" s="1"/>
  <c r="G18" i="203"/>
  <c r="F10" i="203"/>
  <c r="F7" i="203"/>
  <c r="H1" i="203"/>
  <c r="M152" i="98"/>
  <c r="N152" i="98"/>
  <c r="M159" i="98"/>
  <c r="L159" i="98"/>
  <c r="M63" i="98"/>
  <c r="N63" i="98"/>
  <c r="M64" i="98"/>
  <c r="N64" i="98"/>
  <c r="M65" i="98"/>
  <c r="N65" i="98"/>
  <c r="M66" i="98"/>
  <c r="N66" i="98"/>
  <c r="M67" i="98"/>
  <c r="N67" i="98"/>
  <c r="M68" i="98"/>
  <c r="N68" i="98"/>
  <c r="M69" i="98"/>
  <c r="N69" i="98"/>
  <c r="M70" i="98"/>
  <c r="N70" i="98"/>
  <c r="M71" i="98"/>
  <c r="N71" i="98"/>
  <c r="M72" i="98"/>
  <c r="N72" i="98"/>
  <c r="M73" i="98"/>
  <c r="N73" i="98"/>
  <c r="M74" i="98"/>
  <c r="N74" i="98"/>
  <c r="M75" i="98"/>
  <c r="N75" i="98"/>
  <c r="M76" i="98"/>
  <c r="N76" i="98"/>
  <c r="M77" i="98"/>
  <c r="N77" i="98"/>
  <c r="M78" i="98"/>
  <c r="N78" i="98"/>
  <c r="M79" i="98"/>
  <c r="N79" i="98"/>
  <c r="M80" i="98"/>
  <c r="N80" i="98"/>
  <c r="M81" i="98"/>
  <c r="N81" i="98"/>
  <c r="M82" i="98"/>
  <c r="N82" i="98"/>
  <c r="M83" i="98"/>
  <c r="N83" i="98"/>
  <c r="N62" i="98"/>
  <c r="M62" i="98"/>
  <c r="M22" i="98"/>
  <c r="N22" i="98"/>
  <c r="N23" i="98"/>
  <c r="M24" i="98"/>
  <c r="N24" i="98"/>
  <c r="M25" i="98"/>
  <c r="N25" i="98"/>
  <c r="M26" i="98"/>
  <c r="N26" i="98"/>
  <c r="M27" i="98"/>
  <c r="N27" i="98"/>
  <c r="M28" i="98"/>
  <c r="N28" i="98"/>
  <c r="M29" i="98"/>
  <c r="N29" i="98"/>
  <c r="M30" i="98"/>
  <c r="N30" i="98"/>
  <c r="M31" i="98"/>
  <c r="N31" i="98"/>
  <c r="M32" i="98"/>
  <c r="N32" i="98"/>
  <c r="M33" i="98"/>
  <c r="N33" i="98"/>
  <c r="M34" i="98"/>
  <c r="N34" i="98"/>
  <c r="M35" i="98"/>
  <c r="N35" i="98"/>
  <c r="M36" i="98"/>
  <c r="N36" i="98"/>
  <c r="M37" i="98"/>
  <c r="N37" i="98"/>
  <c r="M38" i="98"/>
  <c r="N38" i="98"/>
  <c r="M39" i="98"/>
  <c r="N39" i="98"/>
  <c r="M40" i="98"/>
  <c r="N40" i="98"/>
  <c r="M41" i="98"/>
  <c r="N41" i="98"/>
  <c r="M42" i="98"/>
  <c r="N42" i="98"/>
  <c r="M43" i="98"/>
  <c r="N43" i="98"/>
  <c r="M44" i="98"/>
  <c r="N44" i="98"/>
  <c r="M45" i="98"/>
  <c r="N45" i="98"/>
  <c r="M46" i="98"/>
  <c r="N46" i="98"/>
  <c r="M47" i="98"/>
  <c r="N47" i="98"/>
  <c r="M48" i="98"/>
  <c r="N48" i="98"/>
  <c r="M49" i="98"/>
  <c r="N49" i="98"/>
  <c r="M50" i="98"/>
  <c r="N50" i="98"/>
  <c r="M51" i="98"/>
  <c r="N51" i="98"/>
  <c r="M52" i="98"/>
  <c r="N52" i="98"/>
  <c r="M53" i="98"/>
  <c r="N53" i="98"/>
  <c r="M54" i="98"/>
  <c r="N54" i="98"/>
  <c r="M55" i="98"/>
  <c r="N55" i="98"/>
  <c r="M20" i="98"/>
  <c r="N20" i="98"/>
  <c r="M21" i="98"/>
  <c r="N21" i="98"/>
  <c r="L166" i="196" l="1"/>
  <c r="L166" i="243"/>
  <c r="M166" i="196"/>
  <c r="M166" i="243"/>
  <c r="I63" i="208"/>
  <c r="O63" i="208" s="1"/>
  <c r="I64" i="208"/>
  <c r="O64" i="208" s="1"/>
  <c r="L159" i="205"/>
  <c r="M133" i="205"/>
  <c r="M111" i="205"/>
  <c r="J111" i="205"/>
  <c r="M89" i="205"/>
  <c r="J89" i="205"/>
  <c r="M61" i="205"/>
  <c r="J61" i="205"/>
  <c r="M159" i="205"/>
  <c r="N133" i="205"/>
  <c r="N111" i="205"/>
  <c r="K111" i="205"/>
  <c r="N89" i="205"/>
  <c r="K89" i="205"/>
  <c r="N61" i="205"/>
  <c r="K61" i="205"/>
  <c r="O160" i="205"/>
  <c r="L161" i="205"/>
  <c r="M161" i="205"/>
  <c r="L159" i="196"/>
  <c r="M133" i="196"/>
  <c r="M111" i="196"/>
  <c r="J111" i="196"/>
  <c r="M89" i="196"/>
  <c r="J89" i="196"/>
  <c r="M61" i="196"/>
  <c r="J61" i="196"/>
  <c r="M159" i="196"/>
  <c r="N133" i="196"/>
  <c r="N111" i="196"/>
  <c r="K111" i="196"/>
  <c r="N89" i="196"/>
  <c r="K89" i="196"/>
  <c r="N61" i="196"/>
  <c r="K61" i="196"/>
  <c r="O160" i="196"/>
  <c r="L161" i="196"/>
  <c r="M161" i="196"/>
  <c r="L159" i="209"/>
  <c r="M133" i="209"/>
  <c r="M111" i="209"/>
  <c r="J111" i="209"/>
  <c r="M89" i="209"/>
  <c r="J89" i="209"/>
  <c r="M61" i="209"/>
  <c r="J61" i="209"/>
  <c r="M159" i="209"/>
  <c r="N133" i="209"/>
  <c r="N111" i="209"/>
  <c r="K111" i="209"/>
  <c r="N89" i="209"/>
  <c r="K89" i="209"/>
  <c r="N61" i="209"/>
  <c r="K61" i="209"/>
  <c r="O160" i="209"/>
  <c r="L161" i="209"/>
  <c r="M161" i="209"/>
  <c r="L159" i="208"/>
  <c r="M133" i="208"/>
  <c r="M111" i="208"/>
  <c r="J111" i="208"/>
  <c r="M89" i="208"/>
  <c r="J89" i="208"/>
  <c r="M61" i="208"/>
  <c r="J61" i="208"/>
  <c r="M159" i="208"/>
  <c r="N133" i="208"/>
  <c r="N111" i="208"/>
  <c r="K111" i="208"/>
  <c r="N89" i="208"/>
  <c r="K89" i="208"/>
  <c r="N61" i="208"/>
  <c r="K61" i="208"/>
  <c r="O160" i="208"/>
  <c r="L161" i="208"/>
  <c r="M161" i="208"/>
  <c r="L159" i="207"/>
  <c r="M133" i="207"/>
  <c r="M111" i="207"/>
  <c r="J111" i="207"/>
  <c r="M89" i="207"/>
  <c r="J89" i="207"/>
  <c r="M61" i="207"/>
  <c r="J61" i="207"/>
  <c r="M159" i="207"/>
  <c r="N133" i="207"/>
  <c r="N111" i="207"/>
  <c r="K111" i="207"/>
  <c r="N89" i="207"/>
  <c r="K89" i="207"/>
  <c r="N61" i="207"/>
  <c r="K61" i="207"/>
  <c r="O160" i="207"/>
  <c r="L161" i="207"/>
  <c r="M161" i="207"/>
  <c r="L159" i="206"/>
  <c r="M133" i="206"/>
  <c r="M111" i="206"/>
  <c r="J111" i="206"/>
  <c r="M89" i="206"/>
  <c r="J89" i="206"/>
  <c r="M61" i="206"/>
  <c r="J61" i="206"/>
  <c r="M159" i="206"/>
  <c r="N133" i="206"/>
  <c r="N111" i="206"/>
  <c r="K111" i="206"/>
  <c r="N89" i="206"/>
  <c r="K89" i="206"/>
  <c r="N61" i="206"/>
  <c r="K61" i="206"/>
  <c r="O160" i="206"/>
  <c r="L161" i="206"/>
  <c r="M161" i="206"/>
  <c r="L159" i="203"/>
  <c r="M133" i="203"/>
  <c r="M111" i="203"/>
  <c r="J111" i="203"/>
  <c r="M89" i="203"/>
  <c r="J89" i="203"/>
  <c r="M61" i="203"/>
  <c r="J61" i="203"/>
  <c r="L159" i="204"/>
  <c r="M133" i="204"/>
  <c r="M111" i="204"/>
  <c r="J111" i="204"/>
  <c r="M89" i="204"/>
  <c r="J89" i="204"/>
  <c r="M61" i="204"/>
  <c r="J61" i="204"/>
  <c r="M159" i="203"/>
  <c r="N133" i="203"/>
  <c r="K111" i="203"/>
  <c r="N89" i="203"/>
  <c r="K89" i="203"/>
  <c r="N61" i="203"/>
  <c r="K61" i="203"/>
  <c r="N111" i="203"/>
  <c r="M159" i="204"/>
  <c r="N133" i="204"/>
  <c r="K111" i="204"/>
  <c r="N89" i="204"/>
  <c r="K89" i="204"/>
  <c r="N61" i="204"/>
  <c r="K61" i="204"/>
  <c r="N111" i="204"/>
  <c r="O160" i="204"/>
  <c r="L161" i="204"/>
  <c r="M161" i="204"/>
  <c r="O160" i="203"/>
  <c r="L161" i="203"/>
  <c r="M161" i="203"/>
  <c r="O84" i="208" l="1"/>
  <c r="N161" i="208" s="1"/>
  <c r="O161" i="206"/>
  <c r="O161" i="207"/>
  <c r="O161" i="208"/>
  <c r="O161" i="209"/>
  <c r="O161" i="196"/>
  <c r="O161" i="205"/>
  <c r="O161" i="204"/>
  <c r="O161" i="203"/>
  <c r="N111" i="98" l="1"/>
  <c r="M111" i="98"/>
  <c r="N89" i="98"/>
  <c r="M89" i="98"/>
  <c r="N61" i="98"/>
  <c r="M61" i="98"/>
  <c r="M19" i="98"/>
  <c r="N133" i="98"/>
  <c r="M133" i="98"/>
  <c r="K111" i="98"/>
  <c r="J111" i="98"/>
  <c r="K89" i="98"/>
  <c r="J89" i="98"/>
  <c r="K61" i="98"/>
  <c r="J61" i="98"/>
  <c r="K19" i="98"/>
  <c r="J19" i="98"/>
  <c r="O22" i="98"/>
  <c r="O23" i="98"/>
  <c r="O24" i="98"/>
  <c r="O25" i="98"/>
  <c r="O26" i="98"/>
  <c r="O27" i="98"/>
  <c r="O28" i="98"/>
  <c r="O29" i="98"/>
  <c r="O30" i="98"/>
  <c r="O31" i="98"/>
  <c r="O32" i="98"/>
  <c r="O33" i="98"/>
  <c r="O34" i="98"/>
  <c r="O35" i="98"/>
  <c r="O36" i="98"/>
  <c r="O37" i="98"/>
  <c r="O38" i="98"/>
  <c r="O39" i="98"/>
  <c r="O40" i="98"/>
  <c r="O41" i="98"/>
  <c r="O42" i="98"/>
  <c r="O43" i="98"/>
  <c r="O44" i="98"/>
  <c r="O45" i="98"/>
  <c r="O46" i="98"/>
  <c r="O47" i="98"/>
  <c r="O48" i="98"/>
  <c r="O49" i="98"/>
  <c r="O50" i="98"/>
  <c r="O51" i="98"/>
  <c r="O52" i="98"/>
  <c r="O53" i="98"/>
  <c r="O54" i="98"/>
  <c r="O55" i="98"/>
  <c r="O21" i="98"/>
  <c r="O20" i="98"/>
  <c r="O177" i="98"/>
  <c r="O176" i="98"/>
  <c r="O152" i="98"/>
  <c r="O113" i="98" l="1"/>
  <c r="O114" i="98"/>
  <c r="O115" i="98"/>
  <c r="O116" i="98"/>
  <c r="O117" i="98"/>
  <c r="O118" i="98"/>
  <c r="O119" i="98"/>
  <c r="O120" i="98"/>
  <c r="O121" i="98"/>
  <c r="O122" i="98"/>
  <c r="O123" i="98"/>
  <c r="O124" i="98"/>
  <c r="O125" i="98"/>
  <c r="O126" i="98"/>
  <c r="O127" i="98"/>
  <c r="O128" i="98"/>
  <c r="O129" i="98"/>
  <c r="O112" i="98"/>
  <c r="O130" i="98" s="1"/>
  <c r="O56" i="98"/>
  <c r="N160" i="98" s="1"/>
  <c r="AA29" i="93" a="1"/>
  <c r="AA29" i="93" l="1"/>
  <c r="H1" i="98"/>
  <c r="C52" i="93" l="1"/>
  <c r="C41" i="93"/>
  <c r="C22" i="93" s="1"/>
  <c r="D60" i="98"/>
  <c r="D88" i="98"/>
  <c r="G18" i="98"/>
  <c r="B10" i="34"/>
  <c r="I95" i="98" s="1"/>
  <c r="U63" i="98"/>
  <c r="U64" i="98"/>
  <c r="U65" i="98"/>
  <c r="U66" i="98"/>
  <c r="U67" i="98"/>
  <c r="U68" i="98"/>
  <c r="U69" i="98"/>
  <c r="U70" i="98"/>
  <c r="U71" i="98"/>
  <c r="U72" i="98"/>
  <c r="U73" i="98"/>
  <c r="U74" i="98"/>
  <c r="U75" i="98"/>
  <c r="U76" i="98"/>
  <c r="U77" i="98"/>
  <c r="U78" i="98"/>
  <c r="U79" i="98"/>
  <c r="U80" i="98"/>
  <c r="U81" i="98"/>
  <c r="U82" i="98"/>
  <c r="U83" i="98"/>
  <c r="U62" i="98"/>
  <c r="U91" i="98"/>
  <c r="U92" i="98"/>
  <c r="U93" i="98"/>
  <c r="U94" i="98"/>
  <c r="U95" i="98"/>
  <c r="U96" i="98"/>
  <c r="U97" i="98"/>
  <c r="U98" i="98"/>
  <c r="U99" i="98"/>
  <c r="U100" i="98"/>
  <c r="U101" i="98"/>
  <c r="U102" i="98"/>
  <c r="U103" i="98"/>
  <c r="U104" i="98"/>
  <c r="U105" i="98"/>
  <c r="U106" i="98"/>
  <c r="U107" i="98"/>
  <c r="U90" i="98"/>
  <c r="G82" i="98"/>
  <c r="I82" i="98"/>
  <c r="O82" i="98" s="1"/>
  <c r="G81" i="98"/>
  <c r="G80" i="98"/>
  <c r="I80" i="98"/>
  <c r="O80" i="98" s="1"/>
  <c r="G79" i="98"/>
  <c r="I79" i="98"/>
  <c r="O79" i="98" s="1"/>
  <c r="G78" i="98"/>
  <c r="I78" i="98"/>
  <c r="O78" i="98" s="1"/>
  <c r="G77" i="98"/>
  <c r="I77" i="98"/>
  <c r="O77" i="98" s="1"/>
  <c r="G76" i="98"/>
  <c r="I76" i="98"/>
  <c r="O76" i="98" s="1"/>
  <c r="G75" i="98"/>
  <c r="I75" i="98"/>
  <c r="O75" i="98" s="1"/>
  <c r="G74" i="98"/>
  <c r="G73" i="98"/>
  <c r="I73" i="98"/>
  <c r="O73" i="98" s="1"/>
  <c r="G72" i="98"/>
  <c r="I72" i="98"/>
  <c r="O72" i="98" s="1"/>
  <c r="G71" i="98"/>
  <c r="I71" i="98"/>
  <c r="O71" i="98" s="1"/>
  <c r="G70" i="98"/>
  <c r="I70" i="98"/>
  <c r="O70" i="98" s="1"/>
  <c r="G69" i="98"/>
  <c r="G68" i="98"/>
  <c r="I68" i="98"/>
  <c r="O68" i="98" s="1"/>
  <c r="G67" i="98"/>
  <c r="I67" i="98"/>
  <c r="O67" i="98" s="1"/>
  <c r="G66" i="98"/>
  <c r="I66" i="98"/>
  <c r="O66" i="98" s="1"/>
  <c r="G65" i="98"/>
  <c r="G64" i="98"/>
  <c r="I64" i="98"/>
  <c r="O64" i="98" s="1"/>
  <c r="G63" i="98"/>
  <c r="I63" i="98"/>
  <c r="O63" i="98" s="1"/>
  <c r="G62" i="98"/>
  <c r="I62" i="98" s="1"/>
  <c r="O62" i="98" s="1"/>
  <c r="I74" i="98"/>
  <c r="O74" i="98" s="1"/>
  <c r="G83" i="98"/>
  <c r="C6" i="98"/>
  <c r="M113" i="98"/>
  <c r="N113" i="98"/>
  <c r="M114" i="98"/>
  <c r="N114" i="98"/>
  <c r="M115" i="98"/>
  <c r="N115" i="98"/>
  <c r="M116" i="98"/>
  <c r="N116" i="98"/>
  <c r="M117" i="98"/>
  <c r="N117" i="98"/>
  <c r="M118" i="98"/>
  <c r="N118" i="98"/>
  <c r="M119" i="98"/>
  <c r="N119" i="98"/>
  <c r="M120" i="98"/>
  <c r="N120" i="98"/>
  <c r="M121" i="98"/>
  <c r="N121" i="98"/>
  <c r="M122" i="98"/>
  <c r="N122" i="98"/>
  <c r="M123" i="98"/>
  <c r="N123" i="98"/>
  <c r="M124" i="98"/>
  <c r="N124" i="98"/>
  <c r="M125" i="98"/>
  <c r="N125" i="98"/>
  <c r="M126" i="98"/>
  <c r="N126" i="98"/>
  <c r="M127" i="98"/>
  <c r="N127" i="98"/>
  <c r="M128" i="98"/>
  <c r="N128" i="98"/>
  <c r="M129" i="98"/>
  <c r="N129" i="98"/>
  <c r="M112" i="98"/>
  <c r="M130" i="98" s="1"/>
  <c r="N112" i="98"/>
  <c r="N130" i="98" s="1"/>
  <c r="I65" i="98"/>
  <c r="O65" i="98" s="1"/>
  <c r="I69" i="98"/>
  <c r="O69" i="98" s="1"/>
  <c r="I81" i="98"/>
  <c r="O81" i="98" s="1"/>
  <c r="I83" i="98"/>
  <c r="O83" i="98" s="1"/>
  <c r="B15" i="93"/>
  <c r="AA62" i="93" s="1"/>
  <c r="B14" i="93"/>
  <c r="B13" i="93"/>
  <c r="Z61" i="93" s="1"/>
  <c r="V13" i="93"/>
  <c r="W13" i="93" s="1"/>
  <c r="B6" i="93"/>
  <c r="V6" i="93" s="1"/>
  <c r="W6" i="93" s="1"/>
  <c r="D1" i="93"/>
  <c r="F7" i="98"/>
  <c r="B7" i="93"/>
  <c r="Z55" i="93"/>
  <c r="AA55" i="93" s="1"/>
  <c r="B8" i="93"/>
  <c r="Z56" i="93" s="1"/>
  <c r="B9" i="93"/>
  <c r="Z57" i="93" s="1"/>
  <c r="B10" i="93"/>
  <c r="Z58" i="93" s="1"/>
  <c r="V10" i="93"/>
  <c r="W10" i="93" s="1"/>
  <c r="B11" i="93"/>
  <c r="Z59" i="93" s="1"/>
  <c r="B12" i="93"/>
  <c r="Z60" i="93" s="1"/>
  <c r="F6" i="98"/>
  <c r="Z54" i="93"/>
  <c r="V9" i="93"/>
  <c r="W9" i="93" s="1"/>
  <c r="V12" i="93"/>
  <c r="W12" i="93" s="1"/>
  <c r="V7" i="93"/>
  <c r="W7" i="93" s="1"/>
  <c r="V15" i="93"/>
  <c r="W15" i="93" s="1"/>
  <c r="V11" i="93"/>
  <c r="W11" i="93" s="1"/>
  <c r="V14" i="93"/>
  <c r="W14" i="93" s="1"/>
  <c r="AA54" i="93"/>
  <c r="AB54" i="93"/>
  <c r="AB55" i="93"/>
  <c r="AA27" i="93" a="1"/>
  <c r="AA21" i="93" a="1"/>
  <c r="AA22" i="93" a="1"/>
  <c r="AA20" i="93" a="1"/>
  <c r="AA23" i="93" a="1"/>
  <c r="AA18" i="93" a="1"/>
  <c r="AA28" i="93" a="1"/>
  <c r="AA30" i="93" a="1"/>
  <c r="AA19" i="93" a="1"/>
  <c r="H95" i="98" l="1"/>
  <c r="I97" i="98"/>
  <c r="I96" i="98"/>
  <c r="I94" i="98"/>
  <c r="I90" i="98"/>
  <c r="I93" i="98"/>
  <c r="I102" i="98"/>
  <c r="I100" i="98"/>
  <c r="I105" i="98"/>
  <c r="I103" i="98"/>
  <c r="I104" i="243"/>
  <c r="I100" i="243"/>
  <c r="I96" i="243"/>
  <c r="I92" i="243"/>
  <c r="I103" i="243"/>
  <c r="I106" i="243"/>
  <c r="I102" i="243"/>
  <c r="I98" i="243"/>
  <c r="I94" i="243"/>
  <c r="I90" i="243"/>
  <c r="I101" i="243"/>
  <c r="I99" i="243"/>
  <c r="I105" i="243"/>
  <c r="I93" i="243"/>
  <c r="I107" i="243"/>
  <c r="I97" i="243"/>
  <c r="I91" i="243"/>
  <c r="I95" i="243"/>
  <c r="I107" i="98"/>
  <c r="I91" i="98"/>
  <c r="I106" i="98"/>
  <c r="I99" i="98"/>
  <c r="I98" i="98"/>
  <c r="I92" i="98"/>
  <c r="I101" i="98"/>
  <c r="I104" i="98"/>
  <c r="D59" i="93"/>
  <c r="D60" i="93"/>
  <c r="D10" i="34"/>
  <c r="I107" i="206"/>
  <c r="I106" i="206"/>
  <c r="I105" i="206"/>
  <c r="I104" i="206"/>
  <c r="I103" i="206"/>
  <c r="I102" i="206"/>
  <c r="I101" i="206"/>
  <c r="I100" i="206"/>
  <c r="I99" i="206"/>
  <c r="I98" i="206"/>
  <c r="I97" i="206"/>
  <c r="I96" i="206"/>
  <c r="I95" i="206"/>
  <c r="I94" i="206"/>
  <c r="I93" i="206"/>
  <c r="I92" i="206"/>
  <c r="I91" i="206"/>
  <c r="I90" i="206"/>
  <c r="I107" i="207"/>
  <c r="I106" i="207"/>
  <c r="I105" i="207"/>
  <c r="I104" i="207"/>
  <c r="I103" i="207"/>
  <c r="I102" i="207"/>
  <c r="I101" i="207"/>
  <c r="I100" i="207"/>
  <c r="I99" i="207"/>
  <c r="I98" i="207"/>
  <c r="I97" i="207"/>
  <c r="I96" i="207"/>
  <c r="I95" i="207"/>
  <c r="I94" i="207"/>
  <c r="I93" i="207"/>
  <c r="I92" i="207"/>
  <c r="I91" i="207"/>
  <c r="I90" i="207"/>
  <c r="I107" i="208"/>
  <c r="I106" i="208"/>
  <c r="I105" i="208"/>
  <c r="I104" i="208"/>
  <c r="I103" i="208"/>
  <c r="I102" i="208"/>
  <c r="I101" i="208"/>
  <c r="I100" i="208"/>
  <c r="I99" i="208"/>
  <c r="I98" i="208"/>
  <c r="I97" i="208"/>
  <c r="I96" i="208"/>
  <c r="I95" i="208"/>
  <c r="I94" i="208"/>
  <c r="I93" i="208"/>
  <c r="I92" i="208"/>
  <c r="I91" i="208"/>
  <c r="I90" i="208"/>
  <c r="I107" i="209"/>
  <c r="I106" i="209"/>
  <c r="I105" i="209"/>
  <c r="I104" i="209"/>
  <c r="I103" i="209"/>
  <c r="I102" i="209"/>
  <c r="I101" i="209"/>
  <c r="I100" i="209"/>
  <c r="I99" i="209"/>
  <c r="I98" i="209"/>
  <c r="I97" i="209"/>
  <c r="I96" i="209"/>
  <c r="I95" i="209"/>
  <c r="I94" i="209"/>
  <c r="I93" i="209"/>
  <c r="I92" i="209"/>
  <c r="I91" i="209"/>
  <c r="I90" i="209"/>
  <c r="I107" i="196"/>
  <c r="I106" i="196"/>
  <c r="I105" i="196"/>
  <c r="I104" i="196"/>
  <c r="I103" i="196"/>
  <c r="I102" i="196"/>
  <c r="I101" i="196"/>
  <c r="I100" i="196"/>
  <c r="I99" i="196"/>
  <c r="I98" i="196"/>
  <c r="I97" i="196"/>
  <c r="I96" i="196"/>
  <c r="I95" i="196"/>
  <c r="I94" i="196"/>
  <c r="I93" i="196"/>
  <c r="I92" i="196"/>
  <c r="I91" i="196"/>
  <c r="I90" i="196"/>
  <c r="I107" i="205"/>
  <c r="I106" i="205"/>
  <c r="I105" i="205"/>
  <c r="I104" i="205"/>
  <c r="I103" i="205"/>
  <c r="I102" i="205"/>
  <c r="I101" i="205"/>
  <c r="I100" i="205"/>
  <c r="I99" i="205"/>
  <c r="I98" i="205"/>
  <c r="I97" i="205"/>
  <c r="I96" i="205"/>
  <c r="I95" i="205"/>
  <c r="I94" i="205"/>
  <c r="I93" i="205"/>
  <c r="I92" i="205"/>
  <c r="I91" i="205"/>
  <c r="I90" i="205"/>
  <c r="I107" i="204"/>
  <c r="I106" i="204"/>
  <c r="I105" i="204"/>
  <c r="I104" i="204"/>
  <c r="I103" i="204"/>
  <c r="I102" i="204"/>
  <c r="I101" i="204"/>
  <c r="I100" i="204"/>
  <c r="I99" i="204"/>
  <c r="I98" i="204"/>
  <c r="I97" i="204"/>
  <c r="I96" i="204"/>
  <c r="I95" i="204"/>
  <c r="I94" i="204"/>
  <c r="I93" i="204"/>
  <c r="I92" i="204"/>
  <c r="I91" i="204"/>
  <c r="I90" i="204"/>
  <c r="I107" i="203"/>
  <c r="I106" i="203"/>
  <c r="I105" i="203"/>
  <c r="I104" i="203"/>
  <c r="I103" i="203"/>
  <c r="I102" i="203"/>
  <c r="I101" i="203"/>
  <c r="I100" i="203"/>
  <c r="I99" i="203"/>
  <c r="I98" i="203"/>
  <c r="I97" i="203"/>
  <c r="I96" i="203"/>
  <c r="I95" i="203"/>
  <c r="I94" i="203"/>
  <c r="I93" i="203"/>
  <c r="I92" i="203"/>
  <c r="I91" i="203"/>
  <c r="I90" i="203"/>
  <c r="O84" i="98"/>
  <c r="M84" i="98"/>
  <c r="L161" i="98" s="1"/>
  <c r="V8" i="93"/>
  <c r="W8" i="93" s="1"/>
  <c r="N56" i="98"/>
  <c r="M160" i="98" s="1"/>
  <c r="AA30" i="93"/>
  <c r="AA28" i="93"/>
  <c r="AA27" i="93"/>
  <c r="AA18" i="93"/>
  <c r="AA23" i="93"/>
  <c r="AA22" i="93"/>
  <c r="AA20" i="93"/>
  <c r="AA19" i="93"/>
  <c r="AA21" i="93"/>
  <c r="M56" i="98"/>
  <c r="AB60" i="93"/>
  <c r="AA60" i="93"/>
  <c r="AB59" i="93"/>
  <c r="AA59" i="93"/>
  <c r="AB58" i="93"/>
  <c r="AA58" i="93"/>
  <c r="AB57" i="93"/>
  <c r="AA57" i="93"/>
  <c r="AB56" i="93"/>
  <c r="AA56" i="93"/>
  <c r="AB61" i="93"/>
  <c r="AA61" i="93"/>
  <c r="AC62" i="93"/>
  <c r="AB62" i="93"/>
  <c r="H101" i="98" l="1"/>
  <c r="H92" i="98"/>
  <c r="H98" i="98"/>
  <c r="O101" i="243"/>
  <c r="H101" i="243"/>
  <c r="H105" i="98"/>
  <c r="O105" i="243"/>
  <c r="H105" i="243"/>
  <c r="O99" i="243"/>
  <c r="H99" i="243"/>
  <c r="H103" i="98"/>
  <c r="H99" i="98"/>
  <c r="O90" i="243"/>
  <c r="H90" i="243"/>
  <c r="H100" i="98"/>
  <c r="O104" i="243"/>
  <c r="H104" i="243"/>
  <c r="H106" i="98"/>
  <c r="O94" i="243"/>
  <c r="H94" i="243"/>
  <c r="H102" i="98"/>
  <c r="H91" i="98"/>
  <c r="O98" i="243"/>
  <c r="H98" i="243"/>
  <c r="H93" i="98"/>
  <c r="H90" i="98"/>
  <c r="O95" i="243"/>
  <c r="H95" i="243"/>
  <c r="H96" i="98"/>
  <c r="O97" i="243"/>
  <c r="H97" i="243"/>
  <c r="O92" i="243"/>
  <c r="H92" i="243"/>
  <c r="H97" i="98"/>
  <c r="H107" i="98"/>
  <c r="O106" i="243"/>
  <c r="H106" i="243"/>
  <c r="O103" i="243"/>
  <c r="H103" i="243"/>
  <c r="O107" i="243"/>
  <c r="H107" i="243"/>
  <c r="O96" i="243"/>
  <c r="H96" i="243"/>
  <c r="O102" i="243"/>
  <c r="H102" i="243"/>
  <c r="H94" i="98"/>
  <c r="O91" i="243"/>
  <c r="H91" i="243"/>
  <c r="H104" i="98"/>
  <c r="O93" i="243"/>
  <c r="H93" i="243"/>
  <c r="O100" i="243"/>
  <c r="H100" i="243"/>
  <c r="O90" i="203"/>
  <c r="H90" i="203"/>
  <c r="O91" i="203"/>
  <c r="H91" i="203"/>
  <c r="O92" i="203"/>
  <c r="H92" i="203"/>
  <c r="O93" i="203"/>
  <c r="H93" i="203"/>
  <c r="O94" i="203"/>
  <c r="H94" i="203"/>
  <c r="O95" i="203"/>
  <c r="H95" i="203"/>
  <c r="O96" i="203"/>
  <c r="H96" i="203"/>
  <c r="O97" i="203"/>
  <c r="H97" i="203"/>
  <c r="O98" i="203"/>
  <c r="H98" i="203"/>
  <c r="O99" i="203"/>
  <c r="H99" i="203"/>
  <c r="O100" i="203"/>
  <c r="H100" i="203"/>
  <c r="O101" i="203"/>
  <c r="H101" i="203"/>
  <c r="O102" i="203"/>
  <c r="H102" i="203"/>
  <c r="O103" i="203"/>
  <c r="H103" i="203"/>
  <c r="O104" i="203"/>
  <c r="H104" i="203"/>
  <c r="O105" i="203"/>
  <c r="H105" i="203"/>
  <c r="O106" i="203"/>
  <c r="H106" i="203"/>
  <c r="O107" i="203"/>
  <c r="H107" i="203"/>
  <c r="O90" i="204"/>
  <c r="H90" i="204"/>
  <c r="O91" i="204"/>
  <c r="H91" i="204"/>
  <c r="O92" i="204"/>
  <c r="H92" i="204"/>
  <c r="O93" i="204"/>
  <c r="H93" i="204"/>
  <c r="O94" i="204"/>
  <c r="H94" i="204"/>
  <c r="O95" i="204"/>
  <c r="H95" i="204"/>
  <c r="O96" i="204"/>
  <c r="H96" i="204"/>
  <c r="O97" i="204"/>
  <c r="H97" i="204"/>
  <c r="O98" i="204"/>
  <c r="H98" i="204"/>
  <c r="O99" i="204"/>
  <c r="H99" i="204"/>
  <c r="O100" i="204"/>
  <c r="H100" i="204"/>
  <c r="O101" i="204"/>
  <c r="H101" i="204"/>
  <c r="O102" i="204"/>
  <c r="H102" i="204"/>
  <c r="O103" i="204"/>
  <c r="H103" i="204"/>
  <c r="O104" i="204"/>
  <c r="H104" i="204"/>
  <c r="O105" i="204"/>
  <c r="H105" i="204"/>
  <c r="O106" i="204"/>
  <c r="H106" i="204"/>
  <c r="O107" i="204"/>
  <c r="H107" i="204"/>
  <c r="O90" i="205"/>
  <c r="H90" i="205"/>
  <c r="O91" i="205"/>
  <c r="H91" i="205"/>
  <c r="O92" i="205"/>
  <c r="H92" i="205"/>
  <c r="O93" i="205"/>
  <c r="H93" i="205"/>
  <c r="O94" i="205"/>
  <c r="H94" i="205"/>
  <c r="O95" i="205"/>
  <c r="H95" i="205"/>
  <c r="O96" i="205"/>
  <c r="H96" i="205"/>
  <c r="O97" i="205"/>
  <c r="H97" i="205"/>
  <c r="O98" i="205"/>
  <c r="H98" i="205"/>
  <c r="O99" i="205"/>
  <c r="H99" i="205"/>
  <c r="O100" i="205"/>
  <c r="H100" i="205"/>
  <c r="O101" i="205"/>
  <c r="H101" i="205"/>
  <c r="O102" i="205"/>
  <c r="H102" i="205"/>
  <c r="O103" i="205"/>
  <c r="H103" i="205"/>
  <c r="O104" i="205"/>
  <c r="H104" i="205"/>
  <c r="O105" i="205"/>
  <c r="H105" i="205"/>
  <c r="O106" i="205"/>
  <c r="H106" i="205"/>
  <c r="O107" i="205"/>
  <c r="H107" i="205"/>
  <c r="O90" i="196"/>
  <c r="H90" i="196"/>
  <c r="O91" i="196"/>
  <c r="H91" i="196"/>
  <c r="O92" i="196"/>
  <c r="H92" i="196"/>
  <c r="O93" i="196"/>
  <c r="H93" i="196"/>
  <c r="O94" i="196"/>
  <c r="H94" i="196"/>
  <c r="O95" i="196"/>
  <c r="H95" i="196"/>
  <c r="O96" i="196"/>
  <c r="H96" i="196"/>
  <c r="O97" i="196"/>
  <c r="H97" i="196"/>
  <c r="O98" i="196"/>
  <c r="H98" i="196"/>
  <c r="O99" i="196"/>
  <c r="H99" i="196"/>
  <c r="O100" i="196"/>
  <c r="H100" i="196"/>
  <c r="O101" i="196"/>
  <c r="H101" i="196"/>
  <c r="O102" i="196"/>
  <c r="H102" i="196"/>
  <c r="O103" i="196"/>
  <c r="H103" i="196"/>
  <c r="O104" i="196"/>
  <c r="H104" i="196"/>
  <c r="O105" i="196"/>
  <c r="H105" i="196"/>
  <c r="O106" i="196"/>
  <c r="H106" i="196"/>
  <c r="O107" i="196"/>
  <c r="H107" i="196"/>
  <c r="O90" i="209"/>
  <c r="H90" i="209"/>
  <c r="O91" i="209"/>
  <c r="H91" i="209"/>
  <c r="O92" i="209"/>
  <c r="H92" i="209"/>
  <c r="O93" i="209"/>
  <c r="H93" i="209"/>
  <c r="O94" i="209"/>
  <c r="H94" i="209"/>
  <c r="O95" i="209"/>
  <c r="H95" i="209"/>
  <c r="O96" i="209"/>
  <c r="H96" i="209"/>
  <c r="O97" i="209"/>
  <c r="H97" i="209"/>
  <c r="O98" i="209"/>
  <c r="H98" i="209"/>
  <c r="O99" i="209"/>
  <c r="H99" i="209"/>
  <c r="O100" i="209"/>
  <c r="H100" i="209"/>
  <c r="O101" i="209"/>
  <c r="H101" i="209"/>
  <c r="O102" i="209"/>
  <c r="H102" i="209"/>
  <c r="O103" i="209"/>
  <c r="H103" i="209"/>
  <c r="O104" i="209"/>
  <c r="H104" i="209"/>
  <c r="O105" i="209"/>
  <c r="H105" i="209"/>
  <c r="O106" i="209"/>
  <c r="H106" i="209"/>
  <c r="O107" i="209"/>
  <c r="H107" i="209"/>
  <c r="O90" i="208"/>
  <c r="H90" i="208"/>
  <c r="O91" i="208"/>
  <c r="H91" i="208"/>
  <c r="O92" i="208"/>
  <c r="H92" i="208"/>
  <c r="O93" i="208"/>
  <c r="H93" i="208"/>
  <c r="O94" i="208"/>
  <c r="H94" i="208"/>
  <c r="O95" i="208"/>
  <c r="H95" i="208"/>
  <c r="O96" i="208"/>
  <c r="H96" i="208"/>
  <c r="O97" i="208"/>
  <c r="H97" i="208"/>
  <c r="O98" i="208"/>
  <c r="H98" i="208"/>
  <c r="O99" i="208"/>
  <c r="H99" i="208"/>
  <c r="O100" i="208"/>
  <c r="H100" i="208"/>
  <c r="O101" i="208"/>
  <c r="H101" i="208"/>
  <c r="O102" i="208"/>
  <c r="H102" i="208"/>
  <c r="O103" i="208"/>
  <c r="H103" i="208"/>
  <c r="O104" i="208"/>
  <c r="H104" i="208"/>
  <c r="O105" i="208"/>
  <c r="H105" i="208"/>
  <c r="O106" i="208"/>
  <c r="H106" i="208"/>
  <c r="O107" i="208"/>
  <c r="H107" i="208"/>
  <c r="O90" i="207"/>
  <c r="H90" i="207"/>
  <c r="O91" i="207"/>
  <c r="H91" i="207"/>
  <c r="O92" i="207"/>
  <c r="H92" i="207"/>
  <c r="O93" i="207"/>
  <c r="H93" i="207"/>
  <c r="O94" i="207"/>
  <c r="H94" i="207"/>
  <c r="O95" i="207"/>
  <c r="H95" i="207"/>
  <c r="O96" i="207"/>
  <c r="H96" i="207"/>
  <c r="O97" i="207"/>
  <c r="H97" i="207"/>
  <c r="O98" i="207"/>
  <c r="H98" i="207"/>
  <c r="O99" i="207"/>
  <c r="H99" i="207"/>
  <c r="O100" i="207"/>
  <c r="H100" i="207"/>
  <c r="O101" i="207"/>
  <c r="H101" i="207"/>
  <c r="O102" i="207"/>
  <c r="H102" i="207"/>
  <c r="O103" i="207"/>
  <c r="H103" i="207"/>
  <c r="O104" i="207"/>
  <c r="H104" i="207"/>
  <c r="O105" i="207"/>
  <c r="H105" i="207"/>
  <c r="O106" i="207"/>
  <c r="H106" i="207"/>
  <c r="O107" i="207"/>
  <c r="H107" i="207"/>
  <c r="O90" i="206"/>
  <c r="H90" i="206"/>
  <c r="O91" i="206"/>
  <c r="H91" i="206"/>
  <c r="O92" i="206"/>
  <c r="H92" i="206"/>
  <c r="O93" i="206"/>
  <c r="H93" i="206"/>
  <c r="O94" i="206"/>
  <c r="H94" i="206"/>
  <c r="O95" i="206"/>
  <c r="H95" i="206"/>
  <c r="O96" i="206"/>
  <c r="H96" i="206"/>
  <c r="O97" i="206"/>
  <c r="H97" i="206"/>
  <c r="O98" i="206"/>
  <c r="H98" i="206"/>
  <c r="O99" i="206"/>
  <c r="H99" i="206"/>
  <c r="O100" i="206"/>
  <c r="H100" i="206"/>
  <c r="O101" i="206"/>
  <c r="H101" i="206"/>
  <c r="O102" i="206"/>
  <c r="H102" i="206"/>
  <c r="O103" i="206"/>
  <c r="H103" i="206"/>
  <c r="O104" i="206"/>
  <c r="H104" i="206"/>
  <c r="O105" i="206"/>
  <c r="H105" i="206"/>
  <c r="O106" i="206"/>
  <c r="H106" i="206"/>
  <c r="O107" i="206"/>
  <c r="H107" i="206"/>
  <c r="N84" i="98"/>
  <c r="M161" i="98" s="1"/>
  <c r="N161" i="98"/>
  <c r="AA31" i="93"/>
  <c r="L160" i="98"/>
  <c r="N102" i="243" l="1"/>
  <c r="M102" i="243"/>
  <c r="N100" i="243"/>
  <c r="M100" i="243"/>
  <c r="N96" i="243"/>
  <c r="M96" i="243"/>
  <c r="M92" i="243"/>
  <c r="N92" i="243"/>
  <c r="M98" i="243"/>
  <c r="N98" i="243"/>
  <c r="M104" i="243"/>
  <c r="N104" i="243"/>
  <c r="N105" i="243"/>
  <c r="M105" i="243"/>
  <c r="N93" i="243"/>
  <c r="M93" i="243"/>
  <c r="N107" i="243"/>
  <c r="M107" i="243"/>
  <c r="N97" i="243"/>
  <c r="M97" i="243"/>
  <c r="N90" i="243"/>
  <c r="M90" i="243"/>
  <c r="N101" i="243"/>
  <c r="M101" i="243"/>
  <c r="O108" i="243"/>
  <c r="O154" i="243" s="1"/>
  <c r="N162" i="243" s="1"/>
  <c r="N164" i="243" s="1"/>
  <c r="N95" i="243"/>
  <c r="M95" i="243"/>
  <c r="N103" i="243"/>
  <c r="M103" i="243"/>
  <c r="N94" i="243"/>
  <c r="M94" i="243"/>
  <c r="N106" i="243"/>
  <c r="M106" i="243"/>
  <c r="N99" i="243"/>
  <c r="M99" i="243"/>
  <c r="N91" i="243"/>
  <c r="M91" i="243"/>
  <c r="O154" i="98"/>
  <c r="N162" i="98" s="1"/>
  <c r="N164" i="98" s="1"/>
  <c r="N107" i="206"/>
  <c r="M107" i="206"/>
  <c r="N106" i="206"/>
  <c r="M106" i="206"/>
  <c r="N105" i="206"/>
  <c r="M105" i="206"/>
  <c r="N104" i="206"/>
  <c r="M104" i="206"/>
  <c r="N103" i="206"/>
  <c r="M103" i="206"/>
  <c r="N102" i="206"/>
  <c r="M102" i="206"/>
  <c r="N101" i="206"/>
  <c r="M101" i="206"/>
  <c r="N100" i="206"/>
  <c r="M100" i="206"/>
  <c r="N99" i="206"/>
  <c r="M99" i="206"/>
  <c r="N98" i="206"/>
  <c r="M98" i="206"/>
  <c r="N97" i="206"/>
  <c r="M97" i="206"/>
  <c r="N96" i="206"/>
  <c r="M96" i="206"/>
  <c r="N95" i="206"/>
  <c r="M95" i="206"/>
  <c r="N94" i="206"/>
  <c r="M94" i="206"/>
  <c r="N93" i="206"/>
  <c r="M93" i="206"/>
  <c r="N92" i="206"/>
  <c r="M92" i="206"/>
  <c r="N91" i="206"/>
  <c r="M91" i="206"/>
  <c r="N90" i="206"/>
  <c r="M90" i="206"/>
  <c r="O108" i="206"/>
  <c r="O154" i="206" s="1"/>
  <c r="N162" i="206" s="1"/>
  <c r="N164" i="206" s="1"/>
  <c r="N107" i="207"/>
  <c r="M107" i="207"/>
  <c r="N106" i="207"/>
  <c r="M106" i="207"/>
  <c r="N105" i="207"/>
  <c r="M105" i="207"/>
  <c r="N104" i="207"/>
  <c r="M104" i="207"/>
  <c r="N103" i="207"/>
  <c r="M103" i="207"/>
  <c r="N102" i="207"/>
  <c r="M102" i="207"/>
  <c r="N101" i="207"/>
  <c r="M101" i="207"/>
  <c r="N100" i="207"/>
  <c r="M100" i="207"/>
  <c r="N99" i="207"/>
  <c r="M99" i="207"/>
  <c r="N98" i="207"/>
  <c r="M98" i="207"/>
  <c r="N97" i="207"/>
  <c r="M97" i="207"/>
  <c r="N96" i="207"/>
  <c r="M96" i="207"/>
  <c r="N95" i="207"/>
  <c r="M95" i="207"/>
  <c r="N94" i="207"/>
  <c r="M94" i="207"/>
  <c r="N93" i="207"/>
  <c r="M93" i="207"/>
  <c r="N92" i="207"/>
  <c r="M92" i="207"/>
  <c r="N91" i="207"/>
  <c r="M91" i="207"/>
  <c r="N90" i="207"/>
  <c r="M90" i="207"/>
  <c r="O108" i="207"/>
  <c r="O154" i="207" s="1"/>
  <c r="N162" i="207" s="1"/>
  <c r="N164" i="207" s="1"/>
  <c r="N107" i="208"/>
  <c r="M107" i="208"/>
  <c r="N106" i="208"/>
  <c r="M106" i="208"/>
  <c r="N105" i="208"/>
  <c r="M105" i="208"/>
  <c r="N104" i="208"/>
  <c r="M104" i="208"/>
  <c r="N103" i="208"/>
  <c r="M103" i="208"/>
  <c r="N102" i="208"/>
  <c r="M102" i="208"/>
  <c r="N101" i="208"/>
  <c r="M101" i="208"/>
  <c r="N100" i="208"/>
  <c r="M100" i="208"/>
  <c r="N99" i="208"/>
  <c r="M99" i="208"/>
  <c r="N98" i="208"/>
  <c r="M98" i="208"/>
  <c r="N97" i="208"/>
  <c r="M97" i="208"/>
  <c r="N96" i="208"/>
  <c r="M96" i="208"/>
  <c r="N95" i="208"/>
  <c r="M95" i="208"/>
  <c r="N94" i="208"/>
  <c r="M94" i="208"/>
  <c r="N93" i="208"/>
  <c r="M93" i="208"/>
  <c r="N92" i="208"/>
  <c r="M92" i="208"/>
  <c r="N91" i="208"/>
  <c r="M91" i="208"/>
  <c r="N90" i="208"/>
  <c r="M90" i="208"/>
  <c r="O108" i="208"/>
  <c r="O154" i="208" s="1"/>
  <c r="N162" i="208" s="1"/>
  <c r="N164" i="208" s="1"/>
  <c r="N107" i="209"/>
  <c r="M107" i="209"/>
  <c r="N106" i="209"/>
  <c r="M106" i="209"/>
  <c r="N105" i="209"/>
  <c r="M105" i="209"/>
  <c r="N104" i="209"/>
  <c r="M104" i="209"/>
  <c r="N103" i="209"/>
  <c r="M103" i="209"/>
  <c r="N102" i="209"/>
  <c r="M102" i="209"/>
  <c r="N101" i="209"/>
  <c r="M101" i="209"/>
  <c r="N100" i="209"/>
  <c r="M100" i="209"/>
  <c r="N99" i="209"/>
  <c r="M99" i="209"/>
  <c r="N98" i="209"/>
  <c r="M98" i="209"/>
  <c r="N97" i="209"/>
  <c r="M97" i="209"/>
  <c r="N96" i="209"/>
  <c r="M96" i="209"/>
  <c r="N95" i="209"/>
  <c r="M95" i="209"/>
  <c r="N94" i="209"/>
  <c r="M94" i="209"/>
  <c r="N93" i="209"/>
  <c r="M93" i="209"/>
  <c r="N92" i="209"/>
  <c r="M92" i="209"/>
  <c r="N91" i="209"/>
  <c r="M91" i="209"/>
  <c r="N90" i="209"/>
  <c r="M90" i="209"/>
  <c r="O108" i="209"/>
  <c r="O154" i="209" s="1"/>
  <c r="N162" i="209" s="1"/>
  <c r="N164" i="209" s="1"/>
  <c r="N107" i="196"/>
  <c r="M107" i="196"/>
  <c r="N106" i="196"/>
  <c r="M106" i="196"/>
  <c r="N105" i="196"/>
  <c r="M105" i="196"/>
  <c r="N104" i="196"/>
  <c r="M104" i="196"/>
  <c r="N103" i="196"/>
  <c r="M103" i="196"/>
  <c r="N102" i="196"/>
  <c r="M102" i="196"/>
  <c r="N101" i="196"/>
  <c r="M101" i="196"/>
  <c r="N100" i="196"/>
  <c r="M100" i="196"/>
  <c r="N99" i="196"/>
  <c r="M99" i="196"/>
  <c r="N98" i="196"/>
  <c r="M98" i="196"/>
  <c r="N97" i="196"/>
  <c r="M97" i="196"/>
  <c r="N96" i="196"/>
  <c r="M96" i="196"/>
  <c r="N95" i="196"/>
  <c r="M95" i="196"/>
  <c r="N94" i="196"/>
  <c r="M94" i="196"/>
  <c r="N93" i="196"/>
  <c r="M93" i="196"/>
  <c r="N92" i="196"/>
  <c r="M92" i="196"/>
  <c r="N91" i="196"/>
  <c r="M91" i="196"/>
  <c r="N90" i="196"/>
  <c r="M90" i="196"/>
  <c r="O108" i="196"/>
  <c r="O154" i="196" s="1"/>
  <c r="N107" i="205"/>
  <c r="M107" i="205"/>
  <c r="N106" i="205"/>
  <c r="M106" i="205"/>
  <c r="N105" i="205"/>
  <c r="M105" i="205"/>
  <c r="N104" i="205"/>
  <c r="M104" i="205"/>
  <c r="N103" i="205"/>
  <c r="M103" i="205"/>
  <c r="N102" i="205"/>
  <c r="M102" i="205"/>
  <c r="N101" i="205"/>
  <c r="M101" i="205"/>
  <c r="N100" i="205"/>
  <c r="M100" i="205"/>
  <c r="N99" i="205"/>
  <c r="M99" i="205"/>
  <c r="N98" i="205"/>
  <c r="M98" i="205"/>
  <c r="N97" i="205"/>
  <c r="M97" i="205"/>
  <c r="N96" i="205"/>
  <c r="M96" i="205"/>
  <c r="N95" i="205"/>
  <c r="M95" i="205"/>
  <c r="N94" i="205"/>
  <c r="M94" i="205"/>
  <c r="N93" i="205"/>
  <c r="M93" i="205"/>
  <c r="N92" i="205"/>
  <c r="M92" i="205"/>
  <c r="N91" i="205"/>
  <c r="M91" i="205"/>
  <c r="N90" i="205"/>
  <c r="M90" i="205"/>
  <c r="O108" i="205"/>
  <c r="O154" i="205" s="1"/>
  <c r="N162" i="205" s="1"/>
  <c r="N164" i="205" s="1"/>
  <c r="N107" i="204"/>
  <c r="M107" i="204"/>
  <c r="N106" i="204"/>
  <c r="M106" i="204"/>
  <c r="N105" i="204"/>
  <c r="M105" i="204"/>
  <c r="N104" i="204"/>
  <c r="M104" i="204"/>
  <c r="N103" i="204"/>
  <c r="M103" i="204"/>
  <c r="N102" i="204"/>
  <c r="M102" i="204"/>
  <c r="N101" i="204"/>
  <c r="M101" i="204"/>
  <c r="N100" i="204"/>
  <c r="M100" i="204"/>
  <c r="N99" i="204"/>
  <c r="M99" i="204"/>
  <c r="N98" i="204"/>
  <c r="M98" i="204"/>
  <c r="N97" i="204"/>
  <c r="M97" i="204"/>
  <c r="N96" i="204"/>
  <c r="M96" i="204"/>
  <c r="N95" i="204"/>
  <c r="M95" i="204"/>
  <c r="N94" i="204"/>
  <c r="M94" i="204"/>
  <c r="N93" i="204"/>
  <c r="M93" i="204"/>
  <c r="N92" i="204"/>
  <c r="M92" i="204"/>
  <c r="N91" i="204"/>
  <c r="M91" i="204"/>
  <c r="N90" i="204"/>
  <c r="M90" i="204"/>
  <c r="O108" i="204"/>
  <c r="O154" i="204" s="1"/>
  <c r="N162" i="204" s="1"/>
  <c r="N164" i="204" s="1"/>
  <c r="N107" i="203"/>
  <c r="M107" i="203"/>
  <c r="N106" i="203"/>
  <c r="M106" i="203"/>
  <c r="N105" i="203"/>
  <c r="M105" i="203"/>
  <c r="N104" i="203"/>
  <c r="M104" i="203"/>
  <c r="N103" i="203"/>
  <c r="M103" i="203"/>
  <c r="N102" i="203"/>
  <c r="M102" i="203"/>
  <c r="N101" i="203"/>
  <c r="M101" i="203"/>
  <c r="N100" i="203"/>
  <c r="M100" i="203"/>
  <c r="N99" i="203"/>
  <c r="M99" i="203"/>
  <c r="N98" i="203"/>
  <c r="M98" i="203"/>
  <c r="N97" i="203"/>
  <c r="M97" i="203"/>
  <c r="N96" i="203"/>
  <c r="M96" i="203"/>
  <c r="N95" i="203"/>
  <c r="M95" i="203"/>
  <c r="N94" i="203"/>
  <c r="M94" i="203"/>
  <c r="N93" i="203"/>
  <c r="M93" i="203"/>
  <c r="N92" i="203"/>
  <c r="M92" i="203"/>
  <c r="N91" i="203"/>
  <c r="M91" i="203"/>
  <c r="N90" i="203"/>
  <c r="M90" i="203"/>
  <c r="O108" i="203"/>
  <c r="O154" i="203" s="1"/>
  <c r="N162" i="203" s="1"/>
  <c r="N164" i="203" s="1"/>
  <c r="O160" i="98"/>
  <c r="O161" i="98"/>
  <c r="E6" i="93" l="1"/>
  <c r="N167" i="98"/>
  <c r="M154" i="98"/>
  <c r="L162" i="98" s="1"/>
  <c r="L164" i="98" s="1"/>
  <c r="C6" i="93" s="1"/>
  <c r="N167" i="243"/>
  <c r="N170" i="243" s="1"/>
  <c r="I15" i="93" s="1"/>
  <c r="E15" i="93"/>
  <c r="N108" i="203"/>
  <c r="M108" i="204"/>
  <c r="N154" i="98"/>
  <c r="M162" i="98" s="1"/>
  <c r="M108" i="203"/>
  <c r="N108" i="204"/>
  <c r="M108" i="205"/>
  <c r="M108" i="243"/>
  <c r="M154" i="243" s="1"/>
  <c r="L162" i="243" s="1"/>
  <c r="N108" i="205"/>
  <c r="M108" i="196"/>
  <c r="N108" i="243"/>
  <c r="N154" i="243" s="1"/>
  <c r="M162" i="243" s="1"/>
  <c r="M164" i="243" s="1"/>
  <c r="M108" i="208"/>
  <c r="M108" i="206"/>
  <c r="N108" i="196"/>
  <c r="M108" i="209"/>
  <c r="N108" i="208"/>
  <c r="N108" i="206"/>
  <c r="N108" i="209"/>
  <c r="M108" i="207"/>
  <c r="N108" i="207"/>
  <c r="N167" i="209"/>
  <c r="E13" i="93"/>
  <c r="N167" i="208"/>
  <c r="E12" i="93"/>
  <c r="N167" i="207"/>
  <c r="E11" i="93"/>
  <c r="N167" i="206"/>
  <c r="E10" i="93"/>
  <c r="N167" i="205"/>
  <c r="E9" i="93"/>
  <c r="N167" i="203"/>
  <c r="E7" i="93"/>
  <c r="N167" i="204"/>
  <c r="E8" i="93"/>
  <c r="N162" i="196"/>
  <c r="N164" i="196" s="1"/>
  <c r="E14" i="93" s="1"/>
  <c r="N154" i="207" l="1"/>
  <c r="M162" i="207" s="1"/>
  <c r="M164" i="207" s="1"/>
  <c r="N154" i="204"/>
  <c r="M162" i="204" s="1"/>
  <c r="M164" i="204" s="1"/>
  <c r="O162" i="243"/>
  <c r="O164" i="243" s="1"/>
  <c r="O175" i="243" s="1"/>
  <c r="L164" i="243"/>
  <c r="M154" i="207"/>
  <c r="L162" i="207" s="1"/>
  <c r="N154" i="206"/>
  <c r="M162" i="206" s="1"/>
  <c r="M164" i="206" s="1"/>
  <c r="M154" i="203"/>
  <c r="L162" i="203" s="1"/>
  <c r="M154" i="205"/>
  <c r="L162" i="205" s="1"/>
  <c r="N154" i="209"/>
  <c r="M162" i="209" s="1"/>
  <c r="M164" i="209" s="1"/>
  <c r="N154" i="208"/>
  <c r="M162" i="208" s="1"/>
  <c r="M164" i="208" s="1"/>
  <c r="O162" i="98"/>
  <c r="O164" i="98" s="1"/>
  <c r="O175" i="98" s="1"/>
  <c r="M164" i="98"/>
  <c r="M154" i="209"/>
  <c r="L162" i="209" s="1"/>
  <c r="M154" i="204"/>
  <c r="L162" i="204" s="1"/>
  <c r="N154" i="203"/>
  <c r="M162" i="203" s="1"/>
  <c r="M164" i="203" s="1"/>
  <c r="N154" i="196"/>
  <c r="M162" i="196" s="1"/>
  <c r="M164" i="196" s="1"/>
  <c r="M154" i="208"/>
  <c r="L162" i="208" s="1"/>
  <c r="M167" i="243"/>
  <c r="M170" i="243" s="1"/>
  <c r="H15" i="93" s="1"/>
  <c r="D15" i="93"/>
  <c r="L167" i="98"/>
  <c r="L170" i="98" s="1"/>
  <c r="M154" i="196"/>
  <c r="L162" i="196" s="1"/>
  <c r="M154" i="206"/>
  <c r="L162" i="206" s="1"/>
  <c r="N154" i="205"/>
  <c r="M162" i="205" s="1"/>
  <c r="M164" i="205" s="1"/>
  <c r="N167" i="196"/>
  <c r="N170" i="98"/>
  <c r="I6" i="93" s="1"/>
  <c r="J170" i="98"/>
  <c r="M167" i="205" l="1"/>
  <c r="M170" i="205" s="1"/>
  <c r="H9" i="93" s="1"/>
  <c r="D9" i="93"/>
  <c r="L164" i="196"/>
  <c r="O162" i="196"/>
  <c r="O164" i="196" s="1"/>
  <c r="O175" i="196" s="1"/>
  <c r="M167" i="209"/>
  <c r="M170" i="209" s="1"/>
  <c r="H13" i="93" s="1"/>
  <c r="D13" i="93"/>
  <c r="O162" i="205"/>
  <c r="O164" i="205" s="1"/>
  <c r="O175" i="205" s="1"/>
  <c r="L164" i="205"/>
  <c r="L164" i="203"/>
  <c r="O162" i="203"/>
  <c r="O164" i="203" s="1"/>
  <c r="O175" i="203" s="1"/>
  <c r="D10" i="93"/>
  <c r="M167" i="206"/>
  <c r="M170" i="206" s="1"/>
  <c r="H10" i="93" s="1"/>
  <c r="L164" i="208"/>
  <c r="O162" i="208"/>
  <c r="O164" i="208" s="1"/>
  <c r="O175" i="208" s="1"/>
  <c r="L164" i="207"/>
  <c r="O162" i="207"/>
  <c r="O164" i="207" s="1"/>
  <c r="O175" i="207" s="1"/>
  <c r="D14" i="93"/>
  <c r="M167" i="196"/>
  <c r="M170" i="196" s="1"/>
  <c r="H14" i="93" s="1"/>
  <c r="D7" i="93"/>
  <c r="M167" i="203"/>
  <c r="L164" i="204"/>
  <c r="O162" i="204"/>
  <c r="O164" i="204" s="1"/>
  <c r="O175" i="204" s="1"/>
  <c r="M167" i="204"/>
  <c r="D8" i="93"/>
  <c r="M167" i="208"/>
  <c r="M170" i="208" s="1"/>
  <c r="H12" i="93" s="1"/>
  <c r="D12" i="93"/>
  <c r="L164" i="209"/>
  <c r="O162" i="209"/>
  <c r="O164" i="209" s="1"/>
  <c r="O175" i="209" s="1"/>
  <c r="M167" i="207"/>
  <c r="M170" i="207" s="1"/>
  <c r="H11" i="93" s="1"/>
  <c r="D11" i="93"/>
  <c r="L164" i="206"/>
  <c r="O162" i="206"/>
  <c r="O164" i="206" s="1"/>
  <c r="O175" i="206" s="1"/>
  <c r="D6" i="93"/>
  <c r="M167" i="98"/>
  <c r="O169" i="98" s="1"/>
  <c r="L167" i="243"/>
  <c r="C15" i="93"/>
  <c r="F15" i="93" s="1"/>
  <c r="AA15" i="93" s="1"/>
  <c r="E16" i="93"/>
  <c r="G6" i="93"/>
  <c r="L170" i="243" l="1"/>
  <c r="G15" i="93" s="1"/>
  <c r="O169" i="243"/>
  <c r="C7" i="93"/>
  <c r="L167" i="203"/>
  <c r="O169" i="203" s="1"/>
  <c r="J170" i="203" s="1"/>
  <c r="C9" i="93"/>
  <c r="F9" i="93" s="1"/>
  <c r="AA9" i="93" s="1"/>
  <c r="L167" i="205"/>
  <c r="C10" i="93"/>
  <c r="F10" i="93" s="1"/>
  <c r="AA10" i="93" s="1"/>
  <c r="L167" i="206"/>
  <c r="C8" i="93"/>
  <c r="F8" i="93" s="1"/>
  <c r="AA8" i="93" s="1"/>
  <c r="L167" i="204"/>
  <c r="M170" i="98"/>
  <c r="H6" i="93" s="1"/>
  <c r="C13" i="93"/>
  <c r="F13" i="93" s="1"/>
  <c r="AA13" i="93" s="1"/>
  <c r="L167" i="209"/>
  <c r="C11" i="93"/>
  <c r="F11" i="93" s="1"/>
  <c r="AA11" i="93" s="1"/>
  <c r="L167" i="207"/>
  <c r="C14" i="93"/>
  <c r="F14" i="93" s="1"/>
  <c r="AA14" i="93" s="1"/>
  <c r="L167" i="196"/>
  <c r="D16" i="93"/>
  <c r="F6" i="93"/>
  <c r="AA6" i="93" s="1"/>
  <c r="C12" i="93"/>
  <c r="F12" i="93" s="1"/>
  <c r="AA12" i="93" s="1"/>
  <c r="L167" i="208"/>
  <c r="J15" i="93"/>
  <c r="K15" i="93" s="1"/>
  <c r="X15" i="93" s="1"/>
  <c r="Y15" i="93" s="1"/>
  <c r="N170" i="204"/>
  <c r="I8" i="93" s="1"/>
  <c r="M170" i="204"/>
  <c r="H8" i="93" s="1"/>
  <c r="M170" i="203"/>
  <c r="H7" i="93" s="1"/>
  <c r="N170" i="203"/>
  <c r="I7" i="93" s="1"/>
  <c r="L170" i="203" l="1"/>
  <c r="G7" i="93" s="1"/>
  <c r="H16" i="93"/>
  <c r="J6" i="93"/>
  <c r="K6" i="93" s="1"/>
  <c r="X6" i="93" s="1"/>
  <c r="Y6" i="93" s="1"/>
  <c r="O169" i="204"/>
  <c r="L170" i="204"/>
  <c r="G8" i="93" s="1"/>
  <c r="L170" i="208"/>
  <c r="G12" i="93" s="1"/>
  <c r="O169" i="208"/>
  <c r="N170" i="208" s="1"/>
  <c r="I12" i="93" s="1"/>
  <c r="O169" i="206"/>
  <c r="N170" i="206" s="1"/>
  <c r="I10" i="93" s="1"/>
  <c r="L170" i="206"/>
  <c r="G10" i="93" s="1"/>
  <c r="O169" i="205"/>
  <c r="N170" i="205" s="1"/>
  <c r="I9" i="93" s="1"/>
  <c r="L170" i="205"/>
  <c r="G9" i="93" s="1"/>
  <c r="J9" i="93" s="1"/>
  <c r="K9" i="93" s="1"/>
  <c r="X9" i="93" s="1"/>
  <c r="Y9" i="93" s="1"/>
  <c r="L170" i="207"/>
  <c r="G11" i="93" s="1"/>
  <c r="O169" i="207"/>
  <c r="N170" i="207" s="1"/>
  <c r="I11" i="93" s="1"/>
  <c r="C16" i="93"/>
  <c r="F7" i="93"/>
  <c r="AA7" i="93" s="1"/>
  <c r="AA16" i="93" s="1"/>
  <c r="O169" i="196"/>
  <c r="N170" i="196" s="1"/>
  <c r="I14" i="93" s="1"/>
  <c r="L170" i="196"/>
  <c r="G14" i="93" s="1"/>
  <c r="J14" i="93" s="1"/>
  <c r="K14" i="93" s="1"/>
  <c r="X14" i="93" s="1"/>
  <c r="Y14" i="93" s="1"/>
  <c r="L170" i="209"/>
  <c r="G13" i="93" s="1"/>
  <c r="O169" i="209"/>
  <c r="N170" i="209" s="1"/>
  <c r="I13" i="93" s="1"/>
  <c r="J7" i="93"/>
  <c r="G16" i="93" l="1"/>
  <c r="I16" i="93"/>
  <c r="J16" i="93" s="1"/>
  <c r="J8" i="93"/>
  <c r="K8" i="93" s="1"/>
  <c r="X8" i="93" s="1"/>
  <c r="Y8" i="93" s="1"/>
  <c r="J10" i="93"/>
  <c r="K10" i="93" s="1"/>
  <c r="X10" i="93" s="1"/>
  <c r="Y10" i="93" s="1"/>
  <c r="J13" i="93"/>
  <c r="K13" i="93" s="1"/>
  <c r="X13" i="93" s="1"/>
  <c r="Y13" i="93" s="1"/>
  <c r="F16" i="93"/>
  <c r="D56" i="93" s="1"/>
  <c r="J12" i="93"/>
  <c r="K12" i="93" s="1"/>
  <c r="X12" i="93" s="1"/>
  <c r="Y12" i="93" s="1"/>
  <c r="K7" i="93"/>
  <c r="X7" i="93" s="1"/>
  <c r="Y7" i="93" s="1"/>
  <c r="J11" i="93"/>
  <c r="K11" i="93" s="1"/>
  <c r="X11" i="93" s="1"/>
  <c r="Y11" i="93" s="1"/>
  <c r="D57" i="93" l="1"/>
  <c r="C21" i="93"/>
  <c r="C30" i="93" s="1"/>
  <c r="F30" i="93" s="1"/>
  <c r="N17" i="93"/>
  <c r="K16" i="93"/>
  <c r="Y16" i="93"/>
  <c r="X16" i="9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<sst xmlns="http://schemas.openxmlformats.org/spreadsheetml/2006/main" count="1301" uniqueCount="307">
  <si>
    <t>Model begroting Tijdelijke subsidieregeling  NBS living labs 2026</t>
  </si>
  <si>
    <t>Toelichting op de begrotingsposten</t>
  </si>
  <si>
    <t>Algemeen</t>
  </si>
  <si>
    <t xml:space="preserve">Deze begroting bestaat uit gele en blauwe tabbladen: </t>
  </si>
  <si>
    <t xml:space="preserve">  - De gele tabbladen zijn (deels) bedoeld voor het invullen van gegevens.</t>
  </si>
  <si>
    <t xml:space="preserve">  - De blauwe tabbladen zijn enkel informatief, hierop kunt u geen gegevens invullen. </t>
  </si>
  <si>
    <t>Op de gele tabbladen zijn de cellen die u zelf invult geel gemarkeerd. Blauwe cellen worden automatisch ingevuld.</t>
  </si>
  <si>
    <t xml:space="preserve">De kosten die onder de subsidie vallen en de subsidie die u vraagt, vult u in op de tabbladen 'Begroting'.  </t>
  </si>
  <si>
    <t xml:space="preserve">De begroting moet een gedetailleerd beeld geven van de kosten van het project waarvoor u subsidie aanvraagt. </t>
  </si>
  <si>
    <t>U krijgt subsidie voor onderzoek, om deze reden is de basis het subsidiëren van loonkosten. U kunt subsidie ontvangen voor apparatuur op basis van de afschrijving.</t>
  </si>
  <si>
    <t>Alle kosten moeten per kostencategorie onderbouwd worden. Zie de toelichtingsvelden onder de begroting.</t>
  </si>
  <si>
    <t>Projectkosten</t>
  </si>
  <si>
    <t>Als projectkosten komen de kosten in aanmerking die u in deze begroting opneemt. Voer alleen kosten op die:</t>
  </si>
  <si>
    <t>l</t>
  </si>
  <si>
    <t>rechtstreeks zijn toe te rekenen aan het project;</t>
  </si>
  <si>
    <t>voor eigen rekening en risico komen van de aanvrager en de deelnemers in het samenwerkingsverband;</t>
  </si>
  <si>
    <t>werkelijk worden gemaakt en betaald ná indiening van de aanvraag.</t>
  </si>
  <si>
    <t xml:space="preserve">1 Loonkosten </t>
  </si>
  <si>
    <t>De loonkosten berekent u volgens de door de regeling geaccepteerde systematiek.</t>
  </si>
  <si>
    <t>De volgende systematieken accepteren wij:</t>
  </si>
  <si>
    <r>
      <t xml:space="preserve">1. Integrale kostensystematiek </t>
    </r>
    <r>
      <rPr>
        <sz val="10"/>
        <color rgb="FF000000"/>
        <rFont val="Verdana"/>
        <family val="2"/>
      </rPr>
      <t xml:space="preserve">(artikel 7 van het Kaderbesluit subsidies I en M)  </t>
    </r>
  </si>
  <si>
    <t xml:space="preserve">Voor meer informatie: </t>
  </si>
  <si>
    <t>https://www.rvo.nl/onderwerpen/subsidiespelregels/ezk/iks</t>
  </si>
  <si>
    <t>Deze methode is vooral geschikt voor grote organisaties die regelmatig subsidie bij ons aanvragen.</t>
  </si>
  <si>
    <r>
      <t xml:space="preserve">2. Loonkosten + 50% opslag systematiek </t>
    </r>
    <r>
      <rPr>
        <sz val="10"/>
        <color rgb="FF000000"/>
        <rFont val="Verdana"/>
        <family val="2"/>
      </rPr>
      <t xml:space="preserve">(artikel 7 van het Kaderbesluit subsidies I en M) </t>
    </r>
  </si>
  <si>
    <t>Voor meer informatie:</t>
  </si>
  <si>
    <t>www.rvo.nl/subsidies-regelingen/subsidiespelregels/subsidiabele-kosten-algemeen/Loonkosten plus vaste-opslag-systematiek</t>
  </si>
  <si>
    <t>De directe loonkosten van projectmedewerkers voert u op en wordt automatisch vermeerderd met 50% opslag.</t>
  </si>
  <si>
    <r>
      <t xml:space="preserve">3. Vast uurtarief van € 80 </t>
    </r>
    <r>
      <rPr>
        <sz val="10"/>
        <color rgb="FF000000"/>
        <rFont val="Verdana"/>
        <family val="2"/>
      </rPr>
      <t>(artikel 7 van het Kaderbesluit subsidies I en M en artikel 4, lid 6, onder c van de regeling)</t>
    </r>
  </si>
  <si>
    <t>www.rvo.nl/onderwerpen/subsidiespelregels/ezk/vaste-uurtarief</t>
  </si>
  <si>
    <t>Ook als u geen loonkosten maakt maar er toch arbeid wordt verricht.</t>
  </si>
  <si>
    <t>Een deelnemer mag slechts één van bovenstaande methodieken gebruiken.</t>
  </si>
  <si>
    <t>Subsidiespelregels ministerie van Economische Zaken en Klimaat | RVO.nl</t>
  </si>
  <si>
    <t>De onder de verschillende links genoemde systematieken en tarieven zijn ook van toepassing bij subsidies van het Ministerie van Infrastructuur en Waterstaat.</t>
  </si>
  <si>
    <t>2 Machines en apparaten die u niet uitsluitend voor het project gebruikt</t>
  </si>
  <si>
    <t>Als u de machine of apparatuur niet uitsluitend voor het project heeft aangeschaft, mag u de afschrijfkosten of leasetermijnen alleen meenemen als u</t>
  </si>
  <si>
    <t>een sluitende tijdregistratie bijhoudt. U neemt de kosten dan mee naar evenredigheid van de tijd dat de machine of het apparaat tijdens het project</t>
  </si>
  <si>
    <t xml:space="preserve">wordt gebruikt, gerelateerd aan de normale bezetting. Als u de integrale kostensystematiek gebruikt, dan kunt u u hier alleen kosten opvoeren als </t>
  </si>
  <si>
    <t>de kosten geen deel uitmaken van het integrale kostentarief.</t>
  </si>
  <si>
    <t>Subsidiespelregels EZK apparatuur</t>
  </si>
  <si>
    <t>3 Aan derden verschuldigde kosten</t>
  </si>
  <si>
    <t xml:space="preserve">a: Apparatuur uitsluitend voor het project aangeschaft </t>
  </si>
  <si>
    <t>Houd rekening met een minimale afschrijvingstermijn van 5 jaar. U kunt alleen de afschrijvingskosten opvoeren voor de looptijd van het project.</t>
  </si>
  <si>
    <t>In de kolommen geeft u aan: de aanschafdatum, de aanschafwaarde en de restwaarde. De de kosten waarvoor u subsidie krijgt (subsidiabele kosten) worden</t>
  </si>
  <si>
    <t>automatisch berekend in de blauwe kolom. Vervolgens moet u zelf de subsidiabele kosten nog overnemen.</t>
  </si>
  <si>
    <t>https://www.rvo.nl/onderwerpen/subsidiespelregels/ezk/apparatuur</t>
  </si>
  <si>
    <t>b: Verbruikte materialen en hulpmiddelen</t>
  </si>
  <si>
    <t>Onder verbruikte materialen verstaan wij stoffen die bestemd zijn voor eenmalig gebruik voor het project en na bewerking geen zelfstandige</t>
  </si>
  <si>
    <t>zaak meer zijn. Hulpmiddelen zijn zelfstandige zaken die u speciaal aanschaft voor het project, die u alleen tijdens het project gebruikt</t>
  </si>
  <si>
    <t>en na afloop van het project niet meer bruikbaar zijn.</t>
  </si>
  <si>
    <t>https://www.rvo.nl/onderwerpen/subsidiespelregels/ezk/materialen</t>
  </si>
  <si>
    <t>c: Overige aan derden verschuldigde kosten</t>
  </si>
  <si>
    <t>Dit betreft alle (andere) kosten waarvoor u een factuur ontvangt en direct gerelateerd zijn aan de uitvoering van het project.</t>
  </si>
  <si>
    <t>Als u een deel van de activiteiten van het project uitbesteedt, kunt u de aan derden verschuldigde kosten aan het project toerekenen.</t>
  </si>
  <si>
    <t>https://www.rvo.nl/onderwerpen/subsidiespelregels/ezk/kosten-derden</t>
  </si>
  <si>
    <t>Niet subsidiabele kosten</t>
  </si>
  <si>
    <t>De volgende kosten zijn in ieder geval niet subsidiabel:</t>
  </si>
  <si>
    <t>Kosten accountant om de controleverklaring op te stellen.</t>
  </si>
  <si>
    <t>Kosten voor administratief projectmanagement, zoals het bijhouden van de voortgang, contracten opstellen tussen samenwerkingspartijen,</t>
  </si>
  <si>
    <t xml:space="preserve">de voortgangsrapportages voor RVO, planning, budgettering, escaleren naar stuurgroep, projectbesturing, projectbewaking. </t>
  </si>
  <si>
    <t xml:space="preserve">Kosten voor binnenlandse reiskosten. </t>
  </si>
  <si>
    <t>Kosten voor kennisverspreidingsactiviteiten.</t>
  </si>
  <si>
    <t>Overzicht subsidie per deelnemer</t>
  </si>
  <si>
    <t>De maximale subsidiepercentages vindt u in het tabblad "Subsidiepercentages".</t>
  </si>
  <si>
    <t xml:space="preserve">Als u gebruik wilt maken van een MKB-toeslag, dan kunt u de MKB-toets invullen en meesturen bij uw aanvraag. </t>
  </si>
  <si>
    <t xml:space="preserve">U kunt daarbij gebruik maken van de online MKB-toets op onze website: </t>
  </si>
  <si>
    <t>https://www.rvo.nl/onderwerpen/subsidiespelregels/ez/mkb-verklaring</t>
  </si>
  <si>
    <t xml:space="preserve">Voor deze regeling geldt per project zowel een minimum als een maximum subsidiebedrag. Het minimum subsidiebedrag is € 150.000. Dit betekent </t>
  </si>
  <si>
    <t>dat als de toe te kennen subsidie minder dan € 150.000 bedraagt, uw aanvraag wordt afgewezen. Het maximale subsidiebedrag is € 500.000.</t>
  </si>
  <si>
    <t xml:space="preserve">Als u andere subsidie heeft gekregen voor hetzelfde project of een deel daarvan, dan moet u dit opvoeren in de begroting. </t>
  </si>
  <si>
    <t>In het model projectplan onder het hoofdstuk “Financiering” kunt u aangeven om welke subsidie(s) het gaat en hier een toelichting op geven.</t>
  </si>
  <si>
    <t>Wij zullen tijdens de beoordeling van uw aanvraag nagaan of en hoe deze subsidie cumuleert met de in deze aanvraag gevraagde subsidie.</t>
  </si>
  <si>
    <t>Natuurlijk kunt u ook voor indiening van uw aanvraag contact met ons opnemen om te horen wat dit mogelijk voor uw subsidieaanvraag betekent.</t>
  </si>
  <si>
    <t>Btw</t>
  </si>
  <si>
    <t>Als u van de opgevoerde kosten de betaalde btw kunt aftrekken of terugvorderen van de Belastingdienst, dan is de btw geen subsidiabele kostenpost.</t>
  </si>
  <si>
    <t>Kunt u de btw niet aftrekken bij de Belastingdienst, dan mag u de kosten inclusief betaalde btw opvoeren en is de btw wel een subsidiabele</t>
  </si>
  <si>
    <r>
      <rPr>
        <sz val="10"/>
        <color rgb="FF000000"/>
        <rFont val="Verdana"/>
        <family val="2"/>
      </rPr>
      <t>kostenpost. Geef in de begroting achter het kopje "</t>
    </r>
    <r>
      <rPr>
        <i/>
        <sz val="10"/>
        <color rgb="FF000000"/>
        <rFont val="Verdana"/>
        <family val="2"/>
      </rPr>
      <t>BTW</t>
    </r>
    <r>
      <rPr>
        <sz val="10"/>
        <color rgb="FF000000"/>
        <rFont val="Verdana"/>
        <family val="2"/>
      </rPr>
      <t>" aan hoe u de kosten opvoert door het juiste antwoord te selecteren.</t>
    </r>
  </si>
  <si>
    <t>Industrieel Onderzoek, Experimentele Ontwikkeling, Niet-economische activiteiten door een overige organisatie</t>
  </si>
  <si>
    <t xml:space="preserve">Er gelden verschillende subsidiepercentages voor Industrieel Onderzoek (IO) door een onderneming, Experimentele Ontwikkeling (EO) door een onderneming en Niet-economische activiteiten door een overige organisatie. </t>
  </si>
  <si>
    <t xml:space="preserve">Op het tabblad 'Begroting P' en eventeel de daarop volgende tabbladen geeft u per activiteit aan welke type activiteit het betreft. </t>
  </si>
  <si>
    <t xml:space="preserve">Voor nadere uitleg over IO en EO, zie: </t>
  </si>
  <si>
    <t>https://www.rvo.nl/onderwerpen/definities#industrieel-onderzoek</t>
  </si>
  <si>
    <t>Model begroting NBS Living Labs 2026</t>
  </si>
  <si>
    <t>Overzicht subsidiepercentages</t>
  </si>
  <si>
    <t>Subsidiepercentages per activiteit</t>
  </si>
  <si>
    <t>Industrieel onderzoek (IO) door een onderneming</t>
  </si>
  <si>
    <t>Experimentele ontwikkeling (EO) door een onderneming</t>
  </si>
  <si>
    <t>Niet-economische activiteiten door een overige partij (IO, EO) waaronder indsutrieel onderzoek of experimentele ontwikkeling door een onderzoeksorganisatie</t>
  </si>
  <si>
    <t>Opslagen</t>
  </si>
  <si>
    <t xml:space="preserve">Voor kleine ondernemers </t>
  </si>
  <si>
    <t xml:space="preserve">Voor middelgrote ondernemers </t>
  </si>
  <si>
    <t>Indien wordt voldaan aan artikel 26, vijfde lid onder b van de algemene groepsbrijstellingsverordening (AGVV)</t>
  </si>
  <si>
    <t> </t>
  </si>
  <si>
    <t>Het betreft hier de maximale subsidiepercentages per activiteit. Minder aanvragen mag.</t>
  </si>
  <si>
    <t>AGVV, Artikel 25, lid 6, onderdeel b</t>
  </si>
  <si>
    <t xml:space="preserve">b) met 15 procentpunten indien één van de volgende voorwaarden is vervuld: </t>
  </si>
  <si>
    <t xml:space="preserve">i) het project behelst daadwerkelijke samenwerking: </t>
  </si>
  <si>
    <t xml:space="preserve">— tussen ondernemingen waarvan er ten minste één een kmo is, of wordt uitgevoerd in ten minste twee lidstaten of in een lidstaat en in een overeenkomstsluitende partij bij de EER-overeenkomst, en geen van de ondernemingen neemt meer dan 70 % van de in aanmerking komende kosten voor haar rekening; of </t>
  </si>
  <si>
    <t xml:space="preserve">— tussen een onderneming en één of meer organisaties voor onderzoek en kennisverspreiding, waarbij deze organisaties ten minste 10 % van de in aanmerking komende kosten dragen en het recht hebben hun eigen onderzoeksresultaten te publiceren; </t>
  </si>
  <si>
    <r>
      <t xml:space="preserve">ii) de </t>
    </r>
    <r>
      <rPr>
        <sz val="10"/>
        <color rgb="FFFF0000"/>
        <rFont val="Verdana"/>
        <family val="2"/>
      </rPr>
      <t>projectresultaten</t>
    </r>
    <r>
      <rPr>
        <sz val="10"/>
        <rFont val="Verdana"/>
        <family val="2"/>
      </rPr>
      <t xml:space="preserve"> worden ruim verspreid via conferenties, publicaties, open access-repositories, of gratis of opensource-software; </t>
    </r>
  </si>
  <si>
    <r>
      <t xml:space="preserve">iii) de </t>
    </r>
    <r>
      <rPr>
        <sz val="10"/>
        <color rgb="FFFF0000"/>
        <rFont val="Verdana"/>
        <family val="2"/>
      </rPr>
      <t>begunstigde</t>
    </r>
    <r>
      <rPr>
        <sz val="10"/>
        <rFont val="Verdana"/>
        <family val="2"/>
      </rPr>
      <t xml:space="preserve"> verbindt zich ertoe licenties voor onderzoeksresultaten van gesteunde projecten inzake onderzoek en ontwikkeling die door intellectuele eigendomsrechten worden beschermd, tijdig tegen marktprijs en op niet exclusieve en niet-discriminerende basis beschikbaar te stellen voor gebruik door geïnteresseerde partijen in de EER; </t>
    </r>
  </si>
  <si>
    <r>
      <t xml:space="preserve">iv) het </t>
    </r>
    <r>
      <rPr>
        <sz val="10"/>
        <color rgb="FFFF0000"/>
        <rFont val="Verdana"/>
        <family val="2"/>
      </rPr>
      <t>project</t>
    </r>
    <r>
      <rPr>
        <sz val="10"/>
        <rFont val="Verdana"/>
        <family val="2"/>
      </rPr>
      <t xml:space="preserve"> inzake onderzoek en ontwikkeling wordt uitgevoerd in een steungebied dat aan de voorwaarden van artikel 107, lid 3, punt a), van het Verdrag voldoet; of</t>
    </r>
  </si>
  <si>
    <t xml:space="preserve">ii) de projectresultaten worden ruim verspreid via conferenties, publicaties, open access-repositories, of gratis of opensource-software; </t>
  </si>
  <si>
    <t xml:space="preserve">iii) de begunstigde verbindt zich ertoe licenties voor onderzoeksresultaten van gesteunde projecten inzake onderzoek en ontwikkeling die door intellectuele eigendomsrechten worden beschermd, tijdig tegen marktprijs en op niet exclusieve en niet-discriminerende basis beschikbaar te stellen voor gebruik door geïnteresseerde partijen in de EER; </t>
  </si>
  <si>
    <t>iv) het project inzake onderzoek en ontwikkeling wordt uitgevoerd in een steungebied dat aan de voorwaarden van artikel 107, lid 3, punt a), van het Verdrag voldoet</t>
  </si>
  <si>
    <t>Deelnemers</t>
  </si>
  <si>
    <t xml:space="preserve">Afhankelijk van het aantal projectdeelnemers vult u meer of minder tabbladen in. Zo dient het tabblad "Begroting P" voor de </t>
  </si>
  <si>
    <t>"Aanvrager/penvoerder", het tabblad "Begroting D1" voor deelnemer 1 en zo verder.</t>
  </si>
  <si>
    <t>Projectnummer:</t>
  </si>
  <si>
    <t>Dit veld wordt door RVO ingevuld</t>
  </si>
  <si>
    <t>Titel van het project:</t>
  </si>
  <si>
    <t xml:space="preserve">Startdatum project: </t>
  </si>
  <si>
    <t>Einddatum project:</t>
  </si>
  <si>
    <t>Looptijd van het project:</t>
  </si>
  <si>
    <t>jaar</t>
  </si>
  <si>
    <t>Voldoet het project aan ten minste één van de voorwaarden, bedoeld in artikel 25, zesde lid, onderdeel b, van de algemene groepsvrijstellings-verordening?</t>
  </si>
  <si>
    <t>&lt;maak een keuze&gt;</t>
  </si>
  <si>
    <t>Onderbouwing:</t>
  </si>
  <si>
    <t>Naam</t>
  </si>
  <si>
    <t>Type organisatie</t>
  </si>
  <si>
    <t>Opslag soort onderneming artikel 25, zesde lid, onderdeel a AGVV</t>
  </si>
  <si>
    <t>Subsidiepercentage
Industrieel onderzoek</t>
  </si>
  <si>
    <t>Subsidiepercentage experimentele ontwikkeling</t>
  </si>
  <si>
    <t>niet-economische activiteiten door een overige organisatie</t>
  </si>
  <si>
    <t>Penvoerder (P)</t>
  </si>
  <si>
    <t>Deelnemer 1 (D1)</t>
  </si>
  <si>
    <t>Deelnemer 2 (D2)</t>
  </si>
  <si>
    <t>Deelnemer 3 (D3)</t>
  </si>
  <si>
    <t>Deelnemer 4 (D4)</t>
  </si>
  <si>
    <t>Deelnemer 5 (D5)</t>
  </si>
  <si>
    <t>Deelnemer 6 (D6)</t>
  </si>
  <si>
    <t>Deelnemer 7 (D7)</t>
  </si>
  <si>
    <t>Deelnemer 8 (D8)</t>
  </si>
  <si>
    <t>Deelnemer 9 (D9)</t>
  </si>
  <si>
    <t>Deelnemer 10</t>
  </si>
  <si>
    <t>Deelnemer 11</t>
  </si>
  <si>
    <t>Deelnemer 12</t>
  </si>
  <si>
    <t>Deelnemer 13</t>
  </si>
  <si>
    <t>Deelnemer 14</t>
  </si>
  <si>
    <t>Deelnemer 15</t>
  </si>
  <si>
    <t>Deelnemer 16</t>
  </si>
  <si>
    <t>Deelnemer 17</t>
  </si>
  <si>
    <t>Deelnemer 18</t>
  </si>
  <si>
    <t>Deelnemer 19</t>
  </si>
  <si>
    <t>Deelnemer 20</t>
  </si>
  <si>
    <t>Private bijdragen in projectkosten (cash bijdrage)</t>
  </si>
  <si>
    <t>Derden die financieel bijdragen aan het project.</t>
  </si>
  <si>
    <t>Sponsor 1</t>
  </si>
  <si>
    <t>Sponsor 2</t>
  </si>
  <si>
    <t>Sponsor 3</t>
  </si>
  <si>
    <t>Sponsor 4</t>
  </si>
  <si>
    <t>Sponsor 5</t>
  </si>
  <si>
    <t>Sponsor 6</t>
  </si>
  <si>
    <t>Sponsor 7</t>
  </si>
  <si>
    <t>Sponsor 8</t>
  </si>
  <si>
    <t>Private bijdragen in project kosten (in-kind)</t>
  </si>
  <si>
    <t>Een deelnemer die activiteiten uitvoert, maar geen subsidie aanvraagt.</t>
  </si>
  <si>
    <t>In-kind deelnemer 1</t>
  </si>
  <si>
    <t>In-kind deelnemer 2</t>
  </si>
  <si>
    <t>In-kind deelnemer 3</t>
  </si>
  <si>
    <t>In-kind deelnemer 4</t>
  </si>
  <si>
    <t>In-kind deelnemer 5</t>
  </si>
  <si>
    <t>In-kind deelnemer 6</t>
  </si>
  <si>
    <t>In-kind deelnemer 7</t>
  </si>
  <si>
    <t>In-kind deelnemer 8</t>
  </si>
  <si>
    <t>Projectoverzicht</t>
  </si>
  <si>
    <t>Titel:</t>
  </si>
  <si>
    <t>Subsidiabele kosten</t>
  </si>
  <si>
    <t>Gevraagde subsidie</t>
  </si>
  <si>
    <t>Nog te  financieren</t>
  </si>
  <si>
    <t>Onderstaande velden zijn nodig om de private In-kind bijdrage te berekenen!</t>
  </si>
  <si>
    <t>T.b.v. totale projectkosten incl. DEMO:</t>
  </si>
  <si>
    <t>industrieel onderzoek</t>
  </si>
  <si>
    <t>experimentele ontwikkeling</t>
  </si>
  <si>
    <t>niet-economische activiteiten</t>
  </si>
  <si>
    <t>Totaal</t>
  </si>
  <si>
    <t>Sector</t>
  </si>
  <si>
    <t>Nog te financieren</t>
  </si>
  <si>
    <t>Privaat in-Kind</t>
  </si>
  <si>
    <t>Investeringskosten</t>
  </si>
  <si>
    <t>P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</si>
  <si>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</si>
  <si>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</si>
  <si>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</si>
  <si>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</si>
  <si>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</si>
  <si>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</si>
  <si>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</si>
  <si>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</si>
  <si>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</si>
  <si>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Totaal privaat nog te financieren</t>
  </si>
  <si>
    <t>Financiering</t>
  </si>
  <si>
    <t>Onderbouwing</t>
  </si>
  <si>
    <t>Bedrag (€)</t>
  </si>
  <si>
    <t>Toelichting</t>
  </si>
  <si>
    <t>Reeds ontvangen subsidies voor de subsidiabele kosten</t>
  </si>
  <si>
    <r>
      <t xml:space="preserve">Geef aan hoe u het project gaat </t>
    </r>
    <r>
      <rPr>
        <sz val="9"/>
        <rFont val="Verdana"/>
        <family val="2"/>
      </rPr>
      <t>financieren</t>
    </r>
    <r>
      <rPr>
        <sz val="9"/>
        <color rgb="FF000000"/>
        <rFont val="Verdana"/>
        <family val="2"/>
      </rPr>
      <t>. Specificeer in de gele blokken hoe u de eigen bijdrage gaat financieren. U financiert de eigen bijdrage met bijvoorbeeld:
1.	 Eigen middelen: voldoende financiële middelen om het project te financieren.
2.	 Lening en/of investering: toezegging van lening en/of investering waarmee het project zal worden gefinancierd.
3.	 Andere subsidieverstrekkingen: aantoonbaar door een beslissing op betreffende subsidieaanvraag. Heeft u deze nog niet? Stuur dan een kopie van het aanvraagformulier. Een cumulatie, stapeling van subsidies, is meestal maar beperkt mogelijk door cumulatie- of uitsluitingsbepaling. Dit controleren wij.
4.	 Financiering van derde: een cash-bijdrage in de vorm van sponsoring. Zie toelichting ‘cash bijdrage’ hieronder.
Wij wijzen een aanvraag af als er onvoldoende vertrouwen is dat u het project kan financieren. De kans dat het project mislukt of pas veel later van start gaat, is dan te groot. U mag de eigen bijdrage niet financieren met de aangevraagde subsidie. Mogelijk vragen wij aanvullende informatie op.</t>
    </r>
  </si>
  <si>
    <t>Cash-bijdrage</t>
  </si>
  <si>
    <t>In-kind bijdrage</t>
  </si>
  <si>
    <t>Eigen bijdrage</t>
  </si>
  <si>
    <t>Cash bijdrage van:</t>
  </si>
  <si>
    <t>Cash bijdrage aan:</t>
  </si>
  <si>
    <t>Cash bijdrage is een financiële bijdrage die een deelnemer ontvangt om zijn activiteiten te bekostigen, zoals sponsoring of een private bijdrage. 
Voeg de verstrekkende deelnemer/sponsor toe op:
•	 het tabblad "Deelnemersoverzicht" en "Projectoverzicht"; 
•	 het projectplan onder de kop “Deelnemersoverzicht”;
•	 het aanvraagformulier van het aanvraagportaal;
•	 het formulier “Aanmelding deelnemer en machtiging penvoerder”.</t>
  </si>
  <si>
    <t>In-kind bijdrage van:</t>
  </si>
  <si>
    <t>In-kind bijdrage aan:</t>
  </si>
  <si>
    <t xml:space="preserve">Toelichting </t>
  </si>
  <si>
    <t>In-kind bijdrage is een bijdrage in natura, bijvoorbeeld een machine of mensen die aan het project werken. Een in-kind deelnemer vraagt daar geen subsidie voor aan. Neem de deelnemer op in:
•	 het tabblad "Deelnemersoverzicht" en "Projectoverzicht"; 
•	 het projectplan onder de kop “Deelnemersoverzicht”;
•	 het aanvraagformulier van het aanvraagportaal; 
•	 het formulier “Aanmelding deelnemer en machtiging penvoerder”; 
•	 op een deelnemerstabblad in de begroting met de kosten per activiteiten. Bij gevraagde subsidie vraagt u € 0 subsidie aan.</t>
  </si>
  <si>
    <t>Organisatie</t>
  </si>
  <si>
    <t>Cash bijdrage</t>
  </si>
  <si>
    <t>Cash ontvangen</t>
  </si>
  <si>
    <t xml:space="preserve">De onderstaande tabel dient ter informatie en wordt automatisch gevuld. </t>
  </si>
  <si>
    <t>Kosten en ontvangsten</t>
  </si>
  <si>
    <t>€</t>
  </si>
  <si>
    <t>Totale projectkosten</t>
  </si>
  <si>
    <t xml:space="preserve">Het totaal aan subsidiabele projectkosten </t>
  </si>
  <si>
    <t xml:space="preserve">Gevraagde subsidie </t>
  </si>
  <si>
    <t>Het totaal aan gevraagde subsidie.</t>
  </si>
  <si>
    <t>Het totaal aan subsidie of steun die ontvangen wordt vanuit andere partijen.</t>
  </si>
  <si>
    <t>Bijdragen in projectkosten (cash bijdrage)</t>
  </si>
  <si>
    <t>Bevat het totaal aan financiering door derden (cash bijdragen)</t>
  </si>
  <si>
    <t>Bijdragen in projectkosten (in-kind)</t>
  </si>
  <si>
    <t>Bevat het totaal aan financiering door derden (in-kind bijdragen)</t>
  </si>
  <si>
    <t>Totale onderbouwing eigen bijdrage</t>
  </si>
  <si>
    <t>Bevat het totaal aan financiering door eigen middelen.</t>
  </si>
  <si>
    <t>Model begroting</t>
  </si>
  <si>
    <t>KOLOM VERBERGEN!!</t>
  </si>
  <si>
    <t>NBS Living Labs 2026</t>
  </si>
  <si>
    <t>Gegevens per deelnemer:</t>
  </si>
  <si>
    <t>Titel project</t>
  </si>
  <si>
    <r>
      <rPr>
        <sz val="10"/>
        <rFont val="Arial"/>
        <family val="2"/>
      </rPr>
      <t>BTW</t>
    </r>
    <r>
      <rPr>
        <sz val="10"/>
        <rFont val="Arial"/>
        <family val="2"/>
      </rPr>
      <t xml:space="preserve"> </t>
    </r>
  </si>
  <si>
    <t>Gebruikte loonsystematiek</t>
  </si>
  <si>
    <t>ONDERDEEL A</t>
  </si>
  <si>
    <t xml:space="preserve">Overzicht kosten </t>
  </si>
  <si>
    <t>A1.</t>
  </si>
  <si>
    <t>Loonkosten</t>
  </si>
  <si>
    <t>Aantal uren</t>
  </si>
  <si>
    <t>Kosten €</t>
  </si>
  <si>
    <t>Werkpakket</t>
  </si>
  <si>
    <t>Functie</t>
  </si>
  <si>
    <t>Rol in het project</t>
  </si>
  <si>
    <t xml:space="preserve">Toelichting IKS bijv. divisie R&amp;D, schaal 11 </t>
  </si>
  <si>
    <t>Uurtarief</t>
  </si>
  <si>
    <t>Niet-econ. activiteiten</t>
  </si>
  <si>
    <t>Totale loonkosten</t>
  </si>
  <si>
    <t>A2.</t>
  </si>
  <si>
    <t>Machines en apparaten die niet uitsluitend voor het project worden gebruikt</t>
  </si>
  <si>
    <t>Aantal uur in gebruik t.b.v. project</t>
  </si>
  <si>
    <t>Omschrijving kosten</t>
  </si>
  <si>
    <t>Aanschafdatum</t>
  </si>
  <si>
    <t>Aanschafwaarde</t>
  </si>
  <si>
    <t>Afschrijving in jaren (minimaal 5 jaar)</t>
  </si>
  <si>
    <t>Fiscale afschrijving per jaar</t>
  </si>
  <si>
    <t>Totaal uren bij normale bezetting per jaar</t>
  </si>
  <si>
    <t>Afschrijving per uur</t>
  </si>
  <si>
    <t>Niet-econ. Activiteiten</t>
  </si>
  <si>
    <t xml:space="preserve">Restwaarde afschrijvingen </t>
  </si>
  <si>
    <t>Totale kosten aangeschafte machines en apparatuur</t>
  </si>
  <si>
    <t>A3.</t>
  </si>
  <si>
    <t>Aan derden verschuldigde kosten</t>
  </si>
  <si>
    <r>
      <t>A3. a: Apparatuur uitsluitend voor het project aangeschaft</t>
    </r>
    <r>
      <rPr>
        <sz val="10"/>
        <rFont val="Verdana"/>
        <family val="2"/>
      </rPr>
      <t xml:space="preserve"> </t>
    </r>
  </si>
  <si>
    <t>Subsidiabele kosten per onderzoekstype</t>
  </si>
  <si>
    <t xml:space="preserve">Aanschafdatum, binnen de projectperiode </t>
  </si>
  <si>
    <t>Restwaarde</t>
  </si>
  <si>
    <t>Subsidiabele kosten totaal</t>
  </si>
  <si>
    <t>A3. b: Verbruikte materialen en hulpmiddelen</t>
  </si>
  <si>
    <t>Verbruik (aantal eenheden)</t>
  </si>
  <si>
    <t>Prijs per eenheid</t>
  </si>
  <si>
    <t>A3. c: Overige aan derden verschuldigde kosten</t>
  </si>
  <si>
    <t>Handelsnaam derde</t>
  </si>
  <si>
    <t>Totaal aan derden verschuldigde kosten</t>
  </si>
  <si>
    <t>ONDERDEEL B</t>
  </si>
  <si>
    <t>Overzicht subsidie deelnemer:</t>
  </si>
  <si>
    <t xml:space="preserve">Omschrijving </t>
  </si>
  <si>
    <t>A4.</t>
  </si>
  <si>
    <t xml:space="preserve">Totaal onderdeel B </t>
  </si>
  <si>
    <t>Maximale subsidiepercentage</t>
  </si>
  <si>
    <t>Maximale subsidie</t>
  </si>
  <si>
    <t xml:space="preserve">Maximale subsidie </t>
  </si>
  <si>
    <t>ONDERDEEL C</t>
  </si>
  <si>
    <t>Financiering van het project:</t>
  </si>
  <si>
    <t>C1.</t>
  </si>
  <si>
    <t>C2.</t>
  </si>
  <si>
    <t>C3.</t>
  </si>
  <si>
    <t>Gevraagde subsidie (B)</t>
  </si>
  <si>
    <t xml:space="preserve">Ruimte voor toelichting </t>
  </si>
  <si>
    <r>
      <rPr>
        <i/>
        <sz val="10"/>
        <color rgb="FF000000"/>
        <rFont val="Verdana"/>
        <family val="2"/>
      </rPr>
      <t xml:space="preserve">Toelichting IKS bijv. </t>
    </r>
    <r>
      <rPr>
        <i/>
        <sz val="9"/>
        <color rgb="FF000000"/>
        <rFont val="Verdana"/>
        <family val="2"/>
      </rPr>
      <t xml:space="preserve">divisie R&amp;D, schaal 11 </t>
    </r>
  </si>
  <si>
    <t>Totaal onderdeel B</t>
  </si>
  <si>
    <t>Lijstnaam = BTW</t>
  </si>
  <si>
    <t>Lijstnaam = Loonsystematiek</t>
  </si>
  <si>
    <t>Industrieel onderzoek</t>
  </si>
  <si>
    <t>Ja</t>
  </si>
  <si>
    <t>Inclusief btw</t>
  </si>
  <si>
    <t>Experimentele ontwikkeling</t>
  </si>
  <si>
    <t>Integrale kostensystematiek</t>
  </si>
  <si>
    <t>Nee</t>
  </si>
  <si>
    <t>Exclusief btw</t>
  </si>
  <si>
    <t>Loonkosten +50% opslag systematiek</t>
  </si>
  <si>
    <t>Vast uurtarief van € 80,00</t>
  </si>
  <si>
    <t>Kleine onderneming</t>
  </si>
  <si>
    <t>Middelgrote onderneming</t>
  </si>
  <si>
    <t>Grote onderneming</t>
  </si>
  <si>
    <t>Overige organisatie</t>
  </si>
  <si>
    <t>Lijstnaam = Organisatietype</t>
  </si>
  <si>
    <t>Lijstnaam = Sector</t>
  </si>
  <si>
    <t>Lijstnaam = MaxSubsidie</t>
  </si>
  <si>
    <t>Publiek</t>
  </si>
  <si>
    <t>Privaat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</si>
</sst>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 * #,##0_ ;_ * \-#,##0_ ;_ * &quot;-&quot;_ ;_ @_ "/>
    <numFmt numFmtId="165" formatCode="_ * #,##0.00_ ;_ * \-#,##0.00_ ;_ * &quot;-&quot;??_ ;_ @_ "/>
    <numFmt numFmtId="166" formatCode="_-&quot;€&quot;\ * #,##0_-;_-&quot;€&quot;\ * #,##0\-;_-&quot;€&quot;\ * &quot;-&quot;_-;_-@_-"/>
    <numFmt numFmtId="167" formatCode="_-* #,##0_-;_-* #,##0\-;_-* &quot;-&quot;_-;_-@_-"/>
    <numFmt numFmtId="168" formatCode="_-&quot;€&quot;\ * #,##0.00_-;_-&quot;€&quot;\ * #,##0.00\-;_-&quot;€&quot;\ * &quot;-&quot;??_-;_-@_-"/>
    <numFmt numFmtId="169" formatCode="_-* #,##0.00_-;_-* #,##0.00\-;_-* &quot;-&quot;??_-;_-@_-"/>
    <numFmt numFmtId="170" formatCode="_-* #,##0_-;_-* #,##0\-;_-* &quot;-&quot;??_-;_-@_-"/>
    <numFmt numFmtId="171" formatCode="&quot;€&quot;\ #,##0_-"/>
    <numFmt numFmtId="172" formatCode="_-[$€-413]\ * #,##0_-;_-[$€-413]\ * #,##0\-;_-[$€-413]\ * &quot;-&quot;_-;_-@_-"/>
    <numFmt numFmtId="173" formatCode="_-* #,##0.0_-;_-* #,##0.0\-;_-* &quot;-&quot;??_-;_-@_-"/>
    <numFmt numFmtId="174" formatCode="0.0"/>
  </numFmts>
  <fonts count="6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7.5"/>
      <color indexed="12"/>
      <name val="Times New Roman"/>
      <family val="1"/>
    </font>
    <font>
      <sz val="10"/>
      <name val="Times New Roman"/>
      <family val="1"/>
    </font>
    <font>
      <b/>
      <sz val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1"/>
      <name val="Verdana"/>
      <family val="2"/>
    </font>
    <font>
      <sz val="10"/>
      <color indexed="9"/>
      <name val="Verdana"/>
      <family val="2"/>
    </font>
    <font>
      <i/>
      <sz val="10"/>
      <name val="Verdana"/>
      <family val="2"/>
    </font>
    <font>
      <b/>
      <sz val="14"/>
      <name val="Arial"/>
      <family val="2"/>
    </font>
    <font>
      <b/>
      <u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color indexed="8"/>
      <name val="Verdana"/>
      <family val="2"/>
    </font>
    <font>
      <b/>
      <sz val="9"/>
      <name val="Verdana"/>
      <family val="2"/>
    </font>
    <font>
      <b/>
      <sz val="8"/>
      <color indexed="8"/>
      <name val="Verdana"/>
      <family val="2"/>
    </font>
    <font>
      <b/>
      <sz val="8"/>
      <name val="Arial"/>
      <family val="2"/>
    </font>
    <font>
      <b/>
      <sz val="8"/>
      <color indexed="10"/>
      <name val="Verdana"/>
      <family val="2"/>
    </font>
    <font>
      <sz val="9"/>
      <name val="Verdana"/>
      <family val="2"/>
    </font>
    <font>
      <b/>
      <sz val="14"/>
      <name val="Verdana"/>
      <family val="2"/>
    </font>
    <font>
      <sz val="12"/>
      <name val="Verdana"/>
      <family val="2"/>
    </font>
    <font>
      <sz val="10"/>
      <color indexed="22"/>
      <name val="Verdana"/>
      <family val="2"/>
    </font>
    <font>
      <u/>
      <sz val="10"/>
      <name val="Verdana"/>
      <family val="2"/>
    </font>
    <font>
      <u/>
      <sz val="10"/>
      <color indexed="12"/>
      <name val="Verdana"/>
      <family val="2"/>
    </font>
    <font>
      <sz val="10"/>
      <name val="Wingdings"/>
      <charset val="2"/>
    </font>
    <font>
      <sz val="18"/>
      <name val="Verdana"/>
      <family val="2"/>
    </font>
    <font>
      <sz val="14"/>
      <name val="Verdana"/>
      <family val="2"/>
    </font>
    <font>
      <sz val="10"/>
      <color indexed="8"/>
      <name val="Verdana"/>
      <family val="2"/>
    </font>
    <font>
      <b/>
      <i/>
      <sz val="10"/>
      <name val="Verdana"/>
      <family val="2"/>
    </font>
    <font>
      <i/>
      <sz val="10"/>
      <color indexed="9"/>
      <name val="Verdana"/>
      <family val="2"/>
    </font>
    <font>
      <b/>
      <i/>
      <sz val="10"/>
      <color indexed="9"/>
      <name val="Verdana"/>
      <family val="2"/>
    </font>
    <font>
      <b/>
      <sz val="9"/>
      <color rgb="FFFF0000"/>
      <name val="Verdana"/>
      <family val="2"/>
    </font>
    <font>
      <b/>
      <sz val="10"/>
      <color rgb="FFFF0000"/>
      <name val="Verdana"/>
      <family val="2"/>
    </font>
    <font>
      <b/>
      <sz val="12"/>
      <color theme="0"/>
      <name val="Verdana"/>
      <family val="2"/>
    </font>
    <font>
      <sz val="9"/>
      <color theme="0"/>
      <name val="Verdana"/>
      <family val="2"/>
    </font>
    <font>
      <b/>
      <sz val="9"/>
      <color theme="0"/>
      <name val="Verdana"/>
      <family val="2"/>
    </font>
    <font>
      <sz val="12"/>
      <color theme="0"/>
      <name val="Verdana"/>
      <family val="2"/>
    </font>
    <font>
      <i/>
      <sz val="10"/>
      <color rgb="FFFF0000"/>
      <name val="Verdana"/>
      <family val="2"/>
    </font>
    <font>
      <sz val="10"/>
      <color rgb="FFFF0000"/>
      <name val="Verdana"/>
      <family val="2"/>
    </font>
    <font>
      <sz val="10"/>
      <color rgb="FF00B050"/>
      <name val="Verdana"/>
      <family val="2"/>
    </font>
    <font>
      <sz val="9"/>
      <color rgb="FFFF0000"/>
      <name val="Verdana"/>
      <family val="2"/>
    </font>
    <font>
      <sz val="12"/>
      <color rgb="FF202124"/>
      <name val="Arial"/>
      <family val="2"/>
    </font>
    <font>
      <sz val="10"/>
      <color rgb="FF000000"/>
      <name val="Verdana"/>
      <family val="2"/>
    </font>
    <font>
      <b/>
      <sz val="10"/>
      <color rgb="FFFFFFFF"/>
      <name val="Verdana"/>
      <family val="2"/>
    </font>
    <font>
      <i/>
      <sz val="9"/>
      <color theme="1"/>
      <name val="Verdana"/>
      <family val="2"/>
    </font>
    <font>
      <b/>
      <sz val="10"/>
      <color rgb="FFC00000"/>
      <name val="Verdana"/>
      <family val="2"/>
    </font>
    <font>
      <b/>
      <sz val="10"/>
      <color rgb="FF000000"/>
      <name val="Verdana"/>
      <family val="2"/>
    </font>
    <font>
      <b/>
      <sz val="14"/>
      <color rgb="FF000000"/>
      <name val="Verdana"/>
      <family val="2"/>
    </font>
    <font>
      <sz val="9"/>
      <color rgb="FF000000"/>
      <name val="Verdana"/>
      <family val="2"/>
    </font>
    <font>
      <b/>
      <sz val="9"/>
      <color rgb="FF000000"/>
      <name val="Verdana"/>
      <family val="2"/>
    </font>
    <font>
      <sz val="8.5"/>
      <name val="Verdana"/>
      <family val="2"/>
    </font>
    <font>
      <i/>
      <sz val="10"/>
      <color rgb="FF000000"/>
      <name val="Verdana"/>
      <family val="2"/>
    </font>
    <font>
      <i/>
      <sz val="9"/>
      <color rgb="FF000000"/>
      <name val="Verdana"/>
      <family val="2"/>
    </font>
    <font>
      <sz val="10"/>
      <color rgb="FFC00000"/>
      <name val="Verdana"/>
      <family val="2"/>
    </font>
    <font>
      <sz val="10"/>
      <color rgb="FF000000"/>
      <name val="Arial"/>
      <family val="2"/>
    </font>
    <font>
      <b/>
      <sz val="14"/>
      <color rgb="FF242424"/>
      <name val="Verdana"/>
      <family val="2"/>
    </font>
    <font>
      <b/>
      <sz val="11"/>
      <color rgb="FF000000"/>
      <name val="Verdana"/>
      <family val="2"/>
    </font>
    <font>
      <b/>
      <sz val="13"/>
      <color rgb="FF000000"/>
      <name val="Verdana"/>
      <family val="2"/>
    </font>
    <font>
      <sz val="10"/>
      <color rgb="FFB2D7EE"/>
      <name val="Verdana"/>
      <family val="2"/>
    </font>
    <font>
      <b/>
      <sz val="13"/>
      <name val="Verdana"/>
      <family val="2"/>
    </font>
    <font>
      <b/>
      <sz val="10"/>
      <color theme="0"/>
      <name val="Verdana"/>
      <family val="2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0C1"/>
        <bgColor indexed="64"/>
      </patternFill>
    </fill>
    <fill>
      <patternFill patternType="solid">
        <fgColor rgb="FFFFE9B7"/>
        <bgColor indexed="64"/>
      </patternFill>
    </fill>
    <fill>
      <patternFill patternType="solid">
        <fgColor rgb="FFB2D7EE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8FCAE7"/>
        <bgColor indexed="64"/>
      </patternFill>
    </fill>
    <fill>
      <patternFill patternType="solid">
        <fgColor rgb="FFE1EDDB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B2D7E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000000"/>
      </patternFill>
    </fill>
  </fills>
  <borders count="6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6" fillId="0" borderId="0"/>
  </cellStyleXfs>
  <cellXfs count="566">
    <xf numFmtId="0" fontId="0" fillId="0" borderId="0" xfId="0"/>
    <xf numFmtId="0" fontId="2" fillId="0" borderId="0" xfId="0" applyFont="1"/>
    <xf numFmtId="0" fontId="8" fillId="0" borderId="0" xfId="8" applyFont="1"/>
    <xf numFmtId="0" fontId="8" fillId="0" borderId="0" xfId="0" applyFont="1"/>
    <xf numFmtId="0" fontId="0" fillId="8" borderId="0" xfId="0" applyFill="1"/>
    <xf numFmtId="0" fontId="9" fillId="0" borderId="0" xfId="8" applyFont="1"/>
    <xf numFmtId="0" fontId="3" fillId="0" borderId="0" xfId="0" applyFont="1"/>
    <xf numFmtId="0" fontId="18" fillId="0" borderId="0" xfId="0" applyFont="1"/>
    <xf numFmtId="0" fontId="17" fillId="0" borderId="0" xfId="8" applyFont="1" applyAlignment="1">
      <alignment horizontal="right"/>
    </xf>
    <xf numFmtId="49" fontId="18" fillId="0" borderId="0" xfId="8" applyNumberFormat="1" applyFont="1" applyAlignment="1">
      <alignment horizontal="left"/>
    </xf>
    <xf numFmtId="0" fontId="18" fillId="0" borderId="0" xfId="8" applyFont="1"/>
    <xf numFmtId="0" fontId="17" fillId="0" borderId="24" xfId="0" applyFont="1" applyBorder="1"/>
    <xf numFmtId="0" fontId="17" fillId="0" borderId="26" xfId="0" applyFont="1" applyBorder="1"/>
    <xf numFmtId="0" fontId="18" fillId="0" borderId="4" xfId="0" applyFont="1" applyBorder="1"/>
    <xf numFmtId="0" fontId="18" fillId="0" borderId="5" xfId="0" applyFont="1" applyBorder="1"/>
    <xf numFmtId="0" fontId="18" fillId="0" borderId="24" xfId="0" applyFont="1" applyBorder="1"/>
    <xf numFmtId="0" fontId="18" fillId="0" borderId="26" xfId="0" applyFont="1" applyBorder="1"/>
    <xf numFmtId="0" fontId="17" fillId="0" borderId="0" xfId="0" applyFont="1"/>
    <xf numFmtId="166" fontId="18" fillId="0" borderId="0" xfId="0" applyNumberFormat="1" applyFont="1"/>
    <xf numFmtId="9" fontId="18" fillId="0" borderId="0" xfId="8" applyNumberFormat="1" applyFont="1" applyAlignment="1">
      <alignment horizontal="center"/>
    </xf>
    <xf numFmtId="167" fontId="18" fillId="0" borderId="0" xfId="0" applyNumberFormat="1" applyFont="1"/>
    <xf numFmtId="9" fontId="18" fillId="0" borderId="0" xfId="6" applyFont="1" applyFill="1" applyBorder="1" applyAlignment="1">
      <alignment horizontal="center"/>
    </xf>
    <xf numFmtId="167" fontId="18" fillId="0" borderId="0" xfId="1" applyNumberFormat="1" applyFont="1" applyBorder="1"/>
    <xf numFmtId="0" fontId="18" fillId="8" borderId="0" xfId="0" applyFont="1" applyFill="1"/>
    <xf numFmtId="0" fontId="23" fillId="0" borderId="0" xfId="0" applyFont="1"/>
    <xf numFmtId="0" fontId="17" fillId="0" borderId="25" xfId="0" applyFont="1" applyBorder="1"/>
    <xf numFmtId="169" fontId="18" fillId="0" borderId="6" xfId="0" applyNumberFormat="1" applyFont="1" applyBorder="1"/>
    <xf numFmtId="0" fontId="18" fillId="0" borderId="35" xfId="0" applyFont="1" applyBorder="1"/>
    <xf numFmtId="0" fontId="18" fillId="0" borderId="3" xfId="0" applyFont="1" applyBorder="1"/>
    <xf numFmtId="169" fontId="18" fillId="0" borderId="4" xfId="0" applyNumberFormat="1" applyFont="1" applyBorder="1"/>
    <xf numFmtId="0" fontId="18" fillId="0" borderId="36" xfId="0" applyFont="1" applyBorder="1"/>
    <xf numFmtId="0" fontId="18" fillId="0" borderId="25" xfId="0" applyFont="1" applyBorder="1"/>
    <xf numFmtId="0" fontId="18" fillId="7" borderId="5" xfId="0" applyFont="1" applyFill="1" applyBorder="1"/>
    <xf numFmtId="0" fontId="18" fillId="7" borderId="26" xfId="0" applyFont="1" applyFill="1" applyBorder="1"/>
    <xf numFmtId="49" fontId="24" fillId="5" borderId="13" xfId="8" applyNumberFormat="1" applyFont="1" applyFill="1" applyBorder="1" applyProtection="1">
      <protection locked="0"/>
    </xf>
    <xf numFmtId="9" fontId="24" fillId="5" borderId="13" xfId="6" applyFont="1" applyFill="1" applyBorder="1" applyProtection="1">
      <protection locked="0"/>
    </xf>
    <xf numFmtId="0" fontId="9" fillId="0" borderId="0" xfId="0" applyFont="1"/>
    <xf numFmtId="0" fontId="8" fillId="8" borderId="0" xfId="0" applyFont="1" applyFill="1"/>
    <xf numFmtId="0" fontId="9" fillId="8" borderId="0" xfId="0" applyFont="1" applyFill="1"/>
    <xf numFmtId="0" fontId="8" fillId="8" borderId="0" xfId="0" applyFont="1" applyFill="1" applyAlignment="1">
      <alignment vertical="top"/>
    </xf>
    <xf numFmtId="0" fontId="25" fillId="8" borderId="0" xfId="0" applyFont="1" applyFill="1"/>
    <xf numFmtId="0" fontId="14" fillId="8" borderId="0" xfId="3" applyFont="1" applyFill="1" applyBorder="1" applyAlignment="1" applyProtection="1">
      <alignment horizontal="center" vertical="top"/>
    </xf>
    <xf numFmtId="0" fontId="8" fillId="8" borderId="0" xfId="0" applyFont="1" applyFill="1" applyAlignment="1">
      <alignment horizontal="left"/>
    </xf>
    <xf numFmtId="0" fontId="8" fillId="8" borderId="0" xfId="3" applyFont="1" applyFill="1" applyBorder="1" applyAlignment="1" applyProtection="1">
      <alignment horizontal="left" vertical="top"/>
    </xf>
    <xf numFmtId="0" fontId="8" fillId="8" borderId="0" xfId="0" applyFont="1" applyFill="1" applyAlignment="1">
      <alignment vertical="center"/>
    </xf>
    <xf numFmtId="0" fontId="8" fillId="8" borderId="0" xfId="3" applyFont="1" applyFill="1" applyBorder="1" applyAlignment="1" applyProtection="1"/>
    <xf numFmtId="0" fontId="8" fillId="8" borderId="0" xfId="8" applyFont="1" applyFill="1"/>
    <xf numFmtId="166" fontId="18" fillId="0" borderId="32" xfId="8" applyNumberFormat="1" applyFont="1" applyBorder="1" applyAlignment="1">
      <alignment horizontal="center"/>
    </xf>
    <xf numFmtId="166" fontId="18" fillId="0" borderId="31" xfId="8" applyNumberFormat="1" applyFont="1" applyBorder="1" applyAlignment="1">
      <alignment horizontal="center"/>
    </xf>
    <xf numFmtId="166" fontId="18" fillId="0" borderId="34" xfId="0" applyNumberFormat="1" applyFont="1" applyBorder="1"/>
    <xf numFmtId="0" fontId="39" fillId="4" borderId="0" xfId="0" applyFont="1" applyFill="1"/>
    <xf numFmtId="0" fontId="9" fillId="8" borderId="0" xfId="0" applyFont="1" applyFill="1" applyAlignment="1">
      <alignment vertical="top"/>
    </xf>
    <xf numFmtId="0" fontId="8" fillId="8" borderId="0" xfId="0" applyFont="1" applyFill="1" applyAlignment="1">
      <alignment horizontal="left" vertical="center" wrapText="1"/>
    </xf>
    <xf numFmtId="0" fontId="18" fillId="8" borderId="0" xfId="8" applyFont="1" applyFill="1"/>
    <xf numFmtId="0" fontId="8" fillId="0" borderId="0" xfId="0" applyFont="1" applyAlignment="1">
      <alignment vertical="top"/>
    </xf>
    <xf numFmtId="0" fontId="28" fillId="0" borderId="0" xfId="3" applyFont="1" applyFill="1" applyAlignment="1" applyProtection="1">
      <alignment horizontal="left"/>
    </xf>
    <xf numFmtId="0" fontId="14" fillId="0" borderId="0" xfId="3" applyFont="1" applyFill="1" applyBorder="1" applyAlignment="1" applyProtection="1">
      <alignment horizontal="center" vertical="top"/>
    </xf>
    <xf numFmtId="0" fontId="8" fillId="0" borderId="0" xfId="0" applyFont="1" applyAlignment="1">
      <alignment horizontal="left" vertical="center" wrapText="1"/>
    </xf>
    <xf numFmtId="0" fontId="26" fillId="4" borderId="0" xfId="0" applyFont="1" applyFill="1"/>
    <xf numFmtId="0" fontId="30" fillId="8" borderId="0" xfId="0" applyFont="1" applyFill="1" applyAlignment="1">
      <alignment horizontal="left"/>
    </xf>
    <xf numFmtId="0" fontId="24" fillId="4" borderId="0" xfId="0" applyFont="1" applyFill="1"/>
    <xf numFmtId="0" fontId="28" fillId="8" borderId="0" xfId="3" applyFont="1" applyFill="1" applyBorder="1" applyAlignment="1" applyProtection="1"/>
    <xf numFmtId="0" fontId="40" fillId="4" borderId="0" xfId="0" applyFont="1" applyFill="1"/>
    <xf numFmtId="0" fontId="41" fillId="4" borderId="0" xfId="0" applyFont="1" applyFill="1"/>
    <xf numFmtId="0" fontId="42" fillId="4" borderId="0" xfId="0" applyFont="1" applyFill="1"/>
    <xf numFmtId="0" fontId="24" fillId="0" borderId="0" xfId="8" applyFont="1" applyAlignment="1">
      <alignment vertical="top"/>
    </xf>
    <xf numFmtId="0" fontId="18" fillId="0" borderId="4" xfId="0" applyFont="1" applyBorder="1" applyAlignment="1">
      <alignment horizontal="center"/>
    </xf>
    <xf numFmtId="0" fontId="18" fillId="0" borderId="0" xfId="0" applyFont="1" applyAlignment="1">
      <alignment horizontal="center"/>
    </xf>
    <xf numFmtId="167" fontId="31" fillId="0" borderId="0" xfId="0" applyNumberFormat="1" applyFont="1"/>
    <xf numFmtId="9" fontId="31" fillId="0" borderId="0" xfId="6" applyFont="1" applyFill="1" applyBorder="1" applyAlignment="1">
      <alignment horizontal="center"/>
    </xf>
    <xf numFmtId="167" fontId="31" fillId="0" borderId="0" xfId="1" applyNumberFormat="1" applyFont="1" applyBorder="1"/>
    <xf numFmtId="0" fontId="31" fillId="0" borderId="0" xfId="0" applyFont="1"/>
    <xf numFmtId="0" fontId="12" fillId="0" borderId="13" xfId="0" applyFont="1" applyBorder="1" applyAlignment="1">
      <alignment horizontal="left" wrapText="1"/>
    </xf>
    <xf numFmtId="169" fontId="9" fillId="0" borderId="0" xfId="4" applyFont="1" applyBorder="1" applyAlignment="1" applyProtection="1">
      <alignment horizontal="left"/>
    </xf>
    <xf numFmtId="0" fontId="8" fillId="2" borderId="0" xfId="4" applyNumberFormat="1" applyFont="1" applyFill="1" applyBorder="1" applyAlignment="1" applyProtection="1"/>
    <xf numFmtId="167" fontId="9" fillId="2" borderId="0" xfId="4" applyNumberFormat="1" applyFont="1" applyFill="1" applyBorder="1" applyAlignment="1" applyProtection="1">
      <alignment horizontal="left"/>
    </xf>
    <xf numFmtId="0" fontId="9" fillId="8" borderId="38" xfId="8" applyFont="1" applyFill="1" applyBorder="1"/>
    <xf numFmtId="0" fontId="18" fillId="0" borderId="0" xfId="0" applyFont="1" applyAlignment="1">
      <alignment horizontal="left"/>
    </xf>
    <xf numFmtId="0" fontId="18" fillId="8" borderId="4" xfId="0" applyFont="1" applyFill="1" applyBorder="1" applyAlignment="1">
      <alignment horizontal="center"/>
    </xf>
    <xf numFmtId="0" fontId="18" fillId="8" borderId="0" xfId="0" applyFont="1" applyFill="1" applyAlignment="1">
      <alignment horizontal="center"/>
    </xf>
    <xf numFmtId="170" fontId="0" fillId="0" borderId="0" xfId="4" applyNumberFormat="1" applyFont="1"/>
    <xf numFmtId="174" fontId="47" fillId="0" borderId="0" xfId="0" applyNumberFormat="1" applyFont="1"/>
    <xf numFmtId="49" fontId="24" fillId="8" borderId="20" xfId="8" applyNumberFormat="1" applyFont="1" applyFill="1" applyBorder="1"/>
    <xf numFmtId="169" fontId="22" fillId="8" borderId="0" xfId="0" applyNumberFormat="1" applyFont="1" applyFill="1"/>
    <xf numFmtId="0" fontId="42" fillId="4" borderId="10" xfId="0" applyFont="1" applyFill="1" applyBorder="1"/>
    <xf numFmtId="0" fontId="21" fillId="6" borderId="56" xfId="0" applyFont="1" applyFill="1" applyBorder="1" applyAlignment="1">
      <alignment vertical="center"/>
    </xf>
    <xf numFmtId="0" fontId="21" fillId="6" borderId="24" xfId="0" applyFont="1" applyFill="1" applyBorder="1" applyAlignment="1">
      <alignment vertical="center"/>
    </xf>
    <xf numFmtId="0" fontId="21" fillId="6" borderId="25" xfId="0" applyFont="1" applyFill="1" applyBorder="1" applyAlignment="1">
      <alignment vertical="center"/>
    </xf>
    <xf numFmtId="0" fontId="21" fillId="6" borderId="26" xfId="0" applyFont="1" applyFill="1" applyBorder="1" applyAlignment="1">
      <alignment vertical="center"/>
    </xf>
    <xf numFmtId="49" fontId="8" fillId="13" borderId="20" xfId="8" applyNumberFormat="1" applyFont="1" applyFill="1" applyBorder="1" applyProtection="1">
      <protection locked="0"/>
    </xf>
    <xf numFmtId="14" fontId="8" fillId="13" borderId="13" xfId="8" applyNumberFormat="1" applyFont="1" applyFill="1" applyBorder="1" applyAlignment="1" applyProtection="1">
      <alignment horizontal="center"/>
      <protection locked="0"/>
    </xf>
    <xf numFmtId="49" fontId="24" fillId="13" borderId="13" xfId="8" applyNumberFormat="1" applyFont="1" applyFill="1" applyBorder="1" applyProtection="1">
      <protection locked="0"/>
    </xf>
    <xf numFmtId="9" fontId="24" fillId="13" borderId="13" xfId="6" applyFont="1" applyFill="1" applyBorder="1" applyProtection="1">
      <protection locked="0"/>
    </xf>
    <xf numFmtId="0" fontId="8" fillId="13" borderId="13" xfId="0" applyFont="1" applyFill="1" applyBorder="1" applyProtection="1">
      <protection locked="0"/>
    </xf>
    <xf numFmtId="1" fontId="8" fillId="13" borderId="13" xfId="0" applyNumberFormat="1" applyFont="1" applyFill="1" applyBorder="1" applyProtection="1">
      <protection locked="0"/>
    </xf>
    <xf numFmtId="14" fontId="8" fillId="13" borderId="13" xfId="0" applyNumberFormat="1" applyFont="1" applyFill="1" applyBorder="1" applyProtection="1">
      <protection locked="0"/>
    </xf>
    <xf numFmtId="170" fontId="8" fillId="13" borderId="13" xfId="4" applyNumberFormat="1" applyFont="1" applyFill="1" applyBorder="1" applyAlignment="1" applyProtection="1">
      <protection locked="0"/>
    </xf>
    <xf numFmtId="173" fontId="8" fillId="13" borderId="13" xfId="4" applyNumberFormat="1" applyFont="1" applyFill="1" applyBorder="1" applyAlignment="1" applyProtection="1">
      <protection locked="0"/>
    </xf>
    <xf numFmtId="0" fontId="8" fillId="13" borderId="13" xfId="0" applyFont="1" applyFill="1" applyBorder="1" applyAlignment="1" applyProtection="1">
      <alignment horizontal="left"/>
      <protection locked="0"/>
    </xf>
    <xf numFmtId="0" fontId="8" fillId="13" borderId="20" xfId="0" applyFont="1" applyFill="1" applyBorder="1" applyProtection="1">
      <protection locked="0"/>
    </xf>
    <xf numFmtId="164" fontId="8" fillId="13" borderId="13" xfId="0" applyNumberFormat="1" applyFont="1" applyFill="1" applyBorder="1" applyProtection="1">
      <protection locked="0"/>
    </xf>
    <xf numFmtId="0" fontId="8" fillId="13" borderId="20" xfId="4" applyNumberFormat="1" applyFont="1" applyFill="1" applyBorder="1" applyAlignment="1" applyProtection="1">
      <protection locked="0"/>
    </xf>
    <xf numFmtId="0" fontId="8" fillId="13" borderId="20" xfId="4" applyNumberFormat="1" applyFont="1" applyFill="1" applyBorder="1" applyAlignment="1" applyProtection="1">
      <alignment horizontal="left"/>
      <protection locked="0"/>
    </xf>
    <xf numFmtId="2" fontId="8" fillId="13" borderId="20" xfId="4" applyNumberFormat="1" applyFont="1" applyFill="1" applyBorder="1" applyAlignment="1" applyProtection="1">
      <protection locked="0"/>
    </xf>
    <xf numFmtId="2" fontId="8" fillId="13" borderId="13" xfId="4" applyNumberFormat="1" applyFont="1" applyFill="1" applyBorder="1" applyAlignment="1" applyProtection="1">
      <protection locked="0"/>
    </xf>
    <xf numFmtId="0" fontId="8" fillId="13" borderId="22" xfId="0" applyFont="1" applyFill="1" applyBorder="1" applyProtection="1">
      <protection locked="0"/>
    </xf>
    <xf numFmtId="167" fontId="8" fillId="13" borderId="13" xfId="4" applyNumberFormat="1" applyFont="1" applyFill="1" applyBorder="1" applyAlignment="1" applyProtection="1">
      <alignment horizontal="left"/>
      <protection locked="0"/>
    </xf>
    <xf numFmtId="167" fontId="9" fillId="13" borderId="13" xfId="4" applyNumberFormat="1" applyFont="1" applyFill="1" applyBorder="1" applyAlignment="1" applyProtection="1">
      <alignment horizontal="left"/>
      <protection locked="0"/>
    </xf>
    <xf numFmtId="172" fontId="19" fillId="13" borderId="53" xfId="1" applyNumberFormat="1" applyFont="1" applyFill="1" applyBorder="1" applyProtection="1">
      <protection locked="0"/>
    </xf>
    <xf numFmtId="49" fontId="18" fillId="13" borderId="28" xfId="0" applyNumberFormat="1" applyFont="1" applyFill="1" applyBorder="1" applyProtection="1">
      <protection locked="0"/>
    </xf>
    <xf numFmtId="172" fontId="19" fillId="13" borderId="13" xfId="1" applyNumberFormat="1" applyFont="1" applyFill="1" applyBorder="1" applyProtection="1">
      <protection locked="0"/>
    </xf>
    <xf numFmtId="172" fontId="19" fillId="13" borderId="20" xfId="1" applyNumberFormat="1" applyFont="1" applyFill="1" applyBorder="1" applyProtection="1">
      <protection locked="0"/>
    </xf>
    <xf numFmtId="49" fontId="18" fillId="13" borderId="42" xfId="0" applyNumberFormat="1" applyFont="1" applyFill="1" applyBorder="1" applyProtection="1">
      <protection locked="0"/>
    </xf>
    <xf numFmtId="172" fontId="19" fillId="13" borderId="19" xfId="1" applyNumberFormat="1" applyFont="1" applyFill="1" applyBorder="1" applyProtection="1">
      <protection locked="0"/>
    </xf>
    <xf numFmtId="169" fontId="18" fillId="14" borderId="6" xfId="0" applyNumberFormat="1" applyFont="1" applyFill="1" applyBorder="1"/>
    <xf numFmtId="166" fontId="18" fillId="14" borderId="6" xfId="0" applyNumberFormat="1" applyFont="1" applyFill="1" applyBorder="1"/>
    <xf numFmtId="166" fontId="18" fillId="14" borderId="6" xfId="8" applyNumberFormat="1" applyFont="1" applyFill="1" applyBorder="1" applyAlignment="1">
      <alignment horizontal="center"/>
    </xf>
    <xf numFmtId="166" fontId="18" fillId="14" borderId="3" xfId="8" applyNumberFormat="1" applyFont="1" applyFill="1" applyBorder="1" applyAlignment="1">
      <alignment horizontal="center"/>
    </xf>
    <xf numFmtId="166" fontId="18" fillId="14" borderId="32" xfId="0" applyNumberFormat="1" applyFont="1" applyFill="1" applyBorder="1"/>
    <xf numFmtId="169" fontId="18" fillId="14" borderId="4" xfId="0" applyNumberFormat="1" applyFont="1" applyFill="1" applyBorder="1"/>
    <xf numFmtId="166" fontId="18" fillId="14" borderId="4" xfId="0" applyNumberFormat="1" applyFont="1" applyFill="1" applyBorder="1"/>
    <xf numFmtId="166" fontId="18" fillId="14" borderId="4" xfId="8" applyNumberFormat="1" applyFont="1" applyFill="1" applyBorder="1" applyAlignment="1">
      <alignment horizontal="center"/>
    </xf>
    <xf numFmtId="166" fontId="18" fillId="14" borderId="5" xfId="8" applyNumberFormat="1" applyFont="1" applyFill="1" applyBorder="1" applyAlignment="1">
      <alignment horizontal="center"/>
    </xf>
    <xf numFmtId="166" fontId="18" fillId="14" borderId="31" xfId="0" applyNumberFormat="1" applyFont="1" applyFill="1" applyBorder="1"/>
    <xf numFmtId="166" fontId="18" fillId="14" borderId="31" xfId="8" applyNumberFormat="1" applyFont="1" applyFill="1" applyBorder="1" applyAlignment="1">
      <alignment horizontal="center"/>
    </xf>
    <xf numFmtId="0" fontId="17" fillId="14" borderId="24" xfId="0" applyFont="1" applyFill="1" applyBorder="1"/>
    <xf numFmtId="166" fontId="18" fillId="14" borderId="34" xfId="0" applyNumberFormat="1" applyFont="1" applyFill="1" applyBorder="1"/>
    <xf numFmtId="0" fontId="17" fillId="14" borderId="8" xfId="0" applyFont="1" applyFill="1" applyBorder="1"/>
    <xf numFmtId="172" fontId="18" fillId="14" borderId="7" xfId="6" applyNumberFormat="1" applyFont="1" applyFill="1" applyBorder="1" applyAlignment="1" applyProtection="1">
      <alignment horizontal="center"/>
    </xf>
    <xf numFmtId="0" fontId="8" fillId="14" borderId="22" xfId="8" applyFont="1" applyFill="1" applyBorder="1"/>
    <xf numFmtId="0" fontId="8" fillId="14" borderId="21" xfId="0" applyFont="1" applyFill="1" applyBorder="1" applyProtection="1">
      <protection locked="0"/>
    </xf>
    <xf numFmtId="170" fontId="8" fillId="14" borderId="13" xfId="4" applyNumberFormat="1" applyFont="1" applyFill="1" applyBorder="1" applyAlignment="1" applyProtection="1"/>
    <xf numFmtId="169" fontId="8" fillId="14" borderId="13" xfId="4" applyFont="1" applyFill="1" applyBorder="1" applyAlignment="1" applyProtection="1"/>
    <xf numFmtId="167" fontId="8" fillId="14" borderId="13" xfId="4" applyNumberFormat="1" applyFont="1" applyFill="1" applyBorder="1" applyAlignment="1" applyProtection="1">
      <alignment horizontal="left"/>
    </xf>
    <xf numFmtId="167" fontId="8" fillId="14" borderId="13" xfId="4" quotePrefix="1" applyNumberFormat="1" applyFont="1" applyFill="1" applyBorder="1" applyAlignment="1" applyProtection="1">
      <alignment horizontal="left"/>
    </xf>
    <xf numFmtId="167" fontId="9" fillId="14" borderId="13" xfId="4" applyNumberFormat="1" applyFont="1" applyFill="1" applyBorder="1" applyAlignment="1" applyProtection="1">
      <alignment horizontal="left"/>
    </xf>
    <xf numFmtId="167" fontId="8" fillId="14" borderId="46" xfId="4" applyNumberFormat="1" applyFont="1" applyFill="1" applyBorder="1" applyAlignment="1" applyProtection="1">
      <alignment horizontal="left"/>
    </xf>
    <xf numFmtId="167" fontId="8" fillId="14" borderId="14" xfId="4" applyNumberFormat="1" applyFont="1" applyFill="1" applyBorder="1" applyAlignment="1" applyProtection="1">
      <alignment horizontal="left"/>
    </xf>
    <xf numFmtId="0" fontId="9" fillId="15" borderId="28" xfId="8" applyFont="1" applyFill="1" applyBorder="1"/>
    <xf numFmtId="0" fontId="9" fillId="15" borderId="13" xfId="8" applyFont="1" applyFill="1" applyBorder="1"/>
    <xf numFmtId="0" fontId="25" fillId="15" borderId="6" xfId="0" applyFont="1" applyFill="1" applyBorder="1"/>
    <xf numFmtId="0" fontId="17" fillId="15" borderId="2" xfId="0" applyFont="1" applyFill="1" applyBorder="1" applyAlignment="1">
      <alignment horizontal="right"/>
    </xf>
    <xf numFmtId="167" fontId="18" fillId="15" borderId="2" xfId="8" applyNumberFormat="1" applyFont="1" applyFill="1" applyBorder="1" applyAlignment="1">
      <alignment horizontal="left"/>
    </xf>
    <xf numFmtId="0" fontId="18" fillId="15" borderId="2" xfId="8" applyFont="1" applyFill="1" applyBorder="1"/>
    <xf numFmtId="0" fontId="18" fillId="15" borderId="3" xfId="8" applyFont="1" applyFill="1" applyBorder="1"/>
    <xf numFmtId="0" fontId="17" fillId="15" borderId="8" xfId="8" applyFont="1" applyFill="1" applyBorder="1" applyAlignment="1">
      <alignment horizontal="right"/>
    </xf>
    <xf numFmtId="0" fontId="17" fillId="15" borderId="1" xfId="8" applyFont="1" applyFill="1" applyBorder="1" applyAlignment="1">
      <alignment horizontal="right"/>
    </xf>
    <xf numFmtId="167" fontId="4" fillId="15" borderId="1" xfId="0" applyNumberFormat="1" applyFont="1" applyFill="1" applyBorder="1"/>
    <xf numFmtId="169" fontId="22" fillId="15" borderId="1" xfId="0" applyNumberFormat="1" applyFont="1" applyFill="1" applyBorder="1"/>
    <xf numFmtId="169" fontId="22" fillId="15" borderId="7" xfId="0" applyNumberFormat="1" applyFont="1" applyFill="1" applyBorder="1"/>
    <xf numFmtId="0" fontId="17" fillId="15" borderId="30" xfId="8" applyFont="1" applyFill="1" applyBorder="1"/>
    <xf numFmtId="0" fontId="17" fillId="15" borderId="33" xfId="8" applyFont="1" applyFill="1" applyBorder="1"/>
    <xf numFmtId="0" fontId="17" fillId="15" borderId="49" xfId="0" applyFont="1" applyFill="1" applyBorder="1" applyAlignment="1">
      <alignment vertical="top" wrapText="1"/>
    </xf>
    <xf numFmtId="0" fontId="17" fillId="15" borderId="50" xfId="0" applyFont="1" applyFill="1" applyBorder="1" applyAlignment="1">
      <alignment vertical="top" wrapText="1"/>
    </xf>
    <xf numFmtId="0" fontId="17" fillId="15" borderId="24" xfId="0" applyFont="1" applyFill="1" applyBorder="1" applyAlignment="1">
      <alignment horizontal="left" vertical="top" wrapText="1"/>
    </xf>
    <xf numFmtId="0" fontId="17" fillId="15" borderId="25" xfId="0" applyFont="1" applyFill="1" applyBorder="1" applyAlignment="1">
      <alignment horizontal="left" vertical="top" wrapText="1"/>
    </xf>
    <xf numFmtId="0" fontId="17" fillId="15" borderId="50" xfId="0" applyFont="1" applyFill="1" applyBorder="1" applyAlignment="1">
      <alignment horizontal="left" vertical="top" wrapText="1"/>
    </xf>
    <xf numFmtId="0" fontId="17" fillId="15" borderId="26" xfId="0" applyFont="1" applyFill="1" applyBorder="1" applyAlignment="1">
      <alignment horizontal="left" vertical="top" wrapText="1"/>
    </xf>
    <xf numFmtId="0" fontId="13" fillId="15" borderId="2" xfId="0" applyFont="1" applyFill="1" applyBorder="1"/>
    <xf numFmtId="0" fontId="13" fillId="15" borderId="3" xfId="0" applyFont="1" applyFill="1" applyBorder="1"/>
    <xf numFmtId="0" fontId="17" fillId="15" borderId="24" xfId="0" applyFont="1" applyFill="1" applyBorder="1" applyAlignment="1">
      <alignment vertical="top"/>
    </xf>
    <xf numFmtId="0" fontId="17" fillId="15" borderId="25" xfId="0" applyFont="1" applyFill="1" applyBorder="1" applyAlignment="1">
      <alignment vertical="top"/>
    </xf>
    <xf numFmtId="0" fontId="17" fillId="15" borderId="26" xfId="0" applyFont="1" applyFill="1" applyBorder="1" applyAlignment="1">
      <alignment vertical="top"/>
    </xf>
    <xf numFmtId="0" fontId="17" fillId="15" borderId="49" xfId="0" applyFont="1" applyFill="1" applyBorder="1" applyAlignment="1">
      <alignment horizontal="left" vertical="top" wrapText="1"/>
    </xf>
    <xf numFmtId="0" fontId="17" fillId="15" borderId="24" xfId="0" applyFont="1" applyFill="1" applyBorder="1" applyAlignment="1">
      <alignment horizontal="left" vertical="top"/>
    </xf>
    <xf numFmtId="0" fontId="17" fillId="15" borderId="25" xfId="0" applyFont="1" applyFill="1" applyBorder="1" applyAlignment="1">
      <alignment horizontal="left" vertical="top"/>
    </xf>
    <xf numFmtId="0" fontId="17" fillId="15" borderId="26" xfId="0" applyFont="1" applyFill="1" applyBorder="1" applyAlignment="1">
      <alignment horizontal="left" vertical="top"/>
    </xf>
    <xf numFmtId="167" fontId="9" fillId="16" borderId="13" xfId="4" applyNumberFormat="1" applyFont="1" applyFill="1" applyBorder="1" applyAlignment="1" applyProtection="1">
      <alignment horizontal="left"/>
    </xf>
    <xf numFmtId="0" fontId="29" fillId="8" borderId="0" xfId="3" applyFont="1" applyFill="1" applyBorder="1" applyAlignment="1" applyProtection="1"/>
    <xf numFmtId="174" fontId="8" fillId="14" borderId="20" xfId="8" applyNumberFormat="1" applyFont="1" applyFill="1" applyBorder="1"/>
    <xf numFmtId="0" fontId="1" fillId="8" borderId="0" xfId="0" applyFont="1" applyFill="1"/>
    <xf numFmtId="0" fontId="19" fillId="15" borderId="6" xfId="0" applyFont="1" applyFill="1" applyBorder="1" applyAlignment="1">
      <alignment horizontal="left" vertical="center"/>
    </xf>
    <xf numFmtId="0" fontId="19" fillId="15" borderId="3" xfId="0" applyFont="1" applyFill="1" applyBorder="1" applyAlignment="1">
      <alignment horizontal="left" vertical="center"/>
    </xf>
    <xf numFmtId="167" fontId="19" fillId="14" borderId="4" xfId="1" applyNumberFormat="1" applyFont="1" applyFill="1" applyBorder="1"/>
    <xf numFmtId="0" fontId="18" fillId="17" borderId="5" xfId="0" applyFont="1" applyFill="1" applyBorder="1" applyAlignment="1">
      <alignment horizontal="left"/>
    </xf>
    <xf numFmtId="0" fontId="19" fillId="15" borderId="48" xfId="0" applyFont="1" applyFill="1" applyBorder="1" applyAlignment="1">
      <alignment horizontal="left" vertical="center"/>
    </xf>
    <xf numFmtId="0" fontId="19" fillId="15" borderId="54" xfId="0" applyFont="1" applyFill="1" applyBorder="1" applyAlignment="1">
      <alignment horizontal="left" vertical="center"/>
    </xf>
    <xf numFmtId="167" fontId="19" fillId="14" borderId="48" xfId="1" applyNumberFormat="1" applyFont="1" applyFill="1" applyBorder="1"/>
    <xf numFmtId="0" fontId="18" fillId="17" borderId="48" xfId="0" applyFont="1" applyFill="1" applyBorder="1"/>
    <xf numFmtId="0" fontId="18" fillId="17" borderId="21" xfId="0" applyFont="1" applyFill="1" applyBorder="1"/>
    <xf numFmtId="0" fontId="18" fillId="17" borderId="54" xfId="0" applyFont="1" applyFill="1" applyBorder="1"/>
    <xf numFmtId="167" fontId="19" fillId="14" borderId="48" xfId="1" applyNumberFormat="1" applyFont="1" applyFill="1" applyBorder="1" applyProtection="1"/>
    <xf numFmtId="0" fontId="19" fillId="15" borderId="16" xfId="0" applyFont="1" applyFill="1" applyBorder="1" applyAlignment="1">
      <alignment horizontal="left" vertical="center"/>
    </xf>
    <xf numFmtId="0" fontId="19" fillId="15" borderId="17" xfId="0" applyFont="1" applyFill="1" applyBorder="1" applyAlignment="1">
      <alignment horizontal="left" vertical="center"/>
    </xf>
    <xf numFmtId="167" fontId="19" fillId="14" borderId="16" xfId="1" applyNumberFormat="1" applyFont="1" applyFill="1" applyBorder="1" applyProtection="1"/>
    <xf numFmtId="0" fontId="1" fillId="0" borderId="0" xfId="0" applyFont="1"/>
    <xf numFmtId="0" fontId="1" fillId="0" borderId="0" xfId="0" applyFont="1" applyAlignment="1">
      <alignment wrapText="1"/>
    </xf>
    <xf numFmtId="0" fontId="1" fillId="8" borderId="0" xfId="0" applyFont="1" applyFill="1" applyAlignment="1">
      <alignment wrapText="1"/>
    </xf>
    <xf numFmtId="0" fontId="8" fillId="18" borderId="0" xfId="0" applyFont="1" applyFill="1"/>
    <xf numFmtId="0" fontId="8" fillId="18" borderId="0" xfId="0" applyFont="1" applyFill="1" applyAlignment="1">
      <alignment wrapText="1"/>
    </xf>
    <xf numFmtId="0" fontId="0" fillId="18" borderId="0" xfId="0" applyFill="1"/>
    <xf numFmtId="0" fontId="48" fillId="19" borderId="28" xfId="0" applyFont="1" applyFill="1" applyBorder="1" applyAlignment="1">
      <alignment wrapText="1"/>
    </xf>
    <xf numFmtId="0" fontId="49" fillId="21" borderId="13" xfId="0" applyFont="1" applyFill="1" applyBorder="1" applyAlignment="1">
      <alignment wrapText="1"/>
    </xf>
    <xf numFmtId="0" fontId="8" fillId="20" borderId="0" xfId="0" applyFont="1" applyFill="1" applyAlignment="1">
      <alignment wrapText="1"/>
    </xf>
    <xf numFmtId="0" fontId="8" fillId="20" borderId="0" xfId="0" applyFont="1" applyFill="1"/>
    <xf numFmtId="0" fontId="49" fillId="21" borderId="39" xfId="0" applyFont="1" applyFill="1" applyBorder="1" applyAlignment="1">
      <alignment wrapText="1"/>
    </xf>
    <xf numFmtId="0" fontId="49" fillId="21" borderId="46" xfId="0" applyFont="1" applyFill="1" applyBorder="1"/>
    <xf numFmtId="0" fontId="8" fillId="19" borderId="42" xfId="0" applyFont="1" applyFill="1" applyBorder="1" applyAlignment="1">
      <alignment wrapText="1"/>
    </xf>
    <xf numFmtId="0" fontId="9" fillId="8" borderId="18" xfId="8" applyFont="1" applyFill="1" applyBorder="1"/>
    <xf numFmtId="49" fontId="24" fillId="8" borderId="15" xfId="8" applyNumberFormat="1" applyFont="1" applyFill="1" applyBorder="1"/>
    <xf numFmtId="9" fontId="18" fillId="8" borderId="0" xfId="6" applyFont="1" applyFill="1" applyBorder="1" applyAlignment="1">
      <alignment horizontal="center"/>
    </xf>
    <xf numFmtId="167" fontId="18" fillId="8" borderId="0" xfId="0" applyNumberFormat="1" applyFont="1" applyFill="1"/>
    <xf numFmtId="167" fontId="18" fillId="8" borderId="0" xfId="1" applyNumberFormat="1" applyFont="1" applyFill="1" applyBorder="1"/>
    <xf numFmtId="0" fontId="51" fillId="0" borderId="0" xfId="8" applyFont="1"/>
    <xf numFmtId="0" fontId="44" fillId="0" borderId="0" xfId="0" applyFont="1" applyAlignment="1">
      <alignment vertical="center"/>
    </xf>
    <xf numFmtId="9" fontId="48" fillId="19" borderId="14" xfId="0" applyNumberFormat="1" applyFont="1" applyFill="1" applyBorder="1" applyAlignment="1">
      <alignment horizontal="center"/>
    </xf>
    <xf numFmtId="174" fontId="8" fillId="13" borderId="20" xfId="0" applyNumberFormat="1" applyFont="1" applyFill="1" applyBorder="1" applyProtection="1">
      <protection locked="0"/>
    </xf>
    <xf numFmtId="0" fontId="18" fillId="17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52" fillId="0" borderId="0" xfId="0" applyFont="1" applyAlignment="1">
      <alignment vertical="top"/>
    </xf>
    <xf numFmtId="0" fontId="17" fillId="15" borderId="32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/>
    </xf>
    <xf numFmtId="0" fontId="20" fillId="0" borderId="1" xfId="8" applyFont="1" applyBorder="1"/>
    <xf numFmtId="0" fontId="57" fillId="0" borderId="20" xfId="3" applyFont="1" applyBorder="1" applyAlignment="1" applyProtection="1">
      <alignment wrapText="1"/>
    </xf>
    <xf numFmtId="171" fontId="51" fillId="13" borderId="13" xfId="4" applyNumberFormat="1" applyFont="1" applyFill="1" applyBorder="1" applyAlignment="1" applyProtection="1">
      <alignment horizontal="right"/>
      <protection locked="0"/>
    </xf>
    <xf numFmtId="0" fontId="48" fillId="0" borderId="0" xfId="0" applyFont="1"/>
    <xf numFmtId="0" fontId="48" fillId="8" borderId="0" xfId="0" applyFont="1" applyFill="1"/>
    <xf numFmtId="0" fontId="48" fillId="8" borderId="0" xfId="0" applyFont="1" applyFill="1" applyAlignment="1">
      <alignment vertical="top"/>
    </xf>
    <xf numFmtId="0" fontId="60" fillId="0" borderId="0" xfId="0" applyFont="1"/>
    <xf numFmtId="0" fontId="61" fillId="0" borderId="0" xfId="0" applyFont="1"/>
    <xf numFmtId="0" fontId="48" fillId="0" borderId="0" xfId="8" applyFont="1" applyAlignment="1">
      <alignment horizontal="left" vertical="center" indent="1"/>
    </xf>
    <xf numFmtId="0" fontId="62" fillId="0" borderId="0" xfId="8" applyFont="1"/>
    <xf numFmtId="0" fontId="48" fillId="0" borderId="0" xfId="8" applyFont="1"/>
    <xf numFmtId="0" fontId="63" fillId="8" borderId="0" xfId="0" applyFont="1" applyFill="1"/>
    <xf numFmtId="0" fontId="39" fillId="9" borderId="2" xfId="8" applyFont="1" applyFill="1" applyBorder="1" applyAlignment="1">
      <alignment horizontal="left" wrapText="1"/>
    </xf>
    <xf numFmtId="0" fontId="16" fillId="9" borderId="3" xfId="8" applyFont="1" applyFill="1" applyBorder="1"/>
    <xf numFmtId="0" fontId="8" fillId="9" borderId="0" xfId="8" applyFont="1" applyFill="1"/>
    <xf numFmtId="0" fontId="8" fillId="9" borderId="5" xfId="8" applyFont="1" applyFill="1" applyBorder="1"/>
    <xf numFmtId="0" fontId="8" fillId="9" borderId="59" xfId="8" applyFont="1" applyFill="1" applyBorder="1"/>
    <xf numFmtId="0" fontId="8" fillId="9" borderId="60" xfId="8" applyFont="1" applyFill="1" applyBorder="1"/>
    <xf numFmtId="0" fontId="53" fillId="9" borderId="6" xfId="8" applyFont="1" applyFill="1" applyBorder="1"/>
    <xf numFmtId="0" fontId="54" fillId="9" borderId="4" xfId="0" applyFont="1" applyFill="1" applyBorder="1"/>
    <xf numFmtId="0" fontId="24" fillId="9" borderId="58" xfId="8" quotePrefix="1" applyFont="1" applyFill="1" applyBorder="1"/>
    <xf numFmtId="9" fontId="18" fillId="0" borderId="0" xfId="6" applyFont="1" applyFill="1" applyBorder="1" applyAlignment="1"/>
    <xf numFmtId="167" fontId="18" fillId="0" borderId="0" xfId="1" applyNumberFormat="1" applyFont="1" applyBorder="1" applyAlignment="1"/>
    <xf numFmtId="0" fontId="20" fillId="0" borderId="0" xfId="0" applyFont="1"/>
    <xf numFmtId="0" fontId="7" fillId="15" borderId="6" xfId="0" applyFont="1" applyFill="1" applyBorder="1"/>
    <xf numFmtId="0" fontId="20" fillId="15" borderId="61" xfId="0" applyFont="1" applyFill="1" applyBorder="1"/>
    <xf numFmtId="0" fontId="24" fillId="0" borderId="0" xfId="0" applyFont="1"/>
    <xf numFmtId="0" fontId="46" fillId="0" borderId="0" xfId="0" applyFont="1"/>
    <xf numFmtId="0" fontId="65" fillId="8" borderId="0" xfId="0" applyFont="1" applyFill="1"/>
    <xf numFmtId="9" fontId="37" fillId="0" borderId="0" xfId="6" applyFont="1" applyFill="1" applyBorder="1" applyAlignment="1">
      <alignment horizontal="right" vertical="top"/>
    </xf>
    <xf numFmtId="167" fontId="9" fillId="0" borderId="0" xfId="4" applyNumberFormat="1" applyFont="1" applyFill="1" applyBorder="1" applyAlignment="1" applyProtection="1">
      <alignment horizontal="left"/>
    </xf>
    <xf numFmtId="0" fontId="8" fillId="0" borderId="0" xfId="4" applyNumberFormat="1" applyFont="1" applyFill="1" applyBorder="1" applyAlignment="1" applyProtection="1"/>
    <xf numFmtId="167" fontId="8" fillId="0" borderId="0" xfId="4" applyNumberFormat="1" applyFont="1" applyFill="1" applyBorder="1" applyAlignment="1" applyProtection="1">
      <alignment horizontal="left"/>
    </xf>
    <xf numFmtId="166" fontId="18" fillId="14" borderId="32" xfId="8" applyNumberFormat="1" applyFont="1" applyFill="1" applyBorder="1" applyAlignment="1">
      <alignment horizontal="center"/>
    </xf>
    <xf numFmtId="0" fontId="49" fillId="0" borderId="0" xfId="0" applyFont="1" applyAlignment="1">
      <alignment wrapText="1"/>
    </xf>
    <xf numFmtId="9" fontId="8" fillId="19" borderId="47" xfId="0" applyNumberFormat="1" applyFont="1" applyFill="1" applyBorder="1" applyAlignment="1">
      <alignment horizontal="center" vertical="center"/>
    </xf>
    <xf numFmtId="0" fontId="1" fillId="18" borderId="0" xfId="0" applyFont="1" applyFill="1"/>
    <xf numFmtId="0" fontId="56" fillId="20" borderId="0" xfId="0" applyFont="1" applyFill="1" applyAlignment="1">
      <alignment horizontal="center" vertical="center" wrapText="1"/>
    </xf>
    <xf numFmtId="0" fontId="1" fillId="25" borderId="0" xfId="0" applyFont="1" applyFill="1" applyAlignment="1">
      <alignment horizontal="center"/>
    </xf>
    <xf numFmtId="0" fontId="1" fillId="25" borderId="0" xfId="0" applyFont="1" applyFill="1"/>
    <xf numFmtId="0" fontId="41" fillId="25" borderId="0" xfId="0" applyFont="1" applyFill="1" applyAlignment="1">
      <alignment vertical="center"/>
    </xf>
    <xf numFmtId="0" fontId="8" fillId="25" borderId="0" xfId="0" applyFont="1" applyFill="1" applyAlignment="1">
      <alignment vertical="center"/>
    </xf>
    <xf numFmtId="0" fontId="9" fillId="8" borderId="0" xfId="0" applyFont="1" applyFill="1" applyAlignment="1">
      <alignment horizontal="center" vertical="center" wrapText="1"/>
    </xf>
    <xf numFmtId="0" fontId="9" fillId="15" borderId="13" xfId="8" applyFont="1" applyFill="1" applyBorder="1" applyAlignment="1">
      <alignment horizontal="center"/>
    </xf>
    <xf numFmtId="9" fontId="48" fillId="19" borderId="14" xfId="0" applyNumberFormat="1" applyFont="1" applyFill="1" applyBorder="1" applyAlignment="1">
      <alignment horizontal="center" vertical="center"/>
    </xf>
    <xf numFmtId="167" fontId="8" fillId="16" borderId="13" xfId="4" applyNumberFormat="1" applyFont="1" applyFill="1" applyBorder="1" applyAlignment="1" applyProtection="1">
      <alignment horizontal="left"/>
    </xf>
    <xf numFmtId="167" fontId="9" fillId="14" borderId="20" xfId="4" applyNumberFormat="1" applyFont="1" applyFill="1" applyBorder="1" applyAlignment="1" applyProtection="1">
      <alignment horizontal="left"/>
    </xf>
    <xf numFmtId="167" fontId="9" fillId="16" borderId="20" xfId="4" applyNumberFormat="1" applyFont="1" applyFill="1" applyBorder="1" applyAlignment="1" applyProtection="1">
      <alignment horizontal="left"/>
    </xf>
    <xf numFmtId="9" fontId="8" fillId="14" borderId="13" xfId="6" applyFont="1" applyFill="1" applyBorder="1" applyAlignment="1" applyProtection="1">
      <alignment horizontal="right"/>
    </xf>
    <xf numFmtId="9" fontId="48" fillId="19" borderId="14" xfId="0" applyNumberFormat="1" applyFont="1" applyFill="1" applyBorder="1" applyAlignment="1">
      <alignment horizontal="left"/>
    </xf>
    <xf numFmtId="0" fontId="9" fillId="15" borderId="20" xfId="8" applyFont="1" applyFill="1" applyBorder="1" applyAlignment="1">
      <alignment wrapText="1"/>
    </xf>
    <xf numFmtId="9" fontId="24" fillId="13" borderId="20" xfId="6" applyFont="1" applyFill="1" applyBorder="1" applyProtection="1">
      <protection locked="0"/>
    </xf>
    <xf numFmtId="9" fontId="0" fillId="8" borderId="13" xfId="6" applyFont="1" applyFill="1" applyBorder="1" applyAlignment="1">
      <alignment horizontal="center" vertical="center"/>
    </xf>
    <xf numFmtId="9" fontId="68" fillId="8" borderId="13" xfId="6" applyFont="1" applyFill="1" applyBorder="1" applyAlignment="1">
      <alignment horizontal="center" vertical="center"/>
    </xf>
    <xf numFmtId="0" fontId="9" fillId="15" borderId="23" xfId="8" applyFont="1" applyFill="1" applyBorder="1" applyAlignment="1">
      <alignment horizontal="center"/>
    </xf>
    <xf numFmtId="0" fontId="67" fillId="8" borderId="13" xfId="0" applyFont="1" applyFill="1" applyBorder="1" applyAlignment="1">
      <alignment horizontal="center" vertical="top" wrapText="1"/>
    </xf>
    <xf numFmtId="0" fontId="10" fillId="15" borderId="27" xfId="8" applyFont="1" applyFill="1" applyBorder="1" applyAlignment="1">
      <alignment horizontal="center" vertical="top"/>
    </xf>
    <xf numFmtId="0" fontId="8" fillId="0" borderId="0" xfId="8" applyFont="1" applyAlignment="1">
      <alignment vertical="top"/>
    </xf>
    <xf numFmtId="1" fontId="8" fillId="23" borderId="13" xfId="0" applyNumberFormat="1" applyFont="1" applyFill="1" applyBorder="1" applyProtection="1">
      <protection locked="0"/>
    </xf>
    <xf numFmtId="0" fontId="8" fillId="0" borderId="0" xfId="8" applyFont="1" applyAlignment="1">
      <alignment horizontal="center" vertical="center"/>
    </xf>
    <xf numFmtId="174" fontId="8" fillId="0" borderId="0" xfId="8" applyNumberFormat="1" applyFont="1"/>
    <xf numFmtId="174" fontId="9" fillId="0" borderId="0" xfId="8" applyNumberFormat="1" applyFont="1" applyAlignment="1">
      <alignment horizontal="center" vertical="center"/>
    </xf>
    <xf numFmtId="0" fontId="18" fillId="15" borderId="8" xfId="0" applyFont="1" applyFill="1" applyBorder="1" applyAlignment="1">
      <alignment vertical="center"/>
    </xf>
    <xf numFmtId="169" fontId="17" fillId="15" borderId="6" xfId="8" applyNumberFormat="1" applyFont="1" applyFill="1" applyBorder="1" applyAlignment="1">
      <alignment horizontal="center" vertical="center" wrapText="1"/>
    </xf>
    <xf numFmtId="169" fontId="17" fillId="15" borderId="32" xfId="8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7" fillId="0" borderId="24" xfId="0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34" xfId="0" applyFont="1" applyBorder="1" applyAlignment="1">
      <alignment vertical="center"/>
    </xf>
    <xf numFmtId="172" fontId="17" fillId="14" borderId="51" xfId="0" applyNumberFormat="1" applyFont="1" applyFill="1" applyBorder="1" applyAlignment="1">
      <alignment vertical="center"/>
    </xf>
    <xf numFmtId="0" fontId="20" fillId="0" borderId="0" xfId="0" applyFont="1" applyAlignment="1">
      <alignment vertical="center"/>
    </xf>
    <xf numFmtId="9" fontId="18" fillId="0" borderId="0" xfId="6" applyFont="1" applyFill="1" applyBorder="1" applyAlignment="1">
      <alignment horizontal="center" vertical="center"/>
    </xf>
    <xf numFmtId="167" fontId="18" fillId="0" borderId="0" xfId="0" applyNumberFormat="1" applyFont="1" applyAlignment="1">
      <alignment vertical="center"/>
    </xf>
    <xf numFmtId="167" fontId="18" fillId="0" borderId="0" xfId="1" applyNumberFormat="1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172" fontId="19" fillId="14" borderId="13" xfId="2" applyNumberFormat="1" applyFont="1" applyFill="1" applyBorder="1" applyAlignment="1" applyProtection="1">
      <alignment vertical="center" wrapText="1"/>
    </xf>
    <xf numFmtId="172" fontId="19" fillId="14" borderId="13" xfId="2" applyNumberFormat="1" applyFont="1" applyFill="1" applyBorder="1" applyAlignment="1" applyProtection="1">
      <alignment vertical="center"/>
    </xf>
    <xf numFmtId="172" fontId="19" fillId="13" borderId="13" xfId="2" applyNumberFormat="1" applyFont="1" applyFill="1" applyBorder="1" applyAlignment="1" applyProtection="1">
      <alignment vertical="top"/>
      <protection locked="0"/>
    </xf>
    <xf numFmtId="172" fontId="19" fillId="13" borderId="19" xfId="2" applyNumberFormat="1" applyFont="1" applyFill="1" applyBorder="1" applyAlignment="1" applyProtection="1">
      <alignment vertical="top"/>
      <protection locked="0"/>
    </xf>
    <xf numFmtId="49" fontId="18" fillId="14" borderId="28" xfId="0" applyNumberFormat="1" applyFont="1" applyFill="1" applyBorder="1" applyAlignment="1">
      <alignment vertical="center" wrapText="1"/>
    </xf>
    <xf numFmtId="49" fontId="18" fillId="13" borderId="28" xfId="0" applyNumberFormat="1" applyFont="1" applyFill="1" applyBorder="1" applyAlignment="1" applyProtection="1">
      <alignment vertical="top" wrapText="1"/>
      <protection locked="0"/>
    </xf>
    <xf numFmtId="49" fontId="18" fillId="13" borderId="42" xfId="0" applyNumberFormat="1" applyFont="1" applyFill="1" applyBorder="1" applyAlignment="1" applyProtection="1">
      <alignment vertical="top" wrapText="1"/>
      <protection locked="0"/>
    </xf>
    <xf numFmtId="169" fontId="17" fillId="15" borderId="24" xfId="8" applyNumberFormat="1" applyFont="1" applyFill="1" applyBorder="1" applyAlignment="1">
      <alignment horizontal="center" vertical="center" wrapText="1"/>
    </xf>
    <xf numFmtId="0" fontId="67" fillId="0" borderId="13" xfId="0" applyFont="1" applyBorder="1" applyAlignment="1">
      <alignment horizontal="center" vertical="top" wrapText="1"/>
    </xf>
    <xf numFmtId="0" fontId="49" fillId="0" borderId="65" xfId="0" applyFont="1" applyBorder="1" applyAlignment="1">
      <alignment wrapText="1"/>
    </xf>
    <xf numFmtId="49" fontId="18" fillId="13" borderId="39" xfId="0" applyNumberFormat="1" applyFont="1" applyFill="1" applyBorder="1" applyProtection="1">
      <protection locked="0"/>
    </xf>
    <xf numFmtId="166" fontId="18" fillId="14" borderId="24" xfId="0" applyNumberFormat="1" applyFont="1" applyFill="1" applyBorder="1"/>
    <xf numFmtId="169" fontId="17" fillId="15" borderId="34" xfId="8" applyNumberFormat="1" applyFont="1" applyFill="1" applyBorder="1" applyAlignment="1">
      <alignment horizontal="center" vertical="center"/>
    </xf>
    <xf numFmtId="0" fontId="8" fillId="0" borderId="9" xfId="0" applyFont="1" applyBorder="1" applyAlignment="1" applyProtection="1">
      <alignment horizontal="left" vertical="top" wrapText="1"/>
      <protection locked="0"/>
    </xf>
    <xf numFmtId="0" fontId="8" fillId="0" borderId="45" xfId="0" applyFont="1" applyBorder="1" applyAlignment="1" applyProtection="1">
      <alignment horizontal="left" vertical="top" wrapText="1"/>
      <protection locked="0"/>
    </xf>
    <xf numFmtId="0" fontId="44" fillId="8" borderId="0" xfId="0" applyFont="1" applyFill="1"/>
    <xf numFmtId="0" fontId="48" fillId="8" borderId="0" xfId="0" applyFont="1" applyFill="1" applyAlignment="1">
      <alignment horizontal="left" vertical="top"/>
    </xf>
    <xf numFmtId="0" fontId="29" fillId="8" borderId="0" xfId="3" applyFont="1" applyFill="1" applyAlignment="1" applyProtection="1">
      <alignment vertical="top"/>
    </xf>
    <xf numFmtId="49" fontId="8" fillId="13" borderId="22" xfId="8" applyNumberFormat="1" applyFont="1" applyFill="1" applyBorder="1" applyProtection="1">
      <protection locked="0"/>
    </xf>
    <xf numFmtId="174" fontId="9" fillId="13" borderId="13" xfId="8" applyNumberFormat="1" applyFont="1" applyFill="1" applyBorder="1" applyAlignment="1" applyProtection="1">
      <alignment horizontal="center" vertical="center"/>
      <protection locked="0"/>
    </xf>
    <xf numFmtId="0" fontId="8" fillId="13" borderId="66" xfId="0" applyFont="1" applyFill="1" applyBorder="1" applyProtection="1">
      <protection locked="0"/>
    </xf>
    <xf numFmtId="164" fontId="8" fillId="14" borderId="13" xfId="0" applyNumberFormat="1" applyFont="1" applyFill="1" applyBorder="1"/>
    <xf numFmtId="167" fontId="8" fillId="14" borderId="13" xfId="0" applyNumberFormat="1" applyFont="1" applyFill="1" applyBorder="1" applyAlignment="1">
      <alignment horizontal="left"/>
    </xf>
    <xf numFmtId="1" fontId="8" fillId="16" borderId="13" xfId="0" applyNumberFormat="1" applyFont="1" applyFill="1" applyBorder="1"/>
    <xf numFmtId="0" fontId="9" fillId="0" borderId="0" xfId="0" applyFont="1" applyAlignment="1">
      <alignment horizontal="left"/>
    </xf>
    <xf numFmtId="1" fontId="9" fillId="16" borderId="13" xfId="0" applyNumberFormat="1" applyFont="1" applyFill="1" applyBorder="1"/>
    <xf numFmtId="167" fontId="9" fillId="16" borderId="13" xfId="0" applyNumberFormat="1" applyFont="1" applyFill="1" applyBorder="1"/>
    <xf numFmtId="167" fontId="8" fillId="14" borderId="13" xfId="0" applyNumberFormat="1" applyFont="1" applyFill="1" applyBorder="1"/>
    <xf numFmtId="167" fontId="8" fillId="16" borderId="13" xfId="0" applyNumberFormat="1" applyFont="1" applyFill="1" applyBorder="1"/>
    <xf numFmtId="0" fontId="7" fillId="0" borderId="0" xfId="0" applyFont="1" applyAlignment="1">
      <alignment horizontal="left"/>
    </xf>
    <xf numFmtId="0" fontId="26" fillId="8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9" fillId="10" borderId="0" xfId="0" applyFont="1" applyFill="1" applyAlignment="1">
      <alignment horizontal="left"/>
    </xf>
    <xf numFmtId="0" fontId="25" fillId="0" borderId="0" xfId="0" applyFont="1"/>
    <xf numFmtId="0" fontId="53" fillId="0" borderId="0" xfId="0" applyFont="1"/>
    <xf numFmtId="0" fontId="32" fillId="2" borderId="0" xfId="0" applyFont="1" applyFill="1" applyAlignment="1">
      <alignment horizontal="left"/>
    </xf>
    <xf numFmtId="0" fontId="15" fillId="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1" fillId="2" borderId="4" xfId="0" applyFont="1" applyFill="1" applyBorder="1" applyAlignment="1">
      <alignment horizontal="left"/>
    </xf>
    <xf numFmtId="0" fontId="11" fillId="2" borderId="0" xfId="0" applyFont="1" applyFill="1" applyAlignment="1">
      <alignment horizontal="left"/>
    </xf>
    <xf numFmtId="0" fontId="8" fillId="0" borderId="0" xfId="0" quotePrefix="1" applyFont="1" applyAlignment="1">
      <alignment horizontal="left"/>
    </xf>
    <xf numFmtId="0" fontId="8" fillId="0" borderId="10" xfId="0" applyFont="1" applyBorder="1" applyAlignment="1">
      <alignment horizontal="left"/>
    </xf>
    <xf numFmtId="169" fontId="9" fillId="14" borderId="20" xfId="0" applyNumberFormat="1" applyFont="1" applyFill="1" applyBorder="1"/>
    <xf numFmtId="169" fontId="9" fillId="14" borderId="21" xfId="0" applyNumberFormat="1" applyFont="1" applyFill="1" applyBorder="1"/>
    <xf numFmtId="0" fontId="9" fillId="14" borderId="21" xfId="0" applyFont="1" applyFill="1" applyBorder="1"/>
    <xf numFmtId="0" fontId="9" fillId="14" borderId="22" xfId="0" applyFont="1" applyFill="1" applyBorder="1"/>
    <xf numFmtId="169" fontId="9" fillId="14" borderId="22" xfId="0" applyNumberFormat="1" applyFont="1" applyFill="1" applyBorder="1"/>
    <xf numFmtId="169" fontId="9" fillId="0" borderId="0" xfId="0" applyNumberFormat="1" applyFont="1"/>
    <xf numFmtId="0" fontId="9" fillId="0" borderId="0" xfId="0" applyFont="1" applyAlignment="1">
      <alignment horizontal="center"/>
    </xf>
    <xf numFmtId="0" fontId="8" fillId="2" borderId="0" xfId="0" applyFont="1" applyFill="1" applyAlignment="1">
      <alignment horizontal="left"/>
    </xf>
    <xf numFmtId="0" fontId="45" fillId="0" borderId="0" xfId="0" applyFont="1" applyAlignment="1">
      <alignment horizontal="left"/>
    </xf>
    <xf numFmtId="0" fontId="33" fillId="0" borderId="0" xfId="0" applyFont="1" applyAlignment="1">
      <alignment horizontal="left" vertical="top"/>
    </xf>
    <xf numFmtId="0" fontId="44" fillId="0" borderId="15" xfId="0" applyFont="1" applyBorder="1" applyAlignment="1">
      <alignment vertical="top"/>
    </xf>
    <xf numFmtId="0" fontId="44" fillId="0" borderId="0" xfId="0" applyFont="1" applyAlignment="1">
      <alignment vertical="top"/>
    </xf>
    <xf numFmtId="0" fontId="8" fillId="4" borderId="0" xfId="0" applyFont="1" applyFill="1" applyAlignment="1">
      <alignment horizontal="left"/>
    </xf>
    <xf numFmtId="0" fontId="12" fillId="4" borderId="0" xfId="0" applyFont="1" applyFill="1" applyAlignment="1">
      <alignment horizontal="left"/>
    </xf>
    <xf numFmtId="0" fontId="34" fillId="4" borderId="0" xfId="0" applyFont="1" applyFill="1" applyAlignment="1">
      <alignment horizontal="left"/>
    </xf>
    <xf numFmtId="0" fontId="8" fillId="2" borderId="4" xfId="0" applyFont="1" applyFill="1" applyBorder="1" applyAlignment="1">
      <alignment horizontal="left"/>
    </xf>
    <xf numFmtId="0" fontId="11" fillId="4" borderId="0" xfId="0" quotePrefix="1" applyFont="1" applyFill="1" applyAlignment="1">
      <alignment horizontal="left"/>
    </xf>
    <xf numFmtId="0" fontId="38" fillId="2" borderId="0" xfId="0" applyFont="1" applyFill="1" applyAlignment="1">
      <alignment horizontal="left"/>
    </xf>
    <xf numFmtId="0" fontId="12" fillId="8" borderId="13" xfId="0" applyFont="1" applyFill="1" applyBorder="1" applyAlignment="1">
      <alignment horizontal="left" wrapText="1"/>
    </xf>
    <xf numFmtId="0" fontId="12" fillId="0" borderId="20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57" fillId="0" borderId="13" xfId="0" applyFont="1" applyBorder="1" applyAlignment="1">
      <alignment horizontal="left" wrapText="1"/>
    </xf>
    <xf numFmtId="0" fontId="12" fillId="2" borderId="0" xfId="0" applyFont="1" applyFill="1" applyAlignment="1">
      <alignment horizontal="left"/>
    </xf>
    <xf numFmtId="0" fontId="43" fillId="0" borderId="0" xfId="0" applyFont="1" applyAlignment="1">
      <alignment horizontal="left"/>
    </xf>
    <xf numFmtId="0" fontId="37" fillId="8" borderId="0" xfId="0" applyFont="1" applyFill="1" applyAlignment="1">
      <alignment horizontal="left"/>
    </xf>
    <xf numFmtId="0" fontId="12" fillId="0" borderId="10" xfId="0" applyFont="1" applyBorder="1" applyAlignment="1">
      <alignment wrapText="1"/>
    </xf>
    <xf numFmtId="0" fontId="43" fillId="0" borderId="10" xfId="0" applyFont="1" applyBorder="1" applyAlignment="1">
      <alignment wrapText="1"/>
    </xf>
    <xf numFmtId="0" fontId="12" fillId="0" borderId="45" xfId="0" applyFont="1" applyBorder="1" applyAlignment="1">
      <alignment wrapText="1"/>
    </xf>
    <xf numFmtId="14" fontId="8" fillId="0" borderId="0" xfId="0" applyNumberFormat="1" applyFont="1" applyAlignment="1">
      <alignment horizontal="left"/>
    </xf>
    <xf numFmtId="0" fontId="12" fillId="0" borderId="13" xfId="0" applyFont="1" applyBorder="1" applyAlignment="1">
      <alignment wrapText="1"/>
    </xf>
    <xf numFmtId="0" fontId="9" fillId="10" borderId="1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44" fillId="0" borderId="0" xfId="0" applyFont="1" applyAlignment="1">
      <alignment horizontal="left"/>
    </xf>
    <xf numFmtId="0" fontId="8" fillId="0" borderId="57" xfId="0" applyFont="1" applyBorder="1" applyAlignment="1">
      <alignment horizontal="left"/>
    </xf>
    <xf numFmtId="0" fontId="12" fillId="0" borderId="20" xfId="0" applyFont="1" applyBorder="1" applyAlignment="1">
      <alignment wrapText="1"/>
    </xf>
    <xf numFmtId="0" fontId="12" fillId="8" borderId="20" xfId="0" applyFont="1" applyFill="1" applyBorder="1" applyAlignment="1">
      <alignment wrapText="1"/>
    </xf>
    <xf numFmtId="0" fontId="12" fillId="0" borderId="20" xfId="0" applyFont="1" applyBorder="1"/>
    <xf numFmtId="0" fontId="12" fillId="8" borderId="57" xfId="0" applyFont="1" applyFill="1" applyBorder="1"/>
    <xf numFmtId="0" fontId="12" fillId="0" borderId="21" xfId="0" applyFont="1" applyBorder="1" applyAlignment="1">
      <alignment wrapText="1"/>
    </xf>
    <xf numFmtId="167" fontId="8" fillId="14" borderId="22" xfId="0" applyNumberFormat="1" applyFont="1" applyFill="1" applyBorder="1"/>
    <xf numFmtId="0" fontId="9" fillId="2" borderId="0" xfId="0" applyFont="1" applyFill="1" applyAlignment="1">
      <alignment horizontal="left"/>
    </xf>
    <xf numFmtId="0" fontId="12" fillId="0" borderId="20" xfId="0" applyFont="1" applyBorder="1" applyAlignment="1">
      <alignment horizontal="left" wrapText="1"/>
    </xf>
    <xf numFmtId="0" fontId="12" fillId="0" borderId="21" xfId="0" applyFont="1" applyBorder="1"/>
    <xf numFmtId="167" fontId="9" fillId="0" borderId="0" xfId="0" applyNumberFormat="1" applyFont="1" applyAlignment="1">
      <alignment horizontal="left"/>
    </xf>
    <xf numFmtId="0" fontId="35" fillId="4" borderId="0" xfId="0" applyFont="1" applyFill="1" applyAlignment="1">
      <alignment horizontal="left"/>
    </xf>
    <xf numFmtId="0" fontId="36" fillId="4" borderId="0" xfId="0" applyFont="1" applyFill="1" applyAlignment="1">
      <alignment horizontal="left"/>
    </xf>
    <xf numFmtId="0" fontId="11" fillId="0" borderId="4" xfId="0" applyFont="1" applyBorder="1" applyAlignment="1">
      <alignment horizontal="left"/>
    </xf>
    <xf numFmtId="0" fontId="11" fillId="4" borderId="5" xfId="0" applyFont="1" applyFill="1" applyBorder="1" applyAlignment="1">
      <alignment horizontal="left"/>
    </xf>
    <xf numFmtId="0" fontId="11" fillId="0" borderId="0" xfId="0" applyFont="1" applyAlignment="1">
      <alignment horizontal="left"/>
    </xf>
    <xf numFmtId="167" fontId="12" fillId="0" borderId="13" xfId="0" applyNumberFormat="1" applyFont="1" applyBorder="1" applyAlignment="1">
      <alignment horizontal="left" wrapText="1"/>
    </xf>
    <xf numFmtId="0" fontId="12" fillId="0" borderId="13" xfId="0" applyFont="1" applyBorder="1"/>
    <xf numFmtId="0" fontId="12" fillId="0" borderId="0" xfId="0" applyFont="1"/>
    <xf numFmtId="0" fontId="8" fillId="2" borderId="0" xfId="0" applyFont="1" applyFill="1"/>
    <xf numFmtId="0" fontId="8" fillId="0" borderId="20" xfId="0" applyFont="1" applyBorder="1"/>
    <xf numFmtId="0" fontId="8" fillId="0" borderId="21" xfId="0" applyFont="1" applyBorder="1"/>
    <xf numFmtId="167" fontId="8" fillId="16" borderId="13" xfId="0" applyNumberFormat="1" applyFont="1" applyFill="1" applyBorder="1" applyAlignment="1">
      <alignment horizontal="left"/>
    </xf>
    <xf numFmtId="167" fontId="8" fillId="0" borderId="0" xfId="0" applyNumberFormat="1" applyFont="1" applyAlignment="1">
      <alignment horizontal="left"/>
    </xf>
    <xf numFmtId="0" fontId="8" fillId="0" borderId="36" xfId="0" applyFont="1" applyBorder="1" applyAlignment="1">
      <alignment horizontal="left"/>
    </xf>
    <xf numFmtId="0" fontId="8" fillId="0" borderId="37" xfId="0" applyFont="1" applyBorder="1" applyAlignment="1">
      <alignment horizontal="left"/>
    </xf>
    <xf numFmtId="170" fontId="8" fillId="0" borderId="0" xfId="0" applyNumberFormat="1" applyFont="1" applyAlignment="1">
      <alignment horizontal="left"/>
    </xf>
    <xf numFmtId="0" fontId="9" fillId="0" borderId="20" xfId="0" applyFont="1" applyBorder="1"/>
    <xf numFmtId="0" fontId="9" fillId="0" borderId="21" xfId="0" applyFont="1" applyBorder="1"/>
    <xf numFmtId="0" fontId="27" fillId="0" borderId="0" xfId="0" applyFont="1" applyAlignment="1">
      <alignment horizontal="left"/>
    </xf>
    <xf numFmtId="0" fontId="48" fillId="0" borderId="21" xfId="0" applyFont="1" applyBorder="1"/>
    <xf numFmtId="0" fontId="59" fillId="0" borderId="21" xfId="0" applyFont="1" applyBorder="1" applyAlignment="1">
      <alignment horizontal="right"/>
    </xf>
    <xf numFmtId="0" fontId="9" fillId="0" borderId="21" xfId="0" applyFont="1" applyBorder="1" applyAlignment="1">
      <alignment horizontal="left"/>
    </xf>
    <xf numFmtId="0" fontId="38" fillId="0" borderId="21" xfId="0" applyFont="1" applyBorder="1"/>
    <xf numFmtId="0" fontId="38" fillId="0" borderId="13" xfId="0" applyFont="1" applyBorder="1"/>
    <xf numFmtId="0" fontId="38" fillId="0" borderId="20" xfId="0" applyFont="1" applyBorder="1"/>
    <xf numFmtId="0" fontId="9" fillId="0" borderId="22" xfId="0" applyFont="1" applyBorder="1" applyAlignment="1">
      <alignment horizontal="right"/>
    </xf>
    <xf numFmtId="0" fontId="9" fillId="0" borderId="13" xfId="0" applyFont="1" applyBorder="1"/>
    <xf numFmtId="0" fontId="26" fillId="0" borderId="21" xfId="0" applyFont="1" applyBorder="1" applyAlignment="1">
      <alignment horizontal="left"/>
    </xf>
    <xf numFmtId="0" fontId="51" fillId="0" borderId="21" xfId="0" applyFont="1" applyBorder="1"/>
    <xf numFmtId="0" fontId="51" fillId="0" borderId="21" xfId="0" applyFont="1" applyBorder="1" applyAlignment="1">
      <alignment horizontal="right"/>
    </xf>
    <xf numFmtId="171" fontId="51" fillId="0" borderId="0" xfId="4" applyNumberFormat="1" applyFont="1" applyFill="1" applyBorder="1" applyAlignment="1" applyProtection="1">
      <alignment horizontal="right"/>
    </xf>
    <xf numFmtId="0" fontId="8" fillId="0" borderId="39" xfId="0" applyFont="1" applyBorder="1" applyAlignment="1">
      <alignment horizontal="left"/>
    </xf>
    <xf numFmtId="0" fontId="8" fillId="0" borderId="40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41" xfId="0" applyFont="1" applyBorder="1" applyAlignment="1">
      <alignment horizontal="left"/>
    </xf>
    <xf numFmtId="0" fontId="8" fillId="0" borderId="28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12" fillId="23" borderId="13" xfId="0" applyFont="1" applyFill="1" applyBorder="1" applyAlignment="1">
      <alignment horizontal="left" wrapText="1"/>
    </xf>
    <xf numFmtId="167" fontId="8" fillId="14" borderId="20" xfId="0" applyNumberFormat="1" applyFont="1" applyFill="1" applyBorder="1" applyAlignment="1">
      <alignment horizontal="left"/>
    </xf>
    <xf numFmtId="0" fontId="9" fillId="0" borderId="13" xfId="0" applyFont="1" applyBorder="1" applyAlignment="1">
      <alignment horizontal="right"/>
    </xf>
    <xf numFmtId="164" fontId="12" fillId="0" borderId="13" xfId="0" applyNumberFormat="1" applyFont="1" applyBorder="1" applyAlignment="1">
      <alignment horizontal="left" wrapText="1"/>
    </xf>
    <xf numFmtId="0" fontId="66" fillId="8" borderId="21" xfId="0" applyFont="1" applyFill="1" applyBorder="1" applyAlignment="1">
      <alignment horizontal="right"/>
    </xf>
    <xf numFmtId="0" fontId="29" fillId="0" borderId="0" xfId="3" applyFont="1" applyAlignment="1" applyProtection="1"/>
    <xf numFmtId="0" fontId="18" fillId="17" borderId="4" xfId="0" applyFont="1" applyFill="1" applyBorder="1" applyAlignment="1">
      <alignment horizontal="left"/>
    </xf>
    <xf numFmtId="0" fontId="50" fillId="22" borderId="20" xfId="0" applyFont="1" applyFill="1" applyBorder="1" applyAlignment="1">
      <alignment horizontal="left" wrapText="1"/>
    </xf>
    <xf numFmtId="165" fontId="8" fillId="13" borderId="13" xfId="0" applyNumberFormat="1" applyFont="1" applyFill="1" applyBorder="1" applyProtection="1">
      <protection locked="0"/>
    </xf>
    <xf numFmtId="0" fontId="8" fillId="0" borderId="15" xfId="0" applyFont="1" applyBorder="1" applyAlignment="1" applyProtection="1">
      <alignment vertical="top" wrapText="1"/>
      <protection locked="0"/>
    </xf>
    <xf numFmtId="0" fontId="8" fillId="0" borderId="0" xfId="0" applyFont="1" applyAlignment="1" applyProtection="1">
      <alignment vertical="top" wrapText="1"/>
      <protection locked="0"/>
    </xf>
    <xf numFmtId="0" fontId="8" fillId="0" borderId="10" xfId="0" applyFont="1" applyBorder="1" applyAlignment="1" applyProtection="1">
      <alignment vertical="top" wrapText="1"/>
      <protection locked="0"/>
    </xf>
    <xf numFmtId="0" fontId="8" fillId="13" borderId="20" xfId="0" applyFont="1" applyFill="1" applyBorder="1" applyAlignment="1" applyProtection="1">
      <alignment horizontal="left"/>
      <protection locked="0"/>
    </xf>
    <xf numFmtId="0" fontId="8" fillId="13" borderId="21" xfId="0" applyFont="1" applyFill="1" applyBorder="1" applyAlignment="1" applyProtection="1">
      <alignment horizontal="left"/>
      <protection locked="0"/>
    </xf>
    <xf numFmtId="0" fontId="8" fillId="13" borderId="22" xfId="0" applyFont="1" applyFill="1" applyBorder="1" applyAlignment="1" applyProtection="1">
      <alignment horizontal="left"/>
      <protection locked="0"/>
    </xf>
    <xf numFmtId="0" fontId="12" fillId="0" borderId="20" xfId="0" applyFont="1" applyBorder="1"/>
    <xf numFmtId="0" fontId="12" fillId="0" borderId="21" xfId="0" applyFont="1" applyBorder="1"/>
    <xf numFmtId="0" fontId="12" fillId="0" borderId="22" xfId="0" applyFont="1" applyBorder="1"/>
    <xf numFmtId="0" fontId="9" fillId="13" borderId="21" xfId="0" applyFont="1" applyFill="1" applyBorder="1" applyAlignment="1" applyProtection="1">
      <alignment horizontal="center"/>
      <protection locked="0"/>
    </xf>
    <xf numFmtId="0" fontId="9" fillId="13" borderId="22" xfId="0" applyFont="1" applyFill="1" applyBorder="1" applyAlignment="1" applyProtection="1">
      <alignment horizontal="center"/>
      <protection locked="0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8" fillId="12" borderId="21" xfId="0" applyFont="1" applyFill="1" applyBorder="1" applyAlignment="1" applyProtection="1">
      <alignment horizontal="left"/>
      <protection locked="0"/>
    </xf>
    <xf numFmtId="0" fontId="8" fillId="12" borderId="22" xfId="0" applyFont="1" applyFill="1" applyBorder="1" applyAlignment="1" applyProtection="1">
      <alignment horizontal="left"/>
      <protection locked="0"/>
    </xf>
    <xf numFmtId="0" fontId="9" fillId="0" borderId="20" xfId="0" applyFont="1" applyBorder="1" applyAlignment="1">
      <alignment horizontal="center" wrapText="1"/>
    </xf>
    <xf numFmtId="0" fontId="9" fillId="0" borderId="21" xfId="0" applyFont="1" applyBorder="1" applyAlignment="1">
      <alignment horizontal="center" wrapText="1"/>
    </xf>
    <xf numFmtId="0" fontId="9" fillId="0" borderId="22" xfId="0" applyFont="1" applyBorder="1" applyAlignment="1">
      <alignment horizontal="center" wrapText="1"/>
    </xf>
    <xf numFmtId="0" fontId="34" fillId="0" borderId="20" xfId="0" applyFont="1" applyBorder="1" applyAlignment="1">
      <alignment horizontal="center" wrapText="1"/>
    </xf>
    <xf numFmtId="0" fontId="34" fillId="0" borderId="21" xfId="0" applyFont="1" applyBorder="1" applyAlignment="1">
      <alignment horizontal="center" wrapText="1"/>
    </xf>
    <xf numFmtId="0" fontId="34" fillId="0" borderId="22" xfId="0" applyFont="1" applyBorder="1" applyAlignment="1">
      <alignment horizontal="center" wrapText="1"/>
    </xf>
    <xf numFmtId="0" fontId="34" fillId="8" borderId="20" xfId="0" applyFont="1" applyFill="1" applyBorder="1" applyAlignment="1">
      <alignment horizontal="center"/>
    </xf>
    <xf numFmtId="0" fontId="34" fillId="8" borderId="21" xfId="0" applyFont="1" applyFill="1" applyBorder="1" applyAlignment="1">
      <alignment horizontal="center"/>
    </xf>
    <xf numFmtId="0" fontId="34" fillId="8" borderId="22" xfId="0" applyFont="1" applyFill="1" applyBorder="1" applyAlignment="1">
      <alignment horizontal="center"/>
    </xf>
    <xf numFmtId="0" fontId="8" fillId="13" borderId="20" xfId="0" applyFont="1" applyFill="1" applyBorder="1" applyProtection="1">
      <protection locked="0"/>
    </xf>
    <xf numFmtId="0" fontId="8" fillId="12" borderId="22" xfId="0" applyFont="1" applyFill="1" applyBorder="1" applyProtection="1">
      <protection locked="0"/>
    </xf>
    <xf numFmtId="0" fontId="9" fillId="13" borderId="20" xfId="0" applyFont="1" applyFill="1" applyBorder="1" applyAlignment="1" applyProtection="1">
      <alignment horizontal="left"/>
      <protection locked="0"/>
    </xf>
    <xf numFmtId="0" fontId="9" fillId="13" borderId="21" xfId="0" applyFont="1" applyFill="1" applyBorder="1" applyAlignment="1" applyProtection="1">
      <alignment horizontal="left"/>
      <protection locked="0"/>
    </xf>
    <xf numFmtId="0" fontId="12" fillId="0" borderId="20" xfId="0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22" xfId="0" applyFont="1" applyBorder="1" applyAlignment="1">
      <alignment horizontal="left" wrapText="1"/>
    </xf>
    <xf numFmtId="2" fontId="8" fillId="13" borderId="20" xfId="0" applyNumberFormat="1" applyFont="1" applyFill="1" applyBorder="1" applyProtection="1">
      <protection locked="0"/>
    </xf>
    <xf numFmtId="2" fontId="8" fillId="12" borderId="22" xfId="0" applyNumberFormat="1" applyFont="1" applyFill="1" applyBorder="1" applyProtection="1">
      <protection locked="0"/>
    </xf>
    <xf numFmtId="0" fontId="8" fillId="13" borderId="13" xfId="0" applyFont="1" applyFill="1" applyBorder="1" applyAlignment="1" applyProtection="1">
      <alignment horizontal="left"/>
      <protection locked="0"/>
    </xf>
    <xf numFmtId="0" fontId="8" fillId="12" borderId="13" xfId="0" applyFont="1" applyFill="1" applyBorder="1" applyAlignment="1" applyProtection="1">
      <alignment horizontal="left"/>
      <protection locked="0"/>
    </xf>
    <xf numFmtId="0" fontId="45" fillId="8" borderId="10" xfId="0" applyFont="1" applyFill="1" applyBorder="1" applyAlignment="1">
      <alignment horizontal="center" wrapText="1"/>
    </xf>
    <xf numFmtId="0" fontId="45" fillId="8" borderId="45" xfId="0" applyFont="1" applyFill="1" applyBorder="1" applyAlignment="1">
      <alignment horizontal="center" wrapText="1"/>
    </xf>
    <xf numFmtId="0" fontId="12" fillId="0" borderId="20" xfId="0" applyFont="1" applyBorder="1" applyAlignment="1">
      <alignment horizontal="left"/>
    </xf>
    <xf numFmtId="0" fontId="12" fillId="0" borderId="22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8" fillId="13" borderId="22" xfId="0" applyFont="1" applyFill="1" applyBorder="1" applyProtection="1">
      <protection locked="0"/>
    </xf>
    <xf numFmtId="2" fontId="8" fillId="13" borderId="22" xfId="0" applyNumberFormat="1" applyFont="1" applyFill="1" applyBorder="1" applyProtection="1">
      <protection locked="0"/>
    </xf>
    <xf numFmtId="0" fontId="8" fillId="0" borderId="29" xfId="0" applyFont="1" applyBorder="1" applyAlignment="1" applyProtection="1">
      <alignment horizontal="center" vertical="top" wrapText="1"/>
      <protection locked="0"/>
    </xf>
    <xf numFmtId="0" fontId="8" fillId="0" borderId="15" xfId="0" applyFont="1" applyBorder="1" applyAlignment="1" applyProtection="1">
      <alignment horizontal="center" vertical="top" wrapText="1"/>
      <protection locked="0"/>
    </xf>
    <xf numFmtId="0" fontId="8" fillId="0" borderId="37" xfId="0" applyFont="1" applyBorder="1" applyAlignment="1" applyProtection="1">
      <alignment horizontal="center" vertical="top" wrapText="1"/>
      <protection locked="0"/>
    </xf>
    <xf numFmtId="0" fontId="8" fillId="0" borderId="0" xfId="0" applyFont="1" applyAlignment="1" applyProtection="1">
      <alignment horizontal="center" vertical="top" wrapText="1"/>
      <protection locked="0"/>
    </xf>
    <xf numFmtId="0" fontId="8" fillId="0" borderId="52" xfId="0" applyFont="1" applyBorder="1" applyAlignment="1" applyProtection="1">
      <alignment horizontal="center" vertical="top" wrapText="1"/>
      <protection locked="0"/>
    </xf>
    <xf numFmtId="0" fontId="8" fillId="0" borderId="10" xfId="0" applyFont="1" applyBorder="1" applyAlignment="1" applyProtection="1">
      <alignment horizontal="center" vertical="top" wrapText="1"/>
      <protection locked="0"/>
    </xf>
    <xf numFmtId="0" fontId="9" fillId="0" borderId="20" xfId="0" applyFont="1" applyBorder="1" applyAlignment="1">
      <alignment horizontal="left" wrapText="1"/>
    </xf>
    <xf numFmtId="0" fontId="9" fillId="0" borderId="21" xfId="0" applyFont="1" applyBorder="1" applyAlignment="1">
      <alignment horizontal="left" wrapText="1"/>
    </xf>
    <xf numFmtId="0" fontId="48" fillId="8" borderId="0" xfId="0" applyFont="1" applyFill="1" applyAlignment="1">
      <alignment horizontal="left" vertical="top" wrapText="1"/>
    </xf>
    <xf numFmtId="0" fontId="8" fillId="25" borderId="0" xfId="0" applyFont="1" applyFill="1" applyAlignment="1">
      <alignment vertical="top" wrapText="1"/>
    </xf>
    <xf numFmtId="0" fontId="1" fillId="25" borderId="0" xfId="0" applyFont="1" applyFill="1"/>
    <xf numFmtId="0" fontId="8" fillId="25" borderId="0" xfId="0" applyFont="1" applyFill="1" applyAlignment="1">
      <alignment vertical="top"/>
    </xf>
    <xf numFmtId="0" fontId="8" fillId="25" borderId="0" xfId="0" applyFont="1" applyFill="1" applyAlignment="1">
      <alignment horizontal="center" vertical="center"/>
    </xf>
    <xf numFmtId="0" fontId="8" fillId="25" borderId="0" xfId="0" applyFont="1" applyFill="1" applyAlignment="1">
      <alignment vertical="center" wrapText="1"/>
    </xf>
    <xf numFmtId="0" fontId="8" fillId="25" borderId="0" xfId="0" applyFont="1" applyFill="1" applyAlignment="1">
      <alignment vertical="center"/>
    </xf>
    <xf numFmtId="0" fontId="8" fillId="25" borderId="0" xfId="0" applyFont="1" applyFill="1" applyAlignment="1">
      <alignment horizontal="left" vertical="center" wrapText="1"/>
    </xf>
    <xf numFmtId="0" fontId="56" fillId="20" borderId="62" xfId="0" applyFont="1" applyFill="1" applyBorder="1" applyAlignment="1">
      <alignment horizontal="center" vertical="center" wrapText="1"/>
    </xf>
    <xf numFmtId="0" fontId="56" fillId="20" borderId="63" xfId="0" applyFont="1" applyFill="1" applyBorder="1" applyAlignment="1">
      <alignment horizontal="center" vertical="center" wrapText="1"/>
    </xf>
    <xf numFmtId="0" fontId="56" fillId="20" borderId="64" xfId="0" applyFont="1" applyFill="1" applyBorder="1" applyAlignment="1">
      <alignment horizontal="center" vertical="center" wrapText="1"/>
    </xf>
    <xf numFmtId="0" fontId="66" fillId="24" borderId="6" xfId="0" applyFont="1" applyFill="1" applyBorder="1" applyAlignment="1">
      <alignment vertical="center"/>
    </xf>
    <xf numFmtId="0" fontId="66" fillId="24" borderId="3" xfId="0" applyFont="1" applyFill="1" applyBorder="1" applyAlignment="1">
      <alignment vertical="center"/>
    </xf>
    <xf numFmtId="0" fontId="8" fillId="26" borderId="0" xfId="0" applyFont="1" applyFill="1"/>
    <xf numFmtId="0" fontId="50" fillId="22" borderId="48" xfId="0" applyFont="1" applyFill="1" applyBorder="1" applyAlignment="1">
      <alignment horizontal="left" wrapText="1"/>
    </xf>
    <xf numFmtId="0" fontId="50" fillId="22" borderId="21" xfId="0" applyFont="1" applyFill="1" applyBorder="1" applyAlignment="1">
      <alignment horizontal="left" wrapText="1"/>
    </xf>
    <xf numFmtId="0" fontId="50" fillId="22" borderId="22" xfId="0" applyFont="1" applyFill="1" applyBorder="1" applyAlignment="1">
      <alignment horizontal="left" wrapText="1"/>
    </xf>
    <xf numFmtId="0" fontId="50" fillId="22" borderId="20" xfId="0" applyFont="1" applyFill="1" applyBorder="1" applyAlignment="1">
      <alignment horizontal="left" wrapText="1"/>
    </xf>
    <xf numFmtId="0" fontId="9" fillId="15" borderId="20" xfId="8" applyFont="1" applyFill="1" applyBorder="1" applyAlignment="1">
      <alignment horizontal="left"/>
    </xf>
    <xf numFmtId="0" fontId="9" fillId="15" borderId="21" xfId="8" applyFont="1" applyFill="1" applyBorder="1" applyAlignment="1">
      <alignment horizontal="left"/>
    </xf>
    <xf numFmtId="0" fontId="9" fillId="15" borderId="22" xfId="8" applyFont="1" applyFill="1" applyBorder="1" applyAlignment="1">
      <alignment horizontal="left"/>
    </xf>
    <xf numFmtId="174" fontId="64" fillId="14" borderId="20" xfId="8" applyNumberFormat="1" applyFont="1" applyFill="1" applyBorder="1" applyAlignment="1">
      <alignment horizontal="left"/>
    </xf>
    <xf numFmtId="174" fontId="64" fillId="14" borderId="22" xfId="8" applyNumberFormat="1" applyFont="1" applyFill="1" applyBorder="1" applyAlignment="1">
      <alignment horizontal="left"/>
    </xf>
    <xf numFmtId="174" fontId="9" fillId="0" borderId="0" xfId="8" applyNumberFormat="1" applyFont="1" applyAlignment="1">
      <alignment horizontal="left" vertical="top" wrapText="1"/>
    </xf>
    <xf numFmtId="174" fontId="9" fillId="0" borderId="10" xfId="8" applyNumberFormat="1" applyFont="1" applyBorder="1" applyAlignment="1">
      <alignment horizontal="left" vertical="center"/>
    </xf>
    <xf numFmtId="49" fontId="51" fillId="0" borderId="20" xfId="8" applyNumberFormat="1" applyFont="1" applyBorder="1" applyAlignment="1">
      <alignment horizontal="center"/>
    </xf>
    <xf numFmtId="49" fontId="51" fillId="0" borderId="22" xfId="8" applyNumberFormat="1" applyFont="1" applyBorder="1" applyAlignment="1">
      <alignment horizontal="center"/>
    </xf>
    <xf numFmtId="49" fontId="24" fillId="13" borderId="20" xfId="8" applyNumberFormat="1" applyFont="1" applyFill="1" applyBorder="1" applyAlignment="1" applyProtection="1">
      <alignment horizontal="center"/>
      <protection locked="0"/>
    </xf>
    <xf numFmtId="49" fontId="24" fillId="13" borderId="22" xfId="8" applyNumberFormat="1" applyFont="1" applyFill="1" applyBorder="1" applyAlignment="1" applyProtection="1">
      <alignment horizontal="center"/>
      <protection locked="0"/>
    </xf>
    <xf numFmtId="169" fontId="20" fillId="15" borderId="24" xfId="8" applyNumberFormat="1" applyFont="1" applyFill="1" applyBorder="1" applyAlignment="1">
      <alignment horizontal="center"/>
    </xf>
    <xf numFmtId="169" fontId="20" fillId="15" borderId="25" xfId="8" applyNumberFormat="1" applyFont="1" applyFill="1" applyBorder="1" applyAlignment="1">
      <alignment horizontal="center"/>
    </xf>
    <xf numFmtId="169" fontId="20" fillId="15" borderId="26" xfId="8" applyNumberFormat="1" applyFont="1" applyFill="1" applyBorder="1" applyAlignment="1">
      <alignment horizontal="center"/>
    </xf>
    <xf numFmtId="0" fontId="20" fillId="15" borderId="32" xfId="0" applyFont="1" applyFill="1" applyBorder="1" applyAlignment="1">
      <alignment horizontal="center" vertical="center" wrapText="1"/>
    </xf>
    <xf numFmtId="0" fontId="20" fillId="15" borderId="51" xfId="0" applyFont="1" applyFill="1" applyBorder="1" applyAlignment="1">
      <alignment horizontal="center" vertical="center" wrapText="1"/>
    </xf>
    <xf numFmtId="0" fontId="24" fillId="17" borderId="6" xfId="0" applyFont="1" applyFill="1" applyBorder="1" applyAlignment="1">
      <alignment horizontal="left" vertical="top" wrapText="1"/>
    </xf>
    <xf numFmtId="0" fontId="24" fillId="11" borderId="2" xfId="0" applyFont="1" applyFill="1" applyBorder="1" applyAlignment="1">
      <alignment horizontal="left" vertical="top" wrapText="1"/>
    </xf>
    <xf numFmtId="0" fontId="24" fillId="11" borderId="3" xfId="0" applyFont="1" applyFill="1" applyBorder="1" applyAlignment="1">
      <alignment horizontal="left" vertical="top" wrapText="1"/>
    </xf>
    <xf numFmtId="0" fontId="24" fillId="11" borderId="4" xfId="0" applyFont="1" applyFill="1" applyBorder="1" applyAlignment="1">
      <alignment horizontal="left" vertical="top" wrapText="1"/>
    </xf>
    <xf numFmtId="0" fontId="24" fillId="11" borderId="0" xfId="0" applyFont="1" applyFill="1" applyAlignment="1">
      <alignment horizontal="left" vertical="top" wrapText="1"/>
    </xf>
    <xf numFmtId="0" fontId="24" fillId="11" borderId="5" xfId="0" applyFont="1" applyFill="1" applyBorder="1" applyAlignment="1">
      <alignment horizontal="left" vertical="top" wrapText="1"/>
    </xf>
    <xf numFmtId="0" fontId="24" fillId="11" borderId="8" xfId="0" applyFont="1" applyFill="1" applyBorder="1" applyAlignment="1">
      <alignment horizontal="left" vertical="top" wrapText="1"/>
    </xf>
    <xf numFmtId="0" fontId="24" fillId="11" borderId="1" xfId="0" applyFont="1" applyFill="1" applyBorder="1" applyAlignment="1">
      <alignment horizontal="left" vertical="top" wrapText="1"/>
    </xf>
    <xf numFmtId="0" fontId="24" fillId="11" borderId="7" xfId="0" applyFont="1" applyFill="1" applyBorder="1" applyAlignment="1">
      <alignment horizontal="left" vertical="top" wrapText="1"/>
    </xf>
    <xf numFmtId="49" fontId="24" fillId="13" borderId="20" xfId="0" applyNumberFormat="1" applyFont="1" applyFill="1" applyBorder="1" applyAlignment="1" applyProtection="1">
      <alignment vertical="center" wrapText="1"/>
      <protection locked="0"/>
    </xf>
    <xf numFmtId="49" fontId="24" fillId="13" borderId="21" xfId="0" applyNumberFormat="1" applyFont="1" applyFill="1" applyBorder="1" applyAlignment="1" applyProtection="1">
      <alignment vertical="center" wrapText="1"/>
      <protection locked="0"/>
    </xf>
    <xf numFmtId="49" fontId="24" fillId="13" borderId="54" xfId="0" applyNumberFormat="1" applyFont="1" applyFill="1" applyBorder="1" applyAlignment="1" applyProtection="1">
      <alignment vertical="center" wrapText="1"/>
      <protection locked="0"/>
    </xf>
    <xf numFmtId="0" fontId="17" fillId="15" borderId="6" xfId="0" applyFont="1" applyFill="1" applyBorder="1" applyAlignment="1">
      <alignment vertical="top" wrapText="1"/>
    </xf>
    <xf numFmtId="0" fontId="17" fillId="3" borderId="2" xfId="0" applyFont="1" applyFill="1" applyBorder="1" applyAlignment="1">
      <alignment vertical="top" wrapText="1"/>
    </xf>
    <xf numFmtId="0" fontId="17" fillId="3" borderId="3" xfId="0" applyFont="1" applyFill="1" applyBorder="1" applyAlignment="1">
      <alignment vertical="top" wrapText="1"/>
    </xf>
    <xf numFmtId="0" fontId="55" fillId="15" borderId="24" xfId="0" applyFont="1" applyFill="1" applyBorder="1" applyAlignment="1">
      <alignment vertical="top"/>
    </xf>
    <xf numFmtId="0" fontId="20" fillId="9" borderId="25" xfId="0" applyFont="1" applyFill="1" applyBorder="1" applyAlignment="1">
      <alignment vertical="top"/>
    </xf>
    <xf numFmtId="0" fontId="20" fillId="9" borderId="26" xfId="0" applyFont="1" applyFill="1" applyBorder="1" applyAlignment="1">
      <alignment vertical="top"/>
    </xf>
    <xf numFmtId="0" fontId="54" fillId="17" borderId="6" xfId="0" applyFont="1" applyFill="1" applyBorder="1" applyAlignment="1">
      <alignment horizontal="left" vertical="top" wrapText="1"/>
    </xf>
    <xf numFmtId="0" fontId="54" fillId="17" borderId="2" xfId="0" applyFont="1" applyFill="1" applyBorder="1" applyAlignment="1">
      <alignment horizontal="left" vertical="top" wrapText="1"/>
    </xf>
    <xf numFmtId="0" fontId="54" fillId="17" borderId="3" xfId="0" applyFont="1" applyFill="1" applyBorder="1" applyAlignment="1">
      <alignment horizontal="left" vertical="top" wrapText="1"/>
    </xf>
    <xf numFmtId="0" fontId="54" fillId="17" borderId="4" xfId="0" applyFont="1" applyFill="1" applyBorder="1" applyAlignment="1">
      <alignment horizontal="left" vertical="top" wrapText="1"/>
    </xf>
    <xf numFmtId="0" fontId="54" fillId="17" borderId="0" xfId="0" applyFont="1" applyFill="1" applyAlignment="1">
      <alignment horizontal="left" vertical="top" wrapText="1"/>
    </xf>
    <xf numFmtId="0" fontId="54" fillId="17" borderId="5" xfId="0" applyFont="1" applyFill="1" applyBorder="1" applyAlignment="1">
      <alignment horizontal="left" vertical="top" wrapText="1"/>
    </xf>
    <xf numFmtId="0" fontId="54" fillId="17" borderId="8" xfId="0" applyFont="1" applyFill="1" applyBorder="1" applyAlignment="1">
      <alignment horizontal="left" vertical="top" wrapText="1"/>
    </xf>
    <xf numFmtId="0" fontId="54" fillId="17" borderId="1" xfId="0" applyFont="1" applyFill="1" applyBorder="1" applyAlignment="1">
      <alignment horizontal="left" vertical="top" wrapText="1"/>
    </xf>
    <xf numFmtId="0" fontId="54" fillId="17" borderId="7" xfId="0" applyFont="1" applyFill="1" applyBorder="1" applyAlignment="1">
      <alignment horizontal="left" vertical="top" wrapText="1"/>
    </xf>
    <xf numFmtId="49" fontId="24" fillId="13" borderId="20" xfId="0" applyNumberFormat="1" applyFont="1" applyFill="1" applyBorder="1" applyAlignment="1" applyProtection="1">
      <alignment vertical="top"/>
      <protection locked="0"/>
    </xf>
    <xf numFmtId="49" fontId="24" fillId="13" borderId="21" xfId="0" applyNumberFormat="1" applyFont="1" applyFill="1" applyBorder="1" applyAlignment="1" applyProtection="1">
      <alignment vertical="top"/>
      <protection locked="0"/>
    </xf>
    <xf numFmtId="49" fontId="24" fillId="13" borderId="54" xfId="0" applyNumberFormat="1" applyFont="1" applyFill="1" applyBorder="1" applyAlignment="1" applyProtection="1">
      <alignment vertical="top"/>
      <protection locked="0"/>
    </xf>
    <xf numFmtId="49" fontId="24" fillId="13" borderId="20" xfId="0" applyNumberFormat="1" applyFont="1" applyFill="1" applyBorder="1" applyAlignment="1" applyProtection="1">
      <alignment horizontal="center" vertical="top"/>
      <protection locked="0"/>
    </xf>
    <xf numFmtId="49" fontId="24" fillId="13" borderId="21" xfId="0" applyNumberFormat="1" applyFont="1" applyFill="1" applyBorder="1" applyAlignment="1" applyProtection="1">
      <alignment horizontal="center" vertical="top"/>
      <protection locked="0"/>
    </xf>
    <xf numFmtId="49" fontId="24" fillId="13" borderId="54" xfId="0" applyNumberFormat="1" applyFont="1" applyFill="1" applyBorder="1" applyAlignment="1" applyProtection="1">
      <alignment horizontal="center" vertical="top"/>
      <protection locked="0"/>
    </xf>
    <xf numFmtId="49" fontId="24" fillId="13" borderId="43" xfId="0" applyNumberFormat="1" applyFont="1" applyFill="1" applyBorder="1" applyAlignment="1" applyProtection="1">
      <alignment vertical="top"/>
      <protection locked="0"/>
    </xf>
    <xf numFmtId="49" fontId="24" fillId="13" borderId="44" xfId="0" applyNumberFormat="1" applyFont="1" applyFill="1" applyBorder="1" applyAlignment="1" applyProtection="1">
      <alignment vertical="top"/>
      <protection locked="0"/>
    </xf>
    <xf numFmtId="49" fontId="24" fillId="13" borderId="55" xfId="0" applyNumberFormat="1" applyFont="1" applyFill="1" applyBorder="1" applyAlignment="1" applyProtection="1">
      <alignment vertical="top"/>
      <protection locked="0"/>
    </xf>
    <xf numFmtId="169" fontId="18" fillId="13" borderId="40" xfId="0" applyNumberFormat="1" applyFont="1" applyFill="1" applyBorder="1" applyAlignment="1" applyProtection="1">
      <alignment horizontal="left"/>
      <protection locked="0"/>
    </xf>
    <xf numFmtId="169" fontId="18" fillId="13" borderId="11" xfId="0" applyNumberFormat="1" applyFont="1" applyFill="1" applyBorder="1" applyAlignment="1" applyProtection="1">
      <alignment horizontal="left"/>
      <protection locked="0"/>
    </xf>
    <xf numFmtId="169" fontId="18" fillId="13" borderId="12" xfId="0" applyNumberFormat="1" applyFont="1" applyFill="1" applyBorder="1" applyAlignment="1" applyProtection="1">
      <alignment horizontal="left"/>
      <protection locked="0"/>
    </xf>
    <xf numFmtId="169" fontId="18" fillId="13" borderId="20" xfId="0" applyNumberFormat="1" applyFont="1" applyFill="1" applyBorder="1" applyAlignment="1" applyProtection="1">
      <alignment horizontal="left"/>
      <protection locked="0"/>
    </xf>
    <xf numFmtId="169" fontId="18" fillId="13" borderId="21" xfId="0" applyNumberFormat="1" applyFont="1" applyFill="1" applyBorder="1" applyAlignment="1" applyProtection="1">
      <alignment horizontal="left"/>
      <protection locked="0"/>
    </xf>
    <xf numFmtId="169" fontId="18" fillId="13" borderId="54" xfId="0" applyNumberFormat="1" applyFont="1" applyFill="1" applyBorder="1" applyAlignment="1" applyProtection="1">
      <alignment horizontal="left"/>
      <protection locked="0"/>
    </xf>
    <xf numFmtId="0" fontId="17" fillId="15" borderId="24" xfId="0" applyFont="1" applyFill="1" applyBorder="1" applyAlignment="1">
      <alignment vertical="top" wrapText="1"/>
    </xf>
    <xf numFmtId="0" fontId="17" fillId="3" borderId="26" xfId="0" applyFont="1" applyFill="1" applyBorder="1" applyAlignment="1">
      <alignment vertical="top" wrapText="1"/>
    </xf>
    <xf numFmtId="166" fontId="18" fillId="14" borderId="24" xfId="0" applyNumberFormat="1" applyFont="1" applyFill="1" applyBorder="1" applyAlignment="1">
      <alignment horizontal="center"/>
    </xf>
    <xf numFmtId="166" fontId="18" fillId="14" borderId="26" xfId="0" applyNumberFormat="1" applyFont="1" applyFill="1" applyBorder="1" applyAlignment="1">
      <alignment horizontal="center"/>
    </xf>
    <xf numFmtId="169" fontId="18" fillId="13" borderId="43" xfId="0" applyNumberFormat="1" applyFont="1" applyFill="1" applyBorder="1" applyAlignment="1" applyProtection="1">
      <alignment horizontal="center"/>
      <protection locked="0"/>
    </xf>
    <xf numFmtId="169" fontId="18" fillId="13" borderId="44" xfId="0" applyNumberFormat="1" applyFont="1" applyFill="1" applyBorder="1" applyAlignment="1" applyProtection="1">
      <alignment horizontal="center"/>
      <protection locked="0"/>
    </xf>
    <xf numFmtId="169" fontId="18" fillId="13" borderId="55" xfId="0" applyNumberFormat="1" applyFont="1" applyFill="1" applyBorder="1" applyAlignment="1" applyProtection="1">
      <alignment horizontal="center"/>
      <protection locked="0"/>
    </xf>
    <xf numFmtId="169" fontId="18" fillId="13" borderId="43" xfId="0" applyNumberFormat="1" applyFont="1" applyFill="1" applyBorder="1" applyAlignment="1" applyProtection="1">
      <alignment horizontal="left"/>
      <protection locked="0"/>
    </xf>
    <xf numFmtId="169" fontId="18" fillId="13" borderId="44" xfId="0" applyNumberFormat="1" applyFont="1" applyFill="1" applyBorder="1" applyAlignment="1" applyProtection="1">
      <alignment horizontal="left"/>
      <protection locked="0"/>
    </xf>
    <xf numFmtId="169" fontId="18" fillId="13" borderId="55" xfId="0" applyNumberFormat="1" applyFont="1" applyFill="1" applyBorder="1" applyAlignment="1" applyProtection="1">
      <alignment horizontal="left"/>
      <protection locked="0"/>
    </xf>
    <xf numFmtId="0" fontId="8" fillId="0" borderId="37" xfId="0" applyFont="1" applyBorder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0" fontId="8" fillId="0" borderId="52" xfId="0" applyFont="1" applyBorder="1" applyAlignment="1" applyProtection="1">
      <alignment horizontal="left" vertical="top" wrapText="1"/>
      <protection locked="0"/>
    </xf>
    <xf numFmtId="0" fontId="8" fillId="0" borderId="10" xfId="0" applyFont="1" applyBorder="1" applyAlignment="1" applyProtection="1">
      <alignment horizontal="left" vertical="top" wrapText="1"/>
      <protection locked="0"/>
    </xf>
    <xf numFmtId="0" fontId="8" fillId="0" borderId="29" xfId="0" applyFont="1" applyBorder="1" applyAlignment="1" applyProtection="1">
      <alignment horizontal="left" vertical="top" wrapText="1"/>
      <protection locked="0"/>
    </xf>
    <xf numFmtId="0" fontId="8" fillId="0" borderId="15" xfId="0" applyFont="1" applyBorder="1" applyAlignment="1" applyProtection="1">
      <alignment horizontal="left" vertical="top" wrapText="1"/>
      <protection locked="0"/>
    </xf>
  </cellXfs>
  <cellStyles count="9">
    <cellStyle name="Euro" xfId="1" xr:uid="{00000000-0005-0000-0000-000000000000}"/>
    <cellStyle name="Euro 3" xfId="2" xr:uid="{00000000-0005-0000-0000-000001000000}"/>
    <cellStyle name="Hyperlink" xfId="3" builtinId="8"/>
    <cellStyle name="Komma" xfId="4" builtinId="3"/>
    <cellStyle name="Komma 3" xfId="5" xr:uid="{00000000-0005-0000-0000-000004000000}"/>
    <cellStyle name="Procent" xfId="6" builtinId="5"/>
    <cellStyle name="Standaard" xfId="0" builtinId="0"/>
    <cellStyle name="Standaard 2" xfId="7" xr:uid="{00000000-0005-0000-0000-000007000000}"/>
    <cellStyle name="Standaard_TEMPLATE FEM BEGROTING DEMO" xfId="8" xr:uid="{00000000-0005-0000-0000-000008000000}"/>
  </cellStyles>
  <dxfs count="53">
    <dxf>
      <font>
        <b/>
        <i val="0"/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top/>
        <bottom/>
      </border>
    </dxf>
    <dxf>
      <fill>
        <patternFill>
          <bgColor rgb="FFFFE9B7"/>
        </patternFill>
      </fill>
    </dxf>
    <dxf>
      <font>
        <b/>
        <i val="0"/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top/>
        <bottom/>
      </border>
    </dxf>
    <dxf>
      <fill>
        <patternFill>
          <bgColor rgb="FFFFE9B7"/>
        </patternFill>
      </fill>
    </dxf>
    <dxf>
      <font>
        <b/>
        <i val="0"/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top/>
        <bottom/>
      </border>
    </dxf>
    <dxf>
      <fill>
        <patternFill>
          <bgColor rgb="FFFFE9B7"/>
        </patternFill>
      </fill>
    </dxf>
    <dxf>
      <font>
        <b/>
        <i val="0"/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top/>
        <bottom/>
      </border>
    </dxf>
    <dxf>
      <fill>
        <patternFill>
          <bgColor rgb="FFFFE9B7"/>
        </patternFill>
      </fill>
    </dxf>
    <dxf>
      <font>
        <b/>
        <i val="0"/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top/>
        <bottom/>
      </border>
    </dxf>
    <dxf>
      <fill>
        <patternFill>
          <bgColor rgb="FFFFE9B7"/>
        </patternFill>
      </fill>
    </dxf>
    <dxf>
      <font>
        <b/>
        <i val="0"/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top/>
        <bottom/>
      </border>
    </dxf>
    <dxf>
      <fill>
        <patternFill>
          <bgColor rgb="FFFFE9B7"/>
        </patternFill>
      </fill>
    </dxf>
    <dxf>
      <font>
        <b/>
        <i val="0"/>
        <color rgb="FFFF0000"/>
      </font>
    </dxf>
    <dxf>
      <font>
        <color theme="0"/>
      </font>
      <fill>
        <patternFill>
          <bgColor theme="0"/>
        </patternFill>
      </fill>
      <border>
        <lef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top/>
        <bottom/>
      </border>
    </dxf>
    <dxf>
      <fill>
        <patternFill>
          <bgColor rgb="FFFFE9B7"/>
        </patternFill>
      </fill>
    </dxf>
    <dxf>
      <font>
        <b/>
        <i val="0"/>
        <color rgb="FFFF0000"/>
      </font>
    </dxf>
    <dxf>
      <font>
        <color theme="0"/>
      </font>
      <fill>
        <patternFill>
          <fgColor theme="0"/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top/>
        <bottom/>
      </border>
    </dxf>
    <dxf>
      <fill>
        <patternFill>
          <bgColor rgb="FFFFE9B7"/>
        </patternFill>
      </fill>
    </dxf>
    <dxf>
      <font>
        <b/>
        <i val="0"/>
        <color rgb="FFFF0000"/>
      </font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  <border>
        <top/>
        <bottom/>
      </border>
    </dxf>
    <dxf>
      <font>
        <color theme="0"/>
      </font>
      <fill>
        <patternFill>
          <fgColor theme="0"/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E9B7"/>
        </patternFill>
      </fill>
    </dxf>
    <dxf>
      <font>
        <b/>
        <i val="0"/>
        <color rgb="FFFF0000"/>
      </font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  <border>
        <top/>
        <bottom/>
      </border>
    </dxf>
    <dxf>
      <font>
        <color theme="0"/>
      </font>
      <fill>
        <patternFill>
          <bgColor theme="0"/>
        </patternFill>
      </fill>
      <border>
        <top/>
        <bottom/>
      </border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  <border>
        <top/>
        <bottom/>
      </border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  <border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top/>
        <bottom/>
      </border>
    </dxf>
    <dxf>
      <fill>
        <patternFill>
          <bgColor theme="0"/>
        </patternFill>
      </fill>
      <border>
        <top/>
        <bottom/>
      </border>
    </dxf>
    <dxf>
      <fill>
        <patternFill>
          <bgColor theme="0"/>
        </patternFill>
      </fill>
      <border>
        <top/>
        <bottom/>
      </border>
    </dxf>
    <dxf>
      <font>
        <color theme="0"/>
      </font>
      <fill>
        <patternFill>
          <bgColor theme="0"/>
        </patternFill>
      </fill>
      <border>
        <top/>
        <bottom/>
      </border>
    </dxf>
    <dxf>
      <fill>
        <patternFill>
          <bgColor rgb="FFFFE9B7"/>
        </patternFill>
      </fill>
    </dxf>
    <dxf>
      <fill>
        <patternFill>
          <bgColor rgb="FFE1EDDB"/>
        </patternFill>
      </fill>
    </dxf>
  </dxfs>
  <tableStyles count="0" defaultTableStyle="TableStyleMedium2" defaultPivotStyle="PivotStyleLight16"/>
  <colors>
    <mruColors>
      <color rgb="FFFFE9B7"/>
      <color rgb="FFB2D7EE"/>
      <color rgb="FF8FCAE7"/>
      <color rgb="FFE1EDDB"/>
      <color rgb="FF8DB4E2"/>
      <color rgb="FFEEECE1"/>
      <color rgb="FFCCCCCC"/>
      <color rgb="FFFFFFCC"/>
      <color rgb="FFBFBFBF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295275</xdr:colOff>
      <xdr:row>0</xdr:row>
      <xdr:rowOff>0</xdr:rowOff>
    </xdr:from>
    <xdr:to>
      <xdr:col>13</xdr:col>
      <xdr:colOff>228600</xdr:colOff>
      <xdr:row>2</xdr:row>
      <xdr:rowOff>190500</xdr:rowOff>
    </xdr:to>
    <xdr:pic>
      <xdr:nvPicPr>
        <xdr:cNvPr id="148600" name="Afbeelding 2" descr="logo RVO">
          <a:extLst>
            <a:ext uri="{FF2B5EF4-FFF2-40B4-BE49-F238E27FC236}">
              <a16:creationId xmlns:a16="http://schemas.microsoft.com/office/drawing/2014/main" id="{4E3DC9AB-6473-6A65-2730-07415B54D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0"/>
          <a:ext cx="519112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1905000</xdr:colOff>
      <xdr:row>0</xdr:row>
      <xdr:rowOff>0</xdr:rowOff>
    </xdr:from>
    <xdr:ext cx="5219700" cy="1647825"/>
    <xdr:pic>
      <xdr:nvPicPr>
        <xdr:cNvPr id="2" name="Afbeelding 1" descr="logo RVO">
          <a:extLst>
            <a:ext uri="{FF2B5EF4-FFF2-40B4-BE49-F238E27FC236}">
              <a16:creationId xmlns:a16="http://schemas.microsoft.com/office/drawing/2014/main" id="{FA680750-F59D-4B7C-94B3-35B645450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" y="0"/>
          <a:ext cx="5219700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c1122p0620.cicwp.nl/8142-Userdata_P$/PROF/Kopie%20van%20260302%20Model%20begroting%20EKOO%20v1.1%20(002).xlsx" TargetMode="External"/><Relationship Id="rId2" Type="http://schemas.openxmlformats.org/officeDocument/2006/relationships/externalLinkPath" Target="file:///R:/PROF/Kopie%20van%20260302%20Model%20begroting%20EKOO%20v1.1%20(002).xlsx" TargetMode="External"/><Relationship Id="rId1" Type="http://schemas.openxmlformats.org/officeDocument/2006/relationships/externalLinkPath" Target="/c1122p0620.cicwp.nl/8142-Userdata_P$/PROF/Kopie%20van%20260302%20Model%20begroting%20EKOO%20v1.1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oelichting begrotingsposten"/>
      <sheetName val="Deelnemersoverzicht"/>
      <sheetName val="Projectoverzicht"/>
      <sheetName val="Mijlpalenbegroting"/>
      <sheetName val="Begroting P"/>
      <sheetName val="Begroting D1"/>
      <sheetName val="Begroting D2"/>
      <sheetName val="Begroting D3"/>
      <sheetName val="Begroting D4"/>
      <sheetName val="Begroting D5"/>
      <sheetName val="Begroting D6"/>
      <sheetName val="Begroting D7"/>
      <sheetName val="Begroting D8"/>
      <sheetName val="Begroting D9"/>
      <sheetName val="D10 O&amp;O&amp;I"/>
      <sheetName val="D11 O&amp;O&amp;I"/>
      <sheetName val="D12 O&amp;O&amp;I"/>
      <sheetName val="D13 O&amp;O&amp;I"/>
      <sheetName val="D14 O&amp;O&amp;I"/>
      <sheetName val="D15 O&amp;O&amp;I"/>
      <sheetName val="D16 O&amp;O&amp;I"/>
      <sheetName val="D17 O&amp;O&amp;I"/>
      <sheetName val="D18 O&amp;O&amp;I"/>
      <sheetName val="D19 O&amp;O&amp;I"/>
      <sheetName val="D20 O&amp;O&amp;I"/>
      <sheetName val="Toelichting"/>
      <sheetName val="Project info"/>
      <sheetName val="Regeling info"/>
      <sheetName val="Overall begroting"/>
      <sheetName val="Jaar begroting"/>
      <sheetName val="Milestone begroting"/>
      <sheetName val="Betaalschema"/>
      <sheetName val="Betaal data"/>
      <sheetName val="Rekenblad 1"/>
      <sheetName val="Rekenblad 2"/>
      <sheetName val="Monitoring"/>
      <sheetName val="Lijst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vo.nl/onderwerpen/subsidiespelregels/ezk/apparatuur" TargetMode="External"/><Relationship Id="rId13" Type="http://schemas.openxmlformats.org/officeDocument/2006/relationships/hyperlink" Target="https://www.rvo.nl/onderwerpen/definities" TargetMode="External"/><Relationship Id="rId3" Type="http://schemas.openxmlformats.org/officeDocument/2006/relationships/hyperlink" Target="http://www.rvo.nl/subsidies-regelingen/subsidiespelregels/subsidiabele-kosten-algemeen/kosten-derden-en-uitbesteding" TargetMode="External"/><Relationship Id="rId7" Type="http://schemas.openxmlformats.org/officeDocument/2006/relationships/hyperlink" Target="https://www.rvo.nl/onderwerpen/subsidiespelregels/ezk/vaste-uurtarief" TargetMode="External"/><Relationship Id="rId12" Type="http://schemas.openxmlformats.org/officeDocument/2006/relationships/hyperlink" Target="https://www.rvo.nl/onderwerpen/subsidiespelregels/ezk/iks" TargetMode="External"/><Relationship Id="rId2" Type="http://schemas.openxmlformats.org/officeDocument/2006/relationships/hyperlink" Target="http://www.rvo.nl/subsidies-regelingen/subsidiespelregels/subsidiabele-kosten-algemeen/kosten-materialen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://www.rvo.nl/subsidies-regelingen/subsidiespelregels/subsidiabele-kosten-algemeen/kosten-apparatuur" TargetMode="External"/><Relationship Id="rId6" Type="http://schemas.openxmlformats.org/officeDocument/2006/relationships/hyperlink" Target="https://www.rvo.nl/onderwerpen/subsidiespelregels/ezk" TargetMode="External"/><Relationship Id="rId11" Type="http://schemas.openxmlformats.org/officeDocument/2006/relationships/hyperlink" Target="https://www.rvo.nl/onderwerpen/subsidiespelregels/ezk/apparatuur" TargetMode="External"/><Relationship Id="rId5" Type="http://schemas.openxmlformats.org/officeDocument/2006/relationships/hyperlink" Target="https://www.rvo.nl/onderwerpen/subsidiespelregels/ezk/loonkosten-vaste-opslag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rvo.nl/onderwerpen/subsidiespelregels/ezk/materialen" TargetMode="External"/><Relationship Id="rId4" Type="http://schemas.openxmlformats.org/officeDocument/2006/relationships/hyperlink" Target="http://www.rvo.nl/subsidies-regelingen/subsidiespelregels/subsidiabele-kosten-algemeen/integrale-kostensystematiek" TargetMode="External"/><Relationship Id="rId9" Type="http://schemas.openxmlformats.org/officeDocument/2006/relationships/hyperlink" Target="https://www.rvo.nl/onderwerpen/subsidiespelregels/ezk/kosten-derden" TargetMode="External"/><Relationship Id="rId14" Type="http://schemas.openxmlformats.org/officeDocument/2006/relationships/hyperlink" Target="https://www.rvo.nl/onderwerpen/definiti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5">
    <tabColor rgb="FF00B0F0"/>
    <pageSetUpPr fitToPage="1"/>
  </sheetPr>
  <dimension ref="A1:V178"/>
  <sheetViews>
    <sheetView showGridLines="0" topLeftCell="A49" zoomScaleNormal="100" zoomScaleSheetLayoutView="100" zoomScalePageLayoutView="55" workbookViewId="0">
      <selection activeCell="O70" sqref="O70"/>
    </sheetView>
  </sheetViews>
  <sheetFormatPr baseColWidth="10" defaultColWidth="0" defaultRowHeight="13" zeroHeight="1" x14ac:dyDescent="0.15"/>
  <cols>
    <col min="1" max="1" width="3.1640625" style="6" customWidth="1"/>
    <col min="2" max="2" width="7.5" style="6" customWidth="1"/>
    <col min="3" max="9" width="9.1640625" style="6" customWidth="1"/>
    <col min="10" max="10" width="14.83203125" style="6" customWidth="1"/>
    <col min="11" max="18" width="9.1640625" style="6" customWidth="1"/>
    <col min="19" max="19" width="3.1640625" style="6" hidden="1" customWidth="1"/>
    <col min="20" max="22" width="0" style="6" hidden="1" customWidth="1"/>
    <col min="23" max="16384" width="9.1640625" style="6" hidden="1"/>
  </cols>
  <sheetData>
    <row r="1" spans="1:22" ht="96.75" customHeight="1" x14ac:dyDescent="0.1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185"/>
      <c r="T1" s="185"/>
      <c r="U1" s="185"/>
      <c r="V1" s="185"/>
    </row>
    <row r="2" spans="1:22" ht="18" customHeight="1" x14ac:dyDescent="0.2">
      <c r="A2" s="37"/>
      <c r="B2" s="219" t="s">
        <v>0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185"/>
      <c r="T2" s="185"/>
      <c r="U2" s="185"/>
      <c r="V2" s="185"/>
    </row>
    <row r="3" spans="1:22" ht="18" customHeight="1" x14ac:dyDescent="0.2">
      <c r="A3" s="37"/>
      <c r="B3" s="223" t="s">
        <v>1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185"/>
      <c r="T3" s="185"/>
      <c r="U3" s="185"/>
      <c r="V3" s="185"/>
    </row>
    <row r="4" spans="1:22" ht="18" customHeight="1" x14ac:dyDescent="0.15">
      <c r="A4" s="37"/>
      <c r="B4" s="185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185"/>
      <c r="T4" s="185"/>
      <c r="U4" s="185"/>
      <c r="V4" s="185"/>
    </row>
    <row r="5" spans="1:22" ht="18" customHeight="1" x14ac:dyDescent="0.1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185"/>
      <c r="T5" s="185"/>
      <c r="U5" s="185"/>
      <c r="V5" s="185"/>
    </row>
    <row r="6" spans="1:22" ht="15" customHeight="1" x14ac:dyDescent="0.2">
      <c r="A6" s="84"/>
      <c r="B6" s="50" t="s">
        <v>2</v>
      </c>
      <c r="C6" s="64"/>
      <c r="D6" s="64"/>
      <c r="E6" s="64"/>
      <c r="F6" s="64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185"/>
      <c r="T6" s="185"/>
      <c r="U6" s="185"/>
      <c r="V6" s="185"/>
    </row>
    <row r="7" spans="1:22" ht="12.75" customHeight="1" x14ac:dyDescent="0.15">
      <c r="A7" s="37"/>
      <c r="B7" s="220" t="s">
        <v>3</v>
      </c>
      <c r="C7" s="221"/>
      <c r="D7" s="222"/>
      <c r="E7" s="222"/>
      <c r="F7" s="222"/>
      <c r="G7" s="222"/>
      <c r="H7" s="222"/>
      <c r="I7" s="222"/>
      <c r="J7" s="222"/>
      <c r="K7" s="222"/>
      <c r="L7" s="186"/>
      <c r="M7" s="186"/>
      <c r="N7" s="186"/>
      <c r="O7" s="186"/>
      <c r="P7" s="186"/>
      <c r="Q7" s="186"/>
      <c r="R7" s="186"/>
      <c r="S7" s="185"/>
      <c r="T7" s="185"/>
      <c r="U7" s="185"/>
      <c r="V7" s="185"/>
    </row>
    <row r="8" spans="1:22" ht="12.75" customHeight="1" x14ac:dyDescent="0.15">
      <c r="A8" s="37"/>
      <c r="B8" s="220" t="s">
        <v>4</v>
      </c>
      <c r="C8" s="222"/>
      <c r="D8" s="222"/>
      <c r="E8" s="222"/>
      <c r="F8" s="222"/>
      <c r="G8" s="222"/>
      <c r="H8" s="222"/>
      <c r="I8" s="222"/>
      <c r="J8" s="222"/>
      <c r="K8" s="222"/>
      <c r="L8" s="186"/>
      <c r="M8" s="186"/>
      <c r="N8" s="186"/>
      <c r="O8" s="186"/>
      <c r="P8" s="186"/>
      <c r="Q8" s="186"/>
      <c r="R8" s="186"/>
      <c r="S8" s="185"/>
      <c r="T8" s="185"/>
      <c r="U8" s="185"/>
      <c r="V8" s="185"/>
    </row>
    <row r="9" spans="1:22" ht="12.75" customHeight="1" x14ac:dyDescent="0.15">
      <c r="A9" s="37"/>
      <c r="B9" s="220" t="s">
        <v>5</v>
      </c>
      <c r="C9" s="222"/>
      <c r="D9" s="222"/>
      <c r="E9" s="222"/>
      <c r="F9" s="222"/>
      <c r="G9" s="222"/>
      <c r="H9" s="222"/>
      <c r="I9" s="222"/>
      <c r="J9" s="222"/>
      <c r="K9" s="222"/>
      <c r="L9" s="186"/>
      <c r="M9" s="186"/>
      <c r="N9" s="186"/>
      <c r="O9" s="186"/>
      <c r="P9" s="186"/>
      <c r="Q9" s="186"/>
      <c r="R9" s="186"/>
      <c r="S9" s="185"/>
      <c r="T9" s="185"/>
      <c r="U9" s="185"/>
      <c r="V9" s="185"/>
    </row>
    <row r="10" spans="1:22" ht="12.75" customHeight="1" x14ac:dyDescent="0.15">
      <c r="A10" s="37"/>
      <c r="B10" s="3"/>
      <c r="C10" s="186"/>
      <c r="D10" s="186"/>
      <c r="E10" s="186"/>
      <c r="F10" s="186"/>
      <c r="G10" s="186"/>
      <c r="H10" s="186"/>
      <c r="I10" s="186"/>
      <c r="J10" s="186"/>
      <c r="K10" s="186"/>
      <c r="L10" s="186"/>
      <c r="M10" s="186"/>
      <c r="N10" s="186"/>
      <c r="O10" s="186"/>
      <c r="P10" s="186"/>
      <c r="Q10" s="186"/>
      <c r="R10" s="186"/>
      <c r="S10" s="185"/>
      <c r="T10" s="185"/>
      <c r="U10" s="185"/>
      <c r="V10" s="185"/>
    </row>
    <row r="11" spans="1:22" ht="12.75" customHeight="1" x14ac:dyDescent="0.15">
      <c r="A11" s="37"/>
      <c r="B11" s="37" t="s">
        <v>6</v>
      </c>
      <c r="C11" s="37"/>
      <c r="D11" s="37"/>
      <c r="E11" s="37"/>
      <c r="F11" s="37"/>
      <c r="G11" s="37"/>
      <c r="H11" s="37"/>
      <c r="I11" s="37"/>
      <c r="J11" s="216"/>
      <c r="K11" s="216"/>
      <c r="L11" s="216"/>
      <c r="M11" s="216"/>
      <c r="N11" s="65"/>
      <c r="O11" s="65"/>
      <c r="P11" s="65"/>
      <c r="Q11" s="186"/>
      <c r="R11" s="186"/>
      <c r="S11" s="185"/>
      <c r="T11" s="185"/>
      <c r="U11" s="185"/>
      <c r="V11" s="185"/>
    </row>
    <row r="12" spans="1:22" ht="12.75" customHeight="1" x14ac:dyDescent="0.15">
      <c r="A12" s="37"/>
      <c r="B12" s="216" t="s">
        <v>7</v>
      </c>
      <c r="C12" s="37"/>
      <c r="D12" s="37"/>
      <c r="E12" s="37"/>
      <c r="F12" s="37"/>
      <c r="G12" s="37"/>
      <c r="H12" s="37"/>
      <c r="I12" s="37"/>
      <c r="J12" s="216"/>
      <c r="K12" s="216"/>
      <c r="L12" s="216"/>
      <c r="M12" s="216"/>
      <c r="N12" s="65"/>
      <c r="O12" s="65"/>
      <c r="P12" s="65"/>
      <c r="Q12" s="186"/>
      <c r="R12" s="186"/>
      <c r="S12" s="185"/>
      <c r="T12" s="185"/>
      <c r="U12" s="185"/>
      <c r="V12" s="185"/>
    </row>
    <row r="13" spans="1:22" ht="12.75" customHeight="1" x14ac:dyDescent="0.15">
      <c r="A13" s="37"/>
      <c r="B13" s="216"/>
      <c r="C13" s="37"/>
      <c r="D13" s="37"/>
      <c r="E13" s="37"/>
      <c r="F13" s="37"/>
      <c r="G13" s="37"/>
      <c r="H13" s="37"/>
      <c r="I13" s="37"/>
      <c r="J13" s="216"/>
      <c r="K13" s="216"/>
      <c r="L13" s="216"/>
      <c r="M13" s="216"/>
      <c r="N13" s="65"/>
      <c r="O13" s="65"/>
      <c r="P13" s="65"/>
      <c r="Q13" s="186"/>
      <c r="R13" s="186"/>
      <c r="S13" s="185"/>
      <c r="T13" s="185"/>
      <c r="U13" s="185"/>
      <c r="V13" s="185"/>
    </row>
    <row r="14" spans="1:22" ht="12.75" customHeight="1" x14ac:dyDescent="0.15">
      <c r="A14" s="37"/>
      <c r="B14" s="3" t="s">
        <v>8</v>
      </c>
      <c r="C14" s="186"/>
      <c r="D14" s="186"/>
      <c r="E14" s="186"/>
      <c r="F14" s="186"/>
      <c r="G14" s="186"/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186"/>
      <c r="S14" s="185"/>
      <c r="T14" s="185"/>
      <c r="U14" s="185"/>
      <c r="V14" s="185"/>
    </row>
    <row r="15" spans="1:22" ht="12.75" customHeight="1" x14ac:dyDescent="0.15">
      <c r="A15" s="37"/>
      <c r="B15" s="3" t="s">
        <v>9</v>
      </c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5"/>
      <c r="T15" s="185"/>
      <c r="U15" s="185"/>
      <c r="V15" s="185"/>
    </row>
    <row r="16" spans="1:22" ht="12.75" customHeight="1" x14ac:dyDescent="0.15">
      <c r="A16" s="37"/>
      <c r="B16" s="37"/>
      <c r="C16" s="187"/>
      <c r="D16" s="187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187"/>
      <c r="R16" s="187"/>
      <c r="S16" s="185"/>
      <c r="T16" s="185"/>
      <c r="U16" s="185"/>
      <c r="V16" s="185"/>
    </row>
    <row r="17" spans="1:22" ht="12.75" customHeight="1" x14ac:dyDescent="0.15">
      <c r="A17" s="37"/>
      <c r="B17" s="37" t="s">
        <v>10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185"/>
      <c r="T17" s="185"/>
      <c r="U17" s="185"/>
      <c r="V17" s="185"/>
    </row>
    <row r="18" spans="1:22" ht="12.75" customHeight="1" x14ac:dyDescent="0.1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185"/>
      <c r="T18" s="185"/>
      <c r="U18" s="185"/>
      <c r="V18" s="185"/>
    </row>
    <row r="19" spans="1:22" ht="15" customHeight="1" x14ac:dyDescent="0.2">
      <c r="A19" s="64"/>
      <c r="B19" s="50" t="s">
        <v>11</v>
      </c>
      <c r="C19" s="64"/>
      <c r="D19" s="64"/>
      <c r="E19" s="64"/>
      <c r="F19" s="64"/>
      <c r="G19" s="64"/>
      <c r="H19" s="64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185"/>
      <c r="T19" s="185"/>
      <c r="U19" s="185"/>
      <c r="V19" s="185"/>
    </row>
    <row r="20" spans="1:22" x14ac:dyDescent="0.15">
      <c r="A20" s="37"/>
      <c r="B20" s="216" t="s">
        <v>12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185"/>
      <c r="T20" s="185"/>
      <c r="U20" s="185"/>
      <c r="V20" s="185"/>
    </row>
    <row r="21" spans="1:22" x14ac:dyDescent="0.15">
      <c r="A21" s="37"/>
      <c r="B21" s="59" t="s">
        <v>13</v>
      </c>
      <c r="C21" s="37" t="s">
        <v>14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185"/>
      <c r="T21" s="185"/>
      <c r="U21" s="185"/>
      <c r="V21" s="185"/>
    </row>
    <row r="22" spans="1:22" x14ac:dyDescent="0.15">
      <c r="A22" s="37"/>
      <c r="B22" s="59" t="s">
        <v>13</v>
      </c>
      <c r="C22" s="37" t="s">
        <v>15</v>
      </c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185"/>
      <c r="T22" s="185"/>
      <c r="U22" s="185"/>
      <c r="V22" s="185"/>
    </row>
    <row r="23" spans="1:22" x14ac:dyDescent="0.15">
      <c r="A23" s="37"/>
      <c r="B23" s="59" t="s">
        <v>13</v>
      </c>
      <c r="C23" s="37" t="s">
        <v>16</v>
      </c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185"/>
      <c r="T23" s="185"/>
      <c r="U23" s="185"/>
      <c r="V23" s="185"/>
    </row>
    <row r="24" spans="1:22" x14ac:dyDescent="0.15">
      <c r="A24" s="37"/>
      <c r="B24" s="38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185"/>
      <c r="T24" s="185"/>
      <c r="U24" s="185"/>
      <c r="V24" s="185"/>
    </row>
    <row r="25" spans="1:22" ht="15" customHeight="1" x14ac:dyDescent="0.2">
      <c r="A25" s="62"/>
      <c r="B25" s="50" t="s">
        <v>17</v>
      </c>
      <c r="C25" s="62"/>
      <c r="D25" s="63"/>
      <c r="E25" s="63"/>
      <c r="F25" s="62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185"/>
      <c r="T25" s="185"/>
      <c r="U25" s="185"/>
      <c r="V25" s="185"/>
    </row>
    <row r="26" spans="1:22" ht="12.75" customHeight="1" x14ac:dyDescent="0.15">
      <c r="A26" s="3"/>
      <c r="B26" s="54" t="s">
        <v>18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185"/>
      <c r="T26" s="185"/>
      <c r="U26" s="185"/>
      <c r="V26" s="185"/>
    </row>
    <row r="27" spans="1:22" ht="12.75" customHeight="1" x14ac:dyDescent="0.15">
      <c r="A27" s="3"/>
      <c r="B27" s="54" t="s">
        <v>19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185"/>
      <c r="T27" s="185"/>
      <c r="U27" s="185"/>
      <c r="V27" s="185"/>
    </row>
    <row r="28" spans="1:22" ht="12.75" customHeight="1" x14ac:dyDescent="0.15">
      <c r="A28" s="3"/>
      <c r="B28" s="54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185"/>
      <c r="T28" s="185"/>
      <c r="U28" s="185"/>
      <c r="V28" s="185"/>
    </row>
    <row r="29" spans="1:22" ht="12.75" customHeight="1" x14ac:dyDescent="0.15">
      <c r="A29" s="3"/>
      <c r="B29" s="209" t="s">
        <v>20</v>
      </c>
      <c r="C29" s="36"/>
      <c r="D29" s="36"/>
      <c r="E29" s="36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185"/>
      <c r="T29" s="185"/>
      <c r="U29" s="185"/>
      <c r="V29" s="185"/>
    </row>
    <row r="30" spans="1:22" ht="12.75" customHeight="1" x14ac:dyDescent="0.15">
      <c r="A30" s="3"/>
      <c r="B30" s="54" t="s">
        <v>21</v>
      </c>
      <c r="C30" s="3"/>
      <c r="D30" s="3"/>
      <c r="E30" s="168" t="s">
        <v>22</v>
      </c>
      <c r="F30" s="168"/>
      <c r="G30" s="168"/>
      <c r="H30" s="168"/>
      <c r="I30" s="168"/>
      <c r="J30" s="168"/>
      <c r="K30" s="61"/>
      <c r="L30" s="61"/>
      <c r="M30" s="61"/>
      <c r="N30" s="61"/>
      <c r="O30" s="61"/>
      <c r="P30" s="61"/>
      <c r="Q30" s="61"/>
      <c r="R30" s="3"/>
      <c r="S30" s="185"/>
      <c r="T30" s="185"/>
      <c r="U30" s="185"/>
      <c r="V30" s="185"/>
    </row>
    <row r="31" spans="1:22" ht="12.75" customHeight="1" x14ac:dyDescent="0.15">
      <c r="A31" s="3"/>
      <c r="B31" s="54" t="s">
        <v>23</v>
      </c>
      <c r="C31" s="3"/>
      <c r="D31" s="3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3"/>
      <c r="S31" s="185"/>
      <c r="T31" s="185"/>
      <c r="U31" s="185"/>
      <c r="V31" s="185"/>
    </row>
    <row r="32" spans="1:22" ht="12.75" customHeight="1" x14ac:dyDescent="0.15">
      <c r="A32" s="3"/>
      <c r="B32" s="54"/>
      <c r="C32" s="3"/>
      <c r="D32" s="3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3"/>
      <c r="S32" s="185"/>
      <c r="T32" s="185"/>
      <c r="U32" s="185"/>
      <c r="V32" s="185"/>
    </row>
    <row r="33" spans="1:22" s="1" customFormat="1" ht="12.75" customHeight="1" x14ac:dyDescent="0.15">
      <c r="A33" s="36"/>
      <c r="B33" s="209" t="s">
        <v>24</v>
      </c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</row>
    <row r="34" spans="1:22" ht="12.75" customHeight="1" x14ac:dyDescent="0.15">
      <c r="A34" s="3"/>
      <c r="B34" s="54" t="s">
        <v>25</v>
      </c>
      <c r="C34" s="3"/>
      <c r="D34" s="3"/>
      <c r="E34" s="168" t="s">
        <v>26</v>
      </c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3"/>
      <c r="S34" s="185"/>
      <c r="T34" s="185"/>
      <c r="U34" s="185"/>
      <c r="V34" s="185"/>
    </row>
    <row r="35" spans="1:22" ht="12.75" customHeight="1" x14ac:dyDescent="0.15">
      <c r="A35" s="3"/>
      <c r="B35" s="54" t="s">
        <v>27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185"/>
      <c r="T35" s="185"/>
      <c r="U35" s="185"/>
      <c r="V35" s="185"/>
    </row>
    <row r="36" spans="1:22" ht="12.75" customHeight="1" x14ac:dyDescent="0.15">
      <c r="A36" s="3"/>
      <c r="B36" s="5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185"/>
      <c r="T36" s="185"/>
      <c r="U36" s="185"/>
      <c r="V36" s="185"/>
    </row>
    <row r="37" spans="1:22" s="1" customFormat="1" ht="12.75" customHeight="1" x14ac:dyDescent="0.15">
      <c r="A37" s="36"/>
      <c r="B37" s="209" t="s">
        <v>28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</row>
    <row r="38" spans="1:22" ht="12.75" customHeight="1" x14ac:dyDescent="0.15">
      <c r="A38" s="3"/>
      <c r="B38" s="54" t="s">
        <v>21</v>
      </c>
      <c r="C38" s="3"/>
      <c r="D38" s="3"/>
      <c r="E38" s="168" t="s">
        <v>29</v>
      </c>
      <c r="F38" s="168"/>
      <c r="G38" s="168"/>
      <c r="H38" s="168"/>
      <c r="I38" s="168"/>
      <c r="J38" s="168"/>
      <c r="K38" s="168"/>
      <c r="L38" s="61"/>
      <c r="M38" s="61"/>
      <c r="N38" s="61"/>
      <c r="O38" s="3"/>
      <c r="P38" s="3"/>
      <c r="Q38" s="3"/>
      <c r="R38" s="3"/>
      <c r="S38" s="185"/>
      <c r="T38" s="185"/>
      <c r="U38" s="185"/>
      <c r="V38" s="185"/>
    </row>
    <row r="39" spans="1:22" ht="12.75" customHeight="1" x14ac:dyDescent="0.15">
      <c r="A39" s="3"/>
      <c r="B39" s="54" t="s">
        <v>30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185"/>
      <c r="T39" s="185"/>
      <c r="U39" s="185"/>
      <c r="V39" s="185"/>
    </row>
    <row r="40" spans="1:22" ht="12.75" customHeight="1" x14ac:dyDescent="0.15">
      <c r="A40" s="3"/>
      <c r="B40" s="54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185"/>
      <c r="T40" s="185"/>
      <c r="U40" s="185"/>
      <c r="V40" s="185"/>
    </row>
    <row r="41" spans="1:22" ht="12.75" customHeight="1" x14ac:dyDescent="0.15">
      <c r="A41" s="3"/>
      <c r="B41" s="54" t="s">
        <v>31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185"/>
      <c r="T41" s="185"/>
      <c r="U41" s="185"/>
      <c r="V41" s="185"/>
    </row>
    <row r="42" spans="1:22" ht="12.75" customHeight="1" x14ac:dyDescent="0.15">
      <c r="A42" s="3"/>
      <c r="B42" s="54" t="s">
        <v>21</v>
      </c>
      <c r="C42" s="3"/>
      <c r="D42" s="3"/>
      <c r="E42" s="168" t="s">
        <v>32</v>
      </c>
      <c r="F42" s="168"/>
      <c r="G42" s="168"/>
      <c r="H42" s="168"/>
      <c r="I42" s="168"/>
      <c r="J42" s="168"/>
      <c r="K42" s="168"/>
      <c r="L42" s="168"/>
      <c r="M42" s="61"/>
      <c r="N42" s="61"/>
      <c r="O42" s="3"/>
      <c r="P42" s="3"/>
      <c r="Q42" s="3"/>
      <c r="R42" s="3"/>
      <c r="S42" s="185"/>
      <c r="T42" s="185"/>
      <c r="U42" s="185"/>
      <c r="V42" s="185"/>
    </row>
    <row r="43" spans="1:22" ht="12.75" customHeight="1" x14ac:dyDescent="0.15">
      <c r="A43" s="3"/>
      <c r="B43" s="54"/>
      <c r="C43" s="3"/>
      <c r="D43" s="3"/>
      <c r="E43" s="168"/>
      <c r="F43" s="168"/>
      <c r="G43" s="168"/>
      <c r="H43" s="168"/>
      <c r="I43" s="168"/>
      <c r="J43" s="168"/>
      <c r="K43" s="168"/>
      <c r="L43" s="168"/>
      <c r="M43" s="61"/>
      <c r="N43" s="61"/>
      <c r="O43" s="3"/>
      <c r="P43" s="3"/>
      <c r="Q43" s="3"/>
      <c r="R43" s="3"/>
      <c r="S43" s="185"/>
      <c r="T43" s="185"/>
      <c r="U43" s="185"/>
      <c r="V43" s="185"/>
    </row>
    <row r="44" spans="1:22" ht="12.75" customHeight="1" x14ac:dyDescent="0.15">
      <c r="A44" s="3"/>
      <c r="B44" s="54" t="s">
        <v>33</v>
      </c>
      <c r="C44" s="3"/>
      <c r="D44" s="3"/>
      <c r="E44" s="168"/>
      <c r="F44" s="168"/>
      <c r="G44" s="168"/>
      <c r="H44" s="168"/>
      <c r="I44" s="168"/>
      <c r="J44" s="168"/>
      <c r="K44" s="168"/>
      <c r="L44" s="168"/>
      <c r="M44" s="61"/>
      <c r="N44" s="61"/>
      <c r="O44" s="3"/>
      <c r="P44" s="3"/>
      <c r="Q44" s="3"/>
      <c r="R44" s="3"/>
      <c r="S44" s="185"/>
      <c r="T44" s="185"/>
      <c r="U44" s="185"/>
      <c r="V44" s="185"/>
    </row>
    <row r="45" spans="1:22" ht="12.75" customHeight="1" x14ac:dyDescent="0.15">
      <c r="A45" s="3"/>
      <c r="B45" s="3"/>
      <c r="C45" s="3"/>
      <c r="D45" s="3"/>
      <c r="E45" s="3"/>
      <c r="F45" s="3"/>
      <c r="G45" s="3"/>
      <c r="H45" s="3"/>
      <c r="I45" s="3"/>
      <c r="J45" s="56"/>
      <c r="K45" s="3"/>
      <c r="L45" s="3"/>
      <c r="M45" s="3"/>
      <c r="N45" s="3"/>
      <c r="O45" s="3"/>
      <c r="P45" s="3"/>
      <c r="Q45" s="3"/>
      <c r="R45" s="3"/>
      <c r="S45" s="185"/>
      <c r="T45" s="185"/>
      <c r="U45" s="185"/>
      <c r="V45" s="185"/>
    </row>
    <row r="46" spans="1:22" ht="15" customHeight="1" x14ac:dyDescent="0.2">
      <c r="A46" s="62"/>
      <c r="B46" s="50" t="s">
        <v>34</v>
      </c>
      <c r="C46" s="62"/>
      <c r="D46" s="63"/>
      <c r="E46" s="63"/>
      <c r="F46" s="62"/>
      <c r="G46" s="62"/>
      <c r="H46" s="62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185"/>
      <c r="T46" s="185"/>
      <c r="U46" s="185"/>
      <c r="V46" s="185"/>
    </row>
    <row r="47" spans="1:22" s="218" customFormat="1" x14ac:dyDescent="0.15">
      <c r="A47" s="215"/>
      <c r="B47" s="217" t="s">
        <v>35</v>
      </c>
      <c r="C47" s="216"/>
      <c r="D47" s="215"/>
      <c r="E47" s="215"/>
      <c r="F47" s="215"/>
      <c r="G47" s="215"/>
      <c r="H47" s="215"/>
      <c r="I47" s="215"/>
      <c r="J47" s="215"/>
      <c r="K47" s="215"/>
      <c r="L47" s="215"/>
      <c r="M47" s="215"/>
      <c r="N47" s="215"/>
      <c r="O47" s="215"/>
      <c r="P47" s="215"/>
      <c r="Q47" s="215"/>
      <c r="R47" s="215"/>
    </row>
    <row r="48" spans="1:22" s="218" customFormat="1" x14ac:dyDescent="0.15">
      <c r="A48" s="215"/>
      <c r="B48" s="217" t="s">
        <v>36</v>
      </c>
      <c r="C48" s="216"/>
      <c r="D48" s="215"/>
      <c r="E48" s="215"/>
      <c r="F48" s="215"/>
      <c r="G48" s="215"/>
      <c r="H48" s="215"/>
      <c r="I48" s="215"/>
      <c r="J48" s="215"/>
      <c r="K48" s="215"/>
      <c r="L48" s="215"/>
      <c r="M48" s="215"/>
      <c r="N48" s="215"/>
      <c r="O48" s="215"/>
      <c r="P48" s="215"/>
      <c r="Q48" s="215"/>
      <c r="R48" s="215"/>
    </row>
    <row r="49" spans="1:22" s="218" customFormat="1" x14ac:dyDescent="0.15">
      <c r="A49" s="215"/>
      <c r="B49" s="217" t="s">
        <v>37</v>
      </c>
      <c r="C49" s="216"/>
      <c r="D49" s="215"/>
      <c r="E49" s="215"/>
      <c r="F49" s="215"/>
      <c r="G49" s="215"/>
      <c r="H49" s="215"/>
      <c r="I49" s="215"/>
      <c r="J49" s="215"/>
      <c r="K49" s="215"/>
      <c r="L49" s="215"/>
      <c r="M49" s="215"/>
      <c r="N49" s="215"/>
      <c r="O49" s="215"/>
      <c r="P49" s="215"/>
      <c r="Q49" s="215"/>
      <c r="R49" s="215"/>
    </row>
    <row r="50" spans="1:22" s="218" customFormat="1" x14ac:dyDescent="0.15">
      <c r="A50" s="215"/>
      <c r="B50" s="217" t="s">
        <v>38</v>
      </c>
      <c r="C50" s="216"/>
      <c r="D50" s="215"/>
      <c r="E50" s="215"/>
      <c r="F50" s="215"/>
      <c r="G50" s="215"/>
      <c r="H50" s="215"/>
      <c r="I50" s="215"/>
      <c r="J50" s="215"/>
      <c r="K50" s="215"/>
      <c r="L50" s="215"/>
      <c r="M50" s="215"/>
      <c r="N50" s="215"/>
      <c r="O50" s="215"/>
      <c r="P50" s="215"/>
      <c r="Q50" s="215"/>
      <c r="R50" s="215"/>
    </row>
    <row r="51" spans="1:22" x14ac:dyDescent="0.15">
      <c r="A51" s="3"/>
      <c r="B51" s="54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185"/>
      <c r="T51" s="185"/>
      <c r="U51" s="185"/>
      <c r="V51" s="185"/>
    </row>
    <row r="52" spans="1:22" x14ac:dyDescent="0.15">
      <c r="A52" s="3"/>
      <c r="B52" s="54" t="s">
        <v>25</v>
      </c>
      <c r="C52" s="57"/>
      <c r="D52" s="57"/>
      <c r="E52" s="168" t="s">
        <v>39</v>
      </c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3"/>
      <c r="R52" s="3"/>
      <c r="S52" s="185"/>
      <c r="T52" s="185"/>
      <c r="U52" s="185"/>
      <c r="V52" s="185"/>
    </row>
    <row r="53" spans="1:22" x14ac:dyDescent="0.15">
      <c r="A53" s="3"/>
      <c r="B53" s="56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185"/>
      <c r="T53" s="185"/>
      <c r="U53" s="185"/>
      <c r="V53" s="185"/>
    </row>
    <row r="54" spans="1:22" ht="15" customHeight="1" x14ac:dyDescent="0.2">
      <c r="A54" s="62"/>
      <c r="B54" s="50" t="s">
        <v>40</v>
      </c>
      <c r="C54" s="62"/>
      <c r="D54" s="63"/>
      <c r="E54" s="63"/>
      <c r="F54" s="62"/>
      <c r="G54" s="62"/>
      <c r="H54" s="62"/>
      <c r="I54" s="62"/>
      <c r="J54" s="62"/>
      <c r="K54" s="60"/>
      <c r="L54" s="60"/>
      <c r="M54" s="60"/>
      <c r="N54" s="60"/>
      <c r="O54" s="60"/>
      <c r="P54" s="60"/>
      <c r="Q54" s="60"/>
      <c r="R54" s="60"/>
      <c r="S54" s="185"/>
      <c r="T54" s="185"/>
      <c r="U54" s="185"/>
      <c r="V54" s="185"/>
    </row>
    <row r="55" spans="1:22" x14ac:dyDescent="0.15">
      <c r="A55" s="39"/>
      <c r="B55" s="51" t="s">
        <v>41</v>
      </c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185"/>
      <c r="T55" s="185"/>
      <c r="U55" s="185"/>
      <c r="V55" s="185"/>
    </row>
    <row r="56" spans="1:22" hidden="1" x14ac:dyDescent="0.15">
      <c r="A56" s="39"/>
      <c r="B56" s="51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185"/>
      <c r="T56" s="185"/>
      <c r="U56" s="185"/>
      <c r="V56" s="185"/>
    </row>
    <row r="57" spans="1:22" x14ac:dyDescent="0.15">
      <c r="A57" s="39"/>
      <c r="B57" s="3" t="s">
        <v>42</v>
      </c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185"/>
      <c r="T57" s="185"/>
      <c r="U57" s="185"/>
      <c r="V57" s="185"/>
    </row>
    <row r="58" spans="1:22" x14ac:dyDescent="0.15">
      <c r="A58" s="39"/>
      <c r="B58" s="215" t="s">
        <v>43</v>
      </c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185"/>
      <c r="T58" s="185"/>
      <c r="U58" s="185"/>
      <c r="V58" s="185"/>
    </row>
    <row r="59" spans="1:22" x14ac:dyDescent="0.15">
      <c r="A59" s="39"/>
      <c r="B59" s="3" t="s">
        <v>44</v>
      </c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185"/>
      <c r="T59" s="185"/>
      <c r="U59" s="185"/>
      <c r="V59" s="185"/>
    </row>
    <row r="60" spans="1:22" x14ac:dyDescent="0.15">
      <c r="A60" s="39"/>
      <c r="B60" s="185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185"/>
      <c r="T60" s="185"/>
      <c r="U60" s="185"/>
      <c r="V60" s="185"/>
    </row>
    <row r="61" spans="1:22" x14ac:dyDescent="0.15">
      <c r="A61" s="39"/>
      <c r="B61" s="39" t="s">
        <v>25</v>
      </c>
      <c r="C61" s="52"/>
      <c r="D61" s="52"/>
      <c r="E61" s="168" t="s">
        <v>45</v>
      </c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  <c r="Q61" s="52"/>
      <c r="R61" s="52"/>
      <c r="S61" s="185"/>
      <c r="T61" s="185"/>
      <c r="U61" s="185"/>
      <c r="V61" s="185"/>
    </row>
    <row r="62" spans="1:22" x14ac:dyDescent="0.15">
      <c r="A62" s="39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185"/>
      <c r="T62" s="185"/>
      <c r="U62" s="185"/>
      <c r="V62" s="185"/>
    </row>
    <row r="63" spans="1:22" x14ac:dyDescent="0.15">
      <c r="A63" s="39"/>
      <c r="B63" s="51" t="s">
        <v>46</v>
      </c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185"/>
      <c r="T63" s="185"/>
      <c r="U63" s="185"/>
      <c r="V63" s="185"/>
    </row>
    <row r="64" spans="1:22" x14ac:dyDescent="0.15">
      <c r="A64" s="37"/>
      <c r="B64" s="217" t="s">
        <v>47</v>
      </c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185"/>
      <c r="T64" s="185"/>
      <c r="U64" s="185"/>
      <c r="V64" s="185"/>
    </row>
    <row r="65" spans="1:22" x14ac:dyDescent="0.15">
      <c r="A65" s="37"/>
      <c r="B65" s="217" t="s">
        <v>48</v>
      </c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185"/>
      <c r="T65" s="185"/>
      <c r="U65" s="185"/>
      <c r="V65" s="185"/>
    </row>
    <row r="66" spans="1:22" x14ac:dyDescent="0.15">
      <c r="A66" s="37"/>
      <c r="B66" s="217" t="s">
        <v>49</v>
      </c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185"/>
      <c r="T66" s="185"/>
      <c r="U66" s="185"/>
      <c r="V66" s="185"/>
    </row>
    <row r="67" spans="1:22" x14ac:dyDescent="0.15">
      <c r="A67" s="37"/>
      <c r="B67" s="39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185"/>
      <c r="T67" s="185"/>
      <c r="U67" s="185"/>
      <c r="V67" s="185"/>
    </row>
    <row r="68" spans="1:22" x14ac:dyDescent="0.15">
      <c r="A68" s="37"/>
      <c r="B68" s="39" t="s">
        <v>25</v>
      </c>
      <c r="C68" s="37"/>
      <c r="D68" s="37"/>
      <c r="E68" s="168" t="s">
        <v>50</v>
      </c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37"/>
      <c r="R68" s="37"/>
      <c r="S68" s="185"/>
      <c r="T68" s="185"/>
      <c r="U68" s="185"/>
      <c r="V68" s="185"/>
    </row>
    <row r="69" spans="1:22" x14ac:dyDescent="0.15">
      <c r="A69" s="37"/>
      <c r="B69" s="39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185"/>
      <c r="T69" s="185"/>
      <c r="U69" s="185"/>
      <c r="V69" s="185"/>
    </row>
    <row r="70" spans="1:22" x14ac:dyDescent="0.15">
      <c r="A70" s="37"/>
      <c r="B70" s="51" t="s">
        <v>51</v>
      </c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185"/>
      <c r="T70" s="185"/>
      <c r="U70" s="185"/>
      <c r="V70" s="185"/>
    </row>
    <row r="71" spans="1:22" x14ac:dyDescent="0.15">
      <c r="A71" s="37"/>
      <c r="B71" s="216" t="s">
        <v>52</v>
      </c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185"/>
      <c r="T71" s="185"/>
      <c r="U71" s="185"/>
      <c r="V71" s="185"/>
    </row>
    <row r="72" spans="1:22" x14ac:dyDescent="0.15">
      <c r="A72" s="37"/>
      <c r="B72" s="217" t="s">
        <v>53</v>
      </c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185"/>
      <c r="T72" s="185"/>
      <c r="U72" s="185"/>
      <c r="V72" s="185"/>
    </row>
    <row r="73" spans="1:22" x14ac:dyDescent="0.15">
      <c r="A73" s="37"/>
      <c r="B73" s="39"/>
      <c r="C73" s="37"/>
      <c r="D73" s="37"/>
      <c r="E73" s="185"/>
      <c r="F73" s="185"/>
      <c r="G73" s="185"/>
      <c r="H73" s="185"/>
      <c r="I73" s="185"/>
      <c r="J73" s="185"/>
      <c r="K73" s="185"/>
      <c r="L73" s="185"/>
      <c r="M73" s="185"/>
      <c r="N73" s="185"/>
      <c r="O73" s="185"/>
      <c r="P73" s="185"/>
      <c r="Q73" s="37"/>
      <c r="R73" s="37"/>
      <c r="S73" s="185"/>
      <c r="T73" s="185"/>
      <c r="U73" s="185"/>
      <c r="V73" s="185"/>
    </row>
    <row r="74" spans="1:22" x14ac:dyDescent="0.15">
      <c r="A74" s="37"/>
      <c r="B74" s="39" t="s">
        <v>21</v>
      </c>
      <c r="C74" s="37"/>
      <c r="D74" s="37"/>
      <c r="E74" s="168" t="s">
        <v>54</v>
      </c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37"/>
      <c r="S74" s="185"/>
      <c r="T74" s="185"/>
      <c r="U74" s="185"/>
      <c r="V74" s="185"/>
    </row>
    <row r="75" spans="1:22" x14ac:dyDescent="0.15">
      <c r="A75" s="37"/>
      <c r="B75" s="39"/>
      <c r="C75" s="37"/>
      <c r="D75" s="37"/>
      <c r="E75" s="37"/>
      <c r="F75" s="37"/>
      <c r="G75" s="37"/>
      <c r="H75" s="37"/>
      <c r="I75" s="37"/>
      <c r="J75" s="41"/>
      <c r="K75" s="37"/>
      <c r="L75" s="37"/>
      <c r="M75" s="37"/>
      <c r="N75" s="37"/>
      <c r="O75" s="37"/>
      <c r="P75" s="37"/>
      <c r="Q75" s="37"/>
      <c r="R75" s="37"/>
      <c r="S75" s="185"/>
      <c r="T75" s="185"/>
      <c r="U75" s="185"/>
      <c r="V75" s="185"/>
    </row>
    <row r="76" spans="1:22" ht="15" customHeight="1" x14ac:dyDescent="0.2">
      <c r="A76" s="62"/>
      <c r="B76" s="50" t="s">
        <v>55</v>
      </c>
      <c r="C76" s="62"/>
      <c r="D76" s="63"/>
      <c r="E76" s="63"/>
      <c r="F76" s="62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185"/>
      <c r="T76" s="185"/>
      <c r="U76" s="185"/>
      <c r="V76" s="185"/>
    </row>
    <row r="77" spans="1:22" x14ac:dyDescent="0.15">
      <c r="A77" s="37"/>
      <c r="B77" s="42" t="s">
        <v>56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185"/>
      <c r="T77" s="185"/>
      <c r="U77" s="185"/>
      <c r="V77" s="185"/>
    </row>
    <row r="78" spans="1:22" x14ac:dyDescent="0.15">
      <c r="A78" s="37"/>
      <c r="B78" s="59" t="s">
        <v>13</v>
      </c>
      <c r="C78" s="37" t="s">
        <v>57</v>
      </c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185"/>
      <c r="T78" s="185"/>
      <c r="U78" s="185"/>
      <c r="V78" s="185"/>
    </row>
    <row r="79" spans="1:22" x14ac:dyDescent="0.15">
      <c r="A79" s="37"/>
      <c r="B79" s="59" t="s">
        <v>13</v>
      </c>
      <c r="C79" s="37" t="s">
        <v>58</v>
      </c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185"/>
      <c r="T79" s="185"/>
      <c r="U79" s="185"/>
      <c r="V79" s="185"/>
    </row>
    <row r="80" spans="1:22" x14ac:dyDescent="0.15">
      <c r="A80" s="37"/>
      <c r="B80" s="59"/>
      <c r="C80" s="37" t="s">
        <v>59</v>
      </c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185"/>
      <c r="T80" s="185"/>
      <c r="U80" s="185"/>
      <c r="V80" s="185"/>
    </row>
    <row r="81" spans="1:22" x14ac:dyDescent="0.15">
      <c r="A81" s="37"/>
      <c r="B81" s="59" t="s">
        <v>13</v>
      </c>
      <c r="C81" s="37" t="s">
        <v>60</v>
      </c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185"/>
      <c r="T81" s="185"/>
      <c r="U81" s="185"/>
      <c r="V81" s="185"/>
    </row>
    <row r="82" spans="1:22" x14ac:dyDescent="0.15">
      <c r="A82" s="37"/>
      <c r="B82" s="59" t="s">
        <v>13</v>
      </c>
      <c r="C82" s="37" t="s">
        <v>61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185"/>
      <c r="T82" s="185"/>
      <c r="U82" s="185"/>
      <c r="V82" s="185"/>
    </row>
    <row r="83" spans="1:22" x14ac:dyDescent="0.15">
      <c r="A83" s="37"/>
      <c r="B83" s="43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185"/>
      <c r="T83" s="185"/>
      <c r="U83" s="185"/>
      <c r="V83" s="185"/>
    </row>
    <row r="84" spans="1:22" ht="15" customHeight="1" x14ac:dyDescent="0.2">
      <c r="A84" s="62"/>
      <c r="B84" s="50" t="s">
        <v>62</v>
      </c>
      <c r="C84" s="62"/>
      <c r="D84" s="63"/>
      <c r="E84" s="63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0"/>
      <c r="R84" s="60">
        <v>0</v>
      </c>
      <c r="S84" s="185"/>
      <c r="T84" s="185"/>
      <c r="U84" s="185"/>
      <c r="V84" s="185"/>
    </row>
    <row r="85" spans="1:22" x14ac:dyDescent="0.15">
      <c r="A85" s="37"/>
      <c r="B85" s="37" t="s">
        <v>63</v>
      </c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185"/>
      <c r="T85" s="185"/>
      <c r="U85" s="185"/>
      <c r="V85" s="185"/>
    </row>
    <row r="86" spans="1:22" x14ac:dyDescent="0.15">
      <c r="A86" s="37"/>
      <c r="B86" s="3" t="s">
        <v>64</v>
      </c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185"/>
      <c r="T86" s="185"/>
      <c r="U86" s="185"/>
      <c r="V86" s="185"/>
    </row>
    <row r="87" spans="1:22" x14ac:dyDescent="0.15">
      <c r="A87" s="37"/>
      <c r="B87" s="3" t="s">
        <v>65</v>
      </c>
      <c r="C87" s="37"/>
      <c r="D87" s="37"/>
      <c r="E87" s="37"/>
      <c r="F87" s="37"/>
      <c r="G87" s="37"/>
      <c r="H87" s="37"/>
      <c r="I87" s="37"/>
      <c r="J87" s="168" t="s">
        <v>66</v>
      </c>
      <c r="K87" s="37"/>
      <c r="L87" s="37"/>
      <c r="M87" s="37"/>
      <c r="N87" s="37"/>
      <c r="O87" s="37"/>
      <c r="P87" s="37"/>
      <c r="Q87" s="37"/>
      <c r="R87" s="37"/>
      <c r="S87" s="185"/>
      <c r="T87" s="185"/>
      <c r="U87" s="185"/>
      <c r="V87" s="185"/>
    </row>
    <row r="88" spans="1:22" x14ac:dyDescent="0.15">
      <c r="A88" s="37"/>
      <c r="B88" s="3"/>
      <c r="C88" s="37"/>
      <c r="D88" s="37"/>
      <c r="E88" s="37"/>
      <c r="F88" s="37"/>
      <c r="G88" s="37"/>
      <c r="H88" s="37"/>
      <c r="I88" s="37"/>
      <c r="J88" s="168"/>
      <c r="K88" s="37"/>
      <c r="L88" s="37"/>
      <c r="M88" s="37"/>
      <c r="N88" s="37"/>
      <c r="O88" s="37"/>
      <c r="P88" s="37"/>
      <c r="Q88" s="37"/>
      <c r="R88" s="37"/>
      <c r="S88" s="185"/>
      <c r="T88" s="185"/>
      <c r="U88" s="185"/>
      <c r="V88" s="185"/>
    </row>
    <row r="89" spans="1:22" s="185" customFormat="1" x14ac:dyDescent="0.15">
      <c r="A89" s="37"/>
      <c r="B89" s="3" t="s">
        <v>67</v>
      </c>
      <c r="C89" s="37"/>
      <c r="D89" s="37"/>
      <c r="E89" s="37"/>
      <c r="F89" s="37"/>
      <c r="G89" s="37"/>
      <c r="H89" s="37"/>
      <c r="I89" s="37"/>
      <c r="J89" s="61"/>
      <c r="K89" s="37"/>
      <c r="L89" s="37"/>
      <c r="M89" s="37"/>
      <c r="N89" s="37"/>
      <c r="O89" s="37"/>
      <c r="P89" s="37"/>
      <c r="Q89" s="37"/>
      <c r="R89" s="37"/>
    </row>
    <row r="90" spans="1:22" s="185" customFormat="1" x14ac:dyDescent="0.15">
      <c r="A90" s="37"/>
      <c r="B90" s="45" t="s">
        <v>68</v>
      </c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</row>
    <row r="91" spans="1:22" x14ac:dyDescent="0.15">
      <c r="A91" s="37"/>
      <c r="B91" s="61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185"/>
      <c r="T91" s="185"/>
      <c r="U91" s="185"/>
      <c r="V91" s="185"/>
    </row>
    <row r="92" spans="1:22" x14ac:dyDescent="0.15">
      <c r="A92" s="37"/>
      <c r="B92" s="44" t="s">
        <v>69</v>
      </c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04"/>
      <c r="P92" s="44"/>
      <c r="Q92" s="44"/>
      <c r="R92" s="44"/>
      <c r="S92" s="185"/>
      <c r="T92" s="185"/>
      <c r="U92" s="185"/>
      <c r="V92" s="185"/>
    </row>
    <row r="93" spans="1:22" x14ac:dyDescent="0.15">
      <c r="A93" s="37"/>
      <c r="B93" s="44" t="s">
        <v>70</v>
      </c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185"/>
      <c r="T93" s="185"/>
      <c r="U93" s="185"/>
      <c r="V93" s="185"/>
    </row>
    <row r="94" spans="1:22" x14ac:dyDescent="0.15">
      <c r="A94" s="37"/>
      <c r="B94" s="44" t="s">
        <v>71</v>
      </c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185"/>
      <c r="T94" s="185"/>
      <c r="U94" s="185"/>
      <c r="V94" s="185"/>
    </row>
    <row r="95" spans="1:22" x14ac:dyDescent="0.15">
      <c r="A95" s="37"/>
      <c r="B95" s="44" t="s">
        <v>72</v>
      </c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185"/>
      <c r="T95" s="185"/>
      <c r="U95" s="185"/>
      <c r="V95" s="185"/>
    </row>
    <row r="96" spans="1:22" ht="13.5" customHeight="1" x14ac:dyDescent="0.15">
      <c r="A96" s="37"/>
      <c r="B96" s="45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185"/>
      <c r="T96" s="185"/>
      <c r="U96" s="185"/>
      <c r="V96" s="185"/>
    </row>
    <row r="97" spans="1:22" ht="16" x14ac:dyDescent="0.2">
      <c r="A97" s="64"/>
      <c r="B97" s="50" t="s">
        <v>73</v>
      </c>
      <c r="C97" s="64"/>
      <c r="D97" s="64"/>
      <c r="E97" s="64"/>
      <c r="F97" s="64"/>
      <c r="G97" s="64"/>
      <c r="H97" s="64"/>
      <c r="I97" s="64"/>
      <c r="J97" s="64"/>
      <c r="K97" s="58"/>
      <c r="L97" s="58"/>
      <c r="M97" s="58"/>
      <c r="N97" s="58"/>
      <c r="O97" s="58"/>
      <c r="P97" s="58"/>
      <c r="Q97" s="58"/>
      <c r="R97" s="185"/>
      <c r="S97" s="185"/>
      <c r="T97" s="185"/>
      <c r="U97" s="185"/>
      <c r="V97" s="185"/>
    </row>
    <row r="98" spans="1:22" x14ac:dyDescent="0.15">
      <c r="A98" s="185"/>
      <c r="B98" s="217" t="s">
        <v>74</v>
      </c>
      <c r="C98" s="185"/>
      <c r="D98" s="185"/>
      <c r="E98" s="185"/>
      <c r="F98" s="185"/>
      <c r="G98" s="185"/>
      <c r="H98" s="185"/>
      <c r="I98" s="185"/>
      <c r="J98" s="185"/>
      <c r="K98" s="185"/>
      <c r="L98" s="185"/>
      <c r="M98" s="185"/>
      <c r="N98" s="185"/>
      <c r="O98" s="185"/>
      <c r="P98" s="185"/>
      <c r="Q98" s="185"/>
      <c r="R98" s="185"/>
      <c r="S98" s="185"/>
      <c r="T98" s="185"/>
      <c r="U98" s="185"/>
      <c r="V98" s="185"/>
    </row>
    <row r="99" spans="1:22" s="218" customFormat="1" x14ac:dyDescent="0.15">
      <c r="B99" s="217" t="s">
        <v>75</v>
      </c>
    </row>
    <row r="100" spans="1:22" s="218" customFormat="1" x14ac:dyDescent="0.15">
      <c r="B100" s="217" t="s">
        <v>76</v>
      </c>
    </row>
    <row r="101" spans="1:22" x14ac:dyDescent="0.15">
      <c r="A101" s="185"/>
      <c r="B101" s="185"/>
      <c r="C101" s="185"/>
      <c r="D101" s="185"/>
      <c r="E101" s="185"/>
      <c r="F101" s="185"/>
      <c r="G101" s="185"/>
      <c r="H101" s="185"/>
      <c r="I101" s="185"/>
      <c r="J101" s="185"/>
      <c r="K101" s="185"/>
      <c r="L101" s="185"/>
      <c r="M101" s="185"/>
      <c r="N101" s="185"/>
      <c r="O101" s="185"/>
      <c r="P101" s="185"/>
      <c r="Q101" s="185"/>
      <c r="R101" s="185"/>
      <c r="S101" s="185"/>
      <c r="T101" s="185"/>
      <c r="U101" s="185"/>
      <c r="V101" s="185"/>
    </row>
    <row r="102" spans="1:22" ht="16" x14ac:dyDescent="0.2">
      <c r="A102" s="64"/>
      <c r="B102" s="50" t="s">
        <v>77</v>
      </c>
      <c r="C102" s="64"/>
      <c r="D102" s="64"/>
      <c r="E102" s="64"/>
      <c r="F102" s="64"/>
      <c r="G102" s="64"/>
      <c r="H102" s="64"/>
      <c r="I102" s="64"/>
      <c r="J102" s="64"/>
      <c r="K102" s="58"/>
      <c r="L102" s="58"/>
      <c r="M102" s="58"/>
      <c r="N102" s="58"/>
      <c r="O102" s="58"/>
      <c r="P102" s="58"/>
      <c r="Q102" s="58"/>
      <c r="R102" s="185"/>
      <c r="S102" s="185"/>
      <c r="T102" s="185"/>
      <c r="U102" s="185"/>
      <c r="V102" s="185"/>
    </row>
    <row r="103" spans="1:22" ht="28.5" customHeight="1" x14ac:dyDescent="0.15">
      <c r="A103" s="185"/>
      <c r="B103" s="474" t="s">
        <v>78</v>
      </c>
      <c r="C103" s="474"/>
      <c r="D103" s="474"/>
      <c r="E103" s="474"/>
      <c r="F103" s="474"/>
      <c r="G103" s="474"/>
      <c r="H103" s="474"/>
      <c r="I103" s="474"/>
      <c r="J103" s="474"/>
      <c r="K103" s="474"/>
      <c r="L103" s="474"/>
      <c r="M103" s="474"/>
      <c r="N103" s="474"/>
      <c r="O103" s="474"/>
      <c r="P103" s="474"/>
      <c r="Q103" s="474"/>
      <c r="R103" s="185"/>
      <c r="S103" s="185"/>
      <c r="T103" s="185"/>
      <c r="U103" s="185"/>
      <c r="V103" s="185"/>
    </row>
    <row r="104" spans="1:22" x14ac:dyDescent="0.15">
      <c r="A104" s="185"/>
      <c r="B104" s="3" t="s">
        <v>79</v>
      </c>
      <c r="C104" s="185"/>
      <c r="D104" s="185"/>
      <c r="E104" s="185"/>
      <c r="F104" s="185"/>
      <c r="G104" s="185"/>
      <c r="H104" s="185"/>
      <c r="I104" s="185"/>
      <c r="J104" s="185"/>
      <c r="K104" s="185"/>
      <c r="L104" s="185"/>
      <c r="M104" s="185"/>
      <c r="N104" s="185"/>
      <c r="O104" s="185"/>
      <c r="P104" s="185"/>
      <c r="Q104" s="185"/>
      <c r="R104" s="185"/>
      <c r="S104" s="185"/>
      <c r="T104" s="185"/>
      <c r="U104" s="185"/>
      <c r="V104" s="185"/>
    </row>
    <row r="105" spans="1:22" x14ac:dyDescent="0.15">
      <c r="A105" s="185"/>
      <c r="B105" s="217" t="s">
        <v>80</v>
      </c>
      <c r="C105" s="217"/>
      <c r="D105" s="217"/>
      <c r="E105" s="217"/>
      <c r="F105" s="304"/>
      <c r="G105" s="305" t="s">
        <v>81</v>
      </c>
      <c r="H105" s="217"/>
      <c r="I105" s="217"/>
      <c r="J105" s="217"/>
      <c r="K105" s="217"/>
      <c r="L105" s="217"/>
      <c r="M105" s="217"/>
      <c r="N105" s="217"/>
      <c r="O105" s="217"/>
      <c r="P105" s="217"/>
      <c r="Q105" s="217"/>
      <c r="R105" s="185"/>
      <c r="S105" s="185"/>
      <c r="T105" s="185"/>
      <c r="U105" s="185"/>
      <c r="V105" s="185"/>
    </row>
    <row r="106" spans="1:22" x14ac:dyDescent="0.15">
      <c r="A106" s="185"/>
      <c r="B106" s="185"/>
      <c r="C106" s="185"/>
      <c r="D106" s="185"/>
      <c r="E106" s="185"/>
      <c r="F106" s="185"/>
      <c r="G106" s="419"/>
      <c r="H106" s="185"/>
      <c r="I106" s="185"/>
      <c r="J106" s="185"/>
      <c r="K106" s="185"/>
      <c r="L106" s="185"/>
      <c r="M106" s="185"/>
      <c r="N106" s="185"/>
      <c r="O106" s="185"/>
      <c r="P106" s="185"/>
      <c r="Q106" s="185"/>
      <c r="R106" s="185"/>
      <c r="S106" s="185"/>
      <c r="T106" s="185"/>
      <c r="U106" s="185"/>
      <c r="V106" s="185"/>
    </row>
    <row r="107" spans="1:22" hidden="1" x14ac:dyDescent="0.15">
      <c r="A107" s="185"/>
      <c r="B107" s="185"/>
      <c r="C107" s="185"/>
      <c r="D107" s="185"/>
      <c r="E107" s="185"/>
      <c r="F107" s="185"/>
      <c r="G107" s="185"/>
      <c r="H107" s="185"/>
      <c r="I107" s="185"/>
      <c r="J107" s="185"/>
      <c r="K107" s="185"/>
      <c r="L107" s="185"/>
      <c r="M107" s="185"/>
      <c r="N107" s="185"/>
      <c r="O107" s="185"/>
      <c r="P107" s="185"/>
      <c r="Q107" s="185"/>
      <c r="R107" s="185"/>
      <c r="S107" s="185"/>
      <c r="T107" s="185"/>
      <c r="U107" s="185"/>
      <c r="V107" s="185"/>
    </row>
    <row r="108" spans="1:22" hidden="1" x14ac:dyDescent="0.15">
      <c r="A108" s="185"/>
      <c r="B108" s="185"/>
      <c r="C108" s="185"/>
      <c r="D108" s="185"/>
      <c r="E108" s="185"/>
      <c r="F108" s="185"/>
      <c r="G108" s="185"/>
      <c r="H108" s="185"/>
      <c r="I108" s="185"/>
      <c r="J108" s="185"/>
      <c r="K108" s="185"/>
      <c r="L108" s="185"/>
      <c r="M108" s="185"/>
      <c r="N108" s="185"/>
      <c r="O108" s="185"/>
      <c r="P108" s="185"/>
      <c r="Q108" s="185"/>
      <c r="R108" s="185"/>
      <c r="S108" s="185"/>
      <c r="T108" s="185"/>
      <c r="U108" s="185"/>
      <c r="V108" s="185"/>
    </row>
    <row r="109" spans="1:22" hidden="1" x14ac:dyDescent="0.15">
      <c r="A109" s="185"/>
      <c r="B109" s="185"/>
      <c r="C109" s="185"/>
      <c r="D109" s="185"/>
      <c r="E109" s="185"/>
      <c r="F109" s="185"/>
      <c r="G109" s="185"/>
      <c r="H109" s="185"/>
      <c r="I109" s="185"/>
      <c r="J109" s="185"/>
      <c r="K109" s="185"/>
      <c r="L109" s="185"/>
      <c r="M109" s="185"/>
      <c r="N109" s="185"/>
      <c r="O109" s="185"/>
      <c r="P109" s="185"/>
      <c r="Q109" s="185"/>
      <c r="R109" s="185"/>
      <c r="S109" s="185"/>
      <c r="T109" s="185"/>
      <c r="U109" s="185"/>
      <c r="V109" s="185"/>
    </row>
    <row r="110" spans="1:22" hidden="1" x14ac:dyDescent="0.15">
      <c r="A110" s="185"/>
      <c r="B110" s="185"/>
      <c r="C110" s="185"/>
      <c r="D110" s="185"/>
      <c r="E110" s="185"/>
      <c r="F110" s="185"/>
      <c r="G110" s="185"/>
      <c r="H110" s="185"/>
      <c r="I110" s="185"/>
      <c r="J110" s="185"/>
      <c r="K110" s="185"/>
      <c r="L110" s="185"/>
      <c r="M110" s="185"/>
      <c r="N110" s="185"/>
      <c r="O110" s="185"/>
      <c r="P110" s="185"/>
      <c r="Q110" s="185"/>
      <c r="R110" s="185"/>
      <c r="S110" s="185"/>
      <c r="T110" s="185"/>
      <c r="U110" s="185"/>
      <c r="V110" s="185"/>
    </row>
    <row r="111" spans="1:22" hidden="1" x14ac:dyDescent="0.15">
      <c r="A111" s="185"/>
      <c r="B111" s="185"/>
      <c r="C111" s="185"/>
      <c r="D111" s="185"/>
      <c r="E111" s="185"/>
      <c r="F111" s="185"/>
      <c r="G111" s="185"/>
      <c r="H111" s="185"/>
      <c r="I111" s="185"/>
      <c r="J111" s="185"/>
      <c r="K111" s="185"/>
      <c r="L111" s="185"/>
      <c r="M111" s="185"/>
      <c r="N111" s="185"/>
      <c r="O111" s="185"/>
      <c r="P111" s="185"/>
      <c r="Q111" s="185"/>
      <c r="R111" s="185"/>
      <c r="S111" s="185"/>
      <c r="T111" s="185"/>
      <c r="U111" s="185"/>
      <c r="V111" s="185"/>
    </row>
    <row r="112" spans="1:22" hidden="1" x14ac:dyDescent="0.15">
      <c r="A112" s="185"/>
      <c r="B112" s="185"/>
      <c r="C112" s="185"/>
      <c r="D112" s="185"/>
      <c r="E112" s="185"/>
      <c r="F112" s="185"/>
      <c r="G112" s="185"/>
      <c r="H112" s="185"/>
      <c r="I112" s="185"/>
      <c r="J112" s="185"/>
      <c r="K112" s="185"/>
      <c r="L112" s="185"/>
      <c r="M112" s="185"/>
      <c r="N112" s="185"/>
      <c r="O112" s="185"/>
      <c r="P112" s="185"/>
      <c r="Q112" s="185"/>
      <c r="R112" s="185"/>
      <c r="S112" s="185"/>
      <c r="T112" s="185"/>
      <c r="U112" s="185"/>
      <c r="V112" s="185"/>
    </row>
    <row r="113" spans="1:22" hidden="1" x14ac:dyDescent="0.15">
      <c r="A113" s="185"/>
      <c r="B113" s="185"/>
      <c r="C113" s="185"/>
      <c r="D113" s="185"/>
      <c r="E113" s="185"/>
      <c r="F113" s="185"/>
      <c r="G113" s="185"/>
      <c r="H113" s="185"/>
      <c r="I113" s="185"/>
      <c r="J113" s="185"/>
      <c r="K113" s="185"/>
      <c r="L113" s="185"/>
      <c r="M113" s="185"/>
      <c r="N113" s="185"/>
      <c r="O113" s="185"/>
      <c r="P113" s="185"/>
      <c r="Q113" s="185"/>
      <c r="R113" s="185"/>
      <c r="S113" s="185"/>
      <c r="T113" s="185"/>
      <c r="U113" s="185"/>
      <c r="V113" s="185"/>
    </row>
    <row r="114" spans="1:22" hidden="1" x14ac:dyDescent="0.15">
      <c r="A114" s="185"/>
      <c r="B114" s="185"/>
      <c r="C114" s="185"/>
      <c r="D114" s="185"/>
      <c r="E114" s="185"/>
      <c r="F114" s="185"/>
      <c r="G114" s="185"/>
      <c r="H114" s="185"/>
      <c r="I114" s="185"/>
      <c r="J114" s="185"/>
      <c r="K114" s="185"/>
      <c r="L114" s="185"/>
      <c r="M114" s="185"/>
      <c r="N114" s="185"/>
      <c r="O114" s="185"/>
      <c r="P114" s="185"/>
      <c r="Q114" s="185"/>
      <c r="R114" s="185"/>
      <c r="S114" s="185"/>
      <c r="T114" s="185"/>
      <c r="U114" s="185"/>
      <c r="V114" s="185"/>
    </row>
    <row r="115" spans="1:22" hidden="1" x14ac:dyDescent="0.15">
      <c r="A115" s="185"/>
      <c r="B115" s="185"/>
      <c r="C115" s="185"/>
      <c r="D115" s="185"/>
      <c r="E115" s="185"/>
      <c r="F115" s="185"/>
      <c r="G115" s="185"/>
      <c r="H115" s="185"/>
      <c r="I115" s="185"/>
      <c r="J115" s="185"/>
      <c r="K115" s="185"/>
      <c r="L115" s="185"/>
      <c r="M115" s="185"/>
      <c r="N115" s="185"/>
      <c r="O115" s="185"/>
      <c r="P115" s="185"/>
      <c r="Q115" s="185"/>
      <c r="R115" s="185"/>
      <c r="S115" s="185"/>
      <c r="T115" s="185"/>
      <c r="U115" s="185"/>
      <c r="V115" s="185"/>
    </row>
    <row r="116" spans="1:22" hidden="1" x14ac:dyDescent="0.15">
      <c r="A116" s="185"/>
      <c r="B116" s="185"/>
      <c r="C116" s="185"/>
      <c r="D116" s="185"/>
      <c r="E116" s="185"/>
      <c r="F116" s="185"/>
      <c r="G116" s="185"/>
      <c r="H116" s="185"/>
      <c r="I116" s="185"/>
      <c r="J116" s="185"/>
      <c r="K116" s="185"/>
      <c r="L116" s="185"/>
      <c r="M116" s="185"/>
      <c r="N116" s="185"/>
      <c r="O116" s="185"/>
      <c r="P116" s="185"/>
      <c r="Q116" s="185"/>
      <c r="R116" s="185"/>
      <c r="S116" s="185"/>
      <c r="T116" s="185"/>
      <c r="U116" s="185"/>
      <c r="V116" s="185"/>
    </row>
    <row r="117" spans="1:22" hidden="1" x14ac:dyDescent="0.15">
      <c r="A117" s="185"/>
      <c r="B117" s="185"/>
      <c r="C117" s="185"/>
      <c r="D117" s="185"/>
      <c r="E117" s="185"/>
      <c r="F117" s="185"/>
      <c r="G117" s="185"/>
      <c r="H117" s="185"/>
      <c r="I117" s="185"/>
      <c r="J117" s="185"/>
      <c r="K117" s="185"/>
      <c r="L117" s="185"/>
      <c r="M117" s="185"/>
      <c r="N117" s="185"/>
      <c r="O117" s="185"/>
      <c r="P117" s="185"/>
      <c r="Q117" s="185"/>
      <c r="R117" s="185"/>
      <c r="S117" s="185"/>
      <c r="T117" s="185"/>
      <c r="U117" s="185"/>
      <c r="V117" s="185"/>
    </row>
    <row r="118" spans="1:22" hidden="1" x14ac:dyDescent="0.15">
      <c r="A118" s="185"/>
      <c r="B118" s="185"/>
      <c r="C118" s="185"/>
      <c r="D118" s="185"/>
      <c r="E118" s="185"/>
      <c r="F118" s="185"/>
      <c r="G118" s="185"/>
      <c r="H118" s="185"/>
      <c r="I118" s="185"/>
      <c r="J118" s="185"/>
      <c r="K118" s="185"/>
      <c r="L118" s="185"/>
      <c r="M118" s="185"/>
      <c r="N118" s="185"/>
      <c r="O118" s="185"/>
      <c r="P118" s="185"/>
      <c r="Q118" s="185"/>
      <c r="R118" s="185"/>
      <c r="S118" s="185"/>
      <c r="T118" s="185"/>
      <c r="U118" s="185"/>
      <c r="V118" s="185"/>
    </row>
    <row r="119" spans="1:22" hidden="1" x14ac:dyDescent="0.15">
      <c r="A119" s="185"/>
      <c r="B119" s="185"/>
      <c r="C119" s="185"/>
      <c r="D119" s="185"/>
      <c r="E119" s="185"/>
      <c r="F119" s="185"/>
      <c r="G119" s="185"/>
      <c r="H119" s="185"/>
      <c r="I119" s="185"/>
      <c r="J119" s="185"/>
      <c r="K119" s="185"/>
      <c r="L119" s="185"/>
      <c r="M119" s="185"/>
      <c r="N119" s="185"/>
      <c r="O119" s="185"/>
      <c r="P119" s="185"/>
      <c r="Q119" s="185"/>
      <c r="R119" s="185"/>
      <c r="S119" s="185"/>
      <c r="T119" s="185"/>
      <c r="U119" s="185"/>
      <c r="V119" s="185"/>
    </row>
    <row r="120" spans="1:22" hidden="1" x14ac:dyDescent="0.15">
      <c r="A120" s="185"/>
      <c r="B120" s="185"/>
      <c r="C120" s="185"/>
      <c r="D120" s="185"/>
      <c r="E120" s="185"/>
      <c r="F120" s="185"/>
      <c r="G120" s="185"/>
      <c r="H120" s="185"/>
      <c r="I120" s="185"/>
      <c r="J120" s="185"/>
      <c r="K120" s="185"/>
      <c r="L120" s="185"/>
      <c r="M120" s="185"/>
      <c r="N120" s="185"/>
      <c r="O120" s="185"/>
      <c r="P120" s="185"/>
      <c r="Q120" s="185"/>
      <c r="R120" s="185"/>
      <c r="S120" s="185"/>
      <c r="T120" s="185"/>
      <c r="U120" s="185"/>
      <c r="V120" s="185"/>
    </row>
    <row r="121" spans="1:22" hidden="1" x14ac:dyDescent="0.15">
      <c r="A121" s="185"/>
      <c r="B121" s="185"/>
      <c r="C121" s="185"/>
      <c r="D121" s="185"/>
      <c r="E121" s="185"/>
      <c r="F121" s="185"/>
      <c r="G121" s="185"/>
      <c r="H121" s="185"/>
      <c r="I121" s="185"/>
      <c r="J121" s="185"/>
      <c r="K121" s="185"/>
      <c r="L121" s="185"/>
      <c r="M121" s="185"/>
      <c r="N121" s="185"/>
      <c r="O121" s="185"/>
      <c r="P121" s="185"/>
      <c r="Q121" s="185"/>
      <c r="R121" s="185"/>
      <c r="S121" s="185"/>
      <c r="T121" s="185"/>
      <c r="U121" s="185"/>
      <c r="V121" s="185"/>
    </row>
    <row r="122" spans="1:22" hidden="1" x14ac:dyDescent="0.15">
      <c r="A122" s="185"/>
      <c r="B122" s="185"/>
      <c r="C122" s="185"/>
      <c r="D122" s="185"/>
      <c r="E122" s="185"/>
      <c r="F122" s="185"/>
      <c r="G122" s="185"/>
      <c r="H122" s="185"/>
      <c r="I122" s="185"/>
      <c r="J122" s="185"/>
      <c r="K122" s="185"/>
      <c r="L122" s="185"/>
      <c r="M122" s="185"/>
      <c r="N122" s="185"/>
      <c r="O122" s="185"/>
      <c r="P122" s="185"/>
      <c r="Q122" s="185"/>
      <c r="R122" s="185"/>
      <c r="S122" s="185"/>
      <c r="T122" s="185"/>
      <c r="U122" s="185"/>
      <c r="V122" s="185"/>
    </row>
    <row r="123" spans="1:22" hidden="1" x14ac:dyDescent="0.15">
      <c r="A123" s="185"/>
      <c r="B123" s="185"/>
      <c r="C123" s="185"/>
      <c r="D123" s="185"/>
      <c r="E123" s="185"/>
      <c r="F123" s="185"/>
      <c r="G123" s="185"/>
      <c r="H123" s="185"/>
      <c r="I123" s="185"/>
      <c r="J123" s="185"/>
      <c r="K123" s="185"/>
      <c r="L123" s="185"/>
      <c r="M123" s="185"/>
      <c r="N123" s="185"/>
      <c r="O123" s="185"/>
      <c r="P123" s="185"/>
      <c r="Q123" s="185"/>
      <c r="R123" s="185"/>
      <c r="S123" s="185"/>
      <c r="T123" s="185"/>
      <c r="U123" s="185"/>
      <c r="V123" s="185"/>
    </row>
    <row r="124" spans="1:22" hidden="1" x14ac:dyDescent="0.15">
      <c r="A124" s="185"/>
      <c r="B124" s="185"/>
      <c r="C124" s="185"/>
      <c r="D124" s="185"/>
      <c r="E124" s="185"/>
      <c r="F124" s="185"/>
      <c r="G124" s="185"/>
      <c r="H124" s="185"/>
      <c r="I124" s="185"/>
      <c r="J124" s="185"/>
      <c r="K124" s="185"/>
      <c r="L124" s="185"/>
      <c r="M124" s="185"/>
      <c r="N124" s="185"/>
      <c r="O124" s="185"/>
      <c r="P124" s="185"/>
      <c r="Q124" s="185"/>
      <c r="R124" s="185"/>
      <c r="S124" s="185"/>
      <c r="T124" s="185"/>
      <c r="U124" s="185"/>
      <c r="V124" s="185"/>
    </row>
    <row r="125" spans="1:22" hidden="1" x14ac:dyDescent="0.15">
      <c r="A125" s="185"/>
      <c r="B125" s="185"/>
      <c r="C125" s="185"/>
      <c r="D125" s="185"/>
      <c r="E125" s="185"/>
      <c r="F125" s="185"/>
      <c r="G125" s="185"/>
      <c r="H125" s="185"/>
      <c r="I125" s="185"/>
      <c r="J125" s="185"/>
      <c r="K125" s="185"/>
      <c r="L125" s="185"/>
      <c r="M125" s="185"/>
      <c r="N125" s="185"/>
      <c r="O125" s="185"/>
      <c r="P125" s="185"/>
      <c r="Q125" s="185"/>
      <c r="R125" s="185"/>
      <c r="S125" s="185"/>
      <c r="T125" s="185"/>
      <c r="U125" s="185"/>
      <c r="V125" s="185"/>
    </row>
    <row r="126" spans="1:22" hidden="1" x14ac:dyDescent="0.15">
      <c r="A126" s="185"/>
      <c r="B126" s="185"/>
      <c r="C126" s="185"/>
      <c r="D126" s="185"/>
      <c r="E126" s="185"/>
      <c r="F126" s="185"/>
      <c r="G126" s="185"/>
      <c r="H126" s="185"/>
      <c r="I126" s="185"/>
      <c r="J126" s="185"/>
      <c r="K126" s="185"/>
      <c r="L126" s="185"/>
      <c r="M126" s="185"/>
      <c r="N126" s="185"/>
      <c r="O126" s="185"/>
      <c r="P126" s="185"/>
      <c r="Q126" s="185"/>
      <c r="R126" s="185"/>
      <c r="S126" s="185"/>
      <c r="T126" s="185"/>
      <c r="U126" s="185"/>
      <c r="V126" s="185"/>
    </row>
    <row r="127" spans="1:22" hidden="1" x14ac:dyDescent="0.15">
      <c r="A127" s="185"/>
      <c r="B127" s="185"/>
      <c r="C127" s="185"/>
      <c r="D127" s="185"/>
      <c r="E127" s="185"/>
      <c r="F127" s="185"/>
      <c r="G127" s="185"/>
      <c r="H127" s="185"/>
      <c r="I127" s="185"/>
      <c r="J127" s="185"/>
      <c r="K127" s="185"/>
      <c r="L127" s="185"/>
      <c r="M127" s="185"/>
      <c r="N127" s="185"/>
      <c r="O127" s="185"/>
      <c r="P127" s="185"/>
      <c r="Q127" s="185"/>
      <c r="R127" s="185"/>
      <c r="S127" s="185"/>
      <c r="T127" s="185"/>
      <c r="U127" s="185"/>
      <c r="V127" s="185"/>
    </row>
    <row r="128" spans="1:22" hidden="1" x14ac:dyDescent="0.15">
      <c r="A128" s="185"/>
      <c r="B128" s="185"/>
      <c r="C128" s="185"/>
      <c r="D128" s="185"/>
      <c r="E128" s="185"/>
      <c r="F128" s="185"/>
      <c r="G128" s="185"/>
      <c r="H128" s="185"/>
      <c r="I128" s="185"/>
      <c r="J128" s="185"/>
      <c r="K128" s="185"/>
      <c r="L128" s="185"/>
      <c r="M128" s="185"/>
      <c r="N128" s="185"/>
      <c r="O128" s="185"/>
      <c r="P128" s="185"/>
      <c r="Q128" s="185"/>
      <c r="R128" s="185"/>
      <c r="S128" s="185"/>
      <c r="T128" s="185"/>
      <c r="U128" s="185"/>
      <c r="V128" s="185"/>
    </row>
    <row r="129" spans="1:22" hidden="1" x14ac:dyDescent="0.15">
      <c r="A129" s="185"/>
      <c r="B129" s="185"/>
      <c r="C129" s="185"/>
      <c r="D129" s="185"/>
      <c r="E129" s="185"/>
      <c r="F129" s="185"/>
      <c r="G129" s="185"/>
      <c r="H129" s="185"/>
      <c r="I129" s="185"/>
      <c r="J129" s="185"/>
      <c r="K129" s="185"/>
      <c r="L129" s="185"/>
      <c r="M129" s="185"/>
      <c r="N129" s="185"/>
      <c r="O129" s="185"/>
      <c r="P129" s="185"/>
      <c r="Q129" s="185"/>
      <c r="R129" s="185"/>
      <c r="S129" s="185"/>
      <c r="T129" s="185"/>
      <c r="U129" s="185"/>
      <c r="V129" s="185"/>
    </row>
    <row r="130" spans="1:22" hidden="1" x14ac:dyDescent="0.15">
      <c r="A130" s="185"/>
      <c r="B130" s="185"/>
      <c r="C130" s="185"/>
      <c r="D130" s="185"/>
      <c r="E130" s="185"/>
      <c r="F130" s="185"/>
      <c r="G130" s="185"/>
      <c r="H130" s="185"/>
      <c r="I130" s="185"/>
      <c r="J130" s="185"/>
      <c r="K130" s="185"/>
      <c r="L130" s="185"/>
      <c r="M130" s="185"/>
      <c r="N130" s="185"/>
      <c r="O130" s="185"/>
      <c r="P130" s="185"/>
      <c r="Q130" s="185"/>
      <c r="R130" s="185"/>
      <c r="S130" s="185"/>
      <c r="T130" s="185"/>
      <c r="U130" s="185"/>
      <c r="V130" s="185"/>
    </row>
    <row r="131" spans="1:22" hidden="1" x14ac:dyDescent="0.15">
      <c r="A131" s="185"/>
      <c r="B131" s="185"/>
      <c r="C131" s="185"/>
      <c r="D131" s="185"/>
      <c r="E131" s="185"/>
      <c r="F131" s="185"/>
      <c r="G131" s="185"/>
      <c r="H131" s="185"/>
      <c r="I131" s="185"/>
      <c r="J131" s="185"/>
      <c r="K131" s="185"/>
      <c r="L131" s="185"/>
      <c r="M131" s="185"/>
      <c r="N131" s="185"/>
      <c r="O131" s="185"/>
      <c r="P131" s="185"/>
      <c r="Q131" s="185"/>
      <c r="R131" s="185"/>
      <c r="S131" s="185"/>
      <c r="T131" s="185"/>
      <c r="U131" s="185"/>
      <c r="V131" s="185"/>
    </row>
    <row r="132" spans="1:22" hidden="1" x14ac:dyDescent="0.15">
      <c r="A132" s="185"/>
      <c r="B132" s="185"/>
      <c r="C132" s="185"/>
      <c r="D132" s="185"/>
      <c r="E132" s="185"/>
      <c r="F132" s="185"/>
      <c r="G132" s="185"/>
      <c r="H132" s="185"/>
      <c r="I132" s="185"/>
      <c r="J132" s="185"/>
      <c r="K132" s="185"/>
      <c r="L132" s="185"/>
      <c r="M132" s="185"/>
      <c r="N132" s="185"/>
      <c r="O132" s="185"/>
      <c r="P132" s="185"/>
      <c r="Q132" s="185"/>
      <c r="R132" s="185"/>
      <c r="S132" s="185"/>
      <c r="T132" s="185"/>
      <c r="U132" s="185"/>
      <c r="V132" s="185"/>
    </row>
    <row r="133" spans="1:22" hidden="1" x14ac:dyDescent="0.15">
      <c r="A133" s="185"/>
      <c r="B133" s="185"/>
      <c r="C133" s="185"/>
      <c r="D133" s="185"/>
      <c r="E133" s="185"/>
      <c r="F133" s="185"/>
      <c r="G133" s="185"/>
      <c r="H133" s="185"/>
      <c r="I133" s="185"/>
      <c r="J133" s="185"/>
      <c r="K133" s="185"/>
      <c r="L133" s="185"/>
      <c r="M133" s="185"/>
      <c r="N133" s="185"/>
      <c r="O133" s="185"/>
      <c r="P133" s="185"/>
      <c r="Q133" s="185"/>
      <c r="R133" s="185"/>
      <c r="S133" s="185"/>
      <c r="T133" s="185"/>
      <c r="U133" s="185"/>
      <c r="V133" s="185"/>
    </row>
    <row r="134" spans="1:22" hidden="1" x14ac:dyDescent="0.15">
      <c r="A134" s="185"/>
      <c r="B134" s="185"/>
      <c r="C134" s="185"/>
      <c r="D134" s="185"/>
      <c r="E134" s="185"/>
      <c r="F134" s="185"/>
      <c r="G134" s="185"/>
      <c r="H134" s="185"/>
      <c r="I134" s="185"/>
      <c r="J134" s="185"/>
      <c r="K134" s="185"/>
      <c r="L134" s="185"/>
      <c r="M134" s="185"/>
      <c r="N134" s="185"/>
      <c r="O134" s="185"/>
      <c r="P134" s="185"/>
      <c r="Q134" s="185"/>
      <c r="R134" s="185"/>
      <c r="S134" s="185"/>
      <c r="T134" s="185"/>
      <c r="U134" s="185"/>
      <c r="V134" s="185"/>
    </row>
    <row r="135" spans="1:22" hidden="1" x14ac:dyDescent="0.15">
      <c r="A135" s="185"/>
      <c r="B135" s="185"/>
      <c r="C135" s="185"/>
      <c r="D135" s="185"/>
      <c r="E135" s="185"/>
      <c r="F135" s="185"/>
      <c r="G135" s="185"/>
      <c r="H135" s="185"/>
      <c r="I135" s="185"/>
      <c r="J135" s="185"/>
      <c r="K135" s="185"/>
      <c r="L135" s="185"/>
      <c r="M135" s="185"/>
      <c r="N135" s="185"/>
      <c r="O135" s="185"/>
      <c r="P135" s="185"/>
      <c r="Q135" s="185"/>
      <c r="R135" s="185"/>
      <c r="S135" s="185"/>
      <c r="T135" s="185"/>
      <c r="U135" s="185"/>
      <c r="V135" s="185"/>
    </row>
    <row r="136" spans="1:22" hidden="1" x14ac:dyDescent="0.15">
      <c r="A136" s="185"/>
      <c r="B136" s="185"/>
      <c r="C136" s="185"/>
      <c r="D136" s="185"/>
      <c r="E136" s="185"/>
      <c r="F136" s="185"/>
      <c r="G136" s="185"/>
      <c r="H136" s="185"/>
      <c r="I136" s="185"/>
      <c r="J136" s="185"/>
      <c r="K136" s="185"/>
      <c r="L136" s="185"/>
      <c r="M136" s="185"/>
      <c r="N136" s="185"/>
      <c r="O136" s="185"/>
      <c r="P136" s="185"/>
      <c r="Q136" s="185"/>
      <c r="R136" s="185"/>
      <c r="S136" s="185"/>
      <c r="T136" s="185"/>
      <c r="U136" s="185"/>
      <c r="V136" s="185"/>
    </row>
    <row r="137" spans="1:22" hidden="1" x14ac:dyDescent="0.15">
      <c r="A137" s="185"/>
      <c r="B137" s="185"/>
      <c r="C137" s="185"/>
      <c r="D137" s="185"/>
      <c r="E137" s="185"/>
      <c r="F137" s="185"/>
      <c r="G137" s="185"/>
      <c r="H137" s="185"/>
      <c r="I137" s="185"/>
      <c r="J137" s="185"/>
      <c r="K137" s="185"/>
      <c r="L137" s="185"/>
      <c r="M137" s="185"/>
      <c r="N137" s="185"/>
      <c r="O137" s="185"/>
      <c r="P137" s="185"/>
      <c r="Q137" s="185"/>
      <c r="R137" s="185"/>
      <c r="S137" s="185"/>
      <c r="T137" s="185"/>
      <c r="U137" s="185"/>
      <c r="V137" s="185"/>
    </row>
    <row r="138" spans="1:22" hidden="1" x14ac:dyDescent="0.15">
      <c r="A138" s="185"/>
      <c r="B138" s="185"/>
      <c r="C138" s="185"/>
      <c r="D138" s="185"/>
      <c r="E138" s="185"/>
      <c r="F138" s="185"/>
      <c r="G138" s="185"/>
      <c r="H138" s="185"/>
      <c r="I138" s="185"/>
      <c r="J138" s="185"/>
      <c r="K138" s="185"/>
      <c r="L138" s="185"/>
      <c r="M138" s="185"/>
      <c r="N138" s="185"/>
      <c r="O138" s="185"/>
      <c r="P138" s="185"/>
      <c r="Q138" s="185"/>
      <c r="R138" s="185"/>
      <c r="S138" s="185"/>
      <c r="T138" s="185"/>
      <c r="U138" s="185"/>
      <c r="V138" s="185"/>
    </row>
    <row r="139" spans="1:22" hidden="1" x14ac:dyDescent="0.15">
      <c r="A139" s="185"/>
      <c r="B139" s="185"/>
      <c r="C139" s="185"/>
      <c r="D139" s="185"/>
      <c r="E139" s="185"/>
      <c r="F139" s="185"/>
      <c r="G139" s="185"/>
      <c r="H139" s="185"/>
      <c r="I139" s="185"/>
      <c r="J139" s="185"/>
      <c r="K139" s="185"/>
      <c r="L139" s="185"/>
      <c r="M139" s="185"/>
      <c r="N139" s="185"/>
      <c r="O139" s="185"/>
      <c r="P139" s="185"/>
      <c r="Q139" s="185"/>
      <c r="R139" s="185"/>
      <c r="S139" s="185"/>
      <c r="T139" s="185"/>
      <c r="U139" s="185"/>
      <c r="V139" s="185"/>
    </row>
    <row r="140" spans="1:22" hidden="1" x14ac:dyDescent="0.15">
      <c r="A140" s="185"/>
      <c r="B140" s="185"/>
      <c r="C140" s="185"/>
      <c r="D140" s="185"/>
      <c r="E140" s="185"/>
      <c r="F140" s="185"/>
      <c r="G140" s="185"/>
      <c r="H140" s="185"/>
      <c r="I140" s="185"/>
      <c r="J140" s="185"/>
      <c r="K140" s="185"/>
      <c r="L140" s="185"/>
      <c r="M140" s="185"/>
      <c r="N140" s="185"/>
      <c r="O140" s="185"/>
      <c r="P140" s="185"/>
      <c r="Q140" s="185"/>
      <c r="R140" s="185"/>
      <c r="S140" s="185"/>
      <c r="T140" s="185"/>
      <c r="U140" s="185"/>
      <c r="V140" s="185"/>
    </row>
    <row r="141" spans="1:22" hidden="1" x14ac:dyDescent="0.15">
      <c r="A141" s="185"/>
      <c r="B141" s="185"/>
      <c r="C141" s="185"/>
      <c r="D141" s="185"/>
      <c r="E141" s="185"/>
      <c r="F141" s="185"/>
      <c r="G141" s="185"/>
      <c r="H141" s="185"/>
      <c r="I141" s="185"/>
      <c r="J141" s="185"/>
      <c r="K141" s="185"/>
      <c r="L141" s="185"/>
      <c r="M141" s="185"/>
      <c r="N141" s="185"/>
      <c r="O141" s="185"/>
      <c r="P141" s="185"/>
      <c r="Q141" s="185"/>
      <c r="R141" s="185"/>
      <c r="S141" s="185"/>
      <c r="T141" s="185"/>
      <c r="U141" s="185"/>
      <c r="V141" s="185"/>
    </row>
    <row r="142" spans="1:22" hidden="1" x14ac:dyDescent="0.15">
      <c r="A142" s="185"/>
      <c r="B142" s="185"/>
      <c r="C142" s="185"/>
      <c r="D142" s="185"/>
      <c r="E142" s="185"/>
      <c r="F142" s="185"/>
      <c r="G142" s="185"/>
      <c r="H142" s="185"/>
      <c r="I142" s="185"/>
      <c r="J142" s="185"/>
      <c r="K142" s="185"/>
      <c r="L142" s="185"/>
      <c r="M142" s="185"/>
      <c r="N142" s="185"/>
      <c r="O142" s="185"/>
      <c r="P142" s="185"/>
      <c r="Q142" s="185"/>
      <c r="R142" s="185"/>
      <c r="S142" s="185"/>
      <c r="T142" s="185"/>
      <c r="U142" s="185"/>
      <c r="V142" s="185"/>
    </row>
    <row r="143" spans="1:22" hidden="1" x14ac:dyDescent="0.15">
      <c r="A143" s="185"/>
      <c r="B143" s="185"/>
      <c r="C143" s="185"/>
      <c r="D143" s="185"/>
      <c r="E143" s="185"/>
      <c r="F143" s="185"/>
      <c r="G143" s="185"/>
      <c r="H143" s="185"/>
      <c r="I143" s="185"/>
      <c r="J143" s="185"/>
      <c r="K143" s="185"/>
      <c r="L143" s="185"/>
      <c r="M143" s="185"/>
      <c r="N143" s="185"/>
      <c r="O143" s="185"/>
      <c r="P143" s="185"/>
      <c r="Q143" s="185"/>
      <c r="R143" s="185"/>
      <c r="S143" s="185"/>
      <c r="T143" s="185"/>
      <c r="U143" s="185"/>
      <c r="V143" s="185"/>
    </row>
    <row r="144" spans="1:22" hidden="1" x14ac:dyDescent="0.15">
      <c r="A144" s="185"/>
      <c r="B144" s="185"/>
      <c r="C144" s="185"/>
      <c r="D144" s="185"/>
      <c r="E144" s="185"/>
      <c r="F144" s="185"/>
      <c r="G144" s="185"/>
      <c r="H144" s="185"/>
      <c r="I144" s="185"/>
      <c r="J144" s="185"/>
      <c r="K144" s="185"/>
      <c r="L144" s="185"/>
      <c r="M144" s="185"/>
      <c r="N144" s="185"/>
      <c r="O144" s="185"/>
      <c r="P144" s="185"/>
      <c r="Q144" s="185"/>
      <c r="R144" s="185"/>
      <c r="S144" s="185"/>
      <c r="T144" s="185"/>
      <c r="U144" s="185"/>
      <c r="V144" s="185"/>
    </row>
    <row r="145" spans="1:22" hidden="1" x14ac:dyDescent="0.15">
      <c r="A145" s="185"/>
      <c r="B145" s="185"/>
      <c r="C145" s="185"/>
      <c r="D145" s="185"/>
      <c r="E145" s="185"/>
      <c r="F145" s="185"/>
      <c r="G145" s="185"/>
      <c r="H145" s="185"/>
      <c r="I145" s="185"/>
      <c r="J145" s="185"/>
      <c r="K145" s="185"/>
      <c r="L145" s="185"/>
      <c r="M145" s="185"/>
      <c r="N145" s="185"/>
      <c r="O145" s="185"/>
      <c r="P145" s="185"/>
      <c r="Q145" s="185"/>
      <c r="R145" s="185"/>
      <c r="S145" s="185"/>
      <c r="T145" s="185"/>
      <c r="U145" s="185"/>
      <c r="V145" s="185"/>
    </row>
    <row r="146" spans="1:22" hidden="1" x14ac:dyDescent="0.15">
      <c r="A146" s="185"/>
      <c r="B146" s="185"/>
      <c r="C146" s="185"/>
      <c r="D146" s="185"/>
      <c r="E146" s="185"/>
      <c r="F146" s="185"/>
      <c r="G146" s="185"/>
      <c r="H146" s="185"/>
      <c r="I146" s="185"/>
      <c r="J146" s="185"/>
      <c r="K146" s="185"/>
      <c r="L146" s="185"/>
      <c r="M146" s="185"/>
      <c r="N146" s="185"/>
      <c r="O146" s="185"/>
      <c r="P146" s="185"/>
      <c r="Q146" s="185"/>
      <c r="R146" s="185"/>
      <c r="S146" s="185"/>
      <c r="T146" s="185"/>
      <c r="U146" s="185"/>
      <c r="V146" s="185"/>
    </row>
    <row r="147" spans="1:22" hidden="1" x14ac:dyDescent="0.15">
      <c r="A147" s="185"/>
      <c r="B147" s="185"/>
      <c r="C147" s="185"/>
      <c r="D147" s="185"/>
      <c r="E147" s="185"/>
      <c r="F147" s="185"/>
      <c r="G147" s="185"/>
      <c r="H147" s="185"/>
      <c r="I147" s="185"/>
      <c r="J147" s="185"/>
      <c r="K147" s="185"/>
      <c r="L147" s="185"/>
      <c r="M147" s="185"/>
      <c r="N147" s="185"/>
      <c r="O147" s="185"/>
      <c r="P147" s="185"/>
      <c r="Q147" s="185"/>
      <c r="R147" s="185"/>
      <c r="S147" s="185"/>
      <c r="T147" s="185"/>
      <c r="U147" s="185"/>
      <c r="V147" s="185"/>
    </row>
    <row r="148" spans="1:22" hidden="1" x14ac:dyDescent="0.15">
      <c r="A148" s="185"/>
      <c r="B148" s="185"/>
      <c r="C148" s="185"/>
      <c r="D148" s="185"/>
      <c r="E148" s="185"/>
      <c r="F148" s="185"/>
      <c r="G148" s="185"/>
      <c r="H148" s="185"/>
      <c r="I148" s="185"/>
      <c r="J148" s="185"/>
      <c r="K148" s="185"/>
      <c r="L148" s="185"/>
      <c r="M148" s="185"/>
      <c r="N148" s="185"/>
      <c r="O148" s="185"/>
      <c r="P148" s="185"/>
      <c r="Q148" s="185"/>
      <c r="R148" s="185"/>
      <c r="S148" s="185"/>
      <c r="T148" s="185"/>
      <c r="U148" s="185"/>
      <c r="V148" s="185"/>
    </row>
    <row r="149" spans="1:22" hidden="1" x14ac:dyDescent="0.15">
      <c r="A149" s="185"/>
      <c r="B149" s="185"/>
      <c r="C149" s="185"/>
      <c r="D149" s="185"/>
      <c r="E149" s="185"/>
      <c r="F149" s="185"/>
      <c r="G149" s="185"/>
      <c r="H149" s="185"/>
      <c r="I149" s="185"/>
      <c r="J149" s="185"/>
      <c r="K149" s="185"/>
      <c r="L149" s="185"/>
      <c r="M149" s="185"/>
      <c r="N149" s="185"/>
      <c r="O149" s="185"/>
      <c r="P149" s="185"/>
      <c r="Q149" s="185"/>
      <c r="R149" s="185"/>
      <c r="S149" s="185"/>
      <c r="T149" s="185"/>
      <c r="U149" s="185"/>
      <c r="V149" s="185"/>
    </row>
    <row r="150" spans="1:22" hidden="1" x14ac:dyDescent="0.15">
      <c r="A150" s="185"/>
      <c r="B150" s="185"/>
      <c r="C150" s="185"/>
      <c r="D150" s="185"/>
      <c r="E150" s="185"/>
      <c r="F150" s="185"/>
      <c r="G150" s="185"/>
      <c r="H150" s="185"/>
      <c r="I150" s="185"/>
      <c r="J150" s="185"/>
      <c r="K150" s="185"/>
      <c r="L150" s="185"/>
      <c r="M150" s="185"/>
      <c r="N150" s="185"/>
      <c r="O150" s="185"/>
      <c r="P150" s="185"/>
      <c r="Q150" s="185"/>
      <c r="R150" s="185"/>
      <c r="S150" s="185"/>
      <c r="T150" s="185"/>
      <c r="U150" s="185"/>
      <c r="V150" s="185"/>
    </row>
    <row r="151" spans="1:22" hidden="1" x14ac:dyDescent="0.15">
      <c r="A151" s="185"/>
      <c r="B151" s="185"/>
      <c r="C151" s="185"/>
      <c r="D151" s="185"/>
      <c r="E151" s="185"/>
      <c r="F151" s="185"/>
      <c r="G151" s="185"/>
      <c r="H151" s="185"/>
      <c r="I151" s="185"/>
      <c r="J151" s="185"/>
      <c r="K151" s="185"/>
      <c r="L151" s="185"/>
      <c r="M151" s="185"/>
      <c r="N151" s="185"/>
      <c r="O151" s="185"/>
      <c r="P151" s="185"/>
      <c r="Q151" s="185"/>
      <c r="R151" s="185"/>
      <c r="S151" s="185"/>
      <c r="T151" s="185"/>
      <c r="U151" s="185"/>
      <c r="V151" s="185"/>
    </row>
    <row r="152" spans="1:22" hidden="1" x14ac:dyDescent="0.15">
      <c r="A152" s="185"/>
      <c r="B152" s="185"/>
      <c r="C152" s="185"/>
      <c r="D152" s="185"/>
      <c r="E152" s="185"/>
      <c r="F152" s="185"/>
      <c r="G152" s="185"/>
      <c r="H152" s="185"/>
      <c r="I152" s="185"/>
      <c r="J152" s="185"/>
      <c r="K152" s="185"/>
      <c r="L152" s="185"/>
      <c r="M152" s="185"/>
      <c r="N152" s="185"/>
      <c r="O152" s="185"/>
      <c r="P152" s="185"/>
      <c r="Q152" s="185"/>
      <c r="R152" s="185"/>
      <c r="S152" s="185"/>
      <c r="T152" s="185"/>
      <c r="U152" s="185"/>
      <c r="V152" s="185"/>
    </row>
    <row r="153" spans="1:22" hidden="1" x14ac:dyDescent="0.15">
      <c r="A153" s="185"/>
      <c r="B153" s="185"/>
      <c r="C153" s="185"/>
      <c r="D153" s="185"/>
      <c r="E153" s="185"/>
      <c r="F153" s="185"/>
      <c r="G153" s="185"/>
      <c r="H153" s="185"/>
      <c r="I153" s="185"/>
      <c r="J153" s="185"/>
      <c r="K153" s="185"/>
      <c r="L153" s="185"/>
      <c r="M153" s="185"/>
      <c r="N153" s="185"/>
      <c r="O153" s="185"/>
      <c r="P153" s="185"/>
      <c r="Q153" s="185"/>
      <c r="R153" s="185"/>
      <c r="S153" s="185"/>
      <c r="T153" s="185"/>
      <c r="U153" s="185"/>
      <c r="V153" s="185"/>
    </row>
    <row r="154" spans="1:22" hidden="1" x14ac:dyDescent="0.15">
      <c r="A154" s="185"/>
      <c r="B154" s="185"/>
      <c r="C154" s="185"/>
      <c r="D154" s="185"/>
      <c r="E154" s="185"/>
      <c r="F154" s="185"/>
      <c r="G154" s="185"/>
      <c r="H154" s="185"/>
      <c r="I154" s="185"/>
      <c r="J154" s="185"/>
      <c r="K154" s="185"/>
      <c r="L154" s="185"/>
      <c r="M154" s="185"/>
      <c r="N154" s="185"/>
      <c r="O154" s="185"/>
      <c r="P154" s="185"/>
      <c r="Q154" s="185"/>
      <c r="R154" s="185"/>
      <c r="S154" s="185"/>
      <c r="T154" s="185"/>
      <c r="U154" s="185"/>
      <c r="V154" s="185"/>
    </row>
    <row r="155" spans="1:22" hidden="1" x14ac:dyDescent="0.15">
      <c r="A155" s="185"/>
      <c r="B155" s="185"/>
      <c r="C155" s="185"/>
      <c r="D155" s="185"/>
      <c r="E155" s="185"/>
      <c r="F155" s="185"/>
      <c r="G155" s="185"/>
      <c r="H155" s="185"/>
      <c r="I155" s="185"/>
      <c r="J155" s="185"/>
      <c r="K155" s="185"/>
      <c r="L155" s="185"/>
      <c r="M155" s="185"/>
      <c r="N155" s="185"/>
      <c r="O155" s="185"/>
      <c r="P155" s="185"/>
      <c r="Q155" s="185"/>
      <c r="R155" s="185"/>
      <c r="S155" s="185"/>
      <c r="T155" s="185"/>
      <c r="U155" s="185"/>
      <c r="V155" s="185"/>
    </row>
    <row r="156" spans="1:22" hidden="1" x14ac:dyDescent="0.15">
      <c r="A156" s="185"/>
      <c r="B156" s="185"/>
      <c r="C156" s="185"/>
      <c r="D156" s="185"/>
      <c r="E156" s="185"/>
      <c r="F156" s="185"/>
      <c r="G156" s="185"/>
      <c r="H156" s="185"/>
      <c r="I156" s="185"/>
      <c r="J156" s="185"/>
      <c r="K156" s="185"/>
      <c r="L156" s="185"/>
      <c r="M156" s="185"/>
      <c r="N156" s="185"/>
      <c r="O156" s="185"/>
      <c r="P156" s="185"/>
      <c r="Q156" s="185"/>
      <c r="R156" s="185"/>
      <c r="S156" s="185"/>
      <c r="T156" s="185"/>
      <c r="U156" s="185"/>
      <c r="V156" s="185"/>
    </row>
    <row r="157" spans="1:22" hidden="1" x14ac:dyDescent="0.15">
      <c r="A157" s="185"/>
      <c r="B157" s="185"/>
      <c r="C157" s="185"/>
      <c r="D157" s="185"/>
      <c r="E157" s="185"/>
      <c r="F157" s="185"/>
      <c r="G157" s="185"/>
      <c r="H157" s="185"/>
      <c r="I157" s="185"/>
      <c r="J157" s="185"/>
      <c r="K157" s="185"/>
      <c r="L157" s="185"/>
      <c r="M157" s="185"/>
      <c r="N157" s="185"/>
      <c r="O157" s="185"/>
      <c r="P157" s="185"/>
      <c r="Q157" s="185"/>
      <c r="R157" s="185"/>
      <c r="S157" s="185"/>
      <c r="T157" s="185"/>
      <c r="U157" s="185"/>
      <c r="V157" s="185"/>
    </row>
    <row r="158" spans="1:22" hidden="1" x14ac:dyDescent="0.15">
      <c r="A158" s="185"/>
      <c r="B158" s="185"/>
      <c r="C158" s="185"/>
      <c r="D158" s="185"/>
      <c r="E158" s="185"/>
      <c r="F158" s="185"/>
      <c r="G158" s="185"/>
      <c r="H158" s="185"/>
      <c r="I158" s="185"/>
      <c r="J158" s="185"/>
      <c r="K158" s="185"/>
      <c r="L158" s="185"/>
      <c r="M158" s="185"/>
      <c r="N158" s="185"/>
      <c r="O158" s="185"/>
      <c r="P158" s="185"/>
      <c r="Q158" s="185"/>
      <c r="R158" s="185"/>
      <c r="S158" s="185"/>
      <c r="T158" s="185"/>
      <c r="U158" s="185"/>
      <c r="V158" s="185"/>
    </row>
    <row r="159" spans="1:22" hidden="1" x14ac:dyDescent="0.15">
      <c r="A159" s="185"/>
      <c r="B159" s="185"/>
      <c r="C159" s="185"/>
      <c r="D159" s="185"/>
      <c r="E159" s="185"/>
      <c r="F159" s="185"/>
      <c r="G159" s="185"/>
      <c r="H159" s="185"/>
      <c r="I159" s="185"/>
      <c r="J159" s="185"/>
      <c r="K159" s="185"/>
      <c r="L159" s="185"/>
      <c r="M159" s="185"/>
      <c r="N159" s="185"/>
      <c r="O159" s="185"/>
      <c r="P159" s="185"/>
      <c r="Q159" s="185"/>
      <c r="R159" s="185"/>
      <c r="S159" s="185"/>
      <c r="T159" s="185"/>
      <c r="U159" s="185"/>
      <c r="V159" s="185"/>
    </row>
    <row r="160" spans="1:22" hidden="1" x14ac:dyDescent="0.15">
      <c r="A160" s="185"/>
      <c r="B160" s="185"/>
      <c r="C160" s="185"/>
      <c r="D160" s="185"/>
      <c r="E160" s="185"/>
      <c r="F160" s="185"/>
      <c r="G160" s="185"/>
      <c r="H160" s="185"/>
      <c r="I160" s="185"/>
      <c r="J160" s="185"/>
      <c r="K160" s="185"/>
      <c r="L160" s="185"/>
      <c r="M160" s="185"/>
      <c r="N160" s="185"/>
      <c r="O160" s="185"/>
      <c r="P160" s="185"/>
      <c r="Q160" s="185"/>
      <c r="R160" s="185"/>
      <c r="S160" s="185"/>
      <c r="T160" s="185"/>
      <c r="U160" s="185"/>
      <c r="V160" s="185"/>
    </row>
    <row r="161" spans="1:22" hidden="1" x14ac:dyDescent="0.15">
      <c r="A161" s="185"/>
      <c r="B161" s="185"/>
      <c r="C161" s="185"/>
      <c r="D161" s="185"/>
      <c r="E161" s="185"/>
      <c r="F161" s="185"/>
      <c r="G161" s="185"/>
      <c r="H161" s="185"/>
      <c r="I161" s="185"/>
      <c r="J161" s="185"/>
      <c r="K161" s="185"/>
      <c r="L161" s="185"/>
      <c r="M161" s="185"/>
      <c r="N161" s="185"/>
      <c r="O161" s="185"/>
      <c r="P161" s="185"/>
      <c r="Q161" s="185"/>
      <c r="R161" s="185"/>
      <c r="S161" s="185"/>
      <c r="T161" s="185"/>
      <c r="U161" s="185"/>
      <c r="V161" s="185"/>
    </row>
    <row r="162" spans="1:22" hidden="1" x14ac:dyDescent="0.15">
      <c r="A162" s="185"/>
      <c r="B162" s="185"/>
      <c r="C162" s="185"/>
      <c r="D162" s="185"/>
      <c r="E162" s="185"/>
      <c r="F162" s="185"/>
      <c r="G162" s="185"/>
      <c r="H162" s="185"/>
      <c r="I162" s="185"/>
      <c r="J162" s="185"/>
      <c r="K162" s="185"/>
      <c r="L162" s="185"/>
      <c r="M162" s="185"/>
      <c r="N162" s="185"/>
      <c r="O162" s="185"/>
      <c r="P162" s="185"/>
      <c r="Q162" s="185"/>
      <c r="R162" s="185"/>
      <c r="S162" s="185"/>
      <c r="T162" s="185"/>
      <c r="U162" s="185"/>
      <c r="V162" s="185"/>
    </row>
    <row r="163" spans="1:22" hidden="1" x14ac:dyDescent="0.15">
      <c r="A163" s="185"/>
      <c r="B163" s="185"/>
      <c r="C163" s="185"/>
      <c r="D163" s="185"/>
      <c r="E163" s="185"/>
      <c r="F163" s="185"/>
      <c r="G163" s="185"/>
      <c r="H163" s="185"/>
      <c r="I163" s="185"/>
      <c r="J163" s="185"/>
      <c r="K163" s="185"/>
      <c r="L163" s="185"/>
      <c r="M163" s="185"/>
      <c r="N163" s="185"/>
      <c r="O163" s="185"/>
      <c r="P163" s="185"/>
      <c r="Q163" s="185"/>
      <c r="R163" s="185"/>
      <c r="S163" s="185"/>
      <c r="T163" s="185"/>
      <c r="U163" s="185"/>
      <c r="V163" s="185"/>
    </row>
    <row r="164" spans="1:22" hidden="1" x14ac:dyDescent="0.15">
      <c r="A164" s="185"/>
      <c r="B164" s="185"/>
      <c r="C164" s="185"/>
      <c r="D164" s="185"/>
      <c r="E164" s="185"/>
      <c r="F164" s="185"/>
      <c r="G164" s="185"/>
      <c r="H164" s="185"/>
      <c r="I164" s="185"/>
      <c r="J164" s="185"/>
      <c r="K164" s="185"/>
      <c r="L164" s="185"/>
      <c r="M164" s="185"/>
      <c r="N164" s="185"/>
      <c r="O164" s="185"/>
      <c r="P164" s="185"/>
      <c r="Q164" s="185"/>
      <c r="R164" s="185"/>
      <c r="S164" s="185"/>
      <c r="T164" s="185"/>
      <c r="U164" s="185"/>
      <c r="V164" s="185"/>
    </row>
    <row r="165" spans="1:22" hidden="1" x14ac:dyDescent="0.15">
      <c r="A165" s="185"/>
      <c r="B165" s="185"/>
      <c r="C165" s="185"/>
      <c r="D165" s="185"/>
      <c r="E165" s="185"/>
      <c r="F165" s="185"/>
      <c r="G165" s="185"/>
      <c r="H165" s="185"/>
      <c r="I165" s="185"/>
      <c r="J165" s="185"/>
      <c r="K165" s="185"/>
      <c r="L165" s="185"/>
      <c r="M165" s="185"/>
      <c r="N165" s="185"/>
      <c r="O165" s="185"/>
      <c r="P165" s="185"/>
      <c r="Q165" s="185"/>
      <c r="R165" s="185"/>
      <c r="S165" s="185"/>
      <c r="T165" s="185"/>
      <c r="U165" s="185"/>
      <c r="V165" s="185"/>
    </row>
    <row r="166" spans="1:22" hidden="1" x14ac:dyDescent="0.15">
      <c r="A166" s="185"/>
      <c r="B166" s="185"/>
      <c r="C166" s="185"/>
      <c r="D166" s="185"/>
      <c r="E166" s="185"/>
      <c r="F166" s="185"/>
      <c r="G166" s="185"/>
      <c r="H166" s="185"/>
      <c r="I166" s="185"/>
      <c r="J166" s="185"/>
      <c r="K166" s="185"/>
      <c r="L166" s="185"/>
      <c r="M166" s="185"/>
      <c r="N166" s="185"/>
      <c r="O166" s="185"/>
      <c r="P166" s="185"/>
      <c r="Q166" s="185"/>
      <c r="R166" s="185"/>
      <c r="S166" s="185"/>
      <c r="T166" s="185"/>
      <c r="U166" s="185"/>
      <c r="V166" s="185"/>
    </row>
    <row r="167" spans="1:22" hidden="1" x14ac:dyDescent="0.15">
      <c r="A167" s="185"/>
      <c r="B167" s="185"/>
      <c r="C167" s="185"/>
      <c r="D167" s="185"/>
      <c r="E167" s="185"/>
      <c r="F167" s="185"/>
      <c r="G167" s="185"/>
      <c r="H167" s="185"/>
      <c r="I167" s="185"/>
      <c r="J167" s="185"/>
      <c r="K167" s="185"/>
      <c r="L167" s="185"/>
      <c r="M167" s="185"/>
      <c r="N167" s="185"/>
      <c r="O167" s="185"/>
      <c r="P167" s="185"/>
      <c r="Q167" s="185"/>
      <c r="R167" s="185"/>
      <c r="S167" s="185"/>
      <c r="T167" s="185"/>
      <c r="U167" s="185"/>
      <c r="V167" s="185"/>
    </row>
    <row r="168" spans="1:22" hidden="1" x14ac:dyDescent="0.15">
      <c r="A168" s="185"/>
      <c r="B168" s="185"/>
      <c r="C168" s="185"/>
      <c r="D168" s="185"/>
      <c r="E168" s="185"/>
      <c r="F168" s="185"/>
      <c r="G168" s="185"/>
      <c r="H168" s="185"/>
      <c r="I168" s="185"/>
      <c r="J168" s="185"/>
      <c r="K168" s="185"/>
      <c r="L168" s="185"/>
      <c r="M168" s="185"/>
      <c r="N168" s="185"/>
      <c r="O168" s="185"/>
      <c r="P168" s="185"/>
      <c r="Q168" s="185"/>
      <c r="R168" s="185"/>
      <c r="S168" s="185"/>
      <c r="T168" s="185"/>
      <c r="U168" s="185"/>
      <c r="V168" s="185"/>
    </row>
    <row r="169" spans="1:22" hidden="1" x14ac:dyDescent="0.15">
      <c r="A169" s="185"/>
      <c r="B169" s="185"/>
      <c r="C169" s="185"/>
      <c r="D169" s="185"/>
      <c r="E169" s="185"/>
      <c r="F169" s="185"/>
      <c r="G169" s="185"/>
      <c r="H169" s="185"/>
      <c r="I169" s="185"/>
      <c r="J169" s="185"/>
      <c r="K169" s="185"/>
      <c r="L169" s="185"/>
      <c r="M169" s="185"/>
      <c r="N169" s="185"/>
      <c r="O169" s="185"/>
      <c r="P169" s="185"/>
      <c r="Q169" s="185"/>
      <c r="R169" s="185"/>
      <c r="S169" s="185"/>
      <c r="T169" s="185"/>
      <c r="U169" s="185"/>
      <c r="V169" s="185"/>
    </row>
    <row r="170" spans="1:22" hidden="1" x14ac:dyDescent="0.15">
      <c r="A170" s="185"/>
      <c r="B170" s="185"/>
      <c r="C170" s="185"/>
      <c r="D170" s="185"/>
      <c r="E170" s="185"/>
      <c r="F170" s="185"/>
      <c r="G170" s="185"/>
      <c r="H170" s="185"/>
      <c r="I170" s="185"/>
      <c r="J170" s="185"/>
      <c r="K170" s="185"/>
      <c r="L170" s="185"/>
      <c r="M170" s="185"/>
      <c r="N170" s="185"/>
      <c r="O170" s="185"/>
      <c r="P170" s="185"/>
      <c r="Q170" s="185"/>
      <c r="R170" s="185"/>
      <c r="S170" s="185"/>
      <c r="T170" s="185"/>
      <c r="U170" s="185"/>
      <c r="V170" s="185"/>
    </row>
    <row r="171" spans="1:22" hidden="1" x14ac:dyDescent="0.15">
      <c r="A171" s="185"/>
      <c r="B171" s="185"/>
      <c r="C171" s="185"/>
      <c r="D171" s="185"/>
      <c r="E171" s="185"/>
      <c r="F171" s="185"/>
      <c r="G171" s="185"/>
      <c r="H171" s="185"/>
      <c r="I171" s="185"/>
      <c r="J171" s="185"/>
      <c r="K171" s="185"/>
      <c r="L171" s="185"/>
      <c r="M171" s="185"/>
      <c r="N171" s="185"/>
      <c r="O171" s="185"/>
      <c r="P171" s="185"/>
      <c r="Q171" s="185"/>
      <c r="R171" s="185"/>
      <c r="S171" s="185"/>
      <c r="T171" s="185"/>
      <c r="U171" s="185"/>
      <c r="V171" s="185"/>
    </row>
    <row r="172" spans="1:22" hidden="1" x14ac:dyDescent="0.15">
      <c r="A172" s="185"/>
      <c r="B172" s="185"/>
      <c r="C172" s="185"/>
      <c r="D172" s="185"/>
      <c r="E172" s="185"/>
      <c r="F172" s="185"/>
      <c r="G172" s="185"/>
      <c r="H172" s="185"/>
      <c r="I172" s="185"/>
      <c r="J172" s="185"/>
      <c r="K172" s="185"/>
      <c r="L172" s="185"/>
      <c r="M172" s="185"/>
      <c r="N172" s="185"/>
      <c r="O172" s="185"/>
      <c r="P172" s="185"/>
      <c r="Q172" s="185"/>
      <c r="R172" s="185"/>
      <c r="S172" s="185"/>
      <c r="T172" s="185"/>
      <c r="U172" s="185"/>
      <c r="V172" s="185"/>
    </row>
    <row r="173" spans="1:22" hidden="1" x14ac:dyDescent="0.15">
      <c r="A173" s="185"/>
      <c r="B173" s="185"/>
      <c r="C173" s="185"/>
      <c r="D173" s="185"/>
      <c r="E173" s="185"/>
      <c r="F173" s="185"/>
      <c r="G173" s="185"/>
      <c r="H173" s="185"/>
      <c r="I173" s="185"/>
      <c r="J173" s="185"/>
      <c r="K173" s="185"/>
      <c r="L173" s="185"/>
      <c r="M173" s="185"/>
      <c r="N173" s="185"/>
      <c r="O173" s="185"/>
      <c r="P173" s="185"/>
      <c r="Q173" s="185"/>
      <c r="R173" s="185"/>
      <c r="S173" s="185"/>
      <c r="T173" s="185"/>
      <c r="U173" s="185"/>
      <c r="V173" s="185"/>
    </row>
    <row r="174" spans="1:22" hidden="1" x14ac:dyDescent="0.15">
      <c r="A174" s="185"/>
      <c r="B174" s="185"/>
      <c r="C174" s="185"/>
      <c r="D174" s="185"/>
      <c r="E174" s="185"/>
      <c r="F174" s="185"/>
      <c r="G174" s="185"/>
      <c r="H174" s="185"/>
      <c r="I174" s="185"/>
      <c r="J174" s="185"/>
      <c r="K174" s="185"/>
      <c r="L174" s="185"/>
      <c r="M174" s="185"/>
      <c r="N174" s="185"/>
      <c r="O174" s="185"/>
      <c r="P174" s="185"/>
      <c r="Q174" s="185"/>
      <c r="R174" s="185"/>
      <c r="S174" s="185"/>
      <c r="T174" s="185"/>
      <c r="U174" s="185"/>
      <c r="V174" s="185"/>
    </row>
    <row r="175" spans="1:22" hidden="1" x14ac:dyDescent="0.15">
      <c r="A175" s="185"/>
      <c r="B175" s="185"/>
      <c r="C175" s="185"/>
      <c r="D175" s="185"/>
      <c r="E175" s="185"/>
      <c r="F175" s="185"/>
      <c r="G175" s="185"/>
      <c r="H175" s="185"/>
      <c r="I175" s="185"/>
      <c r="J175" s="185"/>
      <c r="K175" s="185"/>
      <c r="L175" s="185"/>
      <c r="M175" s="185"/>
      <c r="N175" s="185"/>
      <c r="O175" s="185"/>
      <c r="P175" s="185"/>
      <c r="Q175" s="185"/>
      <c r="R175" s="185"/>
      <c r="S175" s="185"/>
      <c r="T175" s="185"/>
      <c r="U175" s="185"/>
      <c r="V175" s="185"/>
    </row>
    <row r="176" spans="1:22" x14ac:dyDescent="0.15">
      <c r="A176" s="185"/>
      <c r="B176" s="185"/>
      <c r="C176" s="185"/>
      <c r="D176" s="185"/>
      <c r="E176" s="185"/>
      <c r="F176" s="185"/>
      <c r="G176" s="185"/>
      <c r="H176" s="185"/>
      <c r="I176" s="185"/>
      <c r="J176" s="185"/>
      <c r="K176" s="185"/>
      <c r="L176" s="185"/>
      <c r="M176" s="185"/>
      <c r="N176" s="185"/>
      <c r="O176" s="185"/>
      <c r="P176" s="185"/>
      <c r="Q176" s="185"/>
      <c r="R176" s="185"/>
      <c r="S176" s="185"/>
      <c r="T176" s="185"/>
      <c r="U176" s="185"/>
      <c r="V176" s="185"/>
    </row>
    <row r="177" spans="1:22" x14ac:dyDescent="0.15">
      <c r="A177" s="185"/>
      <c r="B177" s="185"/>
      <c r="C177" s="185"/>
      <c r="D177" s="185"/>
      <c r="E177" s="185"/>
      <c r="F177" s="185"/>
      <c r="G177" s="185"/>
      <c r="H177" s="185"/>
      <c r="I177" s="185"/>
      <c r="J177" s="185"/>
      <c r="K177" s="185"/>
      <c r="L177" s="185"/>
      <c r="M177" s="185"/>
      <c r="N177" s="185"/>
      <c r="O177" s="185"/>
      <c r="P177" s="185"/>
      <c r="Q177" s="185"/>
      <c r="R177" s="185"/>
      <c r="S177" s="185"/>
      <c r="T177" s="185"/>
      <c r="U177" s="185"/>
      <c r="V177" s="185"/>
    </row>
    <row r="178" spans="1:22" x14ac:dyDescent="0.15">
      <c r="A178" s="185"/>
      <c r="B178" s="185"/>
      <c r="C178" s="185"/>
      <c r="D178" s="185"/>
      <c r="E178" s="185"/>
      <c r="F178" s="185"/>
      <c r="G178" s="185"/>
      <c r="H178" s="185"/>
      <c r="I178" s="185"/>
      <c r="J178" s="185"/>
      <c r="K178" s="185"/>
      <c r="L178" s="185"/>
      <c r="M178" s="185"/>
      <c r="N178" s="185"/>
      <c r="O178" s="185"/>
      <c r="P178" s="185"/>
      <c r="Q178" s="185"/>
      <c r="R178" s="185"/>
      <c r="S178" s="185"/>
      <c r="T178" s="185"/>
      <c r="U178" s="185"/>
      <c r="V178" s="185"/>
    </row>
  </sheetData>
  <sheetProtection algorithmName="SHA-512" hashValue="3VilMKyvsNjMuKjT0a8zDeqClKj1psV40YNqYbJArrAT42V5UisMvsI5f2Le0dvm6D/Yriv1DuhBazDjmeWgwA==" saltValue="DARuHzIzYfs2n3jolFQm7w==" spinCount="100000" sheet="1" objects="1" scenarios="1"/>
  <mergeCells count="1">
    <mergeCell ref="B103:Q103"/>
  </mergeCells>
  <hyperlinks>
    <hyperlink ref="E61" r:id="rId1" display="www.rvo.nl/subsidies-regelingen/subsidiespelregels/subsidiabele-kosten-algemeen/kosten-apparatuur " xr:uid="{00000000-0004-0000-0100-000001000000}"/>
    <hyperlink ref="E68" r:id="rId2" display="www.rvo.nl/subsidies-regelingen/subsidiespelregels/subsidiabele-kosten-algemeen/kosten-materialen" xr:uid="{00000000-0004-0000-0100-000002000000}"/>
    <hyperlink ref="E74" r:id="rId3" display="www.rvo.nl/subsidies-regelingen/subsidiespelregels/subsidiabele-kosten-algemeen/kosten-derden-en-uitbesteding" xr:uid="{00000000-0004-0000-0100-000003000000}"/>
    <hyperlink ref="E30" r:id="rId4" display="www.rvo.nl/subsidies-regelingen/subsidiespelregels/subsidiabele-kosten-algemeen/integrale-kostensystematiek" xr:uid="{00000000-0004-0000-0100-000004000000}"/>
    <hyperlink ref="E34" r:id="rId5" xr:uid="{00000000-0004-0000-0100-000005000000}"/>
    <hyperlink ref="E42:N42" r:id="rId6" location="subsidiabele-kosten" display="Subsidiespelregels ministerie van Economische Zaken en Klimaat | RVO.nl" xr:uid="{00000000-0004-0000-0100-000006000000}"/>
    <hyperlink ref="E38" r:id="rId7" xr:uid="{00000000-0004-0000-0100-000007000000}"/>
    <hyperlink ref="E52:P52" r:id="rId8" display="Subsidiespelregels EZK apparatuur" xr:uid="{00000000-0004-0000-0100-000008000000}"/>
    <hyperlink ref="E74:Q74" r:id="rId9" display="https://www.rvo.nl/onderwerpen/subsidiespelregels/ezk/kosten-derden" xr:uid="{E3F4D8FD-DB9F-443A-81BF-4F546A1548EB}"/>
    <hyperlink ref="E68:P68" r:id="rId10" display="https://www.rvo.nl/onderwerpen/subsidiespelregels/ezk/materialen" xr:uid="{7923D6CD-B52E-474A-B7D1-FC3CAD1A4535}"/>
    <hyperlink ref="E61:P61" r:id="rId11" display="https://www.rvo.nl/onderwerpen/subsidiespelregels/ezk/apparatuur" xr:uid="{A3D30D1D-CEA7-4E0E-BD84-D3EF964FA50D}"/>
    <hyperlink ref="E30:Q30" r:id="rId12" display="https://www.rvo.nl/onderwerpen/subsidiespelregels/ezk/iks" xr:uid="{9BE352B3-7D29-42D8-B3DB-79B310FBDBFE}"/>
    <hyperlink ref="J87" r:id="rId13" location="industrieel-onderzoek" display="https://www.rvo.nl/onderwerpen/definities#industrieel-onderzoek" xr:uid="{2FB55A92-D6B3-4BF9-9A97-4B8BA60A4F59}"/>
    <hyperlink ref="G105" r:id="rId14" location="industrieel-onderzoek" xr:uid="{721A5824-741B-4BE9-AE69-AB7990048326}"/>
  </hyperlinks>
  <pageMargins left="0.23622047244094491" right="0.23622047244094491" top="0.74803149606299213" bottom="0.74803149606299213" header="0.31496062992125984" footer="0.31496062992125984"/>
  <pageSetup paperSize="9" scale="54" orientation="portrait" r:id="rId15"/>
  <headerFooter alignWithMargins="0"/>
  <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C8A3C-BD0E-44AE-9E32-0098477CDA2C}">
  <sheetPr>
    <tabColor rgb="FF00B0F0"/>
    <pageSetUpPr fitToPage="1"/>
  </sheetPr>
  <dimension ref="A1:N99"/>
  <sheetViews>
    <sheetView showGridLines="0" zoomScaleNormal="100" zoomScaleSheetLayoutView="120" workbookViewId="0"/>
  </sheetViews>
  <sheetFormatPr baseColWidth="10" defaultColWidth="0" defaultRowHeight="13" zeroHeight="1" x14ac:dyDescent="0.15"/>
  <cols>
    <col min="1" max="1" width="4.1640625" style="170" customWidth="1"/>
    <col min="2" max="2" width="94.5" style="170" customWidth="1"/>
    <col min="3" max="3" width="34.83203125" style="208" customWidth="1"/>
    <col min="4" max="4" width="4.83203125" style="170" customWidth="1"/>
    <col min="5" max="5" width="9.1640625" style="170" hidden="1" customWidth="1"/>
    <col min="6" max="6" width="2" style="170" hidden="1" customWidth="1"/>
    <col min="7" max="7" width="5" style="170" hidden="1" customWidth="1"/>
    <col min="8" max="8" width="2.6640625" style="170" hidden="1" customWidth="1"/>
    <col min="9" max="9" width="2.83203125" style="170" hidden="1" customWidth="1"/>
    <col min="10" max="11" width="9.1640625" style="170" hidden="1" customWidth="1"/>
    <col min="12" max="12" width="23.5" style="170" hidden="1" customWidth="1"/>
    <col min="13" max="13" width="9.1640625" style="170" hidden="1" customWidth="1"/>
    <col min="14" max="14" width="49.5" style="170" hidden="1" customWidth="1"/>
    <col min="15" max="16384" width="9.1640625" style="170" hidden="1"/>
  </cols>
  <sheetData>
    <row r="1" spans="2:13" ht="99.75" customHeight="1" x14ac:dyDescent="0.15"/>
    <row r="2" spans="2:13" ht="18" x14ac:dyDescent="0.2">
      <c r="B2" s="40" t="s">
        <v>82</v>
      </c>
    </row>
    <row r="3" spans="2:13" ht="17" x14ac:dyDescent="0.2">
      <c r="B3" s="240" t="s">
        <v>83</v>
      </c>
    </row>
    <row r="4" spans="2:13" x14ac:dyDescent="0.15"/>
    <row r="5" spans="2:13" x14ac:dyDescent="0.15"/>
    <row r="6" spans="2:13" x14ac:dyDescent="0.15"/>
    <row r="7" spans="2:13" ht="14" thickBot="1" x14ac:dyDescent="0.2"/>
    <row r="8" spans="2:13" ht="14" x14ac:dyDescent="0.15">
      <c r="B8" s="195" t="s">
        <v>84</v>
      </c>
      <c r="C8" s="196"/>
      <c r="L8" s="4"/>
      <c r="M8" s="4"/>
    </row>
    <row r="9" spans="2:13" ht="14" x14ac:dyDescent="0.15">
      <c r="B9" s="191" t="s">
        <v>85</v>
      </c>
      <c r="C9" s="205">
        <v>0.5</v>
      </c>
      <c r="L9" s="4"/>
      <c r="M9" s="4"/>
    </row>
    <row r="10" spans="2:13" ht="14" x14ac:dyDescent="0.15">
      <c r="B10" s="191" t="s">
        <v>86</v>
      </c>
      <c r="C10" s="205">
        <v>0.25</v>
      </c>
      <c r="L10" s="4"/>
      <c r="M10" s="4"/>
    </row>
    <row r="11" spans="2:13" ht="28" x14ac:dyDescent="0.15">
      <c r="B11" s="191" t="s">
        <v>87</v>
      </c>
      <c r="C11" s="256">
        <v>0.8</v>
      </c>
      <c r="L11" s="4"/>
      <c r="M11" s="4"/>
    </row>
    <row r="12" spans="2:13" ht="14" x14ac:dyDescent="0.15">
      <c r="B12" s="192" t="s">
        <v>88</v>
      </c>
      <c r="C12" s="192"/>
      <c r="L12" s="4"/>
      <c r="M12" s="4"/>
    </row>
    <row r="13" spans="2:13" ht="14" x14ac:dyDescent="0.15">
      <c r="B13" s="191" t="s">
        <v>89</v>
      </c>
      <c r="C13" s="205">
        <v>0.2</v>
      </c>
      <c r="L13" s="4"/>
      <c r="M13" s="4"/>
    </row>
    <row r="14" spans="2:13" ht="14" x14ac:dyDescent="0.15">
      <c r="B14" s="191" t="s">
        <v>90</v>
      </c>
      <c r="C14" s="205">
        <v>0.1</v>
      </c>
      <c r="L14" s="4"/>
      <c r="M14" s="4"/>
    </row>
    <row r="15" spans="2:13" ht="29" thickBot="1" x14ac:dyDescent="0.2">
      <c r="B15" s="197" t="s">
        <v>91</v>
      </c>
      <c r="C15" s="247">
        <v>0.15</v>
      </c>
      <c r="L15" s="4"/>
      <c r="M15" s="4"/>
    </row>
    <row r="16" spans="2:13" x14ac:dyDescent="0.15">
      <c r="B16" s="193"/>
      <c r="C16" s="194" t="s">
        <v>92</v>
      </c>
    </row>
    <row r="17" spans="2:12" ht="12.75" customHeight="1" x14ac:dyDescent="0.15">
      <c r="B17" s="303"/>
      <c r="C17" s="482" t="s">
        <v>93</v>
      </c>
      <c r="E17" s="37"/>
      <c r="F17" s="37"/>
      <c r="G17" s="37"/>
      <c r="H17" s="37"/>
      <c r="I17" s="37"/>
      <c r="J17" s="37"/>
    </row>
    <row r="18" spans="2:12" ht="12.75" customHeight="1" x14ac:dyDescent="0.15">
      <c r="C18" s="483"/>
      <c r="D18" s="37"/>
      <c r="E18" s="37"/>
      <c r="F18" s="37"/>
      <c r="G18" s="37"/>
      <c r="H18" s="37"/>
      <c r="I18" s="37"/>
      <c r="J18" s="37"/>
    </row>
    <row r="19" spans="2:12" ht="12.75" customHeight="1" x14ac:dyDescent="0.15">
      <c r="B19" s="297"/>
      <c r="C19" s="484"/>
      <c r="D19" s="37"/>
      <c r="E19" s="37"/>
      <c r="F19" s="37"/>
      <c r="G19" s="37"/>
      <c r="H19" s="37"/>
      <c r="I19" s="37"/>
      <c r="J19" s="37"/>
    </row>
    <row r="20" spans="2:12" ht="12.75" customHeight="1" thickBot="1" x14ac:dyDescent="0.2">
      <c r="B20" s="246"/>
      <c r="C20" s="249"/>
      <c r="D20" s="37"/>
      <c r="E20" s="37"/>
      <c r="F20" s="37"/>
      <c r="G20" s="37"/>
      <c r="H20" s="37"/>
      <c r="I20" s="37"/>
      <c r="J20" s="37"/>
    </row>
    <row r="21" spans="2:12" x14ac:dyDescent="0.15">
      <c r="B21" s="485" t="s">
        <v>94</v>
      </c>
      <c r="C21" s="486"/>
      <c r="D21" s="188"/>
      <c r="E21" s="188"/>
      <c r="F21" s="189"/>
      <c r="G21" s="188"/>
      <c r="H21" s="188"/>
      <c r="I21" s="188"/>
      <c r="J21" s="188"/>
      <c r="K21" s="188"/>
      <c r="L21" s="188"/>
    </row>
    <row r="22" spans="2:12" x14ac:dyDescent="0.15">
      <c r="B22" s="252"/>
      <c r="C22" s="252"/>
      <c r="D22" s="188"/>
      <c r="E22" s="188"/>
      <c r="F22" s="189"/>
      <c r="G22" s="188"/>
      <c r="H22" s="188"/>
      <c r="I22" s="188"/>
      <c r="J22" s="188"/>
      <c r="K22" s="188"/>
      <c r="L22" s="188"/>
    </row>
    <row r="23" spans="2:12" x14ac:dyDescent="0.15">
      <c r="B23" s="480" t="s">
        <v>95</v>
      </c>
      <c r="C23" s="480"/>
      <c r="D23" s="188"/>
      <c r="E23" s="188"/>
      <c r="F23" s="189"/>
      <c r="G23" s="188"/>
      <c r="H23" s="188"/>
      <c r="I23" s="188"/>
      <c r="J23" s="188" t="s">
        <v>92</v>
      </c>
      <c r="K23" s="248" t="s">
        <v>92</v>
      </c>
      <c r="L23" s="248" t="s">
        <v>92</v>
      </c>
    </row>
    <row r="24" spans="2:12" ht="14" x14ac:dyDescent="0.15">
      <c r="B24" s="487" t="s">
        <v>92</v>
      </c>
      <c r="C24" s="487"/>
      <c r="D24" s="188" t="s">
        <v>92</v>
      </c>
      <c r="E24" s="188" t="s">
        <v>92</v>
      </c>
      <c r="F24" s="189" t="s">
        <v>92</v>
      </c>
      <c r="G24" s="188" t="s">
        <v>92</v>
      </c>
      <c r="H24" s="188" t="s">
        <v>92</v>
      </c>
      <c r="I24" s="188" t="s">
        <v>92</v>
      </c>
      <c r="J24" s="188" t="s">
        <v>92</v>
      </c>
      <c r="K24" s="190" t="s">
        <v>92</v>
      </c>
      <c r="L24" s="190" t="s">
        <v>92</v>
      </c>
    </row>
    <row r="25" spans="2:12" ht="14" x14ac:dyDescent="0.15">
      <c r="B25" s="480" t="s">
        <v>96</v>
      </c>
      <c r="C25" s="480"/>
      <c r="D25" s="188" t="s">
        <v>92</v>
      </c>
      <c r="E25" s="188" t="s">
        <v>92</v>
      </c>
      <c r="F25" s="189" t="s">
        <v>92</v>
      </c>
      <c r="G25" s="188" t="s">
        <v>92</v>
      </c>
      <c r="H25" s="188" t="s">
        <v>92</v>
      </c>
      <c r="I25" s="188" t="s">
        <v>92</v>
      </c>
      <c r="J25" s="188" t="s">
        <v>92</v>
      </c>
      <c r="K25" s="248" t="s">
        <v>92</v>
      </c>
      <c r="L25" s="248" t="s">
        <v>92</v>
      </c>
    </row>
    <row r="26" spans="2:12" ht="44.25" customHeight="1" x14ac:dyDescent="0.15">
      <c r="B26" s="481" t="s">
        <v>97</v>
      </c>
      <c r="C26" s="481"/>
      <c r="D26" s="188"/>
      <c r="E26" s="188"/>
      <c r="F26" s="189"/>
      <c r="G26" s="188"/>
      <c r="H26" s="188"/>
      <c r="I26" s="188"/>
      <c r="J26" s="188" t="s">
        <v>92</v>
      </c>
      <c r="K26" s="190" t="s">
        <v>92</v>
      </c>
      <c r="L26" s="190" t="s">
        <v>92</v>
      </c>
    </row>
    <row r="27" spans="2:12" s="187" customFormat="1" ht="33.75" customHeight="1" x14ac:dyDescent="0.15">
      <c r="B27" s="479" t="s">
        <v>98</v>
      </c>
      <c r="C27" s="479"/>
    </row>
    <row r="28" spans="2:12" ht="12.75" hidden="1" customHeight="1" x14ac:dyDescent="0.15">
      <c r="B28" s="253"/>
      <c r="C28" s="250"/>
    </row>
    <row r="29" spans="2:12" ht="12.75" hidden="1" customHeight="1" x14ac:dyDescent="0.15">
      <c r="B29" s="253" t="s">
        <v>99</v>
      </c>
      <c r="C29" s="250"/>
    </row>
    <row r="30" spans="2:12" ht="12.75" hidden="1" customHeight="1" x14ac:dyDescent="0.15">
      <c r="B30" s="253"/>
      <c r="C30" s="250"/>
    </row>
    <row r="31" spans="2:12" ht="12.75" hidden="1" customHeight="1" x14ac:dyDescent="0.15">
      <c r="B31" s="253" t="s">
        <v>100</v>
      </c>
      <c r="C31" s="250"/>
    </row>
    <row r="32" spans="2:12" ht="12.75" hidden="1" customHeight="1" x14ac:dyDescent="0.15">
      <c r="B32" s="253"/>
      <c r="C32" s="250"/>
    </row>
    <row r="33" spans="2:3" ht="12.75" hidden="1" customHeight="1" x14ac:dyDescent="0.15">
      <c r="B33" s="253" t="s">
        <v>101</v>
      </c>
      <c r="C33" s="250"/>
    </row>
    <row r="34" spans="2:3" x14ac:dyDescent="0.15">
      <c r="B34" s="476"/>
      <c r="C34" s="476"/>
    </row>
    <row r="35" spans="2:3" hidden="1" x14ac:dyDescent="0.15">
      <c r="B35" s="251"/>
      <c r="C35" s="250"/>
    </row>
    <row r="36" spans="2:3" hidden="1" x14ac:dyDescent="0.15">
      <c r="B36" s="251"/>
      <c r="C36" s="250"/>
    </row>
    <row r="37" spans="2:3" hidden="1" x14ac:dyDescent="0.15">
      <c r="B37" s="251"/>
      <c r="C37" s="250"/>
    </row>
    <row r="38" spans="2:3" hidden="1" x14ac:dyDescent="0.15">
      <c r="B38" s="251"/>
      <c r="C38" s="250"/>
    </row>
    <row r="39" spans="2:3" hidden="1" x14ac:dyDescent="0.15">
      <c r="B39" s="251"/>
      <c r="C39" s="250"/>
    </row>
    <row r="40" spans="2:3" hidden="1" x14ac:dyDescent="0.15">
      <c r="B40" s="251"/>
      <c r="C40" s="250"/>
    </row>
    <row r="41" spans="2:3" x14ac:dyDescent="0.15">
      <c r="B41" s="477" t="s">
        <v>102</v>
      </c>
      <c r="C41" s="477"/>
    </row>
    <row r="42" spans="2:3" x14ac:dyDescent="0.15">
      <c r="B42" s="478"/>
      <c r="C42" s="478"/>
    </row>
    <row r="43" spans="2:3" ht="45" customHeight="1" x14ac:dyDescent="0.15">
      <c r="B43" s="479" t="s">
        <v>103</v>
      </c>
      <c r="C43" s="479"/>
    </row>
    <row r="44" spans="2:3" x14ac:dyDescent="0.15">
      <c r="B44" s="480"/>
      <c r="C44" s="480"/>
    </row>
    <row r="45" spans="2:3" ht="28.5" customHeight="1" x14ac:dyDescent="0.15">
      <c r="B45" s="475" t="s">
        <v>104</v>
      </c>
      <c r="C45" s="475"/>
    </row>
    <row r="46" spans="2:3" x14ac:dyDescent="0.15">
      <c r="B46" s="476"/>
      <c r="C46" s="476"/>
    </row>
    <row r="53" x14ac:dyDescent="0.15"/>
    <row r="54" x14ac:dyDescent="0.15"/>
    <row r="85" x14ac:dyDescent="0.15"/>
    <row r="98" x14ac:dyDescent="0.15"/>
    <row r="99" x14ac:dyDescent="0.15"/>
  </sheetData>
  <sheetProtection algorithmName="SHA-512" hashValue="J1f0XxEIX6reMGIc9D2w/Ecg7QEviIDg4Sy2PXIUY/LiJ22jXTlvl5uVYPYRHIwgqfr4tbqNkrxsQJU4qIElRQ==" saltValue="WqUSZYFPaTMKV5jdGNQ7Xw==" spinCount="100000" sheet="1" objects="1" scenarios="1"/>
  <mergeCells count="14">
    <mergeCell ref="B26:C26"/>
    <mergeCell ref="B27:C27"/>
    <mergeCell ref="C17:C19"/>
    <mergeCell ref="B21:C21"/>
    <mergeCell ref="B23:C23"/>
    <mergeCell ref="B24:C24"/>
    <mergeCell ref="B25:C25"/>
    <mergeCell ref="B45:C45"/>
    <mergeCell ref="B46:C46"/>
    <mergeCell ref="B41:C41"/>
    <mergeCell ref="B34:C34"/>
    <mergeCell ref="B42:C42"/>
    <mergeCell ref="B43:C43"/>
    <mergeCell ref="B44:C44"/>
  </mergeCells>
  <printOptions headings="1"/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11">
    <tabColor rgb="FFFFFF00"/>
    <pageSetUpPr fitToPage="1"/>
  </sheetPr>
  <dimension ref="A1:G67"/>
  <sheetViews>
    <sheetView showGridLines="0" zoomScaleNormal="100" workbookViewId="0">
      <selection activeCell="B55" sqref="B55:C55"/>
    </sheetView>
  </sheetViews>
  <sheetFormatPr baseColWidth="10" defaultColWidth="0" defaultRowHeight="13" zeroHeight="1" x14ac:dyDescent="0.15"/>
  <cols>
    <col min="1" max="1" width="30.33203125" style="2" customWidth="1"/>
    <col min="2" max="2" width="54.5" style="2" customWidth="1"/>
    <col min="3" max="3" width="59.5" style="2" customWidth="1"/>
    <col min="4" max="4" width="31.6640625" style="2" customWidth="1"/>
    <col min="5" max="5" width="29.83203125" style="2" customWidth="1"/>
    <col min="6" max="6" width="29.1640625" style="2" customWidth="1"/>
    <col min="7" max="7" width="33" style="2" customWidth="1"/>
    <col min="8" max="16381" width="8" style="2" customWidth="1"/>
    <col min="16382" max="16382" width="24.83203125" style="2" customWidth="1"/>
    <col min="16383" max="16383" width="30.5" style="2" customWidth="1"/>
    <col min="16384" max="16384" width="5" style="2" customWidth="1"/>
  </cols>
  <sheetData>
    <row r="1" spans="1:4" ht="18" x14ac:dyDescent="0.2">
      <c r="A1" s="230" t="s">
        <v>105</v>
      </c>
      <c r="B1" s="224"/>
      <c r="C1" s="225"/>
    </row>
    <row r="2" spans="1:4" x14ac:dyDescent="0.15">
      <c r="A2" s="231" t="s">
        <v>106</v>
      </c>
      <c r="B2" s="226"/>
      <c r="C2" s="227"/>
    </row>
    <row r="3" spans="1:4" x14ac:dyDescent="0.15">
      <c r="A3" s="232" t="s">
        <v>107</v>
      </c>
      <c r="B3" s="228"/>
      <c r="C3" s="229"/>
    </row>
    <row r="4" spans="1:4" x14ac:dyDescent="0.15"/>
    <row r="5" spans="1:4" x14ac:dyDescent="0.15">
      <c r="A5" s="5" t="s">
        <v>108</v>
      </c>
      <c r="B5" s="495" t="s">
        <v>109</v>
      </c>
      <c r="C5" s="496"/>
    </row>
    <row r="6" spans="1:4" ht="15" customHeight="1" x14ac:dyDescent="0.15">
      <c r="A6" s="5" t="s">
        <v>110</v>
      </c>
      <c r="B6" s="89"/>
      <c r="C6" s="306"/>
    </row>
    <row r="7" spans="1:4" x14ac:dyDescent="0.15">
      <c r="A7" s="5"/>
    </row>
    <row r="8" spans="1:4" x14ac:dyDescent="0.15">
      <c r="A8" s="5"/>
      <c r="B8" s="255" t="s">
        <v>111</v>
      </c>
      <c r="C8" s="255" t="s">
        <v>112</v>
      </c>
    </row>
    <row r="9" spans="1:4" ht="15" customHeight="1" x14ac:dyDescent="0.2">
      <c r="B9" s="90"/>
      <c r="C9" s="90"/>
      <c r="D9" s="81"/>
    </row>
    <row r="10" spans="1:4" x14ac:dyDescent="0.15">
      <c r="A10" s="5" t="s">
        <v>113</v>
      </c>
      <c r="B10" s="169">
        <f xml:space="preserve"> DATEDIF(Startdatum,Einddatum,"Y")+ (DATEDIF(Startdatum,Einddatum,"YD")/365)</f>
        <v>0</v>
      </c>
      <c r="C10" s="129" t="s">
        <v>114</v>
      </c>
      <c r="D10" s="203" t="str">
        <f>IF(B10&gt;2,"Let op: looptijd project overschrijdt het maximum van 2 jaar","")</f>
        <v/>
      </c>
    </row>
    <row r="11" spans="1:4" x14ac:dyDescent="0.15">
      <c r="A11" s="5"/>
      <c r="B11" s="272"/>
      <c r="D11" s="203"/>
    </row>
    <row r="12" spans="1:4" ht="28.5" customHeight="1" x14ac:dyDescent="0.15">
      <c r="A12" s="5"/>
      <c r="B12" s="497" t="s">
        <v>115</v>
      </c>
      <c r="C12" s="497"/>
      <c r="D12" s="203"/>
    </row>
    <row r="13" spans="1:4" x14ac:dyDescent="0.15">
      <c r="A13" s="254"/>
      <c r="B13" s="307" t="s">
        <v>116</v>
      </c>
      <c r="C13" s="271"/>
      <c r="D13" s="203"/>
    </row>
    <row r="14" spans="1:4" x14ac:dyDescent="0.15">
      <c r="A14" s="271"/>
      <c r="B14" s="271"/>
      <c r="C14" s="271"/>
      <c r="D14" s="203"/>
    </row>
    <row r="15" spans="1:4" x14ac:dyDescent="0.15">
      <c r="A15" s="254"/>
      <c r="B15" s="498" t="s">
        <v>117</v>
      </c>
      <c r="C15" s="498"/>
      <c r="D15" s="203"/>
    </row>
    <row r="16" spans="1:4" ht="42" customHeight="1" x14ac:dyDescent="0.15">
      <c r="A16" s="254"/>
      <c r="B16" s="499"/>
      <c r="C16" s="500"/>
      <c r="D16" s="203"/>
    </row>
    <row r="17" spans="1:7" ht="12.75" customHeight="1" x14ac:dyDescent="0.15">
      <c r="B17" s="273"/>
      <c r="C17" s="273"/>
    </row>
    <row r="18" spans="1:7" s="269" customFormat="1" ht="32" x14ac:dyDescent="0.15">
      <c r="A18" s="268"/>
      <c r="B18" s="266" t="s">
        <v>118</v>
      </c>
      <c r="C18" s="262" t="s">
        <v>119</v>
      </c>
      <c r="D18" s="267" t="s">
        <v>120</v>
      </c>
      <c r="E18" s="267" t="s">
        <v>121</v>
      </c>
      <c r="F18" s="267" t="s">
        <v>122</v>
      </c>
      <c r="G18" s="296" t="s">
        <v>123</v>
      </c>
    </row>
    <row r="19" spans="1:7" ht="14.25" customHeight="1" x14ac:dyDescent="0.15">
      <c r="A19" s="138" t="s">
        <v>124</v>
      </c>
      <c r="B19" s="91"/>
      <c r="C19" s="263" t="s">
        <v>116</v>
      </c>
      <c r="D19" s="264" t="e">
        <f>VLOOKUP(C19,Lijsten!$D$6:$E$10,2,FALSE)</f>
        <v>#N/A</v>
      </c>
      <c r="E19" s="265" t="e">
        <f>MIN(80%,IF($D19=80%,0%,+Lijsten!$E$3+Deelnemersoverzicht!$D19+IF($B$13="Ja",+Lijsten!$E$11,0)))</f>
        <v>#N/A</v>
      </c>
      <c r="F19" s="265" t="e">
        <f>IF(D19=80%,0%,+Lijsten!$E$4+Deelnemersoverzicht!$D19+IF($B$13="Ja",+Lijsten!$E$11,0))</f>
        <v>#N/A</v>
      </c>
      <c r="G19" s="265">
        <f>+IF(C19=Lijsten!$D$10,Lijsten!$E$10,0%)</f>
        <v>0</v>
      </c>
    </row>
    <row r="20" spans="1:7" ht="15" x14ac:dyDescent="0.15">
      <c r="A20" s="138" t="s">
        <v>125</v>
      </c>
      <c r="B20" s="91"/>
      <c r="C20" s="263" t="s">
        <v>116</v>
      </c>
      <c r="D20" s="264" t="e">
        <f>VLOOKUP(C20,Lijsten!$D$6:$E$10,2,FALSE)</f>
        <v>#N/A</v>
      </c>
      <c r="E20" s="265" t="e">
        <f>MIN(80%,IF($D20=80%,0%,+Lijsten!$E$3+Deelnemersoverzicht!$D20+IF($B$13="Ja",+Lijsten!$E$11,0)))</f>
        <v>#N/A</v>
      </c>
      <c r="F20" s="265" t="e">
        <f>IF(D20=80%,0%,+Lijsten!$E$4+Deelnemersoverzicht!$D20+IF($B$13="Ja",+Lijsten!$E$11,0))</f>
        <v>#N/A</v>
      </c>
      <c r="G20" s="265">
        <f>+IF(C20=Lijsten!$D$10,Lijsten!$E$10,0%)</f>
        <v>0</v>
      </c>
    </row>
    <row r="21" spans="1:7" ht="15" x14ac:dyDescent="0.15">
      <c r="A21" s="138" t="s">
        <v>126</v>
      </c>
      <c r="B21" s="91"/>
      <c r="C21" s="263" t="s">
        <v>116</v>
      </c>
      <c r="D21" s="264" t="e">
        <f>VLOOKUP(C21,Lijsten!$D$6:$E$10,2,FALSE)</f>
        <v>#N/A</v>
      </c>
      <c r="E21" s="265" t="e">
        <f>MIN(80%,IF($D21=80%,0%,+Lijsten!$E$3+Deelnemersoverzicht!$D21+IF($B$13="Ja",+Lijsten!$E$11,0)))</f>
        <v>#N/A</v>
      </c>
      <c r="F21" s="265" t="e">
        <f>IF(D21=80%,0%,+Lijsten!$E$4+Deelnemersoverzicht!$D21+IF($B$13="Ja",+Lijsten!$E$11,0))</f>
        <v>#N/A</v>
      </c>
      <c r="G21" s="265">
        <f>+IF(C21=Lijsten!$D$10,Lijsten!$E$10,0%)</f>
        <v>0</v>
      </c>
    </row>
    <row r="22" spans="1:7" ht="15" x14ac:dyDescent="0.15">
      <c r="A22" s="138" t="s">
        <v>127</v>
      </c>
      <c r="B22" s="91"/>
      <c r="C22" s="263" t="s">
        <v>116</v>
      </c>
      <c r="D22" s="264" t="e">
        <f>VLOOKUP(C22,Lijsten!$D$6:$E$10,2,FALSE)</f>
        <v>#N/A</v>
      </c>
      <c r="E22" s="265" t="e">
        <f>MIN(80%,IF($D22=80%,0%,+Lijsten!$E$3+Deelnemersoverzicht!$D22+IF($B$13="Ja",+Lijsten!$E$11,0)))</f>
        <v>#N/A</v>
      </c>
      <c r="F22" s="265" t="e">
        <f>IF(D22=80%,0%,+Lijsten!$E$4+Deelnemersoverzicht!$D22+IF($B$13="Ja",+Lijsten!$E$11,0))</f>
        <v>#N/A</v>
      </c>
      <c r="G22" s="265">
        <f>+IF(C22=Lijsten!$D$10,Lijsten!$E$10,0%)</f>
        <v>0</v>
      </c>
    </row>
    <row r="23" spans="1:7" ht="15" x14ac:dyDescent="0.15">
      <c r="A23" s="138" t="s">
        <v>128</v>
      </c>
      <c r="B23" s="91"/>
      <c r="C23" s="263" t="s">
        <v>116</v>
      </c>
      <c r="D23" s="264" t="e">
        <f>VLOOKUP(C23,Lijsten!$D$6:$E$10,2,FALSE)</f>
        <v>#N/A</v>
      </c>
      <c r="E23" s="265" t="e">
        <f>MIN(80%,IF($D23=80%,0%,+Lijsten!$E$3+Deelnemersoverzicht!$D23+IF($B$13="Ja",+Lijsten!$E$11,0)))</f>
        <v>#N/A</v>
      </c>
      <c r="F23" s="265" t="e">
        <f>IF(D23=80%,0%,+Lijsten!$E$4+Deelnemersoverzicht!$D23+IF($B$13="Ja",+Lijsten!$E$11,0))</f>
        <v>#N/A</v>
      </c>
      <c r="G23" s="265">
        <f>+IF(C23=Lijsten!$D$10,Lijsten!$E$10,0%)</f>
        <v>0</v>
      </c>
    </row>
    <row r="24" spans="1:7" ht="15" x14ac:dyDescent="0.15">
      <c r="A24" s="138" t="s">
        <v>129</v>
      </c>
      <c r="B24" s="91"/>
      <c r="C24" s="263" t="s">
        <v>116</v>
      </c>
      <c r="D24" s="264" t="e">
        <f>VLOOKUP(C24,Lijsten!$D$6:$E$10,2,FALSE)</f>
        <v>#N/A</v>
      </c>
      <c r="E24" s="265" t="e">
        <f>MIN(80%,IF($D24=80%,0%,+Lijsten!$E$3+Deelnemersoverzicht!$D24+IF($B$13="Ja",+Lijsten!$E$11,0)))</f>
        <v>#N/A</v>
      </c>
      <c r="F24" s="265" t="e">
        <f>IF(D24=80%,0%,+Lijsten!$E$4+Deelnemersoverzicht!$D24+IF($B$13="Ja",+Lijsten!$E$11,0))</f>
        <v>#N/A</v>
      </c>
      <c r="G24" s="265">
        <f>+IF(C24=Lijsten!$D$10,Lijsten!$E$10,0%)</f>
        <v>0</v>
      </c>
    </row>
    <row r="25" spans="1:7" ht="15" x14ac:dyDescent="0.15">
      <c r="A25" s="138" t="s">
        <v>130</v>
      </c>
      <c r="B25" s="91"/>
      <c r="C25" s="263" t="s">
        <v>116</v>
      </c>
      <c r="D25" s="264" t="e">
        <f>VLOOKUP(C25,Lijsten!$D$6:$E$10,2,FALSE)</f>
        <v>#N/A</v>
      </c>
      <c r="E25" s="265" t="e">
        <f>MIN(80%,IF($D25=80%,0%,+Lijsten!$E$3+Deelnemersoverzicht!$D25+IF($B$13="Ja",+Lijsten!$E$11,0)))</f>
        <v>#N/A</v>
      </c>
      <c r="F25" s="265" t="e">
        <f>IF(D25=80%,0%,+Lijsten!$E$4+Deelnemersoverzicht!$D25+IF($B$13="Ja",+Lijsten!$E$11,0))</f>
        <v>#N/A</v>
      </c>
      <c r="G25" s="265">
        <f>+IF(C25=Lijsten!$D$10,Lijsten!$E$10,0%)</f>
        <v>0</v>
      </c>
    </row>
    <row r="26" spans="1:7" ht="15" x14ac:dyDescent="0.15">
      <c r="A26" s="138" t="s">
        <v>131</v>
      </c>
      <c r="B26" s="91"/>
      <c r="C26" s="263" t="s">
        <v>116</v>
      </c>
      <c r="D26" s="264" t="e">
        <f>VLOOKUP(C26,Lijsten!$D$6:$E$10,2,FALSE)</f>
        <v>#N/A</v>
      </c>
      <c r="E26" s="265" t="e">
        <f>MIN(80%,IF($D26=80%,0%,+Lijsten!$E$3+Deelnemersoverzicht!$D26+IF($B$13="Ja",+Lijsten!$E$11,0)))</f>
        <v>#N/A</v>
      </c>
      <c r="F26" s="265" t="e">
        <f>IF(D26=80%,0%,+Lijsten!$E$4+Deelnemersoverzicht!$D26+IF($B$13="Ja",+Lijsten!$E$11,0))</f>
        <v>#N/A</v>
      </c>
      <c r="G26" s="265">
        <f>+IF(C26=Lijsten!$D$10,Lijsten!$E$10,0%)</f>
        <v>0</v>
      </c>
    </row>
    <row r="27" spans="1:7" ht="12.75" customHeight="1" x14ac:dyDescent="0.15">
      <c r="A27" s="138" t="s">
        <v>132</v>
      </c>
      <c r="B27" s="91"/>
      <c r="C27" s="263" t="s">
        <v>116</v>
      </c>
      <c r="D27" s="264" t="e">
        <f>VLOOKUP(C27,Lijsten!$D$6:$E$10,2,FALSE)</f>
        <v>#N/A</v>
      </c>
      <c r="E27" s="265" t="e">
        <f>MIN(80%,IF($D27=80%,0%,+Lijsten!$E$3+Deelnemersoverzicht!$D27+IF($B$13="Ja",+Lijsten!$E$11,0)))</f>
        <v>#N/A</v>
      </c>
      <c r="F27" s="265" t="e">
        <f>IF(D27=80%,0%,+Lijsten!$E$4+Deelnemersoverzicht!$D27+IF($B$13="Ja",+Lijsten!$E$11,0))</f>
        <v>#N/A</v>
      </c>
      <c r="G27" s="265">
        <f>+IF(C27=Lijsten!$D$10,Lijsten!$E$10,0%)</f>
        <v>0</v>
      </c>
    </row>
    <row r="28" spans="1:7" ht="15" x14ac:dyDescent="0.15">
      <c r="A28" s="138" t="s">
        <v>133</v>
      </c>
      <c r="B28" s="91"/>
      <c r="C28" s="263" t="s">
        <v>116</v>
      </c>
      <c r="D28" s="264" t="e">
        <f>VLOOKUP(C28,Lijsten!$D$6:$E$10,2,FALSE)</f>
        <v>#N/A</v>
      </c>
      <c r="E28" s="265" t="e">
        <f>MIN(80%,IF($D28=80%,0%,+Lijsten!$E$3+Deelnemersoverzicht!$D28+IF($B$13="Ja",+Lijsten!$E$11,0)))</f>
        <v>#N/A</v>
      </c>
      <c r="F28" s="265" t="e">
        <f>IF(D28=80%,0%,+Lijsten!$E$4+Deelnemersoverzicht!$D28+IF($B$13="Ja",+Lijsten!$E$11,0))</f>
        <v>#N/A</v>
      </c>
      <c r="G28" s="265">
        <f>+IF(C28=Lijsten!$D$10,Lijsten!$E$10,0%)</f>
        <v>0</v>
      </c>
    </row>
    <row r="29" spans="1:7" hidden="1" x14ac:dyDescent="0.15">
      <c r="A29" s="138" t="s">
        <v>134</v>
      </c>
      <c r="B29" s="34"/>
      <c r="C29" s="35"/>
    </row>
    <row r="30" spans="1:7" hidden="1" x14ac:dyDescent="0.15">
      <c r="A30" s="138" t="s">
        <v>135</v>
      </c>
      <c r="B30" s="34"/>
      <c r="C30" s="35"/>
    </row>
    <row r="31" spans="1:7" hidden="1" x14ac:dyDescent="0.15">
      <c r="A31" s="138" t="s">
        <v>136</v>
      </c>
      <c r="B31" s="34"/>
      <c r="C31" s="35"/>
    </row>
    <row r="32" spans="1:7" ht="12.75" hidden="1" customHeight="1" x14ac:dyDescent="0.15">
      <c r="A32" s="138" t="s">
        <v>137</v>
      </c>
      <c r="B32" s="34"/>
      <c r="C32" s="35"/>
    </row>
    <row r="33" spans="1:3" hidden="1" x14ac:dyDescent="0.15">
      <c r="A33" s="138" t="s">
        <v>138</v>
      </c>
      <c r="B33" s="34"/>
      <c r="C33" s="35"/>
    </row>
    <row r="34" spans="1:3" ht="12.75" hidden="1" customHeight="1" x14ac:dyDescent="0.15">
      <c r="A34" s="138" t="s">
        <v>139</v>
      </c>
      <c r="B34" s="34"/>
      <c r="C34" s="35"/>
    </row>
    <row r="35" spans="1:3" hidden="1" x14ac:dyDescent="0.15">
      <c r="A35" s="138" t="s">
        <v>140</v>
      </c>
      <c r="B35" s="34"/>
      <c r="C35" s="35"/>
    </row>
    <row r="36" spans="1:3" hidden="1" x14ac:dyDescent="0.15">
      <c r="A36" s="138" t="s">
        <v>141</v>
      </c>
      <c r="B36" s="34"/>
      <c r="C36" s="35"/>
    </row>
    <row r="37" spans="1:3" hidden="1" x14ac:dyDescent="0.15">
      <c r="A37" s="139" t="s">
        <v>142</v>
      </c>
      <c r="B37" s="34"/>
      <c r="C37" s="35"/>
    </row>
    <row r="38" spans="1:3" hidden="1" x14ac:dyDescent="0.15">
      <c r="A38" s="139" t="s">
        <v>143</v>
      </c>
      <c r="B38" s="34"/>
      <c r="C38" s="35"/>
    </row>
    <row r="39" spans="1:3" hidden="1" x14ac:dyDescent="0.15">
      <c r="A39" s="139" t="s">
        <v>144</v>
      </c>
      <c r="B39" s="34"/>
      <c r="C39" s="35"/>
    </row>
    <row r="40" spans="1:3" s="46" customFormat="1" x14ac:dyDescent="0.15">
      <c r="A40" s="76"/>
      <c r="B40" s="82"/>
    </row>
    <row r="41" spans="1:3" ht="12.5" customHeight="1" x14ac:dyDescent="0.15">
      <c r="A41" s="492" t="s">
        <v>145</v>
      </c>
      <c r="B41" s="493"/>
      <c r="C41" s="494"/>
    </row>
    <row r="42" spans="1:3" x14ac:dyDescent="0.15">
      <c r="A42" s="488" t="s">
        <v>146</v>
      </c>
      <c r="B42" s="489"/>
      <c r="C42" s="490"/>
    </row>
    <row r="43" spans="1:3" ht="12.75" customHeight="1" x14ac:dyDescent="0.15">
      <c r="A43" s="139" t="s">
        <v>147</v>
      </c>
      <c r="B43" s="91"/>
      <c r="C43" s="92" t="s">
        <v>116</v>
      </c>
    </row>
    <row r="44" spans="1:3" ht="14.25" customHeight="1" x14ac:dyDescent="0.15">
      <c r="A44" s="139" t="s">
        <v>148</v>
      </c>
      <c r="B44" s="91"/>
      <c r="C44" s="92" t="s">
        <v>116</v>
      </c>
    </row>
    <row r="45" spans="1:3" ht="14.25" customHeight="1" x14ac:dyDescent="0.15">
      <c r="A45" s="139" t="s">
        <v>149</v>
      </c>
      <c r="B45" s="91"/>
      <c r="C45" s="92" t="s">
        <v>116</v>
      </c>
    </row>
    <row r="46" spans="1:3" ht="15.75" customHeight="1" x14ac:dyDescent="0.15">
      <c r="A46" s="139" t="s">
        <v>150</v>
      </c>
      <c r="B46" s="91"/>
      <c r="C46" s="92" t="s">
        <v>116</v>
      </c>
    </row>
    <row r="47" spans="1:3" ht="13.5" customHeight="1" x14ac:dyDescent="0.15">
      <c r="A47" s="139" t="s">
        <v>151</v>
      </c>
      <c r="B47" s="91"/>
      <c r="C47" s="92" t="s">
        <v>116</v>
      </c>
    </row>
    <row r="48" spans="1:3" ht="14.25" customHeight="1" x14ac:dyDescent="0.15">
      <c r="A48" s="139" t="s">
        <v>152</v>
      </c>
      <c r="B48" s="91"/>
      <c r="C48" s="92" t="s">
        <v>116</v>
      </c>
    </row>
    <row r="49" spans="1:5" ht="14.25" customHeight="1" x14ac:dyDescent="0.15">
      <c r="A49" s="139" t="s">
        <v>153</v>
      </c>
      <c r="B49" s="91"/>
      <c r="C49" s="92" t="s">
        <v>116</v>
      </c>
    </row>
    <row r="50" spans="1:5" ht="13.5" customHeight="1" x14ac:dyDescent="0.15">
      <c r="A50" s="139" t="s">
        <v>154</v>
      </c>
      <c r="B50" s="91"/>
      <c r="C50" s="92" t="s">
        <v>116</v>
      </c>
      <c r="D50" s="46"/>
      <c r="E50" s="46"/>
    </row>
    <row r="51" spans="1:5" s="46" customFormat="1" x14ac:dyDescent="0.15">
      <c r="A51" s="198"/>
      <c r="B51" s="199"/>
    </row>
    <row r="52" spans="1:5" ht="12.5" customHeight="1" x14ac:dyDescent="0.15">
      <c r="A52" s="492" t="s">
        <v>155</v>
      </c>
      <c r="B52" s="493"/>
      <c r="C52" s="494"/>
    </row>
    <row r="53" spans="1:5" ht="15.75" customHeight="1" x14ac:dyDescent="0.15">
      <c r="A53" s="491" t="s">
        <v>156</v>
      </c>
      <c r="B53" s="489"/>
      <c r="C53" s="490"/>
    </row>
    <row r="54" spans="1:5" ht="15.75" customHeight="1" x14ac:dyDescent="0.15">
      <c r="A54" s="421"/>
      <c r="B54" s="492" t="s">
        <v>118</v>
      </c>
      <c r="C54" s="494"/>
    </row>
    <row r="55" spans="1:5" ht="15" customHeight="1" x14ac:dyDescent="0.15">
      <c r="A55" s="139" t="s">
        <v>157</v>
      </c>
      <c r="B55" s="501"/>
      <c r="C55" s="502"/>
    </row>
    <row r="56" spans="1:5" ht="15" customHeight="1" x14ac:dyDescent="0.15">
      <c r="A56" s="139" t="s">
        <v>158</v>
      </c>
      <c r="B56" s="501"/>
      <c r="C56" s="502"/>
    </row>
    <row r="57" spans="1:5" ht="15" customHeight="1" x14ac:dyDescent="0.15">
      <c r="A57" s="139" t="s">
        <v>159</v>
      </c>
      <c r="B57" s="501"/>
      <c r="C57" s="502"/>
    </row>
    <row r="58" spans="1:5" ht="14.25" customHeight="1" x14ac:dyDescent="0.15">
      <c r="A58" s="139" t="s">
        <v>160</v>
      </c>
      <c r="B58" s="501"/>
      <c r="C58" s="502"/>
    </row>
    <row r="59" spans="1:5" ht="14.25" customHeight="1" x14ac:dyDescent="0.15">
      <c r="A59" s="139" t="s">
        <v>161</v>
      </c>
      <c r="B59" s="501"/>
      <c r="C59" s="502"/>
    </row>
    <row r="60" spans="1:5" ht="13.5" customHeight="1" x14ac:dyDescent="0.15">
      <c r="A60" s="139" t="s">
        <v>162</v>
      </c>
      <c r="B60" s="501"/>
      <c r="C60" s="502"/>
    </row>
    <row r="61" spans="1:5" ht="13.5" customHeight="1" x14ac:dyDescent="0.15">
      <c r="A61" s="139" t="s">
        <v>163</v>
      </c>
      <c r="B61" s="501"/>
      <c r="C61" s="502"/>
    </row>
    <row r="62" spans="1:5" ht="14.25" customHeight="1" x14ac:dyDescent="0.15">
      <c r="A62" s="139" t="s">
        <v>164</v>
      </c>
      <c r="B62" s="501"/>
      <c r="C62" s="502"/>
    </row>
    <row r="63" spans="1:5" x14ac:dyDescent="0.15"/>
    <row r="64" spans="1:5" x14ac:dyDescent="0.15"/>
    <row r="65" x14ac:dyDescent="0.15"/>
    <row r="66" x14ac:dyDescent="0.15"/>
    <row r="67" x14ac:dyDescent="0.15"/>
  </sheetData>
  <sheetProtection algorithmName="SHA-512" hashValue="COZURTAyU52DlD2KtjWbU8iIdqXmdJI96EI9EAGb8KM+kuk+g1/Q/S3QQhXfkzi4lGLKZ/LcCANcFowu4GVXvA==" saltValue="Od48x1uSul/IUYcrKOYa6Q==" spinCount="100000" sheet="1"/>
  <mergeCells count="17">
    <mergeCell ref="B54:C54"/>
    <mergeCell ref="B60:C60"/>
    <mergeCell ref="B61:C61"/>
    <mergeCell ref="B62:C62"/>
    <mergeCell ref="B55:C55"/>
    <mergeCell ref="B56:C56"/>
    <mergeCell ref="B57:C57"/>
    <mergeCell ref="B58:C58"/>
    <mergeCell ref="B59:C59"/>
    <mergeCell ref="A42:C42"/>
    <mergeCell ref="A53:C53"/>
    <mergeCell ref="A52:C52"/>
    <mergeCell ref="A41:C41"/>
    <mergeCell ref="B5:C5"/>
    <mergeCell ref="B12:C12"/>
    <mergeCell ref="B15:C15"/>
    <mergeCell ref="B16:C16"/>
  </mergeCells>
  <phoneticPr fontId="6" type="noConversion"/>
  <dataValidations xWindow="446" yWindow="262" count="4">
    <dataValidation type="list" allowBlank="1" showInputMessage="1" showErrorMessage="1" sqref="C43:C50 C29:C39" xr:uid="{00000000-0002-0000-0300-000001000000}">
      <formula1>Organisatietype</formula1>
    </dataValidation>
    <dataValidation type="date" operator="lessThanOrEqual" allowBlank="1" showInputMessage="1" error="De looptijd van het projectmag maximaal 4 jaar bedragen" sqref="C9" xr:uid="{00000000-0002-0000-0300-000002000000}">
      <formula1>DATE(YEAR(B9)+4,MONTH(B9),DAY(B9)-1)</formula1>
    </dataValidation>
    <dataValidation allowBlank="1" showInputMessage="1" sqref="B9:B12" xr:uid="{5837AF8F-9D22-4435-8E07-D0F33FF5EECA}"/>
    <dataValidation allowBlank="1" showInputMessage="1" showErrorMessage="1" sqref="B56:C56 B57:C57 B58:C62" xr:uid="{0767DF5A-E4EA-45F3-8C4C-819E77F2B1EC}"/>
  </dataValidations>
  <printOptions headings="1"/>
  <pageMargins left="0.39370078740157483" right="0.19685039370078741" top="0.19685039370078741" bottom="0.43307086614173229" header="0.47244094488188981" footer="0.11811023622047245"/>
  <pageSetup paperSize="9" orientation="landscape" r:id="rId1"/>
  <headerFooter alignWithMargins="0">
    <oddFooter>&amp;LVersie: mei 2024&amp;C&amp;A&amp;RPagina &amp;P van &amp;N</oddFooter>
  </headerFooter>
  <extLst>
    <ext xmlns:x14="http://schemas.microsoft.com/office/spreadsheetml/2009/9/main" uri="{CCE6A557-97BC-4b89-ADB6-D9C93CAAB3DF}">
      <x14:dataValidations xmlns:xm="http://schemas.microsoft.com/office/excel/2006/main" xWindow="446" yWindow="262" count="2">
        <x14:dataValidation type="list" allowBlank="1" showInputMessage="1" showErrorMessage="1" xr:uid="{3D1B50C0-52D3-4D15-AA43-8990EC30BEB1}">
          <x14:formula1>
            <xm:f>Lijsten!$A$19:$A$23</xm:f>
          </x14:formula1>
          <xm:sqref>C19:C28</xm:sqref>
        </x14:dataValidation>
        <x14:dataValidation type="list" allowBlank="1" showInputMessage="1" xr:uid="{5A4FDE2B-4C9A-4696-BB5C-0E513ECC55F1}">
          <x14:formula1>
            <xm:f>Lijsten!$A$3:$A$5</xm:f>
          </x14:formula1>
          <xm:sqref>B15 B13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70">
    <tabColor rgb="FFFFFF00"/>
    <pageSetUpPr fitToPage="1"/>
  </sheetPr>
  <dimension ref="A1:XFC66"/>
  <sheetViews>
    <sheetView showGridLines="0" topLeftCell="A5" zoomScaleNormal="100" workbookViewId="0">
      <selection activeCell="B25" sqref="B25"/>
    </sheetView>
  </sheetViews>
  <sheetFormatPr baseColWidth="10" defaultColWidth="0" defaultRowHeight="11" zeroHeight="1" x14ac:dyDescent="0.15"/>
  <cols>
    <col min="1" max="1" width="3.83203125" style="7" customWidth="1"/>
    <col min="2" max="2" width="28.83203125" style="7" customWidth="1"/>
    <col min="3" max="3" width="20.5" style="7" customWidth="1"/>
    <col min="4" max="4" width="18.83203125" style="7" customWidth="1"/>
    <col min="5" max="5" width="17.5" style="7" customWidth="1"/>
    <col min="6" max="6" width="16.83203125" style="7" customWidth="1"/>
    <col min="7" max="7" width="21.1640625" style="7" customWidth="1"/>
    <col min="8" max="8" width="17.5" style="7" customWidth="1"/>
    <col min="9" max="9" width="19.5" style="7" customWidth="1"/>
    <col min="10" max="10" width="16.5" style="7" customWidth="1"/>
    <col min="11" max="11" width="26.6640625" style="7" customWidth="1"/>
    <col min="12" max="12" width="16" style="7" customWidth="1"/>
    <col min="13" max="13" width="6.1640625" style="7" customWidth="1"/>
    <col min="14" max="14" width="17.33203125" style="7" customWidth="1"/>
    <col min="15" max="15" width="7.5" style="7" customWidth="1"/>
    <col min="16" max="16" width="16.33203125" style="7" customWidth="1"/>
    <col min="17" max="17" width="6.5" style="7" hidden="1"/>
    <col min="18" max="18" width="7.5" style="7" hidden="1"/>
    <col min="19" max="19" width="16.33203125" style="7" hidden="1"/>
    <col min="20" max="26" width="9.1640625" style="7" hidden="1"/>
    <col min="27" max="27" width="16.5" style="7" hidden="1"/>
    <col min="28" max="28" width="15.6640625" style="7" hidden="1"/>
    <col min="29" max="29" width="16.33203125" style="7" hidden="1"/>
    <col min="30" max="30" width="15.6640625" style="7" hidden="1"/>
    <col min="31" max="31" width="15.83203125" style="7" hidden="1"/>
    <col min="32" max="32" width="15.6640625" style="7" hidden="1"/>
    <col min="33" max="16383" width="9.1640625" style="7" hidden="1"/>
    <col min="16384" max="16384" width="25.83203125" style="7" hidden="1"/>
  </cols>
  <sheetData>
    <row r="1" spans="1:27" ht="18" x14ac:dyDescent="0.2">
      <c r="A1" s="140" t="s">
        <v>165</v>
      </c>
      <c r="B1" s="141"/>
      <c r="C1" s="141" t="s">
        <v>108</v>
      </c>
      <c r="D1" s="142" t="str">
        <f>Deelnemersoverzicht!B5</f>
        <v>Dit veld wordt door RVO ingevuld</v>
      </c>
      <c r="E1" s="143"/>
      <c r="F1" s="144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23"/>
    </row>
    <row r="2" spans="1:27" ht="12" thickBot="1" x14ac:dyDescent="0.2">
      <c r="A2" s="145"/>
      <c r="B2" s="146"/>
      <c r="C2" s="146" t="s">
        <v>166</v>
      </c>
      <c r="D2" s="147">
        <f>Deelnemersoverzicht!B6</f>
        <v>0</v>
      </c>
      <c r="E2" s="148"/>
      <c r="F2" s="149"/>
      <c r="G2" s="83"/>
      <c r="H2" s="83"/>
      <c r="I2" s="83"/>
      <c r="J2" s="83"/>
      <c r="K2" s="83"/>
      <c r="L2" s="83"/>
      <c r="M2" s="53"/>
      <c r="N2" s="53"/>
      <c r="O2" s="53"/>
      <c r="P2" s="53"/>
      <c r="Q2" s="53"/>
      <c r="R2" s="53"/>
      <c r="S2" s="23"/>
    </row>
    <row r="3" spans="1:27" ht="12" thickBot="1" x14ac:dyDescent="0.2">
      <c r="A3" s="8"/>
      <c r="B3" s="8"/>
      <c r="C3" s="9"/>
      <c r="D3" s="9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27" s="238" customFormat="1" ht="14.25" customHeight="1" thickBot="1" x14ac:dyDescent="0.2">
      <c r="A4" s="237"/>
      <c r="B4" s="237" t="s">
        <v>118</v>
      </c>
      <c r="C4" s="503" t="s">
        <v>167</v>
      </c>
      <c r="D4" s="504"/>
      <c r="E4" s="504"/>
      <c r="F4" s="505"/>
      <c r="G4" s="503" t="s">
        <v>168</v>
      </c>
      <c r="H4" s="504"/>
      <c r="I4" s="504"/>
      <c r="J4" s="505"/>
      <c r="K4" s="506" t="s">
        <v>169</v>
      </c>
      <c r="V4" s="239" t="s">
        <v>170</v>
      </c>
      <c r="AA4" s="239" t="s">
        <v>171</v>
      </c>
    </row>
    <row r="5" spans="1:27" s="277" customFormat="1" ht="43.5" customHeight="1" thickBot="1" x14ac:dyDescent="0.2">
      <c r="A5" s="274"/>
      <c r="B5" s="274"/>
      <c r="C5" s="275" t="s">
        <v>172</v>
      </c>
      <c r="D5" s="275" t="s">
        <v>173</v>
      </c>
      <c r="E5" s="276" t="s">
        <v>174</v>
      </c>
      <c r="F5" s="276" t="s">
        <v>175</v>
      </c>
      <c r="G5" s="295" t="s">
        <v>172</v>
      </c>
      <c r="H5" s="295" t="s">
        <v>173</v>
      </c>
      <c r="I5" s="295" t="s">
        <v>174</v>
      </c>
      <c r="J5" s="300" t="s">
        <v>175</v>
      </c>
      <c r="K5" s="507"/>
      <c r="V5" s="278" t="s">
        <v>119</v>
      </c>
      <c r="W5" s="279" t="s">
        <v>176</v>
      </c>
      <c r="X5" s="280" t="s">
        <v>177</v>
      </c>
      <c r="Y5" s="280" t="s">
        <v>178</v>
      </c>
      <c r="AA5" s="281" t="s">
        <v>179</v>
      </c>
    </row>
    <row r="6" spans="1:27" x14ac:dyDescent="0.15">
      <c r="A6" s="150" t="s">
        <v>180</v>
      </c>
      <c r="B6" s="114">
        <f>Deelnemersoverzicht!B19</f>
        <v>0</v>
      </c>
      <c r="C6" s="115">
        <f>'Begroting P'!$L$164</f>
        <v>0</v>
      </c>
      <c r="D6" s="116">
        <f>'Begroting P'!$M$164</f>
        <v>0</v>
      </c>
      <c r="E6" s="245">
        <f>'Begroting P'!$N$164</f>
        <v>0</v>
      </c>
      <c r="F6" s="117">
        <f>SUM(C6:E6)</f>
        <v>0</v>
      </c>
      <c r="G6" s="115" t="e">
        <f>'Begroting P'!$L$170</f>
        <v>#N/A</v>
      </c>
      <c r="H6" s="115" t="e">
        <f>'Begroting P'!$M$170</f>
        <v>#N/A</v>
      </c>
      <c r="I6" s="115">
        <f>'Begroting P'!$N$170</f>
        <v>0</v>
      </c>
      <c r="J6" s="118" t="e">
        <f t="shared" ref="J6:J16" si="0">G6+H6+I6</f>
        <v>#N/A</v>
      </c>
      <c r="K6" s="118" t="e">
        <f t="shared" ref="K6:K16" si="1">F6-J6</f>
        <v>#N/A</v>
      </c>
      <c r="V6" s="13" t="str">
        <f>IF(B6&gt;0,VLOOKUP(B6,Deelnemersoverzicht!$B$19:$C$39,2,FALSE),"")</f>
        <v/>
      </c>
      <c r="W6" s="7" t="str">
        <f>IF(V6&lt;&gt;"",VLOOKUP(V6,Lijsten!$A$19:$B$26,2,0),"")</f>
        <v/>
      </c>
      <c r="X6" s="14">
        <f t="shared" ref="X6:X15" si="2">IF(W6="Privaat",K6,0)</f>
        <v>0</v>
      </c>
      <c r="Y6" s="32">
        <f>IF(X6&gt;0,X6-AB54,0)</f>
        <v>0</v>
      </c>
      <c r="AA6" s="47">
        <f t="shared" ref="AA6:AA15" si="3">F6</f>
        <v>0</v>
      </c>
    </row>
    <row r="7" spans="1:27" ht="13.5" customHeight="1" x14ac:dyDescent="0.15">
      <c r="A7" s="151" t="s">
        <v>181</v>
      </c>
      <c r="B7" s="119">
        <f>Deelnemersoverzicht!B20</f>
        <v>0</v>
      </c>
      <c r="C7" s="120">
        <f>'Begroting D1'!$L$164</f>
        <v>0</v>
      </c>
      <c r="D7" s="121">
        <f>'Begroting D1'!$M$164</f>
        <v>0</v>
      </c>
      <c r="E7" s="124">
        <f>'Begroting D1'!$N$164</f>
        <v>0</v>
      </c>
      <c r="F7" s="122">
        <f>SUM(C7:E7)</f>
        <v>0</v>
      </c>
      <c r="G7" s="120" t="e">
        <f>'Begroting D1'!$L$170</f>
        <v>#N/A</v>
      </c>
      <c r="H7" s="120" t="e">
        <f>'Begroting D1'!$M$170</f>
        <v>#N/A</v>
      </c>
      <c r="I7" s="120">
        <f>'Begroting D1'!$N$170</f>
        <v>0</v>
      </c>
      <c r="J7" s="123" t="e">
        <f t="shared" si="0"/>
        <v>#N/A</v>
      </c>
      <c r="K7" s="123" t="e">
        <f t="shared" si="1"/>
        <v>#N/A</v>
      </c>
      <c r="V7" s="13" t="str">
        <f>IF(B7&gt;0,VLOOKUP(B7,Deelnemersoverzicht!$B$19:$C$39,2,FALSE),"")</f>
        <v/>
      </c>
      <c r="W7" s="7" t="str">
        <f>IF(V7&lt;&gt;"",VLOOKUP(V7,Lijsten!$A$19:$B$26,2,0),"")</f>
        <v/>
      </c>
      <c r="X7" s="14">
        <f t="shared" si="2"/>
        <v>0</v>
      </c>
      <c r="Y7" s="32">
        <f>IF(X7&gt;0,X7-AB55,0)</f>
        <v>0</v>
      </c>
      <c r="AA7" s="48">
        <f t="shared" si="3"/>
        <v>0</v>
      </c>
    </row>
    <row r="8" spans="1:27" ht="12.75" customHeight="1" x14ac:dyDescent="0.15">
      <c r="A8" s="151" t="s">
        <v>182</v>
      </c>
      <c r="B8" s="119">
        <f>Deelnemersoverzicht!B21</f>
        <v>0</v>
      </c>
      <c r="C8" s="120">
        <f>'Begroting D2'!$L$164</f>
        <v>0</v>
      </c>
      <c r="D8" s="121">
        <f>'Begroting D2'!$M$164</f>
        <v>0</v>
      </c>
      <c r="E8" s="124">
        <f>'Begroting D2'!$N$164</f>
        <v>0</v>
      </c>
      <c r="F8" s="122">
        <f t="shared" ref="F8:F14" si="4">SUM(C8:E8)</f>
        <v>0</v>
      </c>
      <c r="G8" s="120" t="e">
        <f>'Begroting D2'!$L$170</f>
        <v>#N/A</v>
      </c>
      <c r="H8" s="120" t="e">
        <f>'Begroting D2'!$M$170</f>
        <v>#N/A</v>
      </c>
      <c r="I8" s="120">
        <f>'Begroting D2'!$N$170</f>
        <v>0</v>
      </c>
      <c r="J8" s="123" t="e">
        <f t="shared" si="0"/>
        <v>#N/A</v>
      </c>
      <c r="K8" s="123" t="e">
        <f t="shared" si="1"/>
        <v>#N/A</v>
      </c>
      <c r="V8" s="13" t="str">
        <f>IF(B8&gt;0,VLOOKUP(B8,Deelnemersoverzicht!$B$19:$C$39,2,FALSE),"")</f>
        <v/>
      </c>
      <c r="W8" s="7" t="str">
        <f>IF(V8&lt;&gt;"",VLOOKUP(V8,Lijsten!$A$19:$B$26,2,0),"")</f>
        <v/>
      </c>
      <c r="X8" s="14">
        <f t="shared" si="2"/>
        <v>0</v>
      </c>
      <c r="Y8" s="32">
        <f>IF(X8&gt;0,X8-AB56,0)</f>
        <v>0</v>
      </c>
      <c r="AA8" s="48">
        <f t="shared" si="3"/>
        <v>0</v>
      </c>
    </row>
    <row r="9" spans="1:27" ht="12.75" customHeight="1" x14ac:dyDescent="0.15">
      <c r="A9" s="151" t="s">
        <v>183</v>
      </c>
      <c r="B9" s="119">
        <f>Deelnemersoverzicht!B22</f>
        <v>0</v>
      </c>
      <c r="C9" s="120">
        <f>'Begroting D3'!$L$164</f>
        <v>0</v>
      </c>
      <c r="D9" s="121">
        <f>'Begroting D3'!$M$164</f>
        <v>0</v>
      </c>
      <c r="E9" s="124">
        <f>'Begroting D3'!$N$164</f>
        <v>0</v>
      </c>
      <c r="F9" s="122">
        <f t="shared" si="4"/>
        <v>0</v>
      </c>
      <c r="G9" s="120" t="e">
        <f>'Begroting D3'!$L$170</f>
        <v>#N/A</v>
      </c>
      <c r="H9" s="120" t="e">
        <f>'Begroting D3'!$M$170</f>
        <v>#N/A</v>
      </c>
      <c r="I9" s="120">
        <f>'Begroting D3'!$N$170</f>
        <v>0</v>
      </c>
      <c r="J9" s="123" t="e">
        <f t="shared" si="0"/>
        <v>#N/A</v>
      </c>
      <c r="K9" s="123" t="e">
        <f t="shared" si="1"/>
        <v>#N/A</v>
      </c>
      <c r="V9" s="13" t="str">
        <f>IF(B9&gt;0,VLOOKUP(B9,Deelnemersoverzicht!$B$19:$C$39,2,FALSE),"")</f>
        <v/>
      </c>
      <c r="W9" s="7" t="str">
        <f>IF(V9&lt;&gt;"",VLOOKUP(V9,Lijsten!$A$19:$B$26,2,0),"")</f>
        <v/>
      </c>
      <c r="X9" s="14">
        <f t="shared" si="2"/>
        <v>0</v>
      </c>
      <c r="Y9" s="32">
        <f>IF(X9&gt;0,X9-AB57,0)</f>
        <v>0</v>
      </c>
      <c r="AA9" s="48">
        <f t="shared" si="3"/>
        <v>0</v>
      </c>
    </row>
    <row r="10" spans="1:27" ht="12.75" customHeight="1" x14ac:dyDescent="0.15">
      <c r="A10" s="151" t="s">
        <v>184</v>
      </c>
      <c r="B10" s="119">
        <f>Deelnemersoverzicht!B23</f>
        <v>0</v>
      </c>
      <c r="C10" s="120">
        <f>'Begroting D4'!$L$164</f>
        <v>0</v>
      </c>
      <c r="D10" s="121">
        <f>'Begroting D4'!$M$164</f>
        <v>0</v>
      </c>
      <c r="E10" s="124">
        <f>'Begroting D4'!$N$164</f>
        <v>0</v>
      </c>
      <c r="F10" s="122">
        <f t="shared" si="4"/>
        <v>0</v>
      </c>
      <c r="G10" s="120" t="e">
        <f>'Begroting D4'!$L$170</f>
        <v>#N/A</v>
      </c>
      <c r="H10" s="120" t="e">
        <f>'Begroting D4'!$M$170</f>
        <v>#N/A</v>
      </c>
      <c r="I10" s="120">
        <f>'Begroting D4'!$N$170</f>
        <v>0</v>
      </c>
      <c r="J10" s="123" t="e">
        <f t="shared" si="0"/>
        <v>#N/A</v>
      </c>
      <c r="K10" s="123" t="e">
        <f t="shared" si="1"/>
        <v>#N/A</v>
      </c>
      <c r="V10" s="13" t="str">
        <f>IF(B10&gt;0,VLOOKUP(B10,Deelnemersoverzicht!$B$19:$C$39,2,FALSE),"")</f>
        <v/>
      </c>
      <c r="W10" s="7" t="str">
        <f>IF(V10&lt;&gt;"",VLOOKUP(V10,Lijsten!$A$19:$B$26,2,0),"")</f>
        <v/>
      </c>
      <c r="X10" s="14">
        <f t="shared" si="2"/>
        <v>0</v>
      </c>
      <c r="Y10" s="32">
        <f>IF(X10&gt;0,X10-AB60,0)</f>
        <v>0</v>
      </c>
      <c r="AA10" s="48">
        <f t="shared" si="3"/>
        <v>0</v>
      </c>
    </row>
    <row r="11" spans="1:27" ht="12.75" customHeight="1" x14ac:dyDescent="0.15">
      <c r="A11" s="151" t="s">
        <v>185</v>
      </c>
      <c r="B11" s="119">
        <f>Deelnemersoverzicht!B24</f>
        <v>0</v>
      </c>
      <c r="C11" s="120">
        <f>'Begroting D5'!$L$164</f>
        <v>0</v>
      </c>
      <c r="D11" s="121">
        <f>'Begroting D5'!$M$164</f>
        <v>0</v>
      </c>
      <c r="E11" s="124">
        <f>'Begroting D5'!$N$164</f>
        <v>0</v>
      </c>
      <c r="F11" s="122">
        <f>SUM(C11:E11)</f>
        <v>0</v>
      </c>
      <c r="G11" s="120" t="e">
        <f>'Begroting D5'!$L$170</f>
        <v>#N/A</v>
      </c>
      <c r="H11" s="120" t="e">
        <f>'Begroting D5'!$M$170</f>
        <v>#N/A</v>
      </c>
      <c r="I11" s="120">
        <f>'Begroting D5'!$N$170</f>
        <v>0</v>
      </c>
      <c r="J11" s="123" t="e">
        <f t="shared" si="0"/>
        <v>#N/A</v>
      </c>
      <c r="K11" s="123" t="e">
        <f t="shared" si="1"/>
        <v>#N/A</v>
      </c>
      <c r="V11" s="13" t="str">
        <f>IF(B11&gt;0,VLOOKUP(B11,Deelnemersoverzicht!$B$19:$C$39,2,FALSE),"")</f>
        <v/>
      </c>
      <c r="W11" s="7" t="str">
        <f>IF(V11&lt;&gt;"",VLOOKUP(V11,Lijsten!$A$19:$B$26,2,0),"")</f>
        <v/>
      </c>
      <c r="X11" s="14">
        <f t="shared" si="2"/>
        <v>0</v>
      </c>
      <c r="Y11" s="32">
        <f>IF(X11&gt;0,X11-AB59,0)</f>
        <v>0</v>
      </c>
      <c r="AA11" s="48">
        <f t="shared" si="3"/>
        <v>0</v>
      </c>
    </row>
    <row r="12" spans="1:27" ht="12" customHeight="1" x14ac:dyDescent="0.15">
      <c r="A12" s="151" t="s">
        <v>186</v>
      </c>
      <c r="B12" s="119">
        <f>Deelnemersoverzicht!B25</f>
        <v>0</v>
      </c>
      <c r="C12" s="120">
        <f>'Begroting D6'!$L$164</f>
        <v>0</v>
      </c>
      <c r="D12" s="121">
        <f>'Begroting D6'!$M$164</f>
        <v>0</v>
      </c>
      <c r="E12" s="124">
        <f>'Begroting D6'!$N$164</f>
        <v>0</v>
      </c>
      <c r="F12" s="122">
        <f t="shared" si="4"/>
        <v>0</v>
      </c>
      <c r="G12" s="120" t="e">
        <f>'Begroting D6'!$L$170</f>
        <v>#N/A</v>
      </c>
      <c r="H12" s="120" t="e">
        <f>'Begroting D6'!$M$170</f>
        <v>#N/A</v>
      </c>
      <c r="I12" s="120">
        <f>'Begroting D6'!$N$170</f>
        <v>0</v>
      </c>
      <c r="J12" s="123" t="e">
        <f t="shared" si="0"/>
        <v>#N/A</v>
      </c>
      <c r="K12" s="123" t="e">
        <f t="shared" si="1"/>
        <v>#N/A</v>
      </c>
      <c r="V12" s="13" t="str">
        <f>IF(B12&gt;0,VLOOKUP(B12,Deelnemersoverzicht!$B$19:$C$39,2,FALSE),"")</f>
        <v/>
      </c>
      <c r="W12" s="7" t="str">
        <f>IF(V12&lt;&gt;"",VLOOKUP(V12,Lijsten!$A$19:$B$26,2,0),"")</f>
        <v/>
      </c>
      <c r="X12" s="14">
        <f t="shared" si="2"/>
        <v>0</v>
      </c>
      <c r="Y12" s="32">
        <f>IF(X12&gt;0,X12-#REF!,0)</f>
        <v>0</v>
      </c>
      <c r="AA12" s="48">
        <f t="shared" si="3"/>
        <v>0</v>
      </c>
    </row>
    <row r="13" spans="1:27" ht="12" customHeight="1" x14ac:dyDescent="0.15">
      <c r="A13" s="151" t="s">
        <v>187</v>
      </c>
      <c r="B13" s="119">
        <f>Deelnemersoverzicht!B26</f>
        <v>0</v>
      </c>
      <c r="C13" s="120">
        <f>'Begroting D7'!$L$164</f>
        <v>0</v>
      </c>
      <c r="D13" s="121">
        <f>'Begroting D7'!$M$164</f>
        <v>0</v>
      </c>
      <c r="E13" s="124">
        <f>'Begroting D7'!$N$164</f>
        <v>0</v>
      </c>
      <c r="F13" s="122">
        <f t="shared" si="4"/>
        <v>0</v>
      </c>
      <c r="G13" s="120" t="e">
        <f>'Begroting D7'!$L$170</f>
        <v>#N/A</v>
      </c>
      <c r="H13" s="120" t="e">
        <f>'Begroting D7'!$M$170</f>
        <v>#N/A</v>
      </c>
      <c r="I13" s="120">
        <f>'Begroting D7'!$N$170</f>
        <v>0</v>
      </c>
      <c r="J13" s="123" t="e">
        <f t="shared" si="0"/>
        <v>#N/A</v>
      </c>
      <c r="K13" s="123" t="e">
        <f t="shared" si="1"/>
        <v>#N/A</v>
      </c>
      <c r="V13" s="13" t="str">
        <f>IF(B13&gt;0,VLOOKUP(B13,Deelnemersoverzicht!$B$19:$C$39,2,FALSE),"")</f>
        <v/>
      </c>
      <c r="W13" s="7" t="str">
        <f>IF(V13&lt;&gt;"",VLOOKUP(V13,Lijsten!$A$19:$B$26,2,0),"")</f>
        <v/>
      </c>
      <c r="X13" s="14">
        <f t="shared" si="2"/>
        <v>0</v>
      </c>
      <c r="Y13" s="32">
        <f>IF(X13&gt;0,X13-#REF!,0)</f>
        <v>0</v>
      </c>
      <c r="AA13" s="48">
        <f t="shared" si="3"/>
        <v>0</v>
      </c>
    </row>
    <row r="14" spans="1:27" ht="12" customHeight="1" x14ac:dyDescent="0.15">
      <c r="A14" s="151" t="s">
        <v>188</v>
      </c>
      <c r="B14" s="119">
        <f>Deelnemersoverzicht!B27</f>
        <v>0</v>
      </c>
      <c r="C14" s="120">
        <f>'Begroting D8'!$L$164</f>
        <v>0</v>
      </c>
      <c r="D14" s="121">
        <f>'Begroting D8'!$M$164</f>
        <v>0</v>
      </c>
      <c r="E14" s="124">
        <f>'Begroting D8'!$N$164</f>
        <v>0</v>
      </c>
      <c r="F14" s="122">
        <f t="shared" si="4"/>
        <v>0</v>
      </c>
      <c r="G14" s="120" t="e">
        <f>'Begroting D8'!$L$170</f>
        <v>#N/A</v>
      </c>
      <c r="H14" s="120" t="e">
        <f>'Begroting D8'!$M$170</f>
        <v>#N/A</v>
      </c>
      <c r="I14" s="120">
        <f>'Begroting D8'!$N$170</f>
        <v>0</v>
      </c>
      <c r="J14" s="123" t="e">
        <f t="shared" si="0"/>
        <v>#N/A</v>
      </c>
      <c r="K14" s="123" t="e">
        <f t="shared" si="1"/>
        <v>#N/A</v>
      </c>
      <c r="V14" s="13" t="str">
        <f>IF(B14&gt;0,VLOOKUP(B14,Deelnemersoverzicht!$B$19:$C$39,2,FALSE),"")</f>
        <v/>
      </c>
      <c r="W14" s="7" t="str">
        <f>IF(V14&lt;&gt;"",VLOOKUP(V14,Lijsten!$A$19:$B$26,2,0),"")</f>
        <v/>
      </c>
      <c r="X14" s="14">
        <f t="shared" si="2"/>
        <v>0</v>
      </c>
      <c r="Y14" s="32">
        <f>IF(X14&gt;0,X14-#REF!,0)</f>
        <v>0</v>
      </c>
      <c r="AA14" s="48">
        <f t="shared" si="3"/>
        <v>0</v>
      </c>
    </row>
    <row r="15" spans="1:27" ht="13.5" customHeight="1" thickBot="1" x14ac:dyDescent="0.2">
      <c r="A15" s="151" t="s">
        <v>189</v>
      </c>
      <c r="B15" s="119">
        <f>Deelnemersoverzicht!B28</f>
        <v>0</v>
      </c>
      <c r="C15" s="120">
        <f>'Begroting D9'!$L$164</f>
        <v>0</v>
      </c>
      <c r="D15" s="121">
        <f>'Begroting D9'!$M$164</f>
        <v>0</v>
      </c>
      <c r="E15" s="124">
        <f>'Begroting D9'!$N$164</f>
        <v>0</v>
      </c>
      <c r="F15" s="122">
        <f>SUM(C15:E15)</f>
        <v>0</v>
      </c>
      <c r="G15" s="120" t="e">
        <f>'Begroting D9'!$L$170</f>
        <v>#N/A</v>
      </c>
      <c r="H15" s="120" t="e">
        <f>'Begroting D9'!$M$170</f>
        <v>#N/A</v>
      </c>
      <c r="I15" s="120">
        <f>'Begroting D9'!$N$170</f>
        <v>0</v>
      </c>
      <c r="J15" s="123" t="e">
        <f t="shared" si="0"/>
        <v>#N/A</v>
      </c>
      <c r="K15" s="123" t="e">
        <f t="shared" si="1"/>
        <v>#N/A</v>
      </c>
      <c r="V15" s="13" t="str">
        <f>IF(B15&gt;0,VLOOKUP(B15,Deelnemersoverzicht!$B$19:$C$39,2,FALSE),"")</f>
        <v/>
      </c>
      <c r="W15" s="7" t="str">
        <f>IF(V15&lt;&gt;"",VLOOKUP(V15,Lijsten!$A$19:$B$26,2,0),"")</f>
        <v/>
      </c>
      <c r="X15" s="14">
        <f t="shared" si="2"/>
        <v>0</v>
      </c>
      <c r="Y15" s="32">
        <f>IF(X15&gt;0,X15-AB61,0)</f>
        <v>0</v>
      </c>
      <c r="AA15" s="48">
        <f t="shared" si="3"/>
        <v>0</v>
      </c>
    </row>
    <row r="16" spans="1:27" ht="14.25" customHeight="1" thickBot="1" x14ac:dyDescent="0.2">
      <c r="B16" s="125" t="s">
        <v>175</v>
      </c>
      <c r="C16" s="126">
        <f t="shared" ref="C16:I16" si="5">SUM(C6:C15)</f>
        <v>0</v>
      </c>
      <c r="D16" s="126">
        <f t="shared" si="5"/>
        <v>0</v>
      </c>
      <c r="E16" s="126">
        <f t="shared" si="5"/>
        <v>0</v>
      </c>
      <c r="F16" s="126">
        <f t="shared" si="5"/>
        <v>0</v>
      </c>
      <c r="G16" s="126" t="e">
        <f t="shared" si="5"/>
        <v>#N/A</v>
      </c>
      <c r="H16" s="126" t="e">
        <f t="shared" si="5"/>
        <v>#N/A</v>
      </c>
      <c r="I16" s="299">
        <f t="shared" si="5"/>
        <v>0</v>
      </c>
      <c r="J16" s="126" t="e">
        <f t="shared" si="0"/>
        <v>#N/A</v>
      </c>
      <c r="K16" s="126" t="e">
        <f t="shared" si="1"/>
        <v>#N/A</v>
      </c>
      <c r="V16" s="15" t="s">
        <v>190</v>
      </c>
      <c r="W16" s="31"/>
      <c r="X16" s="16">
        <f>SUM(X6:X15)</f>
        <v>0</v>
      </c>
      <c r="Y16" s="33">
        <f>SUM(Y6:Y15)</f>
        <v>0</v>
      </c>
      <c r="AA16" s="49">
        <f>SUM(AA6:AA15)</f>
        <v>0</v>
      </c>
    </row>
    <row r="17" spans="1:27" ht="27.75" customHeight="1" thickBot="1" x14ac:dyDescent="0.2">
      <c r="B17" s="17"/>
      <c r="C17" s="18"/>
      <c r="D17" s="18"/>
      <c r="E17" s="18"/>
      <c r="F17" s="18"/>
      <c r="G17" s="18"/>
      <c r="H17" s="19"/>
      <c r="I17" s="20"/>
      <c r="J17" s="21"/>
      <c r="K17" s="20"/>
      <c r="L17" s="21"/>
      <c r="M17" s="20"/>
      <c r="N17" s="241" t="e">
        <f>IF(AND(J16&gt;1,J16&lt;150000),"Let op: U vraagt minder dan de minimale subsidie aan. Uw aanvraag wordt afgewezen als de subsidie minder dan €150.000 bedraagt.",IF(J16&gt;500000,"LET OP: De maximale subsidie voor deze regeling betreft €500.000 per project!",""))</f>
        <v>#N/A</v>
      </c>
      <c r="O17" s="20"/>
      <c r="P17" s="21"/>
      <c r="Q17" s="20"/>
      <c r="R17" s="21"/>
      <c r="S17" s="22"/>
    </row>
    <row r="18" spans="1:27" ht="17.25" customHeight="1" thickBot="1" x14ac:dyDescent="0.25">
      <c r="A18" s="211"/>
      <c r="B18" s="236" t="s">
        <v>191</v>
      </c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59"/>
      <c r="Q18" s="20"/>
      <c r="R18" s="21"/>
      <c r="S18" s="22"/>
      <c r="AA18" s="7">
        <f t="array" aca="1" ref="AA18" ca="1">INDIRECT("'Begroting "&amp;A6&amp;"'!m168")</f>
        <v>0</v>
      </c>
    </row>
    <row r="19" spans="1:27" ht="19.5" customHeight="1" thickBot="1" x14ac:dyDescent="0.2">
      <c r="B19" s="210" t="s">
        <v>192</v>
      </c>
      <c r="C19" s="210" t="s">
        <v>193</v>
      </c>
      <c r="D19" s="520" t="s">
        <v>194</v>
      </c>
      <c r="E19" s="521"/>
      <c r="F19" s="521"/>
      <c r="G19" s="522"/>
      <c r="H19" s="523" t="s">
        <v>194</v>
      </c>
      <c r="I19" s="524"/>
      <c r="J19" s="524"/>
      <c r="K19" s="524"/>
      <c r="L19" s="524"/>
      <c r="M19" s="524"/>
      <c r="N19" s="524"/>
      <c r="O19" s="524"/>
      <c r="P19" s="525"/>
      <c r="Q19" s="20"/>
      <c r="R19" s="21"/>
      <c r="S19" s="22"/>
      <c r="AA19" s="7">
        <f t="array" aca="1" ref="AA19" ca="1">INDIRECT("'Begroting "&amp;A7&amp;"'!m168")</f>
        <v>0</v>
      </c>
    </row>
    <row r="20" spans="1:27" s="71" customFormat="1" ht="27" customHeight="1" x14ac:dyDescent="0.25">
      <c r="B20" s="292" t="s">
        <v>195</v>
      </c>
      <c r="C20" s="288">
        <f>+'Begroting P'!O168+'Begroting D1'!O168+'Begroting D2'!O168+'Begroting D3'!O168+'Begroting D4'!O168+'Begroting D5'!O168+'Begroting D6'!O168+'Begroting D7'!O168+'Begroting D8'!O168+'Begroting D9'!O168</f>
        <v>0</v>
      </c>
      <c r="D20" s="517"/>
      <c r="E20" s="518"/>
      <c r="F20" s="518"/>
      <c r="G20" s="519"/>
      <c r="H20" s="526" t="s">
        <v>196</v>
      </c>
      <c r="I20" s="527"/>
      <c r="J20" s="527"/>
      <c r="K20" s="527"/>
      <c r="L20" s="527"/>
      <c r="M20" s="527"/>
      <c r="N20" s="527"/>
      <c r="O20" s="527"/>
      <c r="P20" s="528"/>
      <c r="Q20" s="68"/>
      <c r="R20" s="69"/>
      <c r="S20" s="70"/>
      <c r="AA20" s="7">
        <f t="array" aca="1" ref="AA20" ca="1">INDIRECT("'Begroting "&amp;A8&amp;"'!m168")</f>
        <v>0</v>
      </c>
    </row>
    <row r="21" spans="1:27" s="71" customFormat="1" ht="17.25" customHeight="1" x14ac:dyDescent="0.25">
      <c r="B21" s="292" t="s">
        <v>168</v>
      </c>
      <c r="C21" s="288" t="e">
        <f>J16</f>
        <v>#N/A</v>
      </c>
      <c r="D21" s="517"/>
      <c r="E21" s="518"/>
      <c r="F21" s="518"/>
      <c r="G21" s="519"/>
      <c r="H21" s="529"/>
      <c r="I21" s="530"/>
      <c r="J21" s="530"/>
      <c r="K21" s="530"/>
      <c r="L21" s="530"/>
      <c r="M21" s="530"/>
      <c r="N21" s="530"/>
      <c r="O21" s="530"/>
      <c r="P21" s="531"/>
      <c r="Q21" s="68"/>
      <c r="R21" s="69"/>
      <c r="S21" s="70"/>
      <c r="AA21" s="7">
        <f t="array" aca="1" ref="AA21" ca="1">INDIRECT("'Begroting "&amp;A9&amp;"'!m168")</f>
        <v>0</v>
      </c>
    </row>
    <row r="22" spans="1:27" s="71" customFormat="1" ht="16.5" customHeight="1" x14ac:dyDescent="0.25">
      <c r="B22" s="292" t="s">
        <v>197</v>
      </c>
      <c r="C22" s="289">
        <f>C41</f>
        <v>0</v>
      </c>
      <c r="D22" s="517"/>
      <c r="E22" s="518"/>
      <c r="F22" s="518"/>
      <c r="G22" s="519"/>
      <c r="H22" s="529"/>
      <c r="I22" s="530"/>
      <c r="J22" s="530"/>
      <c r="K22" s="530"/>
      <c r="L22" s="530"/>
      <c r="M22" s="530"/>
      <c r="N22" s="530"/>
      <c r="O22" s="530"/>
      <c r="P22" s="531"/>
      <c r="Q22" s="68"/>
      <c r="R22" s="69"/>
      <c r="S22" s="70"/>
      <c r="AA22" s="7">
        <f t="array" aca="1" ref="AA22" ca="1">INDIRECT("'Begroting "&amp;A10&amp;"'!m168")</f>
        <v>0</v>
      </c>
    </row>
    <row r="23" spans="1:27" s="71" customFormat="1" ht="17.25" customHeight="1" x14ac:dyDescent="0.25">
      <c r="B23" s="292" t="s">
        <v>198</v>
      </c>
      <c r="C23" s="289">
        <f>C52</f>
        <v>0</v>
      </c>
      <c r="D23" s="517"/>
      <c r="E23" s="518"/>
      <c r="F23" s="518"/>
      <c r="G23" s="519"/>
      <c r="H23" s="529"/>
      <c r="I23" s="530"/>
      <c r="J23" s="530"/>
      <c r="K23" s="530"/>
      <c r="L23" s="530"/>
      <c r="M23" s="530"/>
      <c r="N23" s="530"/>
      <c r="O23" s="530"/>
      <c r="P23" s="531"/>
      <c r="Q23" s="68"/>
      <c r="R23" s="69"/>
      <c r="S23" s="70"/>
      <c r="AA23" s="7">
        <f t="array" aca="1" ref="AA23" ca="1">INDIRECT("'Begroting "&amp;A11&amp;"'!m168")</f>
        <v>0</v>
      </c>
    </row>
    <row r="24" spans="1:27" s="71" customFormat="1" ht="19.5" customHeight="1" x14ac:dyDescent="0.25">
      <c r="B24" s="293" t="s">
        <v>199</v>
      </c>
      <c r="C24" s="290">
        <v>0</v>
      </c>
      <c r="D24" s="535"/>
      <c r="E24" s="536"/>
      <c r="F24" s="536"/>
      <c r="G24" s="537"/>
      <c r="H24" s="529"/>
      <c r="I24" s="530"/>
      <c r="J24" s="530"/>
      <c r="K24" s="530"/>
      <c r="L24" s="530"/>
      <c r="M24" s="530"/>
      <c r="N24" s="530"/>
      <c r="O24" s="530"/>
      <c r="P24" s="531"/>
      <c r="Q24" s="68"/>
      <c r="R24" s="69"/>
      <c r="S24" s="70"/>
      <c r="AA24" s="7"/>
    </row>
    <row r="25" spans="1:27" s="71" customFormat="1" ht="20.25" customHeight="1" x14ac:dyDescent="0.25">
      <c r="B25" s="293" t="s">
        <v>199</v>
      </c>
      <c r="C25" s="290">
        <v>0</v>
      </c>
      <c r="D25" s="538"/>
      <c r="E25" s="539"/>
      <c r="F25" s="539"/>
      <c r="G25" s="540"/>
      <c r="H25" s="529"/>
      <c r="I25" s="530"/>
      <c r="J25" s="530"/>
      <c r="K25" s="530"/>
      <c r="L25" s="530"/>
      <c r="M25" s="530"/>
      <c r="N25" s="530"/>
      <c r="O25" s="530"/>
      <c r="P25" s="531"/>
      <c r="Q25" s="68"/>
      <c r="R25" s="69"/>
      <c r="S25" s="70"/>
      <c r="AA25" s="7"/>
    </row>
    <row r="26" spans="1:27" s="71" customFormat="1" ht="17.25" customHeight="1" x14ac:dyDescent="0.25">
      <c r="B26" s="293" t="s">
        <v>199</v>
      </c>
      <c r="C26" s="290">
        <v>0</v>
      </c>
      <c r="D26" s="535"/>
      <c r="E26" s="536"/>
      <c r="F26" s="536"/>
      <c r="G26" s="537"/>
      <c r="H26" s="529"/>
      <c r="I26" s="530"/>
      <c r="J26" s="530"/>
      <c r="K26" s="530"/>
      <c r="L26" s="530"/>
      <c r="M26" s="530"/>
      <c r="N26" s="530"/>
      <c r="O26" s="530"/>
      <c r="P26" s="531"/>
      <c r="Q26" s="68"/>
      <c r="R26" s="69"/>
      <c r="S26" s="70"/>
      <c r="AA26" s="7"/>
    </row>
    <row r="27" spans="1:27" s="71" customFormat="1" ht="18.75" customHeight="1" x14ac:dyDescent="0.25">
      <c r="B27" s="293" t="s">
        <v>199</v>
      </c>
      <c r="C27" s="290">
        <v>0</v>
      </c>
      <c r="D27" s="535"/>
      <c r="E27" s="536"/>
      <c r="F27" s="536"/>
      <c r="G27" s="537"/>
      <c r="H27" s="529"/>
      <c r="I27" s="530"/>
      <c r="J27" s="530"/>
      <c r="K27" s="530"/>
      <c r="L27" s="530"/>
      <c r="M27" s="530"/>
      <c r="N27" s="530"/>
      <c r="O27" s="530"/>
      <c r="P27" s="531"/>
      <c r="Q27" s="68"/>
      <c r="R27" s="69"/>
      <c r="S27" s="70"/>
      <c r="AA27" s="7">
        <f t="array" aca="1" ref="AA27" ca="1">INDIRECT("'Begroting "&amp;A12&amp;"'!m168")</f>
        <v>0</v>
      </c>
    </row>
    <row r="28" spans="1:27" s="71" customFormat="1" ht="17.25" customHeight="1" x14ac:dyDescent="0.25">
      <c r="B28" s="293" t="s">
        <v>199</v>
      </c>
      <c r="C28" s="290">
        <v>0</v>
      </c>
      <c r="D28" s="535"/>
      <c r="E28" s="536"/>
      <c r="F28" s="536"/>
      <c r="G28" s="537"/>
      <c r="H28" s="529"/>
      <c r="I28" s="530"/>
      <c r="J28" s="530"/>
      <c r="K28" s="530"/>
      <c r="L28" s="530"/>
      <c r="M28" s="530"/>
      <c r="N28" s="530"/>
      <c r="O28" s="530"/>
      <c r="P28" s="531"/>
      <c r="Q28" s="68"/>
      <c r="R28" s="69"/>
      <c r="S28" s="70"/>
      <c r="AA28" s="7">
        <f t="array" aca="1" ref="AA28" ca="1">INDIRECT("'Begroting "&amp;A13&amp;"'!m168")</f>
        <v>0</v>
      </c>
    </row>
    <row r="29" spans="1:27" s="71" customFormat="1" ht="20.25" customHeight="1" thickBot="1" x14ac:dyDescent="0.3">
      <c r="B29" s="294" t="s">
        <v>199</v>
      </c>
      <c r="C29" s="291">
        <v>0</v>
      </c>
      <c r="D29" s="541"/>
      <c r="E29" s="542"/>
      <c r="F29" s="542"/>
      <c r="G29" s="543"/>
      <c r="H29" s="532"/>
      <c r="I29" s="533"/>
      <c r="J29" s="533"/>
      <c r="K29" s="533"/>
      <c r="L29" s="533"/>
      <c r="M29" s="533"/>
      <c r="N29" s="533"/>
      <c r="O29" s="533"/>
      <c r="P29" s="534"/>
      <c r="Q29" s="68"/>
      <c r="R29" s="69"/>
      <c r="S29" s="70"/>
      <c r="AA29" s="7" cm="1">
        <f t="array" aca="1" ref="AA29" ca="1">INDIRECT("'Begroting "&amp;A14&amp;"'!m168")</f>
        <v>0</v>
      </c>
    </row>
    <row r="30" spans="1:27" s="277" customFormat="1" ht="14.25" customHeight="1" thickBot="1" x14ac:dyDescent="0.2">
      <c r="C30" s="282" t="e">
        <f>SUM(C20:C29)</f>
        <v>#N/A</v>
      </c>
      <c r="D30" s="550" t="s">
        <v>177</v>
      </c>
      <c r="E30" s="551"/>
      <c r="F30" s="552" t="e">
        <f>+F16-C30</f>
        <v>#N/A</v>
      </c>
      <c r="G30" s="553"/>
      <c r="H30" s="283"/>
      <c r="I30" s="283"/>
      <c r="J30" s="283"/>
      <c r="K30" s="283"/>
      <c r="L30" s="283"/>
      <c r="M30" s="283"/>
      <c r="N30" s="284"/>
      <c r="O30" s="285"/>
      <c r="P30" s="284"/>
      <c r="Q30" s="285"/>
      <c r="R30" s="284"/>
      <c r="S30" s="286"/>
      <c r="AA30" s="287">
        <f t="array" aca="1" ref="AA30" ca="1">INDIRECT("'Begroting "&amp;A15&amp;"'!m168")</f>
        <v>0</v>
      </c>
    </row>
    <row r="31" spans="1:27" ht="14.25" customHeight="1" thickBot="1" x14ac:dyDescent="0.2">
      <c r="B31" s="235"/>
      <c r="C31" s="235"/>
      <c r="D31" s="235"/>
      <c r="E31" s="235"/>
      <c r="F31" s="235"/>
      <c r="G31" s="235"/>
      <c r="H31" s="235"/>
      <c r="I31" s="235"/>
      <c r="J31" s="235"/>
      <c r="K31" s="235"/>
      <c r="L31" s="235"/>
      <c r="M31" s="235"/>
      <c r="N31" s="233"/>
      <c r="O31" s="20"/>
      <c r="P31" s="233"/>
      <c r="Q31" s="20"/>
      <c r="R31" s="233"/>
      <c r="S31" s="234"/>
      <c r="AA31" s="7">
        <f ca="1">SUM(AA18:AA30)</f>
        <v>0</v>
      </c>
    </row>
    <row r="32" spans="1:27" ht="15.75" customHeight="1" thickBot="1" x14ac:dyDescent="0.2">
      <c r="B32" s="152" t="s">
        <v>200</v>
      </c>
      <c r="C32" s="153" t="s">
        <v>193</v>
      </c>
      <c r="D32" s="154" t="s">
        <v>201</v>
      </c>
      <c r="E32" s="155"/>
      <c r="F32" s="155"/>
      <c r="G32" s="160" t="s">
        <v>194</v>
      </c>
      <c r="H32" s="161"/>
      <c r="I32" s="161"/>
      <c r="J32" s="161"/>
      <c r="K32" s="161"/>
      <c r="L32" s="162"/>
      <c r="M32" s="21"/>
      <c r="N32" s="21"/>
      <c r="O32" s="20"/>
      <c r="P32" s="21"/>
      <c r="Q32" s="20"/>
      <c r="R32" s="21"/>
      <c r="S32" s="22"/>
    </row>
    <row r="33" spans="2:24" ht="12.75" customHeight="1" x14ac:dyDescent="0.15">
      <c r="B33" s="298"/>
      <c r="C33" s="108"/>
      <c r="D33" s="544"/>
      <c r="E33" s="545"/>
      <c r="F33" s="546"/>
      <c r="G33" s="508" t="s">
        <v>202</v>
      </c>
      <c r="H33" s="509"/>
      <c r="I33" s="509"/>
      <c r="J33" s="509"/>
      <c r="K33" s="509"/>
      <c r="L33" s="510"/>
      <c r="M33" s="21"/>
      <c r="N33" s="21"/>
      <c r="O33" s="20"/>
      <c r="P33" s="21"/>
      <c r="Q33" s="20"/>
      <c r="R33" s="21"/>
      <c r="S33" s="22"/>
    </row>
    <row r="34" spans="2:24" ht="12.75" customHeight="1" x14ac:dyDescent="0.15">
      <c r="B34" s="109"/>
      <c r="C34" s="110"/>
      <c r="D34" s="547"/>
      <c r="E34" s="548"/>
      <c r="F34" s="549"/>
      <c r="G34" s="511"/>
      <c r="H34" s="512"/>
      <c r="I34" s="512"/>
      <c r="J34" s="512"/>
      <c r="K34" s="512"/>
      <c r="L34" s="513"/>
      <c r="M34" s="21"/>
      <c r="N34" s="21"/>
      <c r="O34" s="20"/>
      <c r="P34" s="21"/>
      <c r="Q34" s="20"/>
      <c r="R34" s="21"/>
      <c r="S34" s="22"/>
    </row>
    <row r="35" spans="2:24" ht="13.5" customHeight="1" x14ac:dyDescent="0.15">
      <c r="B35" s="109"/>
      <c r="C35" s="111"/>
      <c r="D35" s="547"/>
      <c r="E35" s="548"/>
      <c r="F35" s="549"/>
      <c r="G35" s="511"/>
      <c r="H35" s="512"/>
      <c r="I35" s="512"/>
      <c r="J35" s="512"/>
      <c r="K35" s="512"/>
      <c r="L35" s="513"/>
      <c r="M35" s="21"/>
      <c r="N35" s="200"/>
      <c r="O35" s="201"/>
      <c r="P35" s="200"/>
      <c r="Q35" s="201"/>
      <c r="R35" s="200"/>
      <c r="S35" s="202"/>
      <c r="T35" s="23"/>
      <c r="U35" s="23"/>
      <c r="V35" s="23"/>
      <c r="W35" s="23"/>
      <c r="X35" s="23"/>
    </row>
    <row r="36" spans="2:24" ht="13.5" customHeight="1" x14ac:dyDescent="0.15">
      <c r="B36" s="109"/>
      <c r="C36" s="110"/>
      <c r="D36" s="547"/>
      <c r="E36" s="548"/>
      <c r="F36" s="549"/>
      <c r="G36" s="511"/>
      <c r="H36" s="512"/>
      <c r="I36" s="512"/>
      <c r="J36" s="512"/>
      <c r="K36" s="512"/>
      <c r="L36" s="513"/>
      <c r="M36" s="21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</row>
    <row r="37" spans="2:24" ht="12.75" customHeight="1" x14ac:dyDescent="0.15">
      <c r="B37" s="109"/>
      <c r="C37" s="110"/>
      <c r="D37" s="547"/>
      <c r="E37" s="548"/>
      <c r="F37" s="549"/>
      <c r="G37" s="511"/>
      <c r="H37" s="512"/>
      <c r="I37" s="512"/>
      <c r="J37" s="512"/>
      <c r="K37" s="512"/>
      <c r="L37" s="513"/>
      <c r="M37" s="21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</row>
    <row r="38" spans="2:24" ht="14.25" customHeight="1" x14ac:dyDescent="0.15">
      <c r="B38" s="109"/>
      <c r="C38" s="110"/>
      <c r="D38" s="547"/>
      <c r="E38" s="548"/>
      <c r="F38" s="549"/>
      <c r="G38" s="511"/>
      <c r="H38" s="512"/>
      <c r="I38" s="512"/>
      <c r="J38" s="512"/>
      <c r="K38" s="512"/>
      <c r="L38" s="513"/>
      <c r="M38" s="21"/>
      <c r="N38" s="200"/>
      <c r="O38" s="201"/>
      <c r="P38" s="200"/>
      <c r="Q38" s="201"/>
      <c r="R38" s="200"/>
      <c r="S38" s="202"/>
      <c r="T38" s="23"/>
      <c r="U38" s="23"/>
      <c r="V38" s="23"/>
      <c r="W38" s="23"/>
      <c r="X38" s="23"/>
    </row>
    <row r="39" spans="2:24" ht="14.25" customHeight="1" x14ac:dyDescent="0.15">
      <c r="B39" s="109"/>
      <c r="C39" s="110"/>
      <c r="D39" s="547"/>
      <c r="E39" s="548"/>
      <c r="F39" s="549"/>
      <c r="G39" s="511"/>
      <c r="H39" s="512"/>
      <c r="I39" s="512"/>
      <c r="J39" s="512"/>
      <c r="K39" s="512"/>
      <c r="L39" s="513"/>
      <c r="M39" s="21"/>
      <c r="N39" s="200"/>
      <c r="O39" s="201"/>
      <c r="P39" s="200"/>
      <c r="Q39" s="201"/>
      <c r="R39" s="200"/>
      <c r="S39" s="202"/>
      <c r="T39" s="23"/>
      <c r="U39" s="23"/>
      <c r="V39" s="23"/>
      <c r="W39" s="23"/>
      <c r="X39" s="23"/>
    </row>
    <row r="40" spans="2:24" ht="13.5" customHeight="1" thickBot="1" x14ac:dyDescent="0.2">
      <c r="B40" s="112"/>
      <c r="C40" s="113"/>
      <c r="D40" s="554"/>
      <c r="E40" s="555"/>
      <c r="F40" s="556"/>
      <c r="G40" s="514"/>
      <c r="H40" s="515"/>
      <c r="I40" s="515"/>
      <c r="J40" s="515"/>
      <c r="K40" s="515"/>
      <c r="L40" s="516"/>
      <c r="M40" s="21"/>
      <c r="N40" s="200"/>
      <c r="O40" s="201"/>
      <c r="P40" s="200"/>
      <c r="Q40" s="201"/>
      <c r="R40" s="200"/>
      <c r="S40" s="202"/>
      <c r="T40" s="23"/>
      <c r="U40" s="23"/>
      <c r="V40" s="23"/>
      <c r="W40" s="23"/>
      <c r="X40" s="23"/>
    </row>
    <row r="41" spans="2:24" ht="15" customHeight="1" thickBot="1" x14ac:dyDescent="0.2">
      <c r="B41" s="127" t="s">
        <v>175</v>
      </c>
      <c r="C41" s="128">
        <f>SUM(C33:C40)</f>
        <v>0</v>
      </c>
      <c r="D41" s="66"/>
      <c r="E41" s="67"/>
      <c r="M41" s="21"/>
      <c r="N41" s="200"/>
      <c r="O41" s="201"/>
      <c r="P41" s="200"/>
      <c r="Q41" s="201"/>
      <c r="R41" s="200"/>
      <c r="S41" s="202"/>
      <c r="T41" s="23"/>
      <c r="U41" s="23"/>
      <c r="V41" s="23"/>
      <c r="W41" s="23"/>
      <c r="X41" s="23"/>
    </row>
    <row r="42" spans="2:24" ht="12" thickBot="1" x14ac:dyDescent="0.2">
      <c r="B42" s="17"/>
      <c r="C42" s="21"/>
      <c r="D42" s="21"/>
      <c r="M42" s="21"/>
      <c r="N42" s="21"/>
      <c r="O42" s="20"/>
      <c r="P42" s="21"/>
      <c r="Q42" s="20"/>
      <c r="R42" s="21"/>
      <c r="S42" s="22"/>
    </row>
    <row r="43" spans="2:24" ht="18.75" customHeight="1" thickBot="1" x14ac:dyDescent="0.2">
      <c r="B43" s="163" t="s">
        <v>203</v>
      </c>
      <c r="C43" s="156" t="s">
        <v>193</v>
      </c>
      <c r="D43" s="164" t="s">
        <v>204</v>
      </c>
      <c r="E43" s="155"/>
      <c r="F43" s="157"/>
      <c r="G43" s="164" t="s">
        <v>205</v>
      </c>
      <c r="H43" s="165"/>
      <c r="I43" s="165"/>
      <c r="J43" s="165"/>
      <c r="K43" s="165"/>
      <c r="L43" s="166"/>
      <c r="M43" s="21"/>
      <c r="N43" s="21"/>
      <c r="O43" s="20"/>
      <c r="P43" s="21"/>
      <c r="Q43" s="20"/>
      <c r="R43" s="21"/>
      <c r="S43" s="22"/>
    </row>
    <row r="44" spans="2:24" ht="13.5" customHeight="1" x14ac:dyDescent="0.15">
      <c r="B44" s="298"/>
      <c r="C44" s="108"/>
      <c r="D44" s="544"/>
      <c r="E44" s="545"/>
      <c r="F44" s="546"/>
      <c r="G44" s="508" t="s">
        <v>206</v>
      </c>
      <c r="H44" s="509"/>
      <c r="I44" s="509"/>
      <c r="J44" s="509"/>
      <c r="K44" s="509"/>
      <c r="L44" s="510"/>
      <c r="M44" s="21"/>
      <c r="N44" s="21"/>
      <c r="O44" s="20"/>
      <c r="P44" s="21"/>
      <c r="Q44" s="20"/>
      <c r="R44" s="21"/>
      <c r="S44" s="22"/>
    </row>
    <row r="45" spans="2:24" ht="14.25" customHeight="1" x14ac:dyDescent="0.15">
      <c r="B45" s="109"/>
      <c r="C45" s="110"/>
      <c r="D45" s="547"/>
      <c r="E45" s="548"/>
      <c r="F45" s="549"/>
      <c r="G45" s="511"/>
      <c r="H45" s="512"/>
      <c r="I45" s="512"/>
      <c r="J45" s="512"/>
      <c r="K45" s="512"/>
      <c r="L45" s="513"/>
      <c r="M45" s="21"/>
      <c r="N45" s="21"/>
      <c r="O45" s="20"/>
      <c r="P45" s="21"/>
      <c r="Q45" s="20"/>
      <c r="R45" s="21"/>
      <c r="S45" s="22"/>
    </row>
    <row r="46" spans="2:24" ht="14.25" customHeight="1" x14ac:dyDescent="0.15">
      <c r="B46" s="109"/>
      <c r="C46" s="111"/>
      <c r="D46" s="547"/>
      <c r="E46" s="548"/>
      <c r="F46" s="549"/>
      <c r="G46" s="511"/>
      <c r="H46" s="512"/>
      <c r="I46" s="512"/>
      <c r="J46" s="512"/>
      <c r="K46" s="512"/>
      <c r="L46" s="513"/>
      <c r="M46" s="21"/>
      <c r="N46" s="21"/>
      <c r="O46" s="20"/>
      <c r="P46" s="21"/>
      <c r="Q46" s="20"/>
      <c r="R46" s="21"/>
      <c r="S46" s="22"/>
    </row>
    <row r="47" spans="2:24" ht="14.25" customHeight="1" x14ac:dyDescent="0.15">
      <c r="B47" s="109"/>
      <c r="C47" s="110"/>
      <c r="D47" s="547"/>
      <c r="E47" s="548"/>
      <c r="F47" s="549"/>
      <c r="G47" s="511"/>
      <c r="H47" s="512"/>
      <c r="I47" s="512"/>
      <c r="J47" s="512"/>
      <c r="K47" s="512"/>
      <c r="L47" s="513"/>
      <c r="M47" s="21"/>
      <c r="N47" s="21"/>
      <c r="O47" s="20"/>
      <c r="P47" s="21"/>
      <c r="Q47" s="20"/>
      <c r="R47" s="21"/>
      <c r="S47" s="22"/>
    </row>
    <row r="48" spans="2:24" ht="13.5" customHeight="1" x14ac:dyDescent="0.15">
      <c r="B48" s="109"/>
      <c r="C48" s="110"/>
      <c r="D48" s="547"/>
      <c r="E48" s="548"/>
      <c r="F48" s="549"/>
      <c r="G48" s="511"/>
      <c r="H48" s="512"/>
      <c r="I48" s="512"/>
      <c r="J48" s="512"/>
      <c r="K48" s="512"/>
      <c r="L48" s="513"/>
      <c r="M48" s="21"/>
      <c r="N48" s="21"/>
      <c r="O48" s="20"/>
      <c r="P48" s="21"/>
      <c r="Q48" s="20"/>
      <c r="R48" s="21"/>
      <c r="S48" s="22"/>
    </row>
    <row r="49" spans="2:29" ht="14.25" customHeight="1" x14ac:dyDescent="0.15">
      <c r="B49" s="109"/>
      <c r="C49" s="110"/>
      <c r="D49" s="547"/>
      <c r="E49" s="548"/>
      <c r="F49" s="549"/>
      <c r="G49" s="511"/>
      <c r="H49" s="512"/>
      <c r="I49" s="512"/>
      <c r="J49" s="512"/>
      <c r="K49" s="512"/>
      <c r="L49" s="513"/>
      <c r="M49" s="21"/>
      <c r="N49" s="21"/>
      <c r="O49" s="20"/>
      <c r="P49" s="21"/>
      <c r="Q49" s="20"/>
      <c r="R49" s="21"/>
      <c r="S49" s="22"/>
    </row>
    <row r="50" spans="2:29" ht="14.25" customHeight="1" x14ac:dyDescent="0.15">
      <c r="B50" s="109"/>
      <c r="C50" s="110"/>
      <c r="D50" s="547"/>
      <c r="E50" s="548"/>
      <c r="F50" s="549"/>
      <c r="G50" s="511"/>
      <c r="H50" s="512"/>
      <c r="I50" s="512"/>
      <c r="J50" s="512"/>
      <c r="K50" s="512"/>
      <c r="L50" s="513"/>
      <c r="M50" s="21"/>
      <c r="N50" s="21"/>
      <c r="O50" s="20"/>
      <c r="P50" s="21"/>
      <c r="Q50" s="20"/>
      <c r="R50" s="21"/>
      <c r="S50" s="22"/>
    </row>
    <row r="51" spans="2:29" ht="15.75" customHeight="1" thickBot="1" x14ac:dyDescent="0.2">
      <c r="B51" s="112"/>
      <c r="C51" s="113"/>
      <c r="D51" s="557"/>
      <c r="E51" s="558"/>
      <c r="F51" s="559"/>
      <c r="G51" s="514"/>
      <c r="H51" s="515"/>
      <c r="I51" s="515"/>
      <c r="J51" s="515"/>
      <c r="K51" s="515"/>
      <c r="L51" s="516"/>
      <c r="M51" s="21"/>
      <c r="N51" s="21"/>
      <c r="O51" s="20"/>
      <c r="P51" s="21"/>
      <c r="Q51" s="20"/>
      <c r="R51" s="21"/>
      <c r="S51" s="22"/>
    </row>
    <row r="52" spans="2:29" ht="12" thickBot="1" x14ac:dyDescent="0.2">
      <c r="B52" s="127" t="s">
        <v>175</v>
      </c>
      <c r="C52" s="128">
        <f>SUM(C44:C51)</f>
        <v>0</v>
      </c>
      <c r="D52" s="78"/>
      <c r="E52" s="79"/>
      <c r="F52" s="23"/>
      <c r="G52" s="77"/>
      <c r="M52" s="21"/>
      <c r="N52" s="21"/>
      <c r="O52" s="20"/>
      <c r="P52" s="21"/>
      <c r="Q52" s="20"/>
      <c r="R52" s="21"/>
      <c r="S52" s="22"/>
    </row>
    <row r="53" spans="2:29" ht="10.5" customHeight="1" thickBot="1" x14ac:dyDescent="0.2">
      <c r="B53" s="17"/>
      <c r="C53" s="18"/>
      <c r="D53" s="18"/>
      <c r="E53" s="18"/>
      <c r="F53" s="18"/>
      <c r="G53" s="18"/>
      <c r="H53" s="19"/>
      <c r="I53" s="20"/>
      <c r="J53" s="21"/>
      <c r="K53" s="20"/>
      <c r="L53" s="21"/>
      <c r="M53" s="20"/>
      <c r="N53" s="21"/>
      <c r="O53" s="20"/>
      <c r="P53" s="21"/>
      <c r="R53" s="21"/>
      <c r="S53" s="22"/>
      <c r="AA53" s="11" t="s">
        <v>207</v>
      </c>
      <c r="AB53" s="25" t="s">
        <v>208</v>
      </c>
      <c r="AC53" s="12" t="s">
        <v>209</v>
      </c>
    </row>
    <row r="54" spans="2:29" ht="12.75" customHeight="1" thickBot="1" x14ac:dyDescent="0.2">
      <c r="B54" s="212" t="s">
        <v>210</v>
      </c>
      <c r="C54" s="24"/>
      <c r="D54" s="24"/>
      <c r="Z54" s="26">
        <f t="shared" ref="Z54:Z61" si="6">B6</f>
        <v>0</v>
      </c>
      <c r="AA54" s="27">
        <f>SUMIF($B$33:$B$40,Z54,$C$33:$C$40)</f>
        <v>0</v>
      </c>
      <c r="AB54" s="28">
        <f t="shared" ref="AB54:AC62" ca="1" si="7">SUMIF($D$33:$F$40,Z54,$C$33:$C$40)</f>
        <v>0</v>
      </c>
    </row>
    <row r="55" spans="2:29" ht="10.5" customHeight="1" thickBot="1" x14ac:dyDescent="0.2">
      <c r="B55" s="86" t="s">
        <v>211</v>
      </c>
      <c r="C55" s="88"/>
      <c r="D55" s="85" t="s">
        <v>212</v>
      </c>
      <c r="E55" s="86" t="s">
        <v>194</v>
      </c>
      <c r="F55" s="87"/>
      <c r="G55" s="87"/>
      <c r="H55" s="87"/>
      <c r="I55" s="87"/>
      <c r="J55" s="87"/>
      <c r="K55" s="88"/>
      <c r="L55" s="20"/>
      <c r="M55" s="20"/>
      <c r="N55" s="20"/>
      <c r="O55" s="20"/>
      <c r="Z55" s="29">
        <f t="shared" si="6"/>
        <v>0</v>
      </c>
      <c r="AA55" s="30">
        <f t="shared" ref="AA55:AB62" si="8">SUMIF($B$33:$B$40,Z55,$C$33:$C$40)</f>
        <v>0</v>
      </c>
      <c r="AB55" s="14">
        <f t="shared" ca="1" si="7"/>
        <v>0</v>
      </c>
    </row>
    <row r="56" spans="2:29" ht="13.5" customHeight="1" x14ac:dyDescent="0.15">
      <c r="B56" s="171" t="s">
        <v>213</v>
      </c>
      <c r="C56" s="172"/>
      <c r="D56" s="173">
        <f>F16</f>
        <v>0</v>
      </c>
      <c r="E56" s="420" t="s">
        <v>214</v>
      </c>
      <c r="F56" s="207"/>
      <c r="G56" s="207"/>
      <c r="H56" s="207"/>
      <c r="I56" s="207"/>
      <c r="J56" s="207"/>
      <c r="K56" s="174"/>
      <c r="L56" s="20"/>
      <c r="M56" s="20"/>
      <c r="N56" s="20"/>
      <c r="O56" s="20"/>
      <c r="Z56" s="29">
        <f t="shared" si="6"/>
        <v>0</v>
      </c>
      <c r="AA56" s="30">
        <f t="shared" si="8"/>
        <v>0</v>
      </c>
      <c r="AB56" s="14">
        <f t="shared" ca="1" si="7"/>
        <v>0</v>
      </c>
    </row>
    <row r="57" spans="2:29" ht="13.5" customHeight="1" x14ac:dyDescent="0.15">
      <c r="B57" s="175" t="s">
        <v>215</v>
      </c>
      <c r="C57" s="176"/>
      <c r="D57" s="177" t="e">
        <f>J16</f>
        <v>#N/A</v>
      </c>
      <c r="E57" s="178" t="s">
        <v>216</v>
      </c>
      <c r="F57" s="179"/>
      <c r="G57" s="179"/>
      <c r="H57" s="179"/>
      <c r="I57" s="179"/>
      <c r="J57" s="179"/>
      <c r="K57" s="180"/>
      <c r="L57" s="20"/>
      <c r="M57" s="20"/>
      <c r="N57" s="20"/>
      <c r="O57" s="20"/>
      <c r="Z57" s="29">
        <f t="shared" si="6"/>
        <v>0</v>
      </c>
      <c r="AA57" s="30">
        <f t="shared" si="8"/>
        <v>0</v>
      </c>
      <c r="AB57" s="14">
        <f t="shared" ca="1" si="7"/>
        <v>0</v>
      </c>
    </row>
    <row r="58" spans="2:29" ht="15" customHeight="1" x14ac:dyDescent="0.15">
      <c r="B58" s="175" t="s">
        <v>195</v>
      </c>
      <c r="C58" s="176"/>
      <c r="D58" s="181">
        <f>C20</f>
        <v>0</v>
      </c>
      <c r="E58" s="178" t="s">
        <v>217</v>
      </c>
      <c r="F58" s="179"/>
      <c r="G58" s="179"/>
      <c r="H58" s="179"/>
      <c r="I58" s="179"/>
      <c r="J58" s="179"/>
      <c r="K58" s="180"/>
      <c r="L58" s="20"/>
      <c r="M58" s="20"/>
      <c r="N58" s="20"/>
      <c r="O58" s="20"/>
      <c r="Z58" s="29">
        <f t="shared" si="6"/>
        <v>0</v>
      </c>
      <c r="AA58" s="30">
        <f t="shared" si="8"/>
        <v>0</v>
      </c>
      <c r="AB58" s="14">
        <f t="shared" ca="1" si="7"/>
        <v>0</v>
      </c>
    </row>
    <row r="59" spans="2:29" ht="14.25" customHeight="1" x14ac:dyDescent="0.15">
      <c r="B59" s="175" t="s">
        <v>218</v>
      </c>
      <c r="C59" s="176"/>
      <c r="D59" s="181">
        <f>C41</f>
        <v>0</v>
      </c>
      <c r="E59" s="178" t="s">
        <v>219</v>
      </c>
      <c r="F59" s="179"/>
      <c r="G59" s="179"/>
      <c r="H59" s="179"/>
      <c r="I59" s="179"/>
      <c r="J59" s="179"/>
      <c r="K59" s="180"/>
      <c r="L59" s="20"/>
      <c r="M59" s="20"/>
      <c r="N59" s="20"/>
      <c r="O59" s="20"/>
      <c r="Z59" s="29">
        <f t="shared" si="6"/>
        <v>0</v>
      </c>
      <c r="AA59" s="30">
        <f t="shared" si="8"/>
        <v>0</v>
      </c>
      <c r="AB59" s="14">
        <f t="shared" ca="1" si="7"/>
        <v>0</v>
      </c>
    </row>
    <row r="60" spans="2:29" ht="14.25" customHeight="1" x14ac:dyDescent="0.15">
      <c r="B60" s="182" t="s">
        <v>220</v>
      </c>
      <c r="C60" s="183"/>
      <c r="D60" s="184">
        <f>C52</f>
        <v>0</v>
      </c>
      <c r="E60" s="178" t="s">
        <v>221</v>
      </c>
      <c r="F60" s="179"/>
      <c r="G60" s="179"/>
      <c r="H60" s="179"/>
      <c r="I60" s="179"/>
      <c r="J60" s="179"/>
      <c r="K60" s="180"/>
      <c r="L60" s="20"/>
      <c r="M60" s="20"/>
      <c r="N60" s="20"/>
      <c r="O60" s="20"/>
      <c r="Z60" s="29">
        <f t="shared" si="6"/>
        <v>0</v>
      </c>
      <c r="AA60" s="30">
        <f t="shared" si="8"/>
        <v>0</v>
      </c>
      <c r="AB60" s="14">
        <f t="shared" ca="1" si="7"/>
        <v>0</v>
      </c>
    </row>
    <row r="61" spans="2:29" ht="14.25" customHeight="1" x14ac:dyDescent="0.15">
      <c r="B61" s="182" t="s">
        <v>222</v>
      </c>
      <c r="C61" s="183"/>
      <c r="D61" s="184">
        <f>SUM(C24:C29)</f>
        <v>0</v>
      </c>
      <c r="E61" s="178" t="s">
        <v>223</v>
      </c>
      <c r="F61" s="179"/>
      <c r="G61" s="179"/>
      <c r="H61" s="179"/>
      <c r="I61" s="179"/>
      <c r="J61" s="179"/>
      <c r="K61" s="180"/>
      <c r="L61" s="20"/>
      <c r="M61" s="20"/>
      <c r="N61" s="20"/>
      <c r="O61" s="20"/>
      <c r="Z61" s="29">
        <f t="shared" si="6"/>
        <v>0</v>
      </c>
      <c r="AA61" s="30">
        <f t="shared" si="8"/>
        <v>0</v>
      </c>
      <c r="AB61" s="14">
        <f t="shared" ca="1" si="7"/>
        <v>0</v>
      </c>
    </row>
    <row r="62" spans="2:29" ht="10.5" customHeight="1" x14ac:dyDescent="0.15">
      <c r="AA62" s="29">
        <f t="shared" ref="AA62" si="9">B15</f>
        <v>0</v>
      </c>
      <c r="AB62" s="30">
        <f t="shared" si="8"/>
        <v>0</v>
      </c>
      <c r="AC62" s="14">
        <f t="shared" ca="1" si="7"/>
        <v>0</v>
      </c>
    </row>
    <row r="63" spans="2:29" x14ac:dyDescent="0.15">
      <c r="AA63" s="29"/>
      <c r="AB63" s="30"/>
      <c r="AC63" s="14"/>
    </row>
    <row r="64" spans="2:29" hidden="1" x14ac:dyDescent="0.15">
      <c r="AA64" s="29"/>
      <c r="AB64" s="30"/>
      <c r="AC64" s="14"/>
    </row>
    <row r="65" spans="27:29" hidden="1" x14ac:dyDescent="0.15">
      <c r="AA65" s="29"/>
      <c r="AB65" s="30"/>
      <c r="AC65" s="14"/>
    </row>
    <row r="66" spans="27:29" x14ac:dyDescent="0.15"/>
  </sheetData>
  <sheetProtection algorithmName="SHA-512" hashValue="hDSuu7DSk8NW5XfJFMhxhzjz4k/MntoIsk3xeFIDe86AAc0PFfLclDPuufr8D9ZW2sID1IrnRdQ2d8wqA/gbWQ==" saltValue="G7Lscga6ZSilgdVgErzUTw==" spinCount="100000" sheet="1" objects="1" scenarios="1"/>
  <dataConsolidate/>
  <mergeCells count="36">
    <mergeCell ref="D40:F40"/>
    <mergeCell ref="D44:F44"/>
    <mergeCell ref="D45:F45"/>
    <mergeCell ref="D51:F51"/>
    <mergeCell ref="D46:F46"/>
    <mergeCell ref="D47:F47"/>
    <mergeCell ref="D48:F48"/>
    <mergeCell ref="D49:F49"/>
    <mergeCell ref="D50:F50"/>
    <mergeCell ref="D35:F35"/>
    <mergeCell ref="D36:F36"/>
    <mergeCell ref="D37:F37"/>
    <mergeCell ref="D38:F38"/>
    <mergeCell ref="D39:F39"/>
    <mergeCell ref="D28:G28"/>
    <mergeCell ref="D29:G29"/>
    <mergeCell ref="D33:F33"/>
    <mergeCell ref="D34:F34"/>
    <mergeCell ref="D30:E30"/>
    <mergeCell ref="F30:G30"/>
    <mergeCell ref="C4:F4"/>
    <mergeCell ref="G4:J4"/>
    <mergeCell ref="K4:K5"/>
    <mergeCell ref="G44:L51"/>
    <mergeCell ref="G33:L40"/>
    <mergeCell ref="D20:G20"/>
    <mergeCell ref="D19:G19"/>
    <mergeCell ref="H19:P19"/>
    <mergeCell ref="H20:P29"/>
    <mergeCell ref="D21:G21"/>
    <mergeCell ref="D22:G22"/>
    <mergeCell ref="D23:G23"/>
    <mergeCell ref="D24:G24"/>
    <mergeCell ref="D25:G25"/>
    <mergeCell ref="D26:G26"/>
    <mergeCell ref="D27:G27"/>
  </mergeCells>
  <phoneticPr fontId="4" type="noConversion"/>
  <conditionalFormatting sqref="F30:G30">
    <cfRule type="expression" dxfId="52" priority="1">
      <formula>$F$30=0</formula>
    </cfRule>
  </conditionalFormatting>
  <dataValidations count="3">
    <dataValidation type="list" allowBlank="1" showInputMessage="1" showErrorMessage="1" sqref="D33:D40 D44:D51" xr:uid="{00000000-0002-0000-0400-000000000000}">
      <formula1>deelnemers</formula1>
    </dataValidation>
    <dataValidation type="list" allowBlank="1" showInputMessage="1" showErrorMessage="1" sqref="B33:B40" xr:uid="{00000000-0002-0000-0400-000001000000}">
      <formula1>Sponsoren</formula1>
    </dataValidation>
    <dataValidation type="list" allowBlank="1" showInputMessage="1" showErrorMessage="1" sqref="B44:B51" xr:uid="{00000000-0002-0000-0400-000002000000}">
      <formula1>Inkind</formula1>
    </dataValidation>
  </dataValidations>
  <pageMargins left="0.19685039370078741" right="0.19685039370078741" top="0.39370078740157483" bottom="0.39370078740157483" header="0.51181102362204722" footer="0.51181102362204722"/>
  <pageSetup paperSize="9" scale="48" orientation="landscape" r:id="rId1"/>
  <headerFooter alignWithMargins="0">
    <oddFooter>&amp;LVersie: mei 2024&amp;C&amp;A&amp;R&amp;P van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10">
    <tabColor rgb="FFFFFF00"/>
  </sheetPr>
  <dimension ref="A1:V191"/>
  <sheetViews>
    <sheetView showGridLines="0" tabSelected="1" topLeftCell="A71" zoomScale="80" zoomScaleNormal="80" zoomScaleSheetLayoutView="100" zoomScalePageLayoutView="77" workbookViewId="0">
      <selection activeCell="J90" sqref="J90"/>
    </sheetView>
  </sheetViews>
  <sheetFormatPr baseColWidth="10" defaultColWidth="0" defaultRowHeight="16" zeroHeight="1" x14ac:dyDescent="0.2"/>
  <cols>
    <col min="1" max="1" width="1.6640625" style="319" customWidth="1"/>
    <col min="2" max="2" width="15.6640625" style="362" customWidth="1"/>
    <col min="3" max="3" width="45.5" style="362" customWidth="1"/>
    <col min="4" max="4" width="17.5" style="362" customWidth="1"/>
    <col min="5" max="5" width="16.83203125" style="362" customWidth="1"/>
    <col min="6" max="7" width="20.1640625" style="362" customWidth="1"/>
    <col min="8" max="8" width="19.5" style="362" customWidth="1"/>
    <col min="9" max="9" width="14" style="362" customWidth="1"/>
    <col min="10" max="10" width="14.33203125" style="362" customWidth="1"/>
    <col min="11" max="12" width="16" style="362" customWidth="1"/>
    <col min="13" max="13" width="21" style="362" customWidth="1"/>
    <col min="14" max="14" width="17.83203125" style="362" customWidth="1"/>
    <col min="15" max="15" width="15.1640625" style="362" customWidth="1"/>
    <col min="16" max="16" width="5" style="362" customWidth="1"/>
    <col min="17" max="17" width="7" style="362" hidden="1" customWidth="1"/>
    <col min="18" max="18" width="11.5" style="362" hidden="1" customWidth="1"/>
    <col min="19" max="19" width="10" style="362" hidden="1" customWidth="1"/>
    <col min="20" max="20" width="9.1640625" style="42" hidden="1" customWidth="1"/>
    <col min="21" max="21" width="24.83203125" style="319" hidden="1" customWidth="1"/>
    <col min="22" max="16384" width="9.1640625" style="319" hidden="1"/>
  </cols>
  <sheetData>
    <row r="1" spans="1:21" x14ac:dyDescent="0.2">
      <c r="A1" s="317"/>
      <c r="B1" s="317"/>
      <c r="C1" s="317" t="s">
        <v>224</v>
      </c>
      <c r="D1" s="317"/>
      <c r="E1" s="317"/>
      <c r="F1" s="317"/>
      <c r="G1" s="317"/>
      <c r="H1" s="312" t="str">
        <f>IF(Deelnemersoverzicht!B5="(Dit veld wordt ingevuld door RVO)","",Deelnemersoverzicht!B5)</f>
        <v>Dit veld wordt door RVO ingevuld</v>
      </c>
      <c r="I1" s="317"/>
      <c r="J1" s="317"/>
      <c r="K1" s="317"/>
      <c r="L1" s="317"/>
      <c r="M1" s="317"/>
      <c r="N1" s="317"/>
      <c r="O1" s="317"/>
      <c r="P1" s="318"/>
      <c r="Q1" s="318"/>
      <c r="R1" s="318"/>
      <c r="S1" s="318"/>
      <c r="T1" s="319"/>
      <c r="U1" s="320" t="s">
        <v>225</v>
      </c>
    </row>
    <row r="2" spans="1:21" ht="18" x14ac:dyDescent="0.2">
      <c r="A2" s="321"/>
      <c r="B2" s="321"/>
      <c r="C2" s="322" t="s">
        <v>226</v>
      </c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3"/>
      <c r="Q2" s="323"/>
      <c r="R2" s="323"/>
      <c r="S2" s="323"/>
      <c r="T2" s="319"/>
    </row>
    <row r="3" spans="1:21" ht="13" x14ac:dyDescent="0.15">
      <c r="B3" s="319"/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19"/>
      <c r="O3" s="319"/>
      <c r="P3" s="42"/>
      <c r="Q3" s="42"/>
      <c r="R3" s="42"/>
      <c r="S3" s="42"/>
      <c r="T3" s="319"/>
    </row>
    <row r="4" spans="1:21" ht="13" x14ac:dyDescent="0.15">
      <c r="B4" s="324"/>
      <c r="C4" s="324" t="s">
        <v>227</v>
      </c>
      <c r="D4" s="324"/>
      <c r="E4" s="325"/>
      <c r="F4" s="325"/>
      <c r="G4" s="325"/>
      <c r="H4" s="325"/>
      <c r="I4" s="325"/>
      <c r="J4" s="325"/>
      <c r="K4" s="325"/>
      <c r="L4" s="325"/>
      <c r="M4" s="325"/>
      <c r="N4" s="325"/>
      <c r="O4" s="325"/>
      <c r="P4" s="326"/>
      <c r="Q4" s="327"/>
      <c r="R4" s="327"/>
      <c r="S4" s="327"/>
      <c r="T4" s="319"/>
    </row>
    <row r="5" spans="1:21" ht="13" x14ac:dyDescent="0.15">
      <c r="B5" s="312"/>
      <c r="C5" s="328"/>
      <c r="D5" s="328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42"/>
      <c r="Q5" s="42"/>
      <c r="R5" s="42"/>
      <c r="S5" s="42"/>
      <c r="T5" s="319"/>
    </row>
    <row r="6" spans="1:21" ht="15" customHeight="1" x14ac:dyDescent="0.15">
      <c r="B6" s="312"/>
      <c r="C6" s="329" t="str">
        <f>Deelnemersoverzicht!A19</f>
        <v>Penvoerder (P)</v>
      </c>
      <c r="D6" s="329"/>
      <c r="E6" s="319"/>
      <c r="F6" s="330">
        <f>Deelnemersoverzicht!B19</f>
        <v>0</v>
      </c>
      <c r="G6" s="331"/>
      <c r="H6" s="332"/>
      <c r="I6" s="332"/>
      <c r="J6" s="332"/>
      <c r="K6" s="332"/>
      <c r="L6" s="332"/>
      <c r="M6" s="332"/>
      <c r="N6" s="333"/>
      <c r="O6" s="36"/>
      <c r="P6" s="42"/>
      <c r="Q6" s="42"/>
      <c r="R6" s="42"/>
      <c r="S6" s="42"/>
      <c r="T6" s="319"/>
    </row>
    <row r="7" spans="1:21" ht="15" customHeight="1" x14ac:dyDescent="0.15">
      <c r="B7" s="312"/>
      <c r="C7" s="329" t="s">
        <v>228</v>
      </c>
      <c r="D7" s="329"/>
      <c r="E7" s="319"/>
      <c r="F7" s="330">
        <f>Deelnemersoverzicht!B6</f>
        <v>0</v>
      </c>
      <c r="G7" s="331"/>
      <c r="H7" s="331"/>
      <c r="I7" s="331"/>
      <c r="J7" s="331"/>
      <c r="K7" s="331"/>
      <c r="L7" s="331"/>
      <c r="M7" s="331"/>
      <c r="N7" s="334"/>
      <c r="O7" s="335"/>
      <c r="P7" s="42"/>
      <c r="Q7" s="42"/>
      <c r="R7" s="42"/>
      <c r="S7" s="42"/>
      <c r="T7" s="319"/>
    </row>
    <row r="8" spans="1:21" ht="15" customHeight="1" x14ac:dyDescent="0.15">
      <c r="B8" s="312"/>
      <c r="C8" s="329" t="s">
        <v>229</v>
      </c>
      <c r="D8" s="329"/>
      <c r="E8" s="319"/>
      <c r="F8" s="450" t="s">
        <v>116</v>
      </c>
      <c r="G8" s="451"/>
      <c r="H8" s="432"/>
      <c r="I8" s="432"/>
      <c r="J8" s="432"/>
      <c r="K8" s="432"/>
      <c r="L8" s="432"/>
      <c r="M8" s="432"/>
      <c r="N8" s="433"/>
      <c r="O8" s="336"/>
      <c r="P8" s="337"/>
      <c r="Q8" s="337"/>
      <c r="R8" s="337"/>
      <c r="S8" s="337"/>
      <c r="T8" s="338"/>
    </row>
    <row r="9" spans="1:21" ht="15" customHeight="1" x14ac:dyDescent="0.15">
      <c r="B9" s="312"/>
      <c r="C9" s="339" t="s">
        <v>230</v>
      </c>
      <c r="D9" s="319"/>
      <c r="E9" s="319"/>
      <c r="F9" s="450" t="s">
        <v>116</v>
      </c>
      <c r="G9" s="451"/>
      <c r="H9" s="432"/>
      <c r="I9" s="432"/>
      <c r="J9" s="432"/>
      <c r="K9" s="432"/>
      <c r="L9" s="432"/>
      <c r="M9" s="432"/>
      <c r="N9" s="433"/>
      <c r="O9" s="336"/>
      <c r="P9" s="337"/>
      <c r="Q9" s="337"/>
      <c r="R9" s="337"/>
      <c r="S9" s="337"/>
      <c r="T9" s="338"/>
    </row>
    <row r="10" spans="1:21" ht="15.75" customHeight="1" x14ac:dyDescent="0.15">
      <c r="B10" s="312"/>
      <c r="C10" s="319"/>
      <c r="D10" s="319"/>
      <c r="E10" s="319"/>
      <c r="F10" s="340" t="str">
        <f>IF(F9="Integrale kostensystematiek","Let op! U dient in de begroting de IKS-tarieven zo te specificeren dat deze te controleren zijn op basis van de door u aangeleverde","")</f>
        <v/>
      </c>
      <c r="G10" s="340"/>
      <c r="H10" s="340"/>
      <c r="I10" s="340"/>
      <c r="J10" s="340"/>
      <c r="K10" s="340"/>
      <c r="L10" s="340"/>
      <c r="M10" s="340"/>
      <c r="N10" s="340"/>
      <c r="O10" s="341"/>
      <c r="P10" s="337"/>
      <c r="Q10" s="337"/>
      <c r="R10" s="337"/>
      <c r="S10" s="337"/>
      <c r="T10" s="319"/>
    </row>
    <row r="11" spans="1:21" ht="15.75" customHeight="1" x14ac:dyDescent="0.15">
      <c r="B11" s="312"/>
      <c r="C11" s="319"/>
      <c r="D11" s="319"/>
      <c r="E11" s="319"/>
      <c r="F11" s="341" t="str">
        <f>IF(F9="Integrale kostensystematiek","IKS tarieven aan RVO. Bijvoorbeeld: divisie R&amp;D, loonschaal 10. Vul dit in bij toelichting IKS.","")</f>
        <v/>
      </c>
      <c r="G11" s="341"/>
      <c r="H11" s="341"/>
      <c r="I11" s="341"/>
      <c r="J11" s="341"/>
      <c r="K11" s="341"/>
      <c r="L11" s="341"/>
      <c r="M11" s="341"/>
      <c r="N11" s="341"/>
      <c r="O11" s="341"/>
      <c r="P11" s="337"/>
      <c r="Q11" s="337"/>
      <c r="R11" s="337"/>
      <c r="S11" s="337"/>
      <c r="T11" s="319"/>
    </row>
    <row r="12" spans="1:21" ht="15.75" customHeight="1" x14ac:dyDescent="0.15">
      <c r="B12" s="312"/>
      <c r="C12" s="319"/>
      <c r="D12" s="319"/>
      <c r="E12" s="319"/>
      <c r="F12" s="341"/>
      <c r="G12" s="341"/>
      <c r="H12" s="341"/>
      <c r="I12" s="341"/>
      <c r="J12" s="341"/>
      <c r="K12" s="341"/>
      <c r="L12" s="341"/>
      <c r="M12" s="341"/>
      <c r="N12" s="341"/>
      <c r="O12" s="341"/>
      <c r="P12" s="337"/>
      <c r="Q12" s="337"/>
      <c r="R12" s="337"/>
      <c r="S12" s="337"/>
      <c r="T12" s="319"/>
    </row>
    <row r="13" spans="1:21" ht="15.75" customHeight="1" x14ac:dyDescent="0.15">
      <c r="B13" s="324" t="s">
        <v>231</v>
      </c>
      <c r="C13" s="342"/>
      <c r="D13" s="343"/>
      <c r="E13" s="344"/>
      <c r="F13" s="342"/>
      <c r="G13" s="342"/>
      <c r="H13" s="342"/>
      <c r="I13" s="342"/>
      <c r="J13" s="342"/>
      <c r="K13" s="342"/>
      <c r="L13" s="342"/>
      <c r="M13" s="342"/>
      <c r="N13" s="342"/>
      <c r="O13" s="342"/>
      <c r="P13" s="345"/>
      <c r="Q13" s="337"/>
      <c r="R13" s="337"/>
      <c r="S13" s="337"/>
      <c r="T13" s="319"/>
    </row>
    <row r="14" spans="1:21" ht="13" x14ac:dyDescent="0.15">
      <c r="B14" s="324" t="s">
        <v>232</v>
      </c>
      <c r="C14" s="342"/>
      <c r="D14" s="343"/>
      <c r="E14" s="344"/>
      <c r="F14" s="342"/>
      <c r="G14" s="342"/>
      <c r="H14" s="342"/>
      <c r="I14" s="342"/>
      <c r="J14" s="342"/>
      <c r="K14" s="342"/>
      <c r="L14" s="342"/>
      <c r="M14" s="342"/>
      <c r="N14" s="342"/>
      <c r="O14" s="342"/>
      <c r="P14" s="345"/>
      <c r="Q14" s="337"/>
      <c r="R14" s="337"/>
      <c r="S14" s="337"/>
      <c r="T14" s="319"/>
    </row>
    <row r="15" spans="1:21" ht="13" x14ac:dyDescent="0.15">
      <c r="B15" s="312"/>
      <c r="C15" s="319"/>
      <c r="D15" s="319"/>
      <c r="E15" s="319"/>
      <c r="F15" s="319"/>
      <c r="G15" s="319"/>
      <c r="H15" s="319"/>
      <c r="I15" s="319"/>
      <c r="J15" s="319"/>
      <c r="K15" s="319"/>
      <c r="L15" s="319"/>
      <c r="M15" s="319"/>
      <c r="N15" s="319"/>
      <c r="O15" s="319"/>
      <c r="P15" s="337"/>
      <c r="Q15" s="337"/>
      <c r="R15" s="337"/>
      <c r="S15" s="337"/>
      <c r="T15" s="319"/>
    </row>
    <row r="16" spans="1:21" ht="13" x14ac:dyDescent="0.15">
      <c r="B16" s="324" t="s">
        <v>233</v>
      </c>
      <c r="C16" s="324" t="s">
        <v>234</v>
      </c>
      <c r="D16" s="346"/>
      <c r="E16" s="325"/>
      <c r="F16" s="325"/>
      <c r="G16" s="325"/>
      <c r="H16" s="325"/>
      <c r="I16" s="325"/>
      <c r="J16" s="325"/>
      <c r="K16" s="325"/>
      <c r="L16" s="325"/>
      <c r="M16" s="325"/>
      <c r="N16" s="325"/>
      <c r="O16" s="325"/>
      <c r="P16" s="326"/>
      <c r="Q16" s="327"/>
      <c r="R16" s="327"/>
      <c r="S16" s="327"/>
      <c r="T16" s="319"/>
    </row>
    <row r="17" spans="2:20" ht="13" x14ac:dyDescent="0.15">
      <c r="B17" s="312"/>
      <c r="C17" s="319"/>
      <c r="D17" s="328"/>
      <c r="E17" s="319"/>
      <c r="F17" s="319"/>
      <c r="G17" s="319"/>
      <c r="H17" s="319"/>
      <c r="I17" s="319"/>
      <c r="J17" s="319"/>
      <c r="K17" s="319"/>
      <c r="L17" s="319"/>
      <c r="M17" s="319"/>
      <c r="N17" s="319"/>
      <c r="O17" s="319"/>
      <c r="P17" s="42"/>
      <c r="Q17" s="42"/>
      <c r="R17" s="42"/>
      <c r="S17" s="42"/>
      <c r="T17" s="319"/>
    </row>
    <row r="18" spans="2:20" ht="13" x14ac:dyDescent="0.15">
      <c r="B18" s="312"/>
      <c r="C18" s="319"/>
      <c r="D18" s="328"/>
      <c r="E18" s="319"/>
      <c r="F18" s="3"/>
      <c r="G18" s="347" t="str">
        <f>IF(AND($F$9="Integrale kostensystematiek",COUNTA(C20:D55)&gt;COUNTA(G20:G55)),"Let op! U dient de Toelichting IKS in te vullen","")</f>
        <v/>
      </c>
      <c r="H18" s="3"/>
      <c r="I18" s="3"/>
      <c r="J18" s="434" t="s">
        <v>235</v>
      </c>
      <c r="K18" s="435"/>
      <c r="L18" s="436"/>
      <c r="M18" s="434" t="s">
        <v>236</v>
      </c>
      <c r="N18" s="435"/>
      <c r="O18" s="436"/>
      <c r="P18" s="42"/>
      <c r="Q18" s="42"/>
      <c r="R18" s="42"/>
      <c r="S18" s="42"/>
      <c r="T18" s="319"/>
    </row>
    <row r="19" spans="2:20" ht="24" customHeight="1" x14ac:dyDescent="0.15">
      <c r="B19" s="348" t="s">
        <v>237</v>
      </c>
      <c r="C19" s="461" t="s">
        <v>238</v>
      </c>
      <c r="D19" s="462"/>
      <c r="E19" s="463" t="s">
        <v>239</v>
      </c>
      <c r="F19" s="463"/>
      <c r="G19" s="351" t="s">
        <v>240</v>
      </c>
      <c r="H19" s="463" t="s">
        <v>241</v>
      </c>
      <c r="I19" s="463"/>
      <c r="J19" s="72" t="str">
        <f>IF(Deelnemersoverzicht!$C$19=Lijsten!$A$23,"",Lijsten!$D$3)</f>
        <v>Industrieel onderzoek</v>
      </c>
      <c r="K19" s="72" t="str">
        <f>IF(Deelnemersoverzicht!$C$19=Lijsten!$A$23,"",Lijsten!$D$4)</f>
        <v>Experimentele ontwikkeling</v>
      </c>
      <c r="L19" s="72" t="s">
        <v>242</v>
      </c>
      <c r="M19" s="417" t="str">
        <f>IF(Deelnemersoverzicht!$C$19=Lijsten!$A$23,"",Lijsten!$D$3)</f>
        <v>Industrieel onderzoek</v>
      </c>
      <c r="N19" s="417" t="str">
        <f>IF(Deelnemersoverzicht!$C$19=Lijsten!$A$23,"",Lijsten!$D$4)</f>
        <v>Experimentele ontwikkeling</v>
      </c>
      <c r="O19" s="72" t="s">
        <v>242</v>
      </c>
      <c r="P19" s="352"/>
      <c r="Q19" s="352"/>
      <c r="R19" s="352"/>
      <c r="S19" s="352"/>
      <c r="T19" s="319"/>
    </row>
    <row r="20" spans="2:20" ht="13" x14ac:dyDescent="0.15">
      <c r="B20" s="93"/>
      <c r="C20" s="448"/>
      <c r="D20" s="449"/>
      <c r="E20" s="448"/>
      <c r="F20" s="449"/>
      <c r="G20" s="130"/>
      <c r="H20" s="455"/>
      <c r="I20" s="465"/>
      <c r="J20" s="94"/>
      <c r="K20" s="94"/>
      <c r="L20" s="94"/>
      <c r="M20" s="309">
        <f>+H20*J20</f>
        <v>0</v>
      </c>
      <c r="N20" s="309">
        <f t="shared" ref="N20" si="0">+H20*K20</f>
        <v>0</v>
      </c>
      <c r="O20" s="310">
        <f>H20*L20</f>
        <v>0</v>
      </c>
      <c r="P20" s="337"/>
      <c r="Q20" s="337"/>
      <c r="R20" s="337"/>
      <c r="S20" s="337"/>
      <c r="T20" s="319"/>
    </row>
    <row r="21" spans="2:20" ht="13" x14ac:dyDescent="0.15">
      <c r="B21" s="93"/>
      <c r="C21" s="448"/>
      <c r="D21" s="449"/>
      <c r="E21" s="448"/>
      <c r="F21" s="464"/>
      <c r="G21" s="130"/>
      <c r="H21" s="455"/>
      <c r="I21" s="456"/>
      <c r="J21" s="94"/>
      <c r="K21" s="94"/>
      <c r="L21" s="94"/>
      <c r="M21" s="309">
        <f>+H21*J21</f>
        <v>0</v>
      </c>
      <c r="N21" s="309">
        <f t="shared" ref="N21:N22" si="1">+H21*K21</f>
        <v>0</v>
      </c>
      <c r="O21" s="310">
        <f>H21*L21</f>
        <v>0</v>
      </c>
      <c r="P21" s="337"/>
      <c r="Q21" s="337"/>
      <c r="R21" s="337"/>
      <c r="S21" s="337"/>
      <c r="T21" s="319"/>
    </row>
    <row r="22" spans="2:20" ht="13" x14ac:dyDescent="0.15">
      <c r="B22" s="93"/>
      <c r="C22" s="448"/>
      <c r="D22" s="449"/>
      <c r="E22" s="448"/>
      <c r="F22" s="449"/>
      <c r="G22" s="130"/>
      <c r="H22" s="455"/>
      <c r="I22" s="456"/>
      <c r="J22" s="94"/>
      <c r="K22" s="94"/>
      <c r="L22" s="94"/>
      <c r="M22" s="309">
        <f t="shared" ref="M22:M55" si="2">+H22*J22</f>
        <v>0</v>
      </c>
      <c r="N22" s="309">
        <f t="shared" si="1"/>
        <v>0</v>
      </c>
      <c r="O22" s="310">
        <f t="shared" ref="O22:O55" si="3">H22*L22</f>
        <v>0</v>
      </c>
      <c r="P22" s="337"/>
      <c r="Q22" s="337"/>
      <c r="R22" s="337"/>
      <c r="S22" s="337"/>
      <c r="T22" s="319"/>
    </row>
    <row r="23" spans="2:20" ht="13" x14ac:dyDescent="0.15">
      <c r="B23" s="93"/>
      <c r="C23" s="448"/>
      <c r="D23" s="449"/>
      <c r="E23" s="448"/>
      <c r="F23" s="449"/>
      <c r="G23" s="130"/>
      <c r="H23" s="455"/>
      <c r="I23" s="456"/>
      <c r="J23" s="94"/>
      <c r="K23" s="94"/>
      <c r="L23" s="94"/>
      <c r="M23" s="309">
        <f t="shared" si="2"/>
        <v>0</v>
      </c>
      <c r="N23" s="309">
        <f t="shared" ref="N23:N55" si="4">+H23*K23</f>
        <v>0</v>
      </c>
      <c r="O23" s="310">
        <f t="shared" si="3"/>
        <v>0</v>
      </c>
      <c r="P23" s="337"/>
      <c r="Q23" s="337"/>
      <c r="R23" s="337"/>
      <c r="S23" s="337"/>
      <c r="T23" s="319"/>
    </row>
    <row r="24" spans="2:20" ht="13" x14ac:dyDescent="0.15">
      <c r="B24" s="93"/>
      <c r="C24" s="448"/>
      <c r="D24" s="449"/>
      <c r="E24" s="448"/>
      <c r="F24" s="464"/>
      <c r="G24" s="130"/>
      <c r="H24" s="455"/>
      <c r="I24" s="456"/>
      <c r="J24" s="94"/>
      <c r="K24" s="94"/>
      <c r="L24" s="94"/>
      <c r="M24" s="309">
        <f t="shared" si="2"/>
        <v>0</v>
      </c>
      <c r="N24" s="309">
        <f t="shared" si="4"/>
        <v>0</v>
      </c>
      <c r="O24" s="310">
        <f t="shared" si="3"/>
        <v>0</v>
      </c>
      <c r="P24" s="337"/>
      <c r="Q24" s="337"/>
      <c r="R24" s="337"/>
      <c r="S24" s="337"/>
      <c r="T24" s="319"/>
    </row>
    <row r="25" spans="2:20" ht="13" x14ac:dyDescent="0.15">
      <c r="B25" s="93"/>
      <c r="C25" s="448"/>
      <c r="D25" s="449"/>
      <c r="E25" s="448"/>
      <c r="F25" s="449"/>
      <c r="G25" s="130"/>
      <c r="H25" s="455"/>
      <c r="I25" s="456"/>
      <c r="J25" s="94"/>
      <c r="K25" s="94"/>
      <c r="L25" s="94"/>
      <c r="M25" s="309">
        <f t="shared" si="2"/>
        <v>0</v>
      </c>
      <c r="N25" s="309">
        <f t="shared" si="4"/>
        <v>0</v>
      </c>
      <c r="O25" s="310">
        <f t="shared" si="3"/>
        <v>0</v>
      </c>
      <c r="P25" s="337"/>
      <c r="Q25" s="337"/>
      <c r="R25" s="337"/>
      <c r="S25" s="337"/>
      <c r="T25" s="319"/>
    </row>
    <row r="26" spans="2:20" ht="13" x14ac:dyDescent="0.15">
      <c r="B26" s="93"/>
      <c r="C26" s="448"/>
      <c r="D26" s="449"/>
      <c r="E26" s="448"/>
      <c r="F26" s="449"/>
      <c r="G26" s="130"/>
      <c r="H26" s="455"/>
      <c r="I26" s="456"/>
      <c r="J26" s="94"/>
      <c r="K26" s="94"/>
      <c r="L26" s="94"/>
      <c r="M26" s="309">
        <f t="shared" si="2"/>
        <v>0</v>
      </c>
      <c r="N26" s="309">
        <f t="shared" si="4"/>
        <v>0</v>
      </c>
      <c r="O26" s="310">
        <f t="shared" si="3"/>
        <v>0</v>
      </c>
      <c r="P26" s="337"/>
      <c r="Q26" s="337"/>
      <c r="R26" s="337"/>
      <c r="S26" s="337"/>
      <c r="T26" s="319"/>
    </row>
    <row r="27" spans="2:20" ht="13" x14ac:dyDescent="0.15">
      <c r="B27" s="93"/>
      <c r="C27" s="448"/>
      <c r="D27" s="449"/>
      <c r="E27" s="448"/>
      <c r="F27" s="449"/>
      <c r="G27" s="130"/>
      <c r="H27" s="455"/>
      <c r="I27" s="456"/>
      <c r="J27" s="94"/>
      <c r="K27" s="94"/>
      <c r="L27" s="94"/>
      <c r="M27" s="309">
        <f t="shared" si="2"/>
        <v>0</v>
      </c>
      <c r="N27" s="309">
        <f t="shared" si="4"/>
        <v>0</v>
      </c>
      <c r="O27" s="310">
        <f t="shared" si="3"/>
        <v>0</v>
      </c>
      <c r="P27" s="337"/>
      <c r="Q27" s="337"/>
      <c r="R27" s="337"/>
      <c r="S27" s="337"/>
      <c r="T27" s="319"/>
    </row>
    <row r="28" spans="2:20" ht="13" x14ac:dyDescent="0.15">
      <c r="B28" s="93"/>
      <c r="C28" s="448"/>
      <c r="D28" s="449"/>
      <c r="E28" s="448"/>
      <c r="F28" s="449"/>
      <c r="G28" s="130"/>
      <c r="H28" s="455"/>
      <c r="I28" s="456"/>
      <c r="J28" s="94"/>
      <c r="K28" s="94"/>
      <c r="L28" s="94"/>
      <c r="M28" s="309">
        <f t="shared" si="2"/>
        <v>0</v>
      </c>
      <c r="N28" s="309">
        <f t="shared" si="4"/>
        <v>0</v>
      </c>
      <c r="O28" s="310">
        <f t="shared" si="3"/>
        <v>0</v>
      </c>
      <c r="P28" s="337"/>
      <c r="Q28" s="337"/>
      <c r="R28" s="337"/>
      <c r="S28" s="337"/>
      <c r="T28" s="319"/>
    </row>
    <row r="29" spans="2:20" ht="13" x14ac:dyDescent="0.15">
      <c r="B29" s="93"/>
      <c r="C29" s="448"/>
      <c r="D29" s="449"/>
      <c r="E29" s="448"/>
      <c r="F29" s="449"/>
      <c r="G29" s="130"/>
      <c r="H29" s="455"/>
      <c r="I29" s="456"/>
      <c r="J29" s="94"/>
      <c r="K29" s="94"/>
      <c r="L29" s="94"/>
      <c r="M29" s="309">
        <f t="shared" si="2"/>
        <v>0</v>
      </c>
      <c r="N29" s="309">
        <f t="shared" si="4"/>
        <v>0</v>
      </c>
      <c r="O29" s="310">
        <f t="shared" si="3"/>
        <v>0</v>
      </c>
      <c r="P29" s="337"/>
      <c r="Q29" s="337"/>
      <c r="R29" s="337"/>
      <c r="S29" s="337"/>
      <c r="T29" s="319"/>
    </row>
    <row r="30" spans="2:20" ht="13" x14ac:dyDescent="0.15">
      <c r="B30" s="93"/>
      <c r="C30" s="448"/>
      <c r="D30" s="449"/>
      <c r="E30" s="448"/>
      <c r="F30" s="449"/>
      <c r="G30" s="130"/>
      <c r="H30" s="455"/>
      <c r="I30" s="456"/>
      <c r="J30" s="94"/>
      <c r="K30" s="94"/>
      <c r="L30" s="94"/>
      <c r="M30" s="309">
        <f t="shared" si="2"/>
        <v>0</v>
      </c>
      <c r="N30" s="309">
        <f t="shared" si="4"/>
        <v>0</v>
      </c>
      <c r="O30" s="310">
        <f t="shared" si="3"/>
        <v>0</v>
      </c>
      <c r="P30" s="337"/>
      <c r="Q30" s="337"/>
      <c r="R30" s="337"/>
      <c r="S30" s="337"/>
      <c r="T30" s="319"/>
    </row>
    <row r="31" spans="2:20" ht="13" x14ac:dyDescent="0.15">
      <c r="B31" s="93"/>
      <c r="C31" s="448"/>
      <c r="D31" s="449"/>
      <c r="E31" s="448"/>
      <c r="F31" s="449"/>
      <c r="G31" s="130"/>
      <c r="H31" s="455"/>
      <c r="I31" s="456"/>
      <c r="J31" s="94"/>
      <c r="K31" s="94"/>
      <c r="L31" s="94"/>
      <c r="M31" s="309">
        <f t="shared" si="2"/>
        <v>0</v>
      </c>
      <c r="N31" s="309">
        <f t="shared" si="4"/>
        <v>0</v>
      </c>
      <c r="O31" s="310">
        <f t="shared" si="3"/>
        <v>0</v>
      </c>
      <c r="P31" s="337"/>
      <c r="Q31" s="337"/>
      <c r="R31" s="337"/>
      <c r="S31" s="337"/>
      <c r="T31" s="319"/>
    </row>
    <row r="32" spans="2:20" ht="13" x14ac:dyDescent="0.15">
      <c r="B32" s="93"/>
      <c r="C32" s="448"/>
      <c r="D32" s="449"/>
      <c r="E32" s="448"/>
      <c r="F32" s="449"/>
      <c r="G32" s="130"/>
      <c r="H32" s="455"/>
      <c r="I32" s="456"/>
      <c r="J32" s="94"/>
      <c r="K32" s="94"/>
      <c r="L32" s="94"/>
      <c r="M32" s="309">
        <f t="shared" si="2"/>
        <v>0</v>
      </c>
      <c r="N32" s="309">
        <f t="shared" si="4"/>
        <v>0</v>
      </c>
      <c r="O32" s="310">
        <f t="shared" si="3"/>
        <v>0</v>
      </c>
      <c r="P32" s="337"/>
      <c r="Q32" s="337"/>
      <c r="R32" s="337"/>
      <c r="S32" s="337"/>
      <c r="T32" s="319"/>
    </row>
    <row r="33" spans="2:20" ht="13" x14ac:dyDescent="0.15">
      <c r="B33" s="93"/>
      <c r="C33" s="448"/>
      <c r="D33" s="449"/>
      <c r="E33" s="448"/>
      <c r="F33" s="449"/>
      <c r="G33" s="130"/>
      <c r="H33" s="455"/>
      <c r="I33" s="456"/>
      <c r="J33" s="94"/>
      <c r="K33" s="94"/>
      <c r="L33" s="94"/>
      <c r="M33" s="309">
        <f t="shared" si="2"/>
        <v>0</v>
      </c>
      <c r="N33" s="309">
        <f t="shared" si="4"/>
        <v>0</v>
      </c>
      <c r="O33" s="310">
        <f t="shared" si="3"/>
        <v>0</v>
      </c>
      <c r="P33" s="337"/>
      <c r="Q33" s="337"/>
      <c r="R33" s="337"/>
      <c r="S33" s="337"/>
      <c r="T33" s="319"/>
    </row>
    <row r="34" spans="2:20" ht="13" x14ac:dyDescent="0.15">
      <c r="B34" s="93"/>
      <c r="C34" s="448"/>
      <c r="D34" s="449"/>
      <c r="E34" s="448"/>
      <c r="F34" s="449"/>
      <c r="G34" s="130"/>
      <c r="H34" s="455"/>
      <c r="I34" s="456"/>
      <c r="J34" s="94"/>
      <c r="K34" s="94"/>
      <c r="L34" s="94"/>
      <c r="M34" s="309">
        <f t="shared" si="2"/>
        <v>0</v>
      </c>
      <c r="N34" s="309">
        <f t="shared" si="4"/>
        <v>0</v>
      </c>
      <c r="O34" s="310">
        <f t="shared" si="3"/>
        <v>0</v>
      </c>
      <c r="P34" s="337"/>
      <c r="Q34" s="337"/>
      <c r="R34" s="337"/>
      <c r="S34" s="337"/>
      <c r="T34" s="319"/>
    </row>
    <row r="35" spans="2:20" ht="13" x14ac:dyDescent="0.15">
      <c r="B35" s="93"/>
      <c r="C35" s="448"/>
      <c r="D35" s="449"/>
      <c r="E35" s="448"/>
      <c r="F35" s="449"/>
      <c r="G35" s="130"/>
      <c r="H35" s="455"/>
      <c r="I35" s="456"/>
      <c r="J35" s="94"/>
      <c r="K35" s="94"/>
      <c r="L35" s="94"/>
      <c r="M35" s="309">
        <f t="shared" si="2"/>
        <v>0</v>
      </c>
      <c r="N35" s="309">
        <f t="shared" si="4"/>
        <v>0</v>
      </c>
      <c r="O35" s="310">
        <f t="shared" si="3"/>
        <v>0</v>
      </c>
      <c r="P35" s="337"/>
      <c r="Q35" s="337"/>
      <c r="R35" s="337"/>
      <c r="S35" s="337"/>
      <c r="T35" s="319"/>
    </row>
    <row r="36" spans="2:20" ht="13" x14ac:dyDescent="0.15">
      <c r="B36" s="93"/>
      <c r="C36" s="448"/>
      <c r="D36" s="449"/>
      <c r="E36" s="448"/>
      <c r="F36" s="449"/>
      <c r="G36" s="130"/>
      <c r="H36" s="455"/>
      <c r="I36" s="456"/>
      <c r="J36" s="94"/>
      <c r="K36" s="94"/>
      <c r="L36" s="94"/>
      <c r="M36" s="309">
        <f t="shared" si="2"/>
        <v>0</v>
      </c>
      <c r="N36" s="309">
        <f t="shared" si="4"/>
        <v>0</v>
      </c>
      <c r="O36" s="310">
        <f t="shared" si="3"/>
        <v>0</v>
      </c>
      <c r="P36" s="337"/>
      <c r="Q36" s="337"/>
      <c r="R36" s="337"/>
      <c r="S36" s="337"/>
      <c r="T36" s="319"/>
    </row>
    <row r="37" spans="2:20" ht="13" x14ac:dyDescent="0.15">
      <c r="B37" s="93"/>
      <c r="C37" s="448"/>
      <c r="D37" s="449"/>
      <c r="E37" s="448"/>
      <c r="F37" s="449"/>
      <c r="G37" s="130"/>
      <c r="H37" s="455"/>
      <c r="I37" s="456"/>
      <c r="J37" s="94"/>
      <c r="K37" s="94"/>
      <c r="L37" s="94"/>
      <c r="M37" s="309">
        <f t="shared" si="2"/>
        <v>0</v>
      </c>
      <c r="N37" s="309">
        <f t="shared" si="4"/>
        <v>0</v>
      </c>
      <c r="O37" s="310">
        <f t="shared" si="3"/>
        <v>0</v>
      </c>
      <c r="P37" s="337"/>
      <c r="Q37" s="337"/>
      <c r="R37" s="337"/>
      <c r="S37" s="337"/>
      <c r="T37" s="319"/>
    </row>
    <row r="38" spans="2:20" ht="13" x14ac:dyDescent="0.15">
      <c r="B38" s="93"/>
      <c r="C38" s="448"/>
      <c r="D38" s="449"/>
      <c r="E38" s="448"/>
      <c r="F38" s="449"/>
      <c r="G38" s="130"/>
      <c r="H38" s="455"/>
      <c r="I38" s="456"/>
      <c r="J38" s="94"/>
      <c r="K38" s="94"/>
      <c r="L38" s="94"/>
      <c r="M38" s="309">
        <f t="shared" si="2"/>
        <v>0</v>
      </c>
      <c r="N38" s="309">
        <f t="shared" si="4"/>
        <v>0</v>
      </c>
      <c r="O38" s="310">
        <f t="shared" si="3"/>
        <v>0</v>
      </c>
      <c r="P38" s="337"/>
      <c r="Q38" s="337"/>
      <c r="R38" s="337"/>
      <c r="S38" s="337"/>
      <c r="T38" s="319"/>
    </row>
    <row r="39" spans="2:20" ht="13" x14ac:dyDescent="0.15">
      <c r="B39" s="93"/>
      <c r="C39" s="448"/>
      <c r="D39" s="449"/>
      <c r="E39" s="448"/>
      <c r="F39" s="449"/>
      <c r="G39" s="130"/>
      <c r="H39" s="455"/>
      <c r="I39" s="456"/>
      <c r="J39" s="94"/>
      <c r="K39" s="94"/>
      <c r="L39" s="94"/>
      <c r="M39" s="309">
        <f t="shared" si="2"/>
        <v>0</v>
      </c>
      <c r="N39" s="309">
        <f t="shared" si="4"/>
        <v>0</v>
      </c>
      <c r="O39" s="310">
        <f t="shared" si="3"/>
        <v>0</v>
      </c>
      <c r="P39" s="337"/>
      <c r="Q39" s="337"/>
      <c r="R39" s="337"/>
      <c r="S39" s="337"/>
      <c r="T39" s="319"/>
    </row>
    <row r="40" spans="2:20" ht="13" x14ac:dyDescent="0.15">
      <c r="B40" s="93"/>
      <c r="C40" s="448"/>
      <c r="D40" s="449"/>
      <c r="E40" s="448"/>
      <c r="F40" s="449"/>
      <c r="G40" s="130"/>
      <c r="H40" s="455"/>
      <c r="I40" s="456"/>
      <c r="J40" s="94"/>
      <c r="K40" s="94"/>
      <c r="L40" s="94"/>
      <c r="M40" s="309">
        <f t="shared" si="2"/>
        <v>0</v>
      </c>
      <c r="N40" s="309">
        <f t="shared" si="4"/>
        <v>0</v>
      </c>
      <c r="O40" s="310">
        <f t="shared" si="3"/>
        <v>0</v>
      </c>
      <c r="P40" s="337"/>
      <c r="Q40" s="337"/>
      <c r="R40" s="337"/>
      <c r="S40" s="337"/>
      <c r="T40" s="319"/>
    </row>
    <row r="41" spans="2:20" ht="13" x14ac:dyDescent="0.15">
      <c r="B41" s="93"/>
      <c r="C41" s="448"/>
      <c r="D41" s="449"/>
      <c r="E41" s="448"/>
      <c r="F41" s="449"/>
      <c r="G41" s="130"/>
      <c r="H41" s="455"/>
      <c r="I41" s="456"/>
      <c r="J41" s="94"/>
      <c r="K41" s="94"/>
      <c r="L41" s="94"/>
      <c r="M41" s="309">
        <f t="shared" si="2"/>
        <v>0</v>
      </c>
      <c r="N41" s="309">
        <f t="shared" si="4"/>
        <v>0</v>
      </c>
      <c r="O41" s="310">
        <f t="shared" si="3"/>
        <v>0</v>
      </c>
      <c r="P41" s="337"/>
      <c r="Q41" s="337"/>
      <c r="R41" s="337"/>
      <c r="S41" s="337"/>
      <c r="T41" s="319"/>
    </row>
    <row r="42" spans="2:20" ht="13" x14ac:dyDescent="0.15">
      <c r="B42" s="93"/>
      <c r="C42" s="448"/>
      <c r="D42" s="449"/>
      <c r="E42" s="448"/>
      <c r="F42" s="449"/>
      <c r="G42" s="130"/>
      <c r="H42" s="455"/>
      <c r="I42" s="456"/>
      <c r="J42" s="94"/>
      <c r="K42" s="94"/>
      <c r="L42" s="94"/>
      <c r="M42" s="309">
        <f t="shared" si="2"/>
        <v>0</v>
      </c>
      <c r="N42" s="309">
        <f t="shared" si="4"/>
        <v>0</v>
      </c>
      <c r="O42" s="310">
        <f t="shared" si="3"/>
        <v>0</v>
      </c>
      <c r="P42" s="337"/>
      <c r="Q42" s="337"/>
      <c r="R42" s="337"/>
      <c r="S42" s="337"/>
      <c r="T42" s="319"/>
    </row>
    <row r="43" spans="2:20" ht="13" x14ac:dyDescent="0.15">
      <c r="B43" s="93"/>
      <c r="C43" s="448"/>
      <c r="D43" s="449"/>
      <c r="E43" s="448"/>
      <c r="F43" s="449"/>
      <c r="G43" s="130"/>
      <c r="H43" s="455"/>
      <c r="I43" s="456"/>
      <c r="J43" s="94"/>
      <c r="K43" s="94"/>
      <c r="L43" s="94"/>
      <c r="M43" s="309">
        <f t="shared" si="2"/>
        <v>0</v>
      </c>
      <c r="N43" s="309">
        <f t="shared" si="4"/>
        <v>0</v>
      </c>
      <c r="O43" s="310">
        <f t="shared" si="3"/>
        <v>0</v>
      </c>
      <c r="P43" s="337"/>
      <c r="Q43" s="337"/>
      <c r="R43" s="337"/>
      <c r="S43" s="337"/>
      <c r="T43" s="319"/>
    </row>
    <row r="44" spans="2:20" ht="13" x14ac:dyDescent="0.15">
      <c r="B44" s="93"/>
      <c r="C44" s="448"/>
      <c r="D44" s="449"/>
      <c r="E44" s="448"/>
      <c r="F44" s="449"/>
      <c r="G44" s="130"/>
      <c r="H44" s="455"/>
      <c r="I44" s="456"/>
      <c r="J44" s="94"/>
      <c r="K44" s="94"/>
      <c r="L44" s="94"/>
      <c r="M44" s="309">
        <f t="shared" si="2"/>
        <v>0</v>
      </c>
      <c r="N44" s="309">
        <f t="shared" si="4"/>
        <v>0</v>
      </c>
      <c r="O44" s="310">
        <f t="shared" si="3"/>
        <v>0</v>
      </c>
      <c r="P44" s="337"/>
      <c r="Q44" s="337"/>
      <c r="R44" s="337"/>
      <c r="S44" s="337"/>
      <c r="T44" s="319"/>
    </row>
    <row r="45" spans="2:20" ht="13" x14ac:dyDescent="0.15">
      <c r="B45" s="93"/>
      <c r="C45" s="448"/>
      <c r="D45" s="449"/>
      <c r="E45" s="448"/>
      <c r="F45" s="449"/>
      <c r="G45" s="130"/>
      <c r="H45" s="455"/>
      <c r="I45" s="456"/>
      <c r="J45" s="94"/>
      <c r="K45" s="94"/>
      <c r="L45" s="94"/>
      <c r="M45" s="309">
        <f t="shared" si="2"/>
        <v>0</v>
      </c>
      <c r="N45" s="309">
        <f t="shared" si="4"/>
        <v>0</v>
      </c>
      <c r="O45" s="310">
        <f t="shared" si="3"/>
        <v>0</v>
      </c>
      <c r="P45" s="337"/>
      <c r="Q45" s="337"/>
      <c r="R45" s="337"/>
      <c r="S45" s="337"/>
      <c r="T45" s="319"/>
    </row>
    <row r="46" spans="2:20" ht="13" x14ac:dyDescent="0.15">
      <c r="B46" s="93"/>
      <c r="C46" s="448"/>
      <c r="D46" s="449"/>
      <c r="E46" s="448"/>
      <c r="F46" s="449"/>
      <c r="G46" s="130"/>
      <c r="H46" s="455"/>
      <c r="I46" s="456"/>
      <c r="J46" s="94"/>
      <c r="K46" s="94"/>
      <c r="L46" s="94"/>
      <c r="M46" s="309">
        <f t="shared" si="2"/>
        <v>0</v>
      </c>
      <c r="N46" s="309">
        <f t="shared" si="4"/>
        <v>0</v>
      </c>
      <c r="O46" s="310">
        <f t="shared" si="3"/>
        <v>0</v>
      </c>
      <c r="P46" s="337"/>
      <c r="Q46" s="337"/>
      <c r="R46" s="337"/>
      <c r="S46" s="337"/>
      <c r="T46" s="319"/>
    </row>
    <row r="47" spans="2:20" ht="13" x14ac:dyDescent="0.15">
      <c r="B47" s="93"/>
      <c r="C47" s="448"/>
      <c r="D47" s="449"/>
      <c r="E47" s="448"/>
      <c r="F47" s="449"/>
      <c r="G47" s="130"/>
      <c r="H47" s="455"/>
      <c r="I47" s="456"/>
      <c r="J47" s="94"/>
      <c r="K47" s="94"/>
      <c r="L47" s="94"/>
      <c r="M47" s="309">
        <f t="shared" si="2"/>
        <v>0</v>
      </c>
      <c r="N47" s="309">
        <f t="shared" si="4"/>
        <v>0</v>
      </c>
      <c r="O47" s="310">
        <f t="shared" si="3"/>
        <v>0</v>
      </c>
      <c r="P47" s="337"/>
      <c r="Q47" s="337"/>
      <c r="R47" s="337"/>
      <c r="S47" s="337"/>
      <c r="T47" s="319"/>
    </row>
    <row r="48" spans="2:20" ht="13" x14ac:dyDescent="0.15">
      <c r="B48" s="93"/>
      <c r="C48" s="448"/>
      <c r="D48" s="449"/>
      <c r="E48" s="448"/>
      <c r="F48" s="449"/>
      <c r="G48" s="130"/>
      <c r="H48" s="455"/>
      <c r="I48" s="456"/>
      <c r="J48" s="94"/>
      <c r="K48" s="94"/>
      <c r="L48" s="94"/>
      <c r="M48" s="309">
        <f t="shared" si="2"/>
        <v>0</v>
      </c>
      <c r="N48" s="309">
        <f t="shared" si="4"/>
        <v>0</v>
      </c>
      <c r="O48" s="310">
        <f t="shared" si="3"/>
        <v>0</v>
      </c>
      <c r="P48" s="337"/>
      <c r="Q48" s="337"/>
      <c r="R48" s="337"/>
      <c r="S48" s="337"/>
      <c r="T48" s="319"/>
    </row>
    <row r="49" spans="2:22" ht="13" x14ac:dyDescent="0.15">
      <c r="B49" s="93"/>
      <c r="C49" s="448"/>
      <c r="D49" s="449"/>
      <c r="E49" s="448"/>
      <c r="F49" s="449"/>
      <c r="G49" s="130"/>
      <c r="H49" s="455"/>
      <c r="I49" s="456"/>
      <c r="J49" s="94"/>
      <c r="K49" s="94"/>
      <c r="L49" s="94"/>
      <c r="M49" s="309">
        <f t="shared" si="2"/>
        <v>0</v>
      </c>
      <c r="N49" s="309">
        <f t="shared" si="4"/>
        <v>0</v>
      </c>
      <c r="O49" s="310">
        <f t="shared" si="3"/>
        <v>0</v>
      </c>
      <c r="P49" s="337"/>
      <c r="Q49" s="337"/>
      <c r="R49" s="337"/>
      <c r="S49" s="337"/>
      <c r="T49" s="319"/>
    </row>
    <row r="50" spans="2:22" ht="13" x14ac:dyDescent="0.15">
      <c r="B50" s="93"/>
      <c r="C50" s="448"/>
      <c r="D50" s="449"/>
      <c r="E50" s="448"/>
      <c r="F50" s="449"/>
      <c r="G50" s="130"/>
      <c r="H50" s="455"/>
      <c r="I50" s="456"/>
      <c r="J50" s="94"/>
      <c r="K50" s="94"/>
      <c r="L50" s="94"/>
      <c r="M50" s="309">
        <f t="shared" si="2"/>
        <v>0</v>
      </c>
      <c r="N50" s="309">
        <f t="shared" si="4"/>
        <v>0</v>
      </c>
      <c r="O50" s="310">
        <f t="shared" si="3"/>
        <v>0</v>
      </c>
      <c r="P50" s="337"/>
      <c r="Q50" s="337"/>
      <c r="R50" s="337"/>
      <c r="S50" s="337"/>
      <c r="T50" s="319"/>
    </row>
    <row r="51" spans="2:22" ht="13" x14ac:dyDescent="0.15">
      <c r="B51" s="93"/>
      <c r="C51" s="448"/>
      <c r="D51" s="449"/>
      <c r="E51" s="448"/>
      <c r="F51" s="449"/>
      <c r="G51" s="130"/>
      <c r="H51" s="455"/>
      <c r="I51" s="456"/>
      <c r="J51" s="94"/>
      <c r="K51" s="94"/>
      <c r="L51" s="94"/>
      <c r="M51" s="309">
        <f t="shared" si="2"/>
        <v>0</v>
      </c>
      <c r="N51" s="309">
        <f t="shared" si="4"/>
        <v>0</v>
      </c>
      <c r="O51" s="310">
        <f t="shared" si="3"/>
        <v>0</v>
      </c>
      <c r="P51" s="337"/>
      <c r="Q51" s="337"/>
      <c r="R51" s="337"/>
      <c r="S51" s="337"/>
      <c r="T51" s="319"/>
    </row>
    <row r="52" spans="2:22" ht="13" x14ac:dyDescent="0.15">
      <c r="B52" s="93"/>
      <c r="C52" s="448"/>
      <c r="D52" s="449"/>
      <c r="E52" s="448"/>
      <c r="F52" s="449"/>
      <c r="G52" s="130"/>
      <c r="H52" s="455"/>
      <c r="I52" s="456"/>
      <c r="J52" s="94"/>
      <c r="K52" s="94"/>
      <c r="L52" s="94"/>
      <c r="M52" s="309">
        <f t="shared" si="2"/>
        <v>0</v>
      </c>
      <c r="N52" s="309">
        <f t="shared" si="4"/>
        <v>0</v>
      </c>
      <c r="O52" s="310">
        <f t="shared" si="3"/>
        <v>0</v>
      </c>
      <c r="P52" s="337"/>
      <c r="Q52" s="337"/>
      <c r="R52" s="337"/>
      <c r="S52" s="337"/>
      <c r="T52" s="319"/>
    </row>
    <row r="53" spans="2:22" ht="13" x14ac:dyDescent="0.15">
      <c r="B53" s="93"/>
      <c r="C53" s="448"/>
      <c r="D53" s="449"/>
      <c r="E53" s="448"/>
      <c r="F53" s="449"/>
      <c r="G53" s="130"/>
      <c r="H53" s="455"/>
      <c r="I53" s="456"/>
      <c r="J53" s="94"/>
      <c r="K53" s="94"/>
      <c r="L53" s="94"/>
      <c r="M53" s="309">
        <f t="shared" si="2"/>
        <v>0</v>
      </c>
      <c r="N53" s="309">
        <f t="shared" si="4"/>
        <v>0</v>
      </c>
      <c r="O53" s="310">
        <f t="shared" si="3"/>
        <v>0</v>
      </c>
      <c r="P53" s="337"/>
      <c r="Q53" s="337"/>
      <c r="R53" s="337"/>
      <c r="S53" s="337"/>
      <c r="T53" s="319"/>
    </row>
    <row r="54" spans="2:22" ht="13" x14ac:dyDescent="0.15">
      <c r="B54" s="93"/>
      <c r="C54" s="448"/>
      <c r="D54" s="449"/>
      <c r="E54" s="448"/>
      <c r="F54" s="449"/>
      <c r="G54" s="130"/>
      <c r="H54" s="455"/>
      <c r="I54" s="456"/>
      <c r="J54" s="94"/>
      <c r="K54" s="94"/>
      <c r="L54" s="94"/>
      <c r="M54" s="309">
        <f t="shared" si="2"/>
        <v>0</v>
      </c>
      <c r="N54" s="309">
        <f t="shared" si="4"/>
        <v>0</v>
      </c>
      <c r="O54" s="310">
        <f t="shared" si="3"/>
        <v>0</v>
      </c>
      <c r="P54" s="337"/>
      <c r="Q54" s="337"/>
      <c r="R54" s="337"/>
      <c r="S54" s="337"/>
      <c r="T54" s="319"/>
    </row>
    <row r="55" spans="2:22" ht="13" x14ac:dyDescent="0.15">
      <c r="B55" s="93"/>
      <c r="C55" s="448"/>
      <c r="D55" s="449"/>
      <c r="E55" s="448"/>
      <c r="F55" s="449"/>
      <c r="G55" s="130"/>
      <c r="H55" s="455"/>
      <c r="I55" s="456"/>
      <c r="J55" s="94"/>
      <c r="K55" s="94"/>
      <c r="L55" s="94"/>
      <c r="M55" s="309">
        <f t="shared" si="2"/>
        <v>0</v>
      </c>
      <c r="N55" s="309">
        <f t="shared" si="4"/>
        <v>0</v>
      </c>
      <c r="O55" s="310">
        <f t="shared" si="3"/>
        <v>0</v>
      </c>
      <c r="P55" s="337"/>
      <c r="Q55" s="337"/>
      <c r="R55" s="337"/>
      <c r="S55" s="337"/>
      <c r="T55" s="319"/>
    </row>
    <row r="56" spans="2:22" ht="13" x14ac:dyDescent="0.15">
      <c r="B56" s="319"/>
      <c r="C56" s="319"/>
      <c r="D56" s="312"/>
      <c r="E56" s="312"/>
      <c r="F56" s="312"/>
      <c r="G56" s="312"/>
      <c r="H56" s="312"/>
      <c r="I56" s="312" t="s">
        <v>243</v>
      </c>
      <c r="J56" s="319"/>
      <c r="K56" s="319"/>
      <c r="L56" s="319"/>
      <c r="M56" s="167">
        <f>SUM(M20:M55)</f>
        <v>0</v>
      </c>
      <c r="N56" s="167">
        <f>SUM(N20:N55)</f>
        <v>0</v>
      </c>
      <c r="O56" s="167">
        <f>SUM(O20:O55)</f>
        <v>0</v>
      </c>
      <c r="P56" s="337"/>
      <c r="Q56" s="337"/>
      <c r="R56" s="337"/>
      <c r="S56" s="337"/>
      <c r="T56" s="319"/>
    </row>
    <row r="57" spans="2:22" ht="13" x14ac:dyDescent="0.15">
      <c r="B57" s="339"/>
      <c r="C57" s="312"/>
      <c r="D57" s="312"/>
      <c r="E57" s="319"/>
      <c r="F57" s="319"/>
      <c r="G57" s="319"/>
      <c r="H57" s="319"/>
      <c r="I57" s="319"/>
      <c r="J57" s="312"/>
      <c r="K57" s="312"/>
      <c r="L57" s="312"/>
      <c r="M57" s="73"/>
      <c r="N57" s="73"/>
      <c r="O57" s="73"/>
      <c r="P57" s="337"/>
      <c r="Q57" s="337"/>
      <c r="R57" s="337"/>
      <c r="S57" s="337"/>
      <c r="T57" s="319"/>
    </row>
    <row r="58" spans="2:22" ht="13" x14ac:dyDescent="0.15">
      <c r="B58" s="324" t="s">
        <v>244</v>
      </c>
      <c r="C58" s="324" t="s">
        <v>245</v>
      </c>
      <c r="D58" s="324"/>
      <c r="E58" s="325"/>
      <c r="F58" s="325"/>
      <c r="G58" s="325"/>
      <c r="H58" s="325"/>
      <c r="I58" s="325"/>
      <c r="J58" s="325"/>
      <c r="K58" s="325"/>
      <c r="L58" s="325"/>
      <c r="M58" s="325"/>
      <c r="N58" s="325"/>
      <c r="O58" s="325"/>
      <c r="P58" s="326"/>
      <c r="Q58" s="327"/>
      <c r="R58" s="327"/>
      <c r="S58" s="327"/>
      <c r="T58" s="319"/>
    </row>
    <row r="59" spans="2:22" ht="13" x14ac:dyDescent="0.15">
      <c r="B59" s="312"/>
      <c r="C59" s="312"/>
      <c r="D59" s="312"/>
      <c r="E59" s="319"/>
      <c r="F59" s="319"/>
      <c r="G59" s="319"/>
      <c r="H59" s="319"/>
      <c r="I59" s="319"/>
      <c r="J59" s="319"/>
      <c r="K59" s="319"/>
      <c r="L59" s="319"/>
      <c r="M59" s="319"/>
      <c r="N59" s="319"/>
      <c r="O59" s="319"/>
      <c r="P59" s="337"/>
      <c r="Q59" s="337"/>
      <c r="R59" s="337"/>
      <c r="S59" s="337"/>
      <c r="T59" s="319"/>
    </row>
    <row r="60" spans="2:22" ht="25.5" customHeight="1" x14ac:dyDescent="0.15">
      <c r="B60" s="319"/>
      <c r="C60" s="353"/>
      <c r="D60" s="354" t="str">
        <f>IF(COUNTA(D62:D83)&lt;COUNTA(E62:E83),"Let op! Vul ook de aanschafdatum in!","")</f>
        <v/>
      </c>
      <c r="E60" s="319"/>
      <c r="F60" s="355"/>
      <c r="G60" s="356"/>
      <c r="H60" s="356"/>
      <c r="I60" s="357"/>
      <c r="J60" s="439" t="s">
        <v>246</v>
      </c>
      <c r="K60" s="440"/>
      <c r="L60" s="441"/>
      <c r="M60" s="434" t="s">
        <v>236</v>
      </c>
      <c r="N60" s="435"/>
      <c r="O60" s="436"/>
      <c r="P60" s="352"/>
      <c r="Q60" s="352"/>
      <c r="R60" s="352"/>
      <c r="S60" s="352"/>
      <c r="T60" s="337"/>
      <c r="U60" s="358"/>
    </row>
    <row r="61" spans="2:22" ht="42" x14ac:dyDescent="0.15">
      <c r="B61" s="348" t="s">
        <v>237</v>
      </c>
      <c r="C61" s="72" t="s">
        <v>247</v>
      </c>
      <c r="D61" s="350" t="s">
        <v>248</v>
      </c>
      <c r="E61" s="349" t="s">
        <v>249</v>
      </c>
      <c r="F61" s="213" t="s">
        <v>250</v>
      </c>
      <c r="G61" s="359" t="s">
        <v>251</v>
      </c>
      <c r="H61" s="359" t="s">
        <v>252</v>
      </c>
      <c r="I61" s="359" t="s">
        <v>253</v>
      </c>
      <c r="J61" s="72" t="str">
        <f>IF(Deelnemersoverzicht!$C$19=Lijsten!$A$23,"",Lijsten!$D$3)</f>
        <v>Industrieel onderzoek</v>
      </c>
      <c r="K61" s="72" t="str">
        <f>IF(Deelnemersoverzicht!$C$19=Lijsten!$A$23,"",Lijsten!$D$4)</f>
        <v>Experimentele ontwikkeling</v>
      </c>
      <c r="L61" s="72" t="s">
        <v>254</v>
      </c>
      <c r="M61" s="72" t="str">
        <f>IF(Deelnemersoverzicht!$C$19=Lijsten!$A$23,"",Lijsten!$D$3)</f>
        <v>Industrieel onderzoek</v>
      </c>
      <c r="N61" s="72" t="str">
        <f>IF(Deelnemersoverzicht!$C$19=Lijsten!$A$23,"",Lijsten!$D$4)</f>
        <v>Experimentele ontwikkeling</v>
      </c>
      <c r="O61" s="72" t="s">
        <v>242</v>
      </c>
      <c r="P61" s="42"/>
      <c r="Q61" s="42"/>
      <c r="R61" s="42"/>
      <c r="S61" s="42"/>
      <c r="T61" s="337"/>
      <c r="U61" s="360" t="s">
        <v>255</v>
      </c>
    </row>
    <row r="62" spans="2:22" ht="13" x14ac:dyDescent="0.15">
      <c r="B62" s="93"/>
      <c r="C62" s="93"/>
      <c r="D62" s="95"/>
      <c r="E62" s="96"/>
      <c r="F62" s="97"/>
      <c r="G62" s="131">
        <f t="shared" ref="G62:G82" si="5">IFERROR(E62/F62,0)</f>
        <v>0</v>
      </c>
      <c r="H62" s="96"/>
      <c r="I62" s="132">
        <f>IFERROR(G62/H62,0)</f>
        <v>0</v>
      </c>
      <c r="J62" s="94"/>
      <c r="K62" s="94"/>
      <c r="L62" s="96"/>
      <c r="M62" s="309">
        <f>+H62*J62</f>
        <v>0</v>
      </c>
      <c r="N62" s="309">
        <f t="shared" ref="N62" si="6">+H62*K62</f>
        <v>0</v>
      </c>
      <c r="O62" s="310">
        <f>I62*L62</f>
        <v>0</v>
      </c>
      <c r="P62" s="42"/>
      <c r="Q62" s="42"/>
      <c r="R62" s="42"/>
      <c r="S62" s="42"/>
      <c r="T62" s="337"/>
      <c r="U62" s="131" t="str">
        <f>IFERROR(IF(D62&gt;=Deelnemersoverzicht!$B$9,"Na startdatum aangekocht", IF(DATEDIF('Begroting P'!$D62,Startdatum,"D")&gt;0,IF((('Begroting P'!$F62-((DATEDIF($D62,Startdatum,"M")/12)))*($E62/$F62))&lt;0,"Dit is afgeschreven!",(('Begroting P'!$F62-((DATEDIF($D62,Startdatum,"M")/12)))*($E62/$F62))),($E62/$F62))),0)</f>
        <v>Na startdatum aangekocht</v>
      </c>
      <c r="V62" s="338"/>
    </row>
    <row r="63" spans="2:22" ht="13" x14ac:dyDescent="0.15">
      <c r="B63" s="93"/>
      <c r="C63" s="93"/>
      <c r="D63" s="95"/>
      <c r="E63" s="96"/>
      <c r="F63" s="97"/>
      <c r="G63" s="131">
        <f t="shared" si="5"/>
        <v>0</v>
      </c>
      <c r="H63" s="96"/>
      <c r="I63" s="132">
        <f t="shared" ref="I63:I83" si="7">IFERROR(G63/H63,0)</f>
        <v>0</v>
      </c>
      <c r="J63" s="94"/>
      <c r="K63" s="94"/>
      <c r="L63" s="96"/>
      <c r="M63" s="309">
        <f t="shared" ref="M63:M83" si="8">+H63*J63</f>
        <v>0</v>
      </c>
      <c r="N63" s="309">
        <f t="shared" ref="N63:N83" si="9">+H63*K63</f>
        <v>0</v>
      </c>
      <c r="O63" s="310">
        <f t="shared" ref="O63:O83" si="10">I63*L63</f>
        <v>0</v>
      </c>
      <c r="P63" s="42"/>
      <c r="Q63" s="42"/>
      <c r="R63" s="42"/>
      <c r="S63" s="42"/>
      <c r="T63" s="337"/>
      <c r="U63" s="131" t="str">
        <f>IFERROR(IF(D63&gt;=Deelnemersoverzicht!$B$9,"Na startdatum aangekocht", IF(DATEDIF('Begroting P'!$D63,Startdatum,"D")&gt;0,IF((('Begroting P'!$F63-((DATEDIF($D63,Startdatum,"M")/12)))*($E63/$F63))&lt;0,"Dit is afgeschreven!",(('Begroting P'!$F63-((DATEDIF($D63,Startdatum,"M")/12)))*($E63/$F63))),($E63/$F63))),0)</f>
        <v>Na startdatum aangekocht</v>
      </c>
    </row>
    <row r="64" spans="2:22" ht="13" x14ac:dyDescent="0.15">
      <c r="B64" s="93"/>
      <c r="C64" s="93"/>
      <c r="D64" s="95"/>
      <c r="E64" s="96"/>
      <c r="F64" s="97"/>
      <c r="G64" s="131">
        <f t="shared" si="5"/>
        <v>0</v>
      </c>
      <c r="H64" s="96"/>
      <c r="I64" s="132">
        <f t="shared" si="7"/>
        <v>0</v>
      </c>
      <c r="J64" s="94"/>
      <c r="K64" s="94"/>
      <c r="L64" s="96"/>
      <c r="M64" s="309">
        <f t="shared" si="8"/>
        <v>0</v>
      </c>
      <c r="N64" s="309">
        <f t="shared" si="9"/>
        <v>0</v>
      </c>
      <c r="O64" s="310">
        <f t="shared" si="10"/>
        <v>0</v>
      </c>
      <c r="P64" s="42"/>
      <c r="Q64" s="42"/>
      <c r="R64" s="42"/>
      <c r="S64" s="42"/>
      <c r="T64" s="337"/>
      <c r="U64" s="131" t="str">
        <f>IFERROR(IF(D64&gt;=Deelnemersoverzicht!$B$9,"Na startdatum aangekocht", IF(DATEDIF('Begroting P'!$D64,Startdatum,"D")&gt;0,IF((('Begroting P'!$F64-((DATEDIF($D64,Startdatum,"M")/12)))*($E64/$F64))&lt;0,"Dit is afgeschreven!",(('Begroting P'!$F64-((DATEDIF($D64,Startdatum,"M")/12)))*($E64/$F64))),($E64/$F64))),0)</f>
        <v>Na startdatum aangekocht</v>
      </c>
    </row>
    <row r="65" spans="2:21" ht="13" x14ac:dyDescent="0.15">
      <c r="B65" s="93"/>
      <c r="C65" s="93"/>
      <c r="D65" s="95"/>
      <c r="E65" s="96"/>
      <c r="F65" s="97"/>
      <c r="G65" s="131">
        <f t="shared" si="5"/>
        <v>0</v>
      </c>
      <c r="H65" s="96"/>
      <c r="I65" s="132">
        <f t="shared" si="7"/>
        <v>0</v>
      </c>
      <c r="J65" s="94"/>
      <c r="K65" s="94"/>
      <c r="L65" s="96"/>
      <c r="M65" s="309">
        <f t="shared" si="8"/>
        <v>0</v>
      </c>
      <c r="N65" s="309">
        <f t="shared" si="9"/>
        <v>0</v>
      </c>
      <c r="O65" s="310">
        <f t="shared" si="10"/>
        <v>0</v>
      </c>
      <c r="P65" s="42"/>
      <c r="Q65" s="42"/>
      <c r="R65" s="42"/>
      <c r="S65" s="42"/>
      <c r="T65" s="337"/>
      <c r="U65" s="131" t="str">
        <f>IFERROR(IF(D65&gt;=Deelnemersoverzicht!$B$9,"Na startdatum aangekocht", IF(DATEDIF('Begroting P'!$D65,Startdatum,"D")&gt;0,IF((('Begroting P'!$F65-((DATEDIF($D65,Startdatum,"M")/12)))*($E65/$F65))&lt;0,"Dit is afgeschreven!",(('Begroting P'!$F65-((DATEDIF($D65,Startdatum,"M")/12)))*($E65/$F65))),($E65/$F65))),0)</f>
        <v>Na startdatum aangekocht</v>
      </c>
    </row>
    <row r="66" spans="2:21" ht="13" x14ac:dyDescent="0.15">
      <c r="B66" s="93"/>
      <c r="C66" s="93"/>
      <c r="D66" s="95"/>
      <c r="E66" s="96"/>
      <c r="F66" s="97"/>
      <c r="G66" s="131">
        <f t="shared" si="5"/>
        <v>0</v>
      </c>
      <c r="H66" s="96"/>
      <c r="I66" s="132">
        <f t="shared" si="7"/>
        <v>0</v>
      </c>
      <c r="J66" s="94"/>
      <c r="K66" s="94"/>
      <c r="L66" s="96"/>
      <c r="M66" s="309">
        <f t="shared" si="8"/>
        <v>0</v>
      </c>
      <c r="N66" s="309">
        <f t="shared" si="9"/>
        <v>0</v>
      </c>
      <c r="O66" s="310">
        <f t="shared" si="10"/>
        <v>0</v>
      </c>
      <c r="P66" s="42"/>
      <c r="Q66" s="42"/>
      <c r="R66" s="42"/>
      <c r="S66" s="42"/>
      <c r="T66" s="337"/>
      <c r="U66" s="131" t="str">
        <f>IFERROR(IF(D66&gt;=Deelnemersoverzicht!$B$9,"Na startdatum aangekocht", IF(DATEDIF('Begroting P'!$D66,Startdatum,"D")&gt;0,IF((('Begroting P'!$F66-((DATEDIF($D66,Startdatum,"M")/12)))*($E66/$F66))&lt;0,"Dit is afgeschreven!",(('Begroting P'!$F66-((DATEDIF($D66,Startdatum,"M")/12)))*($E66/$F66))),($E66/$F66))),0)</f>
        <v>Na startdatum aangekocht</v>
      </c>
    </row>
    <row r="67" spans="2:21" ht="13" x14ac:dyDescent="0.15">
      <c r="B67" s="93"/>
      <c r="C67" s="93"/>
      <c r="D67" s="95"/>
      <c r="E67" s="96"/>
      <c r="F67" s="97"/>
      <c r="G67" s="131">
        <f t="shared" si="5"/>
        <v>0</v>
      </c>
      <c r="H67" s="96"/>
      <c r="I67" s="132">
        <f t="shared" si="7"/>
        <v>0</v>
      </c>
      <c r="J67" s="94"/>
      <c r="K67" s="94"/>
      <c r="L67" s="96"/>
      <c r="M67" s="309">
        <f t="shared" si="8"/>
        <v>0</v>
      </c>
      <c r="N67" s="309">
        <f t="shared" si="9"/>
        <v>0</v>
      </c>
      <c r="O67" s="310">
        <f t="shared" si="10"/>
        <v>0</v>
      </c>
      <c r="P67" s="42"/>
      <c r="Q67" s="42"/>
      <c r="R67" s="42"/>
      <c r="S67" s="42"/>
      <c r="T67" s="337"/>
      <c r="U67" s="131" t="str">
        <f>IFERROR(IF(D67&gt;=Deelnemersoverzicht!$B$9,"Na startdatum aangekocht", IF(DATEDIF('Begroting P'!$D67,Startdatum,"D")&gt;0,IF((('Begroting P'!$F67-((DATEDIF($D67,Startdatum,"M")/12)))*($E67/$F67))&lt;0,"Dit is afgeschreven!",(('Begroting P'!$F67-((DATEDIF($D67,Startdatum,"M")/12)))*($E67/$F67))),($E67/$F67))),0)</f>
        <v>Na startdatum aangekocht</v>
      </c>
    </row>
    <row r="68" spans="2:21" ht="13" x14ac:dyDescent="0.15">
      <c r="B68" s="93"/>
      <c r="C68" s="93"/>
      <c r="D68" s="95"/>
      <c r="E68" s="96"/>
      <c r="F68" s="97"/>
      <c r="G68" s="131">
        <f t="shared" si="5"/>
        <v>0</v>
      </c>
      <c r="H68" s="96"/>
      <c r="I68" s="132">
        <f t="shared" si="7"/>
        <v>0</v>
      </c>
      <c r="J68" s="94"/>
      <c r="K68" s="94"/>
      <c r="L68" s="96"/>
      <c r="M68" s="309">
        <f t="shared" si="8"/>
        <v>0</v>
      </c>
      <c r="N68" s="309">
        <f t="shared" si="9"/>
        <v>0</v>
      </c>
      <c r="O68" s="310">
        <f t="shared" si="10"/>
        <v>0</v>
      </c>
      <c r="P68" s="42"/>
      <c r="Q68" s="42"/>
      <c r="R68" s="42"/>
      <c r="S68" s="42"/>
      <c r="T68" s="337"/>
      <c r="U68" s="131" t="str">
        <f>IFERROR(IF(D68&gt;=Deelnemersoverzicht!$B$9,"Na startdatum aangekocht", IF(DATEDIF('Begroting P'!$D68,Startdatum,"D")&gt;0,IF((('Begroting P'!$F68-((DATEDIF($D68,Startdatum,"M")/12)))*($E68/$F68))&lt;0,"Dit is afgeschreven!",(('Begroting P'!$F68-((DATEDIF($D68,Startdatum,"M")/12)))*($E68/$F68))),($E68/$F68))),0)</f>
        <v>Na startdatum aangekocht</v>
      </c>
    </row>
    <row r="69" spans="2:21" ht="13" x14ac:dyDescent="0.15">
      <c r="B69" s="93"/>
      <c r="C69" s="93"/>
      <c r="D69" s="95"/>
      <c r="E69" s="96"/>
      <c r="F69" s="97"/>
      <c r="G69" s="131">
        <f t="shared" si="5"/>
        <v>0</v>
      </c>
      <c r="H69" s="96"/>
      <c r="I69" s="132">
        <f t="shared" si="7"/>
        <v>0</v>
      </c>
      <c r="J69" s="94"/>
      <c r="K69" s="94"/>
      <c r="L69" s="96"/>
      <c r="M69" s="309">
        <f t="shared" si="8"/>
        <v>0</v>
      </c>
      <c r="N69" s="309">
        <f t="shared" si="9"/>
        <v>0</v>
      </c>
      <c r="O69" s="310">
        <f t="shared" si="10"/>
        <v>0</v>
      </c>
      <c r="P69" s="42"/>
      <c r="Q69" s="42"/>
      <c r="R69" s="42"/>
      <c r="S69" s="42"/>
      <c r="T69" s="337"/>
      <c r="U69" s="131" t="str">
        <f>IFERROR(IF(D69&gt;=Deelnemersoverzicht!$B$9,"Na startdatum aangekocht", IF(DATEDIF('Begroting P'!$D69,Startdatum,"D")&gt;0,IF((('Begroting P'!$F69-((DATEDIF($D69,Startdatum,"M")/12)))*($E69/$F69))&lt;0,"Dit is afgeschreven!",(('Begroting P'!$F69-((DATEDIF($D69,Startdatum,"M")/12)))*($E69/$F69))),($E69/$F69))),0)</f>
        <v>Na startdatum aangekocht</v>
      </c>
    </row>
    <row r="70" spans="2:21" ht="13" x14ac:dyDescent="0.15">
      <c r="B70" s="93"/>
      <c r="C70" s="93"/>
      <c r="D70" s="95"/>
      <c r="E70" s="96"/>
      <c r="F70" s="97"/>
      <c r="G70" s="131">
        <f t="shared" si="5"/>
        <v>0</v>
      </c>
      <c r="H70" s="96"/>
      <c r="I70" s="132">
        <f t="shared" si="7"/>
        <v>0</v>
      </c>
      <c r="J70" s="94"/>
      <c r="K70" s="94"/>
      <c r="L70" s="96"/>
      <c r="M70" s="309">
        <f t="shared" si="8"/>
        <v>0</v>
      </c>
      <c r="N70" s="309">
        <f t="shared" si="9"/>
        <v>0</v>
      </c>
      <c r="O70" s="310">
        <f t="shared" si="10"/>
        <v>0</v>
      </c>
      <c r="P70" s="42"/>
      <c r="Q70" s="42"/>
      <c r="R70" s="42"/>
      <c r="S70" s="42"/>
      <c r="T70" s="337"/>
      <c r="U70" s="131" t="str">
        <f>IFERROR(IF(D70&gt;=Deelnemersoverzicht!$B$9,"Na startdatum aangekocht", IF(DATEDIF('Begroting P'!$D70,Startdatum,"D")&gt;0,IF((('Begroting P'!$F70-((DATEDIF($D70,Startdatum,"M")/12)))*($E70/$F70))&lt;0,"Dit is afgeschreven!",(('Begroting P'!$F70-((DATEDIF($D70,Startdatum,"M")/12)))*($E70/$F70))),($E70/$F70))),0)</f>
        <v>Na startdatum aangekocht</v>
      </c>
    </row>
    <row r="71" spans="2:21" ht="13" x14ac:dyDescent="0.15">
      <c r="B71" s="93"/>
      <c r="C71" s="93"/>
      <c r="D71" s="95"/>
      <c r="E71" s="96"/>
      <c r="F71" s="97"/>
      <c r="G71" s="131">
        <f t="shared" si="5"/>
        <v>0</v>
      </c>
      <c r="H71" s="96"/>
      <c r="I71" s="132">
        <f t="shared" si="7"/>
        <v>0</v>
      </c>
      <c r="J71" s="94"/>
      <c r="K71" s="94"/>
      <c r="L71" s="96"/>
      <c r="M71" s="309">
        <f t="shared" si="8"/>
        <v>0</v>
      </c>
      <c r="N71" s="309">
        <f t="shared" si="9"/>
        <v>0</v>
      </c>
      <c r="O71" s="310">
        <f t="shared" si="10"/>
        <v>0</v>
      </c>
      <c r="P71" s="42"/>
      <c r="Q71" s="42"/>
      <c r="R71" s="42"/>
      <c r="S71" s="42"/>
      <c r="T71" s="337"/>
      <c r="U71" s="131" t="str">
        <f>IFERROR(IF(D71&gt;=Deelnemersoverzicht!$B$9,"Na startdatum aangekocht", IF(DATEDIF('Begroting P'!$D71,Startdatum,"D")&gt;0,IF((('Begroting P'!$F71-((DATEDIF($D71,Startdatum,"M")/12)))*($E71/$F71))&lt;0,"Dit is afgeschreven!",(('Begroting P'!$F71-((DATEDIF($D71,Startdatum,"M")/12)))*($E71/$F71))),($E71/$F71))),0)</f>
        <v>Na startdatum aangekocht</v>
      </c>
    </row>
    <row r="72" spans="2:21" ht="13" x14ac:dyDescent="0.15">
      <c r="B72" s="93"/>
      <c r="C72" s="93"/>
      <c r="D72" s="95"/>
      <c r="E72" s="96"/>
      <c r="F72" s="97"/>
      <c r="G72" s="131">
        <f t="shared" si="5"/>
        <v>0</v>
      </c>
      <c r="H72" s="96"/>
      <c r="I72" s="132">
        <f t="shared" si="7"/>
        <v>0</v>
      </c>
      <c r="J72" s="94"/>
      <c r="K72" s="94"/>
      <c r="L72" s="96"/>
      <c r="M72" s="309">
        <f t="shared" si="8"/>
        <v>0</v>
      </c>
      <c r="N72" s="309">
        <f t="shared" si="9"/>
        <v>0</v>
      </c>
      <c r="O72" s="310">
        <f t="shared" si="10"/>
        <v>0</v>
      </c>
      <c r="P72" s="42"/>
      <c r="Q72" s="42"/>
      <c r="R72" s="42"/>
      <c r="S72" s="42"/>
      <c r="T72" s="337"/>
      <c r="U72" s="131" t="str">
        <f>IFERROR(IF(D72&gt;=Deelnemersoverzicht!$B$9,"Na startdatum aangekocht", IF(DATEDIF('Begroting P'!$D72,Startdatum,"D")&gt;0,IF((('Begroting P'!$F72-((DATEDIF($D72,Startdatum,"M")/12)))*($E72/$F72))&lt;0,"Dit is afgeschreven!",(('Begroting P'!$F72-((DATEDIF($D72,Startdatum,"M")/12)))*($E72/$F72))),($E72/$F72))),0)</f>
        <v>Na startdatum aangekocht</v>
      </c>
    </row>
    <row r="73" spans="2:21" ht="13" x14ac:dyDescent="0.15">
      <c r="B73" s="93"/>
      <c r="C73" s="93"/>
      <c r="D73" s="95"/>
      <c r="E73" s="96"/>
      <c r="F73" s="97"/>
      <c r="G73" s="131">
        <f t="shared" si="5"/>
        <v>0</v>
      </c>
      <c r="H73" s="96"/>
      <c r="I73" s="132">
        <f t="shared" si="7"/>
        <v>0</v>
      </c>
      <c r="J73" s="94"/>
      <c r="K73" s="94"/>
      <c r="L73" s="96"/>
      <c r="M73" s="309">
        <f t="shared" si="8"/>
        <v>0</v>
      </c>
      <c r="N73" s="309">
        <f t="shared" si="9"/>
        <v>0</v>
      </c>
      <c r="O73" s="310">
        <f t="shared" si="10"/>
        <v>0</v>
      </c>
      <c r="P73" s="42"/>
      <c r="Q73" s="42"/>
      <c r="R73" s="42"/>
      <c r="S73" s="42"/>
      <c r="T73" s="337"/>
      <c r="U73" s="131" t="str">
        <f>IFERROR(IF(D73&gt;=Deelnemersoverzicht!$B$9,"Na startdatum aangekocht", IF(DATEDIF('Begroting P'!$D73,Startdatum,"D")&gt;0,IF((('Begroting P'!$F73-((DATEDIF($D73,Startdatum,"M")/12)))*($E73/$F73))&lt;0,"Dit is afgeschreven!",(('Begroting P'!$F73-((DATEDIF($D73,Startdatum,"M")/12)))*($E73/$F73))),($E73/$F73))),0)</f>
        <v>Na startdatum aangekocht</v>
      </c>
    </row>
    <row r="74" spans="2:21" ht="13" x14ac:dyDescent="0.15">
      <c r="B74" s="93"/>
      <c r="C74" s="93"/>
      <c r="D74" s="95"/>
      <c r="E74" s="96"/>
      <c r="F74" s="97"/>
      <c r="G74" s="131">
        <f t="shared" si="5"/>
        <v>0</v>
      </c>
      <c r="H74" s="96"/>
      <c r="I74" s="132">
        <f t="shared" si="7"/>
        <v>0</v>
      </c>
      <c r="J74" s="94"/>
      <c r="K74" s="94"/>
      <c r="L74" s="96"/>
      <c r="M74" s="309">
        <f t="shared" si="8"/>
        <v>0</v>
      </c>
      <c r="N74" s="309">
        <f t="shared" si="9"/>
        <v>0</v>
      </c>
      <c r="O74" s="310">
        <f t="shared" si="10"/>
        <v>0</v>
      </c>
      <c r="P74" s="42"/>
      <c r="Q74" s="42"/>
      <c r="R74" s="42"/>
      <c r="S74" s="42"/>
      <c r="T74" s="337"/>
      <c r="U74" s="131" t="str">
        <f>IFERROR(IF(D74&gt;=Deelnemersoverzicht!$B$9,"Na startdatum aangekocht", IF(DATEDIF('Begroting P'!$D74,Startdatum,"D")&gt;0,IF((('Begroting P'!$F74-((DATEDIF($D74,Startdatum,"M")/12)))*($E74/$F74))&lt;0,"Dit is afgeschreven!",(('Begroting P'!$F74-((DATEDIF($D74,Startdatum,"M")/12)))*($E74/$F74))),($E74/$F74))),0)</f>
        <v>Na startdatum aangekocht</v>
      </c>
    </row>
    <row r="75" spans="2:21" ht="13" x14ac:dyDescent="0.15">
      <c r="B75" s="93"/>
      <c r="C75" s="93"/>
      <c r="D75" s="95"/>
      <c r="E75" s="96"/>
      <c r="F75" s="97"/>
      <c r="G75" s="131">
        <f t="shared" si="5"/>
        <v>0</v>
      </c>
      <c r="H75" s="96"/>
      <c r="I75" s="132">
        <f t="shared" si="7"/>
        <v>0</v>
      </c>
      <c r="J75" s="94"/>
      <c r="K75" s="94"/>
      <c r="L75" s="96"/>
      <c r="M75" s="309">
        <f t="shared" si="8"/>
        <v>0</v>
      </c>
      <c r="N75" s="309">
        <f t="shared" si="9"/>
        <v>0</v>
      </c>
      <c r="O75" s="310">
        <f t="shared" si="10"/>
        <v>0</v>
      </c>
      <c r="P75" s="42"/>
      <c r="Q75" s="42"/>
      <c r="R75" s="42"/>
      <c r="S75" s="42"/>
      <c r="T75" s="337"/>
      <c r="U75" s="131" t="str">
        <f>IFERROR(IF(D75&gt;=Deelnemersoverzicht!$B$9,"Na startdatum aangekocht", IF(DATEDIF('Begroting P'!$D75,Startdatum,"D")&gt;0,IF((('Begroting P'!$F75-((DATEDIF($D75,Startdatum,"M")/12)))*($E75/$F75))&lt;0,"Dit is afgeschreven!",(('Begroting P'!$F75-((DATEDIF($D75,Startdatum,"M")/12)))*($E75/$F75))),($E75/$F75))),0)</f>
        <v>Na startdatum aangekocht</v>
      </c>
    </row>
    <row r="76" spans="2:21" ht="13" x14ac:dyDescent="0.15">
      <c r="B76" s="93"/>
      <c r="C76" s="93"/>
      <c r="D76" s="95"/>
      <c r="E76" s="96"/>
      <c r="F76" s="97"/>
      <c r="G76" s="131">
        <f t="shared" si="5"/>
        <v>0</v>
      </c>
      <c r="H76" s="96"/>
      <c r="I76" s="132">
        <f t="shared" si="7"/>
        <v>0</v>
      </c>
      <c r="J76" s="94"/>
      <c r="K76" s="94"/>
      <c r="L76" s="96"/>
      <c r="M76" s="309">
        <f t="shared" si="8"/>
        <v>0</v>
      </c>
      <c r="N76" s="309">
        <f t="shared" si="9"/>
        <v>0</v>
      </c>
      <c r="O76" s="310">
        <f t="shared" si="10"/>
        <v>0</v>
      </c>
      <c r="P76" s="42"/>
      <c r="Q76" s="42"/>
      <c r="R76" s="42"/>
      <c r="S76" s="42"/>
      <c r="T76" s="337"/>
      <c r="U76" s="131" t="str">
        <f>IFERROR(IF(D76&gt;=Deelnemersoverzicht!$B$9,"Na startdatum aangekocht", IF(DATEDIF('Begroting P'!$D76,Startdatum,"D")&gt;0,IF((('Begroting P'!$F76-((DATEDIF($D76,Startdatum,"M")/12)))*($E76/$F76))&lt;0,"Dit is afgeschreven!",(('Begroting P'!$F76-((DATEDIF($D76,Startdatum,"M")/12)))*($E76/$F76))),($E76/$F76))),0)</f>
        <v>Na startdatum aangekocht</v>
      </c>
    </row>
    <row r="77" spans="2:21" ht="13" x14ac:dyDescent="0.15">
      <c r="B77" s="93"/>
      <c r="C77" s="93"/>
      <c r="D77" s="95"/>
      <c r="E77" s="96"/>
      <c r="F77" s="97"/>
      <c r="G77" s="131">
        <f t="shared" si="5"/>
        <v>0</v>
      </c>
      <c r="H77" s="96"/>
      <c r="I77" s="132">
        <f t="shared" si="7"/>
        <v>0</v>
      </c>
      <c r="J77" s="94"/>
      <c r="K77" s="94"/>
      <c r="L77" s="96"/>
      <c r="M77" s="309">
        <f t="shared" si="8"/>
        <v>0</v>
      </c>
      <c r="N77" s="309">
        <f t="shared" si="9"/>
        <v>0</v>
      </c>
      <c r="O77" s="310">
        <f t="shared" si="10"/>
        <v>0</v>
      </c>
      <c r="P77" s="42"/>
      <c r="Q77" s="42"/>
      <c r="R77" s="42"/>
      <c r="S77" s="42"/>
      <c r="T77" s="337"/>
      <c r="U77" s="131" t="str">
        <f>IFERROR(IF(D77&gt;=Deelnemersoverzicht!$B$9,"Na startdatum aangekocht", IF(DATEDIF('Begroting P'!$D77,Startdatum,"D")&gt;0,IF((('Begroting P'!$F77-((DATEDIF($D77,Startdatum,"M")/12)))*($E77/$F77))&lt;0,"Dit is afgeschreven!",(('Begroting P'!$F77-((DATEDIF($D77,Startdatum,"M")/12)))*($E77/$F77))),($E77/$F77))),0)</f>
        <v>Na startdatum aangekocht</v>
      </c>
    </row>
    <row r="78" spans="2:21" ht="13" x14ac:dyDescent="0.15">
      <c r="B78" s="93"/>
      <c r="C78" s="93"/>
      <c r="D78" s="95"/>
      <c r="E78" s="96"/>
      <c r="F78" s="97"/>
      <c r="G78" s="131">
        <f t="shared" si="5"/>
        <v>0</v>
      </c>
      <c r="H78" s="96"/>
      <c r="I78" s="132">
        <f t="shared" si="7"/>
        <v>0</v>
      </c>
      <c r="J78" s="94"/>
      <c r="K78" s="94"/>
      <c r="L78" s="96"/>
      <c r="M78" s="309">
        <f t="shared" si="8"/>
        <v>0</v>
      </c>
      <c r="N78" s="309">
        <f t="shared" si="9"/>
        <v>0</v>
      </c>
      <c r="O78" s="310">
        <f t="shared" si="10"/>
        <v>0</v>
      </c>
      <c r="P78" s="42"/>
      <c r="Q78" s="42"/>
      <c r="R78" s="42"/>
      <c r="S78" s="42"/>
      <c r="T78" s="337"/>
      <c r="U78" s="131" t="str">
        <f>IFERROR(IF(D78&gt;=Deelnemersoverzicht!$B$9,"Na startdatum aangekocht", IF(DATEDIF('Begroting P'!$D78,Startdatum,"D")&gt;0,IF((('Begroting P'!$F78-((DATEDIF($D78,Startdatum,"M")/12)))*($E78/$F78))&lt;0,"Dit is afgeschreven!",(('Begroting P'!$F78-((DATEDIF($D78,Startdatum,"M")/12)))*($E78/$F78))),($E78/$F78))),0)</f>
        <v>Na startdatum aangekocht</v>
      </c>
    </row>
    <row r="79" spans="2:21" ht="13" x14ac:dyDescent="0.15">
      <c r="B79" s="93"/>
      <c r="C79" s="93"/>
      <c r="D79" s="95"/>
      <c r="E79" s="96"/>
      <c r="F79" s="97"/>
      <c r="G79" s="131">
        <f t="shared" si="5"/>
        <v>0</v>
      </c>
      <c r="H79" s="96"/>
      <c r="I79" s="132">
        <f t="shared" si="7"/>
        <v>0</v>
      </c>
      <c r="J79" s="94"/>
      <c r="K79" s="94"/>
      <c r="L79" s="96"/>
      <c r="M79" s="309">
        <f t="shared" si="8"/>
        <v>0</v>
      </c>
      <c r="N79" s="309">
        <f t="shared" si="9"/>
        <v>0</v>
      </c>
      <c r="O79" s="310">
        <f t="shared" si="10"/>
        <v>0</v>
      </c>
      <c r="P79" s="42"/>
      <c r="Q79" s="42"/>
      <c r="R79" s="42"/>
      <c r="S79" s="42"/>
      <c r="T79" s="337"/>
      <c r="U79" s="131" t="str">
        <f>IFERROR(IF(D79&gt;=Deelnemersoverzicht!$B$9,"Na startdatum aangekocht", IF(DATEDIF('Begroting P'!$D79,Startdatum,"D")&gt;0,IF((('Begroting P'!$F79-((DATEDIF($D79,Startdatum,"M")/12)))*($E79/$F79))&lt;0,"Dit is afgeschreven!",(('Begroting P'!$F79-((DATEDIF($D79,Startdatum,"M")/12)))*($E79/$F79))),($E79/$F79))),0)</f>
        <v>Na startdatum aangekocht</v>
      </c>
    </row>
    <row r="80" spans="2:21" ht="13" x14ac:dyDescent="0.15">
      <c r="B80" s="93"/>
      <c r="C80" s="93"/>
      <c r="D80" s="95"/>
      <c r="E80" s="96"/>
      <c r="F80" s="97"/>
      <c r="G80" s="131">
        <f t="shared" si="5"/>
        <v>0</v>
      </c>
      <c r="H80" s="96"/>
      <c r="I80" s="132">
        <f t="shared" si="7"/>
        <v>0</v>
      </c>
      <c r="J80" s="94"/>
      <c r="K80" s="94"/>
      <c r="L80" s="96"/>
      <c r="M80" s="309">
        <f t="shared" si="8"/>
        <v>0</v>
      </c>
      <c r="N80" s="309">
        <f t="shared" si="9"/>
        <v>0</v>
      </c>
      <c r="O80" s="310">
        <f t="shared" si="10"/>
        <v>0</v>
      </c>
      <c r="P80" s="42"/>
      <c r="Q80" s="42"/>
      <c r="R80" s="42"/>
      <c r="S80" s="42"/>
      <c r="T80" s="337"/>
      <c r="U80" s="131" t="str">
        <f>IFERROR(IF(D80&gt;=Deelnemersoverzicht!$B$9,"Na startdatum aangekocht", IF(DATEDIF('Begroting P'!$D80,Startdatum,"D")&gt;0,IF((('Begroting P'!$F80-((DATEDIF($D80,Startdatum,"M")/12)))*($E80/$F80))&lt;0,"Dit is afgeschreven!",(('Begroting P'!$F80-((DATEDIF($D80,Startdatum,"M")/12)))*($E80/$F80))),($E80/$F80))),0)</f>
        <v>Na startdatum aangekocht</v>
      </c>
    </row>
    <row r="81" spans="2:21" ht="13" x14ac:dyDescent="0.15">
      <c r="B81" s="93"/>
      <c r="C81" s="93"/>
      <c r="D81" s="95"/>
      <c r="E81" s="96"/>
      <c r="F81" s="97"/>
      <c r="G81" s="131">
        <f t="shared" si="5"/>
        <v>0</v>
      </c>
      <c r="H81" s="96"/>
      <c r="I81" s="132">
        <f t="shared" si="7"/>
        <v>0</v>
      </c>
      <c r="J81" s="94"/>
      <c r="K81" s="94"/>
      <c r="L81" s="96"/>
      <c r="M81" s="309">
        <f t="shared" si="8"/>
        <v>0</v>
      </c>
      <c r="N81" s="309">
        <f t="shared" si="9"/>
        <v>0</v>
      </c>
      <c r="O81" s="310">
        <f t="shared" si="10"/>
        <v>0</v>
      </c>
      <c r="P81" s="42"/>
      <c r="Q81" s="42"/>
      <c r="R81" s="42"/>
      <c r="S81" s="42"/>
      <c r="T81" s="337"/>
      <c r="U81" s="131" t="str">
        <f>IFERROR(IF(D81&gt;=Deelnemersoverzicht!$B$9,"Na startdatum aangekocht", IF(DATEDIF('Begroting P'!$D81,Startdatum,"D")&gt;0,IF((('Begroting P'!$F81-((DATEDIF($D81,Startdatum,"M")/12)))*($E81/$F81))&lt;0,"Dit is afgeschreven!",(('Begroting P'!$F81-((DATEDIF($D81,Startdatum,"M")/12)))*($E81/$F81))),($E81/$F81))),0)</f>
        <v>Na startdatum aangekocht</v>
      </c>
    </row>
    <row r="82" spans="2:21" ht="13" x14ac:dyDescent="0.15">
      <c r="B82" s="93"/>
      <c r="C82" s="93"/>
      <c r="D82" s="95"/>
      <c r="E82" s="96"/>
      <c r="F82" s="97"/>
      <c r="G82" s="131">
        <f t="shared" si="5"/>
        <v>0</v>
      </c>
      <c r="H82" s="96"/>
      <c r="I82" s="132">
        <f t="shared" si="7"/>
        <v>0</v>
      </c>
      <c r="J82" s="94"/>
      <c r="K82" s="94"/>
      <c r="L82" s="96"/>
      <c r="M82" s="309">
        <f t="shared" si="8"/>
        <v>0</v>
      </c>
      <c r="N82" s="309">
        <f t="shared" si="9"/>
        <v>0</v>
      </c>
      <c r="O82" s="310">
        <f t="shared" si="10"/>
        <v>0</v>
      </c>
      <c r="P82" s="42"/>
      <c r="Q82" s="42"/>
      <c r="R82" s="42"/>
      <c r="S82" s="42"/>
      <c r="T82" s="337"/>
      <c r="U82" s="131" t="str">
        <f>IFERROR(IF(D82&gt;=Deelnemersoverzicht!$B$9,"Na startdatum aangekocht", IF(DATEDIF('Begroting P'!$D82,Startdatum,"D")&gt;0,IF((('Begroting P'!$F82-((DATEDIF($D82,Startdatum,"M")/12)))*($E82/$F82))&lt;0,"Dit is afgeschreven!",(('Begroting P'!$F82-((DATEDIF($D82,Startdatum,"M")/12)))*($E82/$F82))),($E82/$F82))),0)</f>
        <v>Na startdatum aangekocht</v>
      </c>
    </row>
    <row r="83" spans="2:21" ht="13" x14ac:dyDescent="0.15">
      <c r="B83" s="93"/>
      <c r="C83" s="93"/>
      <c r="D83" s="95"/>
      <c r="E83" s="96"/>
      <c r="F83" s="97"/>
      <c r="G83" s="131">
        <f>IFERROR(E83/F83,0)</f>
        <v>0</v>
      </c>
      <c r="H83" s="96"/>
      <c r="I83" s="132">
        <f t="shared" si="7"/>
        <v>0</v>
      </c>
      <c r="J83" s="94"/>
      <c r="K83" s="94"/>
      <c r="L83" s="96"/>
      <c r="M83" s="309">
        <f t="shared" si="8"/>
        <v>0</v>
      </c>
      <c r="N83" s="309">
        <f t="shared" si="9"/>
        <v>0</v>
      </c>
      <c r="O83" s="310">
        <f t="shared" si="10"/>
        <v>0</v>
      </c>
      <c r="P83" s="42"/>
      <c r="Q83" s="42"/>
      <c r="R83" s="42"/>
      <c r="S83" s="42"/>
      <c r="T83" s="337"/>
      <c r="U83" s="131" t="str">
        <f>IFERROR(IF(D83&gt;=Deelnemersoverzicht!$B$9,"Na startdatum aangekocht", IF(DATEDIF('Begroting P'!$D83,Startdatum,"D")&gt;0,IF((('Begroting P'!$F83-((DATEDIF($D83,Startdatum,"M")/12)))*($E83/$F83))&lt;0,"Dit is afgeschreven!",(('Begroting P'!$F83-((DATEDIF($D83,Startdatum,"M")/12)))*($E83/$F83))),($E83/$F83))),0)</f>
        <v>Na startdatum aangekocht</v>
      </c>
    </row>
    <row r="84" spans="2:21" ht="13" x14ac:dyDescent="0.15">
      <c r="B84" s="312"/>
      <c r="C84" s="312"/>
      <c r="D84" s="312"/>
      <c r="E84" s="312"/>
      <c r="F84" s="312"/>
      <c r="G84" s="312"/>
      <c r="H84" s="312" t="s">
        <v>256</v>
      </c>
      <c r="I84" s="312"/>
      <c r="J84" s="312"/>
      <c r="K84" s="312"/>
      <c r="L84" s="312"/>
      <c r="M84" s="167">
        <f>SUM(M62:M83)</f>
        <v>0</v>
      </c>
      <c r="N84" s="167">
        <f>SUM(N62:N83)</f>
        <v>0</v>
      </c>
      <c r="O84" s="167">
        <f>SUM(O62:O83)</f>
        <v>0</v>
      </c>
      <c r="P84" s="42"/>
      <c r="Q84" s="42"/>
      <c r="R84" s="42"/>
      <c r="S84" s="42"/>
      <c r="T84" s="337"/>
    </row>
    <row r="85" spans="2:21" ht="13" x14ac:dyDescent="0.15">
      <c r="B85" s="319"/>
      <c r="C85" s="361"/>
      <c r="D85" s="319"/>
      <c r="E85" s="319"/>
      <c r="F85" s="319"/>
      <c r="G85" s="319"/>
      <c r="H85" s="319"/>
      <c r="I85" s="319"/>
      <c r="J85" s="319"/>
      <c r="K85" s="319"/>
      <c r="L85" s="319"/>
      <c r="M85" s="319"/>
      <c r="N85" s="319"/>
      <c r="O85" s="319"/>
      <c r="P85" s="42"/>
      <c r="Q85" s="42"/>
      <c r="R85" s="42"/>
      <c r="S85" s="42"/>
      <c r="T85" s="337"/>
    </row>
    <row r="86" spans="2:21" ht="13" x14ac:dyDescent="0.15">
      <c r="B86" s="324" t="s">
        <v>257</v>
      </c>
      <c r="C86" s="324" t="s">
        <v>258</v>
      </c>
      <c r="D86" s="325"/>
      <c r="E86" s="325"/>
      <c r="F86" s="325"/>
      <c r="G86" s="325"/>
      <c r="H86" s="325"/>
      <c r="I86" s="325"/>
      <c r="J86" s="325"/>
      <c r="K86" s="325"/>
      <c r="L86" s="325"/>
      <c r="M86" s="325"/>
      <c r="N86" s="325"/>
      <c r="O86" s="325"/>
      <c r="P86" s="326"/>
      <c r="Q86" s="327"/>
      <c r="R86" s="327"/>
      <c r="S86" s="327"/>
      <c r="T86" s="319"/>
    </row>
    <row r="87" spans="2:21" ht="13" x14ac:dyDescent="0.15">
      <c r="B87" s="312" t="s">
        <v>259</v>
      </c>
      <c r="C87" s="319"/>
      <c r="D87" s="319"/>
      <c r="E87" s="319"/>
      <c r="F87" s="319"/>
      <c r="G87" s="319"/>
      <c r="H87" s="319"/>
      <c r="I87" s="319"/>
      <c r="J87" s="319"/>
      <c r="K87" s="319"/>
      <c r="L87" s="319"/>
      <c r="M87" s="319"/>
      <c r="N87" s="319"/>
      <c r="O87" s="319"/>
      <c r="P87" s="337"/>
      <c r="Q87" s="337"/>
      <c r="R87" s="337"/>
      <c r="S87" s="337"/>
      <c r="T87" s="319"/>
    </row>
    <row r="88" spans="2:21" ht="25.5" customHeight="1" x14ac:dyDescent="0.2">
      <c r="D88" s="354" t="str">
        <f>IF(COUNTA(D90:D107)&lt;COUNTA(E90:E107),"Let op! Vul ook de aanschafdatum in!","")</f>
        <v/>
      </c>
      <c r="E88" s="363"/>
      <c r="F88" s="363"/>
      <c r="G88" s="364"/>
      <c r="H88" s="459"/>
      <c r="I88" s="460"/>
      <c r="J88" s="442" t="s">
        <v>260</v>
      </c>
      <c r="K88" s="443"/>
      <c r="L88" s="444"/>
      <c r="M88" s="434" t="s">
        <v>236</v>
      </c>
      <c r="N88" s="435"/>
      <c r="O88" s="436"/>
      <c r="P88" s="337"/>
      <c r="Q88" s="337"/>
      <c r="R88" s="337"/>
      <c r="S88" s="337"/>
      <c r="T88" s="319"/>
    </row>
    <row r="89" spans="2:21" ht="42" x14ac:dyDescent="0.15">
      <c r="B89" s="72" t="s">
        <v>237</v>
      </c>
      <c r="C89" s="365" t="s">
        <v>247</v>
      </c>
      <c r="D89" s="366" t="s">
        <v>261</v>
      </c>
      <c r="E89" s="367" t="s">
        <v>249</v>
      </c>
      <c r="F89" s="365" t="s">
        <v>250</v>
      </c>
      <c r="G89" s="368"/>
      <c r="H89" s="369" t="s">
        <v>262</v>
      </c>
      <c r="I89" s="359" t="s">
        <v>263</v>
      </c>
      <c r="J89" s="72" t="str">
        <f>IF(Deelnemersoverzicht!$C$19=Lijsten!$A$23,"",Lijsten!$D$3)</f>
        <v>Industrieel onderzoek</v>
      </c>
      <c r="K89" s="72" t="str">
        <f>IF(Deelnemersoverzicht!$C$19=Lijsten!$A$23,"",Lijsten!$D$4)</f>
        <v>Experimentele ontwikkeling</v>
      </c>
      <c r="L89" s="359" t="s">
        <v>254</v>
      </c>
      <c r="M89" s="72" t="str">
        <f>IF(Deelnemersoverzicht!$C$19=Lijsten!$A$23,"",Lijsten!$D$3)</f>
        <v>Industrieel onderzoek</v>
      </c>
      <c r="N89" s="72" t="str">
        <f>IF(Deelnemersoverzicht!$C$19=Lijsten!$A$23,"",Lijsten!$D$4)</f>
        <v>Experimentele ontwikkeling</v>
      </c>
      <c r="O89" s="72" t="s">
        <v>242</v>
      </c>
      <c r="P89" s="337"/>
      <c r="Q89" s="337"/>
      <c r="R89" s="337"/>
      <c r="S89" s="337"/>
      <c r="T89" s="319"/>
      <c r="U89" s="360" t="s">
        <v>255</v>
      </c>
    </row>
    <row r="90" spans="2:21" ht="13" x14ac:dyDescent="0.15">
      <c r="B90" s="98"/>
      <c r="C90" s="99"/>
      <c r="D90" s="95"/>
      <c r="E90" s="100"/>
      <c r="F90" s="206"/>
      <c r="G90" s="308"/>
      <c r="H90" s="370">
        <f>IFERROR(E90-I90,0)</f>
        <v>0</v>
      </c>
      <c r="I90" s="134">
        <f>IFERROR((E90/F90)*(Deelnemersoverzicht!$B$10-(DATEDIF(Startdatum,D90,"D")/365)),0)</f>
        <v>0</v>
      </c>
      <c r="J90" s="94"/>
      <c r="K90" s="94"/>
      <c r="L90" s="101"/>
      <c r="M90" s="309">
        <f>J90</f>
        <v>0</v>
      </c>
      <c r="N90" s="309">
        <f>K90</f>
        <v>0</v>
      </c>
      <c r="O90" s="310">
        <f>L90</f>
        <v>0</v>
      </c>
      <c r="P90" s="337"/>
      <c r="Q90" s="337"/>
      <c r="R90" s="337"/>
      <c r="S90" s="337"/>
      <c r="T90" s="319"/>
      <c r="U90" s="131" t="str">
        <f>IFERROR(IF(D90&gt;=Deelnemersoverzicht!$B$9,"Na startdatum aangekocht", IF(DATEDIF('Begroting P'!$D90,Startdatum,"D")&gt;0,IF((('Begroting P'!$F90-((DATEDIF($D90,Startdatum,"M")/12)))*($E90/$F90))&lt;0,0,(('Begroting P'!$F90-((DATEDIF($D90,Startdatum,"M")/12)))*($E90/$F90))),($E90/$F90))),0)</f>
        <v>Na startdatum aangekocht</v>
      </c>
    </row>
    <row r="91" spans="2:21" ht="13" x14ac:dyDescent="0.15">
      <c r="B91" s="98"/>
      <c r="C91" s="99"/>
      <c r="D91" s="95"/>
      <c r="E91" s="100"/>
      <c r="F91" s="206"/>
      <c r="G91" s="308"/>
      <c r="H91" s="370">
        <f t="shared" ref="H91:H107" si="11">IFERROR(E91-I91,0)</f>
        <v>0</v>
      </c>
      <c r="I91" s="134">
        <f>IFERROR((E91/F91)*(Deelnemersoverzicht!$B$10-(DATEDIF(Startdatum,D91,"D")/365)),0)</f>
        <v>0</v>
      </c>
      <c r="J91" s="94"/>
      <c r="K91" s="94"/>
      <c r="L91" s="101"/>
      <c r="M91" s="309">
        <f t="shared" ref="M91:M108" si="12">J91</f>
        <v>0</v>
      </c>
      <c r="N91" s="309">
        <f t="shared" ref="N91:N108" si="13">K91</f>
        <v>0</v>
      </c>
      <c r="O91" s="310">
        <f t="shared" ref="O91:O108" si="14">L91</f>
        <v>0</v>
      </c>
      <c r="P91" s="337"/>
      <c r="Q91" s="337"/>
      <c r="R91" s="337"/>
      <c r="S91" s="337"/>
      <c r="T91" s="319"/>
      <c r="U91" s="131" t="str">
        <f>IFERROR(IF(D91&gt;=Deelnemersoverzicht!$B$9,"Na startdatum aangekocht", IF(DATEDIF('Begroting P'!$D91,Startdatum,"D")&gt;0,IF((('Begroting P'!$F91-((DATEDIF($D91,Startdatum,"M")/12)))*($E91/$F91))&lt;0,0,(('Begroting P'!$F91-((DATEDIF($D91,Startdatum,"M")/12)))*($E91/$F91))),($E91/$F91))),0)</f>
        <v>Na startdatum aangekocht</v>
      </c>
    </row>
    <row r="92" spans="2:21" ht="13" x14ac:dyDescent="0.15">
      <c r="B92" s="98"/>
      <c r="C92" s="99"/>
      <c r="D92" s="95"/>
      <c r="E92" s="100"/>
      <c r="F92" s="206"/>
      <c r="G92" s="308"/>
      <c r="H92" s="370">
        <f t="shared" si="11"/>
        <v>0</v>
      </c>
      <c r="I92" s="134">
        <f>IFERROR((E92/F92)*(Deelnemersoverzicht!$B$10-(DATEDIF(Startdatum,D92,"D")/365)),0)</f>
        <v>0</v>
      </c>
      <c r="J92" s="94"/>
      <c r="K92" s="94"/>
      <c r="L92" s="101"/>
      <c r="M92" s="309">
        <f t="shared" si="12"/>
        <v>0</v>
      </c>
      <c r="N92" s="309">
        <f t="shared" si="13"/>
        <v>0</v>
      </c>
      <c r="O92" s="310">
        <f t="shared" si="14"/>
        <v>0</v>
      </c>
      <c r="P92" s="337"/>
      <c r="Q92" s="337"/>
      <c r="R92" s="337"/>
      <c r="S92" s="337"/>
      <c r="T92" s="319"/>
      <c r="U92" s="131" t="str">
        <f>IFERROR(IF(D92&gt;=Deelnemersoverzicht!$B$9,"Na startdatum aangekocht", IF(DATEDIF('Begroting P'!$D92,Startdatum,"D")&gt;0,IF((('Begroting P'!$F92-((DATEDIF($D92,Startdatum,"M")/12)))*($E92/$F92))&lt;0,0,(('Begroting P'!$F92-((DATEDIF($D92,Startdatum,"M")/12)))*($E92/$F92))),($E92/$F92))),0)</f>
        <v>Na startdatum aangekocht</v>
      </c>
    </row>
    <row r="93" spans="2:21" ht="13" x14ac:dyDescent="0.15">
      <c r="B93" s="98"/>
      <c r="C93" s="99"/>
      <c r="D93" s="95"/>
      <c r="E93" s="100"/>
      <c r="F93" s="206"/>
      <c r="G93" s="308"/>
      <c r="H93" s="370">
        <f t="shared" si="11"/>
        <v>0</v>
      </c>
      <c r="I93" s="134">
        <f>IFERROR((E93/F93)*(Deelnemersoverzicht!$B$10-(DATEDIF(Startdatum,D93,"D")/365)),0)</f>
        <v>0</v>
      </c>
      <c r="J93" s="94"/>
      <c r="K93" s="94"/>
      <c r="L93" s="101"/>
      <c r="M93" s="309">
        <f t="shared" si="12"/>
        <v>0</v>
      </c>
      <c r="N93" s="309">
        <f t="shared" si="13"/>
        <v>0</v>
      </c>
      <c r="O93" s="310">
        <f t="shared" si="14"/>
        <v>0</v>
      </c>
      <c r="P93" s="337"/>
      <c r="Q93" s="337"/>
      <c r="R93" s="337"/>
      <c r="S93" s="337"/>
      <c r="T93" s="319"/>
      <c r="U93" s="131" t="str">
        <f>IFERROR(IF(D93&gt;=Deelnemersoverzicht!$B$9,"Na startdatum aangekocht", IF(DATEDIF('Begroting P'!$D93,Startdatum,"D")&gt;0,IF((('Begroting P'!$F93-((DATEDIF($D93,Startdatum,"M")/12)))*($E93/$F93))&lt;0,0,(('Begroting P'!$F93-((DATEDIF($D93,Startdatum,"M")/12)))*($E93/$F93))),($E93/$F93))),0)</f>
        <v>Na startdatum aangekocht</v>
      </c>
    </row>
    <row r="94" spans="2:21" ht="13" x14ac:dyDescent="0.15">
      <c r="B94" s="98"/>
      <c r="C94" s="99"/>
      <c r="D94" s="95"/>
      <c r="E94" s="100"/>
      <c r="F94" s="206"/>
      <c r="G94" s="308"/>
      <c r="H94" s="370">
        <f t="shared" si="11"/>
        <v>0</v>
      </c>
      <c r="I94" s="134">
        <f>IFERROR((E94/F94)*(Deelnemersoverzicht!$B$10-(DATEDIF(Startdatum,D94,"D")/365)),0)</f>
        <v>0</v>
      </c>
      <c r="J94" s="94"/>
      <c r="K94" s="94"/>
      <c r="L94" s="101"/>
      <c r="M94" s="309">
        <f t="shared" si="12"/>
        <v>0</v>
      </c>
      <c r="N94" s="309">
        <f t="shared" si="13"/>
        <v>0</v>
      </c>
      <c r="O94" s="310">
        <f t="shared" si="14"/>
        <v>0</v>
      </c>
      <c r="P94" s="337"/>
      <c r="Q94" s="337"/>
      <c r="R94" s="337"/>
      <c r="S94" s="337"/>
      <c r="T94" s="319"/>
      <c r="U94" s="131" t="str">
        <f>IFERROR(IF(D94&gt;=Deelnemersoverzicht!$B$9,"Na startdatum aangekocht", IF(DATEDIF('Begroting P'!$D94,Startdatum,"D")&gt;0,IF((('Begroting P'!$F94-((DATEDIF($D94,Startdatum,"M")/12)))*($E94/$F94))&lt;0,0,(('Begroting P'!$F94-((DATEDIF($D94,Startdatum,"M")/12)))*($E94/$F94))),($E94/$F94))),0)</f>
        <v>Na startdatum aangekocht</v>
      </c>
    </row>
    <row r="95" spans="2:21" ht="13" x14ac:dyDescent="0.15">
      <c r="B95" s="98"/>
      <c r="C95" s="99"/>
      <c r="D95" s="95"/>
      <c r="E95" s="100"/>
      <c r="F95" s="206"/>
      <c r="G95" s="308"/>
      <c r="H95" s="370">
        <f t="shared" si="11"/>
        <v>0</v>
      </c>
      <c r="I95" s="134">
        <f>IFERROR((E95/F95)*(Deelnemersoverzicht!$B$10-(DATEDIF(Startdatum,D95,"D")/365)),0)</f>
        <v>0</v>
      </c>
      <c r="J95" s="94"/>
      <c r="K95" s="94"/>
      <c r="L95" s="101"/>
      <c r="M95" s="309">
        <f t="shared" si="12"/>
        <v>0</v>
      </c>
      <c r="N95" s="309">
        <f t="shared" si="13"/>
        <v>0</v>
      </c>
      <c r="O95" s="310">
        <f t="shared" si="14"/>
        <v>0</v>
      </c>
      <c r="P95" s="337"/>
      <c r="Q95" s="337"/>
      <c r="R95" s="337"/>
      <c r="S95" s="337"/>
      <c r="T95" s="319"/>
      <c r="U95" s="131" t="str">
        <f>IFERROR(IF(D95&gt;=Deelnemersoverzicht!$B$9,"Na startdatum aangekocht", IF(DATEDIF('Begroting P'!$D95,Startdatum,"D")&gt;0,IF((('Begroting P'!$F95-((DATEDIF($D95,Startdatum,"M")/12)))*($E95/$F95))&lt;0,0,(('Begroting P'!$F95-((DATEDIF($D95,Startdatum,"M")/12)))*($E95/$F95))),($E95/$F95))),0)</f>
        <v>Na startdatum aangekocht</v>
      </c>
    </row>
    <row r="96" spans="2:21" ht="13" x14ac:dyDescent="0.15">
      <c r="B96" s="98"/>
      <c r="C96" s="99"/>
      <c r="D96" s="95"/>
      <c r="E96" s="100"/>
      <c r="F96" s="206"/>
      <c r="G96" s="308"/>
      <c r="H96" s="370">
        <f t="shared" si="11"/>
        <v>0</v>
      </c>
      <c r="I96" s="134">
        <f>IFERROR((E96/F96)*(Deelnemersoverzicht!$B$10-(DATEDIF(Startdatum,D96,"D")/365)),0)</f>
        <v>0</v>
      </c>
      <c r="J96" s="94"/>
      <c r="K96" s="94"/>
      <c r="L96" s="101"/>
      <c r="M96" s="309">
        <f t="shared" si="12"/>
        <v>0</v>
      </c>
      <c r="N96" s="309">
        <f t="shared" si="13"/>
        <v>0</v>
      </c>
      <c r="O96" s="310">
        <f t="shared" si="14"/>
        <v>0</v>
      </c>
      <c r="P96" s="337"/>
      <c r="Q96" s="337"/>
      <c r="R96" s="337"/>
      <c r="S96" s="337"/>
      <c r="T96" s="319"/>
      <c r="U96" s="131" t="str">
        <f>IFERROR(IF(D96&gt;=Deelnemersoverzicht!$B$9,"Na startdatum aangekocht", IF(DATEDIF('Begroting P'!$D96,Startdatum,"D")&gt;0,IF((('Begroting P'!$F96-((DATEDIF($D96,Startdatum,"M")/12)))*($E96/$F96))&lt;0,0,(('Begroting P'!$F96-((DATEDIF($D96,Startdatum,"M")/12)))*($E96/$F96))),($E96/$F96))),0)</f>
        <v>Na startdatum aangekocht</v>
      </c>
    </row>
    <row r="97" spans="2:21" ht="13" x14ac:dyDescent="0.15">
      <c r="B97" s="98"/>
      <c r="C97" s="99"/>
      <c r="D97" s="95"/>
      <c r="E97" s="100"/>
      <c r="F97" s="206"/>
      <c r="G97" s="308"/>
      <c r="H97" s="370">
        <f t="shared" si="11"/>
        <v>0</v>
      </c>
      <c r="I97" s="134">
        <f>IFERROR((E97/F97)*(Deelnemersoverzicht!$B$10-(DATEDIF(Startdatum,D97,"D")/365)),0)</f>
        <v>0</v>
      </c>
      <c r="J97" s="94"/>
      <c r="K97" s="94"/>
      <c r="L97" s="101"/>
      <c r="M97" s="309">
        <f t="shared" si="12"/>
        <v>0</v>
      </c>
      <c r="N97" s="309">
        <f t="shared" si="13"/>
        <v>0</v>
      </c>
      <c r="O97" s="310">
        <f t="shared" si="14"/>
        <v>0</v>
      </c>
      <c r="P97" s="337"/>
      <c r="Q97" s="337"/>
      <c r="R97" s="337"/>
      <c r="S97" s="337"/>
      <c r="T97" s="319"/>
      <c r="U97" s="131" t="str">
        <f>IFERROR(IF(D97&gt;=Deelnemersoverzicht!$B$9,"Na startdatum aangekocht", IF(DATEDIF('Begroting P'!$D97,Startdatum,"D")&gt;0,IF((('Begroting P'!$F97-((DATEDIF($D97,Startdatum,"M")/12)))*($E97/$F97))&lt;0,0,(('Begroting P'!$F97-((DATEDIF($D97,Startdatum,"M")/12)))*($E97/$F97))),($E97/$F97))),0)</f>
        <v>Na startdatum aangekocht</v>
      </c>
    </row>
    <row r="98" spans="2:21" ht="13" x14ac:dyDescent="0.15">
      <c r="B98" s="98"/>
      <c r="C98" s="99"/>
      <c r="D98" s="95"/>
      <c r="E98" s="100"/>
      <c r="F98" s="206"/>
      <c r="G98" s="308"/>
      <c r="H98" s="370">
        <f t="shared" si="11"/>
        <v>0</v>
      </c>
      <c r="I98" s="134">
        <f>IFERROR((E98/F98)*(Deelnemersoverzicht!$B$10-(DATEDIF(Startdatum,D98,"D")/365)),0)</f>
        <v>0</v>
      </c>
      <c r="J98" s="94"/>
      <c r="K98" s="94"/>
      <c r="L98" s="102"/>
      <c r="M98" s="309">
        <f t="shared" si="12"/>
        <v>0</v>
      </c>
      <c r="N98" s="309">
        <f t="shared" si="13"/>
        <v>0</v>
      </c>
      <c r="O98" s="310">
        <f t="shared" si="14"/>
        <v>0</v>
      </c>
      <c r="P98" s="337"/>
      <c r="Q98" s="337"/>
      <c r="R98" s="337"/>
      <c r="S98" s="337"/>
      <c r="T98" s="319"/>
      <c r="U98" s="131" t="str">
        <f>IFERROR(IF(D98&gt;=Deelnemersoverzicht!$B$9,"Na startdatum aangekocht", IF(DATEDIF('Begroting P'!$D98,Startdatum,"D")&gt;0,IF((('Begroting P'!$F98-((DATEDIF($D98,Startdatum,"M")/12)))*($E98/$F98))&lt;0,0,(('Begroting P'!$F98-((DATEDIF($D98,Startdatum,"M")/12)))*($E98/$F98))),($E98/$F98))),0)</f>
        <v>Na startdatum aangekocht</v>
      </c>
    </row>
    <row r="99" spans="2:21" ht="13" x14ac:dyDescent="0.15">
      <c r="B99" s="98"/>
      <c r="C99" s="99"/>
      <c r="D99" s="95"/>
      <c r="E99" s="100"/>
      <c r="F99" s="206"/>
      <c r="G99" s="308"/>
      <c r="H99" s="370">
        <f t="shared" si="11"/>
        <v>0</v>
      </c>
      <c r="I99" s="134">
        <f>IFERROR((E99/F99)*(Deelnemersoverzicht!$B$10-(DATEDIF(Startdatum,D99,"D")/365)),0)</f>
        <v>0</v>
      </c>
      <c r="J99" s="94"/>
      <c r="K99" s="94"/>
      <c r="L99" s="102"/>
      <c r="M99" s="309">
        <f t="shared" si="12"/>
        <v>0</v>
      </c>
      <c r="N99" s="309">
        <f t="shared" si="13"/>
        <v>0</v>
      </c>
      <c r="O99" s="310">
        <f t="shared" si="14"/>
        <v>0</v>
      </c>
      <c r="P99" s="337"/>
      <c r="Q99" s="337"/>
      <c r="R99" s="337"/>
      <c r="S99" s="337"/>
      <c r="T99" s="319"/>
      <c r="U99" s="131" t="str">
        <f>IFERROR(IF(D99&gt;=Deelnemersoverzicht!$B$9,"Na startdatum aangekocht", IF(DATEDIF('Begroting P'!$D99,Startdatum,"D")&gt;0,IF((('Begroting P'!$F99-((DATEDIF($D99,Startdatum,"M")/12)))*($E99/$F99))&lt;0,0,(('Begroting P'!$F99-((DATEDIF($D99,Startdatum,"M")/12)))*($E99/$F99))),($E99/$F99))),0)</f>
        <v>Na startdatum aangekocht</v>
      </c>
    </row>
    <row r="100" spans="2:21" ht="13" x14ac:dyDescent="0.15">
      <c r="B100" s="98"/>
      <c r="C100" s="99"/>
      <c r="D100" s="95"/>
      <c r="E100" s="100"/>
      <c r="F100" s="206"/>
      <c r="G100" s="308"/>
      <c r="H100" s="370">
        <f t="shared" si="11"/>
        <v>0</v>
      </c>
      <c r="I100" s="134">
        <f>IFERROR((E100/F100)*(Deelnemersoverzicht!$B$10-(DATEDIF(Startdatum,D100,"D")/365)),0)</f>
        <v>0</v>
      </c>
      <c r="J100" s="94"/>
      <c r="K100" s="94"/>
      <c r="L100" s="101"/>
      <c r="M100" s="309">
        <f t="shared" si="12"/>
        <v>0</v>
      </c>
      <c r="N100" s="309">
        <f t="shared" si="13"/>
        <v>0</v>
      </c>
      <c r="O100" s="310">
        <f t="shared" si="14"/>
        <v>0</v>
      </c>
      <c r="P100" s="337"/>
      <c r="Q100" s="337"/>
      <c r="R100" s="337"/>
      <c r="S100" s="337"/>
      <c r="T100" s="319"/>
      <c r="U100" s="131" t="str">
        <f>IFERROR(IF(D100&gt;=Deelnemersoverzicht!$B$9,"Na startdatum aangekocht", IF(DATEDIF('Begroting P'!$D100,Startdatum,"D")&gt;0,IF((('Begroting P'!$F100-((DATEDIF($D100,Startdatum,"M")/12)))*($E100/$F100))&lt;0,0,(('Begroting P'!$F100-((DATEDIF($D100,Startdatum,"M")/12)))*($E100/$F100))),($E100/$F100))),0)</f>
        <v>Na startdatum aangekocht</v>
      </c>
    </row>
    <row r="101" spans="2:21" ht="13" x14ac:dyDescent="0.15">
      <c r="B101" s="98"/>
      <c r="C101" s="99"/>
      <c r="D101" s="95"/>
      <c r="E101" s="100"/>
      <c r="F101" s="206"/>
      <c r="G101" s="308"/>
      <c r="H101" s="370">
        <f t="shared" si="11"/>
        <v>0</v>
      </c>
      <c r="I101" s="134">
        <f>IFERROR((E101/F101)*(Deelnemersoverzicht!$B$10-(DATEDIF(Startdatum,D101,"D")/365)),0)</f>
        <v>0</v>
      </c>
      <c r="J101" s="94"/>
      <c r="K101" s="94"/>
      <c r="L101" s="101"/>
      <c r="M101" s="309">
        <f t="shared" si="12"/>
        <v>0</v>
      </c>
      <c r="N101" s="309">
        <f t="shared" si="13"/>
        <v>0</v>
      </c>
      <c r="O101" s="310">
        <f t="shared" si="14"/>
        <v>0</v>
      </c>
      <c r="P101" s="337"/>
      <c r="Q101" s="337"/>
      <c r="R101" s="337"/>
      <c r="S101" s="337"/>
      <c r="T101" s="319"/>
      <c r="U101" s="131" t="str">
        <f>IFERROR(IF(D101&gt;=Deelnemersoverzicht!$B$9,"Na startdatum aangekocht", IF(DATEDIF('Begroting P'!$D101,Startdatum,"D")&gt;0,IF((('Begroting P'!$F101-((DATEDIF($D101,Startdatum,"M")/12)))*($E101/$F101))&lt;0,0,(('Begroting P'!$F101-((DATEDIF($D101,Startdatum,"M")/12)))*($E101/$F101))),($E101/$F101))),0)</f>
        <v>Na startdatum aangekocht</v>
      </c>
    </row>
    <row r="102" spans="2:21" ht="13" x14ac:dyDescent="0.15">
      <c r="B102" s="98"/>
      <c r="C102" s="99"/>
      <c r="D102" s="95"/>
      <c r="E102" s="100"/>
      <c r="F102" s="206"/>
      <c r="G102" s="308"/>
      <c r="H102" s="370">
        <f t="shared" si="11"/>
        <v>0</v>
      </c>
      <c r="I102" s="134">
        <f>IFERROR((E102/F102)*(Deelnemersoverzicht!$B$10-(DATEDIF(Startdatum,D102,"D")/365)),0)</f>
        <v>0</v>
      </c>
      <c r="J102" s="94"/>
      <c r="K102" s="94"/>
      <c r="L102" s="101"/>
      <c r="M102" s="309">
        <f t="shared" si="12"/>
        <v>0</v>
      </c>
      <c r="N102" s="309">
        <f t="shared" si="13"/>
        <v>0</v>
      </c>
      <c r="O102" s="310">
        <f t="shared" si="14"/>
        <v>0</v>
      </c>
      <c r="P102" s="337"/>
      <c r="Q102" s="337"/>
      <c r="R102" s="337"/>
      <c r="S102" s="337"/>
      <c r="T102" s="319"/>
      <c r="U102" s="131" t="str">
        <f>IFERROR(IF(D102&gt;=Deelnemersoverzicht!$B$9,"Na startdatum aangekocht", IF(DATEDIF('Begroting P'!$D102,Startdatum,"D")&gt;0,IF((('Begroting P'!$F102-((DATEDIF($D102,Startdatum,"M")/12)))*($E102/$F102))&lt;0,0,(('Begroting P'!$F102-((DATEDIF($D102,Startdatum,"M")/12)))*($E102/$F102))),($E102/$F102))),0)</f>
        <v>Na startdatum aangekocht</v>
      </c>
    </row>
    <row r="103" spans="2:21" ht="13" x14ac:dyDescent="0.15">
      <c r="B103" s="98"/>
      <c r="C103" s="99"/>
      <c r="D103" s="95"/>
      <c r="E103" s="100"/>
      <c r="F103" s="206"/>
      <c r="G103" s="308"/>
      <c r="H103" s="370">
        <f t="shared" si="11"/>
        <v>0</v>
      </c>
      <c r="I103" s="134">
        <f>IFERROR((E103/F103)*(Deelnemersoverzicht!$B$10-(DATEDIF(Startdatum,D103,"D")/365)),0)</f>
        <v>0</v>
      </c>
      <c r="J103" s="94"/>
      <c r="K103" s="94"/>
      <c r="L103" s="101"/>
      <c r="M103" s="309">
        <f t="shared" si="12"/>
        <v>0</v>
      </c>
      <c r="N103" s="309">
        <f t="shared" si="13"/>
        <v>0</v>
      </c>
      <c r="O103" s="310">
        <f t="shared" si="14"/>
        <v>0</v>
      </c>
      <c r="P103" s="337"/>
      <c r="Q103" s="337"/>
      <c r="R103" s="337"/>
      <c r="S103" s="337"/>
      <c r="T103" s="319"/>
      <c r="U103" s="131" t="str">
        <f>IFERROR(IF(D103&gt;=Deelnemersoverzicht!$B$9,"Na startdatum aangekocht", IF(DATEDIF('Begroting P'!$D103,Startdatum,"D")&gt;0,IF((('Begroting P'!$F103-((DATEDIF($D103,Startdatum,"M")/12)))*($E103/$F103))&lt;0,0,(('Begroting P'!$F103-((DATEDIF($D103,Startdatum,"M")/12)))*($E103/$F103))),($E103/$F103))),0)</f>
        <v>Na startdatum aangekocht</v>
      </c>
    </row>
    <row r="104" spans="2:21" ht="13" x14ac:dyDescent="0.15">
      <c r="B104" s="98"/>
      <c r="C104" s="99"/>
      <c r="D104" s="95"/>
      <c r="E104" s="100"/>
      <c r="F104" s="206"/>
      <c r="G104" s="308"/>
      <c r="H104" s="370">
        <f t="shared" si="11"/>
        <v>0</v>
      </c>
      <c r="I104" s="134">
        <f>IFERROR((E104/F104)*(Deelnemersoverzicht!$B$10-(DATEDIF(Startdatum,D104,"D")/365)),0)</f>
        <v>0</v>
      </c>
      <c r="J104" s="94"/>
      <c r="K104" s="94"/>
      <c r="L104" s="101"/>
      <c r="M104" s="309">
        <f t="shared" si="12"/>
        <v>0</v>
      </c>
      <c r="N104" s="309">
        <f t="shared" si="13"/>
        <v>0</v>
      </c>
      <c r="O104" s="310">
        <f t="shared" si="14"/>
        <v>0</v>
      </c>
      <c r="P104" s="337"/>
      <c r="Q104" s="337"/>
      <c r="R104" s="337"/>
      <c r="S104" s="337"/>
      <c r="T104" s="319"/>
      <c r="U104" s="131" t="str">
        <f>IFERROR(IF(D104&gt;=Deelnemersoverzicht!$B$9,"Na startdatum aangekocht", IF(DATEDIF('Begroting P'!$D104,Startdatum,"D")&gt;0,IF((('Begroting P'!$F104-((DATEDIF($D104,Startdatum,"M")/12)))*($E104/$F104))&lt;0,0,(('Begroting P'!$F104-((DATEDIF($D104,Startdatum,"M")/12)))*($E104/$F104))),($E104/$F104))),0)</f>
        <v>Na startdatum aangekocht</v>
      </c>
    </row>
    <row r="105" spans="2:21" ht="13" x14ac:dyDescent="0.15">
      <c r="B105" s="98"/>
      <c r="C105" s="99"/>
      <c r="D105" s="95"/>
      <c r="E105" s="100"/>
      <c r="F105" s="206"/>
      <c r="G105" s="308"/>
      <c r="H105" s="370">
        <f t="shared" si="11"/>
        <v>0</v>
      </c>
      <c r="I105" s="134">
        <f>IFERROR((E105/F105)*(Deelnemersoverzicht!$B$10-(DATEDIF(Startdatum,D105,"D")/365)),0)</f>
        <v>0</v>
      </c>
      <c r="J105" s="94"/>
      <c r="K105" s="94"/>
      <c r="L105" s="101"/>
      <c r="M105" s="309">
        <f t="shared" si="12"/>
        <v>0</v>
      </c>
      <c r="N105" s="309">
        <f t="shared" si="13"/>
        <v>0</v>
      </c>
      <c r="O105" s="310">
        <f t="shared" si="14"/>
        <v>0</v>
      </c>
      <c r="P105" s="337"/>
      <c r="Q105" s="337"/>
      <c r="R105" s="337"/>
      <c r="S105" s="337"/>
      <c r="T105" s="319"/>
      <c r="U105" s="131" t="str">
        <f>IFERROR(IF(D105&gt;=Deelnemersoverzicht!$B$9,"Na startdatum aangekocht", IF(DATEDIF('Begroting P'!$D105,Startdatum,"D")&gt;0,IF((('Begroting P'!$F105-((DATEDIF($D105,Startdatum,"M")/12)))*($E105/$F105))&lt;0,0,(('Begroting P'!$F105-((DATEDIF($D105,Startdatum,"M")/12)))*($E105/$F105))),($E105/$F105))),0)</f>
        <v>Na startdatum aangekocht</v>
      </c>
    </row>
    <row r="106" spans="2:21" ht="13" x14ac:dyDescent="0.15">
      <c r="B106" s="98"/>
      <c r="C106" s="99"/>
      <c r="D106" s="95"/>
      <c r="E106" s="100"/>
      <c r="F106" s="206"/>
      <c r="G106" s="308"/>
      <c r="H106" s="370">
        <f t="shared" si="11"/>
        <v>0</v>
      </c>
      <c r="I106" s="134">
        <f>IFERROR((E106/F106)*(Deelnemersoverzicht!$B$10-(DATEDIF(Startdatum,D106,"D")/365)),0)</f>
        <v>0</v>
      </c>
      <c r="J106" s="94"/>
      <c r="K106" s="94"/>
      <c r="L106" s="101"/>
      <c r="M106" s="309">
        <f t="shared" si="12"/>
        <v>0</v>
      </c>
      <c r="N106" s="309">
        <f t="shared" si="13"/>
        <v>0</v>
      </c>
      <c r="O106" s="310">
        <f t="shared" si="14"/>
        <v>0</v>
      </c>
      <c r="P106" s="337"/>
      <c r="Q106" s="337"/>
      <c r="R106" s="337"/>
      <c r="S106" s="337"/>
      <c r="T106" s="319"/>
      <c r="U106" s="131" t="str">
        <f>IFERROR(IF(D106&gt;=Deelnemersoverzicht!$B$9,"Na startdatum aangekocht", IF(DATEDIF('Begroting P'!$D106,Startdatum,"D")&gt;0,IF((('Begroting P'!$F106-((DATEDIF($D106,Startdatum,"M")/12)))*($E106/$F106))&lt;0,0,(('Begroting P'!$F106-((DATEDIF($D106,Startdatum,"M")/12)))*($E106/$F106))),($E106/$F106))),0)</f>
        <v>Na startdatum aangekocht</v>
      </c>
    </row>
    <row r="107" spans="2:21" ht="13" x14ac:dyDescent="0.15">
      <c r="B107" s="98"/>
      <c r="C107" s="99"/>
      <c r="D107" s="95"/>
      <c r="E107" s="100"/>
      <c r="F107" s="206"/>
      <c r="G107" s="308"/>
      <c r="H107" s="370">
        <f t="shared" si="11"/>
        <v>0</v>
      </c>
      <c r="I107" s="134">
        <f>IFERROR((E107/F107)*(Deelnemersoverzicht!$B$10-(DATEDIF(Startdatum,D107,"D")/365)),0)</f>
        <v>0</v>
      </c>
      <c r="J107" s="94"/>
      <c r="K107" s="94"/>
      <c r="L107" s="101"/>
      <c r="M107" s="309">
        <f t="shared" si="12"/>
        <v>0</v>
      </c>
      <c r="N107" s="309">
        <f t="shared" si="13"/>
        <v>0</v>
      </c>
      <c r="O107" s="310">
        <f t="shared" si="14"/>
        <v>0</v>
      </c>
      <c r="P107" s="337"/>
      <c r="Q107" s="337"/>
      <c r="R107" s="337"/>
      <c r="S107" s="337"/>
      <c r="T107" s="319"/>
      <c r="U107" s="131" t="str">
        <f>IFERROR(IF(D107&gt;=Deelnemersoverzicht!$B$9,"Na startdatum aangekocht", IF(DATEDIF('Begroting P'!$D107,Startdatum,"D")&gt;0,IF((('Begroting P'!$F107-((DATEDIF($D107,Startdatum,"M")/12)))*($E107/$F107))&lt;0,0,(('Begroting P'!$F107-((DATEDIF($D107,Startdatum,"M")/12)))*($E107/$F107))),($E107/$F107))),0)</f>
        <v>Na startdatum aangekocht</v>
      </c>
    </row>
    <row r="108" spans="2:21" s="312" customFormat="1" ht="13" x14ac:dyDescent="0.15">
      <c r="M108" s="309">
        <f t="shared" si="12"/>
        <v>0</v>
      </c>
      <c r="N108" s="309">
        <f t="shared" si="13"/>
        <v>0</v>
      </c>
      <c r="O108" s="310">
        <f t="shared" si="14"/>
        <v>0</v>
      </c>
      <c r="P108" s="371"/>
      <c r="Q108" s="371"/>
      <c r="R108" s="371"/>
      <c r="S108" s="371"/>
    </row>
    <row r="109" spans="2:21" s="312" customFormat="1" ht="13" x14ac:dyDescent="0.15">
      <c r="P109" s="371"/>
      <c r="Q109" s="371"/>
      <c r="R109" s="371"/>
      <c r="S109" s="371"/>
    </row>
    <row r="110" spans="2:21" s="312" customFormat="1" ht="13" x14ac:dyDescent="0.15">
      <c r="B110" s="312" t="s">
        <v>264</v>
      </c>
      <c r="C110" s="319"/>
      <c r="J110" s="445" t="s">
        <v>265</v>
      </c>
      <c r="K110" s="446"/>
      <c r="L110" s="447"/>
      <c r="M110" s="434" t="s">
        <v>236</v>
      </c>
      <c r="N110" s="435"/>
      <c r="O110" s="436"/>
      <c r="P110" s="371"/>
      <c r="Q110" s="371"/>
      <c r="R110" s="371"/>
      <c r="S110" s="371"/>
    </row>
    <row r="111" spans="2:21" s="312" customFormat="1" ht="28" x14ac:dyDescent="0.15">
      <c r="B111" s="348" t="s">
        <v>237</v>
      </c>
      <c r="C111" s="452" t="s">
        <v>247</v>
      </c>
      <c r="D111" s="453"/>
      <c r="E111" s="453"/>
      <c r="F111" s="453"/>
      <c r="G111" s="453"/>
      <c r="H111" s="454"/>
      <c r="I111" s="365" t="s">
        <v>266</v>
      </c>
      <c r="J111" s="72" t="str">
        <f>IF(Deelnemersoverzicht!$C$19=Lijsten!$A$23,"",Lijsten!$D$3)</f>
        <v>Industrieel onderzoek</v>
      </c>
      <c r="K111" s="72" t="str">
        <f>IF(Deelnemersoverzicht!$C$19=Lijsten!$A$23,"",Lijsten!$D$4)</f>
        <v>Experimentele ontwikkeling</v>
      </c>
      <c r="L111" s="359" t="s">
        <v>254</v>
      </c>
      <c r="M111" s="72" t="str">
        <f>IF(Deelnemersoverzicht!$C$19=Lijsten!$A$23,"",Lijsten!$D$3)</f>
        <v>Industrieel onderzoek</v>
      </c>
      <c r="N111" s="72" t="str">
        <f>IF(Deelnemersoverzicht!$C$19=Lijsten!$A$23,"",Lijsten!$D$4)</f>
        <v>Experimentele ontwikkeling</v>
      </c>
      <c r="O111" s="348" t="s">
        <v>242</v>
      </c>
      <c r="P111" s="371"/>
      <c r="Q111" s="371"/>
      <c r="R111" s="371"/>
      <c r="S111" s="371"/>
    </row>
    <row r="112" spans="2:21" s="312" customFormat="1" ht="13" x14ac:dyDescent="0.15">
      <c r="B112" s="98"/>
      <c r="C112" s="426"/>
      <c r="D112" s="437"/>
      <c r="E112" s="437"/>
      <c r="F112" s="437"/>
      <c r="G112" s="437"/>
      <c r="H112" s="438"/>
      <c r="I112" s="99"/>
      <c r="J112" s="94"/>
      <c r="K112" s="94"/>
      <c r="L112" s="103"/>
      <c r="M112" s="309">
        <f>$I112*J112</f>
        <v>0</v>
      </c>
      <c r="N112" s="309">
        <f>$I112*K112</f>
        <v>0</v>
      </c>
      <c r="O112" s="133">
        <f>$I112*L112</f>
        <v>0</v>
      </c>
      <c r="P112" s="371"/>
      <c r="Q112" s="371"/>
      <c r="R112" s="371"/>
      <c r="S112" s="371"/>
    </row>
    <row r="113" spans="2:19" s="312" customFormat="1" ht="13" x14ac:dyDescent="0.15">
      <c r="B113" s="98"/>
      <c r="C113" s="426"/>
      <c r="D113" s="437"/>
      <c r="E113" s="437"/>
      <c r="F113" s="437"/>
      <c r="G113" s="437"/>
      <c r="H113" s="438"/>
      <c r="I113" s="99"/>
      <c r="J113" s="94"/>
      <c r="K113" s="94"/>
      <c r="L113" s="103"/>
      <c r="M113" s="309">
        <f t="shared" ref="M113:M129" si="15">$I113*J113</f>
        <v>0</v>
      </c>
      <c r="N113" s="309">
        <f t="shared" ref="N113:N129" si="16">$I113*K113</f>
        <v>0</v>
      </c>
      <c r="O113" s="133">
        <f t="shared" ref="O113:O129" si="17">$I113*L113</f>
        <v>0</v>
      </c>
      <c r="P113" s="371"/>
      <c r="Q113" s="371"/>
      <c r="R113" s="371"/>
      <c r="S113" s="371"/>
    </row>
    <row r="114" spans="2:19" s="312" customFormat="1" ht="13" x14ac:dyDescent="0.15">
      <c r="B114" s="98"/>
      <c r="C114" s="426"/>
      <c r="D114" s="437"/>
      <c r="E114" s="437"/>
      <c r="F114" s="437"/>
      <c r="G114" s="437"/>
      <c r="H114" s="438"/>
      <c r="I114" s="99"/>
      <c r="J114" s="94"/>
      <c r="K114" s="94"/>
      <c r="L114" s="103"/>
      <c r="M114" s="309">
        <f t="shared" si="15"/>
        <v>0</v>
      </c>
      <c r="N114" s="309">
        <f t="shared" si="16"/>
        <v>0</v>
      </c>
      <c r="O114" s="133">
        <f t="shared" si="17"/>
        <v>0</v>
      </c>
      <c r="P114" s="371"/>
      <c r="Q114" s="371"/>
      <c r="R114" s="371"/>
      <c r="S114" s="371"/>
    </row>
    <row r="115" spans="2:19" s="312" customFormat="1" ht="13" x14ac:dyDescent="0.15">
      <c r="B115" s="98"/>
      <c r="C115" s="426"/>
      <c r="D115" s="437"/>
      <c r="E115" s="437"/>
      <c r="F115" s="437"/>
      <c r="G115" s="437"/>
      <c r="H115" s="438"/>
      <c r="I115" s="99"/>
      <c r="J115" s="94"/>
      <c r="K115" s="94"/>
      <c r="L115" s="103"/>
      <c r="M115" s="309">
        <f t="shared" si="15"/>
        <v>0</v>
      </c>
      <c r="N115" s="309">
        <f t="shared" si="16"/>
        <v>0</v>
      </c>
      <c r="O115" s="133">
        <f t="shared" si="17"/>
        <v>0</v>
      </c>
      <c r="P115" s="371"/>
      <c r="Q115" s="371"/>
      <c r="R115" s="371"/>
      <c r="S115" s="371"/>
    </row>
    <row r="116" spans="2:19" s="312" customFormat="1" ht="13" x14ac:dyDescent="0.15">
      <c r="B116" s="98"/>
      <c r="C116" s="426"/>
      <c r="D116" s="437"/>
      <c r="E116" s="437"/>
      <c r="F116" s="437"/>
      <c r="G116" s="437"/>
      <c r="H116" s="438"/>
      <c r="I116" s="99"/>
      <c r="J116" s="94"/>
      <c r="K116" s="94"/>
      <c r="L116" s="103"/>
      <c r="M116" s="309">
        <f t="shared" si="15"/>
        <v>0</v>
      </c>
      <c r="N116" s="309">
        <f t="shared" si="16"/>
        <v>0</v>
      </c>
      <c r="O116" s="133">
        <f t="shared" si="17"/>
        <v>0</v>
      </c>
      <c r="P116" s="371"/>
      <c r="Q116" s="371"/>
      <c r="R116" s="371"/>
      <c r="S116" s="371"/>
    </row>
    <row r="117" spans="2:19" s="312" customFormat="1" ht="13" x14ac:dyDescent="0.15">
      <c r="B117" s="98"/>
      <c r="C117" s="426"/>
      <c r="D117" s="437"/>
      <c r="E117" s="437"/>
      <c r="F117" s="437"/>
      <c r="G117" s="437"/>
      <c r="H117" s="438"/>
      <c r="I117" s="99"/>
      <c r="J117" s="94"/>
      <c r="K117" s="94"/>
      <c r="L117" s="103"/>
      <c r="M117" s="309">
        <f t="shared" si="15"/>
        <v>0</v>
      </c>
      <c r="N117" s="309">
        <f t="shared" si="16"/>
        <v>0</v>
      </c>
      <c r="O117" s="133">
        <f t="shared" si="17"/>
        <v>0</v>
      </c>
      <c r="P117" s="371"/>
      <c r="Q117" s="371"/>
      <c r="R117" s="371"/>
      <c r="S117" s="371"/>
    </row>
    <row r="118" spans="2:19" s="312" customFormat="1" ht="13" x14ac:dyDescent="0.15">
      <c r="B118" s="98"/>
      <c r="C118" s="457"/>
      <c r="D118" s="458"/>
      <c r="E118" s="458"/>
      <c r="F118" s="458"/>
      <c r="G118" s="458"/>
      <c r="H118" s="458"/>
      <c r="I118" s="93"/>
      <c r="J118" s="94"/>
      <c r="K118" s="94"/>
      <c r="L118" s="104"/>
      <c r="M118" s="309">
        <f t="shared" si="15"/>
        <v>0</v>
      </c>
      <c r="N118" s="309">
        <f t="shared" si="16"/>
        <v>0</v>
      </c>
      <c r="O118" s="133">
        <f t="shared" si="17"/>
        <v>0</v>
      </c>
      <c r="P118" s="371"/>
      <c r="Q118" s="371"/>
      <c r="R118" s="371"/>
      <c r="S118" s="371"/>
    </row>
    <row r="119" spans="2:19" s="312" customFormat="1" ht="13" x14ac:dyDescent="0.15">
      <c r="B119" s="98"/>
      <c r="C119" s="457"/>
      <c r="D119" s="458"/>
      <c r="E119" s="458"/>
      <c r="F119" s="458"/>
      <c r="G119" s="458"/>
      <c r="H119" s="458"/>
      <c r="I119" s="93"/>
      <c r="J119" s="94"/>
      <c r="K119" s="94"/>
      <c r="L119" s="104"/>
      <c r="M119" s="309">
        <f t="shared" si="15"/>
        <v>0</v>
      </c>
      <c r="N119" s="309">
        <f t="shared" si="16"/>
        <v>0</v>
      </c>
      <c r="O119" s="133">
        <f t="shared" si="17"/>
        <v>0</v>
      </c>
      <c r="P119" s="371"/>
      <c r="Q119" s="371"/>
      <c r="R119" s="371"/>
      <c r="S119" s="371"/>
    </row>
    <row r="120" spans="2:19" s="312" customFormat="1" ht="13" x14ac:dyDescent="0.15">
      <c r="B120" s="98"/>
      <c r="C120" s="426"/>
      <c r="D120" s="437"/>
      <c r="E120" s="437"/>
      <c r="F120" s="437"/>
      <c r="G120" s="437"/>
      <c r="H120" s="438"/>
      <c r="I120" s="99"/>
      <c r="J120" s="94"/>
      <c r="K120" s="94"/>
      <c r="L120" s="103"/>
      <c r="M120" s="309">
        <f t="shared" si="15"/>
        <v>0</v>
      </c>
      <c r="N120" s="309">
        <f t="shared" si="16"/>
        <v>0</v>
      </c>
      <c r="O120" s="133">
        <f t="shared" si="17"/>
        <v>0</v>
      </c>
      <c r="P120" s="371"/>
      <c r="Q120" s="371"/>
      <c r="R120" s="371"/>
      <c r="S120" s="371"/>
    </row>
    <row r="121" spans="2:19" s="312" customFormat="1" ht="13" x14ac:dyDescent="0.15">
      <c r="B121" s="98"/>
      <c r="C121" s="426"/>
      <c r="D121" s="437"/>
      <c r="E121" s="437"/>
      <c r="F121" s="437"/>
      <c r="G121" s="437"/>
      <c r="H121" s="438"/>
      <c r="I121" s="99"/>
      <c r="J121" s="94"/>
      <c r="K121" s="94"/>
      <c r="L121" s="103"/>
      <c r="M121" s="309">
        <f t="shared" si="15"/>
        <v>0</v>
      </c>
      <c r="N121" s="309">
        <f t="shared" si="16"/>
        <v>0</v>
      </c>
      <c r="O121" s="133">
        <f t="shared" si="17"/>
        <v>0</v>
      </c>
      <c r="P121" s="371"/>
      <c r="Q121" s="371"/>
      <c r="R121" s="371"/>
      <c r="S121" s="371"/>
    </row>
    <row r="122" spans="2:19" s="312" customFormat="1" ht="13" x14ac:dyDescent="0.15">
      <c r="B122" s="98"/>
      <c r="C122" s="426"/>
      <c r="D122" s="437"/>
      <c r="E122" s="437"/>
      <c r="F122" s="437"/>
      <c r="G122" s="437"/>
      <c r="H122" s="438"/>
      <c r="I122" s="99"/>
      <c r="J122" s="94"/>
      <c r="K122" s="94"/>
      <c r="L122" s="103"/>
      <c r="M122" s="309">
        <f t="shared" si="15"/>
        <v>0</v>
      </c>
      <c r="N122" s="309">
        <f t="shared" si="16"/>
        <v>0</v>
      </c>
      <c r="O122" s="133">
        <f t="shared" si="17"/>
        <v>0</v>
      </c>
      <c r="P122" s="371"/>
      <c r="Q122" s="371"/>
      <c r="R122" s="371"/>
      <c r="S122" s="371"/>
    </row>
    <row r="123" spans="2:19" s="312" customFormat="1" ht="13" x14ac:dyDescent="0.15">
      <c r="B123" s="98"/>
      <c r="C123" s="426"/>
      <c r="D123" s="437"/>
      <c r="E123" s="437"/>
      <c r="F123" s="437"/>
      <c r="G123" s="437"/>
      <c r="H123" s="438"/>
      <c r="I123" s="99"/>
      <c r="J123" s="94"/>
      <c r="K123" s="94"/>
      <c r="L123" s="103"/>
      <c r="M123" s="309">
        <f t="shared" si="15"/>
        <v>0</v>
      </c>
      <c r="N123" s="309">
        <f t="shared" si="16"/>
        <v>0</v>
      </c>
      <c r="O123" s="133">
        <f t="shared" si="17"/>
        <v>0</v>
      </c>
      <c r="P123" s="371"/>
      <c r="Q123" s="371"/>
      <c r="R123" s="371"/>
      <c r="S123" s="371"/>
    </row>
    <row r="124" spans="2:19" s="312" customFormat="1" ht="13" x14ac:dyDescent="0.15">
      <c r="B124" s="98"/>
      <c r="C124" s="426"/>
      <c r="D124" s="437"/>
      <c r="E124" s="437"/>
      <c r="F124" s="437"/>
      <c r="G124" s="437"/>
      <c r="H124" s="438"/>
      <c r="I124" s="99"/>
      <c r="J124" s="94"/>
      <c r="K124" s="94"/>
      <c r="L124" s="103"/>
      <c r="M124" s="309">
        <f t="shared" si="15"/>
        <v>0</v>
      </c>
      <c r="N124" s="309">
        <f t="shared" si="16"/>
        <v>0</v>
      </c>
      <c r="O124" s="133">
        <f t="shared" si="17"/>
        <v>0</v>
      </c>
      <c r="P124" s="371"/>
      <c r="Q124" s="371"/>
      <c r="R124" s="371"/>
      <c r="S124" s="371"/>
    </row>
    <row r="125" spans="2:19" s="312" customFormat="1" ht="13" x14ac:dyDescent="0.15">
      <c r="B125" s="98"/>
      <c r="C125" s="426"/>
      <c r="D125" s="437"/>
      <c r="E125" s="437"/>
      <c r="F125" s="437"/>
      <c r="G125" s="437"/>
      <c r="H125" s="438"/>
      <c r="I125" s="99"/>
      <c r="J125" s="94"/>
      <c r="K125" s="94"/>
      <c r="L125" s="103"/>
      <c r="M125" s="309">
        <f t="shared" si="15"/>
        <v>0</v>
      </c>
      <c r="N125" s="309">
        <f t="shared" si="16"/>
        <v>0</v>
      </c>
      <c r="O125" s="133">
        <f t="shared" si="17"/>
        <v>0</v>
      </c>
      <c r="P125" s="371"/>
      <c r="Q125" s="371"/>
      <c r="R125" s="371"/>
      <c r="S125" s="371"/>
    </row>
    <row r="126" spans="2:19" s="312" customFormat="1" ht="13" x14ac:dyDescent="0.15">
      <c r="B126" s="98"/>
      <c r="C126" s="426"/>
      <c r="D126" s="437"/>
      <c r="E126" s="437"/>
      <c r="F126" s="437"/>
      <c r="G126" s="437"/>
      <c r="H126" s="438"/>
      <c r="I126" s="99"/>
      <c r="J126" s="94"/>
      <c r="K126" s="94"/>
      <c r="L126" s="103"/>
      <c r="M126" s="309">
        <f t="shared" si="15"/>
        <v>0</v>
      </c>
      <c r="N126" s="309">
        <f t="shared" si="16"/>
        <v>0</v>
      </c>
      <c r="O126" s="133">
        <f t="shared" si="17"/>
        <v>0</v>
      </c>
      <c r="P126" s="371"/>
      <c r="Q126" s="371"/>
      <c r="R126" s="371"/>
      <c r="S126" s="371"/>
    </row>
    <row r="127" spans="2:19" s="312" customFormat="1" ht="13" x14ac:dyDescent="0.15">
      <c r="B127" s="98"/>
      <c r="C127" s="426"/>
      <c r="D127" s="437"/>
      <c r="E127" s="437"/>
      <c r="F127" s="437"/>
      <c r="G127" s="437"/>
      <c r="H127" s="438"/>
      <c r="I127" s="99"/>
      <c r="J127" s="94"/>
      <c r="K127" s="94"/>
      <c r="L127" s="103"/>
      <c r="M127" s="309">
        <f t="shared" si="15"/>
        <v>0</v>
      </c>
      <c r="N127" s="309">
        <f t="shared" si="16"/>
        <v>0</v>
      </c>
      <c r="O127" s="133">
        <f t="shared" si="17"/>
        <v>0</v>
      </c>
      <c r="P127" s="371"/>
      <c r="Q127" s="371"/>
      <c r="R127" s="371"/>
      <c r="S127" s="371"/>
    </row>
    <row r="128" spans="2:19" s="312" customFormat="1" ht="13" x14ac:dyDescent="0.15">
      <c r="B128" s="98"/>
      <c r="C128" s="426"/>
      <c r="D128" s="437"/>
      <c r="E128" s="437"/>
      <c r="F128" s="437"/>
      <c r="G128" s="437"/>
      <c r="H128" s="438"/>
      <c r="I128" s="99"/>
      <c r="J128" s="94"/>
      <c r="K128" s="94"/>
      <c r="L128" s="103"/>
      <c r="M128" s="309">
        <f t="shared" si="15"/>
        <v>0</v>
      </c>
      <c r="N128" s="309">
        <f t="shared" si="16"/>
        <v>0</v>
      </c>
      <c r="O128" s="133">
        <f t="shared" si="17"/>
        <v>0</v>
      </c>
      <c r="P128" s="371"/>
      <c r="Q128" s="371"/>
      <c r="R128" s="371"/>
      <c r="S128" s="371"/>
    </row>
    <row r="129" spans="2:19" s="312" customFormat="1" ht="13" x14ac:dyDescent="0.15">
      <c r="B129" s="98"/>
      <c r="C129" s="426"/>
      <c r="D129" s="437"/>
      <c r="E129" s="437"/>
      <c r="F129" s="437"/>
      <c r="G129" s="437"/>
      <c r="H129" s="438"/>
      <c r="I129" s="99"/>
      <c r="J129" s="94"/>
      <c r="K129" s="94"/>
      <c r="L129" s="103"/>
      <c r="M129" s="309">
        <f t="shared" si="15"/>
        <v>0</v>
      </c>
      <c r="N129" s="309">
        <f t="shared" si="16"/>
        <v>0</v>
      </c>
      <c r="O129" s="133">
        <f t="shared" si="17"/>
        <v>0</v>
      </c>
      <c r="P129" s="371"/>
      <c r="Q129" s="371"/>
      <c r="R129" s="371"/>
      <c r="S129" s="371"/>
    </row>
    <row r="130" spans="2:19" s="312" customFormat="1" ht="13" x14ac:dyDescent="0.15">
      <c r="M130" s="167">
        <f>SUM(M112:M129)</f>
        <v>0</v>
      </c>
      <c r="N130" s="167">
        <f>SUM(N112:N129)</f>
        <v>0</v>
      </c>
      <c r="O130" s="167">
        <f>SUM(O112:O129)</f>
        <v>0</v>
      </c>
      <c r="P130" s="371"/>
      <c r="Q130" s="371"/>
      <c r="R130" s="371"/>
      <c r="S130" s="371"/>
    </row>
    <row r="131" spans="2:19" s="312" customFormat="1" ht="13" x14ac:dyDescent="0.15"/>
    <row r="132" spans="2:19" s="312" customFormat="1" ht="13" x14ac:dyDescent="0.15">
      <c r="B132" s="312" t="s">
        <v>267</v>
      </c>
      <c r="C132" s="319"/>
      <c r="M132" s="434" t="s">
        <v>236</v>
      </c>
      <c r="N132" s="435"/>
      <c r="O132" s="436"/>
      <c r="P132" s="371"/>
      <c r="Q132" s="371"/>
      <c r="R132" s="371"/>
      <c r="S132" s="371"/>
    </row>
    <row r="133" spans="2:19" s="312" customFormat="1" ht="28" x14ac:dyDescent="0.15">
      <c r="B133" s="348" t="s">
        <v>237</v>
      </c>
      <c r="C133" s="365" t="s">
        <v>268</v>
      </c>
      <c r="D133" s="369"/>
      <c r="E133" s="429" t="s">
        <v>247</v>
      </c>
      <c r="F133" s="430"/>
      <c r="G133" s="430"/>
      <c r="H133" s="430"/>
      <c r="I133" s="430"/>
      <c r="J133" s="430"/>
      <c r="K133" s="430"/>
      <c r="L133" s="431"/>
      <c r="M133" s="72" t="str">
        <f>IF(Deelnemersoverzicht!$C$19=Lijsten!$A$23,"",Lijsten!$D$3)</f>
        <v>Industrieel onderzoek</v>
      </c>
      <c r="N133" s="72" t="str">
        <f>IF(Deelnemersoverzicht!$C$19=Lijsten!$A$23,"",Lijsten!$D$4)</f>
        <v>Experimentele ontwikkeling</v>
      </c>
      <c r="O133" s="72" t="s">
        <v>242</v>
      </c>
      <c r="P133" s="371"/>
      <c r="Q133" s="371"/>
      <c r="R133" s="371"/>
      <c r="S133" s="371"/>
    </row>
    <row r="134" spans="2:19" s="312" customFormat="1" ht="13" x14ac:dyDescent="0.15">
      <c r="B134" s="98"/>
      <c r="C134" s="99"/>
      <c r="D134" s="105"/>
      <c r="E134" s="426"/>
      <c r="F134" s="427"/>
      <c r="G134" s="427"/>
      <c r="H134" s="427"/>
      <c r="I134" s="427"/>
      <c r="J134" s="427"/>
      <c r="K134" s="427"/>
      <c r="L134" s="428"/>
      <c r="M134" s="422"/>
      <c r="N134" s="422"/>
      <c r="O134" s="106"/>
      <c r="P134" s="371"/>
      <c r="Q134" s="371"/>
      <c r="R134" s="371"/>
      <c r="S134" s="371"/>
    </row>
    <row r="135" spans="2:19" s="312" customFormat="1" ht="13" x14ac:dyDescent="0.15">
      <c r="B135" s="98"/>
      <c r="C135" s="99"/>
      <c r="D135" s="105"/>
      <c r="E135" s="426"/>
      <c r="F135" s="427"/>
      <c r="G135" s="427"/>
      <c r="H135" s="427"/>
      <c r="I135" s="427"/>
      <c r="J135" s="427"/>
      <c r="K135" s="427"/>
      <c r="L135" s="428"/>
      <c r="M135" s="422"/>
      <c r="N135" s="422"/>
      <c r="O135" s="106"/>
      <c r="P135" s="371"/>
      <c r="Q135" s="371"/>
      <c r="R135" s="371"/>
      <c r="S135" s="371"/>
    </row>
    <row r="136" spans="2:19" s="312" customFormat="1" ht="13" x14ac:dyDescent="0.15">
      <c r="B136" s="98"/>
      <c r="C136" s="99"/>
      <c r="D136" s="105"/>
      <c r="E136" s="426"/>
      <c r="F136" s="427"/>
      <c r="G136" s="427"/>
      <c r="H136" s="427"/>
      <c r="I136" s="427"/>
      <c r="J136" s="427"/>
      <c r="K136" s="427"/>
      <c r="L136" s="428"/>
      <c r="M136" s="422"/>
      <c r="N136" s="422"/>
      <c r="O136" s="106"/>
      <c r="P136" s="371"/>
      <c r="Q136" s="371"/>
      <c r="R136" s="371"/>
      <c r="S136" s="371"/>
    </row>
    <row r="137" spans="2:19" s="312" customFormat="1" ht="13" x14ac:dyDescent="0.15">
      <c r="B137" s="98"/>
      <c r="C137" s="99"/>
      <c r="D137" s="105"/>
      <c r="E137" s="426"/>
      <c r="F137" s="427"/>
      <c r="G137" s="427"/>
      <c r="H137" s="427"/>
      <c r="I137" s="427"/>
      <c r="J137" s="427"/>
      <c r="K137" s="427"/>
      <c r="L137" s="428"/>
      <c r="M137" s="422"/>
      <c r="N137" s="422"/>
      <c r="O137" s="106"/>
      <c r="P137" s="371"/>
      <c r="Q137" s="371"/>
      <c r="R137" s="371"/>
      <c r="S137" s="371"/>
    </row>
    <row r="138" spans="2:19" s="312" customFormat="1" ht="13" x14ac:dyDescent="0.15">
      <c r="B138" s="98"/>
      <c r="C138" s="99"/>
      <c r="D138" s="105"/>
      <c r="E138" s="426"/>
      <c r="F138" s="427"/>
      <c r="G138" s="427"/>
      <c r="H138" s="427"/>
      <c r="I138" s="427"/>
      <c r="J138" s="427"/>
      <c r="K138" s="427"/>
      <c r="L138" s="428"/>
      <c r="M138" s="422"/>
      <c r="N138" s="422"/>
      <c r="O138" s="106"/>
      <c r="P138" s="371"/>
      <c r="Q138" s="371"/>
      <c r="R138" s="371"/>
      <c r="S138" s="371"/>
    </row>
    <row r="139" spans="2:19" s="312" customFormat="1" ht="13" x14ac:dyDescent="0.15">
      <c r="B139" s="98"/>
      <c r="C139" s="99"/>
      <c r="D139" s="105"/>
      <c r="E139" s="426"/>
      <c r="F139" s="427"/>
      <c r="G139" s="427"/>
      <c r="H139" s="427"/>
      <c r="I139" s="427"/>
      <c r="J139" s="427"/>
      <c r="K139" s="427"/>
      <c r="L139" s="428"/>
      <c r="M139" s="422"/>
      <c r="N139" s="422"/>
      <c r="O139" s="106"/>
      <c r="P139" s="371"/>
      <c r="Q139" s="371"/>
      <c r="R139" s="371"/>
      <c r="S139" s="371"/>
    </row>
    <row r="140" spans="2:19" s="312" customFormat="1" ht="13" x14ac:dyDescent="0.15">
      <c r="B140" s="98"/>
      <c r="C140" s="99"/>
      <c r="D140" s="105"/>
      <c r="E140" s="426"/>
      <c r="F140" s="427"/>
      <c r="G140" s="427"/>
      <c r="H140" s="427"/>
      <c r="I140" s="427"/>
      <c r="J140" s="427"/>
      <c r="K140" s="427"/>
      <c r="L140" s="428"/>
      <c r="M140" s="422"/>
      <c r="N140" s="422"/>
      <c r="O140" s="106"/>
      <c r="P140" s="371"/>
      <c r="Q140" s="371"/>
      <c r="R140" s="371"/>
      <c r="S140" s="371"/>
    </row>
    <row r="141" spans="2:19" s="312" customFormat="1" ht="13" x14ac:dyDescent="0.15">
      <c r="B141" s="98"/>
      <c r="C141" s="99"/>
      <c r="D141" s="105"/>
      <c r="E141" s="426"/>
      <c r="F141" s="427"/>
      <c r="G141" s="427"/>
      <c r="H141" s="427"/>
      <c r="I141" s="427"/>
      <c r="J141" s="427"/>
      <c r="K141" s="427"/>
      <c r="L141" s="428"/>
      <c r="M141" s="422"/>
      <c r="N141" s="422"/>
      <c r="O141" s="106"/>
      <c r="P141" s="371"/>
      <c r="Q141" s="371"/>
      <c r="R141" s="371"/>
      <c r="S141" s="371"/>
    </row>
    <row r="142" spans="2:19" s="312" customFormat="1" ht="13" x14ac:dyDescent="0.15">
      <c r="B142" s="98"/>
      <c r="C142" s="99"/>
      <c r="D142" s="105"/>
      <c r="E142" s="426"/>
      <c r="F142" s="427"/>
      <c r="G142" s="427"/>
      <c r="H142" s="427"/>
      <c r="I142" s="427"/>
      <c r="J142" s="427"/>
      <c r="K142" s="427"/>
      <c r="L142" s="428"/>
      <c r="M142" s="422"/>
      <c r="N142" s="422"/>
      <c r="O142" s="106"/>
      <c r="P142" s="371"/>
      <c r="Q142" s="371"/>
      <c r="R142" s="371"/>
      <c r="S142" s="371"/>
    </row>
    <row r="143" spans="2:19" s="312" customFormat="1" ht="13" x14ac:dyDescent="0.15">
      <c r="B143" s="98"/>
      <c r="C143" s="99"/>
      <c r="D143" s="105"/>
      <c r="E143" s="426"/>
      <c r="F143" s="427"/>
      <c r="G143" s="427"/>
      <c r="H143" s="427"/>
      <c r="I143" s="427"/>
      <c r="J143" s="427"/>
      <c r="K143" s="427"/>
      <c r="L143" s="428"/>
      <c r="M143" s="422"/>
      <c r="N143" s="422"/>
      <c r="O143" s="106"/>
      <c r="P143" s="371"/>
      <c r="Q143" s="371"/>
      <c r="R143" s="371"/>
      <c r="S143" s="371"/>
    </row>
    <row r="144" spans="2:19" s="312" customFormat="1" ht="13" x14ac:dyDescent="0.15">
      <c r="B144" s="98"/>
      <c r="C144" s="99"/>
      <c r="D144" s="105"/>
      <c r="E144" s="426"/>
      <c r="F144" s="427"/>
      <c r="G144" s="427"/>
      <c r="H144" s="427"/>
      <c r="I144" s="427"/>
      <c r="J144" s="427"/>
      <c r="K144" s="427"/>
      <c r="L144" s="428"/>
      <c r="M144" s="422"/>
      <c r="N144" s="422"/>
      <c r="O144" s="106"/>
      <c r="P144" s="371"/>
      <c r="Q144" s="371"/>
      <c r="R144" s="371"/>
      <c r="S144" s="371"/>
    </row>
    <row r="145" spans="1:20" s="312" customFormat="1" ht="13" x14ac:dyDescent="0.15">
      <c r="B145" s="98"/>
      <c r="C145" s="99"/>
      <c r="D145" s="105"/>
      <c r="E145" s="426"/>
      <c r="F145" s="427"/>
      <c r="G145" s="427"/>
      <c r="H145" s="427"/>
      <c r="I145" s="427"/>
      <c r="J145" s="427"/>
      <c r="K145" s="427"/>
      <c r="L145" s="428"/>
      <c r="M145" s="422"/>
      <c r="N145" s="422"/>
      <c r="O145" s="106"/>
      <c r="P145" s="371"/>
      <c r="Q145" s="371"/>
      <c r="R145" s="371"/>
      <c r="S145" s="371"/>
    </row>
    <row r="146" spans="1:20" s="312" customFormat="1" ht="13" x14ac:dyDescent="0.15">
      <c r="B146" s="98"/>
      <c r="C146" s="99"/>
      <c r="D146" s="105"/>
      <c r="E146" s="426"/>
      <c r="F146" s="427"/>
      <c r="G146" s="427"/>
      <c r="H146" s="427"/>
      <c r="I146" s="427"/>
      <c r="J146" s="427"/>
      <c r="K146" s="427"/>
      <c r="L146" s="428"/>
      <c r="M146" s="422"/>
      <c r="N146" s="422"/>
      <c r="O146" s="106"/>
      <c r="P146" s="371"/>
      <c r="Q146" s="371"/>
      <c r="R146" s="371"/>
      <c r="S146" s="371"/>
    </row>
    <row r="147" spans="1:20" s="312" customFormat="1" ht="13" x14ac:dyDescent="0.15">
      <c r="B147" s="98"/>
      <c r="C147" s="99"/>
      <c r="D147" s="105"/>
      <c r="E147" s="426"/>
      <c r="F147" s="427"/>
      <c r="G147" s="427"/>
      <c r="H147" s="427"/>
      <c r="I147" s="427"/>
      <c r="J147" s="427"/>
      <c r="K147" s="427"/>
      <c r="L147" s="428"/>
      <c r="M147" s="422"/>
      <c r="N147" s="422"/>
      <c r="O147" s="106"/>
      <c r="P147" s="371"/>
      <c r="Q147" s="371"/>
      <c r="R147" s="371"/>
      <c r="S147" s="371"/>
    </row>
    <row r="148" spans="1:20" s="312" customFormat="1" ht="13" x14ac:dyDescent="0.15">
      <c r="B148" s="98"/>
      <c r="C148" s="99"/>
      <c r="D148" s="105"/>
      <c r="E148" s="426"/>
      <c r="F148" s="427"/>
      <c r="G148" s="427"/>
      <c r="H148" s="427"/>
      <c r="I148" s="427"/>
      <c r="J148" s="427"/>
      <c r="K148" s="427"/>
      <c r="L148" s="428"/>
      <c r="M148" s="422"/>
      <c r="N148" s="422"/>
      <c r="O148" s="106"/>
      <c r="P148" s="371"/>
      <c r="Q148" s="371"/>
      <c r="R148" s="371"/>
      <c r="S148" s="371"/>
    </row>
    <row r="149" spans="1:20" s="312" customFormat="1" ht="13" x14ac:dyDescent="0.15">
      <c r="B149" s="98"/>
      <c r="C149" s="99"/>
      <c r="D149" s="105"/>
      <c r="E149" s="426"/>
      <c r="F149" s="427"/>
      <c r="G149" s="427"/>
      <c r="H149" s="427"/>
      <c r="I149" s="427"/>
      <c r="J149" s="427"/>
      <c r="K149" s="427"/>
      <c r="L149" s="428"/>
      <c r="M149" s="422"/>
      <c r="N149" s="422"/>
      <c r="O149" s="106"/>
      <c r="P149" s="371"/>
      <c r="Q149" s="371"/>
      <c r="R149" s="371"/>
      <c r="S149" s="371"/>
    </row>
    <row r="150" spans="1:20" s="312" customFormat="1" ht="13" x14ac:dyDescent="0.15">
      <c r="B150" s="98"/>
      <c r="C150" s="99"/>
      <c r="D150" s="105"/>
      <c r="E150" s="426"/>
      <c r="F150" s="427"/>
      <c r="G150" s="427"/>
      <c r="H150" s="427"/>
      <c r="I150" s="427"/>
      <c r="J150" s="427"/>
      <c r="K150" s="427"/>
      <c r="L150" s="428"/>
      <c r="M150" s="422"/>
      <c r="N150" s="422"/>
      <c r="O150" s="106"/>
      <c r="P150" s="371"/>
      <c r="Q150" s="371"/>
      <c r="R150" s="371"/>
      <c r="S150" s="371"/>
    </row>
    <row r="151" spans="1:20" s="312" customFormat="1" ht="13" x14ac:dyDescent="0.15">
      <c r="B151" s="98"/>
      <c r="C151" s="99"/>
      <c r="D151" s="105"/>
      <c r="E151" s="426"/>
      <c r="F151" s="427"/>
      <c r="G151" s="427"/>
      <c r="H151" s="427"/>
      <c r="I151" s="427"/>
      <c r="J151" s="427"/>
      <c r="K151" s="427"/>
      <c r="L151" s="428"/>
      <c r="M151" s="422"/>
      <c r="N151" s="422"/>
      <c r="O151" s="106"/>
      <c r="P151" s="371"/>
      <c r="Q151" s="371"/>
      <c r="R151" s="371"/>
      <c r="S151" s="371"/>
    </row>
    <row r="152" spans="1:20" s="312" customFormat="1" ht="13" x14ac:dyDescent="0.15">
      <c r="M152" s="311">
        <f>SUM(M134:M151)</f>
        <v>0</v>
      </c>
      <c r="N152" s="311">
        <f>SUM(N134:N151)</f>
        <v>0</v>
      </c>
      <c r="O152" s="257">
        <f>SUM(O134:O151)</f>
        <v>0</v>
      </c>
      <c r="P152" s="371"/>
      <c r="Q152" s="371"/>
      <c r="R152" s="371"/>
      <c r="S152" s="371"/>
    </row>
    <row r="153" spans="1:20" s="312" customFormat="1" ht="13" x14ac:dyDescent="0.15">
      <c r="P153" s="371"/>
      <c r="Q153" s="371"/>
      <c r="R153" s="371"/>
      <c r="S153" s="371"/>
    </row>
    <row r="154" spans="1:20" s="312" customFormat="1" ht="13" x14ac:dyDescent="0.15">
      <c r="I154" s="312" t="s">
        <v>269</v>
      </c>
      <c r="M154" s="313">
        <f>+M108+M130+M152</f>
        <v>0</v>
      </c>
      <c r="N154" s="313">
        <f>+N108+N130+N152</f>
        <v>0</v>
      </c>
      <c r="O154" s="167">
        <f>O108+O130+O152</f>
        <v>0</v>
      </c>
      <c r="P154" s="371"/>
      <c r="Q154" s="371"/>
      <c r="R154" s="371"/>
      <c r="S154" s="371"/>
    </row>
    <row r="155" spans="1:20" s="312" customFormat="1" ht="13" x14ac:dyDescent="0.15">
      <c r="P155" s="73"/>
      <c r="Q155" s="73"/>
      <c r="R155" s="73"/>
      <c r="S155" s="73"/>
    </row>
    <row r="156" spans="1:20" ht="13" x14ac:dyDescent="0.15">
      <c r="B156" s="324" t="s">
        <v>270</v>
      </c>
      <c r="C156" s="325"/>
      <c r="D156" s="375"/>
      <c r="E156" s="376"/>
      <c r="F156" s="325"/>
      <c r="G156" s="325"/>
      <c r="H156" s="325"/>
      <c r="I156" s="325"/>
      <c r="J156" s="325"/>
      <c r="K156" s="325"/>
      <c r="L156" s="325"/>
      <c r="M156" s="325"/>
      <c r="N156" s="325"/>
      <c r="O156" s="325"/>
      <c r="P156" s="377"/>
      <c r="Q156" s="327"/>
      <c r="R156" s="327"/>
      <c r="S156" s="327"/>
      <c r="T156" s="319"/>
    </row>
    <row r="157" spans="1:20" ht="13" x14ac:dyDescent="0.15">
      <c r="B157" s="324" t="s">
        <v>271</v>
      </c>
      <c r="C157" s="325"/>
      <c r="D157" s="375"/>
      <c r="E157" s="376"/>
      <c r="F157" s="325"/>
      <c r="G157" s="325"/>
      <c r="H157" s="325"/>
      <c r="I157" s="325"/>
      <c r="J157" s="325"/>
      <c r="K157" s="325"/>
      <c r="L157" s="325"/>
      <c r="M157" s="325"/>
      <c r="N157" s="378"/>
      <c r="O157" s="325"/>
      <c r="P157" s="379"/>
      <c r="Q157" s="327"/>
      <c r="R157" s="327"/>
      <c r="S157" s="327"/>
      <c r="T157" s="319"/>
    </row>
    <row r="158" spans="1:20" ht="13" x14ac:dyDescent="0.15">
      <c r="B158" s="319"/>
      <c r="C158" s="361"/>
      <c r="D158" s="319"/>
      <c r="E158" s="319"/>
      <c r="F158" s="319"/>
      <c r="G158" s="319"/>
      <c r="H158" s="319"/>
      <c r="I158" s="319"/>
      <c r="J158" s="319"/>
      <c r="K158" s="319"/>
      <c r="L158" s="319"/>
      <c r="M158" s="319"/>
      <c r="N158" s="319"/>
      <c r="O158" s="319"/>
      <c r="P158" s="319"/>
      <c r="Q158" s="319"/>
      <c r="R158" s="319"/>
      <c r="S158" s="319"/>
    </row>
    <row r="159" spans="1:20" ht="28" x14ac:dyDescent="0.15">
      <c r="A159" s="3"/>
      <c r="B159" s="367" t="s">
        <v>272</v>
      </c>
      <c r="C159" s="373"/>
      <c r="D159" s="373"/>
      <c r="E159" s="373"/>
      <c r="F159" s="373"/>
      <c r="G159" s="373"/>
      <c r="H159" s="373"/>
      <c r="I159" s="373"/>
      <c r="J159" s="373"/>
      <c r="K159" s="373"/>
      <c r="L159" s="72" t="str">
        <f>IF(Deelnemersoverzicht!$C$19=Lijsten!$A$23,"",Lijsten!$D$3)</f>
        <v>Industrieel onderzoek</v>
      </c>
      <c r="M159" s="72" t="str">
        <f>IF(Deelnemersoverzicht!$C$19=Lijsten!$A$23,"",Lijsten!$D$4)</f>
        <v>Experimentele ontwikkeling</v>
      </c>
      <c r="N159" s="359" t="s">
        <v>242</v>
      </c>
      <c r="O159" s="381" t="s">
        <v>175</v>
      </c>
      <c r="P159" s="382"/>
      <c r="Q159" s="383"/>
      <c r="R159" s="383"/>
      <c r="S159" s="383"/>
      <c r="T159" s="383"/>
    </row>
    <row r="160" spans="1:20" ht="13" x14ac:dyDescent="0.15">
      <c r="B160" s="384" t="s">
        <v>233</v>
      </c>
      <c r="C160" s="385" t="s">
        <v>234</v>
      </c>
      <c r="D160" s="385"/>
      <c r="E160" s="385"/>
      <c r="F160" s="385"/>
      <c r="G160" s="385"/>
      <c r="H160" s="385"/>
      <c r="I160" s="385"/>
      <c r="J160" s="385"/>
      <c r="K160" s="385"/>
      <c r="L160" s="310">
        <f>M56</f>
        <v>0</v>
      </c>
      <c r="M160" s="310">
        <f>N56</f>
        <v>0</v>
      </c>
      <c r="N160" s="310">
        <f>O56</f>
        <v>0</v>
      </c>
      <c r="O160" s="386">
        <f>SUM(L160:N160)</f>
        <v>0</v>
      </c>
      <c r="P160" s="387"/>
      <c r="Q160" s="337"/>
      <c r="R160" s="337"/>
      <c r="S160" s="337"/>
      <c r="T160" s="337"/>
    </row>
    <row r="161" spans="2:21" ht="13" x14ac:dyDescent="0.15">
      <c r="B161" s="384" t="s">
        <v>244</v>
      </c>
      <c r="C161" s="385" t="s">
        <v>245</v>
      </c>
      <c r="D161" s="385"/>
      <c r="E161" s="385"/>
      <c r="F161" s="385"/>
      <c r="G161" s="385"/>
      <c r="H161" s="385"/>
      <c r="I161" s="385"/>
      <c r="J161" s="385"/>
      <c r="K161" s="385"/>
      <c r="L161" s="310">
        <f>M84</f>
        <v>0</v>
      </c>
      <c r="M161" s="310">
        <f>N84</f>
        <v>0</v>
      </c>
      <c r="N161" s="310">
        <f>O84</f>
        <v>0</v>
      </c>
      <c r="O161" s="386">
        <f>SUM(L161:N161)</f>
        <v>0</v>
      </c>
      <c r="P161" s="387"/>
      <c r="Q161" s="337"/>
      <c r="R161" s="337"/>
      <c r="S161" s="337"/>
      <c r="T161" s="337"/>
    </row>
    <row r="162" spans="2:21" ht="13" x14ac:dyDescent="0.15">
      <c r="B162" s="384" t="s">
        <v>257</v>
      </c>
      <c r="C162" s="385" t="s">
        <v>258</v>
      </c>
      <c r="D162" s="385"/>
      <c r="E162" s="385"/>
      <c r="F162" s="385"/>
      <c r="G162" s="385"/>
      <c r="H162" s="385"/>
      <c r="I162" s="385"/>
      <c r="J162" s="385"/>
      <c r="K162" s="385"/>
      <c r="L162" s="310">
        <f>M154</f>
        <v>0</v>
      </c>
      <c r="M162" s="310">
        <f>N154</f>
        <v>0</v>
      </c>
      <c r="N162" s="310">
        <f>O154</f>
        <v>0</v>
      </c>
      <c r="O162" s="386">
        <f>SUM(L162:N162)</f>
        <v>0</v>
      </c>
      <c r="P162" s="387"/>
      <c r="Q162" s="337"/>
      <c r="R162" s="337"/>
      <c r="S162" s="337"/>
      <c r="T162" s="337"/>
    </row>
    <row r="163" spans="2:21" ht="13" x14ac:dyDescent="0.15">
      <c r="B163" s="312"/>
      <c r="C163" s="312"/>
      <c r="D163" s="319"/>
      <c r="E163" s="319"/>
      <c r="F163" s="319"/>
      <c r="G163" s="319"/>
      <c r="H163" s="319"/>
      <c r="I163" s="319"/>
      <c r="J163" s="319"/>
      <c r="K163" s="319"/>
      <c r="L163" s="319"/>
      <c r="M163" s="319"/>
      <c r="N163" s="319"/>
      <c r="O163" s="390"/>
      <c r="P163" s="390"/>
      <c r="Q163" s="337"/>
      <c r="R163" s="337"/>
      <c r="S163" s="337"/>
      <c r="T163" s="337"/>
    </row>
    <row r="164" spans="2:21" ht="13" x14ac:dyDescent="0.15">
      <c r="B164" s="391" t="s">
        <v>273</v>
      </c>
      <c r="C164" s="392" t="s">
        <v>274</v>
      </c>
      <c r="D164" s="392"/>
      <c r="E164" s="392"/>
      <c r="F164" s="392"/>
      <c r="G164" s="392"/>
      <c r="H164" s="392"/>
      <c r="I164" s="392"/>
      <c r="J164" s="392"/>
      <c r="K164" s="392"/>
      <c r="L164" s="135">
        <f>SUM(L160:L162)</f>
        <v>0</v>
      </c>
      <c r="M164" s="135">
        <f>SUM(M160:M162)</f>
        <v>0</v>
      </c>
      <c r="N164" s="135">
        <f>SUM(N160:N162)</f>
        <v>0</v>
      </c>
      <c r="O164" s="167">
        <f>SUM(O160:O162)</f>
        <v>0</v>
      </c>
      <c r="P164" s="242"/>
      <c r="Q164" s="337"/>
      <c r="R164" s="337"/>
      <c r="S164" s="337"/>
      <c r="T164" s="337"/>
    </row>
    <row r="165" spans="2:21" ht="13" x14ac:dyDescent="0.15">
      <c r="B165" s="393"/>
      <c r="C165" s="393"/>
      <c r="D165" s="319"/>
      <c r="E165" s="319"/>
      <c r="F165" s="319"/>
      <c r="G165" s="319"/>
      <c r="H165" s="319"/>
      <c r="I165" s="319"/>
      <c r="J165" s="319"/>
      <c r="K165" s="319"/>
      <c r="L165" s="319"/>
      <c r="M165" s="319"/>
      <c r="N165" s="319"/>
      <c r="O165" s="319"/>
      <c r="P165" s="319"/>
      <c r="Q165" s="337"/>
      <c r="R165" s="337"/>
      <c r="S165" s="337"/>
      <c r="T165" s="337"/>
    </row>
    <row r="166" spans="2:21" ht="13" x14ac:dyDescent="0.15">
      <c r="B166" s="384" t="s">
        <v>275</v>
      </c>
      <c r="C166" s="385"/>
      <c r="D166" s="385"/>
      <c r="E166" s="385"/>
      <c r="F166" s="394"/>
      <c r="G166" s="385"/>
      <c r="H166" s="385"/>
      <c r="I166" s="385"/>
      <c r="J166" s="395"/>
      <c r="K166" s="395"/>
      <c r="L166" s="260" t="e">
        <f>+Deelnemersoverzicht!E19</f>
        <v>#N/A</v>
      </c>
      <c r="M166" s="260" t="e">
        <f>+Deelnemersoverzicht!F19</f>
        <v>#N/A</v>
      </c>
      <c r="N166" s="260">
        <f>+Deelnemersoverzicht!G19</f>
        <v>0</v>
      </c>
      <c r="O166" s="74"/>
      <c r="P166" s="243"/>
      <c r="Q166" s="337"/>
      <c r="R166" s="337"/>
      <c r="S166" s="337"/>
      <c r="T166" s="337"/>
    </row>
    <row r="167" spans="2:21" ht="13" x14ac:dyDescent="0.15">
      <c r="B167" s="384" t="s">
        <v>276</v>
      </c>
      <c r="C167" s="385"/>
      <c r="D167" s="385"/>
      <c r="E167" s="385"/>
      <c r="F167" s="385"/>
      <c r="G167" s="385"/>
      <c r="H167" s="385"/>
      <c r="I167" s="385"/>
      <c r="J167" s="385"/>
      <c r="K167" s="385"/>
      <c r="L167" s="167" t="e">
        <f>L164*L166</f>
        <v>#N/A</v>
      </c>
      <c r="M167" s="167" t="e">
        <f>M164*M166</f>
        <v>#N/A</v>
      </c>
      <c r="N167" s="167">
        <f>N164*N166</f>
        <v>0</v>
      </c>
      <c r="O167" s="75"/>
      <c r="P167" s="242"/>
      <c r="Q167" s="337"/>
      <c r="R167" s="337"/>
      <c r="S167" s="337"/>
      <c r="T167" s="337"/>
    </row>
    <row r="168" spans="2:21" x14ac:dyDescent="0.2">
      <c r="B168" s="391" t="s">
        <v>195</v>
      </c>
      <c r="C168" s="392"/>
      <c r="D168" s="392"/>
      <c r="E168" s="392"/>
      <c r="F168" s="392"/>
      <c r="G168" s="396"/>
      <c r="H168" s="397"/>
      <c r="J168" s="397"/>
      <c r="K168" s="397"/>
      <c r="L168" s="397"/>
      <c r="M168" s="397"/>
      <c r="N168" s="400"/>
      <c r="O168" s="107">
        <v>0</v>
      </c>
      <c r="P168" s="242"/>
      <c r="Q168" s="337"/>
      <c r="R168" s="337"/>
      <c r="S168" s="337"/>
      <c r="T168" s="337"/>
    </row>
    <row r="169" spans="2:21" ht="13" x14ac:dyDescent="0.15">
      <c r="B169" s="391" t="s">
        <v>277</v>
      </c>
      <c r="C169" s="392"/>
      <c r="D169" s="392"/>
      <c r="E169" s="392"/>
      <c r="F169" s="392"/>
      <c r="G169" s="392"/>
      <c r="H169" s="392"/>
      <c r="I169" s="392"/>
      <c r="J169" s="392"/>
      <c r="K169" s="392"/>
      <c r="L169" s="392"/>
      <c r="M169" s="392"/>
      <c r="N169" s="400"/>
      <c r="O169" s="167" t="e">
        <f>SUM(L167:N167)-O168</f>
        <v>#N/A</v>
      </c>
      <c r="P169" s="242"/>
      <c r="Q169" s="337"/>
      <c r="R169" s="337"/>
      <c r="S169" s="337"/>
      <c r="T169" s="337"/>
    </row>
    <row r="170" spans="2:21" ht="15" customHeight="1" x14ac:dyDescent="0.2">
      <c r="B170" s="472" t="s">
        <v>215</v>
      </c>
      <c r="C170" s="473"/>
      <c r="D170" s="392"/>
      <c r="E170" s="402"/>
      <c r="F170" s="397"/>
      <c r="G170" s="403"/>
      <c r="H170" s="397"/>
      <c r="I170" s="397"/>
      <c r="J170" s="418" t="str">
        <f>IF(O170&lt;1,"Let op: Vergeet niet de door u gevraagde subsidie in te vullen! →",IF((O170-O169)&gt;1,"LET OP: U vraagt meer dan de maximale berekende subsidie aan!",IF(O170&gt;500000,"LET OP: De maximale subsidie voor deze regeling betreft €500.000 per project!","")))</f>
        <v>Let op: Vergeet niet de door u gevraagde subsidie in te vullen! →</v>
      </c>
      <c r="K170" s="404"/>
      <c r="L170" s="167" t="e">
        <f>IF(L167&gt;0,O170/(O169+O168)*L167,0)</f>
        <v>#N/A</v>
      </c>
      <c r="M170" s="167" t="e">
        <f>IF(M167&gt;0,O170/(O169+O168)*M167,0)</f>
        <v>#N/A</v>
      </c>
      <c r="N170" s="167">
        <f>IF(N167&gt;0,O170/(O169+O168)*N167,0)</f>
        <v>0</v>
      </c>
      <c r="O170" s="214"/>
      <c r="P170" s="405"/>
      <c r="Q170" s="337"/>
      <c r="R170" s="337"/>
      <c r="S170" s="337"/>
      <c r="T170" s="337"/>
    </row>
    <row r="171" spans="2:21" ht="13" x14ac:dyDescent="0.15">
      <c r="B171" s="319"/>
      <c r="C171" s="319"/>
      <c r="D171" s="319"/>
      <c r="E171" s="319"/>
      <c r="F171" s="319"/>
      <c r="G171" s="319"/>
      <c r="H171" s="319"/>
      <c r="I171" s="319"/>
      <c r="J171" s="319"/>
      <c r="K171" s="319"/>
      <c r="L171" s="319"/>
      <c r="M171" s="319"/>
      <c r="N171" s="319"/>
      <c r="O171" s="319"/>
      <c r="P171" s="319"/>
      <c r="Q171" s="319"/>
      <c r="R171" s="319"/>
      <c r="S171" s="319"/>
      <c r="T171" s="319"/>
    </row>
    <row r="172" spans="2:21" ht="13" x14ac:dyDescent="0.15">
      <c r="B172" s="324" t="s">
        <v>278</v>
      </c>
      <c r="C172" s="325"/>
      <c r="D172" s="375"/>
      <c r="E172" s="376"/>
      <c r="F172" s="325"/>
      <c r="G172" s="325"/>
      <c r="H172" s="325"/>
      <c r="I172" s="325"/>
      <c r="J172" s="325"/>
      <c r="K172" s="325"/>
      <c r="L172" s="325"/>
      <c r="M172" s="325"/>
      <c r="N172" s="378"/>
      <c r="O172" s="325"/>
      <c r="P172" s="379"/>
      <c r="Q172" s="327"/>
      <c r="R172" s="327"/>
      <c r="S172" s="327"/>
    </row>
    <row r="173" spans="2:21" ht="13" x14ac:dyDescent="0.15">
      <c r="B173" s="324" t="s">
        <v>279</v>
      </c>
      <c r="C173" s="325"/>
      <c r="D173" s="375"/>
      <c r="E173" s="376"/>
      <c r="F173" s="325"/>
      <c r="G173" s="325"/>
      <c r="H173" s="325"/>
      <c r="I173" s="325"/>
      <c r="J173" s="325"/>
      <c r="K173" s="325"/>
      <c r="L173" s="325"/>
      <c r="M173" s="325"/>
      <c r="N173" s="378"/>
      <c r="O173" s="325"/>
      <c r="P173" s="379"/>
      <c r="Q173" s="327"/>
      <c r="R173" s="327"/>
      <c r="S173" s="327"/>
    </row>
    <row r="174" spans="2:21" ht="14" thickBot="1" x14ac:dyDescent="0.2">
      <c r="B174" s="319"/>
      <c r="C174" s="319"/>
      <c r="D174" s="319"/>
      <c r="E174" s="319"/>
      <c r="F174" s="319"/>
      <c r="G174" s="319"/>
      <c r="H174" s="319"/>
      <c r="I174" s="319"/>
      <c r="J174" s="319"/>
      <c r="K174" s="319"/>
      <c r="L174" s="319"/>
      <c r="M174" s="319"/>
      <c r="N174" s="319"/>
      <c r="O174" s="319"/>
      <c r="P174" s="319"/>
      <c r="Q174" s="42"/>
      <c r="R174" s="42"/>
      <c r="S174" s="42"/>
    </row>
    <row r="175" spans="2:21" ht="13" x14ac:dyDescent="0.15">
      <c r="B175" s="406" t="s">
        <v>280</v>
      </c>
      <c r="C175" s="407" t="s">
        <v>213</v>
      </c>
      <c r="D175" s="408"/>
      <c r="E175" s="408"/>
      <c r="F175" s="408"/>
      <c r="G175" s="408"/>
      <c r="H175" s="408"/>
      <c r="I175" s="408"/>
      <c r="J175" s="408"/>
      <c r="K175" s="408"/>
      <c r="L175" s="408"/>
      <c r="M175" s="409"/>
      <c r="N175" s="408"/>
      <c r="O175" s="136">
        <f>O164</f>
        <v>0</v>
      </c>
      <c r="P175" s="244"/>
      <c r="Q175" s="42"/>
      <c r="R175" s="42"/>
      <c r="S175" s="42"/>
      <c r="U175" s="42"/>
    </row>
    <row r="176" spans="2:21" ht="13" x14ac:dyDescent="0.15">
      <c r="B176" s="410" t="s">
        <v>281</v>
      </c>
      <c r="C176" s="411" t="s">
        <v>195</v>
      </c>
      <c r="D176" s="412"/>
      <c r="E176" s="412"/>
      <c r="F176" s="412"/>
      <c r="G176" s="412"/>
      <c r="H176" s="412"/>
      <c r="I176" s="412"/>
      <c r="J176" s="412"/>
      <c r="K176" s="412"/>
      <c r="L176" s="412"/>
      <c r="M176" s="413"/>
      <c r="N176" s="412"/>
      <c r="O176" s="137">
        <f>O168</f>
        <v>0</v>
      </c>
      <c r="P176" s="244"/>
      <c r="Q176" s="42"/>
      <c r="R176" s="42"/>
      <c r="S176" s="42"/>
      <c r="U176" s="42"/>
    </row>
    <row r="177" spans="2:21" ht="13" x14ac:dyDescent="0.15">
      <c r="B177" s="410" t="s">
        <v>282</v>
      </c>
      <c r="C177" s="411" t="s">
        <v>283</v>
      </c>
      <c r="D177" s="412"/>
      <c r="E177" s="412"/>
      <c r="F177" s="412"/>
      <c r="G177" s="412"/>
      <c r="H177" s="412"/>
      <c r="I177" s="412"/>
      <c r="J177" s="412"/>
      <c r="K177" s="412"/>
      <c r="L177" s="412"/>
      <c r="M177" s="413"/>
      <c r="N177" s="412"/>
      <c r="O177" s="137">
        <f>O170</f>
        <v>0</v>
      </c>
      <c r="P177" s="244"/>
      <c r="Q177" s="42"/>
      <c r="R177" s="42"/>
      <c r="S177" s="42"/>
      <c r="U177" s="42"/>
    </row>
    <row r="178" spans="2:21" ht="13" x14ac:dyDescent="0.15">
      <c r="B178" s="319"/>
      <c r="C178" s="319"/>
      <c r="D178" s="319"/>
      <c r="E178" s="319"/>
      <c r="F178" s="319"/>
      <c r="G178" s="319"/>
      <c r="H178" s="319"/>
      <c r="I178" s="319"/>
      <c r="J178" s="319"/>
      <c r="K178" s="319"/>
      <c r="L178" s="319"/>
      <c r="M178" s="319"/>
      <c r="N178" s="319"/>
      <c r="O178" s="319"/>
      <c r="P178" s="319"/>
      <c r="Q178" s="319"/>
      <c r="R178" s="319"/>
      <c r="S178" s="319"/>
      <c r="U178" s="42"/>
    </row>
    <row r="179" spans="2:21" ht="13" x14ac:dyDescent="0.15">
      <c r="B179" s="324" t="s">
        <v>284</v>
      </c>
      <c r="C179" s="325"/>
      <c r="D179" s="375"/>
      <c r="E179" s="376"/>
      <c r="F179" s="325"/>
      <c r="G179" s="325"/>
      <c r="H179" s="325"/>
      <c r="I179" s="325"/>
      <c r="J179" s="325"/>
      <c r="K179" s="325"/>
      <c r="L179" s="325"/>
      <c r="M179" s="325"/>
      <c r="N179" s="325"/>
      <c r="O179" s="325"/>
      <c r="P179" s="345"/>
      <c r="Q179" s="337"/>
      <c r="R179" s="337"/>
      <c r="S179" s="337"/>
      <c r="T179" s="319"/>
    </row>
    <row r="180" spans="2:21" ht="13" x14ac:dyDescent="0.15">
      <c r="B180" s="466"/>
      <c r="C180" s="467"/>
      <c r="D180" s="467"/>
      <c r="E180" s="467"/>
      <c r="F180" s="467"/>
      <c r="G180" s="467"/>
      <c r="H180" s="467"/>
      <c r="I180" s="423"/>
      <c r="J180" s="423"/>
      <c r="K180" s="423"/>
      <c r="L180" s="423"/>
      <c r="M180" s="423"/>
      <c r="N180" s="423"/>
      <c r="O180" s="301"/>
      <c r="P180" s="42"/>
      <c r="Q180" s="42"/>
      <c r="R180" s="42"/>
      <c r="S180" s="42"/>
      <c r="T180" s="319"/>
    </row>
    <row r="181" spans="2:21" ht="13" x14ac:dyDescent="0.15">
      <c r="B181" s="468"/>
      <c r="C181" s="469"/>
      <c r="D181" s="469"/>
      <c r="E181" s="469"/>
      <c r="F181" s="469"/>
      <c r="G181" s="469"/>
      <c r="H181" s="469"/>
      <c r="I181" s="424"/>
      <c r="J181" s="424"/>
      <c r="K181" s="424"/>
      <c r="L181" s="424"/>
      <c r="M181" s="424"/>
      <c r="N181" s="424"/>
      <c r="O181" s="301"/>
      <c r="P181" s="42"/>
      <c r="Q181" s="42"/>
      <c r="R181" s="42"/>
      <c r="S181" s="42"/>
      <c r="T181" s="319"/>
    </row>
    <row r="182" spans="2:21" ht="13" x14ac:dyDescent="0.15">
      <c r="B182" s="468"/>
      <c r="C182" s="469"/>
      <c r="D182" s="469"/>
      <c r="E182" s="469"/>
      <c r="F182" s="469"/>
      <c r="G182" s="469"/>
      <c r="H182" s="469"/>
      <c r="I182" s="424"/>
      <c r="J182" s="424"/>
      <c r="K182" s="424"/>
      <c r="L182" s="424"/>
      <c r="M182" s="424"/>
      <c r="N182" s="424"/>
      <c r="O182" s="301"/>
      <c r="P182" s="42"/>
      <c r="Q182" s="42"/>
      <c r="R182" s="42"/>
      <c r="S182" s="42"/>
      <c r="T182" s="319"/>
    </row>
    <row r="183" spans="2:21" ht="13" x14ac:dyDescent="0.15">
      <c r="B183" s="468"/>
      <c r="C183" s="469"/>
      <c r="D183" s="469"/>
      <c r="E183" s="469"/>
      <c r="F183" s="469"/>
      <c r="G183" s="469"/>
      <c r="H183" s="469"/>
      <c r="I183" s="424"/>
      <c r="J183" s="424"/>
      <c r="K183" s="424"/>
      <c r="L183" s="424"/>
      <c r="M183" s="424"/>
      <c r="N183" s="424"/>
      <c r="O183" s="301"/>
      <c r="P183" s="42"/>
      <c r="Q183" s="42"/>
      <c r="R183" s="42"/>
      <c r="S183" s="42"/>
      <c r="T183" s="319"/>
    </row>
    <row r="184" spans="2:21" ht="13" x14ac:dyDescent="0.15">
      <c r="B184" s="468"/>
      <c r="C184" s="469"/>
      <c r="D184" s="469"/>
      <c r="E184" s="469"/>
      <c r="F184" s="469"/>
      <c r="G184" s="469"/>
      <c r="H184" s="469"/>
      <c r="I184" s="424"/>
      <c r="J184" s="424"/>
      <c r="K184" s="424"/>
      <c r="L184" s="424"/>
      <c r="M184" s="424"/>
      <c r="N184" s="424"/>
      <c r="O184" s="301"/>
      <c r="P184" s="42"/>
      <c r="Q184" s="42"/>
      <c r="R184" s="42"/>
      <c r="S184" s="42"/>
      <c r="T184" s="319"/>
    </row>
    <row r="185" spans="2:21" ht="13" x14ac:dyDescent="0.15">
      <c r="B185" s="468"/>
      <c r="C185" s="469"/>
      <c r="D185" s="469"/>
      <c r="E185" s="469"/>
      <c r="F185" s="469"/>
      <c r="G185" s="469"/>
      <c r="H185" s="469"/>
      <c r="I185" s="424"/>
      <c r="J185" s="424"/>
      <c r="K185" s="424"/>
      <c r="L185" s="424"/>
      <c r="M185" s="424"/>
      <c r="N185" s="424"/>
      <c r="O185" s="301"/>
      <c r="P185" s="42"/>
      <c r="Q185" s="42"/>
      <c r="R185" s="42"/>
      <c r="S185" s="42"/>
      <c r="T185" s="319"/>
    </row>
    <row r="186" spans="2:21" ht="13" x14ac:dyDescent="0.15">
      <c r="B186" s="468"/>
      <c r="C186" s="469"/>
      <c r="D186" s="469"/>
      <c r="E186" s="469"/>
      <c r="F186" s="469"/>
      <c r="G186" s="469"/>
      <c r="H186" s="469"/>
      <c r="I186" s="424"/>
      <c r="J186" s="424"/>
      <c r="K186" s="424"/>
      <c r="L186" s="424"/>
      <c r="M186" s="424"/>
      <c r="N186" s="424"/>
      <c r="O186" s="301"/>
      <c r="P186" s="42"/>
      <c r="Q186" s="42"/>
      <c r="R186" s="42"/>
      <c r="S186" s="42"/>
      <c r="T186" s="319"/>
    </row>
    <row r="187" spans="2:21" ht="13" x14ac:dyDescent="0.15">
      <c r="B187" s="468"/>
      <c r="C187" s="469"/>
      <c r="D187" s="469"/>
      <c r="E187" s="469"/>
      <c r="F187" s="469"/>
      <c r="G187" s="469"/>
      <c r="H187" s="469"/>
      <c r="I187" s="424"/>
      <c r="J187" s="424"/>
      <c r="K187" s="424"/>
      <c r="L187" s="424"/>
      <c r="M187" s="424"/>
      <c r="N187" s="424"/>
      <c r="O187" s="301"/>
      <c r="P187" s="42"/>
      <c r="Q187" s="42"/>
      <c r="R187" s="42"/>
      <c r="S187" s="42"/>
      <c r="T187" s="319"/>
    </row>
    <row r="188" spans="2:21" ht="13" x14ac:dyDescent="0.15">
      <c r="B188" s="468"/>
      <c r="C188" s="469"/>
      <c r="D188" s="469"/>
      <c r="E188" s="469"/>
      <c r="F188" s="469"/>
      <c r="G188" s="469"/>
      <c r="H188" s="469"/>
      <c r="I188" s="424"/>
      <c r="J188" s="424"/>
      <c r="K188" s="424"/>
      <c r="L188" s="424"/>
      <c r="M188" s="424"/>
      <c r="N188" s="424"/>
      <c r="O188" s="301"/>
      <c r="P188" s="42"/>
      <c r="Q188" s="42"/>
      <c r="R188" s="42"/>
      <c r="S188" s="42"/>
      <c r="T188" s="319"/>
    </row>
    <row r="189" spans="2:21" ht="13" x14ac:dyDescent="0.15">
      <c r="B189" s="470"/>
      <c r="C189" s="471"/>
      <c r="D189" s="471"/>
      <c r="E189" s="471"/>
      <c r="F189" s="471"/>
      <c r="G189" s="471"/>
      <c r="H189" s="471"/>
      <c r="I189" s="425"/>
      <c r="J189" s="425"/>
      <c r="K189" s="425"/>
      <c r="L189" s="425"/>
      <c r="M189" s="425"/>
      <c r="N189" s="425"/>
      <c r="O189" s="302"/>
      <c r="P189" s="42"/>
      <c r="Q189" s="42"/>
      <c r="R189" s="42"/>
      <c r="S189" s="42"/>
      <c r="T189" s="319"/>
    </row>
    <row r="190" spans="2:21" ht="13" x14ac:dyDescent="0.15">
      <c r="B190" s="319"/>
      <c r="C190" s="319"/>
      <c r="D190" s="319"/>
      <c r="E190" s="319"/>
      <c r="F190" s="319"/>
      <c r="G190" s="319"/>
      <c r="H190" s="319"/>
      <c r="I190" s="319"/>
      <c r="J190" s="319"/>
      <c r="K190" s="319"/>
      <c r="L190" s="319"/>
      <c r="M190" s="319"/>
      <c r="N190" s="319"/>
      <c r="O190" s="319"/>
      <c r="P190" s="319"/>
      <c r="Q190" s="319"/>
      <c r="R190" s="319"/>
      <c r="S190" s="319"/>
    </row>
    <row r="191" spans="2:21" x14ac:dyDescent="0.2"/>
  </sheetData>
  <sheetProtection algorithmName="SHA-512" hashValue="JX3r6+/jXCtbGnKI6X6QLzx5da+roLuxR00PvSbLAvLS4hHBIkhF3rrElelHVHWDQF1gXqduILRXq7MpifFDEw==" saltValue="t1L+wvcJEOphrFyOj4rPVg==" spinCount="100000" sheet="1" objects="1" scenarios="1"/>
  <mergeCells count="165">
    <mergeCell ref="B180:H189"/>
    <mergeCell ref="E46:F46"/>
    <mergeCell ref="H42:I42"/>
    <mergeCell ref="H43:I43"/>
    <mergeCell ref="E23:F23"/>
    <mergeCell ref="H23:I23"/>
    <mergeCell ref="B170:C170"/>
    <mergeCell ref="E151:L151"/>
    <mergeCell ref="E37:F37"/>
    <mergeCell ref="H37:I37"/>
    <mergeCell ref="C36:D36"/>
    <mergeCell ref="E33:F33"/>
    <mergeCell ref="H33:I33"/>
    <mergeCell ref="C34:D34"/>
    <mergeCell ref="E34:F34"/>
    <mergeCell ref="H34:I34"/>
    <mergeCell ref="C33:D33"/>
    <mergeCell ref="E35:F35"/>
    <mergeCell ref="H35:I35"/>
    <mergeCell ref="E36:F36"/>
    <mergeCell ref="H36:I36"/>
    <mergeCell ref="C31:D31"/>
    <mergeCell ref="E31:F31"/>
    <mergeCell ref="H31:I31"/>
    <mergeCell ref="C32:D32"/>
    <mergeCell ref="E32:F32"/>
    <mergeCell ref="H32:I32"/>
    <mergeCell ref="E27:F27"/>
    <mergeCell ref="H27:I27"/>
    <mergeCell ref="C28:D28"/>
    <mergeCell ref="E28:F28"/>
    <mergeCell ref="H28:I28"/>
    <mergeCell ref="E29:F29"/>
    <mergeCell ref="H29:I29"/>
    <mergeCell ref="C29:D29"/>
    <mergeCell ref="E30:F30"/>
    <mergeCell ref="H30:I30"/>
    <mergeCell ref="C25:D25"/>
    <mergeCell ref="E25:F25"/>
    <mergeCell ref="H25:I25"/>
    <mergeCell ref="E26:F26"/>
    <mergeCell ref="H26:I26"/>
    <mergeCell ref="E24:F24"/>
    <mergeCell ref="E20:F20"/>
    <mergeCell ref="H20:I20"/>
    <mergeCell ref="C21:D21"/>
    <mergeCell ref="E21:F21"/>
    <mergeCell ref="H24:I24"/>
    <mergeCell ref="C40:D40"/>
    <mergeCell ref="C41:D41"/>
    <mergeCell ref="C35:D35"/>
    <mergeCell ref="C42:D42"/>
    <mergeCell ref="C50:D50"/>
    <mergeCell ref="C45:D45"/>
    <mergeCell ref="C49:D49"/>
    <mergeCell ref="C43:D43"/>
    <mergeCell ref="C48:D48"/>
    <mergeCell ref="C46:D46"/>
    <mergeCell ref="C44:D44"/>
    <mergeCell ref="C37:D37"/>
    <mergeCell ref="E42:F42"/>
    <mergeCell ref="H45:I45"/>
    <mergeCell ref="H46:I46"/>
    <mergeCell ref="H44:I44"/>
    <mergeCell ref="C19:D19"/>
    <mergeCell ref="C38:D38"/>
    <mergeCell ref="C39:D39"/>
    <mergeCell ref="C24:D24"/>
    <mergeCell ref="C27:D27"/>
    <mergeCell ref="C30:D30"/>
    <mergeCell ref="C22:D22"/>
    <mergeCell ref="C23:D23"/>
    <mergeCell ref="C26:D26"/>
    <mergeCell ref="C20:D20"/>
    <mergeCell ref="H40:I40"/>
    <mergeCell ref="H41:I41"/>
    <mergeCell ref="E41:F41"/>
    <mergeCell ref="E19:F19"/>
    <mergeCell ref="H21:I21"/>
    <mergeCell ref="E22:F22"/>
    <mergeCell ref="H22:I22"/>
    <mergeCell ref="H19:I19"/>
    <mergeCell ref="H38:I38"/>
    <mergeCell ref="H39:I39"/>
    <mergeCell ref="H51:I51"/>
    <mergeCell ref="E50:F50"/>
    <mergeCell ref="H53:I53"/>
    <mergeCell ref="H50:I50"/>
    <mergeCell ref="C55:D55"/>
    <mergeCell ref="H55:I55"/>
    <mergeCell ref="H47:I47"/>
    <mergeCell ref="H48:I48"/>
    <mergeCell ref="H49:I49"/>
    <mergeCell ref="E145:L145"/>
    <mergeCell ref="E146:L146"/>
    <mergeCell ref="E147:L147"/>
    <mergeCell ref="E148:L148"/>
    <mergeCell ref="E149:L149"/>
    <mergeCell ref="E150:L150"/>
    <mergeCell ref="C51:D51"/>
    <mergeCell ref="C54:D54"/>
    <mergeCell ref="E55:F55"/>
    <mergeCell ref="E51:F51"/>
    <mergeCell ref="E53:F53"/>
    <mergeCell ref="C114:H114"/>
    <mergeCell ref="C119:H119"/>
    <mergeCell ref="C120:H120"/>
    <mergeCell ref="C125:H125"/>
    <mergeCell ref="C129:H129"/>
    <mergeCell ref="H88:I88"/>
    <mergeCell ref="C121:H121"/>
    <mergeCell ref="C118:H118"/>
    <mergeCell ref="C122:H122"/>
    <mergeCell ref="C123:H123"/>
    <mergeCell ref="C124:H124"/>
    <mergeCell ref="C117:H117"/>
    <mergeCell ref="C128:H128"/>
    <mergeCell ref="E142:L142"/>
    <mergeCell ref="E143:L143"/>
    <mergeCell ref="E144:L144"/>
    <mergeCell ref="F9:G9"/>
    <mergeCell ref="F8:G8"/>
    <mergeCell ref="H8:N8"/>
    <mergeCell ref="C111:H111"/>
    <mergeCell ref="C112:H112"/>
    <mergeCell ref="C126:H126"/>
    <mergeCell ref="C127:H127"/>
    <mergeCell ref="E38:F38"/>
    <mergeCell ref="E39:F39"/>
    <mergeCell ref="E40:F40"/>
    <mergeCell ref="E45:F45"/>
    <mergeCell ref="E43:F43"/>
    <mergeCell ref="E44:F44"/>
    <mergeCell ref="C113:H113"/>
    <mergeCell ref="H52:I52"/>
    <mergeCell ref="E54:F54"/>
    <mergeCell ref="E52:F52"/>
    <mergeCell ref="C53:D53"/>
    <mergeCell ref="C52:D52"/>
    <mergeCell ref="H54:I54"/>
    <mergeCell ref="C47:D47"/>
    <mergeCell ref="E141:L141"/>
    <mergeCell ref="E133:L133"/>
    <mergeCell ref="H9:N9"/>
    <mergeCell ref="M132:O132"/>
    <mergeCell ref="E134:L134"/>
    <mergeCell ref="E135:L135"/>
    <mergeCell ref="E136:L136"/>
    <mergeCell ref="E137:L137"/>
    <mergeCell ref="E138:L138"/>
    <mergeCell ref="E139:L139"/>
    <mergeCell ref="E140:L140"/>
    <mergeCell ref="C115:H115"/>
    <mergeCell ref="C116:H116"/>
    <mergeCell ref="J18:L18"/>
    <mergeCell ref="M18:O18"/>
    <mergeCell ref="J60:L60"/>
    <mergeCell ref="M60:O60"/>
    <mergeCell ref="J88:L88"/>
    <mergeCell ref="M88:O88"/>
    <mergeCell ref="M110:O110"/>
    <mergeCell ref="J110:L110"/>
    <mergeCell ref="E47:F47"/>
    <mergeCell ref="E48:F48"/>
    <mergeCell ref="E49:F49"/>
  </mergeCells>
  <phoneticPr fontId="0" type="noConversion"/>
  <conditionalFormatting sqref="G20:G55">
    <cfRule type="expression" dxfId="51" priority="23" stopIfTrue="1">
      <formula>$F$9="Integrale kostensystematiek"</formula>
    </cfRule>
  </conditionalFormatting>
  <conditionalFormatting sqref="O170:P170">
    <cfRule type="cellIs" dxfId="37" priority="28" stopIfTrue="1" operator="lessThan">
      <formula>1</formula>
    </cfRule>
  </conditionalFormatting>
  <dataValidations xWindow="890" yWindow="444" count="6">
    <dataValidation type="decimal" operator="greaterThanOrEqual" allowBlank="1" showInputMessage="1" showErrorMessage="1" sqref="F90:F107" xr:uid="{00000000-0002-0000-0600-000002000000}">
      <formula1>5</formula1>
    </dataValidation>
    <dataValidation type="decimal" operator="greaterThanOrEqual" allowBlank="1" showInputMessage="1" showErrorMessage="1" error="De afschrijvingsperiode moet minimaal 5 jaar bedragen." sqref="F62:F83" xr:uid="{00000000-0002-0000-0600-000003000000}">
      <formula1>5</formula1>
    </dataValidation>
    <dataValidation type="date" allowBlank="1" showInputMessage="1" showErrorMessage="1" errorTitle="Let op!" error="De aanschafdatum moet tussen de start- en einddatum van het project vallen!" sqref="D90:D107" xr:uid="{00000000-0002-0000-0600-000004000000}">
      <formula1>Startdatum</formula1>
      <formula2>Einddatum</formula2>
    </dataValidation>
    <dataValidation type="custom" allowBlank="1" showInputMessage="1" showErrorMessage="1" error="Optelling IO en EO is hoger dan totale subsidiale kosten." sqref="L90:L107" xr:uid="{32685C10-402B-4647-87F0-2EE87C4C457D}">
      <formula1>SUM($J90:$K90)&lt;$I90</formula1>
    </dataValidation>
    <dataValidation type="list" allowBlank="1" showErrorMessage="1" sqref="F9:G9" xr:uid="{EC6B6CA0-CF46-4484-A9B2-E9C4E9A8B6D9}">
      <formula1>Loonsystematiek</formula1>
    </dataValidation>
    <dataValidation type="list" allowBlank="1" showErrorMessage="1" sqref="F8:G8" xr:uid="{0309E1CD-F0F3-4419-8DD2-2CD3318B4755}">
      <formula1>BTW</formula1>
    </dataValidation>
  </dataValidations>
  <hyperlinks>
    <hyperlink ref="H89" location="'Uitleg posten O&amp;O&amp;I'!A1" display="Restwaarde [zie 'Uitleg posten O&amp;O&amp;I]" xr:uid="{00000000-0004-0000-0600-000000000000}"/>
    <hyperlink ref="F61" location="'Uitleg posten O&amp;O&amp;I'!A1" display="Afschrijving in jaren (minimaal 5 jaar) [zie Uitleg posten O&amp;O&amp;I]" xr:uid="{00000000-0004-0000-0600-000001000000}"/>
  </hyperlinks>
  <pageMargins left="0.23622047244094491" right="0.23622047244094491" top="0.35433070866141736" bottom="0.35433070866141736" header="0.31496062992125984" footer="0.31496062992125984"/>
  <pageSetup paperSize="9" scale="71" fitToHeight="0" orientation="landscape" r:id="rId1"/>
  <headerFooter alignWithMargins="0">
    <oddFooter>&amp;C&amp;A&amp;R&amp;P van &amp;N</oddFooter>
  </headerFooter>
  <rowBreaks count="3" manualBreakCount="3">
    <brk id="56" max="12" man="1"/>
    <brk id="109" max="12" man="1"/>
    <brk id="155" max="12" man="1"/>
  </rowBreaks>
  <ignoredErrors>
    <ignoredError sqref="F6:F7 M24 N21 M20:N20 M22:N23 M21 M25:N55 N24 M62:N83 M152:N152" unlockedFormula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D2DF6F7A-3017-4F92-B169-23BCA7A2DD7F}">
            <xm:f>Deelnemersoverzicht!$C$19=Lijsten!$A$23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J20:K55 M134:N152 M154:N154</xm:sqref>
        </x14:conditionalFormatting>
        <x14:conditionalFormatting xmlns:xm="http://schemas.microsoft.com/office/excel/2006/main">
          <x14:cfRule type="expression" priority="18" id="{1203616E-E070-4A55-8B04-ACDFF3476BA4}">
            <xm:f>Deelnemersoverzicht!$C$19=Lijsten!$A$23</xm:f>
            <x14:dxf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J62:K83</xm:sqref>
        </x14:conditionalFormatting>
        <x14:conditionalFormatting xmlns:xm="http://schemas.microsoft.com/office/excel/2006/main">
          <x14:cfRule type="expression" priority="17" id="{C7CD6E0F-6478-4620-90C1-3808E78274F3}">
            <xm:f>Deelnemersoverzicht!$C$19=Lijsten!$A$23</xm:f>
            <x14:dxf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J90:K107</xm:sqref>
        </x14:conditionalFormatting>
        <x14:conditionalFormatting xmlns:xm="http://schemas.microsoft.com/office/excel/2006/main">
          <x14:cfRule type="expression" priority="16" id="{FB91DCC2-BE7D-42A9-AE18-1BD63815273F}">
            <xm:f>Deelnemersoverzicht!$C$19=Lijsten!$A$23</xm:f>
            <x14:dxf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J112:K129</xm:sqref>
        </x14:conditionalFormatting>
        <x14:conditionalFormatting xmlns:xm="http://schemas.microsoft.com/office/excel/2006/main">
          <x14:cfRule type="expression" priority="1" id="{DA0B2B4F-C50C-47BC-8E1E-76E5F20AED32}">
            <xm:f>Deelnemersoverzicht!$C$19&lt;&gt;Lijsten!$A$23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L19:L55 O19:O56 L61:L83 O61:O84 L89:L107 O89:O108 L111:L129 O111:O130 O133:O154 N159:N162 N164 N166:N167 N170</xm:sqref>
        </x14:conditionalFormatting>
        <x14:conditionalFormatting xmlns:xm="http://schemas.microsoft.com/office/excel/2006/main">
          <x14:cfRule type="expression" priority="2" id="{AA24E798-4A72-457B-A4C1-B1A3A1EECCFD}">
            <xm:f>Deelnemersoverzicht!$C$19=Lijsten!$A$23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</border>
            </x14:dxf>
          </x14:cfRule>
          <xm:sqref>L160:M170</xm:sqref>
        </x14:conditionalFormatting>
        <x14:conditionalFormatting xmlns:xm="http://schemas.microsoft.com/office/excel/2006/main">
          <x14:cfRule type="expression" priority="14" id="{534C0038-18DD-461F-A357-FF05E71EFAE8}">
            <xm:f>Deelnemersoverzicht!$C$19=Lijsten!$A$23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M20:N55</xm:sqref>
        </x14:conditionalFormatting>
        <x14:conditionalFormatting xmlns:xm="http://schemas.microsoft.com/office/excel/2006/main">
          <x14:cfRule type="expression" priority="10" id="{0B5AACF8-927A-4F94-B1C7-FF10B61217B1}">
            <xm:f>Deelnemersoverzicht!$C$19=Lijsten!$A$23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M56:N56</xm:sqref>
        </x14:conditionalFormatting>
        <x14:conditionalFormatting xmlns:xm="http://schemas.microsoft.com/office/excel/2006/main">
          <x14:cfRule type="expression" priority="5" id="{C051D914-8914-4C7E-BB04-A26468E05ED3}">
            <xm:f>Deelnemersoverzicht!$C$19=Lijsten!$A$23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M62:N83</xm:sqref>
        </x14:conditionalFormatting>
        <x14:conditionalFormatting xmlns:xm="http://schemas.microsoft.com/office/excel/2006/main">
          <x14:cfRule type="expression" priority="9" id="{7B544EC1-88EC-4B01-B0C0-C99756BFB8FB}">
            <xm:f>Deelnemersoverzicht!$C$19=Lijsten!$A$23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M84:N84</xm:sqref>
        </x14:conditionalFormatting>
        <x14:conditionalFormatting xmlns:xm="http://schemas.microsoft.com/office/excel/2006/main">
          <x14:cfRule type="expression" priority="4" id="{C0308A1E-8E9A-4465-BC89-7650E25593E8}">
            <xm:f>Deelnemersoverzicht!$C$19=Lijsten!$A$23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M90:N108</xm:sqref>
        </x14:conditionalFormatting>
        <x14:conditionalFormatting xmlns:xm="http://schemas.microsoft.com/office/excel/2006/main">
          <x14:cfRule type="expression" priority="6" id="{55A7AC5B-30C4-4824-86BB-B505750F1876}">
            <xm:f>Deelnemersoverzicht!$C$19=Lijsten!$A$23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M112:N129</xm:sqref>
        </x14:conditionalFormatting>
        <x14:conditionalFormatting xmlns:xm="http://schemas.microsoft.com/office/excel/2006/main">
          <x14:cfRule type="expression" priority="3" id="{036A9159-2B32-4650-A3CF-B9A8AD9773CE}">
            <xm:f>Deelnemersoverzicht!$C$19=Lijsten!$A$23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M130:N130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28">
    <tabColor rgb="FFFFFF00"/>
  </sheetPr>
  <dimension ref="A1:V191"/>
  <sheetViews>
    <sheetView showGridLines="0" topLeftCell="A155" zoomScale="90" zoomScaleNormal="90" zoomScaleSheetLayoutView="78" zoomScalePageLayoutView="60" workbookViewId="0">
      <selection activeCell="G191" sqref="G191"/>
    </sheetView>
  </sheetViews>
  <sheetFormatPr baseColWidth="10" defaultColWidth="0" defaultRowHeight="16" zeroHeight="1" x14ac:dyDescent="0.2"/>
  <cols>
    <col min="1" max="1" width="1.6640625" style="319" customWidth="1"/>
    <col min="2" max="2" width="15.6640625" style="362" customWidth="1"/>
    <col min="3" max="3" width="45.5" style="362" customWidth="1"/>
    <col min="4" max="4" width="17.5" style="362" customWidth="1"/>
    <col min="5" max="5" width="16.83203125" style="362" customWidth="1"/>
    <col min="6" max="7" width="20.1640625" style="362" customWidth="1"/>
    <col min="8" max="8" width="19.5" style="362" customWidth="1"/>
    <col min="9" max="9" width="14" style="362" customWidth="1"/>
    <col min="10" max="10" width="14.33203125" style="362" customWidth="1"/>
    <col min="11" max="12" width="16" style="362" customWidth="1"/>
    <col min="13" max="13" width="21" style="362" customWidth="1"/>
    <col min="14" max="14" width="17.83203125" style="362" customWidth="1"/>
    <col min="15" max="15" width="15.1640625" style="362" customWidth="1"/>
    <col min="16" max="16" width="5" style="362" customWidth="1"/>
    <col min="17" max="17" width="7" style="362" hidden="1" customWidth="1"/>
    <col min="18" max="18" width="11.5" style="362" hidden="1" customWidth="1"/>
    <col min="19" max="19" width="10" style="362" hidden="1" customWidth="1"/>
    <col min="20" max="20" width="9.1640625" style="42" hidden="1" customWidth="1"/>
    <col min="21" max="21" width="24.83203125" style="319" hidden="1" customWidth="1"/>
    <col min="22" max="16384" width="9.1640625" style="319" hidden="1"/>
  </cols>
  <sheetData>
    <row r="1" spans="1:21" x14ac:dyDescent="0.2">
      <c r="A1" s="317"/>
      <c r="B1" s="317"/>
      <c r="C1" s="317" t="s">
        <v>224</v>
      </c>
      <c r="D1" s="317"/>
      <c r="E1" s="317"/>
      <c r="F1" s="317"/>
      <c r="G1" s="317"/>
      <c r="H1" s="312" t="str">
        <f>IF(Deelnemersoverzicht!B5="(Dit veld wordt ingevuld door RVO)","",Deelnemersoverzicht!B5)</f>
        <v>Dit veld wordt door RVO ingevuld</v>
      </c>
      <c r="I1" s="317"/>
      <c r="J1" s="317"/>
      <c r="K1" s="317"/>
      <c r="L1" s="317"/>
      <c r="M1" s="317"/>
      <c r="N1" s="317"/>
      <c r="O1" s="317"/>
      <c r="P1" s="318"/>
      <c r="Q1" s="318"/>
      <c r="R1" s="318"/>
      <c r="S1" s="318"/>
      <c r="T1" s="319"/>
      <c r="U1" s="320" t="s">
        <v>225</v>
      </c>
    </row>
    <row r="2" spans="1:21" ht="18" x14ac:dyDescent="0.2">
      <c r="A2" s="321"/>
      <c r="B2" s="321"/>
      <c r="C2" s="322" t="s">
        <v>226</v>
      </c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3"/>
      <c r="Q2" s="323"/>
      <c r="R2" s="323"/>
      <c r="S2" s="323"/>
      <c r="T2" s="319"/>
    </row>
    <row r="3" spans="1:21" ht="13" x14ac:dyDescent="0.15">
      <c r="B3" s="319"/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19"/>
      <c r="O3" s="319"/>
      <c r="P3" s="42"/>
      <c r="Q3" s="42"/>
      <c r="R3" s="42"/>
      <c r="S3" s="42"/>
      <c r="T3" s="319"/>
    </row>
    <row r="4" spans="1:21" ht="13" x14ac:dyDescent="0.15">
      <c r="B4" s="324"/>
      <c r="C4" s="324" t="s">
        <v>227</v>
      </c>
      <c r="D4" s="324"/>
      <c r="E4" s="325"/>
      <c r="F4" s="325"/>
      <c r="G4" s="325"/>
      <c r="H4" s="325"/>
      <c r="I4" s="325"/>
      <c r="J4" s="325"/>
      <c r="K4" s="325"/>
      <c r="L4" s="325"/>
      <c r="M4" s="325"/>
      <c r="N4" s="325"/>
      <c r="O4" s="325"/>
      <c r="P4" s="326"/>
      <c r="Q4" s="327"/>
      <c r="R4" s="327"/>
      <c r="S4" s="327"/>
      <c r="T4" s="319"/>
    </row>
    <row r="5" spans="1:21" ht="13" x14ac:dyDescent="0.15">
      <c r="B5" s="312"/>
      <c r="C5" s="328"/>
      <c r="D5" s="328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42"/>
      <c r="Q5" s="42"/>
      <c r="R5" s="42"/>
      <c r="S5" s="42"/>
      <c r="T5" s="319"/>
    </row>
    <row r="6" spans="1:21" ht="15" customHeight="1" x14ac:dyDescent="0.15">
      <c r="B6" s="312"/>
      <c r="C6" s="329" t="str">
        <f>Deelnemersoverzicht!A20</f>
        <v>Deelnemer 1 (D1)</v>
      </c>
      <c r="D6" s="329"/>
      <c r="E6" s="319"/>
      <c r="F6" s="330">
        <f>Deelnemersoverzicht!B20</f>
        <v>0</v>
      </c>
      <c r="G6" s="331"/>
      <c r="H6" s="332"/>
      <c r="I6" s="332"/>
      <c r="J6" s="332"/>
      <c r="K6" s="332"/>
      <c r="L6" s="332"/>
      <c r="M6" s="332"/>
      <c r="N6" s="333"/>
      <c r="O6" s="36"/>
      <c r="P6" s="42"/>
      <c r="Q6" s="42"/>
      <c r="R6" s="42"/>
      <c r="S6" s="42"/>
      <c r="T6" s="319"/>
    </row>
    <row r="7" spans="1:21" ht="15" customHeight="1" x14ac:dyDescent="0.15">
      <c r="B7" s="312"/>
      <c r="C7" s="329" t="s">
        <v>228</v>
      </c>
      <c r="D7" s="329"/>
      <c r="E7" s="319"/>
      <c r="F7" s="330">
        <f>Deelnemersoverzicht!B6</f>
        <v>0</v>
      </c>
      <c r="G7" s="331"/>
      <c r="H7" s="331"/>
      <c r="I7" s="331"/>
      <c r="J7" s="331"/>
      <c r="K7" s="331"/>
      <c r="L7" s="331"/>
      <c r="M7" s="331"/>
      <c r="N7" s="334"/>
      <c r="O7" s="335"/>
      <c r="P7" s="42"/>
      <c r="Q7" s="42"/>
      <c r="R7" s="42"/>
      <c r="S7" s="42"/>
      <c r="T7" s="319"/>
    </row>
    <row r="8" spans="1:21" ht="15" customHeight="1" x14ac:dyDescent="0.15">
      <c r="B8" s="312"/>
      <c r="C8" s="329" t="s">
        <v>229</v>
      </c>
      <c r="D8" s="329"/>
      <c r="E8" s="319"/>
      <c r="F8" s="450" t="s">
        <v>116</v>
      </c>
      <c r="G8" s="451"/>
      <c r="H8" s="432"/>
      <c r="I8" s="432"/>
      <c r="J8" s="432"/>
      <c r="K8" s="432"/>
      <c r="L8" s="432"/>
      <c r="M8" s="432"/>
      <c r="N8" s="433"/>
      <c r="O8" s="336"/>
      <c r="P8" s="337"/>
      <c r="Q8" s="337"/>
      <c r="R8" s="337"/>
      <c r="S8" s="337"/>
      <c r="T8" s="338"/>
    </row>
    <row r="9" spans="1:21" ht="15" customHeight="1" x14ac:dyDescent="0.15">
      <c r="B9" s="312"/>
      <c r="C9" s="339" t="s">
        <v>230</v>
      </c>
      <c r="D9" s="319"/>
      <c r="E9" s="319"/>
      <c r="F9" s="450" t="s">
        <v>116</v>
      </c>
      <c r="G9" s="451"/>
      <c r="H9" s="432"/>
      <c r="I9" s="432"/>
      <c r="J9" s="432"/>
      <c r="K9" s="432"/>
      <c r="L9" s="432"/>
      <c r="M9" s="432"/>
      <c r="N9" s="433"/>
      <c r="O9" s="336"/>
      <c r="P9" s="337"/>
      <c r="Q9" s="337"/>
      <c r="R9" s="337"/>
      <c r="S9" s="337"/>
      <c r="T9" s="338"/>
    </row>
    <row r="10" spans="1:21" ht="15.75" customHeight="1" x14ac:dyDescent="0.15">
      <c r="B10" s="312"/>
      <c r="C10" s="319"/>
      <c r="D10" s="319"/>
      <c r="E10" s="319"/>
      <c r="F10" s="340" t="str">
        <f>IF(F9="Integrale kostensystematiek","Let op! U dient in de begroting de IKS-tarieven zo te specificeren dat deze te controleren zijn op basis van de door u aangeleverde","")</f>
        <v/>
      </c>
      <c r="G10" s="340"/>
      <c r="H10" s="340"/>
      <c r="I10" s="340"/>
      <c r="J10" s="340"/>
      <c r="K10" s="340"/>
      <c r="L10" s="340"/>
      <c r="M10" s="340"/>
      <c r="N10" s="340"/>
      <c r="O10" s="341"/>
      <c r="P10" s="337"/>
      <c r="Q10" s="337"/>
      <c r="R10" s="337"/>
      <c r="S10" s="337"/>
      <c r="T10" s="319"/>
    </row>
    <row r="11" spans="1:21" ht="15.75" customHeight="1" x14ac:dyDescent="0.15">
      <c r="B11" s="312"/>
      <c r="C11" s="319"/>
      <c r="D11" s="319"/>
      <c r="E11" s="319"/>
      <c r="F11" s="341" t="str">
        <f>IF(F9="Integrale kostensystematiek","IKS tarieven aan RVO. Bijvoorbeeld: divisie R&amp;D, loonschaal 10. Vul dit in bij toelichting IKS.","")</f>
        <v/>
      </c>
      <c r="G11" s="341"/>
      <c r="H11" s="341"/>
      <c r="I11" s="341"/>
      <c r="J11" s="341"/>
      <c r="K11" s="341"/>
      <c r="L11" s="341"/>
      <c r="M11" s="341"/>
      <c r="N11" s="341"/>
      <c r="O11" s="341"/>
      <c r="P11" s="337"/>
      <c r="Q11" s="337"/>
      <c r="R11" s="337"/>
      <c r="S11" s="337"/>
      <c r="T11" s="319"/>
    </row>
    <row r="12" spans="1:21" ht="15.75" customHeight="1" x14ac:dyDescent="0.15">
      <c r="B12" s="312"/>
      <c r="C12" s="319"/>
      <c r="D12" s="319"/>
      <c r="E12" s="319"/>
      <c r="F12" s="341"/>
      <c r="G12" s="341"/>
      <c r="H12" s="341"/>
      <c r="I12" s="341"/>
      <c r="J12" s="341"/>
      <c r="K12" s="341"/>
      <c r="L12" s="341"/>
      <c r="M12" s="341"/>
      <c r="N12" s="341"/>
      <c r="O12" s="341"/>
      <c r="P12" s="337"/>
      <c r="Q12" s="337"/>
      <c r="R12" s="337"/>
      <c r="S12" s="337"/>
      <c r="T12" s="319"/>
    </row>
    <row r="13" spans="1:21" ht="15.75" customHeight="1" x14ac:dyDescent="0.15">
      <c r="B13" s="324" t="s">
        <v>231</v>
      </c>
      <c r="C13" s="342"/>
      <c r="D13" s="343"/>
      <c r="E13" s="344"/>
      <c r="F13" s="342"/>
      <c r="G13" s="342"/>
      <c r="H13" s="342"/>
      <c r="I13" s="342"/>
      <c r="J13" s="342"/>
      <c r="K13" s="342"/>
      <c r="L13" s="342"/>
      <c r="M13" s="342"/>
      <c r="N13" s="342"/>
      <c r="O13" s="342"/>
      <c r="P13" s="345"/>
      <c r="Q13" s="337"/>
      <c r="R13" s="337"/>
      <c r="S13" s="337"/>
      <c r="T13" s="319"/>
    </row>
    <row r="14" spans="1:21" ht="13" x14ac:dyDescent="0.15">
      <c r="B14" s="324" t="s">
        <v>232</v>
      </c>
      <c r="C14" s="342"/>
      <c r="D14" s="343"/>
      <c r="E14" s="344"/>
      <c r="F14" s="342"/>
      <c r="G14" s="342"/>
      <c r="H14" s="342"/>
      <c r="I14" s="342"/>
      <c r="J14" s="342"/>
      <c r="K14" s="342"/>
      <c r="L14" s="342"/>
      <c r="M14" s="342"/>
      <c r="N14" s="342"/>
      <c r="O14" s="342"/>
      <c r="P14" s="345"/>
      <c r="Q14" s="337"/>
      <c r="R14" s="337"/>
      <c r="S14" s="337"/>
      <c r="T14" s="319"/>
    </row>
    <row r="15" spans="1:21" ht="13" x14ac:dyDescent="0.15">
      <c r="B15" s="312"/>
      <c r="C15" s="319"/>
      <c r="D15" s="319"/>
      <c r="E15" s="319"/>
      <c r="F15" s="319"/>
      <c r="G15" s="319"/>
      <c r="H15" s="319"/>
      <c r="I15" s="319"/>
      <c r="J15" s="319"/>
      <c r="K15" s="319"/>
      <c r="L15" s="319"/>
      <c r="M15" s="319"/>
      <c r="N15" s="319"/>
      <c r="O15" s="319"/>
      <c r="P15" s="337"/>
      <c r="Q15" s="337"/>
      <c r="R15" s="337"/>
      <c r="S15" s="337"/>
      <c r="T15" s="319"/>
    </row>
    <row r="16" spans="1:21" ht="13" x14ac:dyDescent="0.15">
      <c r="B16" s="324" t="s">
        <v>233</v>
      </c>
      <c r="C16" s="324" t="s">
        <v>234</v>
      </c>
      <c r="D16" s="346"/>
      <c r="E16" s="325"/>
      <c r="F16" s="325"/>
      <c r="G16" s="325"/>
      <c r="H16" s="325"/>
      <c r="I16" s="325"/>
      <c r="J16" s="325"/>
      <c r="K16" s="325"/>
      <c r="L16" s="325"/>
      <c r="M16" s="325"/>
      <c r="N16" s="325"/>
      <c r="O16" s="325"/>
      <c r="P16" s="326"/>
      <c r="Q16" s="327"/>
      <c r="R16" s="327"/>
      <c r="S16" s="327"/>
      <c r="T16" s="319"/>
    </row>
    <row r="17" spans="2:20" ht="13" x14ac:dyDescent="0.15">
      <c r="B17" s="312"/>
      <c r="C17" s="319"/>
      <c r="D17" s="328"/>
      <c r="E17" s="319"/>
      <c r="F17" s="319"/>
      <c r="G17" s="319"/>
      <c r="H17" s="319"/>
      <c r="I17" s="319"/>
      <c r="J17" s="319"/>
      <c r="K17" s="319"/>
      <c r="L17" s="319"/>
      <c r="M17" s="319"/>
      <c r="N17" s="319"/>
      <c r="O17" s="319"/>
      <c r="P17" s="42"/>
      <c r="Q17" s="42"/>
      <c r="R17" s="42"/>
      <c r="S17" s="42"/>
      <c r="T17" s="319"/>
    </row>
    <row r="18" spans="2:20" ht="13" x14ac:dyDescent="0.15">
      <c r="B18" s="312"/>
      <c r="C18" s="319"/>
      <c r="D18" s="328"/>
      <c r="E18" s="319"/>
      <c r="F18" s="3"/>
      <c r="G18" s="347" t="str">
        <f>IF(AND($F$9="Integrale kostensystematiek",COUNTA(C20:D55)&gt;COUNTA(G20:G55)),"Let op! U dient de Toelichting IKS in te vullen","")</f>
        <v/>
      </c>
      <c r="H18" s="3"/>
      <c r="I18" s="3"/>
      <c r="J18" s="434" t="s">
        <v>235</v>
      </c>
      <c r="K18" s="435"/>
      <c r="L18" s="436"/>
      <c r="M18" s="434" t="s">
        <v>236</v>
      </c>
      <c r="N18" s="435"/>
      <c r="O18" s="436"/>
      <c r="P18" s="42"/>
      <c r="Q18" s="42"/>
      <c r="R18" s="42"/>
      <c r="S18" s="42"/>
      <c r="T18" s="319"/>
    </row>
    <row r="19" spans="2:20" ht="24" customHeight="1" x14ac:dyDescent="0.15">
      <c r="B19" s="348" t="s">
        <v>237</v>
      </c>
      <c r="C19" s="461" t="s">
        <v>238</v>
      </c>
      <c r="D19" s="462"/>
      <c r="E19" s="463" t="s">
        <v>239</v>
      </c>
      <c r="F19" s="463"/>
      <c r="G19" s="351" t="s">
        <v>285</v>
      </c>
      <c r="H19" s="463" t="s">
        <v>241</v>
      </c>
      <c r="I19" s="463"/>
      <c r="J19" s="72" t="str">
        <f>IF(Deelnemersoverzicht!$C$20=Lijsten!$A$23,"",Lijsten!$D$3)</f>
        <v>Industrieel onderzoek</v>
      </c>
      <c r="K19" s="72" t="str">
        <f>IF(Deelnemersoverzicht!$C$20=Lijsten!$A$23,"",Lijsten!$D$4)</f>
        <v>Experimentele ontwikkeling</v>
      </c>
      <c r="L19" s="72" t="s">
        <v>242</v>
      </c>
      <c r="M19" s="72" t="str">
        <f>IF(Deelnemersoverzicht!$C$20=Lijsten!$A$23,"",Lijsten!$D$3)</f>
        <v>Industrieel onderzoek</v>
      </c>
      <c r="N19" s="72" t="str">
        <f>IF(Deelnemersoverzicht!$C$20=Lijsten!$A$23,"",Lijsten!$D$4)</f>
        <v>Experimentele ontwikkeling</v>
      </c>
      <c r="O19" s="72" t="s">
        <v>242</v>
      </c>
      <c r="P19" s="352"/>
      <c r="Q19" s="352"/>
      <c r="R19" s="352"/>
      <c r="S19" s="352"/>
      <c r="T19" s="319"/>
    </row>
    <row r="20" spans="2:20" ht="13" x14ac:dyDescent="0.15">
      <c r="B20" s="93"/>
      <c r="C20" s="448"/>
      <c r="D20" s="449"/>
      <c r="E20" s="448"/>
      <c r="F20" s="449"/>
      <c r="G20" s="130"/>
      <c r="H20" s="455"/>
      <c r="I20" s="465"/>
      <c r="J20" s="94"/>
      <c r="K20" s="94"/>
      <c r="L20" s="270"/>
      <c r="M20" s="315">
        <f>+H20*J20</f>
        <v>0</v>
      </c>
      <c r="N20" s="315">
        <f>+H20*K20</f>
        <v>0</v>
      </c>
      <c r="O20" s="310">
        <f>H20*L20</f>
        <v>0</v>
      </c>
      <c r="P20" s="337"/>
      <c r="Q20" s="337"/>
      <c r="R20" s="337"/>
      <c r="S20" s="337"/>
      <c r="T20" s="319"/>
    </row>
    <row r="21" spans="2:20" ht="13" x14ac:dyDescent="0.15">
      <c r="B21" s="93"/>
      <c r="C21" s="448"/>
      <c r="D21" s="449"/>
      <c r="E21" s="448"/>
      <c r="F21" s="449"/>
      <c r="G21" s="130"/>
      <c r="H21" s="455"/>
      <c r="I21" s="456"/>
      <c r="J21" s="94"/>
      <c r="K21" s="94"/>
      <c r="L21" s="94"/>
      <c r="M21" s="315">
        <f>+H21*J21</f>
        <v>0</v>
      </c>
      <c r="N21" s="315">
        <f t="shared" ref="N21:N55" si="0">+H21*K21</f>
        <v>0</v>
      </c>
      <c r="O21" s="310">
        <f>H21*L21</f>
        <v>0</v>
      </c>
      <c r="P21" s="337"/>
      <c r="Q21" s="337"/>
      <c r="R21" s="337"/>
      <c r="S21" s="337"/>
      <c r="T21" s="319"/>
    </row>
    <row r="22" spans="2:20" ht="13" x14ac:dyDescent="0.15">
      <c r="B22" s="93"/>
      <c r="C22" s="448"/>
      <c r="D22" s="449"/>
      <c r="E22" s="448"/>
      <c r="F22" s="449"/>
      <c r="G22" s="130"/>
      <c r="H22" s="455"/>
      <c r="I22" s="456"/>
      <c r="J22" s="94"/>
      <c r="K22" s="94"/>
      <c r="L22" s="94"/>
      <c r="M22" s="315">
        <f t="shared" ref="M22:M55" si="1">+H22*J22</f>
        <v>0</v>
      </c>
      <c r="N22" s="315">
        <f t="shared" si="0"/>
        <v>0</v>
      </c>
      <c r="O22" s="310">
        <f t="shared" ref="O22:O55" si="2">H22*L22</f>
        <v>0</v>
      </c>
      <c r="P22" s="337"/>
      <c r="Q22" s="337"/>
      <c r="R22" s="337"/>
      <c r="S22" s="337"/>
      <c r="T22" s="319"/>
    </row>
    <row r="23" spans="2:20" ht="13" x14ac:dyDescent="0.15">
      <c r="B23" s="93"/>
      <c r="C23" s="448"/>
      <c r="D23" s="449"/>
      <c r="E23" s="448"/>
      <c r="F23" s="449"/>
      <c r="G23" s="130"/>
      <c r="H23" s="455"/>
      <c r="I23" s="456"/>
      <c r="J23" s="94"/>
      <c r="K23" s="94"/>
      <c r="L23" s="94"/>
      <c r="M23" s="315">
        <f t="shared" si="1"/>
        <v>0</v>
      </c>
      <c r="N23" s="315">
        <f t="shared" si="0"/>
        <v>0</v>
      </c>
      <c r="O23" s="310">
        <f t="shared" si="2"/>
        <v>0</v>
      </c>
      <c r="P23" s="337"/>
      <c r="Q23" s="337"/>
      <c r="R23" s="337"/>
      <c r="S23" s="337"/>
      <c r="T23" s="319"/>
    </row>
    <row r="24" spans="2:20" ht="13" x14ac:dyDescent="0.15">
      <c r="B24" s="93"/>
      <c r="C24" s="448"/>
      <c r="D24" s="449"/>
      <c r="E24" s="448"/>
      <c r="F24" s="449"/>
      <c r="G24" s="130"/>
      <c r="H24" s="455"/>
      <c r="I24" s="456"/>
      <c r="J24" s="94"/>
      <c r="K24" s="94"/>
      <c r="L24" s="94"/>
      <c r="M24" s="315">
        <f t="shared" si="1"/>
        <v>0</v>
      </c>
      <c r="N24" s="315">
        <f t="shared" si="0"/>
        <v>0</v>
      </c>
      <c r="O24" s="310">
        <f t="shared" si="2"/>
        <v>0</v>
      </c>
      <c r="P24" s="337"/>
      <c r="Q24" s="337"/>
      <c r="R24" s="337"/>
      <c r="S24" s="337"/>
      <c r="T24" s="319"/>
    </row>
    <row r="25" spans="2:20" ht="13" x14ac:dyDescent="0.15">
      <c r="B25" s="93"/>
      <c r="C25" s="448"/>
      <c r="D25" s="449"/>
      <c r="E25" s="448"/>
      <c r="F25" s="449"/>
      <c r="G25" s="130"/>
      <c r="H25" s="455"/>
      <c r="I25" s="456"/>
      <c r="J25" s="94"/>
      <c r="K25" s="94"/>
      <c r="L25" s="94"/>
      <c r="M25" s="315">
        <f t="shared" si="1"/>
        <v>0</v>
      </c>
      <c r="N25" s="315">
        <f t="shared" si="0"/>
        <v>0</v>
      </c>
      <c r="O25" s="310">
        <f t="shared" si="2"/>
        <v>0</v>
      </c>
      <c r="P25" s="337"/>
      <c r="Q25" s="337"/>
      <c r="R25" s="337"/>
      <c r="S25" s="337"/>
      <c r="T25" s="319"/>
    </row>
    <row r="26" spans="2:20" ht="13" x14ac:dyDescent="0.15">
      <c r="B26" s="93"/>
      <c r="C26" s="448"/>
      <c r="D26" s="449"/>
      <c r="E26" s="448"/>
      <c r="F26" s="449"/>
      <c r="G26" s="130"/>
      <c r="H26" s="455"/>
      <c r="I26" s="456"/>
      <c r="J26" s="94"/>
      <c r="K26" s="94"/>
      <c r="L26" s="94"/>
      <c r="M26" s="315">
        <f t="shared" si="1"/>
        <v>0</v>
      </c>
      <c r="N26" s="315">
        <f t="shared" si="0"/>
        <v>0</v>
      </c>
      <c r="O26" s="310">
        <f t="shared" si="2"/>
        <v>0</v>
      </c>
      <c r="P26" s="337"/>
      <c r="Q26" s="337"/>
      <c r="R26" s="337"/>
      <c r="S26" s="337"/>
      <c r="T26" s="319"/>
    </row>
    <row r="27" spans="2:20" ht="13" x14ac:dyDescent="0.15">
      <c r="B27" s="93"/>
      <c r="C27" s="448"/>
      <c r="D27" s="449"/>
      <c r="E27" s="448"/>
      <c r="F27" s="449"/>
      <c r="G27" s="130"/>
      <c r="H27" s="455"/>
      <c r="I27" s="456"/>
      <c r="J27" s="94"/>
      <c r="K27" s="94"/>
      <c r="L27" s="94"/>
      <c r="M27" s="315">
        <f t="shared" si="1"/>
        <v>0</v>
      </c>
      <c r="N27" s="315">
        <f t="shared" si="0"/>
        <v>0</v>
      </c>
      <c r="O27" s="310">
        <f t="shared" si="2"/>
        <v>0</v>
      </c>
      <c r="P27" s="337"/>
      <c r="Q27" s="337"/>
      <c r="R27" s="337"/>
      <c r="S27" s="337"/>
      <c r="T27" s="319"/>
    </row>
    <row r="28" spans="2:20" ht="13" x14ac:dyDescent="0.15">
      <c r="B28" s="93"/>
      <c r="C28" s="448"/>
      <c r="D28" s="449"/>
      <c r="E28" s="448"/>
      <c r="F28" s="449"/>
      <c r="G28" s="130"/>
      <c r="H28" s="455"/>
      <c r="I28" s="456"/>
      <c r="J28" s="94"/>
      <c r="K28" s="94"/>
      <c r="L28" s="94"/>
      <c r="M28" s="315">
        <f t="shared" si="1"/>
        <v>0</v>
      </c>
      <c r="N28" s="315">
        <f t="shared" si="0"/>
        <v>0</v>
      </c>
      <c r="O28" s="310">
        <f t="shared" si="2"/>
        <v>0</v>
      </c>
      <c r="P28" s="337"/>
      <c r="Q28" s="337"/>
      <c r="R28" s="337"/>
      <c r="S28" s="337"/>
      <c r="T28" s="319"/>
    </row>
    <row r="29" spans="2:20" ht="13" x14ac:dyDescent="0.15">
      <c r="B29" s="93"/>
      <c r="C29" s="448"/>
      <c r="D29" s="449"/>
      <c r="E29" s="448"/>
      <c r="F29" s="449"/>
      <c r="G29" s="130"/>
      <c r="H29" s="455"/>
      <c r="I29" s="456"/>
      <c r="J29" s="94"/>
      <c r="K29" s="94"/>
      <c r="L29" s="94"/>
      <c r="M29" s="315">
        <f t="shared" si="1"/>
        <v>0</v>
      </c>
      <c r="N29" s="315">
        <f t="shared" si="0"/>
        <v>0</v>
      </c>
      <c r="O29" s="310">
        <f t="shared" si="2"/>
        <v>0</v>
      </c>
      <c r="P29" s="337"/>
      <c r="Q29" s="337"/>
      <c r="R29" s="337"/>
      <c r="S29" s="337"/>
      <c r="T29" s="319"/>
    </row>
    <row r="30" spans="2:20" ht="13" x14ac:dyDescent="0.15">
      <c r="B30" s="93"/>
      <c r="C30" s="448"/>
      <c r="D30" s="449"/>
      <c r="E30" s="448"/>
      <c r="F30" s="449"/>
      <c r="G30" s="130"/>
      <c r="H30" s="455"/>
      <c r="I30" s="456"/>
      <c r="J30" s="94"/>
      <c r="K30" s="94"/>
      <c r="L30" s="94"/>
      <c r="M30" s="315">
        <f t="shared" si="1"/>
        <v>0</v>
      </c>
      <c r="N30" s="315">
        <f t="shared" si="0"/>
        <v>0</v>
      </c>
      <c r="O30" s="310">
        <f t="shared" si="2"/>
        <v>0</v>
      </c>
      <c r="P30" s="337"/>
      <c r="Q30" s="337"/>
      <c r="R30" s="337"/>
      <c r="S30" s="337"/>
      <c r="T30" s="319"/>
    </row>
    <row r="31" spans="2:20" ht="13" x14ac:dyDescent="0.15">
      <c r="B31" s="93"/>
      <c r="C31" s="448"/>
      <c r="D31" s="449"/>
      <c r="E31" s="448"/>
      <c r="F31" s="449"/>
      <c r="G31" s="130"/>
      <c r="H31" s="455"/>
      <c r="I31" s="456"/>
      <c r="J31" s="94"/>
      <c r="K31" s="94"/>
      <c r="L31" s="94"/>
      <c r="M31" s="315">
        <f t="shared" si="1"/>
        <v>0</v>
      </c>
      <c r="N31" s="315">
        <f t="shared" si="0"/>
        <v>0</v>
      </c>
      <c r="O31" s="310">
        <f t="shared" si="2"/>
        <v>0</v>
      </c>
      <c r="P31" s="337"/>
      <c r="Q31" s="337"/>
      <c r="R31" s="337"/>
      <c r="S31" s="337"/>
      <c r="T31" s="319"/>
    </row>
    <row r="32" spans="2:20" ht="13" x14ac:dyDescent="0.15">
      <c r="B32" s="93"/>
      <c r="C32" s="448"/>
      <c r="D32" s="449"/>
      <c r="E32" s="448"/>
      <c r="F32" s="449"/>
      <c r="G32" s="130"/>
      <c r="H32" s="455"/>
      <c r="I32" s="456"/>
      <c r="J32" s="94"/>
      <c r="K32" s="94"/>
      <c r="L32" s="94"/>
      <c r="M32" s="315">
        <f t="shared" si="1"/>
        <v>0</v>
      </c>
      <c r="N32" s="315">
        <f t="shared" si="0"/>
        <v>0</v>
      </c>
      <c r="O32" s="310">
        <f t="shared" si="2"/>
        <v>0</v>
      </c>
      <c r="P32" s="337"/>
      <c r="Q32" s="337"/>
      <c r="R32" s="337"/>
      <c r="S32" s="337"/>
      <c r="T32" s="319"/>
    </row>
    <row r="33" spans="2:20" ht="13" x14ac:dyDescent="0.15">
      <c r="B33" s="93"/>
      <c r="C33" s="448"/>
      <c r="D33" s="449"/>
      <c r="E33" s="448"/>
      <c r="F33" s="449"/>
      <c r="G33" s="130"/>
      <c r="H33" s="455"/>
      <c r="I33" s="456"/>
      <c r="J33" s="94"/>
      <c r="K33" s="94"/>
      <c r="L33" s="94"/>
      <c r="M33" s="315">
        <f t="shared" si="1"/>
        <v>0</v>
      </c>
      <c r="N33" s="315">
        <f t="shared" si="0"/>
        <v>0</v>
      </c>
      <c r="O33" s="310">
        <f t="shared" si="2"/>
        <v>0</v>
      </c>
      <c r="P33" s="337"/>
      <c r="Q33" s="337"/>
      <c r="R33" s="337"/>
      <c r="S33" s="337"/>
      <c r="T33" s="319"/>
    </row>
    <row r="34" spans="2:20" ht="13" x14ac:dyDescent="0.15">
      <c r="B34" s="93"/>
      <c r="C34" s="448"/>
      <c r="D34" s="449"/>
      <c r="E34" s="448"/>
      <c r="F34" s="449"/>
      <c r="G34" s="130"/>
      <c r="H34" s="455"/>
      <c r="I34" s="456"/>
      <c r="J34" s="94"/>
      <c r="K34" s="94"/>
      <c r="L34" s="94"/>
      <c r="M34" s="315">
        <f t="shared" si="1"/>
        <v>0</v>
      </c>
      <c r="N34" s="315">
        <f t="shared" si="0"/>
        <v>0</v>
      </c>
      <c r="O34" s="310">
        <f t="shared" si="2"/>
        <v>0</v>
      </c>
      <c r="P34" s="337"/>
      <c r="Q34" s="337"/>
      <c r="R34" s="337"/>
      <c r="S34" s="337"/>
      <c r="T34" s="319"/>
    </row>
    <row r="35" spans="2:20" ht="13" x14ac:dyDescent="0.15">
      <c r="B35" s="93"/>
      <c r="C35" s="448"/>
      <c r="D35" s="449"/>
      <c r="E35" s="448"/>
      <c r="F35" s="449"/>
      <c r="G35" s="130"/>
      <c r="H35" s="455"/>
      <c r="I35" s="456"/>
      <c r="J35" s="94"/>
      <c r="K35" s="94"/>
      <c r="L35" s="94"/>
      <c r="M35" s="315">
        <f t="shared" si="1"/>
        <v>0</v>
      </c>
      <c r="N35" s="315">
        <f t="shared" si="0"/>
        <v>0</v>
      </c>
      <c r="O35" s="310">
        <f t="shared" si="2"/>
        <v>0</v>
      </c>
      <c r="P35" s="337"/>
      <c r="Q35" s="337"/>
      <c r="R35" s="337"/>
      <c r="S35" s="337"/>
      <c r="T35" s="319"/>
    </row>
    <row r="36" spans="2:20" ht="13" x14ac:dyDescent="0.15">
      <c r="B36" s="93"/>
      <c r="C36" s="448"/>
      <c r="D36" s="449"/>
      <c r="E36" s="448"/>
      <c r="F36" s="449"/>
      <c r="G36" s="130"/>
      <c r="H36" s="455"/>
      <c r="I36" s="456"/>
      <c r="J36" s="94"/>
      <c r="K36" s="94"/>
      <c r="L36" s="94"/>
      <c r="M36" s="315">
        <f t="shared" si="1"/>
        <v>0</v>
      </c>
      <c r="N36" s="315">
        <f t="shared" si="0"/>
        <v>0</v>
      </c>
      <c r="O36" s="310">
        <f t="shared" si="2"/>
        <v>0</v>
      </c>
      <c r="P36" s="337"/>
      <c r="Q36" s="337"/>
      <c r="R36" s="337"/>
      <c r="S36" s="337"/>
      <c r="T36" s="319"/>
    </row>
    <row r="37" spans="2:20" ht="13" x14ac:dyDescent="0.15">
      <c r="B37" s="93"/>
      <c r="C37" s="448"/>
      <c r="D37" s="449"/>
      <c r="E37" s="448"/>
      <c r="F37" s="449"/>
      <c r="G37" s="130"/>
      <c r="H37" s="455"/>
      <c r="I37" s="456"/>
      <c r="J37" s="94"/>
      <c r="K37" s="94"/>
      <c r="L37" s="94"/>
      <c r="M37" s="315">
        <f t="shared" si="1"/>
        <v>0</v>
      </c>
      <c r="N37" s="315">
        <f t="shared" si="0"/>
        <v>0</v>
      </c>
      <c r="O37" s="310">
        <f t="shared" si="2"/>
        <v>0</v>
      </c>
      <c r="P37" s="337"/>
      <c r="Q37" s="337"/>
      <c r="R37" s="337"/>
      <c r="S37" s="337"/>
      <c r="T37" s="319"/>
    </row>
    <row r="38" spans="2:20" ht="13" x14ac:dyDescent="0.15">
      <c r="B38" s="93"/>
      <c r="C38" s="448"/>
      <c r="D38" s="449"/>
      <c r="E38" s="448"/>
      <c r="F38" s="449"/>
      <c r="G38" s="130"/>
      <c r="H38" s="455"/>
      <c r="I38" s="456"/>
      <c r="J38" s="94"/>
      <c r="K38" s="94"/>
      <c r="L38" s="94"/>
      <c r="M38" s="315">
        <f t="shared" si="1"/>
        <v>0</v>
      </c>
      <c r="N38" s="315">
        <f t="shared" si="0"/>
        <v>0</v>
      </c>
      <c r="O38" s="310">
        <f t="shared" si="2"/>
        <v>0</v>
      </c>
      <c r="P38" s="337"/>
      <c r="Q38" s="337"/>
      <c r="R38" s="337"/>
      <c r="S38" s="337"/>
      <c r="T38" s="319"/>
    </row>
    <row r="39" spans="2:20" ht="13" x14ac:dyDescent="0.15">
      <c r="B39" s="93"/>
      <c r="C39" s="448"/>
      <c r="D39" s="449"/>
      <c r="E39" s="448"/>
      <c r="F39" s="449"/>
      <c r="G39" s="130"/>
      <c r="H39" s="455"/>
      <c r="I39" s="456"/>
      <c r="J39" s="94"/>
      <c r="K39" s="94"/>
      <c r="L39" s="94"/>
      <c r="M39" s="315">
        <f t="shared" si="1"/>
        <v>0</v>
      </c>
      <c r="N39" s="315">
        <f t="shared" si="0"/>
        <v>0</v>
      </c>
      <c r="O39" s="310">
        <f t="shared" si="2"/>
        <v>0</v>
      </c>
      <c r="P39" s="337"/>
      <c r="Q39" s="337"/>
      <c r="R39" s="337"/>
      <c r="S39" s="337"/>
      <c r="T39" s="319"/>
    </row>
    <row r="40" spans="2:20" ht="13" x14ac:dyDescent="0.15">
      <c r="B40" s="93"/>
      <c r="C40" s="448"/>
      <c r="D40" s="449"/>
      <c r="E40" s="448"/>
      <c r="F40" s="449"/>
      <c r="G40" s="130"/>
      <c r="H40" s="455"/>
      <c r="I40" s="456"/>
      <c r="J40" s="94"/>
      <c r="K40" s="94"/>
      <c r="L40" s="94"/>
      <c r="M40" s="315">
        <f t="shared" si="1"/>
        <v>0</v>
      </c>
      <c r="N40" s="315">
        <f t="shared" si="0"/>
        <v>0</v>
      </c>
      <c r="O40" s="310">
        <f t="shared" si="2"/>
        <v>0</v>
      </c>
      <c r="P40" s="337"/>
      <c r="Q40" s="337"/>
      <c r="R40" s="337"/>
      <c r="S40" s="337"/>
      <c r="T40" s="319"/>
    </row>
    <row r="41" spans="2:20" ht="13" x14ac:dyDescent="0.15">
      <c r="B41" s="93"/>
      <c r="C41" s="448"/>
      <c r="D41" s="449"/>
      <c r="E41" s="448"/>
      <c r="F41" s="449"/>
      <c r="G41" s="130"/>
      <c r="H41" s="455"/>
      <c r="I41" s="456"/>
      <c r="J41" s="94"/>
      <c r="K41" s="94"/>
      <c r="L41" s="94"/>
      <c r="M41" s="315">
        <f t="shared" si="1"/>
        <v>0</v>
      </c>
      <c r="N41" s="315">
        <f t="shared" si="0"/>
        <v>0</v>
      </c>
      <c r="O41" s="310">
        <f t="shared" si="2"/>
        <v>0</v>
      </c>
      <c r="P41" s="337"/>
      <c r="Q41" s="337"/>
      <c r="R41" s="337"/>
      <c r="S41" s="337"/>
      <c r="T41" s="319"/>
    </row>
    <row r="42" spans="2:20" ht="13" x14ac:dyDescent="0.15">
      <c r="B42" s="93"/>
      <c r="C42" s="448"/>
      <c r="D42" s="449"/>
      <c r="E42" s="448"/>
      <c r="F42" s="449"/>
      <c r="G42" s="130"/>
      <c r="H42" s="455"/>
      <c r="I42" s="456"/>
      <c r="J42" s="94"/>
      <c r="K42" s="94"/>
      <c r="L42" s="94"/>
      <c r="M42" s="315">
        <f t="shared" si="1"/>
        <v>0</v>
      </c>
      <c r="N42" s="315">
        <f t="shared" si="0"/>
        <v>0</v>
      </c>
      <c r="O42" s="310">
        <f t="shared" si="2"/>
        <v>0</v>
      </c>
      <c r="P42" s="337"/>
      <c r="Q42" s="337"/>
      <c r="R42" s="337"/>
      <c r="S42" s="337"/>
      <c r="T42" s="319"/>
    </row>
    <row r="43" spans="2:20" ht="13" x14ac:dyDescent="0.15">
      <c r="B43" s="93"/>
      <c r="C43" s="448"/>
      <c r="D43" s="449"/>
      <c r="E43" s="448"/>
      <c r="F43" s="449"/>
      <c r="G43" s="130"/>
      <c r="H43" s="455"/>
      <c r="I43" s="456"/>
      <c r="J43" s="94"/>
      <c r="K43" s="94"/>
      <c r="L43" s="94"/>
      <c r="M43" s="315">
        <f t="shared" si="1"/>
        <v>0</v>
      </c>
      <c r="N43" s="315">
        <f t="shared" si="0"/>
        <v>0</v>
      </c>
      <c r="O43" s="310">
        <f t="shared" si="2"/>
        <v>0</v>
      </c>
      <c r="P43" s="337"/>
      <c r="Q43" s="337"/>
      <c r="R43" s="337"/>
      <c r="S43" s="337"/>
      <c r="T43" s="319"/>
    </row>
    <row r="44" spans="2:20" ht="13" x14ac:dyDescent="0.15">
      <c r="B44" s="93"/>
      <c r="C44" s="448"/>
      <c r="D44" s="449"/>
      <c r="E44" s="448"/>
      <c r="F44" s="449"/>
      <c r="G44" s="130"/>
      <c r="H44" s="455"/>
      <c r="I44" s="456"/>
      <c r="J44" s="94"/>
      <c r="K44" s="94"/>
      <c r="L44" s="94"/>
      <c r="M44" s="315">
        <f t="shared" si="1"/>
        <v>0</v>
      </c>
      <c r="N44" s="315">
        <f t="shared" si="0"/>
        <v>0</v>
      </c>
      <c r="O44" s="310">
        <f t="shared" si="2"/>
        <v>0</v>
      </c>
      <c r="P44" s="337"/>
      <c r="Q44" s="337"/>
      <c r="R44" s="337"/>
      <c r="S44" s="337"/>
      <c r="T44" s="319"/>
    </row>
    <row r="45" spans="2:20" ht="13" x14ac:dyDescent="0.15">
      <c r="B45" s="93"/>
      <c r="C45" s="448"/>
      <c r="D45" s="449"/>
      <c r="E45" s="448"/>
      <c r="F45" s="449"/>
      <c r="G45" s="130"/>
      <c r="H45" s="455"/>
      <c r="I45" s="456"/>
      <c r="J45" s="94"/>
      <c r="K45" s="94"/>
      <c r="L45" s="94"/>
      <c r="M45" s="315">
        <f t="shared" si="1"/>
        <v>0</v>
      </c>
      <c r="N45" s="315">
        <f t="shared" si="0"/>
        <v>0</v>
      </c>
      <c r="O45" s="310">
        <f t="shared" si="2"/>
        <v>0</v>
      </c>
      <c r="P45" s="337"/>
      <c r="Q45" s="337"/>
      <c r="R45" s="337"/>
      <c r="S45" s="337"/>
      <c r="T45" s="319"/>
    </row>
    <row r="46" spans="2:20" ht="13" x14ac:dyDescent="0.15">
      <c r="B46" s="93"/>
      <c r="C46" s="448"/>
      <c r="D46" s="449"/>
      <c r="E46" s="448"/>
      <c r="F46" s="449"/>
      <c r="G46" s="130"/>
      <c r="H46" s="455"/>
      <c r="I46" s="456"/>
      <c r="J46" s="94"/>
      <c r="K46" s="94"/>
      <c r="L46" s="94"/>
      <c r="M46" s="315">
        <f t="shared" si="1"/>
        <v>0</v>
      </c>
      <c r="N46" s="315">
        <f t="shared" si="0"/>
        <v>0</v>
      </c>
      <c r="O46" s="310">
        <f t="shared" si="2"/>
        <v>0</v>
      </c>
      <c r="P46" s="337"/>
      <c r="Q46" s="337"/>
      <c r="R46" s="337"/>
      <c r="S46" s="337"/>
      <c r="T46" s="319"/>
    </row>
    <row r="47" spans="2:20" ht="13" x14ac:dyDescent="0.15">
      <c r="B47" s="93"/>
      <c r="C47" s="448"/>
      <c r="D47" s="449"/>
      <c r="E47" s="448"/>
      <c r="F47" s="449"/>
      <c r="G47" s="130"/>
      <c r="H47" s="455"/>
      <c r="I47" s="456"/>
      <c r="J47" s="94"/>
      <c r="K47" s="94"/>
      <c r="L47" s="94"/>
      <c r="M47" s="315">
        <f t="shared" si="1"/>
        <v>0</v>
      </c>
      <c r="N47" s="315">
        <f t="shared" si="0"/>
        <v>0</v>
      </c>
      <c r="O47" s="310">
        <f t="shared" si="2"/>
        <v>0</v>
      </c>
      <c r="P47" s="337"/>
      <c r="Q47" s="337"/>
      <c r="R47" s="337"/>
      <c r="S47" s="337"/>
      <c r="T47" s="319"/>
    </row>
    <row r="48" spans="2:20" ht="13" x14ac:dyDescent="0.15">
      <c r="B48" s="93"/>
      <c r="C48" s="448"/>
      <c r="D48" s="449"/>
      <c r="E48" s="448"/>
      <c r="F48" s="449"/>
      <c r="G48" s="130"/>
      <c r="H48" s="455"/>
      <c r="I48" s="456"/>
      <c r="J48" s="94"/>
      <c r="K48" s="94"/>
      <c r="L48" s="94"/>
      <c r="M48" s="315">
        <f t="shared" si="1"/>
        <v>0</v>
      </c>
      <c r="N48" s="315">
        <f t="shared" si="0"/>
        <v>0</v>
      </c>
      <c r="O48" s="310">
        <f t="shared" si="2"/>
        <v>0</v>
      </c>
      <c r="P48" s="337"/>
      <c r="Q48" s="337"/>
      <c r="R48" s="337"/>
      <c r="S48" s="337"/>
      <c r="T48" s="319"/>
    </row>
    <row r="49" spans="2:22" ht="13" x14ac:dyDescent="0.15">
      <c r="B49" s="93"/>
      <c r="C49" s="448"/>
      <c r="D49" s="449"/>
      <c r="E49" s="448"/>
      <c r="F49" s="449"/>
      <c r="G49" s="130"/>
      <c r="H49" s="455"/>
      <c r="I49" s="456"/>
      <c r="J49" s="94"/>
      <c r="K49" s="94"/>
      <c r="L49" s="94"/>
      <c r="M49" s="315">
        <f t="shared" si="1"/>
        <v>0</v>
      </c>
      <c r="N49" s="315">
        <f t="shared" si="0"/>
        <v>0</v>
      </c>
      <c r="O49" s="310">
        <f t="shared" si="2"/>
        <v>0</v>
      </c>
      <c r="P49" s="337"/>
      <c r="Q49" s="337"/>
      <c r="R49" s="337"/>
      <c r="S49" s="337"/>
      <c r="T49" s="319"/>
    </row>
    <row r="50" spans="2:22" ht="13" x14ac:dyDescent="0.15">
      <c r="B50" s="93"/>
      <c r="C50" s="448"/>
      <c r="D50" s="449"/>
      <c r="E50" s="448"/>
      <c r="F50" s="449"/>
      <c r="G50" s="130"/>
      <c r="H50" s="455"/>
      <c r="I50" s="456"/>
      <c r="J50" s="94"/>
      <c r="K50" s="94"/>
      <c r="L50" s="94"/>
      <c r="M50" s="315">
        <f t="shared" si="1"/>
        <v>0</v>
      </c>
      <c r="N50" s="315">
        <f t="shared" si="0"/>
        <v>0</v>
      </c>
      <c r="O50" s="310">
        <f t="shared" si="2"/>
        <v>0</v>
      </c>
      <c r="P50" s="337"/>
      <c r="Q50" s="337"/>
      <c r="R50" s="337"/>
      <c r="S50" s="337"/>
      <c r="T50" s="319"/>
    </row>
    <row r="51" spans="2:22" ht="13" x14ac:dyDescent="0.15">
      <c r="B51" s="93"/>
      <c r="C51" s="448"/>
      <c r="D51" s="449"/>
      <c r="E51" s="448"/>
      <c r="F51" s="449"/>
      <c r="G51" s="130"/>
      <c r="H51" s="455"/>
      <c r="I51" s="456"/>
      <c r="J51" s="94"/>
      <c r="K51" s="94"/>
      <c r="L51" s="94"/>
      <c r="M51" s="315">
        <f t="shared" si="1"/>
        <v>0</v>
      </c>
      <c r="N51" s="315">
        <f t="shared" si="0"/>
        <v>0</v>
      </c>
      <c r="O51" s="310">
        <f t="shared" si="2"/>
        <v>0</v>
      </c>
      <c r="P51" s="337"/>
      <c r="Q51" s="337"/>
      <c r="R51" s="337"/>
      <c r="S51" s="337"/>
      <c r="T51" s="319"/>
    </row>
    <row r="52" spans="2:22" ht="13" x14ac:dyDescent="0.15">
      <c r="B52" s="93"/>
      <c r="C52" s="448"/>
      <c r="D52" s="449"/>
      <c r="E52" s="448"/>
      <c r="F52" s="449"/>
      <c r="G52" s="130"/>
      <c r="H52" s="455"/>
      <c r="I52" s="456"/>
      <c r="J52" s="94"/>
      <c r="K52" s="94"/>
      <c r="L52" s="94"/>
      <c r="M52" s="315">
        <f t="shared" si="1"/>
        <v>0</v>
      </c>
      <c r="N52" s="315">
        <f t="shared" si="0"/>
        <v>0</v>
      </c>
      <c r="O52" s="310">
        <f t="shared" si="2"/>
        <v>0</v>
      </c>
      <c r="P52" s="337"/>
      <c r="Q52" s="337"/>
      <c r="R52" s="337"/>
      <c r="S52" s="337"/>
      <c r="T52" s="319"/>
    </row>
    <row r="53" spans="2:22" ht="13" x14ac:dyDescent="0.15">
      <c r="B53" s="93"/>
      <c r="C53" s="448"/>
      <c r="D53" s="449"/>
      <c r="E53" s="448"/>
      <c r="F53" s="449"/>
      <c r="G53" s="130"/>
      <c r="H53" s="455"/>
      <c r="I53" s="456"/>
      <c r="J53" s="94"/>
      <c r="K53" s="94"/>
      <c r="L53" s="94"/>
      <c r="M53" s="315">
        <f t="shared" si="1"/>
        <v>0</v>
      </c>
      <c r="N53" s="315">
        <f t="shared" si="0"/>
        <v>0</v>
      </c>
      <c r="O53" s="310">
        <f t="shared" si="2"/>
        <v>0</v>
      </c>
      <c r="P53" s="337"/>
      <c r="Q53" s="337"/>
      <c r="R53" s="337"/>
      <c r="S53" s="337"/>
      <c r="T53" s="319"/>
    </row>
    <row r="54" spans="2:22" ht="13" x14ac:dyDescent="0.15">
      <c r="B54" s="93"/>
      <c r="C54" s="448"/>
      <c r="D54" s="449"/>
      <c r="E54" s="448"/>
      <c r="F54" s="449"/>
      <c r="G54" s="130"/>
      <c r="H54" s="455"/>
      <c r="I54" s="456"/>
      <c r="J54" s="94"/>
      <c r="K54" s="94"/>
      <c r="L54" s="94"/>
      <c r="M54" s="315">
        <f t="shared" si="1"/>
        <v>0</v>
      </c>
      <c r="N54" s="315">
        <f t="shared" si="0"/>
        <v>0</v>
      </c>
      <c r="O54" s="310">
        <f t="shared" si="2"/>
        <v>0</v>
      </c>
      <c r="P54" s="337"/>
      <c r="Q54" s="337"/>
      <c r="R54" s="337"/>
      <c r="S54" s="337"/>
      <c r="T54" s="319"/>
    </row>
    <row r="55" spans="2:22" ht="13" x14ac:dyDescent="0.15">
      <c r="B55" s="93"/>
      <c r="C55" s="448"/>
      <c r="D55" s="449"/>
      <c r="E55" s="448"/>
      <c r="F55" s="449"/>
      <c r="G55" s="130"/>
      <c r="H55" s="455"/>
      <c r="I55" s="456"/>
      <c r="J55" s="94"/>
      <c r="K55" s="94"/>
      <c r="L55" s="94"/>
      <c r="M55" s="315">
        <f t="shared" si="1"/>
        <v>0</v>
      </c>
      <c r="N55" s="315">
        <f t="shared" si="0"/>
        <v>0</v>
      </c>
      <c r="O55" s="310">
        <f t="shared" si="2"/>
        <v>0</v>
      </c>
      <c r="P55" s="337"/>
      <c r="Q55" s="337"/>
      <c r="R55" s="337"/>
      <c r="S55" s="337"/>
      <c r="T55" s="319"/>
    </row>
    <row r="56" spans="2:22" ht="13" x14ac:dyDescent="0.15">
      <c r="B56" s="319"/>
      <c r="C56" s="319"/>
      <c r="D56" s="312"/>
      <c r="E56" s="312"/>
      <c r="F56" s="312"/>
      <c r="G56" s="312"/>
      <c r="H56" s="312"/>
      <c r="I56" s="312" t="s">
        <v>243</v>
      </c>
      <c r="J56" s="319"/>
      <c r="K56" s="319"/>
      <c r="L56" s="319"/>
      <c r="M56" s="167">
        <f>SUM(M20:M55)</f>
        <v>0</v>
      </c>
      <c r="N56" s="167">
        <f>SUM(N20:N55)</f>
        <v>0</v>
      </c>
      <c r="O56" s="167">
        <f>SUM(O20:O55)</f>
        <v>0</v>
      </c>
      <c r="P56" s="337"/>
      <c r="Q56" s="337"/>
      <c r="R56" s="337"/>
      <c r="S56" s="337"/>
      <c r="T56" s="319"/>
    </row>
    <row r="57" spans="2:22" ht="13" x14ac:dyDescent="0.15">
      <c r="B57" s="339"/>
      <c r="C57" s="312"/>
      <c r="D57" s="312"/>
      <c r="E57" s="319"/>
      <c r="F57" s="319"/>
      <c r="G57" s="319"/>
      <c r="H57" s="319"/>
      <c r="I57" s="319"/>
      <c r="J57" s="312"/>
      <c r="K57" s="312"/>
      <c r="L57" s="312"/>
      <c r="M57" s="73"/>
      <c r="N57" s="73"/>
      <c r="O57" s="73"/>
      <c r="P57" s="337"/>
      <c r="Q57" s="337"/>
      <c r="R57" s="337"/>
      <c r="S57" s="337"/>
      <c r="T57" s="319"/>
    </row>
    <row r="58" spans="2:22" ht="13" x14ac:dyDescent="0.15">
      <c r="B58" s="324" t="s">
        <v>244</v>
      </c>
      <c r="C58" s="324" t="s">
        <v>245</v>
      </c>
      <c r="D58" s="324"/>
      <c r="E58" s="325"/>
      <c r="F58" s="325"/>
      <c r="G58" s="325"/>
      <c r="H58" s="325"/>
      <c r="I58" s="325"/>
      <c r="J58" s="325"/>
      <c r="K58" s="325"/>
      <c r="L58" s="325"/>
      <c r="M58" s="325"/>
      <c r="N58" s="325"/>
      <c r="O58" s="325"/>
      <c r="P58" s="326"/>
      <c r="Q58" s="327"/>
      <c r="R58" s="327"/>
      <c r="S58" s="327"/>
      <c r="T58" s="319"/>
    </row>
    <row r="59" spans="2:22" ht="13" x14ac:dyDescent="0.15">
      <c r="B59" s="312"/>
      <c r="C59" s="312"/>
      <c r="D59" s="312"/>
      <c r="E59" s="319"/>
      <c r="F59" s="319"/>
      <c r="G59" s="319"/>
      <c r="H59" s="319"/>
      <c r="I59" s="319"/>
      <c r="J59" s="319"/>
      <c r="K59" s="319"/>
      <c r="L59" s="319"/>
      <c r="M59" s="319"/>
      <c r="N59" s="319"/>
      <c r="O59" s="319"/>
      <c r="P59" s="337"/>
      <c r="Q59" s="337"/>
      <c r="R59" s="337"/>
      <c r="S59" s="337"/>
      <c r="T59" s="319"/>
    </row>
    <row r="60" spans="2:22" ht="25.5" customHeight="1" x14ac:dyDescent="0.15">
      <c r="B60" s="319"/>
      <c r="C60" s="353"/>
      <c r="D60" s="354" t="str">
        <f>IF(COUNTA(D62:D83)&lt;COUNTA(E62:E83),"Let op! Vul ook de aanschafdatum in!","")</f>
        <v/>
      </c>
      <c r="E60" s="319"/>
      <c r="F60" s="355"/>
      <c r="G60" s="356"/>
      <c r="H60" s="356"/>
      <c r="I60" s="357"/>
      <c r="J60" s="439" t="s">
        <v>246</v>
      </c>
      <c r="K60" s="440"/>
      <c r="L60" s="441"/>
      <c r="M60" s="434" t="s">
        <v>236</v>
      </c>
      <c r="N60" s="435"/>
      <c r="O60" s="436"/>
      <c r="P60" s="352"/>
      <c r="Q60" s="352"/>
      <c r="R60" s="352"/>
      <c r="S60" s="352"/>
      <c r="T60" s="337"/>
      <c r="U60" s="358"/>
    </row>
    <row r="61" spans="2:22" ht="42" x14ac:dyDescent="0.15">
      <c r="B61" s="348" t="s">
        <v>237</v>
      </c>
      <c r="C61" s="72" t="s">
        <v>247</v>
      </c>
      <c r="D61" s="350" t="s">
        <v>248</v>
      </c>
      <c r="E61" s="349" t="s">
        <v>249</v>
      </c>
      <c r="F61" s="213" t="s">
        <v>250</v>
      </c>
      <c r="G61" s="359" t="s">
        <v>251</v>
      </c>
      <c r="H61" s="359" t="s">
        <v>252</v>
      </c>
      <c r="I61" s="359" t="s">
        <v>253</v>
      </c>
      <c r="J61" s="72" t="str">
        <f>+J19</f>
        <v>Industrieel onderzoek</v>
      </c>
      <c r="K61" s="72" t="str">
        <f>+K19</f>
        <v>Experimentele ontwikkeling</v>
      </c>
      <c r="L61" s="72" t="s">
        <v>254</v>
      </c>
      <c r="M61" s="72" t="str">
        <f>+J19</f>
        <v>Industrieel onderzoek</v>
      </c>
      <c r="N61" s="72" t="str">
        <f>+K19</f>
        <v>Experimentele ontwikkeling</v>
      </c>
      <c r="O61" s="72" t="s">
        <v>242</v>
      </c>
      <c r="P61" s="42"/>
      <c r="Q61" s="42"/>
      <c r="R61" s="42"/>
      <c r="S61" s="42"/>
      <c r="T61" s="337"/>
      <c r="U61" s="360" t="s">
        <v>255</v>
      </c>
    </row>
    <row r="62" spans="2:22" ht="13" x14ac:dyDescent="0.15">
      <c r="B62" s="93"/>
      <c r="C62" s="93"/>
      <c r="D62" s="95"/>
      <c r="E62" s="96"/>
      <c r="F62" s="97"/>
      <c r="G62" s="131">
        <f t="shared" ref="G62:G82" si="3">IFERROR(E62/F62,0)</f>
        <v>0</v>
      </c>
      <c r="H62" s="96"/>
      <c r="I62" s="132">
        <f>IFERROR(G62/H62,0)</f>
        <v>0</v>
      </c>
      <c r="J62" s="94"/>
      <c r="K62" s="94"/>
      <c r="L62" s="96">
        <v>200</v>
      </c>
      <c r="M62" s="315">
        <f>+H62*J62</f>
        <v>0</v>
      </c>
      <c r="N62" s="315">
        <f t="shared" ref="N62:N83" si="4">+H62*K62</f>
        <v>0</v>
      </c>
      <c r="O62" s="310">
        <f>I62*L62</f>
        <v>0</v>
      </c>
      <c r="P62" s="42"/>
      <c r="Q62" s="42"/>
      <c r="R62" s="42"/>
      <c r="S62" s="42"/>
      <c r="T62" s="337"/>
      <c r="U62" s="131" t="str">
        <f>IFERROR(IF(D62&gt;=Deelnemersoverzicht!$B$9,"Na startdatum aangekocht", IF(DATEDIF('Begroting P'!$D62,Startdatum,"D")&gt;0,IF((('Begroting P'!$F62-((DATEDIF($D62,Startdatum,"M")/12)))*($E62/$F62))&lt;0,"Dit is afgeschreven!",(('Begroting P'!$F62-((DATEDIF($D62,Startdatum,"M")/12)))*($E62/$F62))),($E62/$F62))),0)</f>
        <v>Na startdatum aangekocht</v>
      </c>
      <c r="V62" s="338"/>
    </row>
    <row r="63" spans="2:22" ht="13" x14ac:dyDescent="0.15">
      <c r="B63" s="93"/>
      <c r="C63" s="93"/>
      <c r="D63" s="95"/>
      <c r="E63" s="96"/>
      <c r="F63" s="97"/>
      <c r="G63" s="131">
        <f t="shared" si="3"/>
        <v>0</v>
      </c>
      <c r="H63" s="96"/>
      <c r="I63" s="132">
        <f t="shared" ref="I63:I83" si="5">IFERROR(G63/H63,0)</f>
        <v>0</v>
      </c>
      <c r="J63" s="94"/>
      <c r="K63" s="94"/>
      <c r="L63" s="96"/>
      <c r="M63" s="315">
        <f t="shared" ref="M63:M83" si="6">+H63*J63</f>
        <v>0</v>
      </c>
      <c r="N63" s="315">
        <f t="shared" si="4"/>
        <v>0</v>
      </c>
      <c r="O63" s="310">
        <f t="shared" ref="O63:O83" si="7">I63*L63</f>
        <v>0</v>
      </c>
      <c r="P63" s="42"/>
      <c r="Q63" s="42"/>
      <c r="R63" s="42"/>
      <c r="S63" s="42"/>
      <c r="T63" s="337"/>
      <c r="U63" s="131" t="str">
        <f>IFERROR(IF(D63&gt;=Deelnemersoverzicht!$B$9,"Na startdatum aangekocht", IF(DATEDIF('Begroting P'!$D63,Startdatum,"D")&gt;0,IF((('Begroting P'!$F63-((DATEDIF($D63,Startdatum,"M")/12)))*($E63/$F63))&lt;0,"Dit is afgeschreven!",(('Begroting P'!$F63-((DATEDIF($D63,Startdatum,"M")/12)))*($E63/$F63))),($E63/$F63))),0)</f>
        <v>Na startdatum aangekocht</v>
      </c>
    </row>
    <row r="64" spans="2:22" ht="13" x14ac:dyDescent="0.15">
      <c r="B64" s="93"/>
      <c r="C64" s="93"/>
      <c r="D64" s="95"/>
      <c r="E64" s="96"/>
      <c r="F64" s="97"/>
      <c r="G64" s="131">
        <f t="shared" si="3"/>
        <v>0</v>
      </c>
      <c r="H64" s="96"/>
      <c r="I64" s="132">
        <f t="shared" si="5"/>
        <v>0</v>
      </c>
      <c r="J64" s="94"/>
      <c r="K64" s="94"/>
      <c r="L64" s="96"/>
      <c r="M64" s="315">
        <f t="shared" si="6"/>
        <v>0</v>
      </c>
      <c r="N64" s="315">
        <f t="shared" si="4"/>
        <v>0</v>
      </c>
      <c r="O64" s="310">
        <f t="shared" si="7"/>
        <v>0</v>
      </c>
      <c r="P64" s="42"/>
      <c r="Q64" s="42"/>
      <c r="R64" s="42"/>
      <c r="S64" s="42"/>
      <c r="T64" s="337"/>
      <c r="U64" s="131" t="str">
        <f>IFERROR(IF(D64&gt;=Deelnemersoverzicht!$B$9,"Na startdatum aangekocht", IF(DATEDIF('Begroting P'!$D64,Startdatum,"D")&gt;0,IF((('Begroting P'!$F64-((DATEDIF($D64,Startdatum,"M")/12)))*($E64/$F64))&lt;0,"Dit is afgeschreven!",(('Begroting P'!$F64-((DATEDIF($D64,Startdatum,"M")/12)))*($E64/$F64))),($E64/$F64))),0)</f>
        <v>Na startdatum aangekocht</v>
      </c>
    </row>
    <row r="65" spans="2:21" ht="13" x14ac:dyDescent="0.15">
      <c r="B65" s="93"/>
      <c r="C65" s="93"/>
      <c r="D65" s="95"/>
      <c r="E65" s="96"/>
      <c r="F65" s="97"/>
      <c r="G65" s="131">
        <f t="shared" si="3"/>
        <v>0</v>
      </c>
      <c r="H65" s="96"/>
      <c r="I65" s="132">
        <f t="shared" si="5"/>
        <v>0</v>
      </c>
      <c r="J65" s="94"/>
      <c r="K65" s="94"/>
      <c r="L65" s="96"/>
      <c r="M65" s="315">
        <f t="shared" si="6"/>
        <v>0</v>
      </c>
      <c r="N65" s="315">
        <f t="shared" si="4"/>
        <v>0</v>
      </c>
      <c r="O65" s="310">
        <f t="shared" si="7"/>
        <v>0</v>
      </c>
      <c r="P65" s="42"/>
      <c r="Q65" s="42"/>
      <c r="R65" s="42"/>
      <c r="S65" s="42"/>
      <c r="T65" s="337"/>
      <c r="U65" s="131" t="str">
        <f>IFERROR(IF(D65&gt;=Deelnemersoverzicht!$B$9,"Na startdatum aangekocht", IF(DATEDIF('Begroting P'!$D65,Startdatum,"D")&gt;0,IF((('Begroting P'!$F65-((DATEDIF($D65,Startdatum,"M")/12)))*($E65/$F65))&lt;0,"Dit is afgeschreven!",(('Begroting P'!$F65-((DATEDIF($D65,Startdatum,"M")/12)))*($E65/$F65))),($E65/$F65))),0)</f>
        <v>Na startdatum aangekocht</v>
      </c>
    </row>
    <row r="66" spans="2:21" ht="13" x14ac:dyDescent="0.15">
      <c r="B66" s="93"/>
      <c r="C66" s="93"/>
      <c r="D66" s="95"/>
      <c r="E66" s="96"/>
      <c r="F66" s="97"/>
      <c r="G66" s="131">
        <f t="shared" si="3"/>
        <v>0</v>
      </c>
      <c r="H66" s="96"/>
      <c r="I66" s="132">
        <f t="shared" si="5"/>
        <v>0</v>
      </c>
      <c r="J66" s="94"/>
      <c r="K66" s="94"/>
      <c r="L66" s="96"/>
      <c r="M66" s="315">
        <f t="shared" si="6"/>
        <v>0</v>
      </c>
      <c r="N66" s="315">
        <f t="shared" si="4"/>
        <v>0</v>
      </c>
      <c r="O66" s="310">
        <f t="shared" si="7"/>
        <v>0</v>
      </c>
      <c r="P66" s="42"/>
      <c r="Q66" s="42"/>
      <c r="R66" s="42"/>
      <c r="S66" s="42"/>
      <c r="T66" s="337"/>
      <c r="U66" s="131" t="str">
        <f>IFERROR(IF(D66&gt;=Deelnemersoverzicht!$B$9,"Na startdatum aangekocht", IF(DATEDIF('Begroting P'!$D66,Startdatum,"D")&gt;0,IF((('Begroting P'!$F66-((DATEDIF($D66,Startdatum,"M")/12)))*($E66/$F66))&lt;0,"Dit is afgeschreven!",(('Begroting P'!$F66-((DATEDIF($D66,Startdatum,"M")/12)))*($E66/$F66))),($E66/$F66))),0)</f>
        <v>Na startdatum aangekocht</v>
      </c>
    </row>
    <row r="67" spans="2:21" ht="13" x14ac:dyDescent="0.15">
      <c r="B67" s="93"/>
      <c r="C67" s="93"/>
      <c r="D67" s="95"/>
      <c r="E67" s="96"/>
      <c r="F67" s="97"/>
      <c r="G67" s="131">
        <f t="shared" si="3"/>
        <v>0</v>
      </c>
      <c r="H67" s="96"/>
      <c r="I67" s="132">
        <f t="shared" si="5"/>
        <v>0</v>
      </c>
      <c r="J67" s="94"/>
      <c r="K67" s="94"/>
      <c r="L67" s="96"/>
      <c r="M67" s="315">
        <f t="shared" si="6"/>
        <v>0</v>
      </c>
      <c r="N67" s="315">
        <f t="shared" si="4"/>
        <v>0</v>
      </c>
      <c r="O67" s="310">
        <f t="shared" si="7"/>
        <v>0</v>
      </c>
      <c r="P67" s="42"/>
      <c r="Q67" s="42"/>
      <c r="R67" s="42"/>
      <c r="S67" s="42"/>
      <c r="T67" s="337"/>
      <c r="U67" s="131" t="str">
        <f>IFERROR(IF(D67&gt;=Deelnemersoverzicht!$B$9,"Na startdatum aangekocht", IF(DATEDIF('Begroting P'!$D67,Startdatum,"D")&gt;0,IF((('Begroting P'!$F67-((DATEDIF($D67,Startdatum,"M")/12)))*($E67/$F67))&lt;0,"Dit is afgeschreven!",(('Begroting P'!$F67-((DATEDIF($D67,Startdatum,"M")/12)))*($E67/$F67))),($E67/$F67))),0)</f>
        <v>Na startdatum aangekocht</v>
      </c>
    </row>
    <row r="68" spans="2:21" ht="13" x14ac:dyDescent="0.15">
      <c r="B68" s="93"/>
      <c r="C68" s="93"/>
      <c r="D68" s="95"/>
      <c r="E68" s="96"/>
      <c r="F68" s="97"/>
      <c r="G68" s="131">
        <f t="shared" si="3"/>
        <v>0</v>
      </c>
      <c r="H68" s="96"/>
      <c r="I68" s="132">
        <f t="shared" si="5"/>
        <v>0</v>
      </c>
      <c r="J68" s="94"/>
      <c r="K68" s="94"/>
      <c r="L68" s="96"/>
      <c r="M68" s="315">
        <f t="shared" si="6"/>
        <v>0</v>
      </c>
      <c r="N68" s="315">
        <f t="shared" si="4"/>
        <v>0</v>
      </c>
      <c r="O68" s="310">
        <f t="shared" si="7"/>
        <v>0</v>
      </c>
      <c r="P68" s="42"/>
      <c r="Q68" s="42"/>
      <c r="R68" s="42"/>
      <c r="S68" s="42"/>
      <c r="T68" s="337"/>
      <c r="U68" s="131" t="str">
        <f>IFERROR(IF(D68&gt;=Deelnemersoverzicht!$B$9,"Na startdatum aangekocht", IF(DATEDIF('Begroting P'!$D68,Startdatum,"D")&gt;0,IF((('Begroting P'!$F68-((DATEDIF($D68,Startdatum,"M")/12)))*($E68/$F68))&lt;0,"Dit is afgeschreven!",(('Begroting P'!$F68-((DATEDIF($D68,Startdatum,"M")/12)))*($E68/$F68))),($E68/$F68))),0)</f>
        <v>Na startdatum aangekocht</v>
      </c>
    </row>
    <row r="69" spans="2:21" ht="13" x14ac:dyDescent="0.15">
      <c r="B69" s="93"/>
      <c r="C69" s="93"/>
      <c r="D69" s="95"/>
      <c r="E69" s="96"/>
      <c r="F69" s="97"/>
      <c r="G69" s="131">
        <f t="shared" si="3"/>
        <v>0</v>
      </c>
      <c r="H69" s="96"/>
      <c r="I69" s="132">
        <f t="shared" si="5"/>
        <v>0</v>
      </c>
      <c r="J69" s="94"/>
      <c r="K69" s="94"/>
      <c r="L69" s="96"/>
      <c r="M69" s="315">
        <f t="shared" si="6"/>
        <v>0</v>
      </c>
      <c r="N69" s="315">
        <f t="shared" si="4"/>
        <v>0</v>
      </c>
      <c r="O69" s="310">
        <f t="shared" si="7"/>
        <v>0</v>
      </c>
      <c r="P69" s="42"/>
      <c r="Q69" s="42"/>
      <c r="R69" s="42"/>
      <c r="S69" s="42"/>
      <c r="T69" s="337"/>
      <c r="U69" s="131" t="str">
        <f>IFERROR(IF(D69&gt;=Deelnemersoverzicht!$B$9,"Na startdatum aangekocht", IF(DATEDIF('Begroting P'!$D69,Startdatum,"D")&gt;0,IF((('Begroting P'!$F69-((DATEDIF($D69,Startdatum,"M")/12)))*($E69/$F69))&lt;0,"Dit is afgeschreven!",(('Begroting P'!$F69-((DATEDIF($D69,Startdatum,"M")/12)))*($E69/$F69))),($E69/$F69))),0)</f>
        <v>Na startdatum aangekocht</v>
      </c>
    </row>
    <row r="70" spans="2:21" ht="13" x14ac:dyDescent="0.15">
      <c r="B70" s="93"/>
      <c r="C70" s="93"/>
      <c r="D70" s="95"/>
      <c r="E70" s="96"/>
      <c r="F70" s="97"/>
      <c r="G70" s="131">
        <f t="shared" si="3"/>
        <v>0</v>
      </c>
      <c r="H70" s="96"/>
      <c r="I70" s="132">
        <f t="shared" si="5"/>
        <v>0</v>
      </c>
      <c r="J70" s="94"/>
      <c r="K70" s="94"/>
      <c r="L70" s="96"/>
      <c r="M70" s="315">
        <f t="shared" si="6"/>
        <v>0</v>
      </c>
      <c r="N70" s="315">
        <f t="shared" si="4"/>
        <v>0</v>
      </c>
      <c r="O70" s="310">
        <f t="shared" si="7"/>
        <v>0</v>
      </c>
      <c r="P70" s="42"/>
      <c r="Q70" s="42"/>
      <c r="R70" s="42"/>
      <c r="S70" s="42"/>
      <c r="T70" s="337"/>
      <c r="U70" s="131" t="str">
        <f>IFERROR(IF(D70&gt;=Deelnemersoverzicht!$B$9,"Na startdatum aangekocht", IF(DATEDIF('Begroting P'!$D70,Startdatum,"D")&gt;0,IF((('Begroting P'!$F70-((DATEDIF($D70,Startdatum,"M")/12)))*($E70/$F70))&lt;0,"Dit is afgeschreven!",(('Begroting P'!$F70-((DATEDIF($D70,Startdatum,"M")/12)))*($E70/$F70))),($E70/$F70))),0)</f>
        <v>Na startdatum aangekocht</v>
      </c>
    </row>
    <row r="71" spans="2:21" ht="13" x14ac:dyDescent="0.15">
      <c r="B71" s="93"/>
      <c r="C71" s="93"/>
      <c r="D71" s="95"/>
      <c r="E71" s="96"/>
      <c r="F71" s="97"/>
      <c r="G71" s="131">
        <f t="shared" si="3"/>
        <v>0</v>
      </c>
      <c r="H71" s="96"/>
      <c r="I71" s="132">
        <f t="shared" si="5"/>
        <v>0</v>
      </c>
      <c r="J71" s="94"/>
      <c r="K71" s="94"/>
      <c r="L71" s="96"/>
      <c r="M71" s="315">
        <f t="shared" si="6"/>
        <v>0</v>
      </c>
      <c r="N71" s="315">
        <f t="shared" si="4"/>
        <v>0</v>
      </c>
      <c r="O71" s="310">
        <f t="shared" si="7"/>
        <v>0</v>
      </c>
      <c r="P71" s="42"/>
      <c r="Q71" s="42"/>
      <c r="R71" s="42"/>
      <c r="S71" s="42"/>
      <c r="T71" s="337"/>
      <c r="U71" s="131" t="str">
        <f>IFERROR(IF(D71&gt;=Deelnemersoverzicht!$B$9,"Na startdatum aangekocht", IF(DATEDIF('Begroting P'!$D71,Startdatum,"D")&gt;0,IF((('Begroting P'!$F71-((DATEDIF($D71,Startdatum,"M")/12)))*($E71/$F71))&lt;0,"Dit is afgeschreven!",(('Begroting P'!$F71-((DATEDIF($D71,Startdatum,"M")/12)))*($E71/$F71))),($E71/$F71))),0)</f>
        <v>Na startdatum aangekocht</v>
      </c>
    </row>
    <row r="72" spans="2:21" ht="13" x14ac:dyDescent="0.15">
      <c r="B72" s="93"/>
      <c r="C72" s="93"/>
      <c r="D72" s="95"/>
      <c r="E72" s="96"/>
      <c r="F72" s="97"/>
      <c r="G72" s="131">
        <f t="shared" si="3"/>
        <v>0</v>
      </c>
      <c r="H72" s="96"/>
      <c r="I72" s="132">
        <f t="shared" si="5"/>
        <v>0</v>
      </c>
      <c r="J72" s="94"/>
      <c r="K72" s="94"/>
      <c r="L72" s="96"/>
      <c r="M72" s="315">
        <f t="shared" si="6"/>
        <v>0</v>
      </c>
      <c r="N72" s="315">
        <f t="shared" si="4"/>
        <v>0</v>
      </c>
      <c r="O72" s="310">
        <f t="shared" si="7"/>
        <v>0</v>
      </c>
      <c r="P72" s="42"/>
      <c r="Q72" s="42"/>
      <c r="R72" s="42"/>
      <c r="S72" s="42"/>
      <c r="T72" s="337"/>
      <c r="U72" s="131" t="str">
        <f>IFERROR(IF(D72&gt;=Deelnemersoverzicht!$B$9,"Na startdatum aangekocht", IF(DATEDIF('Begroting P'!$D72,Startdatum,"D")&gt;0,IF((('Begroting P'!$F72-((DATEDIF($D72,Startdatum,"M")/12)))*($E72/$F72))&lt;0,"Dit is afgeschreven!",(('Begroting P'!$F72-((DATEDIF($D72,Startdatum,"M")/12)))*($E72/$F72))),($E72/$F72))),0)</f>
        <v>Na startdatum aangekocht</v>
      </c>
    </row>
    <row r="73" spans="2:21" ht="13" x14ac:dyDescent="0.15">
      <c r="B73" s="93"/>
      <c r="C73" s="93"/>
      <c r="D73" s="95"/>
      <c r="E73" s="96"/>
      <c r="F73" s="97"/>
      <c r="G73" s="131">
        <f t="shared" si="3"/>
        <v>0</v>
      </c>
      <c r="H73" s="96"/>
      <c r="I73" s="132">
        <f t="shared" si="5"/>
        <v>0</v>
      </c>
      <c r="J73" s="94"/>
      <c r="K73" s="94"/>
      <c r="L73" s="96"/>
      <c r="M73" s="315">
        <f t="shared" si="6"/>
        <v>0</v>
      </c>
      <c r="N73" s="315">
        <f t="shared" si="4"/>
        <v>0</v>
      </c>
      <c r="O73" s="310">
        <f t="shared" si="7"/>
        <v>0</v>
      </c>
      <c r="P73" s="42"/>
      <c r="Q73" s="42"/>
      <c r="R73" s="42"/>
      <c r="S73" s="42"/>
      <c r="T73" s="337"/>
      <c r="U73" s="131" t="str">
        <f>IFERROR(IF(D73&gt;=Deelnemersoverzicht!$B$9,"Na startdatum aangekocht", IF(DATEDIF('Begroting P'!$D73,Startdatum,"D")&gt;0,IF((('Begroting P'!$F73-((DATEDIF($D73,Startdatum,"M")/12)))*($E73/$F73))&lt;0,"Dit is afgeschreven!",(('Begroting P'!$F73-((DATEDIF($D73,Startdatum,"M")/12)))*($E73/$F73))),($E73/$F73))),0)</f>
        <v>Na startdatum aangekocht</v>
      </c>
    </row>
    <row r="74" spans="2:21" ht="13" x14ac:dyDescent="0.15">
      <c r="B74" s="93"/>
      <c r="C74" s="93"/>
      <c r="D74" s="95"/>
      <c r="E74" s="96"/>
      <c r="F74" s="97"/>
      <c r="G74" s="131">
        <f t="shared" si="3"/>
        <v>0</v>
      </c>
      <c r="H74" s="96"/>
      <c r="I74" s="132">
        <f t="shared" si="5"/>
        <v>0</v>
      </c>
      <c r="J74" s="94"/>
      <c r="K74" s="94"/>
      <c r="L74" s="96"/>
      <c r="M74" s="315">
        <f t="shared" si="6"/>
        <v>0</v>
      </c>
      <c r="N74" s="315">
        <f t="shared" si="4"/>
        <v>0</v>
      </c>
      <c r="O74" s="310">
        <f t="shared" si="7"/>
        <v>0</v>
      </c>
      <c r="P74" s="42"/>
      <c r="Q74" s="42"/>
      <c r="R74" s="42"/>
      <c r="S74" s="42"/>
      <c r="T74" s="337"/>
      <c r="U74" s="131" t="str">
        <f>IFERROR(IF(D74&gt;=Deelnemersoverzicht!$B$9,"Na startdatum aangekocht", IF(DATEDIF('Begroting P'!$D74,Startdatum,"D")&gt;0,IF((('Begroting P'!$F74-((DATEDIF($D74,Startdatum,"M")/12)))*($E74/$F74))&lt;0,"Dit is afgeschreven!",(('Begroting P'!$F74-((DATEDIF($D74,Startdatum,"M")/12)))*($E74/$F74))),($E74/$F74))),0)</f>
        <v>Na startdatum aangekocht</v>
      </c>
    </row>
    <row r="75" spans="2:21" ht="13" x14ac:dyDescent="0.15">
      <c r="B75" s="93"/>
      <c r="C75" s="93"/>
      <c r="D75" s="95"/>
      <c r="E75" s="96"/>
      <c r="F75" s="97"/>
      <c r="G75" s="131">
        <f t="shared" si="3"/>
        <v>0</v>
      </c>
      <c r="H75" s="96"/>
      <c r="I75" s="132">
        <f t="shared" si="5"/>
        <v>0</v>
      </c>
      <c r="J75" s="94"/>
      <c r="K75" s="94"/>
      <c r="L75" s="96"/>
      <c r="M75" s="315">
        <f t="shared" si="6"/>
        <v>0</v>
      </c>
      <c r="N75" s="315">
        <f t="shared" si="4"/>
        <v>0</v>
      </c>
      <c r="O75" s="310">
        <f t="shared" si="7"/>
        <v>0</v>
      </c>
      <c r="P75" s="42"/>
      <c r="Q75" s="42"/>
      <c r="R75" s="42"/>
      <c r="S75" s="42"/>
      <c r="T75" s="337"/>
      <c r="U75" s="131" t="str">
        <f>IFERROR(IF(D75&gt;=Deelnemersoverzicht!$B$9,"Na startdatum aangekocht", IF(DATEDIF('Begroting P'!$D75,Startdatum,"D")&gt;0,IF((('Begroting P'!$F75-((DATEDIF($D75,Startdatum,"M")/12)))*($E75/$F75))&lt;0,"Dit is afgeschreven!",(('Begroting P'!$F75-((DATEDIF($D75,Startdatum,"M")/12)))*($E75/$F75))),($E75/$F75))),0)</f>
        <v>Na startdatum aangekocht</v>
      </c>
    </row>
    <row r="76" spans="2:21" ht="13" x14ac:dyDescent="0.15">
      <c r="B76" s="93"/>
      <c r="C76" s="93"/>
      <c r="D76" s="95"/>
      <c r="E76" s="96"/>
      <c r="F76" s="97"/>
      <c r="G76" s="131">
        <f t="shared" si="3"/>
        <v>0</v>
      </c>
      <c r="H76" s="96"/>
      <c r="I76" s="132">
        <f t="shared" si="5"/>
        <v>0</v>
      </c>
      <c r="J76" s="94"/>
      <c r="K76" s="94"/>
      <c r="L76" s="96"/>
      <c r="M76" s="315">
        <f t="shared" si="6"/>
        <v>0</v>
      </c>
      <c r="N76" s="315">
        <f t="shared" si="4"/>
        <v>0</v>
      </c>
      <c r="O76" s="310">
        <f t="shared" si="7"/>
        <v>0</v>
      </c>
      <c r="P76" s="42"/>
      <c r="Q76" s="42"/>
      <c r="R76" s="42"/>
      <c r="S76" s="42"/>
      <c r="T76" s="337"/>
      <c r="U76" s="131" t="str">
        <f>IFERROR(IF(D76&gt;=Deelnemersoverzicht!$B$9,"Na startdatum aangekocht", IF(DATEDIF('Begroting P'!$D76,Startdatum,"D")&gt;0,IF((('Begroting P'!$F76-((DATEDIF($D76,Startdatum,"M")/12)))*($E76/$F76))&lt;0,"Dit is afgeschreven!",(('Begroting P'!$F76-((DATEDIF($D76,Startdatum,"M")/12)))*($E76/$F76))),($E76/$F76))),0)</f>
        <v>Na startdatum aangekocht</v>
      </c>
    </row>
    <row r="77" spans="2:21" ht="13" x14ac:dyDescent="0.15">
      <c r="B77" s="93"/>
      <c r="C77" s="93"/>
      <c r="D77" s="95"/>
      <c r="E77" s="96"/>
      <c r="F77" s="97"/>
      <c r="G77" s="131">
        <f t="shared" si="3"/>
        <v>0</v>
      </c>
      <c r="H77" s="96"/>
      <c r="I77" s="132">
        <f t="shared" si="5"/>
        <v>0</v>
      </c>
      <c r="J77" s="94"/>
      <c r="K77" s="94"/>
      <c r="L77" s="96"/>
      <c r="M77" s="315">
        <f t="shared" si="6"/>
        <v>0</v>
      </c>
      <c r="N77" s="315">
        <f t="shared" si="4"/>
        <v>0</v>
      </c>
      <c r="O77" s="310">
        <f t="shared" si="7"/>
        <v>0</v>
      </c>
      <c r="P77" s="42"/>
      <c r="Q77" s="42"/>
      <c r="R77" s="42"/>
      <c r="S77" s="42"/>
      <c r="T77" s="337"/>
      <c r="U77" s="131" t="str">
        <f>IFERROR(IF(D77&gt;=Deelnemersoverzicht!$B$9,"Na startdatum aangekocht", IF(DATEDIF('Begroting P'!$D77,Startdatum,"D")&gt;0,IF((('Begroting P'!$F77-((DATEDIF($D77,Startdatum,"M")/12)))*($E77/$F77))&lt;0,"Dit is afgeschreven!",(('Begroting P'!$F77-((DATEDIF($D77,Startdatum,"M")/12)))*($E77/$F77))),($E77/$F77))),0)</f>
        <v>Na startdatum aangekocht</v>
      </c>
    </row>
    <row r="78" spans="2:21" ht="13" x14ac:dyDescent="0.15">
      <c r="B78" s="93"/>
      <c r="C78" s="93"/>
      <c r="D78" s="95"/>
      <c r="E78" s="96"/>
      <c r="F78" s="97"/>
      <c r="G78" s="131">
        <f t="shared" si="3"/>
        <v>0</v>
      </c>
      <c r="H78" s="96"/>
      <c r="I78" s="132">
        <f t="shared" si="5"/>
        <v>0</v>
      </c>
      <c r="J78" s="94"/>
      <c r="K78" s="94"/>
      <c r="L78" s="96"/>
      <c r="M78" s="315">
        <f t="shared" si="6"/>
        <v>0</v>
      </c>
      <c r="N78" s="315">
        <f t="shared" si="4"/>
        <v>0</v>
      </c>
      <c r="O78" s="310">
        <f t="shared" si="7"/>
        <v>0</v>
      </c>
      <c r="P78" s="42"/>
      <c r="Q78" s="42"/>
      <c r="R78" s="42"/>
      <c r="S78" s="42"/>
      <c r="T78" s="337"/>
      <c r="U78" s="131" t="str">
        <f>IFERROR(IF(D78&gt;=Deelnemersoverzicht!$B$9,"Na startdatum aangekocht", IF(DATEDIF('Begroting P'!$D78,Startdatum,"D")&gt;0,IF((('Begroting P'!$F78-((DATEDIF($D78,Startdatum,"M")/12)))*($E78/$F78))&lt;0,"Dit is afgeschreven!",(('Begroting P'!$F78-((DATEDIF($D78,Startdatum,"M")/12)))*($E78/$F78))),($E78/$F78))),0)</f>
        <v>Na startdatum aangekocht</v>
      </c>
    </row>
    <row r="79" spans="2:21" ht="13" x14ac:dyDescent="0.15">
      <c r="B79" s="93"/>
      <c r="C79" s="93"/>
      <c r="D79" s="95"/>
      <c r="E79" s="96"/>
      <c r="F79" s="97"/>
      <c r="G79" s="131">
        <f t="shared" si="3"/>
        <v>0</v>
      </c>
      <c r="H79" s="96"/>
      <c r="I79" s="132">
        <f t="shared" si="5"/>
        <v>0</v>
      </c>
      <c r="J79" s="94"/>
      <c r="K79" s="94"/>
      <c r="L79" s="96"/>
      <c r="M79" s="315">
        <f t="shared" si="6"/>
        <v>0</v>
      </c>
      <c r="N79" s="315">
        <f t="shared" si="4"/>
        <v>0</v>
      </c>
      <c r="O79" s="310">
        <f t="shared" si="7"/>
        <v>0</v>
      </c>
      <c r="P79" s="42"/>
      <c r="Q79" s="42"/>
      <c r="R79" s="42"/>
      <c r="S79" s="42"/>
      <c r="T79" s="337"/>
      <c r="U79" s="131" t="str">
        <f>IFERROR(IF(D79&gt;=Deelnemersoverzicht!$B$9,"Na startdatum aangekocht", IF(DATEDIF('Begroting P'!$D79,Startdatum,"D")&gt;0,IF((('Begroting P'!$F79-((DATEDIF($D79,Startdatum,"M")/12)))*($E79/$F79))&lt;0,"Dit is afgeschreven!",(('Begroting P'!$F79-((DATEDIF($D79,Startdatum,"M")/12)))*($E79/$F79))),($E79/$F79))),0)</f>
        <v>Na startdatum aangekocht</v>
      </c>
    </row>
    <row r="80" spans="2:21" ht="13" x14ac:dyDescent="0.15">
      <c r="B80" s="93"/>
      <c r="C80" s="93"/>
      <c r="D80" s="95"/>
      <c r="E80" s="96"/>
      <c r="F80" s="97"/>
      <c r="G80" s="131">
        <f t="shared" si="3"/>
        <v>0</v>
      </c>
      <c r="H80" s="96"/>
      <c r="I80" s="132">
        <f t="shared" si="5"/>
        <v>0</v>
      </c>
      <c r="J80" s="94"/>
      <c r="K80" s="94"/>
      <c r="L80" s="96"/>
      <c r="M80" s="315">
        <f t="shared" si="6"/>
        <v>0</v>
      </c>
      <c r="N80" s="315">
        <f t="shared" si="4"/>
        <v>0</v>
      </c>
      <c r="O80" s="310">
        <f t="shared" si="7"/>
        <v>0</v>
      </c>
      <c r="P80" s="42"/>
      <c r="Q80" s="42"/>
      <c r="R80" s="42"/>
      <c r="S80" s="42"/>
      <c r="T80" s="337"/>
      <c r="U80" s="131" t="str">
        <f>IFERROR(IF(D80&gt;=Deelnemersoverzicht!$B$9,"Na startdatum aangekocht", IF(DATEDIF('Begroting P'!$D80,Startdatum,"D")&gt;0,IF((('Begroting P'!$F80-((DATEDIF($D80,Startdatum,"M")/12)))*($E80/$F80))&lt;0,"Dit is afgeschreven!",(('Begroting P'!$F80-((DATEDIF($D80,Startdatum,"M")/12)))*($E80/$F80))),($E80/$F80))),0)</f>
        <v>Na startdatum aangekocht</v>
      </c>
    </row>
    <row r="81" spans="2:21" ht="13" x14ac:dyDescent="0.15">
      <c r="B81" s="93"/>
      <c r="C81" s="93"/>
      <c r="D81" s="95"/>
      <c r="E81" s="96"/>
      <c r="F81" s="97"/>
      <c r="G81" s="131">
        <f t="shared" si="3"/>
        <v>0</v>
      </c>
      <c r="H81" s="96"/>
      <c r="I81" s="132">
        <f t="shared" si="5"/>
        <v>0</v>
      </c>
      <c r="J81" s="94"/>
      <c r="K81" s="94"/>
      <c r="L81" s="96"/>
      <c r="M81" s="315">
        <f t="shared" si="6"/>
        <v>0</v>
      </c>
      <c r="N81" s="315">
        <f t="shared" si="4"/>
        <v>0</v>
      </c>
      <c r="O81" s="310">
        <f t="shared" si="7"/>
        <v>0</v>
      </c>
      <c r="P81" s="42"/>
      <c r="Q81" s="42"/>
      <c r="R81" s="42"/>
      <c r="S81" s="42"/>
      <c r="T81" s="337"/>
      <c r="U81" s="131" t="str">
        <f>IFERROR(IF(D81&gt;=Deelnemersoverzicht!$B$9,"Na startdatum aangekocht", IF(DATEDIF('Begroting P'!$D81,Startdatum,"D")&gt;0,IF((('Begroting P'!$F81-((DATEDIF($D81,Startdatum,"M")/12)))*($E81/$F81))&lt;0,"Dit is afgeschreven!",(('Begroting P'!$F81-((DATEDIF($D81,Startdatum,"M")/12)))*($E81/$F81))),($E81/$F81))),0)</f>
        <v>Na startdatum aangekocht</v>
      </c>
    </row>
    <row r="82" spans="2:21" ht="13" x14ac:dyDescent="0.15">
      <c r="B82" s="93"/>
      <c r="C82" s="93"/>
      <c r="D82" s="95"/>
      <c r="E82" s="96"/>
      <c r="F82" s="97"/>
      <c r="G82" s="131">
        <f t="shared" si="3"/>
        <v>0</v>
      </c>
      <c r="H82" s="96"/>
      <c r="I82" s="132">
        <f t="shared" si="5"/>
        <v>0</v>
      </c>
      <c r="J82" s="94"/>
      <c r="K82" s="94"/>
      <c r="L82" s="96"/>
      <c r="M82" s="315">
        <f t="shared" si="6"/>
        <v>0</v>
      </c>
      <c r="N82" s="315">
        <f t="shared" si="4"/>
        <v>0</v>
      </c>
      <c r="O82" s="310">
        <f t="shared" si="7"/>
        <v>0</v>
      </c>
      <c r="P82" s="42"/>
      <c r="Q82" s="42"/>
      <c r="R82" s="42"/>
      <c r="S82" s="42"/>
      <c r="T82" s="337"/>
      <c r="U82" s="131" t="str">
        <f>IFERROR(IF(D82&gt;=Deelnemersoverzicht!$B$9,"Na startdatum aangekocht", IF(DATEDIF('Begroting P'!$D82,Startdatum,"D")&gt;0,IF((('Begroting P'!$F82-((DATEDIF($D82,Startdatum,"M")/12)))*($E82/$F82))&lt;0,"Dit is afgeschreven!",(('Begroting P'!$F82-((DATEDIF($D82,Startdatum,"M")/12)))*($E82/$F82))),($E82/$F82))),0)</f>
        <v>Na startdatum aangekocht</v>
      </c>
    </row>
    <row r="83" spans="2:21" ht="13" x14ac:dyDescent="0.15">
      <c r="B83" s="93"/>
      <c r="C83" s="93"/>
      <c r="D83" s="95"/>
      <c r="E83" s="96"/>
      <c r="F83" s="97"/>
      <c r="G83" s="131">
        <f>IFERROR(E83/F83,0)</f>
        <v>0</v>
      </c>
      <c r="H83" s="96"/>
      <c r="I83" s="132">
        <f t="shared" si="5"/>
        <v>0</v>
      </c>
      <c r="J83" s="94"/>
      <c r="K83" s="94"/>
      <c r="L83" s="96"/>
      <c r="M83" s="315">
        <f t="shared" si="6"/>
        <v>0</v>
      </c>
      <c r="N83" s="315">
        <f t="shared" si="4"/>
        <v>0</v>
      </c>
      <c r="O83" s="310">
        <f t="shared" si="7"/>
        <v>0</v>
      </c>
      <c r="P83" s="42"/>
      <c r="Q83" s="42"/>
      <c r="R83" s="42"/>
      <c r="S83" s="42"/>
      <c r="T83" s="337"/>
      <c r="U83" s="131" t="str">
        <f>IFERROR(IF(D83&gt;=Deelnemersoverzicht!$B$9,"Na startdatum aangekocht", IF(DATEDIF('Begroting P'!$D83,Startdatum,"D")&gt;0,IF((('Begroting P'!$F83-((DATEDIF($D83,Startdatum,"M")/12)))*($E83/$F83))&lt;0,"Dit is afgeschreven!",(('Begroting P'!$F83-((DATEDIF($D83,Startdatum,"M")/12)))*($E83/$F83))),($E83/$F83))),0)</f>
        <v>Na startdatum aangekocht</v>
      </c>
    </row>
    <row r="84" spans="2:21" ht="13" x14ac:dyDescent="0.15">
      <c r="B84" s="312"/>
      <c r="C84" s="312"/>
      <c r="D84" s="312"/>
      <c r="E84" s="312"/>
      <c r="F84" s="312"/>
      <c r="G84" s="312"/>
      <c r="H84" s="312" t="s">
        <v>256</v>
      </c>
      <c r="I84" s="312"/>
      <c r="J84" s="312"/>
      <c r="K84" s="312"/>
      <c r="L84" s="312"/>
      <c r="M84" s="167">
        <f>SUM(M62:M83)</f>
        <v>0</v>
      </c>
      <c r="N84" s="167">
        <f>SUM(N62:N83)</f>
        <v>0</v>
      </c>
      <c r="O84" s="167">
        <f>SUM(O62:O83)</f>
        <v>0</v>
      </c>
      <c r="P84" s="42"/>
      <c r="Q84" s="42"/>
      <c r="R84" s="42"/>
      <c r="S84" s="42"/>
      <c r="T84" s="337"/>
    </row>
    <row r="85" spans="2:21" ht="13" x14ac:dyDescent="0.15">
      <c r="B85" s="319"/>
      <c r="C85" s="361"/>
      <c r="D85" s="319"/>
      <c r="E85" s="319"/>
      <c r="F85" s="319"/>
      <c r="G85" s="319"/>
      <c r="H85" s="319"/>
      <c r="I85" s="319"/>
      <c r="J85" s="319"/>
      <c r="K85" s="319"/>
      <c r="L85" s="319"/>
      <c r="M85" s="319"/>
      <c r="N85" s="319"/>
      <c r="O85" s="319"/>
      <c r="P85" s="42"/>
      <c r="Q85" s="42"/>
      <c r="R85" s="42"/>
      <c r="S85" s="42"/>
      <c r="T85" s="337"/>
    </row>
    <row r="86" spans="2:21" ht="13" x14ac:dyDescent="0.15">
      <c r="B86" s="324" t="s">
        <v>257</v>
      </c>
      <c r="C86" s="324" t="s">
        <v>258</v>
      </c>
      <c r="D86" s="325"/>
      <c r="E86" s="325"/>
      <c r="F86" s="325"/>
      <c r="G86" s="325"/>
      <c r="H86" s="325"/>
      <c r="I86" s="325"/>
      <c r="J86" s="325"/>
      <c r="K86" s="325"/>
      <c r="L86" s="325"/>
      <c r="M86" s="325"/>
      <c r="N86" s="325"/>
      <c r="O86" s="325"/>
      <c r="P86" s="326"/>
      <c r="Q86" s="327"/>
      <c r="R86" s="327"/>
      <c r="S86" s="327"/>
      <c r="T86" s="319"/>
    </row>
    <row r="87" spans="2:21" ht="13" x14ac:dyDescent="0.15">
      <c r="B87" s="312" t="s">
        <v>259</v>
      </c>
      <c r="C87" s="319"/>
      <c r="D87" s="319"/>
      <c r="E87" s="319"/>
      <c r="F87" s="319"/>
      <c r="G87" s="319"/>
      <c r="H87" s="319"/>
      <c r="I87" s="319"/>
      <c r="J87" s="319"/>
      <c r="K87" s="319"/>
      <c r="L87" s="319"/>
      <c r="M87" s="319"/>
      <c r="N87" s="319"/>
      <c r="O87" s="319"/>
      <c r="P87" s="337"/>
      <c r="Q87" s="337"/>
      <c r="R87" s="337"/>
      <c r="S87" s="337"/>
      <c r="T87" s="319"/>
    </row>
    <row r="88" spans="2:21" ht="25.5" customHeight="1" x14ac:dyDescent="0.2">
      <c r="D88" s="354" t="str">
        <f>IF(COUNTA(D90:D107)&lt;COUNTA(E90:E107),"Let op! Vul ook de aanschafdatum in!","")</f>
        <v/>
      </c>
      <c r="E88" s="363"/>
      <c r="F88" s="363"/>
      <c r="G88" s="364"/>
      <c r="H88" s="459"/>
      <c r="I88" s="460"/>
      <c r="J88" s="442" t="s">
        <v>260</v>
      </c>
      <c r="K88" s="443"/>
      <c r="L88" s="444"/>
      <c r="M88" s="434" t="s">
        <v>236</v>
      </c>
      <c r="N88" s="435"/>
      <c r="O88" s="436"/>
      <c r="P88" s="337"/>
      <c r="Q88" s="337"/>
      <c r="R88" s="337"/>
      <c r="S88" s="337"/>
      <c r="T88" s="319"/>
    </row>
    <row r="89" spans="2:21" ht="42" x14ac:dyDescent="0.15">
      <c r="B89" s="72" t="s">
        <v>237</v>
      </c>
      <c r="C89" s="365" t="s">
        <v>247</v>
      </c>
      <c r="D89" s="366" t="s">
        <v>261</v>
      </c>
      <c r="E89" s="367" t="s">
        <v>249</v>
      </c>
      <c r="F89" s="365" t="s">
        <v>250</v>
      </c>
      <c r="G89" s="368"/>
      <c r="H89" s="369" t="s">
        <v>262</v>
      </c>
      <c r="I89" s="359" t="s">
        <v>263</v>
      </c>
      <c r="J89" s="72" t="str">
        <f>+J19</f>
        <v>Industrieel onderzoek</v>
      </c>
      <c r="K89" s="72" t="str">
        <f>+K19</f>
        <v>Experimentele ontwikkeling</v>
      </c>
      <c r="L89" s="359" t="s">
        <v>254</v>
      </c>
      <c r="M89" s="72" t="str">
        <f>+J19</f>
        <v>Industrieel onderzoek</v>
      </c>
      <c r="N89" s="72" t="str">
        <f>+K19</f>
        <v>Experimentele ontwikkeling</v>
      </c>
      <c r="O89" s="72" t="s">
        <v>242</v>
      </c>
      <c r="P89" s="337"/>
      <c r="Q89" s="337"/>
      <c r="R89" s="337"/>
      <c r="S89" s="337"/>
      <c r="T89" s="319"/>
      <c r="U89" s="360" t="s">
        <v>255</v>
      </c>
    </row>
    <row r="90" spans="2:21" ht="13" x14ac:dyDescent="0.15">
      <c r="B90" s="98"/>
      <c r="C90" s="99"/>
      <c r="D90" s="95"/>
      <c r="E90" s="100"/>
      <c r="F90" s="206"/>
      <c r="G90" s="308"/>
      <c r="H90" s="370">
        <f>IFERROR(E90-I90,0)</f>
        <v>0</v>
      </c>
      <c r="I90" s="134">
        <f>IFERROR((E90/F90)*(Deelnemersoverzicht!$B$10-(DATEDIF(Startdatum,D90,"D")/365)),0)</f>
        <v>0</v>
      </c>
      <c r="J90" s="94"/>
      <c r="K90" s="94"/>
      <c r="L90" s="101"/>
      <c r="M90" s="315">
        <f t="shared" ref="M90:M107" si="8">+H90*J90</f>
        <v>0</v>
      </c>
      <c r="N90" s="315">
        <f t="shared" ref="N90:N107" si="9">+H90*K90</f>
        <v>0</v>
      </c>
      <c r="O90" s="310">
        <f>I90*L90</f>
        <v>0</v>
      </c>
      <c r="P90" s="337"/>
      <c r="Q90" s="337"/>
      <c r="R90" s="337"/>
      <c r="S90" s="337"/>
      <c r="T90" s="319"/>
      <c r="U90" s="131" t="str">
        <f>IFERROR(IF(D90&gt;=Deelnemersoverzicht!$B$9,"Na startdatum aangekocht", IF(DATEDIF('Begroting P'!$D90,Startdatum,"D")&gt;0,IF((('Begroting P'!$F90-((DATEDIF($D90,Startdatum,"M")/12)))*($E90/$F90))&lt;0,0,(('Begroting P'!$F90-((DATEDIF($D90,Startdatum,"M")/12)))*($E90/$F90))),($E90/$F90))),0)</f>
        <v>Na startdatum aangekocht</v>
      </c>
    </row>
    <row r="91" spans="2:21" ht="13" x14ac:dyDescent="0.15">
      <c r="B91" s="98"/>
      <c r="C91" s="99"/>
      <c r="D91" s="95"/>
      <c r="E91" s="100"/>
      <c r="F91" s="206"/>
      <c r="G91" s="308"/>
      <c r="H91" s="370">
        <f t="shared" ref="H91:H107" si="10">IFERROR(E91-I91,0)</f>
        <v>0</v>
      </c>
      <c r="I91" s="134">
        <f>IFERROR((E91/F91)*(Deelnemersoverzicht!$B$10-(DATEDIF(Startdatum,D91,"D")/365)),0)</f>
        <v>0</v>
      </c>
      <c r="J91" s="94"/>
      <c r="K91" s="94"/>
      <c r="L91" s="101"/>
      <c r="M91" s="315">
        <f t="shared" si="8"/>
        <v>0</v>
      </c>
      <c r="N91" s="315">
        <f t="shared" si="9"/>
        <v>0</v>
      </c>
      <c r="O91" s="310">
        <f t="shared" ref="O91:O107" si="11">I91*L91</f>
        <v>0</v>
      </c>
      <c r="P91" s="337"/>
      <c r="Q91" s="337"/>
      <c r="R91" s="337"/>
      <c r="S91" s="337"/>
      <c r="T91" s="319"/>
      <c r="U91" s="131" t="str">
        <f>IFERROR(IF(D91&gt;=Deelnemersoverzicht!$B$9,"Na startdatum aangekocht", IF(DATEDIF('Begroting P'!$D91,Startdatum,"D")&gt;0,IF((('Begroting P'!$F91-((DATEDIF($D91,Startdatum,"M")/12)))*($E91/$F91))&lt;0,0,(('Begroting P'!$F91-((DATEDIF($D91,Startdatum,"M")/12)))*($E91/$F91))),($E91/$F91))),0)</f>
        <v>Na startdatum aangekocht</v>
      </c>
    </row>
    <row r="92" spans="2:21" ht="13" x14ac:dyDescent="0.15">
      <c r="B92" s="98"/>
      <c r="C92" s="99"/>
      <c r="D92" s="95"/>
      <c r="E92" s="100"/>
      <c r="F92" s="206"/>
      <c r="G92" s="308"/>
      <c r="H92" s="370">
        <f t="shared" si="10"/>
        <v>0</v>
      </c>
      <c r="I92" s="134">
        <f>IFERROR((E92/F92)*(Deelnemersoverzicht!$B$10-(DATEDIF(Startdatum,D92,"D")/365)),0)</f>
        <v>0</v>
      </c>
      <c r="J92" s="94"/>
      <c r="K92" s="94"/>
      <c r="L92" s="101"/>
      <c r="M92" s="315">
        <f t="shared" si="8"/>
        <v>0</v>
      </c>
      <c r="N92" s="315">
        <f t="shared" si="9"/>
        <v>0</v>
      </c>
      <c r="O92" s="310">
        <f t="shared" si="11"/>
        <v>0</v>
      </c>
      <c r="P92" s="337"/>
      <c r="Q92" s="337"/>
      <c r="R92" s="337"/>
      <c r="S92" s="337"/>
      <c r="T92" s="319"/>
      <c r="U92" s="131" t="str">
        <f>IFERROR(IF(D92&gt;=Deelnemersoverzicht!$B$9,"Na startdatum aangekocht", IF(DATEDIF('Begroting P'!$D92,Startdatum,"D")&gt;0,IF((('Begroting P'!$F92-((DATEDIF($D92,Startdatum,"M")/12)))*($E92/$F92))&lt;0,0,(('Begroting P'!$F92-((DATEDIF($D92,Startdatum,"M")/12)))*($E92/$F92))),($E92/$F92))),0)</f>
        <v>Na startdatum aangekocht</v>
      </c>
    </row>
    <row r="93" spans="2:21" ht="13" x14ac:dyDescent="0.15">
      <c r="B93" s="98"/>
      <c r="C93" s="99"/>
      <c r="D93" s="95"/>
      <c r="E93" s="100"/>
      <c r="F93" s="206"/>
      <c r="G93" s="308"/>
      <c r="H93" s="370">
        <f t="shared" si="10"/>
        <v>0</v>
      </c>
      <c r="I93" s="134">
        <f>IFERROR((E93/F93)*(Deelnemersoverzicht!$B$10-(DATEDIF(Startdatum,D93,"D")/365)),0)</f>
        <v>0</v>
      </c>
      <c r="J93" s="94"/>
      <c r="K93" s="94"/>
      <c r="L93" s="101"/>
      <c r="M93" s="315">
        <f t="shared" si="8"/>
        <v>0</v>
      </c>
      <c r="N93" s="315">
        <f t="shared" si="9"/>
        <v>0</v>
      </c>
      <c r="O93" s="310">
        <f t="shared" si="11"/>
        <v>0</v>
      </c>
      <c r="P93" s="337"/>
      <c r="Q93" s="337"/>
      <c r="R93" s="337"/>
      <c r="S93" s="337"/>
      <c r="T93" s="319"/>
      <c r="U93" s="131" t="str">
        <f>IFERROR(IF(D93&gt;=Deelnemersoverzicht!$B$9,"Na startdatum aangekocht", IF(DATEDIF('Begroting P'!$D93,Startdatum,"D")&gt;0,IF((('Begroting P'!$F93-((DATEDIF($D93,Startdatum,"M")/12)))*($E93/$F93))&lt;0,0,(('Begroting P'!$F93-((DATEDIF($D93,Startdatum,"M")/12)))*($E93/$F93))),($E93/$F93))),0)</f>
        <v>Na startdatum aangekocht</v>
      </c>
    </row>
    <row r="94" spans="2:21" ht="13" x14ac:dyDescent="0.15">
      <c r="B94" s="98"/>
      <c r="C94" s="99"/>
      <c r="D94" s="95"/>
      <c r="E94" s="100"/>
      <c r="F94" s="206"/>
      <c r="G94" s="308"/>
      <c r="H94" s="370">
        <f t="shared" si="10"/>
        <v>0</v>
      </c>
      <c r="I94" s="134">
        <f>IFERROR((E94/F94)*(Deelnemersoverzicht!$B$10-(DATEDIF(Startdatum,D94,"D")/365)),0)</f>
        <v>0</v>
      </c>
      <c r="J94" s="94"/>
      <c r="K94" s="94"/>
      <c r="L94" s="101"/>
      <c r="M94" s="315">
        <f t="shared" si="8"/>
        <v>0</v>
      </c>
      <c r="N94" s="315">
        <f t="shared" si="9"/>
        <v>0</v>
      </c>
      <c r="O94" s="310">
        <f t="shared" si="11"/>
        <v>0</v>
      </c>
      <c r="P94" s="337"/>
      <c r="Q94" s="337"/>
      <c r="R94" s="337"/>
      <c r="S94" s="337"/>
      <c r="T94" s="319"/>
      <c r="U94" s="131" t="str">
        <f>IFERROR(IF(D94&gt;=Deelnemersoverzicht!$B$9,"Na startdatum aangekocht", IF(DATEDIF('Begroting P'!$D94,Startdatum,"D")&gt;0,IF((('Begroting P'!$F94-((DATEDIF($D94,Startdatum,"M")/12)))*($E94/$F94))&lt;0,0,(('Begroting P'!$F94-((DATEDIF($D94,Startdatum,"M")/12)))*($E94/$F94))),($E94/$F94))),0)</f>
        <v>Na startdatum aangekocht</v>
      </c>
    </row>
    <row r="95" spans="2:21" ht="13" x14ac:dyDescent="0.15">
      <c r="B95" s="98"/>
      <c r="C95" s="99"/>
      <c r="D95" s="95"/>
      <c r="E95" s="100"/>
      <c r="F95" s="206"/>
      <c r="G95" s="308"/>
      <c r="H95" s="370">
        <f t="shared" si="10"/>
        <v>0</v>
      </c>
      <c r="I95" s="134">
        <f>IFERROR((E95/F95)*(Deelnemersoverzicht!$B$10-(DATEDIF(Startdatum,D95,"D")/365)),0)</f>
        <v>0</v>
      </c>
      <c r="J95" s="94"/>
      <c r="K95" s="94"/>
      <c r="L95" s="101"/>
      <c r="M95" s="315">
        <f t="shared" si="8"/>
        <v>0</v>
      </c>
      <c r="N95" s="315">
        <f t="shared" si="9"/>
        <v>0</v>
      </c>
      <c r="O95" s="310">
        <f t="shared" si="11"/>
        <v>0</v>
      </c>
      <c r="P95" s="337"/>
      <c r="Q95" s="337"/>
      <c r="R95" s="337"/>
      <c r="S95" s="337"/>
      <c r="T95" s="319"/>
      <c r="U95" s="131" t="str">
        <f>IFERROR(IF(D95&gt;=Deelnemersoverzicht!$B$9,"Na startdatum aangekocht", IF(DATEDIF('Begroting P'!$D95,Startdatum,"D")&gt;0,IF((('Begroting P'!$F95-((DATEDIF($D95,Startdatum,"M")/12)))*($E95/$F95))&lt;0,0,(('Begroting P'!$F95-((DATEDIF($D95,Startdatum,"M")/12)))*($E95/$F95))),($E95/$F95))),0)</f>
        <v>Na startdatum aangekocht</v>
      </c>
    </row>
    <row r="96" spans="2:21" ht="13" x14ac:dyDescent="0.15">
      <c r="B96" s="98"/>
      <c r="C96" s="99"/>
      <c r="D96" s="95"/>
      <c r="E96" s="100"/>
      <c r="F96" s="206"/>
      <c r="G96" s="308"/>
      <c r="H96" s="370">
        <f t="shared" si="10"/>
        <v>0</v>
      </c>
      <c r="I96" s="134">
        <f>IFERROR((E96/F96)*(Deelnemersoverzicht!$B$10-(DATEDIF(Startdatum,D96,"D")/365)),0)</f>
        <v>0</v>
      </c>
      <c r="J96" s="94"/>
      <c r="K96" s="94"/>
      <c r="L96" s="101"/>
      <c r="M96" s="315">
        <f t="shared" si="8"/>
        <v>0</v>
      </c>
      <c r="N96" s="315">
        <f t="shared" si="9"/>
        <v>0</v>
      </c>
      <c r="O96" s="310">
        <f t="shared" si="11"/>
        <v>0</v>
      </c>
      <c r="P96" s="337"/>
      <c r="Q96" s="337"/>
      <c r="R96" s="337"/>
      <c r="S96" s="337"/>
      <c r="T96" s="319"/>
      <c r="U96" s="131" t="str">
        <f>IFERROR(IF(D96&gt;=Deelnemersoverzicht!$B$9,"Na startdatum aangekocht", IF(DATEDIF('Begroting P'!$D96,Startdatum,"D")&gt;0,IF((('Begroting P'!$F96-((DATEDIF($D96,Startdatum,"M")/12)))*($E96/$F96))&lt;0,0,(('Begroting P'!$F96-((DATEDIF($D96,Startdatum,"M")/12)))*($E96/$F96))),($E96/$F96))),0)</f>
        <v>Na startdatum aangekocht</v>
      </c>
    </row>
    <row r="97" spans="2:21" ht="13" x14ac:dyDescent="0.15">
      <c r="B97" s="98"/>
      <c r="C97" s="99"/>
      <c r="D97" s="95"/>
      <c r="E97" s="100"/>
      <c r="F97" s="206"/>
      <c r="G97" s="308"/>
      <c r="H97" s="370">
        <f t="shared" si="10"/>
        <v>0</v>
      </c>
      <c r="I97" s="134">
        <f>IFERROR((E97/F97)*(Deelnemersoverzicht!$B$10-(DATEDIF(Startdatum,D97,"D")/365)),0)</f>
        <v>0</v>
      </c>
      <c r="J97" s="94"/>
      <c r="K97" s="94"/>
      <c r="L97" s="101"/>
      <c r="M97" s="315">
        <f t="shared" si="8"/>
        <v>0</v>
      </c>
      <c r="N97" s="315">
        <f t="shared" si="9"/>
        <v>0</v>
      </c>
      <c r="O97" s="310">
        <f t="shared" si="11"/>
        <v>0</v>
      </c>
      <c r="P97" s="337"/>
      <c r="Q97" s="337"/>
      <c r="R97" s="337"/>
      <c r="S97" s="337"/>
      <c r="T97" s="319"/>
      <c r="U97" s="131" t="str">
        <f>IFERROR(IF(D97&gt;=Deelnemersoverzicht!$B$9,"Na startdatum aangekocht", IF(DATEDIF('Begroting P'!$D97,Startdatum,"D")&gt;0,IF((('Begroting P'!$F97-((DATEDIF($D97,Startdatum,"M")/12)))*($E97/$F97))&lt;0,0,(('Begroting P'!$F97-((DATEDIF($D97,Startdatum,"M")/12)))*($E97/$F97))),($E97/$F97))),0)</f>
        <v>Na startdatum aangekocht</v>
      </c>
    </row>
    <row r="98" spans="2:21" ht="13" x14ac:dyDescent="0.15">
      <c r="B98" s="98"/>
      <c r="C98" s="99"/>
      <c r="D98" s="95"/>
      <c r="E98" s="100"/>
      <c r="F98" s="206"/>
      <c r="G98" s="308"/>
      <c r="H98" s="370">
        <f t="shared" si="10"/>
        <v>0</v>
      </c>
      <c r="I98" s="134">
        <f>IFERROR((E98/F98)*(Deelnemersoverzicht!$B$10-(DATEDIF(Startdatum,D98,"D")/365)),0)</f>
        <v>0</v>
      </c>
      <c r="J98" s="94"/>
      <c r="K98" s="94"/>
      <c r="L98" s="102"/>
      <c r="M98" s="315">
        <f t="shared" si="8"/>
        <v>0</v>
      </c>
      <c r="N98" s="315">
        <f t="shared" si="9"/>
        <v>0</v>
      </c>
      <c r="O98" s="310">
        <f t="shared" si="11"/>
        <v>0</v>
      </c>
      <c r="P98" s="337"/>
      <c r="Q98" s="337"/>
      <c r="R98" s="337"/>
      <c r="S98" s="337"/>
      <c r="T98" s="319"/>
      <c r="U98" s="131" t="str">
        <f>IFERROR(IF(D98&gt;=Deelnemersoverzicht!$B$9,"Na startdatum aangekocht", IF(DATEDIF('Begroting P'!$D98,Startdatum,"D")&gt;0,IF((('Begroting P'!$F98-((DATEDIF($D98,Startdatum,"M")/12)))*($E98/$F98))&lt;0,0,(('Begroting P'!$F98-((DATEDIF($D98,Startdatum,"M")/12)))*($E98/$F98))),($E98/$F98))),0)</f>
        <v>Na startdatum aangekocht</v>
      </c>
    </row>
    <row r="99" spans="2:21" ht="13" x14ac:dyDescent="0.15">
      <c r="B99" s="98"/>
      <c r="C99" s="99"/>
      <c r="D99" s="95"/>
      <c r="E99" s="100"/>
      <c r="F99" s="206"/>
      <c r="G99" s="308"/>
      <c r="H99" s="370">
        <f t="shared" si="10"/>
        <v>0</v>
      </c>
      <c r="I99" s="134">
        <f>IFERROR((E99/F99)*(Deelnemersoverzicht!$B$10-(DATEDIF(Startdatum,D99,"D")/365)),0)</f>
        <v>0</v>
      </c>
      <c r="J99" s="94"/>
      <c r="K99" s="94"/>
      <c r="L99" s="102"/>
      <c r="M99" s="315">
        <f t="shared" si="8"/>
        <v>0</v>
      </c>
      <c r="N99" s="315">
        <f t="shared" si="9"/>
        <v>0</v>
      </c>
      <c r="O99" s="310">
        <f t="shared" si="11"/>
        <v>0</v>
      </c>
      <c r="P99" s="337"/>
      <c r="Q99" s="337"/>
      <c r="R99" s="337"/>
      <c r="S99" s="337"/>
      <c r="T99" s="319"/>
      <c r="U99" s="131" t="str">
        <f>IFERROR(IF(D99&gt;=Deelnemersoverzicht!$B$9,"Na startdatum aangekocht", IF(DATEDIF('Begroting P'!$D99,Startdatum,"D")&gt;0,IF((('Begroting P'!$F99-((DATEDIF($D99,Startdatum,"M")/12)))*($E99/$F99))&lt;0,0,(('Begroting P'!$F99-((DATEDIF($D99,Startdatum,"M")/12)))*($E99/$F99))),($E99/$F99))),0)</f>
        <v>Na startdatum aangekocht</v>
      </c>
    </row>
    <row r="100" spans="2:21" ht="13" x14ac:dyDescent="0.15">
      <c r="B100" s="98"/>
      <c r="C100" s="99"/>
      <c r="D100" s="95"/>
      <c r="E100" s="100"/>
      <c r="F100" s="206"/>
      <c r="G100" s="308"/>
      <c r="H100" s="370">
        <f t="shared" si="10"/>
        <v>0</v>
      </c>
      <c r="I100" s="134">
        <f>IFERROR((E100/F100)*(Deelnemersoverzicht!$B$10-(DATEDIF(Startdatum,D100,"D")/365)),0)</f>
        <v>0</v>
      </c>
      <c r="J100" s="94"/>
      <c r="K100" s="94"/>
      <c r="L100" s="101"/>
      <c r="M100" s="315">
        <f t="shared" si="8"/>
        <v>0</v>
      </c>
      <c r="N100" s="315">
        <f t="shared" si="9"/>
        <v>0</v>
      </c>
      <c r="O100" s="310">
        <f t="shared" si="11"/>
        <v>0</v>
      </c>
      <c r="P100" s="337"/>
      <c r="Q100" s="337"/>
      <c r="R100" s="337"/>
      <c r="S100" s="337"/>
      <c r="T100" s="319"/>
      <c r="U100" s="131" t="str">
        <f>IFERROR(IF(D100&gt;=Deelnemersoverzicht!$B$9,"Na startdatum aangekocht", IF(DATEDIF('Begroting P'!$D100,Startdatum,"D")&gt;0,IF((('Begroting P'!$F100-((DATEDIF($D100,Startdatum,"M")/12)))*($E100/$F100))&lt;0,0,(('Begroting P'!$F100-((DATEDIF($D100,Startdatum,"M")/12)))*($E100/$F100))),($E100/$F100))),0)</f>
        <v>Na startdatum aangekocht</v>
      </c>
    </row>
    <row r="101" spans="2:21" ht="13" x14ac:dyDescent="0.15">
      <c r="B101" s="98"/>
      <c r="C101" s="99"/>
      <c r="D101" s="95"/>
      <c r="E101" s="100"/>
      <c r="F101" s="206"/>
      <c r="G101" s="308"/>
      <c r="H101" s="370">
        <f t="shared" si="10"/>
        <v>0</v>
      </c>
      <c r="I101" s="134">
        <f>IFERROR((E101/F101)*(Deelnemersoverzicht!$B$10-(DATEDIF(Startdatum,D101,"D")/365)),0)</f>
        <v>0</v>
      </c>
      <c r="J101" s="94"/>
      <c r="K101" s="94"/>
      <c r="L101" s="101"/>
      <c r="M101" s="315">
        <f t="shared" si="8"/>
        <v>0</v>
      </c>
      <c r="N101" s="315">
        <f t="shared" si="9"/>
        <v>0</v>
      </c>
      <c r="O101" s="310">
        <f t="shared" si="11"/>
        <v>0</v>
      </c>
      <c r="P101" s="337"/>
      <c r="Q101" s="337"/>
      <c r="R101" s="337"/>
      <c r="S101" s="337"/>
      <c r="T101" s="319"/>
      <c r="U101" s="131" t="str">
        <f>IFERROR(IF(D101&gt;=Deelnemersoverzicht!$B$9,"Na startdatum aangekocht", IF(DATEDIF('Begroting P'!$D101,Startdatum,"D")&gt;0,IF((('Begroting P'!$F101-((DATEDIF($D101,Startdatum,"M")/12)))*($E101/$F101))&lt;0,0,(('Begroting P'!$F101-((DATEDIF($D101,Startdatum,"M")/12)))*($E101/$F101))),($E101/$F101))),0)</f>
        <v>Na startdatum aangekocht</v>
      </c>
    </row>
    <row r="102" spans="2:21" ht="13" x14ac:dyDescent="0.15">
      <c r="B102" s="98"/>
      <c r="C102" s="99"/>
      <c r="D102" s="95"/>
      <c r="E102" s="100"/>
      <c r="F102" s="206"/>
      <c r="G102" s="308"/>
      <c r="H102" s="370">
        <f t="shared" si="10"/>
        <v>0</v>
      </c>
      <c r="I102" s="134">
        <f>IFERROR((E102/F102)*(Deelnemersoverzicht!$B$10-(DATEDIF(Startdatum,D102,"D")/365)),0)</f>
        <v>0</v>
      </c>
      <c r="J102" s="94"/>
      <c r="K102" s="94"/>
      <c r="L102" s="101"/>
      <c r="M102" s="315">
        <f t="shared" si="8"/>
        <v>0</v>
      </c>
      <c r="N102" s="315">
        <f t="shared" si="9"/>
        <v>0</v>
      </c>
      <c r="O102" s="310">
        <f t="shared" si="11"/>
        <v>0</v>
      </c>
      <c r="P102" s="337"/>
      <c r="Q102" s="337"/>
      <c r="R102" s="337"/>
      <c r="S102" s="337"/>
      <c r="T102" s="319"/>
      <c r="U102" s="131" t="str">
        <f>IFERROR(IF(D102&gt;=Deelnemersoverzicht!$B$9,"Na startdatum aangekocht", IF(DATEDIF('Begroting P'!$D102,Startdatum,"D")&gt;0,IF((('Begroting P'!$F102-((DATEDIF($D102,Startdatum,"M")/12)))*($E102/$F102))&lt;0,0,(('Begroting P'!$F102-((DATEDIF($D102,Startdatum,"M")/12)))*($E102/$F102))),($E102/$F102))),0)</f>
        <v>Na startdatum aangekocht</v>
      </c>
    </row>
    <row r="103" spans="2:21" ht="13" x14ac:dyDescent="0.15">
      <c r="B103" s="98"/>
      <c r="C103" s="99"/>
      <c r="D103" s="95"/>
      <c r="E103" s="100"/>
      <c r="F103" s="206"/>
      <c r="G103" s="308"/>
      <c r="H103" s="370">
        <f t="shared" si="10"/>
        <v>0</v>
      </c>
      <c r="I103" s="134">
        <f>IFERROR((E103/F103)*(Deelnemersoverzicht!$B$10-(DATEDIF(Startdatum,D103,"D")/365)),0)</f>
        <v>0</v>
      </c>
      <c r="J103" s="94"/>
      <c r="K103" s="94"/>
      <c r="L103" s="101"/>
      <c r="M103" s="315">
        <f t="shared" si="8"/>
        <v>0</v>
      </c>
      <c r="N103" s="315">
        <f t="shared" si="9"/>
        <v>0</v>
      </c>
      <c r="O103" s="310">
        <f t="shared" si="11"/>
        <v>0</v>
      </c>
      <c r="P103" s="337"/>
      <c r="Q103" s="337"/>
      <c r="R103" s="337"/>
      <c r="S103" s="337"/>
      <c r="T103" s="319"/>
      <c r="U103" s="131" t="str">
        <f>IFERROR(IF(D103&gt;=Deelnemersoverzicht!$B$9,"Na startdatum aangekocht", IF(DATEDIF('Begroting P'!$D103,Startdatum,"D")&gt;0,IF((('Begroting P'!$F103-((DATEDIF($D103,Startdatum,"M")/12)))*($E103/$F103))&lt;0,0,(('Begroting P'!$F103-((DATEDIF($D103,Startdatum,"M")/12)))*($E103/$F103))),($E103/$F103))),0)</f>
        <v>Na startdatum aangekocht</v>
      </c>
    </row>
    <row r="104" spans="2:21" ht="13" x14ac:dyDescent="0.15">
      <c r="B104" s="98"/>
      <c r="C104" s="99"/>
      <c r="D104" s="95"/>
      <c r="E104" s="100"/>
      <c r="F104" s="206"/>
      <c r="G104" s="308"/>
      <c r="H104" s="370">
        <f t="shared" si="10"/>
        <v>0</v>
      </c>
      <c r="I104" s="134">
        <f>IFERROR((E104/F104)*(Deelnemersoverzicht!$B$10-(DATEDIF(Startdatum,D104,"D")/365)),0)</f>
        <v>0</v>
      </c>
      <c r="J104" s="94"/>
      <c r="K104" s="94"/>
      <c r="L104" s="101"/>
      <c r="M104" s="315">
        <f t="shared" si="8"/>
        <v>0</v>
      </c>
      <c r="N104" s="315">
        <f t="shared" si="9"/>
        <v>0</v>
      </c>
      <c r="O104" s="310">
        <f t="shared" si="11"/>
        <v>0</v>
      </c>
      <c r="P104" s="337"/>
      <c r="Q104" s="337"/>
      <c r="R104" s="337"/>
      <c r="S104" s="337"/>
      <c r="T104" s="319"/>
      <c r="U104" s="131" t="str">
        <f>IFERROR(IF(D104&gt;=Deelnemersoverzicht!$B$9,"Na startdatum aangekocht", IF(DATEDIF('Begroting P'!$D104,Startdatum,"D")&gt;0,IF((('Begroting P'!$F104-((DATEDIF($D104,Startdatum,"M")/12)))*($E104/$F104))&lt;0,0,(('Begroting P'!$F104-((DATEDIF($D104,Startdatum,"M")/12)))*($E104/$F104))),($E104/$F104))),0)</f>
        <v>Na startdatum aangekocht</v>
      </c>
    </row>
    <row r="105" spans="2:21" ht="13" x14ac:dyDescent="0.15">
      <c r="B105" s="98"/>
      <c r="C105" s="99"/>
      <c r="D105" s="95"/>
      <c r="E105" s="100"/>
      <c r="F105" s="206"/>
      <c r="G105" s="308"/>
      <c r="H105" s="370">
        <f t="shared" si="10"/>
        <v>0</v>
      </c>
      <c r="I105" s="134">
        <f>IFERROR((E105/F105)*(Deelnemersoverzicht!$B$10-(DATEDIF(Startdatum,D105,"D")/365)),0)</f>
        <v>0</v>
      </c>
      <c r="J105" s="94"/>
      <c r="K105" s="94"/>
      <c r="L105" s="101"/>
      <c r="M105" s="315">
        <f t="shared" si="8"/>
        <v>0</v>
      </c>
      <c r="N105" s="315">
        <f t="shared" si="9"/>
        <v>0</v>
      </c>
      <c r="O105" s="310">
        <f t="shared" si="11"/>
        <v>0</v>
      </c>
      <c r="P105" s="337"/>
      <c r="Q105" s="337"/>
      <c r="R105" s="337"/>
      <c r="S105" s="337"/>
      <c r="T105" s="319"/>
      <c r="U105" s="131" t="str">
        <f>IFERROR(IF(D105&gt;=Deelnemersoverzicht!$B$9,"Na startdatum aangekocht", IF(DATEDIF('Begroting P'!$D105,Startdatum,"D")&gt;0,IF((('Begroting P'!$F105-((DATEDIF($D105,Startdatum,"M")/12)))*($E105/$F105))&lt;0,0,(('Begroting P'!$F105-((DATEDIF($D105,Startdatum,"M")/12)))*($E105/$F105))),($E105/$F105))),0)</f>
        <v>Na startdatum aangekocht</v>
      </c>
    </row>
    <row r="106" spans="2:21" ht="13" x14ac:dyDescent="0.15">
      <c r="B106" s="98"/>
      <c r="C106" s="99"/>
      <c r="D106" s="95"/>
      <c r="E106" s="100"/>
      <c r="F106" s="206"/>
      <c r="G106" s="308"/>
      <c r="H106" s="370">
        <f t="shared" si="10"/>
        <v>0</v>
      </c>
      <c r="I106" s="134">
        <f>IFERROR((E106/F106)*(Deelnemersoverzicht!$B$10-(DATEDIF(Startdatum,D106,"D")/365)),0)</f>
        <v>0</v>
      </c>
      <c r="J106" s="94"/>
      <c r="K106" s="94"/>
      <c r="L106" s="101"/>
      <c r="M106" s="315">
        <f t="shared" si="8"/>
        <v>0</v>
      </c>
      <c r="N106" s="315">
        <f t="shared" si="9"/>
        <v>0</v>
      </c>
      <c r="O106" s="310">
        <f t="shared" si="11"/>
        <v>0</v>
      </c>
      <c r="P106" s="337"/>
      <c r="Q106" s="337"/>
      <c r="R106" s="337"/>
      <c r="S106" s="337"/>
      <c r="T106" s="319"/>
      <c r="U106" s="131" t="str">
        <f>IFERROR(IF(D106&gt;=Deelnemersoverzicht!$B$9,"Na startdatum aangekocht", IF(DATEDIF('Begroting P'!$D106,Startdatum,"D")&gt;0,IF((('Begroting P'!$F106-((DATEDIF($D106,Startdatum,"M")/12)))*($E106/$F106))&lt;0,0,(('Begroting P'!$F106-((DATEDIF($D106,Startdatum,"M")/12)))*($E106/$F106))),($E106/$F106))),0)</f>
        <v>Na startdatum aangekocht</v>
      </c>
    </row>
    <row r="107" spans="2:21" ht="13" x14ac:dyDescent="0.15">
      <c r="B107" s="98"/>
      <c r="C107" s="99"/>
      <c r="D107" s="95"/>
      <c r="E107" s="100"/>
      <c r="F107" s="206"/>
      <c r="G107" s="308"/>
      <c r="H107" s="370">
        <f t="shared" si="10"/>
        <v>0</v>
      </c>
      <c r="I107" s="134">
        <f>IFERROR((E107/F107)*(Deelnemersoverzicht!$B$10-(DATEDIF(Startdatum,D107,"D")/365)),0)</f>
        <v>0</v>
      </c>
      <c r="J107" s="94"/>
      <c r="K107" s="94"/>
      <c r="L107" s="101"/>
      <c r="M107" s="315">
        <f t="shared" si="8"/>
        <v>0</v>
      </c>
      <c r="N107" s="315">
        <f t="shared" si="9"/>
        <v>0</v>
      </c>
      <c r="O107" s="310">
        <f t="shared" si="11"/>
        <v>0</v>
      </c>
      <c r="P107" s="337"/>
      <c r="Q107" s="337"/>
      <c r="R107" s="337"/>
      <c r="S107" s="337"/>
      <c r="T107" s="319"/>
      <c r="U107" s="131" t="str">
        <f>IFERROR(IF(D107&gt;=Deelnemersoverzicht!$B$9,"Na startdatum aangekocht", IF(DATEDIF('Begroting P'!$D107,Startdatum,"D")&gt;0,IF((('Begroting P'!$F107-((DATEDIF($D107,Startdatum,"M")/12)))*($E107/$F107))&lt;0,0,(('Begroting P'!$F107-((DATEDIF($D107,Startdatum,"M")/12)))*($E107/$F107))),($E107/$F107))),0)</f>
        <v>Na startdatum aangekocht</v>
      </c>
    </row>
    <row r="108" spans="2:21" s="312" customFormat="1" ht="13" x14ac:dyDescent="0.15">
      <c r="M108" s="167">
        <f t="shared" ref="M108:N108" si="12">SUM(M90:M107)</f>
        <v>0</v>
      </c>
      <c r="N108" s="167">
        <f t="shared" si="12"/>
        <v>0</v>
      </c>
      <c r="O108" s="167">
        <f>SUM(O90:O107)</f>
        <v>0</v>
      </c>
      <c r="P108" s="371"/>
      <c r="Q108" s="371"/>
      <c r="R108" s="371"/>
      <c r="S108" s="371"/>
    </row>
    <row r="109" spans="2:21" s="312" customFormat="1" ht="13" x14ac:dyDescent="0.15">
      <c r="P109" s="371"/>
      <c r="Q109" s="371"/>
      <c r="R109" s="371"/>
      <c r="S109" s="371"/>
    </row>
    <row r="110" spans="2:21" s="312" customFormat="1" ht="13" x14ac:dyDescent="0.15">
      <c r="B110" s="312" t="s">
        <v>264</v>
      </c>
      <c r="C110" s="319"/>
      <c r="J110" s="445" t="s">
        <v>265</v>
      </c>
      <c r="K110" s="446"/>
      <c r="L110" s="447"/>
      <c r="M110" s="434" t="s">
        <v>236</v>
      </c>
      <c r="N110" s="435"/>
      <c r="O110" s="436"/>
      <c r="P110" s="371"/>
      <c r="Q110" s="371"/>
      <c r="R110" s="371"/>
      <c r="S110" s="371"/>
    </row>
    <row r="111" spans="2:21" s="312" customFormat="1" ht="28" x14ac:dyDescent="0.15">
      <c r="B111" s="348" t="s">
        <v>237</v>
      </c>
      <c r="C111" s="452" t="s">
        <v>247</v>
      </c>
      <c r="D111" s="453"/>
      <c r="E111" s="453"/>
      <c r="F111" s="453"/>
      <c r="G111" s="453"/>
      <c r="H111" s="454"/>
      <c r="I111" s="365" t="s">
        <v>266</v>
      </c>
      <c r="J111" s="72" t="str">
        <f>+J19</f>
        <v>Industrieel onderzoek</v>
      </c>
      <c r="K111" s="72" t="str">
        <f>+K19</f>
        <v>Experimentele ontwikkeling</v>
      </c>
      <c r="L111" s="359" t="s">
        <v>254</v>
      </c>
      <c r="M111" s="72" t="str">
        <f>+J19</f>
        <v>Industrieel onderzoek</v>
      </c>
      <c r="N111" s="72" t="str">
        <f>+K19</f>
        <v>Experimentele ontwikkeling</v>
      </c>
      <c r="O111" s="414" t="s">
        <v>242</v>
      </c>
      <c r="P111" s="371"/>
      <c r="Q111" s="371"/>
      <c r="R111" s="371"/>
      <c r="S111" s="371"/>
    </row>
    <row r="112" spans="2:21" s="312" customFormat="1" ht="13" x14ac:dyDescent="0.15">
      <c r="B112" s="98"/>
      <c r="C112" s="426"/>
      <c r="D112" s="437"/>
      <c r="E112" s="437"/>
      <c r="F112" s="437"/>
      <c r="G112" s="437"/>
      <c r="H112" s="438"/>
      <c r="I112" s="99"/>
      <c r="J112" s="94"/>
      <c r="K112" s="94"/>
      <c r="L112" s="103"/>
      <c r="M112" s="315">
        <f>$I112*J112</f>
        <v>0</v>
      </c>
      <c r="N112" s="315">
        <f>$I112*K112</f>
        <v>0</v>
      </c>
      <c r="O112" s="133">
        <f>$I112*L112</f>
        <v>0</v>
      </c>
      <c r="P112" s="371"/>
      <c r="Q112" s="371"/>
      <c r="R112" s="371"/>
      <c r="S112" s="371"/>
    </row>
    <row r="113" spans="2:19" s="312" customFormat="1" ht="13" x14ac:dyDescent="0.15">
      <c r="B113" s="98"/>
      <c r="C113" s="426"/>
      <c r="D113" s="437"/>
      <c r="E113" s="437"/>
      <c r="F113" s="437"/>
      <c r="G113" s="437"/>
      <c r="H113" s="438"/>
      <c r="I113" s="99"/>
      <c r="J113" s="94"/>
      <c r="K113" s="94"/>
      <c r="L113" s="103"/>
      <c r="M113" s="315">
        <f t="shared" ref="M113:O129" si="13">$I113*J113</f>
        <v>0</v>
      </c>
      <c r="N113" s="315">
        <f t="shared" si="13"/>
        <v>0</v>
      </c>
      <c r="O113" s="133">
        <f t="shared" si="13"/>
        <v>0</v>
      </c>
      <c r="P113" s="371"/>
      <c r="Q113" s="371"/>
      <c r="R113" s="371"/>
      <c r="S113" s="371"/>
    </row>
    <row r="114" spans="2:19" s="312" customFormat="1" ht="13" x14ac:dyDescent="0.15">
      <c r="B114" s="98"/>
      <c r="C114" s="426"/>
      <c r="D114" s="437"/>
      <c r="E114" s="437"/>
      <c r="F114" s="437"/>
      <c r="G114" s="437"/>
      <c r="H114" s="438"/>
      <c r="I114" s="99"/>
      <c r="J114" s="94"/>
      <c r="K114" s="94"/>
      <c r="L114" s="103"/>
      <c r="M114" s="315">
        <f t="shared" si="13"/>
        <v>0</v>
      </c>
      <c r="N114" s="315">
        <f t="shared" si="13"/>
        <v>0</v>
      </c>
      <c r="O114" s="133">
        <f t="shared" si="13"/>
        <v>0</v>
      </c>
      <c r="P114" s="371"/>
      <c r="Q114" s="371"/>
      <c r="R114" s="371"/>
      <c r="S114" s="371"/>
    </row>
    <row r="115" spans="2:19" s="312" customFormat="1" ht="13" x14ac:dyDescent="0.15">
      <c r="B115" s="98"/>
      <c r="C115" s="426"/>
      <c r="D115" s="437"/>
      <c r="E115" s="437"/>
      <c r="F115" s="437"/>
      <c r="G115" s="437"/>
      <c r="H115" s="438"/>
      <c r="I115" s="99"/>
      <c r="J115" s="94"/>
      <c r="K115" s="94"/>
      <c r="L115" s="103"/>
      <c r="M115" s="315">
        <f t="shared" si="13"/>
        <v>0</v>
      </c>
      <c r="N115" s="315">
        <f t="shared" si="13"/>
        <v>0</v>
      </c>
      <c r="O115" s="133">
        <f t="shared" si="13"/>
        <v>0</v>
      </c>
      <c r="P115" s="371"/>
      <c r="Q115" s="371"/>
      <c r="R115" s="371"/>
      <c r="S115" s="371"/>
    </row>
    <row r="116" spans="2:19" s="312" customFormat="1" ht="13" x14ac:dyDescent="0.15">
      <c r="B116" s="98"/>
      <c r="C116" s="426"/>
      <c r="D116" s="437"/>
      <c r="E116" s="437"/>
      <c r="F116" s="437"/>
      <c r="G116" s="437"/>
      <c r="H116" s="438"/>
      <c r="I116" s="99"/>
      <c r="J116" s="94"/>
      <c r="K116" s="94"/>
      <c r="L116" s="103"/>
      <c r="M116" s="315">
        <f t="shared" si="13"/>
        <v>0</v>
      </c>
      <c r="N116" s="315">
        <f t="shared" si="13"/>
        <v>0</v>
      </c>
      <c r="O116" s="133">
        <f t="shared" si="13"/>
        <v>0</v>
      </c>
      <c r="P116" s="371"/>
      <c r="Q116" s="371"/>
      <c r="R116" s="371"/>
      <c r="S116" s="371"/>
    </row>
    <row r="117" spans="2:19" s="312" customFormat="1" ht="13" x14ac:dyDescent="0.15">
      <c r="B117" s="98"/>
      <c r="C117" s="426"/>
      <c r="D117" s="437"/>
      <c r="E117" s="437"/>
      <c r="F117" s="437"/>
      <c r="G117" s="437"/>
      <c r="H117" s="438"/>
      <c r="I117" s="99"/>
      <c r="J117" s="94"/>
      <c r="K117" s="94"/>
      <c r="L117" s="103"/>
      <c r="M117" s="315">
        <f t="shared" si="13"/>
        <v>0</v>
      </c>
      <c r="N117" s="315">
        <f t="shared" si="13"/>
        <v>0</v>
      </c>
      <c r="O117" s="133">
        <f t="shared" si="13"/>
        <v>0</v>
      </c>
      <c r="P117" s="371"/>
      <c r="Q117" s="371"/>
      <c r="R117" s="371"/>
      <c r="S117" s="371"/>
    </row>
    <row r="118" spans="2:19" s="312" customFormat="1" ht="13" x14ac:dyDescent="0.15">
      <c r="B118" s="98"/>
      <c r="C118" s="457"/>
      <c r="D118" s="458"/>
      <c r="E118" s="458"/>
      <c r="F118" s="458"/>
      <c r="G118" s="458"/>
      <c r="H118" s="458"/>
      <c r="I118" s="93"/>
      <c r="J118" s="94"/>
      <c r="K118" s="94"/>
      <c r="L118" s="104"/>
      <c r="M118" s="315">
        <f t="shared" si="13"/>
        <v>0</v>
      </c>
      <c r="N118" s="315">
        <f t="shared" si="13"/>
        <v>0</v>
      </c>
      <c r="O118" s="133">
        <f t="shared" si="13"/>
        <v>0</v>
      </c>
      <c r="P118" s="371"/>
      <c r="Q118" s="371"/>
      <c r="R118" s="371"/>
      <c r="S118" s="371"/>
    </row>
    <row r="119" spans="2:19" s="312" customFormat="1" ht="13" x14ac:dyDescent="0.15">
      <c r="B119" s="98"/>
      <c r="C119" s="457"/>
      <c r="D119" s="458"/>
      <c r="E119" s="458"/>
      <c r="F119" s="458"/>
      <c r="G119" s="458"/>
      <c r="H119" s="458"/>
      <c r="I119" s="93"/>
      <c r="J119" s="94"/>
      <c r="K119" s="94"/>
      <c r="L119" s="104"/>
      <c r="M119" s="315">
        <f t="shared" si="13"/>
        <v>0</v>
      </c>
      <c r="N119" s="315">
        <f t="shared" si="13"/>
        <v>0</v>
      </c>
      <c r="O119" s="133">
        <f t="shared" si="13"/>
        <v>0</v>
      </c>
      <c r="P119" s="371"/>
      <c r="Q119" s="371"/>
      <c r="R119" s="371"/>
      <c r="S119" s="371"/>
    </row>
    <row r="120" spans="2:19" s="312" customFormat="1" ht="13" x14ac:dyDescent="0.15">
      <c r="B120" s="98"/>
      <c r="C120" s="426"/>
      <c r="D120" s="437"/>
      <c r="E120" s="437"/>
      <c r="F120" s="437"/>
      <c r="G120" s="437"/>
      <c r="H120" s="438"/>
      <c r="I120" s="99"/>
      <c r="J120" s="94"/>
      <c r="K120" s="94"/>
      <c r="L120" s="103"/>
      <c r="M120" s="315">
        <f t="shared" si="13"/>
        <v>0</v>
      </c>
      <c r="N120" s="315">
        <f t="shared" si="13"/>
        <v>0</v>
      </c>
      <c r="O120" s="133">
        <f t="shared" si="13"/>
        <v>0</v>
      </c>
      <c r="P120" s="371"/>
      <c r="Q120" s="371"/>
      <c r="R120" s="371"/>
      <c r="S120" s="371"/>
    </row>
    <row r="121" spans="2:19" s="312" customFormat="1" ht="13" x14ac:dyDescent="0.15">
      <c r="B121" s="98"/>
      <c r="C121" s="426"/>
      <c r="D121" s="437"/>
      <c r="E121" s="437"/>
      <c r="F121" s="437"/>
      <c r="G121" s="437"/>
      <c r="H121" s="438"/>
      <c r="I121" s="99"/>
      <c r="J121" s="94"/>
      <c r="K121" s="94"/>
      <c r="L121" s="103"/>
      <c r="M121" s="315">
        <f t="shared" si="13"/>
        <v>0</v>
      </c>
      <c r="N121" s="315">
        <f t="shared" si="13"/>
        <v>0</v>
      </c>
      <c r="O121" s="133">
        <f t="shared" si="13"/>
        <v>0</v>
      </c>
      <c r="P121" s="371"/>
      <c r="Q121" s="371"/>
      <c r="R121" s="371"/>
      <c r="S121" s="371"/>
    </row>
    <row r="122" spans="2:19" s="312" customFormat="1" ht="13" x14ac:dyDescent="0.15">
      <c r="B122" s="98"/>
      <c r="C122" s="426"/>
      <c r="D122" s="437"/>
      <c r="E122" s="437"/>
      <c r="F122" s="437"/>
      <c r="G122" s="437"/>
      <c r="H122" s="438"/>
      <c r="I122" s="99"/>
      <c r="J122" s="94"/>
      <c r="K122" s="94"/>
      <c r="L122" s="103"/>
      <c r="M122" s="315">
        <f t="shared" si="13"/>
        <v>0</v>
      </c>
      <c r="N122" s="315">
        <f t="shared" si="13"/>
        <v>0</v>
      </c>
      <c r="O122" s="133">
        <f t="shared" si="13"/>
        <v>0</v>
      </c>
      <c r="P122" s="371"/>
      <c r="Q122" s="371"/>
      <c r="R122" s="371"/>
      <c r="S122" s="371"/>
    </row>
    <row r="123" spans="2:19" s="312" customFormat="1" ht="13" x14ac:dyDescent="0.15">
      <c r="B123" s="98"/>
      <c r="C123" s="426"/>
      <c r="D123" s="437"/>
      <c r="E123" s="437"/>
      <c r="F123" s="437"/>
      <c r="G123" s="437"/>
      <c r="H123" s="438"/>
      <c r="I123" s="99"/>
      <c r="J123" s="94"/>
      <c r="K123" s="94"/>
      <c r="L123" s="103"/>
      <c r="M123" s="315">
        <f t="shared" si="13"/>
        <v>0</v>
      </c>
      <c r="N123" s="315">
        <f t="shared" si="13"/>
        <v>0</v>
      </c>
      <c r="O123" s="133">
        <f t="shared" si="13"/>
        <v>0</v>
      </c>
      <c r="P123" s="371"/>
      <c r="Q123" s="371"/>
      <c r="R123" s="371"/>
      <c r="S123" s="371"/>
    </row>
    <row r="124" spans="2:19" s="312" customFormat="1" ht="13" x14ac:dyDescent="0.15">
      <c r="B124" s="98"/>
      <c r="C124" s="426"/>
      <c r="D124" s="437"/>
      <c r="E124" s="437"/>
      <c r="F124" s="437"/>
      <c r="G124" s="437"/>
      <c r="H124" s="438"/>
      <c r="I124" s="99"/>
      <c r="J124" s="94"/>
      <c r="K124" s="94"/>
      <c r="L124" s="103"/>
      <c r="M124" s="315">
        <f t="shared" si="13"/>
        <v>0</v>
      </c>
      <c r="N124" s="315">
        <f t="shared" si="13"/>
        <v>0</v>
      </c>
      <c r="O124" s="133">
        <f t="shared" si="13"/>
        <v>0</v>
      </c>
      <c r="P124" s="371"/>
      <c r="Q124" s="371"/>
      <c r="R124" s="371"/>
      <c r="S124" s="371"/>
    </row>
    <row r="125" spans="2:19" s="312" customFormat="1" ht="13" x14ac:dyDescent="0.15">
      <c r="B125" s="98"/>
      <c r="C125" s="426"/>
      <c r="D125" s="437"/>
      <c r="E125" s="437"/>
      <c r="F125" s="437"/>
      <c r="G125" s="437"/>
      <c r="H125" s="438"/>
      <c r="I125" s="99"/>
      <c r="J125" s="94"/>
      <c r="K125" s="94"/>
      <c r="L125" s="103"/>
      <c r="M125" s="315">
        <f t="shared" si="13"/>
        <v>0</v>
      </c>
      <c r="N125" s="315">
        <f t="shared" si="13"/>
        <v>0</v>
      </c>
      <c r="O125" s="133">
        <f t="shared" si="13"/>
        <v>0</v>
      </c>
      <c r="P125" s="371"/>
      <c r="Q125" s="371"/>
      <c r="R125" s="371"/>
      <c r="S125" s="371"/>
    </row>
    <row r="126" spans="2:19" s="312" customFormat="1" ht="13" x14ac:dyDescent="0.15">
      <c r="B126" s="98"/>
      <c r="C126" s="426"/>
      <c r="D126" s="437"/>
      <c r="E126" s="437"/>
      <c r="F126" s="437"/>
      <c r="G126" s="437"/>
      <c r="H126" s="438"/>
      <c r="I126" s="99"/>
      <c r="J126" s="94"/>
      <c r="K126" s="94"/>
      <c r="L126" s="103"/>
      <c r="M126" s="315">
        <f t="shared" si="13"/>
        <v>0</v>
      </c>
      <c r="N126" s="315">
        <f t="shared" si="13"/>
        <v>0</v>
      </c>
      <c r="O126" s="133">
        <f t="shared" si="13"/>
        <v>0</v>
      </c>
      <c r="P126" s="371"/>
      <c r="Q126" s="371"/>
      <c r="R126" s="371"/>
      <c r="S126" s="371"/>
    </row>
    <row r="127" spans="2:19" s="312" customFormat="1" ht="13" x14ac:dyDescent="0.15">
      <c r="B127" s="98"/>
      <c r="C127" s="426"/>
      <c r="D127" s="437"/>
      <c r="E127" s="437"/>
      <c r="F127" s="437"/>
      <c r="G127" s="437"/>
      <c r="H127" s="438"/>
      <c r="I127" s="99"/>
      <c r="J127" s="94"/>
      <c r="K127" s="94"/>
      <c r="L127" s="103"/>
      <c r="M127" s="315">
        <f t="shared" si="13"/>
        <v>0</v>
      </c>
      <c r="N127" s="315">
        <f t="shared" si="13"/>
        <v>0</v>
      </c>
      <c r="O127" s="133">
        <f t="shared" si="13"/>
        <v>0</v>
      </c>
      <c r="P127" s="371"/>
      <c r="Q127" s="371"/>
      <c r="R127" s="371"/>
      <c r="S127" s="371"/>
    </row>
    <row r="128" spans="2:19" s="312" customFormat="1" ht="13" x14ac:dyDescent="0.15">
      <c r="B128" s="98"/>
      <c r="C128" s="426"/>
      <c r="D128" s="437"/>
      <c r="E128" s="437"/>
      <c r="F128" s="437"/>
      <c r="G128" s="437"/>
      <c r="H128" s="438"/>
      <c r="I128" s="99"/>
      <c r="J128" s="94"/>
      <c r="K128" s="94"/>
      <c r="L128" s="103"/>
      <c r="M128" s="315">
        <f t="shared" si="13"/>
        <v>0</v>
      </c>
      <c r="N128" s="315">
        <f t="shared" si="13"/>
        <v>0</v>
      </c>
      <c r="O128" s="133">
        <f t="shared" si="13"/>
        <v>0</v>
      </c>
      <c r="P128" s="371"/>
      <c r="Q128" s="371"/>
      <c r="R128" s="371"/>
      <c r="S128" s="371"/>
    </row>
    <row r="129" spans="2:19" s="312" customFormat="1" ht="13" x14ac:dyDescent="0.15">
      <c r="B129" s="98"/>
      <c r="C129" s="426"/>
      <c r="D129" s="437"/>
      <c r="E129" s="437"/>
      <c r="F129" s="437"/>
      <c r="G129" s="437"/>
      <c r="H129" s="438"/>
      <c r="I129" s="99"/>
      <c r="J129" s="94"/>
      <c r="K129" s="94"/>
      <c r="L129" s="103"/>
      <c r="M129" s="315">
        <f t="shared" si="13"/>
        <v>0</v>
      </c>
      <c r="N129" s="315">
        <f t="shared" si="13"/>
        <v>0</v>
      </c>
      <c r="O129" s="133">
        <f t="shared" si="13"/>
        <v>0</v>
      </c>
      <c r="P129" s="371"/>
      <c r="Q129" s="371"/>
      <c r="R129" s="371"/>
      <c r="S129" s="371"/>
    </row>
    <row r="130" spans="2:19" s="312" customFormat="1" ht="13" x14ac:dyDescent="0.15">
      <c r="M130" s="167">
        <f>SUM(M112:M129)</f>
        <v>0</v>
      </c>
      <c r="N130" s="167">
        <f>SUM(N112:N129)</f>
        <v>0</v>
      </c>
      <c r="O130" s="167">
        <f>SUM(O112:O129)</f>
        <v>0</v>
      </c>
      <c r="P130" s="371"/>
      <c r="Q130" s="371"/>
      <c r="R130" s="371"/>
      <c r="S130" s="371"/>
    </row>
    <row r="131" spans="2:19" s="312" customFormat="1" ht="13" x14ac:dyDescent="0.15"/>
    <row r="132" spans="2:19" s="312" customFormat="1" ht="13" x14ac:dyDescent="0.15">
      <c r="B132" s="312" t="s">
        <v>267</v>
      </c>
      <c r="C132" s="319"/>
      <c r="M132" s="434" t="s">
        <v>236</v>
      </c>
      <c r="N132" s="435"/>
      <c r="O132" s="436"/>
      <c r="P132" s="371"/>
      <c r="Q132" s="371"/>
      <c r="R132" s="371"/>
      <c r="S132" s="371"/>
    </row>
    <row r="133" spans="2:19" s="312" customFormat="1" ht="28" x14ac:dyDescent="0.15">
      <c r="B133" s="348" t="s">
        <v>237</v>
      </c>
      <c r="C133" s="365" t="s">
        <v>268</v>
      </c>
      <c r="D133" s="369"/>
      <c r="E133" s="429" t="s">
        <v>247</v>
      </c>
      <c r="F133" s="430"/>
      <c r="G133" s="430"/>
      <c r="H133" s="430"/>
      <c r="I133" s="430"/>
      <c r="J133" s="430"/>
      <c r="K133" s="430"/>
      <c r="L133" s="431"/>
      <c r="M133" s="72" t="str">
        <f>+J19</f>
        <v>Industrieel onderzoek</v>
      </c>
      <c r="N133" s="72" t="str">
        <f>+K19</f>
        <v>Experimentele ontwikkeling</v>
      </c>
      <c r="O133" s="72" t="s">
        <v>242</v>
      </c>
      <c r="P133" s="371"/>
      <c r="Q133" s="371"/>
      <c r="R133" s="371"/>
      <c r="S133" s="371"/>
    </row>
    <row r="134" spans="2:19" s="312" customFormat="1" ht="13" x14ac:dyDescent="0.15">
      <c r="B134" s="98"/>
      <c r="C134" s="99"/>
      <c r="D134" s="105"/>
      <c r="E134" s="426"/>
      <c r="F134" s="427"/>
      <c r="G134" s="427"/>
      <c r="H134" s="427"/>
      <c r="I134" s="427"/>
      <c r="J134" s="427"/>
      <c r="K134" s="427"/>
      <c r="L134" s="428"/>
      <c r="M134" s="94"/>
      <c r="N134" s="94"/>
      <c r="O134" s="106"/>
      <c r="P134" s="371"/>
      <c r="Q134" s="371"/>
      <c r="R134" s="371"/>
      <c r="S134" s="371"/>
    </row>
    <row r="135" spans="2:19" s="312" customFormat="1" ht="13" x14ac:dyDescent="0.15">
      <c r="B135" s="98"/>
      <c r="C135" s="99"/>
      <c r="D135" s="105"/>
      <c r="E135" s="426"/>
      <c r="F135" s="427"/>
      <c r="G135" s="427"/>
      <c r="H135" s="427"/>
      <c r="I135" s="427"/>
      <c r="J135" s="427"/>
      <c r="K135" s="427"/>
      <c r="L135" s="428"/>
      <c r="M135" s="94"/>
      <c r="N135" s="94"/>
      <c r="O135" s="106"/>
      <c r="P135" s="371"/>
      <c r="Q135" s="371"/>
      <c r="R135" s="371"/>
      <c r="S135" s="371"/>
    </row>
    <row r="136" spans="2:19" s="312" customFormat="1" ht="13" x14ac:dyDescent="0.15">
      <c r="B136" s="98"/>
      <c r="C136" s="99"/>
      <c r="D136" s="105"/>
      <c r="E136" s="426"/>
      <c r="F136" s="427"/>
      <c r="G136" s="427"/>
      <c r="H136" s="427"/>
      <c r="I136" s="427"/>
      <c r="J136" s="427"/>
      <c r="K136" s="427"/>
      <c r="L136" s="428"/>
      <c r="M136" s="94"/>
      <c r="N136" s="94"/>
      <c r="O136" s="106"/>
      <c r="P136" s="371"/>
      <c r="Q136" s="371"/>
      <c r="R136" s="371"/>
      <c r="S136" s="371"/>
    </row>
    <row r="137" spans="2:19" s="312" customFormat="1" ht="13" x14ac:dyDescent="0.15">
      <c r="B137" s="98"/>
      <c r="C137" s="99"/>
      <c r="D137" s="105"/>
      <c r="E137" s="426"/>
      <c r="F137" s="427"/>
      <c r="G137" s="427"/>
      <c r="H137" s="427"/>
      <c r="I137" s="427"/>
      <c r="J137" s="427"/>
      <c r="K137" s="427"/>
      <c r="L137" s="428"/>
      <c r="M137" s="94"/>
      <c r="N137" s="94"/>
      <c r="O137" s="106"/>
      <c r="P137" s="371"/>
      <c r="Q137" s="371"/>
      <c r="R137" s="371"/>
      <c r="S137" s="371"/>
    </row>
    <row r="138" spans="2:19" s="312" customFormat="1" ht="13" x14ac:dyDescent="0.15">
      <c r="B138" s="98"/>
      <c r="C138" s="99"/>
      <c r="D138" s="105"/>
      <c r="E138" s="426"/>
      <c r="F138" s="427"/>
      <c r="G138" s="427"/>
      <c r="H138" s="427"/>
      <c r="I138" s="427"/>
      <c r="J138" s="427"/>
      <c r="K138" s="427"/>
      <c r="L138" s="428"/>
      <c r="M138" s="94"/>
      <c r="N138" s="94"/>
      <c r="O138" s="106"/>
      <c r="P138" s="371"/>
      <c r="Q138" s="371"/>
      <c r="R138" s="371"/>
      <c r="S138" s="371"/>
    </row>
    <row r="139" spans="2:19" s="312" customFormat="1" ht="13" x14ac:dyDescent="0.15">
      <c r="B139" s="98"/>
      <c r="C139" s="99"/>
      <c r="D139" s="105"/>
      <c r="E139" s="426"/>
      <c r="F139" s="427"/>
      <c r="G139" s="427"/>
      <c r="H139" s="427"/>
      <c r="I139" s="427"/>
      <c r="J139" s="427"/>
      <c r="K139" s="427"/>
      <c r="L139" s="428"/>
      <c r="M139" s="94"/>
      <c r="N139" s="94"/>
      <c r="O139" s="106"/>
      <c r="P139" s="371"/>
      <c r="Q139" s="371"/>
      <c r="R139" s="371"/>
      <c r="S139" s="371"/>
    </row>
    <row r="140" spans="2:19" s="312" customFormat="1" ht="13" x14ac:dyDescent="0.15">
      <c r="B140" s="98"/>
      <c r="C140" s="99"/>
      <c r="D140" s="105"/>
      <c r="E140" s="426"/>
      <c r="F140" s="427"/>
      <c r="G140" s="427"/>
      <c r="H140" s="427"/>
      <c r="I140" s="427"/>
      <c r="J140" s="427"/>
      <c r="K140" s="427"/>
      <c r="L140" s="428"/>
      <c r="M140" s="94"/>
      <c r="N140" s="94"/>
      <c r="O140" s="106"/>
      <c r="P140" s="371"/>
      <c r="Q140" s="371"/>
      <c r="R140" s="371"/>
      <c r="S140" s="371"/>
    </row>
    <row r="141" spans="2:19" s="312" customFormat="1" ht="13" x14ac:dyDescent="0.15">
      <c r="B141" s="98"/>
      <c r="C141" s="99"/>
      <c r="D141" s="105"/>
      <c r="E141" s="426"/>
      <c r="F141" s="427"/>
      <c r="G141" s="427"/>
      <c r="H141" s="427"/>
      <c r="I141" s="427"/>
      <c r="J141" s="427"/>
      <c r="K141" s="427"/>
      <c r="L141" s="428"/>
      <c r="M141" s="94"/>
      <c r="N141" s="94"/>
      <c r="O141" s="106"/>
      <c r="P141" s="371"/>
      <c r="Q141" s="371"/>
      <c r="R141" s="371"/>
      <c r="S141" s="371"/>
    </row>
    <row r="142" spans="2:19" s="312" customFormat="1" ht="13" x14ac:dyDescent="0.15">
      <c r="B142" s="98"/>
      <c r="C142" s="99"/>
      <c r="D142" s="105"/>
      <c r="E142" s="426"/>
      <c r="F142" s="427"/>
      <c r="G142" s="427"/>
      <c r="H142" s="427"/>
      <c r="I142" s="427"/>
      <c r="J142" s="427"/>
      <c r="K142" s="427"/>
      <c r="L142" s="428"/>
      <c r="M142" s="94"/>
      <c r="N142" s="94"/>
      <c r="O142" s="106"/>
      <c r="P142" s="371"/>
      <c r="Q142" s="371"/>
      <c r="R142" s="371"/>
      <c r="S142" s="371"/>
    </row>
    <row r="143" spans="2:19" s="312" customFormat="1" ht="13" x14ac:dyDescent="0.15">
      <c r="B143" s="98"/>
      <c r="C143" s="99"/>
      <c r="D143" s="105"/>
      <c r="E143" s="426"/>
      <c r="F143" s="427"/>
      <c r="G143" s="427"/>
      <c r="H143" s="427"/>
      <c r="I143" s="427"/>
      <c r="J143" s="427"/>
      <c r="K143" s="427"/>
      <c r="L143" s="428"/>
      <c r="M143" s="94"/>
      <c r="N143" s="94"/>
      <c r="O143" s="106"/>
      <c r="P143" s="371"/>
      <c r="Q143" s="371"/>
      <c r="R143" s="371"/>
      <c r="S143" s="371"/>
    </row>
    <row r="144" spans="2:19" s="312" customFormat="1" ht="13" x14ac:dyDescent="0.15">
      <c r="B144" s="98"/>
      <c r="C144" s="99"/>
      <c r="D144" s="105"/>
      <c r="E144" s="426"/>
      <c r="F144" s="427"/>
      <c r="G144" s="427"/>
      <c r="H144" s="427"/>
      <c r="I144" s="427"/>
      <c r="J144" s="427"/>
      <c r="K144" s="427"/>
      <c r="L144" s="428"/>
      <c r="M144" s="94"/>
      <c r="N144" s="94"/>
      <c r="O144" s="106"/>
      <c r="P144" s="371"/>
      <c r="Q144" s="371"/>
      <c r="R144" s="371"/>
      <c r="S144" s="371"/>
    </row>
    <row r="145" spans="1:20" s="312" customFormat="1" ht="13" x14ac:dyDescent="0.15">
      <c r="B145" s="98"/>
      <c r="C145" s="99"/>
      <c r="D145" s="105"/>
      <c r="E145" s="426"/>
      <c r="F145" s="427"/>
      <c r="G145" s="427"/>
      <c r="H145" s="427"/>
      <c r="I145" s="427"/>
      <c r="J145" s="427"/>
      <c r="K145" s="427"/>
      <c r="L145" s="428"/>
      <c r="M145" s="94"/>
      <c r="N145" s="94"/>
      <c r="O145" s="106"/>
      <c r="P145" s="371"/>
      <c r="Q145" s="371"/>
      <c r="R145" s="371"/>
      <c r="S145" s="371"/>
    </row>
    <row r="146" spans="1:20" s="312" customFormat="1" ht="13" x14ac:dyDescent="0.15">
      <c r="B146" s="98"/>
      <c r="C146" s="99"/>
      <c r="D146" s="105"/>
      <c r="E146" s="426"/>
      <c r="F146" s="427"/>
      <c r="G146" s="427"/>
      <c r="H146" s="427"/>
      <c r="I146" s="427"/>
      <c r="J146" s="427"/>
      <c r="K146" s="427"/>
      <c r="L146" s="428"/>
      <c r="M146" s="94"/>
      <c r="N146" s="94"/>
      <c r="O146" s="106"/>
      <c r="P146" s="371"/>
      <c r="Q146" s="371"/>
      <c r="R146" s="371"/>
      <c r="S146" s="371"/>
    </row>
    <row r="147" spans="1:20" s="312" customFormat="1" ht="13" x14ac:dyDescent="0.15">
      <c r="B147" s="98"/>
      <c r="C147" s="99"/>
      <c r="D147" s="105"/>
      <c r="E147" s="426"/>
      <c r="F147" s="427"/>
      <c r="G147" s="427"/>
      <c r="H147" s="427"/>
      <c r="I147" s="427"/>
      <c r="J147" s="427"/>
      <c r="K147" s="427"/>
      <c r="L147" s="428"/>
      <c r="M147" s="94"/>
      <c r="N147" s="94"/>
      <c r="O147" s="106"/>
      <c r="P147" s="371"/>
      <c r="Q147" s="371"/>
      <c r="R147" s="371"/>
      <c r="S147" s="371"/>
    </row>
    <row r="148" spans="1:20" s="312" customFormat="1" ht="13" x14ac:dyDescent="0.15">
      <c r="B148" s="98"/>
      <c r="C148" s="99"/>
      <c r="D148" s="105"/>
      <c r="E148" s="426"/>
      <c r="F148" s="427"/>
      <c r="G148" s="427"/>
      <c r="H148" s="427"/>
      <c r="I148" s="427"/>
      <c r="J148" s="427"/>
      <c r="K148" s="427"/>
      <c r="L148" s="428"/>
      <c r="M148" s="94"/>
      <c r="N148" s="94"/>
      <c r="O148" s="106"/>
      <c r="P148" s="371"/>
      <c r="Q148" s="371"/>
      <c r="R148" s="371"/>
      <c r="S148" s="371"/>
    </row>
    <row r="149" spans="1:20" s="312" customFormat="1" ht="13" x14ac:dyDescent="0.15">
      <c r="B149" s="98"/>
      <c r="C149" s="99"/>
      <c r="D149" s="105"/>
      <c r="E149" s="426"/>
      <c r="F149" s="427"/>
      <c r="G149" s="427"/>
      <c r="H149" s="427"/>
      <c r="I149" s="427"/>
      <c r="J149" s="427"/>
      <c r="K149" s="427"/>
      <c r="L149" s="428"/>
      <c r="M149" s="94"/>
      <c r="N149" s="94"/>
      <c r="O149" s="106"/>
      <c r="P149" s="371"/>
      <c r="Q149" s="371"/>
      <c r="R149" s="371"/>
      <c r="S149" s="371"/>
    </row>
    <row r="150" spans="1:20" s="312" customFormat="1" ht="13" x14ac:dyDescent="0.15">
      <c r="B150" s="98"/>
      <c r="C150" s="99"/>
      <c r="D150" s="105"/>
      <c r="E150" s="426"/>
      <c r="F150" s="427"/>
      <c r="G150" s="427"/>
      <c r="H150" s="427"/>
      <c r="I150" s="427"/>
      <c r="J150" s="427"/>
      <c r="K150" s="427"/>
      <c r="L150" s="428"/>
      <c r="M150" s="94"/>
      <c r="N150" s="94"/>
      <c r="O150" s="106"/>
      <c r="P150" s="371"/>
      <c r="Q150" s="371"/>
      <c r="R150" s="371"/>
      <c r="S150" s="371"/>
    </row>
    <row r="151" spans="1:20" s="312" customFormat="1" ht="13" x14ac:dyDescent="0.15">
      <c r="B151" s="98"/>
      <c r="C151" s="99"/>
      <c r="D151" s="105"/>
      <c r="E151" s="426"/>
      <c r="F151" s="427"/>
      <c r="G151" s="427"/>
      <c r="H151" s="427"/>
      <c r="I151" s="427"/>
      <c r="J151" s="427"/>
      <c r="K151" s="427"/>
      <c r="L151" s="428"/>
      <c r="M151" s="94"/>
      <c r="N151" s="94"/>
      <c r="O151" s="106"/>
      <c r="P151" s="371"/>
      <c r="Q151" s="371"/>
      <c r="R151" s="371"/>
      <c r="S151" s="371"/>
    </row>
    <row r="152" spans="1:20" s="312" customFormat="1" ht="13" x14ac:dyDescent="0.15">
      <c r="M152" s="316">
        <f>SUM(M134:M151)</f>
        <v>0</v>
      </c>
      <c r="N152" s="316">
        <f>SUM(N134:N151)</f>
        <v>0</v>
      </c>
      <c r="O152" s="257">
        <f>SUM(O134:O151)</f>
        <v>0</v>
      </c>
      <c r="P152" s="371"/>
      <c r="Q152" s="371"/>
      <c r="R152" s="371"/>
      <c r="S152" s="371"/>
    </row>
    <row r="153" spans="1:20" s="312" customFormat="1" ht="13" x14ac:dyDescent="0.15">
      <c r="M153" s="374"/>
      <c r="N153" s="374"/>
      <c r="P153" s="371"/>
      <c r="Q153" s="371"/>
      <c r="R153" s="371"/>
      <c r="S153" s="371"/>
    </row>
    <row r="154" spans="1:20" s="312" customFormat="1" ht="13" x14ac:dyDescent="0.15">
      <c r="I154" s="312" t="s">
        <v>269</v>
      </c>
      <c r="M154" s="314">
        <f>+M108+M130+M152</f>
        <v>0</v>
      </c>
      <c r="N154" s="314">
        <f>+N108+N130+N152</f>
        <v>0</v>
      </c>
      <c r="O154" s="167">
        <f>O108+O130+O152</f>
        <v>0</v>
      </c>
      <c r="P154" s="371"/>
      <c r="Q154" s="371"/>
      <c r="R154" s="371"/>
      <c r="S154" s="371"/>
    </row>
    <row r="155" spans="1:20" s="312" customFormat="1" ht="13" x14ac:dyDescent="0.15">
      <c r="P155" s="73"/>
      <c r="Q155" s="73"/>
      <c r="R155" s="73"/>
      <c r="S155" s="73"/>
    </row>
    <row r="156" spans="1:20" ht="13" x14ac:dyDescent="0.15">
      <c r="B156" s="324" t="s">
        <v>270</v>
      </c>
      <c r="C156" s="325"/>
      <c r="D156" s="375"/>
      <c r="E156" s="376"/>
      <c r="F156" s="325"/>
      <c r="G156" s="325"/>
      <c r="H156" s="325"/>
      <c r="I156" s="325"/>
      <c r="J156" s="325"/>
      <c r="K156" s="325"/>
      <c r="L156" s="325"/>
      <c r="M156" s="325"/>
      <c r="N156" s="325"/>
      <c r="O156" s="325"/>
      <c r="P156" s="377"/>
      <c r="Q156" s="327"/>
      <c r="R156" s="327"/>
      <c r="S156" s="327"/>
      <c r="T156" s="319"/>
    </row>
    <row r="157" spans="1:20" ht="13" x14ac:dyDescent="0.15">
      <c r="B157" s="324" t="s">
        <v>271</v>
      </c>
      <c r="C157" s="325"/>
      <c r="D157" s="375"/>
      <c r="E157" s="376"/>
      <c r="F157" s="325"/>
      <c r="G157" s="325"/>
      <c r="H157" s="325"/>
      <c r="I157" s="325"/>
      <c r="J157" s="325"/>
      <c r="K157" s="325"/>
      <c r="L157" s="325"/>
      <c r="M157" s="325"/>
      <c r="N157" s="378"/>
      <c r="O157" s="325"/>
      <c r="P157" s="379"/>
      <c r="Q157" s="327"/>
      <c r="R157" s="327"/>
      <c r="S157" s="327"/>
      <c r="T157" s="319"/>
    </row>
    <row r="158" spans="1:20" ht="13" x14ac:dyDescent="0.15">
      <c r="B158" s="319"/>
      <c r="C158" s="361"/>
      <c r="D158" s="319"/>
      <c r="E158" s="319"/>
      <c r="F158" s="319"/>
      <c r="G158" s="319"/>
      <c r="H158" s="319"/>
      <c r="I158" s="319"/>
      <c r="J158" s="319"/>
      <c r="K158" s="319"/>
      <c r="L158" s="319"/>
      <c r="M158" s="319"/>
      <c r="N158" s="319"/>
      <c r="O158" s="319"/>
      <c r="P158" s="319"/>
      <c r="Q158" s="319"/>
      <c r="R158" s="319"/>
      <c r="S158" s="319"/>
    </row>
    <row r="159" spans="1:20" ht="28" x14ac:dyDescent="0.15">
      <c r="A159" s="3"/>
      <c r="B159" s="367" t="s">
        <v>272</v>
      </c>
      <c r="C159" s="373"/>
      <c r="D159" s="373"/>
      <c r="E159" s="373"/>
      <c r="F159" s="373"/>
      <c r="G159" s="373"/>
      <c r="H159" s="373"/>
      <c r="I159" s="373"/>
      <c r="J159" s="373"/>
      <c r="K159" s="373"/>
      <c r="L159" s="72" t="str">
        <f>+J19</f>
        <v>Industrieel onderzoek</v>
      </c>
      <c r="M159" s="372" t="str">
        <f>+K19</f>
        <v>Experimentele ontwikkeling</v>
      </c>
      <c r="N159" s="359" t="s">
        <v>242</v>
      </c>
      <c r="O159" s="381" t="s">
        <v>175</v>
      </c>
      <c r="P159" s="382"/>
      <c r="Q159" s="383"/>
      <c r="R159" s="383"/>
      <c r="S159" s="383"/>
      <c r="T159" s="383"/>
    </row>
    <row r="160" spans="1:20" ht="13" x14ac:dyDescent="0.15">
      <c r="B160" s="384" t="s">
        <v>233</v>
      </c>
      <c r="C160" s="385" t="s">
        <v>234</v>
      </c>
      <c r="D160" s="385"/>
      <c r="E160" s="385"/>
      <c r="F160" s="385"/>
      <c r="G160" s="385"/>
      <c r="H160" s="385"/>
      <c r="I160" s="385"/>
      <c r="J160" s="385"/>
      <c r="K160" s="385"/>
      <c r="L160" s="310">
        <f>M56</f>
        <v>0</v>
      </c>
      <c r="M160" s="415">
        <f>N56</f>
        <v>0</v>
      </c>
      <c r="N160" s="310">
        <f>O56</f>
        <v>0</v>
      </c>
      <c r="O160" s="386">
        <f>SUM(L160:N160)</f>
        <v>0</v>
      </c>
      <c r="P160" s="387"/>
      <c r="Q160" s="337"/>
      <c r="R160" s="337"/>
      <c r="S160" s="337"/>
      <c r="T160" s="337"/>
    </row>
    <row r="161" spans="2:21" ht="13" x14ac:dyDescent="0.15">
      <c r="B161" s="384" t="s">
        <v>244</v>
      </c>
      <c r="C161" s="385" t="s">
        <v>245</v>
      </c>
      <c r="D161" s="385"/>
      <c r="E161" s="385"/>
      <c r="F161" s="385"/>
      <c r="G161" s="385"/>
      <c r="H161" s="385"/>
      <c r="I161" s="385"/>
      <c r="J161" s="385"/>
      <c r="K161" s="385"/>
      <c r="L161" s="310">
        <f>M84</f>
        <v>0</v>
      </c>
      <c r="M161" s="415">
        <f>N84</f>
        <v>0</v>
      </c>
      <c r="N161" s="310">
        <f>O84</f>
        <v>0</v>
      </c>
      <c r="O161" s="386">
        <f>SUM(L161:N161)</f>
        <v>0</v>
      </c>
      <c r="P161" s="387"/>
      <c r="Q161" s="337"/>
      <c r="R161" s="337"/>
      <c r="S161" s="337"/>
      <c r="T161" s="337"/>
    </row>
    <row r="162" spans="2:21" ht="13" x14ac:dyDescent="0.15">
      <c r="B162" s="384" t="s">
        <v>257</v>
      </c>
      <c r="C162" s="385" t="s">
        <v>258</v>
      </c>
      <c r="D162" s="385"/>
      <c r="E162" s="385"/>
      <c r="F162" s="385"/>
      <c r="G162" s="385"/>
      <c r="H162" s="385"/>
      <c r="I162" s="385"/>
      <c r="J162" s="385"/>
      <c r="K162" s="385"/>
      <c r="L162" s="310">
        <f>M154</f>
        <v>0</v>
      </c>
      <c r="M162" s="415">
        <f>N154</f>
        <v>0</v>
      </c>
      <c r="N162" s="310">
        <f>O154</f>
        <v>0</v>
      </c>
      <c r="O162" s="386">
        <f>SUM(L162:N162)</f>
        <v>0</v>
      </c>
      <c r="P162" s="387"/>
      <c r="Q162" s="337"/>
      <c r="R162" s="337"/>
      <c r="S162" s="337"/>
      <c r="T162" s="337"/>
    </row>
    <row r="163" spans="2:21" ht="13" x14ac:dyDescent="0.15">
      <c r="B163" s="312"/>
      <c r="C163" s="312"/>
      <c r="D163" s="319"/>
      <c r="E163" s="319"/>
      <c r="F163" s="319"/>
      <c r="G163" s="319"/>
      <c r="H163" s="319"/>
      <c r="I163" s="319"/>
      <c r="J163" s="319"/>
      <c r="K163" s="319"/>
      <c r="L163" s="388"/>
      <c r="M163" s="389"/>
      <c r="N163" s="389"/>
      <c r="O163" s="390"/>
      <c r="P163" s="390"/>
      <c r="Q163" s="337"/>
      <c r="R163" s="337"/>
      <c r="S163" s="337"/>
      <c r="T163" s="337"/>
    </row>
    <row r="164" spans="2:21" ht="13" x14ac:dyDescent="0.15">
      <c r="B164" s="391" t="s">
        <v>273</v>
      </c>
      <c r="C164" s="392" t="s">
        <v>274</v>
      </c>
      <c r="D164" s="392"/>
      <c r="E164" s="392"/>
      <c r="F164" s="392"/>
      <c r="G164" s="392"/>
      <c r="H164" s="392"/>
      <c r="I164" s="392"/>
      <c r="J164" s="392"/>
      <c r="K164" s="392"/>
      <c r="L164" s="135">
        <f>SUM(L160:L162)</f>
        <v>0</v>
      </c>
      <c r="M164" s="258">
        <f>SUM(M160:M162)</f>
        <v>0</v>
      </c>
      <c r="N164" s="135">
        <f>SUM(N160:N162)</f>
        <v>0</v>
      </c>
      <c r="O164" s="167">
        <f>SUM(O160:O162)</f>
        <v>0</v>
      </c>
      <c r="P164" s="242"/>
      <c r="Q164" s="337"/>
      <c r="R164" s="337"/>
      <c r="S164" s="337"/>
      <c r="T164" s="337"/>
    </row>
    <row r="165" spans="2:21" ht="13" x14ac:dyDescent="0.15">
      <c r="B165" s="393"/>
      <c r="C165" s="393"/>
      <c r="D165" s="319"/>
      <c r="E165" s="319"/>
      <c r="F165" s="319"/>
      <c r="G165" s="319"/>
      <c r="H165" s="319"/>
      <c r="I165" s="319"/>
      <c r="J165" s="319"/>
      <c r="K165" s="319"/>
      <c r="L165" s="388"/>
      <c r="M165" s="389"/>
      <c r="N165" s="389"/>
      <c r="O165" s="319"/>
      <c r="P165" s="319"/>
      <c r="Q165" s="337"/>
      <c r="R165" s="337"/>
      <c r="S165" s="337"/>
      <c r="T165" s="337"/>
    </row>
    <row r="166" spans="2:21" ht="13" x14ac:dyDescent="0.15">
      <c r="B166" s="384" t="s">
        <v>275</v>
      </c>
      <c r="C166" s="385"/>
      <c r="D166" s="385"/>
      <c r="E166" s="385"/>
      <c r="F166" s="394"/>
      <c r="G166" s="385"/>
      <c r="H166" s="385"/>
      <c r="I166" s="385"/>
      <c r="J166" s="395"/>
      <c r="K166" s="395"/>
      <c r="L166" s="260" t="e">
        <f>+Deelnemersoverzicht!E20</f>
        <v>#N/A</v>
      </c>
      <c r="M166" s="260" t="e">
        <f>+Deelnemersoverzicht!F20</f>
        <v>#N/A</v>
      </c>
      <c r="N166" s="260">
        <f>+Deelnemersoverzicht!G20</f>
        <v>0</v>
      </c>
      <c r="O166" s="74"/>
      <c r="P166" s="243"/>
      <c r="Q166" s="337"/>
      <c r="R166" s="337"/>
      <c r="S166" s="337"/>
      <c r="T166" s="337"/>
    </row>
    <row r="167" spans="2:21" ht="13" x14ac:dyDescent="0.15">
      <c r="B167" s="384" t="s">
        <v>276</v>
      </c>
      <c r="C167" s="385"/>
      <c r="D167" s="385"/>
      <c r="E167" s="385"/>
      <c r="F167" s="385"/>
      <c r="G167" s="385"/>
      <c r="H167" s="385"/>
      <c r="I167" s="385"/>
      <c r="J167" s="385"/>
      <c r="K167" s="385"/>
      <c r="L167" s="167" t="e">
        <f>L164*L166</f>
        <v>#N/A</v>
      </c>
      <c r="M167" s="259" t="e">
        <f>M164*M166</f>
        <v>#N/A</v>
      </c>
      <c r="N167" s="167">
        <f>N164*N166</f>
        <v>0</v>
      </c>
      <c r="O167" s="75"/>
      <c r="P167" s="242"/>
      <c r="Q167" s="337"/>
      <c r="R167" s="337"/>
      <c r="S167" s="337"/>
      <c r="T167" s="337"/>
    </row>
    <row r="168" spans="2:21" x14ac:dyDescent="0.2">
      <c r="B168" s="391" t="s">
        <v>195</v>
      </c>
      <c r="C168" s="392"/>
      <c r="D168" s="392"/>
      <c r="E168" s="392"/>
      <c r="F168" s="392"/>
      <c r="G168" s="396"/>
      <c r="H168" s="397"/>
      <c r="J168" s="397"/>
      <c r="K168" s="397"/>
      <c r="L168" s="398"/>
      <c r="M168" s="399"/>
      <c r="N168" s="416"/>
      <c r="O168" s="107"/>
      <c r="P168" s="242"/>
      <c r="Q168" s="337"/>
      <c r="R168" s="337"/>
      <c r="S168" s="337"/>
      <c r="T168" s="337"/>
    </row>
    <row r="169" spans="2:21" ht="13" x14ac:dyDescent="0.15">
      <c r="B169" s="391" t="s">
        <v>277</v>
      </c>
      <c r="C169" s="392"/>
      <c r="D169" s="392"/>
      <c r="E169" s="392"/>
      <c r="F169" s="392"/>
      <c r="G169" s="392"/>
      <c r="H169" s="392"/>
      <c r="I169" s="392"/>
      <c r="J169" s="392"/>
      <c r="K169" s="392"/>
      <c r="L169" s="401"/>
      <c r="M169" s="391"/>
      <c r="N169" s="416"/>
      <c r="O169" s="167" t="e">
        <f>SUM(L167:N167)-O168</f>
        <v>#N/A</v>
      </c>
      <c r="P169" s="242"/>
      <c r="Q169" s="337"/>
      <c r="R169" s="337"/>
      <c r="S169" s="337"/>
      <c r="T169" s="337"/>
    </row>
    <row r="170" spans="2:21" ht="15" customHeight="1" x14ac:dyDescent="0.2">
      <c r="B170" s="472" t="s">
        <v>215</v>
      </c>
      <c r="C170" s="473"/>
      <c r="D170" s="392"/>
      <c r="E170" s="402"/>
      <c r="F170" s="397"/>
      <c r="G170" s="403"/>
      <c r="H170" s="397"/>
      <c r="I170" s="397"/>
      <c r="J170" s="404" t="str">
        <f>IF(O170&lt;1,"Let op: Vergeet niet de door u gevraagde subsidie in te vullen! →",IF((O170-O169)&gt;1,"LET OP: U vraagt meer dan de maximale berekende subsidie aan!",IF(O170&gt;500000,"LET OP: De maximale subsidie voor deze regeling betreft €500.000 per project!","")))</f>
        <v>Let op: Vergeet niet de door u gevraagde subsidie in te vullen! →</v>
      </c>
      <c r="K170" s="404"/>
      <c r="L170" s="167" t="e">
        <f>IF(L167&gt;0,O170/(O169+O168)*L167,0)</f>
        <v>#N/A</v>
      </c>
      <c r="M170" s="259" t="e">
        <f>IF(M167&gt;0,O170/(O169+O168)*M167,0)</f>
        <v>#N/A</v>
      </c>
      <c r="N170" s="167">
        <f>IF(N167&gt;0,O170/(O169+O168)*N167,0)</f>
        <v>0</v>
      </c>
      <c r="O170" s="214"/>
      <c r="P170" s="405"/>
      <c r="Q170" s="337"/>
      <c r="R170" s="337"/>
      <c r="S170" s="337"/>
      <c r="T170" s="337"/>
    </row>
    <row r="171" spans="2:21" ht="13" x14ac:dyDescent="0.15">
      <c r="B171" s="319"/>
      <c r="C171" s="319"/>
      <c r="D171" s="319"/>
      <c r="E171" s="319"/>
      <c r="F171" s="319"/>
      <c r="G171" s="319"/>
      <c r="H171" s="319"/>
      <c r="I171" s="319"/>
      <c r="J171" s="319"/>
      <c r="K171" s="319"/>
      <c r="L171" s="319"/>
      <c r="M171" s="319"/>
      <c r="N171" s="319"/>
      <c r="O171" s="319"/>
      <c r="P171" s="319"/>
      <c r="Q171" s="319"/>
      <c r="R171" s="319"/>
      <c r="S171" s="319"/>
      <c r="T171" s="319"/>
    </row>
    <row r="172" spans="2:21" ht="13" x14ac:dyDescent="0.15">
      <c r="B172" s="324" t="s">
        <v>278</v>
      </c>
      <c r="C172" s="325"/>
      <c r="D172" s="375"/>
      <c r="E172" s="376"/>
      <c r="F172" s="325"/>
      <c r="G172" s="325"/>
      <c r="H172" s="325"/>
      <c r="I172" s="325"/>
      <c r="J172" s="325"/>
      <c r="K172" s="325"/>
      <c r="L172" s="325"/>
      <c r="M172" s="325"/>
      <c r="N172" s="378"/>
      <c r="O172" s="325"/>
      <c r="P172" s="379"/>
      <c r="Q172" s="327"/>
      <c r="R172" s="327"/>
      <c r="S172" s="327"/>
    </row>
    <row r="173" spans="2:21" ht="13" x14ac:dyDescent="0.15">
      <c r="B173" s="324" t="s">
        <v>279</v>
      </c>
      <c r="C173" s="325"/>
      <c r="D173" s="375"/>
      <c r="E173" s="376"/>
      <c r="F173" s="325"/>
      <c r="G173" s="325"/>
      <c r="H173" s="325"/>
      <c r="I173" s="325"/>
      <c r="J173" s="325"/>
      <c r="K173" s="325"/>
      <c r="L173" s="325"/>
      <c r="M173" s="325"/>
      <c r="N173" s="378"/>
      <c r="O173" s="325"/>
      <c r="P173" s="379"/>
      <c r="Q173" s="327"/>
      <c r="R173" s="327"/>
      <c r="S173" s="327"/>
    </row>
    <row r="174" spans="2:21" ht="14" thickBot="1" x14ac:dyDescent="0.2">
      <c r="B174" s="319"/>
      <c r="C174" s="319"/>
      <c r="D174" s="319"/>
      <c r="E174" s="319"/>
      <c r="F174" s="319"/>
      <c r="G174" s="319"/>
      <c r="H174" s="319"/>
      <c r="I174" s="319"/>
      <c r="J174" s="319"/>
      <c r="K174" s="319"/>
      <c r="L174" s="319"/>
      <c r="M174" s="319"/>
      <c r="N174" s="319"/>
      <c r="O174" s="319"/>
      <c r="P174" s="319"/>
      <c r="Q174" s="42"/>
      <c r="R174" s="42"/>
      <c r="S174" s="42"/>
    </row>
    <row r="175" spans="2:21" ht="13" x14ac:dyDescent="0.15">
      <c r="B175" s="406" t="s">
        <v>280</v>
      </c>
      <c r="C175" s="407" t="s">
        <v>213</v>
      </c>
      <c r="D175" s="408"/>
      <c r="E175" s="408"/>
      <c r="F175" s="408"/>
      <c r="G175" s="408"/>
      <c r="H175" s="408"/>
      <c r="I175" s="408"/>
      <c r="J175" s="408"/>
      <c r="K175" s="408"/>
      <c r="L175" s="408"/>
      <c r="M175" s="409"/>
      <c r="N175" s="408"/>
      <c r="O175" s="136">
        <f>O164</f>
        <v>0</v>
      </c>
      <c r="P175" s="244"/>
      <c r="Q175" s="42"/>
      <c r="R175" s="42"/>
      <c r="S175" s="42"/>
      <c r="U175" s="42"/>
    </row>
    <row r="176" spans="2:21" ht="13" x14ac:dyDescent="0.15">
      <c r="B176" s="410" t="s">
        <v>281</v>
      </c>
      <c r="C176" s="411" t="s">
        <v>195</v>
      </c>
      <c r="D176" s="412"/>
      <c r="E176" s="412"/>
      <c r="F176" s="412"/>
      <c r="G176" s="412"/>
      <c r="H176" s="412"/>
      <c r="I176" s="412"/>
      <c r="J176" s="412"/>
      <c r="K176" s="412"/>
      <c r="L176" s="412"/>
      <c r="M176" s="413"/>
      <c r="N176" s="412"/>
      <c r="O176" s="137">
        <f>O168</f>
        <v>0</v>
      </c>
      <c r="P176" s="244"/>
      <c r="Q176" s="42"/>
      <c r="R176" s="42"/>
      <c r="S176" s="42"/>
      <c r="U176" s="42"/>
    </row>
    <row r="177" spans="2:21" ht="13" x14ac:dyDescent="0.15">
      <c r="B177" s="410" t="s">
        <v>282</v>
      </c>
      <c r="C177" s="411" t="s">
        <v>283</v>
      </c>
      <c r="D177" s="412"/>
      <c r="E177" s="412"/>
      <c r="F177" s="412"/>
      <c r="G177" s="412"/>
      <c r="H177" s="412"/>
      <c r="I177" s="412"/>
      <c r="J177" s="412"/>
      <c r="K177" s="412"/>
      <c r="L177" s="412"/>
      <c r="M177" s="413"/>
      <c r="N177" s="412"/>
      <c r="O177" s="137">
        <f>O170</f>
        <v>0</v>
      </c>
      <c r="P177" s="244"/>
      <c r="Q177" s="42"/>
      <c r="R177" s="42"/>
      <c r="S177" s="42"/>
      <c r="U177" s="42"/>
    </row>
    <row r="178" spans="2:21" ht="13" x14ac:dyDescent="0.15">
      <c r="B178" s="319"/>
      <c r="C178" s="319"/>
      <c r="D178" s="319"/>
      <c r="E178" s="319"/>
      <c r="F178" s="319"/>
      <c r="G178" s="319"/>
      <c r="H178" s="319"/>
      <c r="I178" s="319"/>
      <c r="J178" s="319"/>
      <c r="K178" s="319"/>
      <c r="L178" s="319"/>
      <c r="M178" s="319"/>
      <c r="N178" s="319"/>
      <c r="O178" s="319"/>
      <c r="P178" s="319"/>
      <c r="Q178" s="319"/>
      <c r="R178" s="319"/>
      <c r="S178" s="319"/>
      <c r="U178" s="42"/>
    </row>
    <row r="179" spans="2:21" ht="13" x14ac:dyDescent="0.15">
      <c r="B179" s="324" t="s">
        <v>284</v>
      </c>
      <c r="C179" s="325"/>
      <c r="D179" s="375"/>
      <c r="E179" s="376"/>
      <c r="F179" s="325"/>
      <c r="G179" s="325"/>
      <c r="H179" s="325"/>
      <c r="I179" s="325"/>
      <c r="J179" s="325"/>
      <c r="K179" s="325"/>
      <c r="L179" s="325"/>
      <c r="M179" s="325"/>
      <c r="N179" s="325"/>
      <c r="O179" s="325"/>
      <c r="P179" s="345"/>
      <c r="Q179" s="337"/>
      <c r="R179" s="337"/>
      <c r="S179" s="337"/>
      <c r="T179" s="319"/>
    </row>
    <row r="180" spans="2:21" ht="13" x14ac:dyDescent="0.15">
      <c r="B180" s="564"/>
      <c r="C180" s="565"/>
      <c r="D180" s="565"/>
      <c r="E180" s="565"/>
      <c r="F180" s="565"/>
      <c r="G180" s="565"/>
      <c r="H180" s="565"/>
      <c r="I180" s="565"/>
      <c r="J180" s="565"/>
      <c r="K180" s="565"/>
      <c r="L180" s="565"/>
      <c r="M180" s="565"/>
      <c r="N180" s="565"/>
      <c r="O180" s="301"/>
      <c r="P180" s="42"/>
      <c r="Q180" s="42"/>
      <c r="R180" s="42"/>
      <c r="S180" s="42"/>
      <c r="T180" s="319"/>
    </row>
    <row r="181" spans="2:21" ht="13" x14ac:dyDescent="0.15">
      <c r="B181" s="560"/>
      <c r="C181" s="561"/>
      <c r="D181" s="561"/>
      <c r="E181" s="561"/>
      <c r="F181" s="561"/>
      <c r="G181" s="561"/>
      <c r="H181" s="561"/>
      <c r="I181" s="561"/>
      <c r="J181" s="561"/>
      <c r="K181" s="561"/>
      <c r="L181" s="561"/>
      <c r="M181" s="561"/>
      <c r="N181" s="561"/>
      <c r="O181" s="301"/>
      <c r="P181" s="42"/>
      <c r="Q181" s="42"/>
      <c r="R181" s="42"/>
      <c r="S181" s="42"/>
      <c r="T181" s="319"/>
    </row>
    <row r="182" spans="2:21" ht="13" x14ac:dyDescent="0.15">
      <c r="B182" s="560"/>
      <c r="C182" s="561"/>
      <c r="D182" s="561"/>
      <c r="E182" s="561"/>
      <c r="F182" s="561"/>
      <c r="G182" s="561"/>
      <c r="H182" s="561"/>
      <c r="I182" s="561"/>
      <c r="J182" s="561"/>
      <c r="K182" s="561"/>
      <c r="L182" s="561"/>
      <c r="M182" s="561"/>
      <c r="N182" s="561"/>
      <c r="O182" s="301"/>
      <c r="P182" s="42"/>
      <c r="Q182" s="42"/>
      <c r="R182" s="42"/>
      <c r="S182" s="42"/>
      <c r="T182" s="319"/>
    </row>
    <row r="183" spans="2:21" ht="13" x14ac:dyDescent="0.15">
      <c r="B183" s="560"/>
      <c r="C183" s="561"/>
      <c r="D183" s="561"/>
      <c r="E183" s="561"/>
      <c r="F183" s="561"/>
      <c r="G183" s="561"/>
      <c r="H183" s="561"/>
      <c r="I183" s="561"/>
      <c r="J183" s="561"/>
      <c r="K183" s="561"/>
      <c r="L183" s="561"/>
      <c r="M183" s="561"/>
      <c r="N183" s="561"/>
      <c r="O183" s="301"/>
      <c r="P183" s="42"/>
      <c r="Q183" s="42"/>
      <c r="R183" s="42"/>
      <c r="S183" s="42"/>
      <c r="T183" s="319"/>
    </row>
    <row r="184" spans="2:21" ht="13" x14ac:dyDescent="0.15">
      <c r="B184" s="560"/>
      <c r="C184" s="561"/>
      <c r="D184" s="561"/>
      <c r="E184" s="561"/>
      <c r="F184" s="561"/>
      <c r="G184" s="561"/>
      <c r="H184" s="561"/>
      <c r="I184" s="561"/>
      <c r="J184" s="561"/>
      <c r="K184" s="561"/>
      <c r="L184" s="561"/>
      <c r="M184" s="561"/>
      <c r="N184" s="561"/>
      <c r="O184" s="301"/>
      <c r="P184" s="42"/>
      <c r="Q184" s="42"/>
      <c r="R184" s="42"/>
      <c r="S184" s="42"/>
      <c r="T184" s="319"/>
    </row>
    <row r="185" spans="2:21" ht="13" x14ac:dyDescent="0.15">
      <c r="B185" s="560"/>
      <c r="C185" s="561"/>
      <c r="D185" s="561"/>
      <c r="E185" s="561"/>
      <c r="F185" s="561"/>
      <c r="G185" s="561"/>
      <c r="H185" s="561"/>
      <c r="I185" s="561"/>
      <c r="J185" s="561"/>
      <c r="K185" s="561"/>
      <c r="L185" s="561"/>
      <c r="M185" s="561"/>
      <c r="N185" s="561"/>
      <c r="O185" s="301"/>
      <c r="P185" s="42"/>
      <c r="Q185" s="42"/>
      <c r="R185" s="42"/>
      <c r="S185" s="42"/>
      <c r="T185" s="319"/>
    </row>
    <row r="186" spans="2:21" ht="13" x14ac:dyDescent="0.15">
      <c r="B186" s="560"/>
      <c r="C186" s="561"/>
      <c r="D186" s="561"/>
      <c r="E186" s="561"/>
      <c r="F186" s="561"/>
      <c r="G186" s="561"/>
      <c r="H186" s="561"/>
      <c r="I186" s="561"/>
      <c r="J186" s="561"/>
      <c r="K186" s="561"/>
      <c r="L186" s="561"/>
      <c r="M186" s="561"/>
      <c r="N186" s="561"/>
      <c r="O186" s="301"/>
      <c r="P186" s="42"/>
      <c r="Q186" s="42"/>
      <c r="R186" s="42"/>
      <c r="S186" s="42"/>
      <c r="T186" s="319"/>
    </row>
    <row r="187" spans="2:21" ht="13" x14ac:dyDescent="0.15">
      <c r="B187" s="560"/>
      <c r="C187" s="561"/>
      <c r="D187" s="561"/>
      <c r="E187" s="561"/>
      <c r="F187" s="561"/>
      <c r="G187" s="561"/>
      <c r="H187" s="561"/>
      <c r="I187" s="561"/>
      <c r="J187" s="561"/>
      <c r="K187" s="561"/>
      <c r="L187" s="561"/>
      <c r="M187" s="561"/>
      <c r="N187" s="561"/>
      <c r="O187" s="301"/>
      <c r="P187" s="42"/>
      <c r="Q187" s="42"/>
      <c r="R187" s="42"/>
      <c r="S187" s="42"/>
      <c r="T187" s="319"/>
    </row>
    <row r="188" spans="2:21" ht="13" x14ac:dyDescent="0.15">
      <c r="B188" s="560"/>
      <c r="C188" s="561"/>
      <c r="D188" s="561"/>
      <c r="E188" s="561"/>
      <c r="F188" s="561"/>
      <c r="G188" s="561"/>
      <c r="H188" s="561"/>
      <c r="I188" s="561"/>
      <c r="J188" s="561"/>
      <c r="K188" s="561"/>
      <c r="L188" s="561"/>
      <c r="M188" s="561"/>
      <c r="N188" s="561"/>
      <c r="O188" s="301"/>
      <c r="P188" s="42"/>
      <c r="Q188" s="42"/>
      <c r="R188" s="42"/>
      <c r="S188" s="42"/>
      <c r="T188" s="319"/>
    </row>
    <row r="189" spans="2:21" ht="13" x14ac:dyDescent="0.15">
      <c r="B189" s="562"/>
      <c r="C189" s="563"/>
      <c r="D189" s="563"/>
      <c r="E189" s="563"/>
      <c r="F189" s="563"/>
      <c r="G189" s="563"/>
      <c r="H189" s="563"/>
      <c r="I189" s="563"/>
      <c r="J189" s="563"/>
      <c r="K189" s="563"/>
      <c r="L189" s="563"/>
      <c r="M189" s="563"/>
      <c r="N189" s="563"/>
      <c r="O189" s="302"/>
      <c r="P189" s="42"/>
      <c r="Q189" s="42"/>
      <c r="R189" s="42"/>
      <c r="S189" s="42"/>
      <c r="T189" s="319"/>
    </row>
    <row r="190" spans="2:21" ht="13" x14ac:dyDescent="0.15">
      <c r="B190" s="319"/>
      <c r="C190" s="319"/>
      <c r="D190" s="319"/>
      <c r="E190" s="319"/>
      <c r="F190" s="319"/>
      <c r="G190" s="319"/>
      <c r="H190" s="319"/>
      <c r="I190" s="319"/>
      <c r="J190" s="319"/>
      <c r="K190" s="319"/>
      <c r="L190" s="319"/>
      <c r="M190" s="319"/>
      <c r="N190" s="319"/>
      <c r="O190" s="319"/>
      <c r="P190" s="319"/>
      <c r="Q190" s="319"/>
      <c r="R190" s="319"/>
      <c r="S190" s="319"/>
    </row>
    <row r="191" spans="2:21" x14ac:dyDescent="0.2"/>
  </sheetData>
  <sheetProtection algorithmName="SHA-512" hashValue="MdhXVzIls9FfmUuS1YI3m0oVc1c9Rsz1o6zzcfWD0OypwDA2yu9M7aGs8AOmvqGizIKNrp1XQwaQh0mHwNdanA==" saltValue="voRAFjhymHH8gi5JpgGRRw==" spinCount="100000" sheet="1" objects="1" scenarios="1"/>
  <dataConsolidate/>
  <mergeCells count="174">
    <mergeCell ref="B187:N187"/>
    <mergeCell ref="B188:N188"/>
    <mergeCell ref="B189:N189"/>
    <mergeCell ref="M132:O132"/>
    <mergeCell ref="E133:L133"/>
    <mergeCell ref="E134:L134"/>
    <mergeCell ref="E135:L135"/>
    <mergeCell ref="E136:L136"/>
    <mergeCell ref="E137:L137"/>
    <mergeCell ref="E138:L138"/>
    <mergeCell ref="E139:L139"/>
    <mergeCell ref="E140:L140"/>
    <mergeCell ref="E151:L151"/>
    <mergeCell ref="B170:C170"/>
    <mergeCell ref="B180:N180"/>
    <mergeCell ref="B181:N181"/>
    <mergeCell ref="B182:N182"/>
    <mergeCell ref="B183:N183"/>
    <mergeCell ref="B184:N184"/>
    <mergeCell ref="B185:N185"/>
    <mergeCell ref="B186:N186"/>
    <mergeCell ref="E141:L141"/>
    <mergeCell ref="E142:L142"/>
    <mergeCell ref="E143:L143"/>
    <mergeCell ref="E144:L144"/>
    <mergeCell ref="E145:L145"/>
    <mergeCell ref="E146:L146"/>
    <mergeCell ref="E147:L147"/>
    <mergeCell ref="E148:L148"/>
    <mergeCell ref="E149:L149"/>
    <mergeCell ref="E150:L150"/>
    <mergeCell ref="C124:H124"/>
    <mergeCell ref="C125:H125"/>
    <mergeCell ref="C126:H126"/>
    <mergeCell ref="C127:H127"/>
    <mergeCell ref="C128:H128"/>
    <mergeCell ref="C129:H129"/>
    <mergeCell ref="C119:H119"/>
    <mergeCell ref="C120:H120"/>
    <mergeCell ref="C121:H121"/>
    <mergeCell ref="C122:H122"/>
    <mergeCell ref="C123:H123"/>
    <mergeCell ref="C112:H112"/>
    <mergeCell ref="C113:H113"/>
    <mergeCell ref="C114:H114"/>
    <mergeCell ref="C115:H115"/>
    <mergeCell ref="C116:H116"/>
    <mergeCell ref="C117:H117"/>
    <mergeCell ref="C111:H111"/>
    <mergeCell ref="C54:D54"/>
    <mergeCell ref="E54:F54"/>
    <mergeCell ref="H54:I54"/>
    <mergeCell ref="C55:D55"/>
    <mergeCell ref="E55:F55"/>
    <mergeCell ref="H55:I55"/>
    <mergeCell ref="J60:L60"/>
    <mergeCell ref="C118:H118"/>
    <mergeCell ref="M60:O60"/>
    <mergeCell ref="J88:L88"/>
    <mergeCell ref="M88:O88"/>
    <mergeCell ref="J110:L110"/>
    <mergeCell ref="M110:O110"/>
    <mergeCell ref="H29:I29"/>
    <mergeCell ref="H30:I30"/>
    <mergeCell ref="H31:I31"/>
    <mergeCell ref="H34:I34"/>
    <mergeCell ref="H35:I35"/>
    <mergeCell ref="H48:I48"/>
    <mergeCell ref="H49:I49"/>
    <mergeCell ref="H50:I50"/>
    <mergeCell ref="H51:I51"/>
    <mergeCell ref="H42:I42"/>
    <mergeCell ref="H43:I43"/>
    <mergeCell ref="H88:I88"/>
    <mergeCell ref="C53:D53"/>
    <mergeCell ref="H36:I36"/>
    <mergeCell ref="H37:I37"/>
    <mergeCell ref="H38:I38"/>
    <mergeCell ref="H39:I39"/>
    <mergeCell ref="H40:I40"/>
    <mergeCell ref="H41:I41"/>
    <mergeCell ref="H52:I52"/>
    <mergeCell ref="H53:I53"/>
    <mergeCell ref="E53:F53"/>
    <mergeCell ref="H44:I44"/>
    <mergeCell ref="H45:I45"/>
    <mergeCell ref="H46:I46"/>
    <mergeCell ref="H47:I47"/>
    <mergeCell ref="C36:D36"/>
    <mergeCell ref="E36:F36"/>
    <mergeCell ref="E40:F40"/>
    <mergeCell ref="C41:D41"/>
    <mergeCell ref="E39:F39"/>
    <mergeCell ref="E38:F38"/>
    <mergeCell ref="C45:D45"/>
    <mergeCell ref="E46:F46"/>
    <mergeCell ref="E47:F47"/>
    <mergeCell ref="E48:F48"/>
    <mergeCell ref="C29:D29"/>
    <mergeCell ref="E19:F19"/>
    <mergeCell ref="C37:D37"/>
    <mergeCell ref="C38:D38"/>
    <mergeCell ref="E22:F22"/>
    <mergeCell ref="C23:D23"/>
    <mergeCell ref="C28:D28"/>
    <mergeCell ref="C21:D21"/>
    <mergeCell ref="E21:F21"/>
    <mergeCell ref="E23:F23"/>
    <mergeCell ref="E29:F29"/>
    <mergeCell ref="C30:D30"/>
    <mergeCell ref="E30:F30"/>
    <mergeCell ref="C31:D31"/>
    <mergeCell ref="E31:F31"/>
    <mergeCell ref="C32:D32"/>
    <mergeCell ref="E32:F32"/>
    <mergeCell ref="C33:D33"/>
    <mergeCell ref="E37:F37"/>
    <mergeCell ref="C26:D26"/>
    <mergeCell ref="E26:F26"/>
    <mergeCell ref="C27:D27"/>
    <mergeCell ref="E27:F27"/>
    <mergeCell ref="C25:D25"/>
    <mergeCell ref="E50:F50"/>
    <mergeCell ref="E33:F33"/>
    <mergeCell ref="H32:I32"/>
    <mergeCell ref="H33:I33"/>
    <mergeCell ref="C40:D40"/>
    <mergeCell ref="C43:D43"/>
    <mergeCell ref="C42:D42"/>
    <mergeCell ref="E42:F42"/>
    <mergeCell ref="C34:D34"/>
    <mergeCell ref="E34:F34"/>
    <mergeCell ref="C35:D35"/>
    <mergeCell ref="E35:F35"/>
    <mergeCell ref="E43:F43"/>
    <mergeCell ref="C20:D20"/>
    <mergeCell ref="E20:F20"/>
    <mergeCell ref="C22:D22"/>
    <mergeCell ref="C19:D19"/>
    <mergeCell ref="E25:F25"/>
    <mergeCell ref="C24:D24"/>
    <mergeCell ref="E24:F24"/>
    <mergeCell ref="H25:I25"/>
    <mergeCell ref="C52:D52"/>
    <mergeCell ref="C51:D51"/>
    <mergeCell ref="C39:D39"/>
    <mergeCell ref="C49:D49"/>
    <mergeCell ref="C44:D44"/>
    <mergeCell ref="E41:F41"/>
    <mergeCell ref="C46:D46"/>
    <mergeCell ref="E49:F49"/>
    <mergeCell ref="E28:F28"/>
    <mergeCell ref="C48:D48"/>
    <mergeCell ref="E45:F45"/>
    <mergeCell ref="C47:D47"/>
    <mergeCell ref="E44:F44"/>
    <mergeCell ref="C50:D50"/>
    <mergeCell ref="E51:F51"/>
    <mergeCell ref="E52:F52"/>
    <mergeCell ref="H26:I26"/>
    <mergeCell ref="H27:I27"/>
    <mergeCell ref="H28:I28"/>
    <mergeCell ref="F8:G8"/>
    <mergeCell ref="F9:G9"/>
    <mergeCell ref="H19:I19"/>
    <mergeCell ref="H22:I22"/>
    <mergeCell ref="H23:I23"/>
    <mergeCell ref="H24:I24"/>
    <mergeCell ref="H20:I20"/>
    <mergeCell ref="H21:I21"/>
    <mergeCell ref="H8:N8"/>
    <mergeCell ref="H9:N9"/>
    <mergeCell ref="J18:L18"/>
    <mergeCell ref="M18:O18"/>
  </mergeCells>
  <phoneticPr fontId="0" type="noConversion"/>
  <conditionalFormatting sqref="G20:G55">
    <cfRule type="expression" dxfId="36" priority="17" stopIfTrue="1">
      <formula>$F$9="Integrale kostensystematiek"</formula>
    </cfRule>
  </conditionalFormatting>
  <conditionalFormatting sqref="O170:P170">
    <cfRule type="cellIs" dxfId="32" priority="18" stopIfTrue="1" operator="lessThan">
      <formula>1</formula>
    </cfRule>
  </conditionalFormatting>
  <dataValidations count="6">
    <dataValidation type="decimal" operator="greaterThanOrEqual" allowBlank="1" showInputMessage="1" showErrorMessage="1" error="De afschrijvingsperiode moet minimaal 5 jaar bedragen." sqref="F62:F83" xr:uid="{6392C94D-FB10-4487-8450-BB1E0D560CAC}">
      <formula1>5</formula1>
    </dataValidation>
    <dataValidation type="decimal" operator="greaterThanOrEqual" allowBlank="1" showInputMessage="1" showErrorMessage="1" sqref="F90:F107" xr:uid="{53382F86-706B-43D9-BE18-DEFB5EDDEBCE}">
      <formula1>5</formula1>
    </dataValidation>
    <dataValidation type="date" allowBlank="1" showInputMessage="1" showErrorMessage="1" errorTitle="Let op!" error="De aanschafdatum moet tussen de start- en einddatum van het project vallen!" sqref="D90:D107" xr:uid="{96368786-D243-4A7A-843D-407095BBE93B}">
      <formula1>Startdatum</formula1>
      <formula2>Einddatum</formula2>
    </dataValidation>
    <dataValidation type="custom" allowBlank="1" showInputMessage="1" showErrorMessage="1" error="Optelling IO en EO is hoger dan totale subsidiale kosten." sqref="L90:L107" xr:uid="{5AA89DD4-C95D-48D9-B5A0-CD5CC61DA91D}">
      <formula1>SUM($J90:$K90)&lt;$I90</formula1>
    </dataValidation>
    <dataValidation type="list" allowBlank="1" showErrorMessage="1" sqref="F9:G9" xr:uid="{761EF96D-3574-42AA-B64C-7B5221E9C50C}">
      <formula1>Loonsystematiek</formula1>
    </dataValidation>
    <dataValidation type="list" allowBlank="1" showErrorMessage="1" sqref="F8:G8" xr:uid="{189C6965-6384-4B7A-BCC0-113D20696F54}">
      <formula1>BTW</formula1>
    </dataValidation>
  </dataValidations>
  <hyperlinks>
    <hyperlink ref="H89" location="'Uitleg posten O&amp;O&amp;I'!A1" display="Restwaarde [zie 'Uitleg posten O&amp;O&amp;I]" xr:uid="{295E1A60-47FB-4EC6-8AF6-BA4E3EC87738}"/>
    <hyperlink ref="F61" location="'Uitleg posten O&amp;O&amp;I'!A1" display="Afschrijving in jaren (minimaal 5 jaar) [zie Uitleg posten O&amp;O&amp;I]" xr:uid="{7B1002BC-7162-4A68-B89B-B201284F2510}"/>
  </hyperlinks>
  <pageMargins left="0.19685039370078741" right="0.19685039370078741" top="0.19685039370078741" bottom="0.19685039370078741" header="0" footer="0.19685039370078741"/>
  <pageSetup paperSize="9" scale="51" fitToHeight="2" orientation="landscape" r:id="rId1"/>
  <headerFooter alignWithMargins="0"/>
  <rowBreaks count="3" manualBreakCount="3">
    <brk id="56" max="12" man="1"/>
    <brk id="109" max="12" man="1"/>
    <brk id="155" max="12" man="1"/>
  </rowBreaks>
  <ignoredErrors>
    <ignoredError sqref="M20:N55 M90:N107 M62:N83 M152:N152" unlockedFormula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D6E5A95-53DD-4628-A604-07E014857F3F}">
            <xm:f>Deelnemersoverzicht!$C$20&lt;&gt;Lijsten!$A$23</xm:f>
            <x14:dxf>
              <font>
                <color theme="0"/>
              </font>
              <fill>
                <patternFill>
                  <fgColor theme="0"/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L19:L55 O19:O56 L61:L83 O61:O84 L89:L107 O89:O108 L111:L129 O111:O130 O133:O154 N159:N162 N164 N166:N167 N170</xm:sqref>
        </x14:conditionalFormatting>
        <x14:conditionalFormatting xmlns:xm="http://schemas.microsoft.com/office/excel/2006/main">
          <x14:cfRule type="expression" priority="16" id="{BCD66940-2AD1-4112-9070-7000B5492628}">
            <xm:f>Deelnemersoverzicht!$C$20=Lijsten!$A$23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M89:N108 J19:K55 M19:N56 J61:K83 M61:N84 J89:K107 J111:K129 M111:N130 M133:N154 L159:M170</xm:sqref>
        </x14:conditionalFormatting>
        <x14:conditionalFormatting xmlns:xm="http://schemas.microsoft.com/office/excel/2006/main">
          <x14:cfRule type="expression" priority="9" stopIfTrue="1" id="{752E47D0-53A7-43A8-8390-87DDD5073F93}">
            <xm:f>Deelnemersoverzicht!$C$19=Lijsten!$A$23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M108:N108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29">
    <tabColor rgb="FFFFFF00"/>
  </sheetPr>
  <dimension ref="A1:V191"/>
  <sheetViews>
    <sheetView showGridLines="0" zoomScale="90" zoomScaleNormal="90" zoomScaleSheetLayoutView="59" workbookViewId="0">
      <selection activeCell="B3" sqref="B3"/>
    </sheetView>
  </sheetViews>
  <sheetFormatPr baseColWidth="10" defaultColWidth="0" defaultRowHeight="16" zeroHeight="1" x14ac:dyDescent="0.2"/>
  <cols>
    <col min="1" max="1" width="1.6640625" style="319" customWidth="1"/>
    <col min="2" max="2" width="15.6640625" style="362" customWidth="1"/>
    <col min="3" max="3" width="45.5" style="362" customWidth="1"/>
    <col min="4" max="4" width="17.5" style="362" customWidth="1"/>
    <col min="5" max="5" width="16.83203125" style="362" customWidth="1"/>
    <col min="6" max="7" width="20.1640625" style="362" customWidth="1"/>
    <col min="8" max="8" width="19.5" style="362" customWidth="1"/>
    <col min="9" max="9" width="14" style="362" customWidth="1"/>
    <col min="10" max="10" width="14.33203125" style="362" customWidth="1"/>
    <col min="11" max="12" width="16" style="362" customWidth="1"/>
    <col min="13" max="13" width="21" style="362" customWidth="1"/>
    <col min="14" max="14" width="17.83203125" style="362" customWidth="1"/>
    <col min="15" max="15" width="15.1640625" style="362" customWidth="1"/>
    <col min="16" max="16" width="5" style="362" customWidth="1"/>
    <col min="17" max="17" width="7" style="362" hidden="1" customWidth="1"/>
    <col min="18" max="18" width="11.5" style="362" hidden="1" customWidth="1"/>
    <col min="19" max="19" width="10" style="362" hidden="1" customWidth="1"/>
    <col min="20" max="20" width="9.1640625" style="42" hidden="1" customWidth="1"/>
    <col min="21" max="21" width="24.83203125" style="319" hidden="1" customWidth="1"/>
    <col min="22" max="16384" width="9.1640625" style="319" hidden="1"/>
  </cols>
  <sheetData>
    <row r="1" spans="1:21" x14ac:dyDescent="0.2">
      <c r="A1" s="317"/>
      <c r="B1" s="317"/>
      <c r="C1" s="317" t="s">
        <v>224</v>
      </c>
      <c r="D1" s="317"/>
      <c r="E1" s="317"/>
      <c r="F1" s="317"/>
      <c r="G1" s="317"/>
      <c r="H1" s="312" t="str">
        <f>IF(Deelnemersoverzicht!B5="(Dit veld wordt ingevuld door RVO)","",Deelnemersoverzicht!B5)</f>
        <v>Dit veld wordt door RVO ingevuld</v>
      </c>
      <c r="I1" s="317"/>
      <c r="J1" s="317"/>
      <c r="K1" s="317"/>
      <c r="L1" s="317"/>
      <c r="M1" s="317"/>
      <c r="N1" s="317"/>
      <c r="O1" s="317"/>
      <c r="P1" s="318"/>
      <c r="Q1" s="318"/>
      <c r="R1" s="318"/>
      <c r="S1" s="318"/>
      <c r="T1" s="319"/>
      <c r="U1" s="320" t="s">
        <v>225</v>
      </c>
    </row>
    <row r="2" spans="1:21" ht="18" x14ac:dyDescent="0.2">
      <c r="A2" s="321"/>
      <c r="B2" s="321"/>
      <c r="C2" s="322" t="s">
        <v>226</v>
      </c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3"/>
      <c r="Q2" s="323"/>
      <c r="R2" s="323"/>
      <c r="S2" s="323"/>
      <c r="T2" s="319"/>
    </row>
    <row r="3" spans="1:21" ht="13" x14ac:dyDescent="0.15">
      <c r="B3" s="319"/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19"/>
      <c r="O3" s="319"/>
      <c r="P3" s="42"/>
      <c r="Q3" s="42"/>
      <c r="R3" s="42"/>
      <c r="S3" s="42"/>
      <c r="T3" s="319"/>
    </row>
    <row r="4" spans="1:21" ht="13" x14ac:dyDescent="0.15">
      <c r="B4" s="324"/>
      <c r="C4" s="324" t="s">
        <v>227</v>
      </c>
      <c r="D4" s="324"/>
      <c r="E4" s="325"/>
      <c r="F4" s="325"/>
      <c r="G4" s="325"/>
      <c r="H4" s="325"/>
      <c r="I4" s="325"/>
      <c r="J4" s="325"/>
      <c r="K4" s="325"/>
      <c r="L4" s="325"/>
      <c r="M4" s="325"/>
      <c r="N4" s="325"/>
      <c r="O4" s="325"/>
      <c r="P4" s="326"/>
      <c r="Q4" s="327"/>
      <c r="R4" s="327"/>
      <c r="S4" s="327"/>
      <c r="T4" s="319"/>
    </row>
    <row r="5" spans="1:21" ht="13" x14ac:dyDescent="0.15">
      <c r="B5" s="312"/>
      <c r="C5" s="328"/>
      <c r="D5" s="328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42"/>
      <c r="Q5" s="42"/>
      <c r="R5" s="42"/>
      <c r="S5" s="42"/>
      <c r="T5" s="319"/>
    </row>
    <row r="6" spans="1:21" ht="15" customHeight="1" x14ac:dyDescent="0.15">
      <c r="B6" s="312"/>
      <c r="C6" s="329" t="str">
        <f>Deelnemersoverzicht!A21</f>
        <v>Deelnemer 2 (D2)</v>
      </c>
      <c r="D6" s="329"/>
      <c r="E6" s="319"/>
      <c r="F6" s="330">
        <f>Deelnemersoverzicht!B21</f>
        <v>0</v>
      </c>
      <c r="G6" s="331"/>
      <c r="H6" s="332"/>
      <c r="I6" s="332"/>
      <c r="J6" s="332"/>
      <c r="K6" s="332"/>
      <c r="L6" s="332"/>
      <c r="M6" s="332"/>
      <c r="N6" s="333"/>
      <c r="O6" s="36"/>
      <c r="P6" s="42"/>
      <c r="Q6" s="42"/>
      <c r="R6" s="42"/>
      <c r="S6" s="42"/>
      <c r="T6" s="319"/>
    </row>
    <row r="7" spans="1:21" ht="15" customHeight="1" x14ac:dyDescent="0.15">
      <c r="B7" s="312"/>
      <c r="C7" s="329" t="s">
        <v>228</v>
      </c>
      <c r="D7" s="329"/>
      <c r="E7" s="319"/>
      <c r="F7" s="330">
        <f>Deelnemersoverzicht!B6</f>
        <v>0</v>
      </c>
      <c r="G7" s="331"/>
      <c r="H7" s="331"/>
      <c r="I7" s="331"/>
      <c r="J7" s="331"/>
      <c r="K7" s="331"/>
      <c r="L7" s="331"/>
      <c r="M7" s="331"/>
      <c r="N7" s="334"/>
      <c r="O7" s="335"/>
      <c r="P7" s="42"/>
      <c r="Q7" s="42"/>
      <c r="R7" s="42"/>
      <c r="S7" s="42"/>
      <c r="T7" s="319"/>
    </row>
    <row r="8" spans="1:21" ht="15" customHeight="1" x14ac:dyDescent="0.15">
      <c r="B8" s="312"/>
      <c r="C8" s="329" t="s">
        <v>229</v>
      </c>
      <c r="D8" s="329"/>
      <c r="E8" s="319"/>
      <c r="F8" s="450" t="s">
        <v>116</v>
      </c>
      <c r="G8" s="451"/>
      <c r="H8" s="432"/>
      <c r="I8" s="432"/>
      <c r="J8" s="432"/>
      <c r="K8" s="432"/>
      <c r="L8" s="432"/>
      <c r="M8" s="432"/>
      <c r="N8" s="433"/>
      <c r="O8" s="336"/>
      <c r="P8" s="337"/>
      <c r="Q8" s="337"/>
      <c r="R8" s="337"/>
      <c r="S8" s="337"/>
      <c r="T8" s="338"/>
    </row>
    <row r="9" spans="1:21" ht="15" customHeight="1" x14ac:dyDescent="0.15">
      <c r="B9" s="312"/>
      <c r="C9" s="339" t="s">
        <v>230</v>
      </c>
      <c r="D9" s="319"/>
      <c r="E9" s="319"/>
      <c r="F9" s="450" t="s">
        <v>116</v>
      </c>
      <c r="G9" s="451"/>
      <c r="H9" s="432"/>
      <c r="I9" s="432"/>
      <c r="J9" s="432"/>
      <c r="K9" s="432"/>
      <c r="L9" s="432"/>
      <c r="M9" s="432"/>
      <c r="N9" s="433"/>
      <c r="O9" s="336"/>
      <c r="P9" s="337"/>
      <c r="Q9" s="337"/>
      <c r="R9" s="337"/>
      <c r="S9" s="337"/>
      <c r="T9" s="338"/>
    </row>
    <row r="10" spans="1:21" ht="15.75" customHeight="1" x14ac:dyDescent="0.15">
      <c r="B10" s="312"/>
      <c r="C10" s="319"/>
      <c r="D10" s="319"/>
      <c r="E10" s="319"/>
      <c r="F10" s="340" t="str">
        <f>IF(F9="Integrale kostensystematiek","Let op! U dient in de begroting de IKS-tarieven zo te specificeren dat deze te controleren zijn op basis van de door u aangeleverde","")</f>
        <v/>
      </c>
      <c r="G10" s="340"/>
      <c r="H10" s="340"/>
      <c r="I10" s="340"/>
      <c r="J10" s="340"/>
      <c r="K10" s="340"/>
      <c r="L10" s="340"/>
      <c r="M10" s="340"/>
      <c r="N10" s="340"/>
      <c r="O10" s="341"/>
      <c r="P10" s="337"/>
      <c r="Q10" s="337"/>
      <c r="R10" s="337"/>
      <c r="S10" s="337"/>
      <c r="T10" s="319"/>
    </row>
    <row r="11" spans="1:21" ht="15.75" customHeight="1" x14ac:dyDescent="0.15">
      <c r="B11" s="312"/>
      <c r="C11" s="319"/>
      <c r="D11" s="319"/>
      <c r="E11" s="319"/>
      <c r="F11" s="341" t="str">
        <f>IF(F9="Integrale kostensystematiek","IKS tarieven aan RVO. Bijvoorbeeld: divisie R&amp;D, loonschaal 10. Vul dit in bij toelichting IKS.","")</f>
        <v/>
      </c>
      <c r="G11" s="341"/>
      <c r="H11" s="341"/>
      <c r="I11" s="341"/>
      <c r="J11" s="341"/>
      <c r="K11" s="341"/>
      <c r="L11" s="341"/>
      <c r="M11" s="341"/>
      <c r="N11" s="341"/>
      <c r="O11" s="341"/>
      <c r="P11" s="337"/>
      <c r="Q11" s="337"/>
      <c r="R11" s="337"/>
      <c r="S11" s="337"/>
      <c r="T11" s="319"/>
    </row>
    <row r="12" spans="1:21" ht="15.75" customHeight="1" x14ac:dyDescent="0.15">
      <c r="B12" s="312"/>
      <c r="C12" s="319"/>
      <c r="D12" s="319"/>
      <c r="E12" s="319"/>
      <c r="F12" s="341"/>
      <c r="G12" s="341"/>
      <c r="H12" s="341"/>
      <c r="I12" s="341"/>
      <c r="J12" s="341"/>
      <c r="K12" s="341"/>
      <c r="L12" s="341"/>
      <c r="M12" s="341"/>
      <c r="N12" s="341"/>
      <c r="O12" s="341"/>
      <c r="P12" s="337"/>
      <c r="Q12" s="337"/>
      <c r="R12" s="337"/>
      <c r="S12" s="337"/>
      <c r="T12" s="319"/>
    </row>
    <row r="13" spans="1:21" ht="15.75" customHeight="1" x14ac:dyDescent="0.15">
      <c r="B13" s="324" t="s">
        <v>231</v>
      </c>
      <c r="C13" s="342"/>
      <c r="D13" s="343"/>
      <c r="E13" s="344"/>
      <c r="F13" s="342"/>
      <c r="G13" s="342"/>
      <c r="H13" s="342"/>
      <c r="I13" s="342"/>
      <c r="J13" s="342"/>
      <c r="K13" s="342"/>
      <c r="L13" s="342"/>
      <c r="M13" s="342"/>
      <c r="N13" s="342"/>
      <c r="O13" s="342"/>
      <c r="P13" s="345"/>
      <c r="Q13" s="337"/>
      <c r="R13" s="337"/>
      <c r="S13" s="337"/>
      <c r="T13" s="319"/>
    </row>
    <row r="14" spans="1:21" ht="13" x14ac:dyDescent="0.15">
      <c r="B14" s="324" t="s">
        <v>232</v>
      </c>
      <c r="C14" s="342"/>
      <c r="D14" s="343"/>
      <c r="E14" s="344"/>
      <c r="F14" s="342"/>
      <c r="G14" s="342"/>
      <c r="H14" s="342"/>
      <c r="I14" s="342"/>
      <c r="J14" s="342"/>
      <c r="K14" s="342"/>
      <c r="L14" s="342"/>
      <c r="M14" s="342"/>
      <c r="N14" s="342"/>
      <c r="O14" s="342"/>
      <c r="P14" s="345"/>
      <c r="Q14" s="337"/>
      <c r="R14" s="337"/>
      <c r="S14" s="337"/>
      <c r="T14" s="319"/>
    </row>
    <row r="15" spans="1:21" ht="13" x14ac:dyDescent="0.15">
      <c r="B15" s="312"/>
      <c r="C15" s="319"/>
      <c r="D15" s="319"/>
      <c r="E15" s="319"/>
      <c r="F15" s="319"/>
      <c r="G15" s="319"/>
      <c r="H15" s="319"/>
      <c r="I15" s="319"/>
      <c r="J15" s="319"/>
      <c r="K15" s="319"/>
      <c r="L15" s="319"/>
      <c r="M15" s="319"/>
      <c r="N15" s="319"/>
      <c r="O15" s="319"/>
      <c r="P15" s="337"/>
      <c r="Q15" s="337"/>
      <c r="R15" s="337"/>
      <c r="S15" s="337"/>
      <c r="T15" s="319"/>
    </row>
    <row r="16" spans="1:21" ht="13" x14ac:dyDescent="0.15">
      <c r="B16" s="324" t="s">
        <v>233</v>
      </c>
      <c r="C16" s="324" t="s">
        <v>234</v>
      </c>
      <c r="D16" s="346"/>
      <c r="E16" s="325"/>
      <c r="F16" s="325"/>
      <c r="G16" s="325"/>
      <c r="H16" s="325"/>
      <c r="I16" s="325"/>
      <c r="J16" s="325"/>
      <c r="K16" s="325"/>
      <c r="L16" s="325"/>
      <c r="M16" s="325"/>
      <c r="N16" s="325"/>
      <c r="O16" s="325"/>
      <c r="P16" s="326"/>
      <c r="Q16" s="327"/>
      <c r="R16" s="327"/>
      <c r="S16" s="327"/>
      <c r="T16" s="319"/>
    </row>
    <row r="17" spans="2:20" ht="13" x14ac:dyDescent="0.15">
      <c r="B17" s="312"/>
      <c r="C17" s="319"/>
      <c r="D17" s="328"/>
      <c r="E17" s="319"/>
      <c r="F17" s="319"/>
      <c r="G17" s="319"/>
      <c r="H17" s="319"/>
      <c r="I17" s="319"/>
      <c r="J17" s="319"/>
      <c r="K17" s="319"/>
      <c r="L17" s="319"/>
      <c r="M17" s="319"/>
      <c r="N17" s="319"/>
      <c r="O17" s="319"/>
      <c r="P17" s="42"/>
      <c r="Q17" s="42"/>
      <c r="R17" s="42"/>
      <c r="S17" s="42"/>
      <c r="T17" s="319"/>
    </row>
    <row r="18" spans="2:20" ht="13" x14ac:dyDescent="0.15">
      <c r="B18" s="312"/>
      <c r="C18" s="319"/>
      <c r="D18" s="328"/>
      <c r="E18" s="319"/>
      <c r="F18" s="3"/>
      <c r="G18" s="347" t="str">
        <f>IF(AND($F$9="Integrale kostensystematiek",COUNTA(C20:D55)&gt;COUNTA(G20:G55)),"Let op! U dient de Toelichting IKS in te vullen","")</f>
        <v/>
      </c>
      <c r="H18" s="3"/>
      <c r="I18" s="3"/>
      <c r="J18" s="434" t="s">
        <v>235</v>
      </c>
      <c r="K18" s="435"/>
      <c r="L18" s="436"/>
      <c r="M18" s="434" t="s">
        <v>236</v>
      </c>
      <c r="N18" s="435"/>
      <c r="O18" s="436"/>
      <c r="P18" s="42"/>
      <c r="Q18" s="42"/>
      <c r="R18" s="42"/>
      <c r="S18" s="42"/>
      <c r="T18" s="319"/>
    </row>
    <row r="19" spans="2:20" ht="24" customHeight="1" x14ac:dyDescent="0.15">
      <c r="B19" s="348" t="s">
        <v>237</v>
      </c>
      <c r="C19" s="461" t="s">
        <v>238</v>
      </c>
      <c r="D19" s="462"/>
      <c r="E19" s="463" t="s">
        <v>239</v>
      </c>
      <c r="F19" s="463"/>
      <c r="G19" s="351" t="s">
        <v>285</v>
      </c>
      <c r="H19" s="463" t="s">
        <v>241</v>
      </c>
      <c r="I19" s="463"/>
      <c r="J19" s="72" t="str">
        <f>IF(Deelnemersoverzicht!$C$21=Lijsten!$A$23,"",Lijsten!$D$3)</f>
        <v>Industrieel onderzoek</v>
      </c>
      <c r="K19" s="72" t="str">
        <f>IF(Deelnemersoverzicht!$C$21=Lijsten!$A$23,"",Lijsten!$D$4)</f>
        <v>Experimentele ontwikkeling</v>
      </c>
      <c r="L19" s="72" t="s">
        <v>242</v>
      </c>
      <c r="M19" s="72" t="str">
        <f>IF(Deelnemersoverzicht!$C$21=Lijsten!$A$23,"",Lijsten!$D$3)</f>
        <v>Industrieel onderzoek</v>
      </c>
      <c r="N19" s="72" t="str">
        <f>IF(Deelnemersoverzicht!$C$21=Lijsten!$A$23,"",Lijsten!$D$4)</f>
        <v>Experimentele ontwikkeling</v>
      </c>
      <c r="O19" s="72" t="s">
        <v>242</v>
      </c>
      <c r="P19" s="352"/>
      <c r="Q19" s="352"/>
      <c r="R19" s="352"/>
      <c r="S19" s="352"/>
      <c r="T19" s="319"/>
    </row>
    <row r="20" spans="2:20" ht="13" x14ac:dyDescent="0.15">
      <c r="B20" s="93"/>
      <c r="C20" s="448"/>
      <c r="D20" s="449"/>
      <c r="E20" s="448"/>
      <c r="F20" s="449"/>
      <c r="G20" s="130"/>
      <c r="H20" s="455"/>
      <c r="I20" s="465"/>
      <c r="J20" s="94"/>
      <c r="K20" s="94"/>
      <c r="L20" s="94"/>
      <c r="M20" s="315">
        <f>+H20*J20</f>
        <v>0</v>
      </c>
      <c r="N20" s="315">
        <f t="shared" ref="N20:N55" si="0">+H20*K20</f>
        <v>0</v>
      </c>
      <c r="O20" s="310">
        <f>H20*L20</f>
        <v>0</v>
      </c>
      <c r="P20" s="337"/>
      <c r="Q20" s="337"/>
      <c r="R20" s="337"/>
      <c r="S20" s="337"/>
      <c r="T20" s="319"/>
    </row>
    <row r="21" spans="2:20" ht="13" x14ac:dyDescent="0.15">
      <c r="B21" s="93"/>
      <c r="C21" s="448"/>
      <c r="D21" s="449"/>
      <c r="E21" s="448"/>
      <c r="F21" s="449"/>
      <c r="G21" s="130"/>
      <c r="H21" s="455"/>
      <c r="I21" s="456"/>
      <c r="J21" s="94"/>
      <c r="K21" s="94"/>
      <c r="L21" s="94"/>
      <c r="M21" s="315">
        <f>+H21*J21</f>
        <v>0</v>
      </c>
      <c r="N21" s="315">
        <f t="shared" si="0"/>
        <v>0</v>
      </c>
      <c r="O21" s="310">
        <f>H21*L21</f>
        <v>0</v>
      </c>
      <c r="P21" s="337"/>
      <c r="Q21" s="337"/>
      <c r="R21" s="337"/>
      <c r="S21" s="337"/>
      <c r="T21" s="319"/>
    </row>
    <row r="22" spans="2:20" ht="13" x14ac:dyDescent="0.15">
      <c r="B22" s="93"/>
      <c r="C22" s="448"/>
      <c r="D22" s="449"/>
      <c r="E22" s="448"/>
      <c r="F22" s="449"/>
      <c r="G22" s="130"/>
      <c r="H22" s="455"/>
      <c r="I22" s="456"/>
      <c r="J22" s="94"/>
      <c r="K22" s="94"/>
      <c r="L22" s="94"/>
      <c r="M22" s="315">
        <f t="shared" ref="M22:M55" si="1">+H22*J22</f>
        <v>0</v>
      </c>
      <c r="N22" s="315">
        <f t="shared" si="0"/>
        <v>0</v>
      </c>
      <c r="O22" s="310">
        <f t="shared" ref="O22:O55" si="2">H22*L22</f>
        <v>0</v>
      </c>
      <c r="P22" s="337"/>
      <c r="Q22" s="337"/>
      <c r="R22" s="337"/>
      <c r="S22" s="337"/>
      <c r="T22" s="319"/>
    </row>
    <row r="23" spans="2:20" ht="13" x14ac:dyDescent="0.15">
      <c r="B23" s="93"/>
      <c r="C23" s="448"/>
      <c r="D23" s="449"/>
      <c r="E23" s="448"/>
      <c r="F23" s="449"/>
      <c r="G23" s="130"/>
      <c r="H23" s="455"/>
      <c r="I23" s="456"/>
      <c r="J23" s="94"/>
      <c r="K23" s="94"/>
      <c r="L23" s="94"/>
      <c r="M23" s="315">
        <f t="shared" si="1"/>
        <v>0</v>
      </c>
      <c r="N23" s="315">
        <f t="shared" si="0"/>
        <v>0</v>
      </c>
      <c r="O23" s="310">
        <f t="shared" si="2"/>
        <v>0</v>
      </c>
      <c r="P23" s="337"/>
      <c r="Q23" s="337"/>
      <c r="R23" s="337"/>
      <c r="S23" s="337"/>
      <c r="T23" s="319"/>
    </row>
    <row r="24" spans="2:20" ht="13" x14ac:dyDescent="0.15">
      <c r="B24" s="93"/>
      <c r="C24" s="448"/>
      <c r="D24" s="449"/>
      <c r="E24" s="448"/>
      <c r="F24" s="449"/>
      <c r="G24" s="130"/>
      <c r="H24" s="455"/>
      <c r="I24" s="456"/>
      <c r="J24" s="94"/>
      <c r="K24" s="94"/>
      <c r="L24" s="94"/>
      <c r="M24" s="315">
        <f t="shared" si="1"/>
        <v>0</v>
      </c>
      <c r="N24" s="315">
        <f t="shared" si="0"/>
        <v>0</v>
      </c>
      <c r="O24" s="310">
        <f t="shared" si="2"/>
        <v>0</v>
      </c>
      <c r="P24" s="337"/>
      <c r="Q24" s="337"/>
      <c r="R24" s="337"/>
      <c r="S24" s="337"/>
      <c r="T24" s="319"/>
    </row>
    <row r="25" spans="2:20" ht="13" x14ac:dyDescent="0.15">
      <c r="B25" s="93"/>
      <c r="C25" s="448"/>
      <c r="D25" s="449"/>
      <c r="E25" s="448"/>
      <c r="F25" s="449"/>
      <c r="G25" s="130"/>
      <c r="H25" s="455"/>
      <c r="I25" s="456"/>
      <c r="J25" s="94"/>
      <c r="K25" s="94"/>
      <c r="L25" s="94"/>
      <c r="M25" s="315">
        <f t="shared" si="1"/>
        <v>0</v>
      </c>
      <c r="N25" s="315">
        <f t="shared" si="0"/>
        <v>0</v>
      </c>
      <c r="O25" s="310">
        <f t="shared" si="2"/>
        <v>0</v>
      </c>
      <c r="P25" s="337"/>
      <c r="Q25" s="337"/>
      <c r="R25" s="337"/>
      <c r="S25" s="337"/>
      <c r="T25" s="319"/>
    </row>
    <row r="26" spans="2:20" ht="13" x14ac:dyDescent="0.15">
      <c r="B26" s="93"/>
      <c r="C26" s="448"/>
      <c r="D26" s="449"/>
      <c r="E26" s="448"/>
      <c r="F26" s="449"/>
      <c r="G26" s="130"/>
      <c r="H26" s="455"/>
      <c r="I26" s="456"/>
      <c r="J26" s="94"/>
      <c r="K26" s="94"/>
      <c r="L26" s="94"/>
      <c r="M26" s="315">
        <f t="shared" si="1"/>
        <v>0</v>
      </c>
      <c r="N26" s="315">
        <f t="shared" si="0"/>
        <v>0</v>
      </c>
      <c r="O26" s="310">
        <f t="shared" si="2"/>
        <v>0</v>
      </c>
      <c r="P26" s="337"/>
      <c r="Q26" s="337"/>
      <c r="R26" s="337"/>
      <c r="S26" s="337"/>
      <c r="T26" s="319"/>
    </row>
    <row r="27" spans="2:20" ht="13" x14ac:dyDescent="0.15">
      <c r="B27" s="93"/>
      <c r="C27" s="448"/>
      <c r="D27" s="449"/>
      <c r="E27" s="448"/>
      <c r="F27" s="449"/>
      <c r="G27" s="130"/>
      <c r="H27" s="455"/>
      <c r="I27" s="456"/>
      <c r="J27" s="94"/>
      <c r="K27" s="94"/>
      <c r="L27" s="94"/>
      <c r="M27" s="315">
        <f t="shared" si="1"/>
        <v>0</v>
      </c>
      <c r="N27" s="315">
        <f t="shared" si="0"/>
        <v>0</v>
      </c>
      <c r="O27" s="310">
        <f t="shared" si="2"/>
        <v>0</v>
      </c>
      <c r="P27" s="337"/>
      <c r="Q27" s="337"/>
      <c r="R27" s="337"/>
      <c r="S27" s="337"/>
      <c r="T27" s="319"/>
    </row>
    <row r="28" spans="2:20" ht="13" x14ac:dyDescent="0.15">
      <c r="B28" s="93"/>
      <c r="C28" s="448"/>
      <c r="D28" s="449"/>
      <c r="E28" s="448"/>
      <c r="F28" s="449"/>
      <c r="G28" s="130"/>
      <c r="H28" s="455"/>
      <c r="I28" s="456"/>
      <c r="J28" s="94"/>
      <c r="K28" s="94"/>
      <c r="L28" s="94"/>
      <c r="M28" s="315">
        <f t="shared" si="1"/>
        <v>0</v>
      </c>
      <c r="N28" s="315">
        <f t="shared" si="0"/>
        <v>0</v>
      </c>
      <c r="O28" s="310">
        <f t="shared" si="2"/>
        <v>0</v>
      </c>
      <c r="P28" s="337"/>
      <c r="Q28" s="337"/>
      <c r="R28" s="337"/>
      <c r="S28" s="337"/>
      <c r="T28" s="319"/>
    </row>
    <row r="29" spans="2:20" ht="13" x14ac:dyDescent="0.15">
      <c r="B29" s="93"/>
      <c r="C29" s="448"/>
      <c r="D29" s="449"/>
      <c r="E29" s="448"/>
      <c r="F29" s="449"/>
      <c r="G29" s="130"/>
      <c r="H29" s="455"/>
      <c r="I29" s="456"/>
      <c r="J29" s="94"/>
      <c r="K29" s="94"/>
      <c r="L29" s="94"/>
      <c r="M29" s="315">
        <f t="shared" si="1"/>
        <v>0</v>
      </c>
      <c r="N29" s="315">
        <f t="shared" si="0"/>
        <v>0</v>
      </c>
      <c r="O29" s="310">
        <f t="shared" si="2"/>
        <v>0</v>
      </c>
      <c r="P29" s="337"/>
      <c r="Q29" s="337"/>
      <c r="R29" s="337"/>
      <c r="S29" s="337"/>
      <c r="T29" s="319"/>
    </row>
    <row r="30" spans="2:20" ht="13" x14ac:dyDescent="0.15">
      <c r="B30" s="93"/>
      <c r="C30" s="448"/>
      <c r="D30" s="449"/>
      <c r="E30" s="448"/>
      <c r="F30" s="449"/>
      <c r="G30" s="130"/>
      <c r="H30" s="455"/>
      <c r="I30" s="456"/>
      <c r="J30" s="94"/>
      <c r="K30" s="94"/>
      <c r="L30" s="94"/>
      <c r="M30" s="315">
        <f t="shared" si="1"/>
        <v>0</v>
      </c>
      <c r="N30" s="315">
        <f t="shared" si="0"/>
        <v>0</v>
      </c>
      <c r="O30" s="310">
        <f t="shared" si="2"/>
        <v>0</v>
      </c>
      <c r="P30" s="337"/>
      <c r="Q30" s="337"/>
      <c r="R30" s="337"/>
      <c r="S30" s="337"/>
      <c r="T30" s="319"/>
    </row>
    <row r="31" spans="2:20" ht="13" x14ac:dyDescent="0.15">
      <c r="B31" s="93"/>
      <c r="C31" s="448"/>
      <c r="D31" s="449"/>
      <c r="E31" s="448"/>
      <c r="F31" s="449"/>
      <c r="G31" s="130"/>
      <c r="H31" s="455"/>
      <c r="I31" s="456"/>
      <c r="J31" s="94"/>
      <c r="K31" s="94"/>
      <c r="L31" s="94"/>
      <c r="M31" s="315">
        <f t="shared" si="1"/>
        <v>0</v>
      </c>
      <c r="N31" s="315">
        <f t="shared" si="0"/>
        <v>0</v>
      </c>
      <c r="O31" s="310">
        <f t="shared" si="2"/>
        <v>0</v>
      </c>
      <c r="P31" s="337"/>
      <c r="Q31" s="337"/>
      <c r="R31" s="337"/>
      <c r="S31" s="337"/>
      <c r="T31" s="319"/>
    </row>
    <row r="32" spans="2:20" ht="13" x14ac:dyDescent="0.15">
      <c r="B32" s="93"/>
      <c r="C32" s="448"/>
      <c r="D32" s="449"/>
      <c r="E32" s="448"/>
      <c r="F32" s="449"/>
      <c r="G32" s="130"/>
      <c r="H32" s="455"/>
      <c r="I32" s="456"/>
      <c r="J32" s="94"/>
      <c r="K32" s="94"/>
      <c r="L32" s="94"/>
      <c r="M32" s="315">
        <f t="shared" si="1"/>
        <v>0</v>
      </c>
      <c r="N32" s="315">
        <f t="shared" si="0"/>
        <v>0</v>
      </c>
      <c r="O32" s="310">
        <f t="shared" si="2"/>
        <v>0</v>
      </c>
      <c r="P32" s="337"/>
      <c r="Q32" s="337"/>
      <c r="R32" s="337"/>
      <c r="S32" s="337"/>
      <c r="T32" s="319"/>
    </row>
    <row r="33" spans="2:20" ht="13" x14ac:dyDescent="0.15">
      <c r="B33" s="93"/>
      <c r="C33" s="448"/>
      <c r="D33" s="449"/>
      <c r="E33" s="448"/>
      <c r="F33" s="449"/>
      <c r="G33" s="130"/>
      <c r="H33" s="455"/>
      <c r="I33" s="456"/>
      <c r="J33" s="94"/>
      <c r="K33" s="94"/>
      <c r="L33" s="94"/>
      <c r="M33" s="315">
        <f t="shared" si="1"/>
        <v>0</v>
      </c>
      <c r="N33" s="315">
        <f t="shared" si="0"/>
        <v>0</v>
      </c>
      <c r="O33" s="310">
        <f t="shared" si="2"/>
        <v>0</v>
      </c>
      <c r="P33" s="337"/>
      <c r="Q33" s="337"/>
      <c r="R33" s="337"/>
      <c r="S33" s="337"/>
      <c r="T33" s="319"/>
    </row>
    <row r="34" spans="2:20" ht="13" x14ac:dyDescent="0.15">
      <c r="B34" s="93"/>
      <c r="C34" s="448"/>
      <c r="D34" s="449"/>
      <c r="E34" s="448"/>
      <c r="F34" s="449"/>
      <c r="G34" s="130"/>
      <c r="H34" s="455"/>
      <c r="I34" s="456"/>
      <c r="J34" s="94"/>
      <c r="K34" s="94"/>
      <c r="L34" s="94"/>
      <c r="M34" s="315">
        <f t="shared" si="1"/>
        <v>0</v>
      </c>
      <c r="N34" s="315">
        <f t="shared" si="0"/>
        <v>0</v>
      </c>
      <c r="O34" s="310">
        <f t="shared" si="2"/>
        <v>0</v>
      </c>
      <c r="P34" s="337"/>
      <c r="Q34" s="337"/>
      <c r="R34" s="337"/>
      <c r="S34" s="337"/>
      <c r="T34" s="319"/>
    </row>
    <row r="35" spans="2:20" ht="13" x14ac:dyDescent="0.15">
      <c r="B35" s="93"/>
      <c r="C35" s="448"/>
      <c r="D35" s="449"/>
      <c r="E35" s="448"/>
      <c r="F35" s="449"/>
      <c r="G35" s="130"/>
      <c r="H35" s="455"/>
      <c r="I35" s="456"/>
      <c r="J35" s="94"/>
      <c r="K35" s="94"/>
      <c r="L35" s="94"/>
      <c r="M35" s="315">
        <f t="shared" si="1"/>
        <v>0</v>
      </c>
      <c r="N35" s="315">
        <f t="shared" si="0"/>
        <v>0</v>
      </c>
      <c r="O35" s="310">
        <f t="shared" si="2"/>
        <v>0</v>
      </c>
      <c r="P35" s="337"/>
      <c r="Q35" s="337"/>
      <c r="R35" s="337"/>
      <c r="S35" s="337"/>
      <c r="T35" s="319"/>
    </row>
    <row r="36" spans="2:20" ht="13" x14ac:dyDescent="0.15">
      <c r="B36" s="93"/>
      <c r="C36" s="448"/>
      <c r="D36" s="449"/>
      <c r="E36" s="448"/>
      <c r="F36" s="449"/>
      <c r="G36" s="130"/>
      <c r="H36" s="455"/>
      <c r="I36" s="456"/>
      <c r="J36" s="94"/>
      <c r="K36" s="94"/>
      <c r="L36" s="94"/>
      <c r="M36" s="315">
        <f t="shared" si="1"/>
        <v>0</v>
      </c>
      <c r="N36" s="315">
        <f t="shared" si="0"/>
        <v>0</v>
      </c>
      <c r="O36" s="310">
        <f t="shared" si="2"/>
        <v>0</v>
      </c>
      <c r="P36" s="337"/>
      <c r="Q36" s="337"/>
      <c r="R36" s="337"/>
      <c r="S36" s="337"/>
      <c r="T36" s="319"/>
    </row>
    <row r="37" spans="2:20" ht="13" x14ac:dyDescent="0.15">
      <c r="B37" s="93"/>
      <c r="C37" s="448"/>
      <c r="D37" s="449"/>
      <c r="E37" s="448"/>
      <c r="F37" s="449"/>
      <c r="G37" s="130"/>
      <c r="H37" s="455"/>
      <c r="I37" s="456"/>
      <c r="J37" s="94"/>
      <c r="K37" s="94"/>
      <c r="L37" s="94"/>
      <c r="M37" s="315">
        <f t="shared" si="1"/>
        <v>0</v>
      </c>
      <c r="N37" s="315">
        <f t="shared" si="0"/>
        <v>0</v>
      </c>
      <c r="O37" s="310">
        <f t="shared" si="2"/>
        <v>0</v>
      </c>
      <c r="P37" s="337"/>
      <c r="Q37" s="337"/>
      <c r="R37" s="337"/>
      <c r="S37" s="337"/>
      <c r="T37" s="319"/>
    </row>
    <row r="38" spans="2:20" ht="13" x14ac:dyDescent="0.15">
      <c r="B38" s="93"/>
      <c r="C38" s="448"/>
      <c r="D38" s="449"/>
      <c r="E38" s="448"/>
      <c r="F38" s="449"/>
      <c r="G38" s="130"/>
      <c r="H38" s="455"/>
      <c r="I38" s="456"/>
      <c r="J38" s="94"/>
      <c r="K38" s="94"/>
      <c r="L38" s="94"/>
      <c r="M38" s="315">
        <f t="shared" si="1"/>
        <v>0</v>
      </c>
      <c r="N38" s="315">
        <f t="shared" si="0"/>
        <v>0</v>
      </c>
      <c r="O38" s="310">
        <f t="shared" si="2"/>
        <v>0</v>
      </c>
      <c r="P38" s="337"/>
      <c r="Q38" s="337"/>
      <c r="R38" s="337"/>
      <c r="S38" s="337"/>
      <c r="T38" s="319"/>
    </row>
    <row r="39" spans="2:20" ht="13" x14ac:dyDescent="0.15">
      <c r="B39" s="93"/>
      <c r="C39" s="448"/>
      <c r="D39" s="449"/>
      <c r="E39" s="448"/>
      <c r="F39" s="449"/>
      <c r="G39" s="130"/>
      <c r="H39" s="455"/>
      <c r="I39" s="456"/>
      <c r="J39" s="94"/>
      <c r="K39" s="94"/>
      <c r="L39" s="94"/>
      <c r="M39" s="315">
        <f t="shared" si="1"/>
        <v>0</v>
      </c>
      <c r="N39" s="315">
        <f t="shared" si="0"/>
        <v>0</v>
      </c>
      <c r="O39" s="310">
        <f t="shared" si="2"/>
        <v>0</v>
      </c>
      <c r="P39" s="337"/>
      <c r="Q39" s="337"/>
      <c r="R39" s="337"/>
      <c r="S39" s="337"/>
      <c r="T39" s="319"/>
    </row>
    <row r="40" spans="2:20" ht="13" x14ac:dyDescent="0.15">
      <c r="B40" s="93"/>
      <c r="C40" s="448"/>
      <c r="D40" s="449"/>
      <c r="E40" s="448"/>
      <c r="F40" s="449"/>
      <c r="G40" s="130"/>
      <c r="H40" s="455"/>
      <c r="I40" s="456"/>
      <c r="J40" s="94"/>
      <c r="K40" s="94"/>
      <c r="L40" s="94"/>
      <c r="M40" s="315">
        <f t="shared" si="1"/>
        <v>0</v>
      </c>
      <c r="N40" s="315">
        <f t="shared" si="0"/>
        <v>0</v>
      </c>
      <c r="O40" s="310">
        <f t="shared" si="2"/>
        <v>0</v>
      </c>
      <c r="P40" s="337"/>
      <c r="Q40" s="337"/>
      <c r="R40" s="337"/>
      <c r="S40" s="337"/>
      <c r="T40" s="319"/>
    </row>
    <row r="41" spans="2:20" ht="13" x14ac:dyDescent="0.15">
      <c r="B41" s="93"/>
      <c r="C41" s="448"/>
      <c r="D41" s="449"/>
      <c r="E41" s="448"/>
      <c r="F41" s="449"/>
      <c r="G41" s="130"/>
      <c r="H41" s="455"/>
      <c r="I41" s="456"/>
      <c r="J41" s="94"/>
      <c r="K41" s="94"/>
      <c r="L41" s="94"/>
      <c r="M41" s="315">
        <f t="shared" si="1"/>
        <v>0</v>
      </c>
      <c r="N41" s="315">
        <f t="shared" si="0"/>
        <v>0</v>
      </c>
      <c r="O41" s="310">
        <f t="shared" si="2"/>
        <v>0</v>
      </c>
      <c r="P41" s="337"/>
      <c r="Q41" s="337"/>
      <c r="R41" s="337"/>
      <c r="S41" s="337"/>
      <c r="T41" s="319"/>
    </row>
    <row r="42" spans="2:20" ht="13" x14ac:dyDescent="0.15">
      <c r="B42" s="93"/>
      <c r="C42" s="448"/>
      <c r="D42" s="449"/>
      <c r="E42" s="448"/>
      <c r="F42" s="449"/>
      <c r="G42" s="130"/>
      <c r="H42" s="455"/>
      <c r="I42" s="456"/>
      <c r="J42" s="94"/>
      <c r="K42" s="94"/>
      <c r="L42" s="94"/>
      <c r="M42" s="315">
        <f t="shared" si="1"/>
        <v>0</v>
      </c>
      <c r="N42" s="315">
        <f t="shared" si="0"/>
        <v>0</v>
      </c>
      <c r="O42" s="310">
        <f t="shared" si="2"/>
        <v>0</v>
      </c>
      <c r="P42" s="337"/>
      <c r="Q42" s="337"/>
      <c r="R42" s="337"/>
      <c r="S42" s="337"/>
      <c r="T42" s="319"/>
    </row>
    <row r="43" spans="2:20" ht="13" x14ac:dyDescent="0.15">
      <c r="B43" s="93"/>
      <c r="C43" s="448"/>
      <c r="D43" s="449"/>
      <c r="E43" s="448"/>
      <c r="F43" s="449"/>
      <c r="G43" s="130"/>
      <c r="H43" s="455"/>
      <c r="I43" s="456"/>
      <c r="J43" s="94"/>
      <c r="K43" s="94"/>
      <c r="L43" s="94"/>
      <c r="M43" s="315">
        <f t="shared" si="1"/>
        <v>0</v>
      </c>
      <c r="N43" s="315">
        <f t="shared" si="0"/>
        <v>0</v>
      </c>
      <c r="O43" s="310">
        <f t="shared" si="2"/>
        <v>0</v>
      </c>
      <c r="P43" s="337"/>
      <c r="Q43" s="337"/>
      <c r="R43" s="337"/>
      <c r="S43" s="337"/>
      <c r="T43" s="319"/>
    </row>
    <row r="44" spans="2:20" ht="13" x14ac:dyDescent="0.15">
      <c r="B44" s="93"/>
      <c r="C44" s="448"/>
      <c r="D44" s="449"/>
      <c r="E44" s="448"/>
      <c r="F44" s="449"/>
      <c r="G44" s="130"/>
      <c r="H44" s="455"/>
      <c r="I44" s="456"/>
      <c r="J44" s="94"/>
      <c r="K44" s="94"/>
      <c r="L44" s="94"/>
      <c r="M44" s="315">
        <f t="shared" si="1"/>
        <v>0</v>
      </c>
      <c r="N44" s="315">
        <f t="shared" si="0"/>
        <v>0</v>
      </c>
      <c r="O44" s="310">
        <f t="shared" si="2"/>
        <v>0</v>
      </c>
      <c r="P44" s="337"/>
      <c r="Q44" s="337"/>
      <c r="R44" s="337"/>
      <c r="S44" s="337"/>
      <c r="T44" s="319"/>
    </row>
    <row r="45" spans="2:20" ht="13" x14ac:dyDescent="0.15">
      <c r="B45" s="93"/>
      <c r="C45" s="448"/>
      <c r="D45" s="449"/>
      <c r="E45" s="448"/>
      <c r="F45" s="449"/>
      <c r="G45" s="130"/>
      <c r="H45" s="455"/>
      <c r="I45" s="456"/>
      <c r="J45" s="94"/>
      <c r="K45" s="94"/>
      <c r="L45" s="94"/>
      <c r="M45" s="315">
        <f t="shared" si="1"/>
        <v>0</v>
      </c>
      <c r="N45" s="315">
        <f t="shared" si="0"/>
        <v>0</v>
      </c>
      <c r="O45" s="310">
        <f t="shared" si="2"/>
        <v>0</v>
      </c>
      <c r="P45" s="337"/>
      <c r="Q45" s="337"/>
      <c r="R45" s="337"/>
      <c r="S45" s="337"/>
      <c r="T45" s="319"/>
    </row>
    <row r="46" spans="2:20" ht="13" x14ac:dyDescent="0.15">
      <c r="B46" s="93"/>
      <c r="C46" s="448"/>
      <c r="D46" s="449"/>
      <c r="E46" s="448"/>
      <c r="F46" s="449"/>
      <c r="G46" s="130"/>
      <c r="H46" s="455"/>
      <c r="I46" s="456"/>
      <c r="J46" s="94"/>
      <c r="K46" s="94"/>
      <c r="L46" s="94"/>
      <c r="M46" s="315">
        <f t="shared" si="1"/>
        <v>0</v>
      </c>
      <c r="N46" s="315">
        <f t="shared" si="0"/>
        <v>0</v>
      </c>
      <c r="O46" s="310">
        <f t="shared" si="2"/>
        <v>0</v>
      </c>
      <c r="P46" s="337"/>
      <c r="Q46" s="337"/>
      <c r="R46" s="337"/>
      <c r="S46" s="337"/>
      <c r="T46" s="319"/>
    </row>
    <row r="47" spans="2:20" ht="13" x14ac:dyDescent="0.15">
      <c r="B47" s="93"/>
      <c r="C47" s="448"/>
      <c r="D47" s="449"/>
      <c r="E47" s="448"/>
      <c r="F47" s="449"/>
      <c r="G47" s="130"/>
      <c r="H47" s="455"/>
      <c r="I47" s="456"/>
      <c r="J47" s="94"/>
      <c r="K47" s="94"/>
      <c r="L47" s="94"/>
      <c r="M47" s="315">
        <f t="shared" si="1"/>
        <v>0</v>
      </c>
      <c r="N47" s="315">
        <f t="shared" si="0"/>
        <v>0</v>
      </c>
      <c r="O47" s="310">
        <f t="shared" si="2"/>
        <v>0</v>
      </c>
      <c r="P47" s="337"/>
      <c r="Q47" s="337"/>
      <c r="R47" s="337"/>
      <c r="S47" s="337"/>
      <c r="T47" s="319"/>
    </row>
    <row r="48" spans="2:20" ht="13" x14ac:dyDescent="0.15">
      <c r="B48" s="93"/>
      <c r="C48" s="448"/>
      <c r="D48" s="449"/>
      <c r="E48" s="448"/>
      <c r="F48" s="449"/>
      <c r="G48" s="130"/>
      <c r="H48" s="455"/>
      <c r="I48" s="456"/>
      <c r="J48" s="94"/>
      <c r="K48" s="94"/>
      <c r="L48" s="94"/>
      <c r="M48" s="315">
        <f t="shared" si="1"/>
        <v>0</v>
      </c>
      <c r="N48" s="315">
        <f t="shared" si="0"/>
        <v>0</v>
      </c>
      <c r="O48" s="310">
        <f t="shared" si="2"/>
        <v>0</v>
      </c>
      <c r="P48" s="337"/>
      <c r="Q48" s="337"/>
      <c r="R48" s="337"/>
      <c r="S48" s="337"/>
      <c r="T48" s="319"/>
    </row>
    <row r="49" spans="2:22" ht="13" x14ac:dyDescent="0.15">
      <c r="B49" s="93"/>
      <c r="C49" s="448"/>
      <c r="D49" s="449"/>
      <c r="E49" s="448"/>
      <c r="F49" s="449"/>
      <c r="G49" s="130"/>
      <c r="H49" s="455"/>
      <c r="I49" s="456"/>
      <c r="J49" s="94"/>
      <c r="K49" s="94"/>
      <c r="L49" s="94"/>
      <c r="M49" s="315">
        <f t="shared" si="1"/>
        <v>0</v>
      </c>
      <c r="N49" s="315">
        <f t="shared" si="0"/>
        <v>0</v>
      </c>
      <c r="O49" s="310">
        <f t="shared" si="2"/>
        <v>0</v>
      </c>
      <c r="P49" s="337"/>
      <c r="Q49" s="337"/>
      <c r="R49" s="337"/>
      <c r="S49" s="337"/>
      <c r="T49" s="319"/>
    </row>
    <row r="50" spans="2:22" ht="13" x14ac:dyDescent="0.15">
      <c r="B50" s="93"/>
      <c r="C50" s="448"/>
      <c r="D50" s="449"/>
      <c r="E50" s="448"/>
      <c r="F50" s="449"/>
      <c r="G50" s="130"/>
      <c r="H50" s="455"/>
      <c r="I50" s="456"/>
      <c r="J50" s="94"/>
      <c r="K50" s="94"/>
      <c r="L50" s="94"/>
      <c r="M50" s="315">
        <f t="shared" si="1"/>
        <v>0</v>
      </c>
      <c r="N50" s="315">
        <f t="shared" si="0"/>
        <v>0</v>
      </c>
      <c r="O50" s="310">
        <f t="shared" si="2"/>
        <v>0</v>
      </c>
      <c r="P50" s="337"/>
      <c r="Q50" s="337"/>
      <c r="R50" s="337"/>
      <c r="S50" s="337"/>
      <c r="T50" s="319"/>
    </row>
    <row r="51" spans="2:22" ht="13" x14ac:dyDescent="0.15">
      <c r="B51" s="93"/>
      <c r="C51" s="448"/>
      <c r="D51" s="449"/>
      <c r="E51" s="448"/>
      <c r="F51" s="449"/>
      <c r="G51" s="130"/>
      <c r="H51" s="455"/>
      <c r="I51" s="456"/>
      <c r="J51" s="94"/>
      <c r="K51" s="94"/>
      <c r="L51" s="94"/>
      <c r="M51" s="315">
        <f t="shared" si="1"/>
        <v>0</v>
      </c>
      <c r="N51" s="315">
        <f t="shared" si="0"/>
        <v>0</v>
      </c>
      <c r="O51" s="310">
        <f t="shared" si="2"/>
        <v>0</v>
      </c>
      <c r="P51" s="337"/>
      <c r="Q51" s="337"/>
      <c r="R51" s="337"/>
      <c r="S51" s="337"/>
      <c r="T51" s="319"/>
    </row>
    <row r="52" spans="2:22" ht="13" x14ac:dyDescent="0.15">
      <c r="B52" s="93"/>
      <c r="C52" s="448"/>
      <c r="D52" s="449"/>
      <c r="E52" s="448"/>
      <c r="F52" s="449"/>
      <c r="G52" s="130"/>
      <c r="H52" s="455"/>
      <c r="I52" s="456"/>
      <c r="J52" s="94"/>
      <c r="K52" s="94"/>
      <c r="L52" s="94"/>
      <c r="M52" s="315">
        <f t="shared" si="1"/>
        <v>0</v>
      </c>
      <c r="N52" s="315">
        <f t="shared" si="0"/>
        <v>0</v>
      </c>
      <c r="O52" s="310">
        <f t="shared" si="2"/>
        <v>0</v>
      </c>
      <c r="P52" s="337"/>
      <c r="Q52" s="337"/>
      <c r="R52" s="337"/>
      <c r="S52" s="337"/>
      <c r="T52" s="319"/>
    </row>
    <row r="53" spans="2:22" ht="13" x14ac:dyDescent="0.15">
      <c r="B53" s="93"/>
      <c r="C53" s="448"/>
      <c r="D53" s="449"/>
      <c r="E53" s="448"/>
      <c r="F53" s="449"/>
      <c r="G53" s="130"/>
      <c r="H53" s="455"/>
      <c r="I53" s="456"/>
      <c r="J53" s="94"/>
      <c r="K53" s="94"/>
      <c r="L53" s="94"/>
      <c r="M53" s="315">
        <f t="shared" si="1"/>
        <v>0</v>
      </c>
      <c r="N53" s="315">
        <f t="shared" si="0"/>
        <v>0</v>
      </c>
      <c r="O53" s="310">
        <f t="shared" si="2"/>
        <v>0</v>
      </c>
      <c r="P53" s="337"/>
      <c r="Q53" s="337"/>
      <c r="R53" s="337"/>
      <c r="S53" s="337"/>
      <c r="T53" s="319"/>
    </row>
    <row r="54" spans="2:22" ht="13" x14ac:dyDescent="0.15">
      <c r="B54" s="93"/>
      <c r="C54" s="448"/>
      <c r="D54" s="449"/>
      <c r="E54" s="448"/>
      <c r="F54" s="449"/>
      <c r="G54" s="130"/>
      <c r="H54" s="455"/>
      <c r="I54" s="456"/>
      <c r="J54" s="94"/>
      <c r="K54" s="94"/>
      <c r="L54" s="94"/>
      <c r="M54" s="315">
        <f t="shared" si="1"/>
        <v>0</v>
      </c>
      <c r="N54" s="315">
        <f t="shared" si="0"/>
        <v>0</v>
      </c>
      <c r="O54" s="310">
        <f t="shared" si="2"/>
        <v>0</v>
      </c>
      <c r="P54" s="337"/>
      <c r="Q54" s="337"/>
      <c r="R54" s="337"/>
      <c r="S54" s="337"/>
      <c r="T54" s="319"/>
    </row>
    <row r="55" spans="2:22" ht="13" x14ac:dyDescent="0.15">
      <c r="B55" s="93"/>
      <c r="C55" s="448"/>
      <c r="D55" s="449"/>
      <c r="E55" s="448"/>
      <c r="F55" s="449"/>
      <c r="G55" s="130"/>
      <c r="H55" s="455"/>
      <c r="I55" s="456"/>
      <c r="J55" s="94"/>
      <c r="K55" s="94"/>
      <c r="L55" s="94"/>
      <c r="M55" s="315">
        <f t="shared" si="1"/>
        <v>0</v>
      </c>
      <c r="N55" s="315">
        <f t="shared" si="0"/>
        <v>0</v>
      </c>
      <c r="O55" s="310">
        <f t="shared" si="2"/>
        <v>0</v>
      </c>
      <c r="P55" s="337"/>
      <c r="Q55" s="337"/>
      <c r="R55" s="337"/>
      <c r="S55" s="337"/>
      <c r="T55" s="319"/>
    </row>
    <row r="56" spans="2:22" ht="13" x14ac:dyDescent="0.15">
      <c r="B56" s="319"/>
      <c r="C56" s="319"/>
      <c r="D56" s="312"/>
      <c r="E56" s="312"/>
      <c r="F56" s="312"/>
      <c r="G56" s="312"/>
      <c r="H56" s="312"/>
      <c r="I56" s="312" t="s">
        <v>243</v>
      </c>
      <c r="J56" s="319"/>
      <c r="K56" s="319"/>
      <c r="L56" s="319"/>
      <c r="M56" s="167">
        <f>SUM(M20:M55)</f>
        <v>0</v>
      </c>
      <c r="N56" s="167">
        <f>SUM(N20:N55)</f>
        <v>0</v>
      </c>
      <c r="O56" s="167">
        <f>SUM(O20:O55)</f>
        <v>0</v>
      </c>
      <c r="P56" s="337"/>
      <c r="Q56" s="337"/>
      <c r="R56" s="337"/>
      <c r="S56" s="337"/>
      <c r="T56" s="319"/>
    </row>
    <row r="57" spans="2:22" ht="13" x14ac:dyDescent="0.15">
      <c r="B57" s="339"/>
      <c r="C57" s="312"/>
      <c r="D57" s="312"/>
      <c r="E57" s="319"/>
      <c r="F57" s="319"/>
      <c r="G57" s="319"/>
      <c r="H57" s="319"/>
      <c r="I57" s="319"/>
      <c r="J57" s="312"/>
      <c r="K57" s="312"/>
      <c r="L57" s="312"/>
      <c r="M57" s="73"/>
      <c r="N57" s="73"/>
      <c r="O57" s="73"/>
      <c r="P57" s="337"/>
      <c r="Q57" s="337"/>
      <c r="R57" s="337"/>
      <c r="S57" s="337"/>
      <c r="T57" s="319"/>
    </row>
    <row r="58" spans="2:22" ht="13" x14ac:dyDescent="0.15">
      <c r="B58" s="324" t="s">
        <v>244</v>
      </c>
      <c r="C58" s="324" t="s">
        <v>245</v>
      </c>
      <c r="D58" s="324"/>
      <c r="E58" s="325"/>
      <c r="F58" s="325"/>
      <c r="G58" s="325"/>
      <c r="H58" s="325"/>
      <c r="I58" s="325"/>
      <c r="J58" s="325"/>
      <c r="K58" s="325"/>
      <c r="L58" s="325"/>
      <c r="M58" s="325"/>
      <c r="N58" s="325"/>
      <c r="O58" s="325"/>
      <c r="P58" s="326"/>
      <c r="Q58" s="327"/>
      <c r="R58" s="327"/>
      <c r="S58" s="327"/>
      <c r="T58" s="319"/>
    </row>
    <row r="59" spans="2:22" ht="13" x14ac:dyDescent="0.15">
      <c r="B59" s="312"/>
      <c r="C59" s="312"/>
      <c r="D59" s="312"/>
      <c r="E59" s="319"/>
      <c r="F59" s="319"/>
      <c r="G59" s="319"/>
      <c r="H59" s="319"/>
      <c r="I59" s="319"/>
      <c r="J59" s="319"/>
      <c r="K59" s="319"/>
      <c r="L59" s="319"/>
      <c r="M59" s="319"/>
      <c r="N59" s="319"/>
      <c r="O59" s="319"/>
      <c r="P59" s="337"/>
      <c r="Q59" s="337"/>
      <c r="R59" s="337"/>
      <c r="S59" s="337"/>
      <c r="T59" s="319"/>
    </row>
    <row r="60" spans="2:22" ht="25.5" customHeight="1" x14ac:dyDescent="0.15">
      <c r="B60" s="319"/>
      <c r="C60" s="353"/>
      <c r="D60" s="354" t="str">
        <f>IF(COUNTA(D62:D83)&lt;COUNTA(E62:E83),"Let op! Vul ook de aanschafdatum in!","")</f>
        <v/>
      </c>
      <c r="E60" s="319"/>
      <c r="F60" s="355"/>
      <c r="G60" s="356"/>
      <c r="H60" s="356"/>
      <c r="I60" s="357"/>
      <c r="J60" s="439" t="s">
        <v>246</v>
      </c>
      <c r="K60" s="440"/>
      <c r="L60" s="441"/>
      <c r="M60" s="434" t="s">
        <v>236</v>
      </c>
      <c r="N60" s="435"/>
      <c r="O60" s="436"/>
      <c r="P60" s="352"/>
      <c r="Q60" s="352"/>
      <c r="R60" s="352"/>
      <c r="S60" s="352"/>
      <c r="T60" s="337"/>
      <c r="U60" s="358"/>
    </row>
    <row r="61" spans="2:22" ht="42" x14ac:dyDescent="0.15">
      <c r="B61" s="348" t="s">
        <v>237</v>
      </c>
      <c r="C61" s="72" t="s">
        <v>247</v>
      </c>
      <c r="D61" s="350" t="s">
        <v>248</v>
      </c>
      <c r="E61" s="349" t="s">
        <v>249</v>
      </c>
      <c r="F61" s="213" t="s">
        <v>250</v>
      </c>
      <c r="G61" s="359" t="s">
        <v>251</v>
      </c>
      <c r="H61" s="359" t="s">
        <v>252</v>
      </c>
      <c r="I61" s="359" t="s">
        <v>253</v>
      </c>
      <c r="J61" s="72" t="str">
        <f>+J19</f>
        <v>Industrieel onderzoek</v>
      </c>
      <c r="K61" s="72" t="str">
        <f>+K19</f>
        <v>Experimentele ontwikkeling</v>
      </c>
      <c r="L61" s="72" t="s">
        <v>254</v>
      </c>
      <c r="M61" s="72" t="str">
        <f>+J19</f>
        <v>Industrieel onderzoek</v>
      </c>
      <c r="N61" s="72" t="str">
        <f>+K19</f>
        <v>Experimentele ontwikkeling</v>
      </c>
      <c r="O61" s="72" t="s">
        <v>242</v>
      </c>
      <c r="P61" s="42"/>
      <c r="Q61" s="42"/>
      <c r="R61" s="42"/>
      <c r="S61" s="42"/>
      <c r="T61" s="337"/>
      <c r="U61" s="360" t="s">
        <v>255</v>
      </c>
    </row>
    <row r="62" spans="2:22" ht="13" x14ac:dyDescent="0.15">
      <c r="B62" s="93"/>
      <c r="C62" s="93"/>
      <c r="D62" s="95"/>
      <c r="E62" s="96"/>
      <c r="F62" s="97"/>
      <c r="G62" s="131">
        <f t="shared" ref="G62:G82" si="3">IFERROR(E62/F62,0)</f>
        <v>0</v>
      </c>
      <c r="H62" s="96"/>
      <c r="I62" s="132">
        <f t="shared" ref="I62:I83" si="4">IFERROR(G62/H62,0)</f>
        <v>0</v>
      </c>
      <c r="J62" s="94"/>
      <c r="K62" s="94"/>
      <c r="L62" s="96"/>
      <c r="M62" s="315">
        <f>+H62*J62</f>
        <v>0</v>
      </c>
      <c r="N62" s="315">
        <f t="shared" ref="N62:N83" si="5">+H62*K62</f>
        <v>0</v>
      </c>
      <c r="O62" s="310">
        <f>I62*L62</f>
        <v>0</v>
      </c>
      <c r="P62" s="42"/>
      <c r="Q62" s="42"/>
      <c r="R62" s="42"/>
      <c r="S62" s="42"/>
      <c r="T62" s="337"/>
      <c r="U62" s="131" t="str">
        <f>IFERROR(IF(D62&gt;=Deelnemersoverzicht!$B$9,"Na startdatum aangekocht", IF(DATEDIF('Begroting P'!$D62,Startdatum,"D")&gt;0,IF((('Begroting P'!$F62-((DATEDIF($D62,Startdatum,"M")/12)))*($E62/$F62))&lt;0,"Dit is afgeschreven!",(('Begroting P'!$F62-((DATEDIF($D62,Startdatum,"M")/12)))*($E62/$F62))),($E62/$F62))),0)</f>
        <v>Na startdatum aangekocht</v>
      </c>
      <c r="V62" s="338"/>
    </row>
    <row r="63" spans="2:22" ht="13" x14ac:dyDescent="0.15">
      <c r="B63" s="93"/>
      <c r="C63" s="93"/>
      <c r="D63" s="95"/>
      <c r="E63" s="96"/>
      <c r="F63" s="97"/>
      <c r="G63" s="131">
        <f t="shared" si="3"/>
        <v>0</v>
      </c>
      <c r="H63" s="96"/>
      <c r="I63" s="132">
        <f t="shared" si="4"/>
        <v>0</v>
      </c>
      <c r="J63" s="94"/>
      <c r="K63" s="94"/>
      <c r="L63" s="96"/>
      <c r="M63" s="315">
        <f t="shared" ref="M63:M83" si="6">+H63*J63</f>
        <v>0</v>
      </c>
      <c r="N63" s="315">
        <f t="shared" si="5"/>
        <v>0</v>
      </c>
      <c r="O63" s="310">
        <f t="shared" ref="O63:O83" si="7">I63*L63</f>
        <v>0</v>
      </c>
      <c r="P63" s="42"/>
      <c r="Q63" s="42"/>
      <c r="R63" s="42"/>
      <c r="S63" s="42"/>
      <c r="T63" s="337"/>
      <c r="U63" s="131" t="str">
        <f>IFERROR(IF(D63&gt;=Deelnemersoverzicht!$B$9,"Na startdatum aangekocht", IF(DATEDIF('Begroting P'!$D63,Startdatum,"D")&gt;0,IF((('Begroting P'!$F63-((DATEDIF($D63,Startdatum,"M")/12)))*($E63/$F63))&lt;0,"Dit is afgeschreven!",(('Begroting P'!$F63-((DATEDIF($D63,Startdatum,"M")/12)))*($E63/$F63))),($E63/$F63))),0)</f>
        <v>Na startdatum aangekocht</v>
      </c>
    </row>
    <row r="64" spans="2:22" ht="13" x14ac:dyDescent="0.15">
      <c r="B64" s="93"/>
      <c r="C64" s="93"/>
      <c r="D64" s="95"/>
      <c r="E64" s="96"/>
      <c r="F64" s="97"/>
      <c r="G64" s="131">
        <f t="shared" si="3"/>
        <v>0</v>
      </c>
      <c r="H64" s="96"/>
      <c r="I64" s="132">
        <f t="shared" si="4"/>
        <v>0</v>
      </c>
      <c r="J64" s="94"/>
      <c r="K64" s="94"/>
      <c r="L64" s="96"/>
      <c r="M64" s="315">
        <f t="shared" si="6"/>
        <v>0</v>
      </c>
      <c r="N64" s="315">
        <f t="shared" si="5"/>
        <v>0</v>
      </c>
      <c r="O64" s="310">
        <f t="shared" si="7"/>
        <v>0</v>
      </c>
      <c r="P64" s="42"/>
      <c r="Q64" s="42"/>
      <c r="R64" s="42"/>
      <c r="S64" s="42"/>
      <c r="T64" s="337"/>
      <c r="U64" s="131" t="str">
        <f>IFERROR(IF(D64&gt;=Deelnemersoverzicht!$B$9,"Na startdatum aangekocht", IF(DATEDIF('Begroting P'!$D64,Startdatum,"D")&gt;0,IF((('Begroting P'!$F64-((DATEDIF($D64,Startdatum,"M")/12)))*($E64/$F64))&lt;0,"Dit is afgeschreven!",(('Begroting P'!$F64-((DATEDIF($D64,Startdatum,"M")/12)))*($E64/$F64))),($E64/$F64))),0)</f>
        <v>Na startdatum aangekocht</v>
      </c>
    </row>
    <row r="65" spans="2:21" ht="13" x14ac:dyDescent="0.15">
      <c r="B65" s="93"/>
      <c r="C65" s="93"/>
      <c r="D65" s="95"/>
      <c r="E65" s="96"/>
      <c r="F65" s="97"/>
      <c r="G65" s="131">
        <f t="shared" si="3"/>
        <v>0</v>
      </c>
      <c r="H65" s="96"/>
      <c r="I65" s="132">
        <f t="shared" si="4"/>
        <v>0</v>
      </c>
      <c r="J65" s="94"/>
      <c r="K65" s="94"/>
      <c r="L65" s="96"/>
      <c r="M65" s="315">
        <f t="shared" si="6"/>
        <v>0</v>
      </c>
      <c r="N65" s="315">
        <f t="shared" si="5"/>
        <v>0</v>
      </c>
      <c r="O65" s="310">
        <f t="shared" si="7"/>
        <v>0</v>
      </c>
      <c r="P65" s="42"/>
      <c r="Q65" s="42"/>
      <c r="R65" s="42"/>
      <c r="S65" s="42"/>
      <c r="T65" s="337"/>
      <c r="U65" s="131" t="str">
        <f>IFERROR(IF(D65&gt;=Deelnemersoverzicht!$B$9,"Na startdatum aangekocht", IF(DATEDIF('Begroting P'!$D65,Startdatum,"D")&gt;0,IF((('Begroting P'!$F65-((DATEDIF($D65,Startdatum,"M")/12)))*($E65/$F65))&lt;0,"Dit is afgeschreven!",(('Begroting P'!$F65-((DATEDIF($D65,Startdatum,"M")/12)))*($E65/$F65))),($E65/$F65))),0)</f>
        <v>Na startdatum aangekocht</v>
      </c>
    </row>
    <row r="66" spans="2:21" ht="13" x14ac:dyDescent="0.15">
      <c r="B66" s="93"/>
      <c r="C66" s="93"/>
      <c r="D66" s="95"/>
      <c r="E66" s="96"/>
      <c r="F66" s="97"/>
      <c r="G66" s="131">
        <f t="shared" si="3"/>
        <v>0</v>
      </c>
      <c r="H66" s="96"/>
      <c r="I66" s="132">
        <f t="shared" si="4"/>
        <v>0</v>
      </c>
      <c r="J66" s="94"/>
      <c r="K66" s="94"/>
      <c r="L66" s="96"/>
      <c r="M66" s="315">
        <f t="shared" si="6"/>
        <v>0</v>
      </c>
      <c r="N66" s="315">
        <f t="shared" si="5"/>
        <v>0</v>
      </c>
      <c r="O66" s="310">
        <f t="shared" si="7"/>
        <v>0</v>
      </c>
      <c r="P66" s="42"/>
      <c r="Q66" s="42"/>
      <c r="R66" s="42"/>
      <c r="S66" s="42"/>
      <c r="T66" s="337"/>
      <c r="U66" s="131" t="str">
        <f>IFERROR(IF(D66&gt;=Deelnemersoverzicht!$B$9,"Na startdatum aangekocht", IF(DATEDIF('Begroting P'!$D66,Startdatum,"D")&gt;0,IF((('Begroting P'!$F66-((DATEDIF($D66,Startdatum,"M")/12)))*($E66/$F66))&lt;0,"Dit is afgeschreven!",(('Begroting P'!$F66-((DATEDIF($D66,Startdatum,"M")/12)))*($E66/$F66))),($E66/$F66))),0)</f>
        <v>Na startdatum aangekocht</v>
      </c>
    </row>
    <row r="67" spans="2:21" ht="13" x14ac:dyDescent="0.15">
      <c r="B67" s="93"/>
      <c r="C67" s="93"/>
      <c r="D67" s="95"/>
      <c r="E67" s="96"/>
      <c r="F67" s="97"/>
      <c r="G67" s="131">
        <f t="shared" si="3"/>
        <v>0</v>
      </c>
      <c r="H67" s="96"/>
      <c r="I67" s="132">
        <f t="shared" si="4"/>
        <v>0</v>
      </c>
      <c r="J67" s="94"/>
      <c r="K67" s="94"/>
      <c r="L67" s="96"/>
      <c r="M67" s="315">
        <f t="shared" si="6"/>
        <v>0</v>
      </c>
      <c r="N67" s="315">
        <f t="shared" si="5"/>
        <v>0</v>
      </c>
      <c r="O67" s="310">
        <f t="shared" si="7"/>
        <v>0</v>
      </c>
      <c r="P67" s="42"/>
      <c r="Q67" s="42"/>
      <c r="R67" s="42"/>
      <c r="S67" s="42"/>
      <c r="T67" s="337"/>
      <c r="U67" s="131" t="str">
        <f>IFERROR(IF(D67&gt;=Deelnemersoverzicht!$B$9,"Na startdatum aangekocht", IF(DATEDIF('Begroting P'!$D67,Startdatum,"D")&gt;0,IF((('Begroting P'!$F67-((DATEDIF($D67,Startdatum,"M")/12)))*($E67/$F67))&lt;0,"Dit is afgeschreven!",(('Begroting P'!$F67-((DATEDIF($D67,Startdatum,"M")/12)))*($E67/$F67))),($E67/$F67))),0)</f>
        <v>Na startdatum aangekocht</v>
      </c>
    </row>
    <row r="68" spans="2:21" ht="13" x14ac:dyDescent="0.15">
      <c r="B68" s="93"/>
      <c r="C68" s="93"/>
      <c r="D68" s="95"/>
      <c r="E68" s="96"/>
      <c r="F68" s="97"/>
      <c r="G68" s="131">
        <f t="shared" si="3"/>
        <v>0</v>
      </c>
      <c r="H68" s="96"/>
      <c r="I68" s="132">
        <f t="shared" si="4"/>
        <v>0</v>
      </c>
      <c r="J68" s="94"/>
      <c r="K68" s="94"/>
      <c r="L68" s="96"/>
      <c r="M68" s="315">
        <f t="shared" si="6"/>
        <v>0</v>
      </c>
      <c r="N68" s="315">
        <f t="shared" si="5"/>
        <v>0</v>
      </c>
      <c r="O68" s="310">
        <f t="shared" si="7"/>
        <v>0</v>
      </c>
      <c r="P68" s="42"/>
      <c r="Q68" s="42"/>
      <c r="R68" s="42"/>
      <c r="S68" s="42"/>
      <c r="T68" s="337"/>
      <c r="U68" s="131" t="str">
        <f>IFERROR(IF(D68&gt;=Deelnemersoverzicht!$B$9,"Na startdatum aangekocht", IF(DATEDIF('Begroting P'!$D68,Startdatum,"D")&gt;0,IF((('Begroting P'!$F68-((DATEDIF($D68,Startdatum,"M")/12)))*($E68/$F68))&lt;0,"Dit is afgeschreven!",(('Begroting P'!$F68-((DATEDIF($D68,Startdatum,"M")/12)))*($E68/$F68))),($E68/$F68))),0)</f>
        <v>Na startdatum aangekocht</v>
      </c>
    </row>
    <row r="69" spans="2:21" ht="13" x14ac:dyDescent="0.15">
      <c r="B69" s="93"/>
      <c r="C69" s="93"/>
      <c r="D69" s="95"/>
      <c r="E69" s="96"/>
      <c r="F69" s="97"/>
      <c r="G69" s="131">
        <f t="shared" si="3"/>
        <v>0</v>
      </c>
      <c r="H69" s="96"/>
      <c r="I69" s="132">
        <f t="shared" si="4"/>
        <v>0</v>
      </c>
      <c r="J69" s="94"/>
      <c r="K69" s="94"/>
      <c r="L69" s="96"/>
      <c r="M69" s="315">
        <f t="shared" si="6"/>
        <v>0</v>
      </c>
      <c r="N69" s="315">
        <f t="shared" si="5"/>
        <v>0</v>
      </c>
      <c r="O69" s="310">
        <f t="shared" si="7"/>
        <v>0</v>
      </c>
      <c r="P69" s="42"/>
      <c r="Q69" s="42"/>
      <c r="R69" s="42"/>
      <c r="S69" s="42"/>
      <c r="T69" s="337"/>
      <c r="U69" s="131" t="str">
        <f>IFERROR(IF(D69&gt;=Deelnemersoverzicht!$B$9,"Na startdatum aangekocht", IF(DATEDIF('Begroting P'!$D69,Startdatum,"D")&gt;0,IF((('Begroting P'!$F69-((DATEDIF($D69,Startdatum,"M")/12)))*($E69/$F69))&lt;0,"Dit is afgeschreven!",(('Begroting P'!$F69-((DATEDIF($D69,Startdatum,"M")/12)))*($E69/$F69))),($E69/$F69))),0)</f>
        <v>Na startdatum aangekocht</v>
      </c>
    </row>
    <row r="70" spans="2:21" ht="13" x14ac:dyDescent="0.15">
      <c r="B70" s="93"/>
      <c r="C70" s="93"/>
      <c r="D70" s="95"/>
      <c r="E70" s="96"/>
      <c r="F70" s="97"/>
      <c r="G70" s="131">
        <f t="shared" si="3"/>
        <v>0</v>
      </c>
      <c r="H70" s="96"/>
      <c r="I70" s="132">
        <f t="shared" si="4"/>
        <v>0</v>
      </c>
      <c r="J70" s="94"/>
      <c r="K70" s="94"/>
      <c r="L70" s="96"/>
      <c r="M70" s="315">
        <f t="shared" si="6"/>
        <v>0</v>
      </c>
      <c r="N70" s="315">
        <f t="shared" si="5"/>
        <v>0</v>
      </c>
      <c r="O70" s="310">
        <f t="shared" si="7"/>
        <v>0</v>
      </c>
      <c r="P70" s="42"/>
      <c r="Q70" s="42"/>
      <c r="R70" s="42"/>
      <c r="S70" s="42"/>
      <c r="T70" s="337"/>
      <c r="U70" s="131" t="str">
        <f>IFERROR(IF(D70&gt;=Deelnemersoverzicht!$B$9,"Na startdatum aangekocht", IF(DATEDIF('Begroting P'!$D70,Startdatum,"D")&gt;0,IF((('Begroting P'!$F70-((DATEDIF($D70,Startdatum,"M")/12)))*($E70/$F70))&lt;0,"Dit is afgeschreven!",(('Begroting P'!$F70-((DATEDIF($D70,Startdatum,"M")/12)))*($E70/$F70))),($E70/$F70))),0)</f>
        <v>Na startdatum aangekocht</v>
      </c>
    </row>
    <row r="71" spans="2:21" ht="13" x14ac:dyDescent="0.15">
      <c r="B71" s="93"/>
      <c r="C71" s="93"/>
      <c r="D71" s="95"/>
      <c r="E71" s="96"/>
      <c r="F71" s="97"/>
      <c r="G71" s="131">
        <f t="shared" si="3"/>
        <v>0</v>
      </c>
      <c r="H71" s="96"/>
      <c r="I71" s="132">
        <f t="shared" si="4"/>
        <v>0</v>
      </c>
      <c r="J71" s="94"/>
      <c r="K71" s="94"/>
      <c r="L71" s="96"/>
      <c r="M71" s="315">
        <f t="shared" si="6"/>
        <v>0</v>
      </c>
      <c r="N71" s="315">
        <f t="shared" si="5"/>
        <v>0</v>
      </c>
      <c r="O71" s="310">
        <f t="shared" si="7"/>
        <v>0</v>
      </c>
      <c r="P71" s="42"/>
      <c r="Q71" s="42"/>
      <c r="R71" s="42"/>
      <c r="S71" s="42"/>
      <c r="T71" s="337"/>
      <c r="U71" s="131" t="str">
        <f>IFERROR(IF(D71&gt;=Deelnemersoverzicht!$B$9,"Na startdatum aangekocht", IF(DATEDIF('Begroting P'!$D71,Startdatum,"D")&gt;0,IF((('Begroting P'!$F71-((DATEDIF($D71,Startdatum,"M")/12)))*($E71/$F71))&lt;0,"Dit is afgeschreven!",(('Begroting P'!$F71-((DATEDIF($D71,Startdatum,"M")/12)))*($E71/$F71))),($E71/$F71))),0)</f>
        <v>Na startdatum aangekocht</v>
      </c>
    </row>
    <row r="72" spans="2:21" ht="13" x14ac:dyDescent="0.15">
      <c r="B72" s="93"/>
      <c r="C72" s="93"/>
      <c r="D72" s="95"/>
      <c r="E72" s="96"/>
      <c r="F72" s="97"/>
      <c r="G72" s="131">
        <f t="shared" si="3"/>
        <v>0</v>
      </c>
      <c r="H72" s="96"/>
      <c r="I72" s="132">
        <f t="shared" si="4"/>
        <v>0</v>
      </c>
      <c r="J72" s="94"/>
      <c r="K72" s="94"/>
      <c r="L72" s="96"/>
      <c r="M72" s="315">
        <f t="shared" si="6"/>
        <v>0</v>
      </c>
      <c r="N72" s="315">
        <f t="shared" si="5"/>
        <v>0</v>
      </c>
      <c r="O72" s="310">
        <f t="shared" si="7"/>
        <v>0</v>
      </c>
      <c r="P72" s="42"/>
      <c r="Q72" s="42"/>
      <c r="R72" s="42"/>
      <c r="S72" s="42"/>
      <c r="T72" s="337"/>
      <c r="U72" s="131" t="str">
        <f>IFERROR(IF(D72&gt;=Deelnemersoverzicht!$B$9,"Na startdatum aangekocht", IF(DATEDIF('Begroting P'!$D72,Startdatum,"D")&gt;0,IF((('Begroting P'!$F72-((DATEDIF($D72,Startdatum,"M")/12)))*($E72/$F72))&lt;0,"Dit is afgeschreven!",(('Begroting P'!$F72-((DATEDIF($D72,Startdatum,"M")/12)))*($E72/$F72))),($E72/$F72))),0)</f>
        <v>Na startdatum aangekocht</v>
      </c>
    </row>
    <row r="73" spans="2:21" ht="13" x14ac:dyDescent="0.15">
      <c r="B73" s="93"/>
      <c r="C73" s="93"/>
      <c r="D73" s="95"/>
      <c r="E73" s="96"/>
      <c r="F73" s="97"/>
      <c r="G73" s="131">
        <f t="shared" si="3"/>
        <v>0</v>
      </c>
      <c r="H73" s="96"/>
      <c r="I73" s="132">
        <f t="shared" si="4"/>
        <v>0</v>
      </c>
      <c r="J73" s="94"/>
      <c r="K73" s="94"/>
      <c r="L73" s="96"/>
      <c r="M73" s="315">
        <f t="shared" si="6"/>
        <v>0</v>
      </c>
      <c r="N73" s="315">
        <f t="shared" si="5"/>
        <v>0</v>
      </c>
      <c r="O73" s="310">
        <f t="shared" si="7"/>
        <v>0</v>
      </c>
      <c r="P73" s="42"/>
      <c r="Q73" s="42"/>
      <c r="R73" s="42"/>
      <c r="S73" s="42"/>
      <c r="T73" s="337"/>
      <c r="U73" s="131" t="str">
        <f>IFERROR(IF(D73&gt;=Deelnemersoverzicht!$B$9,"Na startdatum aangekocht", IF(DATEDIF('Begroting P'!$D73,Startdatum,"D")&gt;0,IF((('Begroting P'!$F73-((DATEDIF($D73,Startdatum,"M")/12)))*($E73/$F73))&lt;0,"Dit is afgeschreven!",(('Begroting P'!$F73-((DATEDIF($D73,Startdatum,"M")/12)))*($E73/$F73))),($E73/$F73))),0)</f>
        <v>Na startdatum aangekocht</v>
      </c>
    </row>
    <row r="74" spans="2:21" ht="13" x14ac:dyDescent="0.15">
      <c r="B74" s="93"/>
      <c r="C74" s="93"/>
      <c r="D74" s="95"/>
      <c r="E74" s="96"/>
      <c r="F74" s="97"/>
      <c r="G74" s="131">
        <f t="shared" si="3"/>
        <v>0</v>
      </c>
      <c r="H74" s="96"/>
      <c r="I74" s="132">
        <f t="shared" si="4"/>
        <v>0</v>
      </c>
      <c r="J74" s="94"/>
      <c r="K74" s="94"/>
      <c r="L74" s="96"/>
      <c r="M74" s="315">
        <f t="shared" si="6"/>
        <v>0</v>
      </c>
      <c r="N74" s="315">
        <f t="shared" si="5"/>
        <v>0</v>
      </c>
      <c r="O74" s="310">
        <f t="shared" si="7"/>
        <v>0</v>
      </c>
      <c r="P74" s="42"/>
      <c r="Q74" s="42"/>
      <c r="R74" s="42"/>
      <c r="S74" s="42"/>
      <c r="T74" s="337"/>
      <c r="U74" s="131" t="str">
        <f>IFERROR(IF(D74&gt;=Deelnemersoverzicht!$B$9,"Na startdatum aangekocht", IF(DATEDIF('Begroting P'!$D74,Startdatum,"D")&gt;0,IF((('Begroting P'!$F74-((DATEDIF($D74,Startdatum,"M")/12)))*($E74/$F74))&lt;0,"Dit is afgeschreven!",(('Begroting P'!$F74-((DATEDIF($D74,Startdatum,"M")/12)))*($E74/$F74))),($E74/$F74))),0)</f>
        <v>Na startdatum aangekocht</v>
      </c>
    </row>
    <row r="75" spans="2:21" ht="13" x14ac:dyDescent="0.15">
      <c r="B75" s="93"/>
      <c r="C75" s="93"/>
      <c r="D75" s="95"/>
      <c r="E75" s="96"/>
      <c r="F75" s="97"/>
      <c r="G75" s="131">
        <f t="shared" si="3"/>
        <v>0</v>
      </c>
      <c r="H75" s="96"/>
      <c r="I75" s="132">
        <f t="shared" si="4"/>
        <v>0</v>
      </c>
      <c r="J75" s="94"/>
      <c r="K75" s="94"/>
      <c r="L75" s="96"/>
      <c r="M75" s="315">
        <f t="shared" si="6"/>
        <v>0</v>
      </c>
      <c r="N75" s="315">
        <f t="shared" si="5"/>
        <v>0</v>
      </c>
      <c r="O75" s="310">
        <f t="shared" si="7"/>
        <v>0</v>
      </c>
      <c r="P75" s="42"/>
      <c r="Q75" s="42"/>
      <c r="R75" s="42"/>
      <c r="S75" s="42"/>
      <c r="T75" s="337"/>
      <c r="U75" s="131" t="str">
        <f>IFERROR(IF(D75&gt;=Deelnemersoverzicht!$B$9,"Na startdatum aangekocht", IF(DATEDIF('Begroting P'!$D75,Startdatum,"D")&gt;0,IF((('Begroting P'!$F75-((DATEDIF($D75,Startdatum,"M")/12)))*($E75/$F75))&lt;0,"Dit is afgeschreven!",(('Begroting P'!$F75-((DATEDIF($D75,Startdatum,"M")/12)))*($E75/$F75))),($E75/$F75))),0)</f>
        <v>Na startdatum aangekocht</v>
      </c>
    </row>
    <row r="76" spans="2:21" ht="13" x14ac:dyDescent="0.15">
      <c r="B76" s="93"/>
      <c r="C76" s="93"/>
      <c r="D76" s="95"/>
      <c r="E76" s="96"/>
      <c r="F76" s="97"/>
      <c r="G76" s="131">
        <f t="shared" si="3"/>
        <v>0</v>
      </c>
      <c r="H76" s="96"/>
      <c r="I76" s="132">
        <f t="shared" si="4"/>
        <v>0</v>
      </c>
      <c r="J76" s="94"/>
      <c r="K76" s="94"/>
      <c r="L76" s="96"/>
      <c r="M76" s="315">
        <f t="shared" si="6"/>
        <v>0</v>
      </c>
      <c r="N76" s="315">
        <f t="shared" si="5"/>
        <v>0</v>
      </c>
      <c r="O76" s="310">
        <f t="shared" si="7"/>
        <v>0</v>
      </c>
      <c r="P76" s="42"/>
      <c r="Q76" s="42"/>
      <c r="R76" s="42"/>
      <c r="S76" s="42"/>
      <c r="T76" s="337"/>
      <c r="U76" s="131" t="str">
        <f>IFERROR(IF(D76&gt;=Deelnemersoverzicht!$B$9,"Na startdatum aangekocht", IF(DATEDIF('Begroting P'!$D76,Startdatum,"D")&gt;0,IF((('Begroting P'!$F76-((DATEDIF($D76,Startdatum,"M")/12)))*($E76/$F76))&lt;0,"Dit is afgeschreven!",(('Begroting P'!$F76-((DATEDIF($D76,Startdatum,"M")/12)))*($E76/$F76))),($E76/$F76))),0)</f>
        <v>Na startdatum aangekocht</v>
      </c>
    </row>
    <row r="77" spans="2:21" ht="13" x14ac:dyDescent="0.15">
      <c r="B77" s="93"/>
      <c r="C77" s="93"/>
      <c r="D77" s="95"/>
      <c r="E77" s="96"/>
      <c r="F77" s="97"/>
      <c r="G77" s="131">
        <f t="shared" si="3"/>
        <v>0</v>
      </c>
      <c r="H77" s="96"/>
      <c r="I77" s="132">
        <f t="shared" si="4"/>
        <v>0</v>
      </c>
      <c r="J77" s="94"/>
      <c r="K77" s="94"/>
      <c r="L77" s="96"/>
      <c r="M77" s="315">
        <f t="shared" si="6"/>
        <v>0</v>
      </c>
      <c r="N77" s="315">
        <f t="shared" si="5"/>
        <v>0</v>
      </c>
      <c r="O77" s="310">
        <f t="shared" si="7"/>
        <v>0</v>
      </c>
      <c r="P77" s="42"/>
      <c r="Q77" s="42"/>
      <c r="R77" s="42"/>
      <c r="S77" s="42"/>
      <c r="T77" s="337"/>
      <c r="U77" s="131" t="str">
        <f>IFERROR(IF(D77&gt;=Deelnemersoverzicht!$B$9,"Na startdatum aangekocht", IF(DATEDIF('Begroting P'!$D77,Startdatum,"D")&gt;0,IF((('Begroting P'!$F77-((DATEDIF($D77,Startdatum,"M")/12)))*($E77/$F77))&lt;0,"Dit is afgeschreven!",(('Begroting P'!$F77-((DATEDIF($D77,Startdatum,"M")/12)))*($E77/$F77))),($E77/$F77))),0)</f>
        <v>Na startdatum aangekocht</v>
      </c>
    </row>
    <row r="78" spans="2:21" ht="13" x14ac:dyDescent="0.15">
      <c r="B78" s="93"/>
      <c r="C78" s="93"/>
      <c r="D78" s="95"/>
      <c r="E78" s="96"/>
      <c r="F78" s="97"/>
      <c r="G78" s="131">
        <f t="shared" si="3"/>
        <v>0</v>
      </c>
      <c r="H78" s="96"/>
      <c r="I78" s="132">
        <f t="shared" si="4"/>
        <v>0</v>
      </c>
      <c r="J78" s="94"/>
      <c r="K78" s="94"/>
      <c r="L78" s="96"/>
      <c r="M78" s="315">
        <f t="shared" si="6"/>
        <v>0</v>
      </c>
      <c r="N78" s="315">
        <f t="shared" si="5"/>
        <v>0</v>
      </c>
      <c r="O78" s="310">
        <f t="shared" si="7"/>
        <v>0</v>
      </c>
      <c r="P78" s="42"/>
      <c r="Q78" s="42"/>
      <c r="R78" s="42"/>
      <c r="S78" s="42"/>
      <c r="T78" s="337"/>
      <c r="U78" s="131" t="str">
        <f>IFERROR(IF(D78&gt;=Deelnemersoverzicht!$B$9,"Na startdatum aangekocht", IF(DATEDIF('Begroting P'!$D78,Startdatum,"D")&gt;0,IF((('Begroting P'!$F78-((DATEDIF($D78,Startdatum,"M")/12)))*($E78/$F78))&lt;0,"Dit is afgeschreven!",(('Begroting P'!$F78-((DATEDIF($D78,Startdatum,"M")/12)))*($E78/$F78))),($E78/$F78))),0)</f>
        <v>Na startdatum aangekocht</v>
      </c>
    </row>
    <row r="79" spans="2:21" ht="13" x14ac:dyDescent="0.15">
      <c r="B79" s="93"/>
      <c r="C79" s="93"/>
      <c r="D79" s="95"/>
      <c r="E79" s="96"/>
      <c r="F79" s="97"/>
      <c r="G79" s="131">
        <f t="shared" si="3"/>
        <v>0</v>
      </c>
      <c r="H79" s="96"/>
      <c r="I79" s="132">
        <f t="shared" si="4"/>
        <v>0</v>
      </c>
      <c r="J79" s="94"/>
      <c r="K79" s="94"/>
      <c r="L79" s="96"/>
      <c r="M79" s="315">
        <f t="shared" si="6"/>
        <v>0</v>
      </c>
      <c r="N79" s="315">
        <f t="shared" si="5"/>
        <v>0</v>
      </c>
      <c r="O79" s="310">
        <f t="shared" si="7"/>
        <v>0</v>
      </c>
      <c r="P79" s="42"/>
      <c r="Q79" s="42"/>
      <c r="R79" s="42"/>
      <c r="S79" s="42"/>
      <c r="T79" s="337"/>
      <c r="U79" s="131" t="str">
        <f>IFERROR(IF(D79&gt;=Deelnemersoverzicht!$B$9,"Na startdatum aangekocht", IF(DATEDIF('Begroting P'!$D79,Startdatum,"D")&gt;0,IF((('Begroting P'!$F79-((DATEDIF($D79,Startdatum,"M")/12)))*($E79/$F79))&lt;0,"Dit is afgeschreven!",(('Begroting P'!$F79-((DATEDIF($D79,Startdatum,"M")/12)))*($E79/$F79))),($E79/$F79))),0)</f>
        <v>Na startdatum aangekocht</v>
      </c>
    </row>
    <row r="80" spans="2:21" ht="13" x14ac:dyDescent="0.15">
      <c r="B80" s="93"/>
      <c r="C80" s="93"/>
      <c r="D80" s="95"/>
      <c r="E80" s="96"/>
      <c r="F80" s="97"/>
      <c r="G80" s="131">
        <f t="shared" si="3"/>
        <v>0</v>
      </c>
      <c r="H80" s="96"/>
      <c r="I80" s="132">
        <f t="shared" si="4"/>
        <v>0</v>
      </c>
      <c r="J80" s="94"/>
      <c r="K80" s="94"/>
      <c r="L80" s="96"/>
      <c r="M80" s="315">
        <f t="shared" si="6"/>
        <v>0</v>
      </c>
      <c r="N80" s="315">
        <f t="shared" si="5"/>
        <v>0</v>
      </c>
      <c r="O80" s="310">
        <f t="shared" si="7"/>
        <v>0</v>
      </c>
      <c r="P80" s="42"/>
      <c r="Q80" s="42"/>
      <c r="R80" s="42"/>
      <c r="S80" s="42"/>
      <c r="T80" s="337"/>
      <c r="U80" s="131" t="str">
        <f>IFERROR(IF(D80&gt;=Deelnemersoverzicht!$B$9,"Na startdatum aangekocht", IF(DATEDIF('Begroting P'!$D80,Startdatum,"D")&gt;0,IF((('Begroting P'!$F80-((DATEDIF($D80,Startdatum,"M")/12)))*($E80/$F80))&lt;0,"Dit is afgeschreven!",(('Begroting P'!$F80-((DATEDIF($D80,Startdatum,"M")/12)))*($E80/$F80))),($E80/$F80))),0)</f>
        <v>Na startdatum aangekocht</v>
      </c>
    </row>
    <row r="81" spans="2:21" ht="13" x14ac:dyDescent="0.15">
      <c r="B81" s="93"/>
      <c r="C81" s="93"/>
      <c r="D81" s="95"/>
      <c r="E81" s="96"/>
      <c r="F81" s="97"/>
      <c r="G81" s="131">
        <f t="shared" si="3"/>
        <v>0</v>
      </c>
      <c r="H81" s="96"/>
      <c r="I81" s="132">
        <f t="shared" si="4"/>
        <v>0</v>
      </c>
      <c r="J81" s="94"/>
      <c r="K81" s="94"/>
      <c r="L81" s="96"/>
      <c r="M81" s="315">
        <f t="shared" si="6"/>
        <v>0</v>
      </c>
      <c r="N81" s="315">
        <f t="shared" si="5"/>
        <v>0</v>
      </c>
      <c r="O81" s="310">
        <f t="shared" si="7"/>
        <v>0</v>
      </c>
      <c r="P81" s="42"/>
      <c r="Q81" s="42"/>
      <c r="R81" s="42"/>
      <c r="S81" s="42"/>
      <c r="T81" s="337"/>
      <c r="U81" s="131" t="str">
        <f>IFERROR(IF(D81&gt;=Deelnemersoverzicht!$B$9,"Na startdatum aangekocht", IF(DATEDIF('Begroting P'!$D81,Startdatum,"D")&gt;0,IF((('Begroting P'!$F81-((DATEDIF($D81,Startdatum,"M")/12)))*($E81/$F81))&lt;0,"Dit is afgeschreven!",(('Begroting P'!$F81-((DATEDIF($D81,Startdatum,"M")/12)))*($E81/$F81))),($E81/$F81))),0)</f>
        <v>Na startdatum aangekocht</v>
      </c>
    </row>
    <row r="82" spans="2:21" ht="13" x14ac:dyDescent="0.15">
      <c r="B82" s="93"/>
      <c r="C82" s="93"/>
      <c r="D82" s="95"/>
      <c r="E82" s="96"/>
      <c r="F82" s="97"/>
      <c r="G82" s="131">
        <f t="shared" si="3"/>
        <v>0</v>
      </c>
      <c r="H82" s="96"/>
      <c r="I82" s="132">
        <f t="shared" si="4"/>
        <v>0</v>
      </c>
      <c r="J82" s="94"/>
      <c r="K82" s="94"/>
      <c r="L82" s="96"/>
      <c r="M82" s="315">
        <f t="shared" si="6"/>
        <v>0</v>
      </c>
      <c r="N82" s="315">
        <f t="shared" si="5"/>
        <v>0</v>
      </c>
      <c r="O82" s="310">
        <f t="shared" si="7"/>
        <v>0</v>
      </c>
      <c r="P82" s="42"/>
      <c r="Q82" s="42"/>
      <c r="R82" s="42"/>
      <c r="S82" s="42"/>
      <c r="T82" s="337"/>
      <c r="U82" s="131" t="str">
        <f>IFERROR(IF(D82&gt;=Deelnemersoverzicht!$B$9,"Na startdatum aangekocht", IF(DATEDIF('Begroting P'!$D82,Startdatum,"D")&gt;0,IF((('Begroting P'!$F82-((DATEDIF($D82,Startdatum,"M")/12)))*($E82/$F82))&lt;0,"Dit is afgeschreven!",(('Begroting P'!$F82-((DATEDIF($D82,Startdatum,"M")/12)))*($E82/$F82))),($E82/$F82))),0)</f>
        <v>Na startdatum aangekocht</v>
      </c>
    </row>
    <row r="83" spans="2:21" ht="13" x14ac:dyDescent="0.15">
      <c r="B83" s="93"/>
      <c r="C83" s="93"/>
      <c r="D83" s="95"/>
      <c r="E83" s="96"/>
      <c r="F83" s="97"/>
      <c r="G83" s="131">
        <f>IFERROR(E83/F83,0)</f>
        <v>0</v>
      </c>
      <c r="H83" s="96"/>
      <c r="I83" s="132">
        <f t="shared" si="4"/>
        <v>0</v>
      </c>
      <c r="J83" s="94"/>
      <c r="K83" s="94"/>
      <c r="L83" s="96"/>
      <c r="M83" s="315">
        <f t="shared" si="6"/>
        <v>0</v>
      </c>
      <c r="N83" s="315">
        <f t="shared" si="5"/>
        <v>0</v>
      </c>
      <c r="O83" s="310">
        <f t="shared" si="7"/>
        <v>0</v>
      </c>
      <c r="P83" s="42"/>
      <c r="Q83" s="42"/>
      <c r="R83" s="42"/>
      <c r="S83" s="42"/>
      <c r="T83" s="337"/>
      <c r="U83" s="131" t="str">
        <f>IFERROR(IF(D83&gt;=Deelnemersoverzicht!$B$9,"Na startdatum aangekocht", IF(DATEDIF('Begroting P'!$D83,Startdatum,"D")&gt;0,IF((('Begroting P'!$F83-((DATEDIF($D83,Startdatum,"M")/12)))*($E83/$F83))&lt;0,"Dit is afgeschreven!",(('Begroting P'!$F83-((DATEDIF($D83,Startdatum,"M")/12)))*($E83/$F83))),($E83/$F83))),0)</f>
        <v>Na startdatum aangekocht</v>
      </c>
    </row>
    <row r="84" spans="2:21" ht="13" x14ac:dyDescent="0.15">
      <c r="B84" s="312"/>
      <c r="C84" s="312"/>
      <c r="D84" s="312"/>
      <c r="E84" s="312"/>
      <c r="F84" s="312"/>
      <c r="G84" s="312"/>
      <c r="H84" s="312" t="s">
        <v>256</v>
      </c>
      <c r="I84" s="312"/>
      <c r="J84" s="312"/>
      <c r="K84" s="312"/>
      <c r="L84" s="312"/>
      <c r="M84" s="167">
        <f>SUM(M62:M83)</f>
        <v>0</v>
      </c>
      <c r="N84" s="167">
        <f>SUM(N62:N83)</f>
        <v>0</v>
      </c>
      <c r="O84" s="167">
        <f>SUM(O62:O83)</f>
        <v>0</v>
      </c>
      <c r="P84" s="42"/>
      <c r="Q84" s="42"/>
      <c r="R84" s="42"/>
      <c r="S84" s="42"/>
      <c r="T84" s="337"/>
    </row>
    <row r="85" spans="2:21" ht="13" x14ac:dyDescent="0.15">
      <c r="B85" s="319"/>
      <c r="C85" s="361"/>
      <c r="D85" s="319"/>
      <c r="E85" s="319"/>
      <c r="F85" s="319"/>
      <c r="G85" s="319"/>
      <c r="H85" s="319"/>
      <c r="I85" s="319"/>
      <c r="J85" s="319"/>
      <c r="K85" s="319"/>
      <c r="L85" s="319"/>
      <c r="M85" s="319"/>
      <c r="N85" s="319"/>
      <c r="O85" s="319"/>
      <c r="P85" s="42"/>
      <c r="Q85" s="42"/>
      <c r="R85" s="42"/>
      <c r="S85" s="42"/>
      <c r="T85" s="337"/>
    </row>
    <row r="86" spans="2:21" ht="13" x14ac:dyDescent="0.15">
      <c r="B86" s="324" t="s">
        <v>257</v>
      </c>
      <c r="C86" s="324" t="s">
        <v>258</v>
      </c>
      <c r="D86" s="325"/>
      <c r="E86" s="325"/>
      <c r="F86" s="325"/>
      <c r="G86" s="325"/>
      <c r="H86" s="325"/>
      <c r="I86" s="325"/>
      <c r="J86" s="325"/>
      <c r="K86" s="325"/>
      <c r="L86" s="325"/>
      <c r="M86" s="325"/>
      <c r="N86" s="325"/>
      <c r="O86" s="325"/>
      <c r="P86" s="326"/>
      <c r="Q86" s="327"/>
      <c r="R86" s="327"/>
      <c r="S86" s="327"/>
      <c r="T86" s="319"/>
    </row>
    <row r="87" spans="2:21" ht="13" x14ac:dyDescent="0.15">
      <c r="B87" s="312" t="s">
        <v>259</v>
      </c>
      <c r="C87" s="319"/>
      <c r="D87" s="319"/>
      <c r="E87" s="319"/>
      <c r="F87" s="319"/>
      <c r="G87" s="319"/>
      <c r="H87" s="319"/>
      <c r="I87" s="319"/>
      <c r="J87" s="319"/>
      <c r="K87" s="319"/>
      <c r="L87" s="319"/>
      <c r="M87" s="319"/>
      <c r="N87" s="319"/>
      <c r="O87" s="319"/>
      <c r="P87" s="337"/>
      <c r="Q87" s="337"/>
      <c r="R87" s="337"/>
      <c r="S87" s="337"/>
      <c r="T87" s="319"/>
    </row>
    <row r="88" spans="2:21" ht="25.5" customHeight="1" x14ac:dyDescent="0.2">
      <c r="D88" s="354" t="str">
        <f>IF(COUNTA(D90:D107)&lt;COUNTA(E90:E107),"Let op! Vul ook de aanschafdatum in!","")</f>
        <v/>
      </c>
      <c r="E88" s="363"/>
      <c r="F88" s="363"/>
      <c r="G88" s="364"/>
      <c r="H88" s="459"/>
      <c r="I88" s="460"/>
      <c r="J88" s="442" t="s">
        <v>260</v>
      </c>
      <c r="K88" s="443"/>
      <c r="L88" s="444"/>
      <c r="M88" s="434" t="s">
        <v>236</v>
      </c>
      <c r="N88" s="435"/>
      <c r="O88" s="436"/>
      <c r="P88" s="337"/>
      <c r="Q88" s="337"/>
      <c r="R88" s="337"/>
      <c r="S88" s="337"/>
      <c r="T88" s="319"/>
    </row>
    <row r="89" spans="2:21" ht="42" x14ac:dyDescent="0.15">
      <c r="B89" s="72" t="s">
        <v>237</v>
      </c>
      <c r="C89" s="365" t="s">
        <v>247</v>
      </c>
      <c r="D89" s="366" t="s">
        <v>261</v>
      </c>
      <c r="E89" s="367" t="s">
        <v>249</v>
      </c>
      <c r="F89" s="365" t="s">
        <v>250</v>
      </c>
      <c r="G89" s="368"/>
      <c r="H89" s="369" t="s">
        <v>262</v>
      </c>
      <c r="I89" s="359" t="s">
        <v>263</v>
      </c>
      <c r="J89" s="72" t="str">
        <f>+J19</f>
        <v>Industrieel onderzoek</v>
      </c>
      <c r="K89" s="72" t="str">
        <f>+K19</f>
        <v>Experimentele ontwikkeling</v>
      </c>
      <c r="L89" s="359" t="s">
        <v>254</v>
      </c>
      <c r="M89" s="72" t="str">
        <f>+J19</f>
        <v>Industrieel onderzoek</v>
      </c>
      <c r="N89" s="72" t="str">
        <f>+K19</f>
        <v>Experimentele ontwikkeling</v>
      </c>
      <c r="O89" s="72" t="s">
        <v>242</v>
      </c>
      <c r="P89" s="337"/>
      <c r="Q89" s="337"/>
      <c r="R89" s="337"/>
      <c r="S89" s="337"/>
      <c r="T89" s="319"/>
      <c r="U89" s="360" t="s">
        <v>255</v>
      </c>
    </row>
    <row r="90" spans="2:21" ht="13" x14ac:dyDescent="0.15">
      <c r="B90" s="98"/>
      <c r="C90" s="99"/>
      <c r="D90" s="95"/>
      <c r="E90" s="100"/>
      <c r="F90" s="206"/>
      <c r="G90" s="308"/>
      <c r="H90" s="370">
        <f>IFERROR(E90-I90,0)</f>
        <v>0</v>
      </c>
      <c r="I90" s="134">
        <f>IFERROR((E90/F90)*(Deelnemersoverzicht!$B$10-(DATEDIF(Startdatum,D90,"D")/365)),0)</f>
        <v>0</v>
      </c>
      <c r="J90" s="94"/>
      <c r="K90" s="94"/>
      <c r="L90" s="101"/>
      <c r="M90" s="315">
        <f t="shared" ref="M90:M107" si="8">+H90*J90</f>
        <v>0</v>
      </c>
      <c r="N90" s="315">
        <f t="shared" ref="N90:N107" si="9">+H90*K90</f>
        <v>0</v>
      </c>
      <c r="O90" s="310">
        <f>I90*L90</f>
        <v>0</v>
      </c>
      <c r="P90" s="337"/>
      <c r="Q90" s="337"/>
      <c r="R90" s="337"/>
      <c r="S90" s="337"/>
      <c r="T90" s="319"/>
      <c r="U90" s="131" t="str">
        <f>IFERROR(IF(D90&gt;=Deelnemersoverzicht!$B$9,"Na startdatum aangekocht", IF(DATEDIF('Begroting P'!$D90,Startdatum,"D")&gt;0,IF((('Begroting P'!$F90-((DATEDIF($D90,Startdatum,"M")/12)))*($E90/$F90))&lt;0,0,(('Begroting P'!$F90-((DATEDIF($D90,Startdatum,"M")/12)))*($E90/$F90))),($E90/$F90))),0)</f>
        <v>Na startdatum aangekocht</v>
      </c>
    </row>
    <row r="91" spans="2:21" ht="13" x14ac:dyDescent="0.15">
      <c r="B91" s="98"/>
      <c r="C91" s="99"/>
      <c r="D91" s="95"/>
      <c r="E91" s="100"/>
      <c r="F91" s="206"/>
      <c r="G91" s="308"/>
      <c r="H91" s="370">
        <f t="shared" ref="H91:H107" si="10">IFERROR(E91-I91,0)</f>
        <v>0</v>
      </c>
      <c r="I91" s="134">
        <f>IFERROR((E91/F91)*(Deelnemersoverzicht!$B$10-(DATEDIF(Startdatum,D91,"D")/365)),0)</f>
        <v>0</v>
      </c>
      <c r="J91" s="94"/>
      <c r="K91" s="94"/>
      <c r="L91" s="101"/>
      <c r="M91" s="315">
        <f t="shared" si="8"/>
        <v>0</v>
      </c>
      <c r="N91" s="315">
        <f t="shared" si="9"/>
        <v>0</v>
      </c>
      <c r="O91" s="310">
        <f t="shared" ref="O91:O107" si="11">I91*L91</f>
        <v>0</v>
      </c>
      <c r="P91" s="337"/>
      <c r="Q91" s="337"/>
      <c r="R91" s="337"/>
      <c r="S91" s="337"/>
      <c r="T91" s="319"/>
      <c r="U91" s="131" t="str">
        <f>IFERROR(IF(D91&gt;=Deelnemersoverzicht!$B$9,"Na startdatum aangekocht", IF(DATEDIF('Begroting P'!$D91,Startdatum,"D")&gt;0,IF((('Begroting P'!$F91-((DATEDIF($D91,Startdatum,"M")/12)))*($E91/$F91))&lt;0,0,(('Begroting P'!$F91-((DATEDIF($D91,Startdatum,"M")/12)))*($E91/$F91))),($E91/$F91))),0)</f>
        <v>Na startdatum aangekocht</v>
      </c>
    </row>
    <row r="92" spans="2:21" ht="13" x14ac:dyDescent="0.15">
      <c r="B92" s="98"/>
      <c r="C92" s="99"/>
      <c r="D92" s="95"/>
      <c r="E92" s="100"/>
      <c r="F92" s="206"/>
      <c r="G92" s="308"/>
      <c r="H92" s="370">
        <f t="shared" si="10"/>
        <v>0</v>
      </c>
      <c r="I92" s="134">
        <f>IFERROR((E92/F92)*(Deelnemersoverzicht!$B$10-(DATEDIF(Startdatum,D92,"D")/365)),0)</f>
        <v>0</v>
      </c>
      <c r="J92" s="94"/>
      <c r="K92" s="94"/>
      <c r="L92" s="101"/>
      <c r="M92" s="315">
        <f t="shared" si="8"/>
        <v>0</v>
      </c>
      <c r="N92" s="315">
        <f t="shared" si="9"/>
        <v>0</v>
      </c>
      <c r="O92" s="310">
        <f t="shared" si="11"/>
        <v>0</v>
      </c>
      <c r="P92" s="337"/>
      <c r="Q92" s="337"/>
      <c r="R92" s="337"/>
      <c r="S92" s="337"/>
      <c r="T92" s="319"/>
      <c r="U92" s="131" t="str">
        <f>IFERROR(IF(D92&gt;=Deelnemersoverzicht!$B$9,"Na startdatum aangekocht", IF(DATEDIF('Begroting P'!$D92,Startdatum,"D")&gt;0,IF((('Begroting P'!$F92-((DATEDIF($D92,Startdatum,"M")/12)))*($E92/$F92))&lt;0,0,(('Begroting P'!$F92-((DATEDIF($D92,Startdatum,"M")/12)))*($E92/$F92))),($E92/$F92))),0)</f>
        <v>Na startdatum aangekocht</v>
      </c>
    </row>
    <row r="93" spans="2:21" ht="13" x14ac:dyDescent="0.15">
      <c r="B93" s="98"/>
      <c r="C93" s="99"/>
      <c r="D93" s="95"/>
      <c r="E93" s="100"/>
      <c r="F93" s="206"/>
      <c r="G93" s="308"/>
      <c r="H93" s="370">
        <f t="shared" si="10"/>
        <v>0</v>
      </c>
      <c r="I93" s="134">
        <f>IFERROR((E93/F93)*(Deelnemersoverzicht!$B$10-(DATEDIF(Startdatum,D93,"D")/365)),0)</f>
        <v>0</v>
      </c>
      <c r="J93" s="94"/>
      <c r="K93" s="94"/>
      <c r="L93" s="101"/>
      <c r="M93" s="315">
        <f t="shared" si="8"/>
        <v>0</v>
      </c>
      <c r="N93" s="315">
        <f t="shared" si="9"/>
        <v>0</v>
      </c>
      <c r="O93" s="310">
        <f t="shared" si="11"/>
        <v>0</v>
      </c>
      <c r="P93" s="337"/>
      <c r="Q93" s="337"/>
      <c r="R93" s="337"/>
      <c r="S93" s="337"/>
      <c r="T93" s="319"/>
      <c r="U93" s="131" t="str">
        <f>IFERROR(IF(D93&gt;=Deelnemersoverzicht!$B$9,"Na startdatum aangekocht", IF(DATEDIF('Begroting P'!$D93,Startdatum,"D")&gt;0,IF((('Begroting P'!$F93-((DATEDIF($D93,Startdatum,"M")/12)))*($E93/$F93))&lt;0,0,(('Begroting P'!$F93-((DATEDIF($D93,Startdatum,"M")/12)))*($E93/$F93))),($E93/$F93))),0)</f>
        <v>Na startdatum aangekocht</v>
      </c>
    </row>
    <row r="94" spans="2:21" ht="13" x14ac:dyDescent="0.15">
      <c r="B94" s="98"/>
      <c r="C94" s="99"/>
      <c r="D94" s="95"/>
      <c r="E94" s="100"/>
      <c r="F94" s="206"/>
      <c r="G94" s="308"/>
      <c r="H94" s="370">
        <f t="shared" si="10"/>
        <v>0</v>
      </c>
      <c r="I94" s="134">
        <f>IFERROR((E94/F94)*(Deelnemersoverzicht!$B$10-(DATEDIF(Startdatum,D94,"D")/365)),0)</f>
        <v>0</v>
      </c>
      <c r="J94" s="94"/>
      <c r="K94" s="94"/>
      <c r="L94" s="101"/>
      <c r="M94" s="315">
        <f t="shared" si="8"/>
        <v>0</v>
      </c>
      <c r="N94" s="315">
        <f t="shared" si="9"/>
        <v>0</v>
      </c>
      <c r="O94" s="310">
        <f t="shared" si="11"/>
        <v>0</v>
      </c>
      <c r="P94" s="337"/>
      <c r="Q94" s="337"/>
      <c r="R94" s="337"/>
      <c r="S94" s="337"/>
      <c r="T94" s="319"/>
      <c r="U94" s="131" t="str">
        <f>IFERROR(IF(D94&gt;=Deelnemersoverzicht!$B$9,"Na startdatum aangekocht", IF(DATEDIF('Begroting P'!$D94,Startdatum,"D")&gt;0,IF((('Begroting P'!$F94-((DATEDIF($D94,Startdatum,"M")/12)))*($E94/$F94))&lt;0,0,(('Begroting P'!$F94-((DATEDIF($D94,Startdatum,"M")/12)))*($E94/$F94))),($E94/$F94))),0)</f>
        <v>Na startdatum aangekocht</v>
      </c>
    </row>
    <row r="95" spans="2:21" ht="13" x14ac:dyDescent="0.15">
      <c r="B95" s="98"/>
      <c r="C95" s="99"/>
      <c r="D95" s="95"/>
      <c r="E95" s="100"/>
      <c r="F95" s="206"/>
      <c r="G95" s="308"/>
      <c r="H95" s="370">
        <f t="shared" si="10"/>
        <v>0</v>
      </c>
      <c r="I95" s="134">
        <f>IFERROR((E95/F95)*(Deelnemersoverzicht!$B$10-(DATEDIF(Startdatum,D95,"D")/365)),0)</f>
        <v>0</v>
      </c>
      <c r="J95" s="94"/>
      <c r="K95" s="94"/>
      <c r="L95" s="101"/>
      <c r="M95" s="315">
        <f t="shared" si="8"/>
        <v>0</v>
      </c>
      <c r="N95" s="315">
        <f t="shared" si="9"/>
        <v>0</v>
      </c>
      <c r="O95" s="310">
        <f t="shared" si="11"/>
        <v>0</v>
      </c>
      <c r="P95" s="337"/>
      <c r="Q95" s="337"/>
      <c r="R95" s="337"/>
      <c r="S95" s="337"/>
      <c r="T95" s="319"/>
      <c r="U95" s="131" t="str">
        <f>IFERROR(IF(D95&gt;=Deelnemersoverzicht!$B$9,"Na startdatum aangekocht", IF(DATEDIF('Begroting P'!$D95,Startdatum,"D")&gt;0,IF((('Begroting P'!$F95-((DATEDIF($D95,Startdatum,"M")/12)))*($E95/$F95))&lt;0,0,(('Begroting P'!$F95-((DATEDIF($D95,Startdatum,"M")/12)))*($E95/$F95))),($E95/$F95))),0)</f>
        <v>Na startdatum aangekocht</v>
      </c>
    </row>
    <row r="96" spans="2:21" ht="13" x14ac:dyDescent="0.15">
      <c r="B96" s="98"/>
      <c r="C96" s="99"/>
      <c r="D96" s="95"/>
      <c r="E96" s="100"/>
      <c r="F96" s="206"/>
      <c r="G96" s="308"/>
      <c r="H96" s="370">
        <f t="shared" si="10"/>
        <v>0</v>
      </c>
      <c r="I96" s="134">
        <f>IFERROR((E96/F96)*(Deelnemersoverzicht!$B$10-(DATEDIF(Startdatum,D96,"D")/365)),0)</f>
        <v>0</v>
      </c>
      <c r="J96" s="94"/>
      <c r="K96" s="94"/>
      <c r="L96" s="101"/>
      <c r="M96" s="315">
        <f t="shared" si="8"/>
        <v>0</v>
      </c>
      <c r="N96" s="315">
        <f t="shared" si="9"/>
        <v>0</v>
      </c>
      <c r="O96" s="310">
        <f t="shared" si="11"/>
        <v>0</v>
      </c>
      <c r="P96" s="337"/>
      <c r="Q96" s="337"/>
      <c r="R96" s="337"/>
      <c r="S96" s="337"/>
      <c r="T96" s="319"/>
      <c r="U96" s="131" t="str">
        <f>IFERROR(IF(D96&gt;=Deelnemersoverzicht!$B$9,"Na startdatum aangekocht", IF(DATEDIF('Begroting P'!$D96,Startdatum,"D")&gt;0,IF((('Begroting P'!$F96-((DATEDIF($D96,Startdatum,"M")/12)))*($E96/$F96))&lt;0,0,(('Begroting P'!$F96-((DATEDIF($D96,Startdatum,"M")/12)))*($E96/$F96))),($E96/$F96))),0)</f>
        <v>Na startdatum aangekocht</v>
      </c>
    </row>
    <row r="97" spans="2:21" ht="13" x14ac:dyDescent="0.15">
      <c r="B97" s="98"/>
      <c r="C97" s="99"/>
      <c r="D97" s="95"/>
      <c r="E97" s="100"/>
      <c r="F97" s="206"/>
      <c r="G97" s="308"/>
      <c r="H97" s="370">
        <f t="shared" si="10"/>
        <v>0</v>
      </c>
      <c r="I97" s="134">
        <f>IFERROR((E97/F97)*(Deelnemersoverzicht!$B$10-(DATEDIF(Startdatum,D97,"D")/365)),0)</f>
        <v>0</v>
      </c>
      <c r="J97" s="94"/>
      <c r="K97" s="94"/>
      <c r="L97" s="101"/>
      <c r="M97" s="315">
        <f t="shared" si="8"/>
        <v>0</v>
      </c>
      <c r="N97" s="315">
        <f t="shared" si="9"/>
        <v>0</v>
      </c>
      <c r="O97" s="310">
        <f t="shared" si="11"/>
        <v>0</v>
      </c>
      <c r="P97" s="337"/>
      <c r="Q97" s="337"/>
      <c r="R97" s="337"/>
      <c r="S97" s="337"/>
      <c r="T97" s="319"/>
      <c r="U97" s="131" t="str">
        <f>IFERROR(IF(D97&gt;=Deelnemersoverzicht!$B$9,"Na startdatum aangekocht", IF(DATEDIF('Begroting P'!$D97,Startdatum,"D")&gt;0,IF((('Begroting P'!$F97-((DATEDIF($D97,Startdatum,"M")/12)))*($E97/$F97))&lt;0,0,(('Begroting P'!$F97-((DATEDIF($D97,Startdatum,"M")/12)))*($E97/$F97))),($E97/$F97))),0)</f>
        <v>Na startdatum aangekocht</v>
      </c>
    </row>
    <row r="98" spans="2:21" ht="13" x14ac:dyDescent="0.15">
      <c r="B98" s="98"/>
      <c r="C98" s="99"/>
      <c r="D98" s="95"/>
      <c r="E98" s="100"/>
      <c r="F98" s="206"/>
      <c r="G98" s="308"/>
      <c r="H98" s="370">
        <f t="shared" si="10"/>
        <v>0</v>
      </c>
      <c r="I98" s="134">
        <f>IFERROR((E98/F98)*(Deelnemersoverzicht!$B$10-(DATEDIF(Startdatum,D98,"D")/365)),0)</f>
        <v>0</v>
      </c>
      <c r="J98" s="94"/>
      <c r="K98" s="94"/>
      <c r="L98" s="102"/>
      <c r="M98" s="315">
        <f t="shared" si="8"/>
        <v>0</v>
      </c>
      <c r="N98" s="315">
        <f t="shared" si="9"/>
        <v>0</v>
      </c>
      <c r="O98" s="310">
        <f t="shared" si="11"/>
        <v>0</v>
      </c>
      <c r="P98" s="337"/>
      <c r="Q98" s="337"/>
      <c r="R98" s="337"/>
      <c r="S98" s="337"/>
      <c r="T98" s="319"/>
      <c r="U98" s="131" t="str">
        <f>IFERROR(IF(D98&gt;=Deelnemersoverzicht!$B$9,"Na startdatum aangekocht", IF(DATEDIF('Begroting P'!$D98,Startdatum,"D")&gt;0,IF((('Begroting P'!$F98-((DATEDIF($D98,Startdatum,"M")/12)))*($E98/$F98))&lt;0,0,(('Begroting P'!$F98-((DATEDIF($D98,Startdatum,"M")/12)))*($E98/$F98))),($E98/$F98))),0)</f>
        <v>Na startdatum aangekocht</v>
      </c>
    </row>
    <row r="99" spans="2:21" ht="13" x14ac:dyDescent="0.15">
      <c r="B99" s="98"/>
      <c r="C99" s="99"/>
      <c r="D99" s="95"/>
      <c r="E99" s="100"/>
      <c r="F99" s="206"/>
      <c r="G99" s="308"/>
      <c r="H99" s="370">
        <f t="shared" si="10"/>
        <v>0</v>
      </c>
      <c r="I99" s="134">
        <f>IFERROR((E99/F99)*(Deelnemersoverzicht!$B$10-(DATEDIF(Startdatum,D99,"D")/365)),0)</f>
        <v>0</v>
      </c>
      <c r="J99" s="94"/>
      <c r="K99" s="94"/>
      <c r="L99" s="102"/>
      <c r="M99" s="315">
        <f t="shared" si="8"/>
        <v>0</v>
      </c>
      <c r="N99" s="315">
        <f t="shared" si="9"/>
        <v>0</v>
      </c>
      <c r="O99" s="310">
        <f t="shared" si="11"/>
        <v>0</v>
      </c>
      <c r="P99" s="337"/>
      <c r="Q99" s="337"/>
      <c r="R99" s="337"/>
      <c r="S99" s="337"/>
      <c r="T99" s="319"/>
      <c r="U99" s="131" t="str">
        <f>IFERROR(IF(D99&gt;=Deelnemersoverzicht!$B$9,"Na startdatum aangekocht", IF(DATEDIF('Begroting P'!$D99,Startdatum,"D")&gt;0,IF((('Begroting P'!$F99-((DATEDIF($D99,Startdatum,"M")/12)))*($E99/$F99))&lt;0,0,(('Begroting P'!$F99-((DATEDIF($D99,Startdatum,"M")/12)))*($E99/$F99))),($E99/$F99))),0)</f>
        <v>Na startdatum aangekocht</v>
      </c>
    </row>
    <row r="100" spans="2:21" ht="13" x14ac:dyDescent="0.15">
      <c r="B100" s="98"/>
      <c r="C100" s="99"/>
      <c r="D100" s="95"/>
      <c r="E100" s="100"/>
      <c r="F100" s="206"/>
      <c r="G100" s="308"/>
      <c r="H100" s="370">
        <f t="shared" si="10"/>
        <v>0</v>
      </c>
      <c r="I100" s="134">
        <f>IFERROR((E100/F100)*(Deelnemersoverzicht!$B$10-(DATEDIF(Startdatum,D100,"D")/365)),0)</f>
        <v>0</v>
      </c>
      <c r="J100" s="94"/>
      <c r="K100" s="94"/>
      <c r="L100" s="101"/>
      <c r="M100" s="315">
        <f t="shared" si="8"/>
        <v>0</v>
      </c>
      <c r="N100" s="315">
        <f t="shared" si="9"/>
        <v>0</v>
      </c>
      <c r="O100" s="310">
        <f t="shared" si="11"/>
        <v>0</v>
      </c>
      <c r="P100" s="337"/>
      <c r="Q100" s="337"/>
      <c r="R100" s="337"/>
      <c r="S100" s="337"/>
      <c r="T100" s="319"/>
      <c r="U100" s="131" t="str">
        <f>IFERROR(IF(D100&gt;=Deelnemersoverzicht!$B$9,"Na startdatum aangekocht", IF(DATEDIF('Begroting P'!$D100,Startdatum,"D")&gt;0,IF((('Begroting P'!$F100-((DATEDIF($D100,Startdatum,"M")/12)))*($E100/$F100))&lt;0,0,(('Begroting P'!$F100-((DATEDIF($D100,Startdatum,"M")/12)))*($E100/$F100))),($E100/$F100))),0)</f>
        <v>Na startdatum aangekocht</v>
      </c>
    </row>
    <row r="101" spans="2:21" ht="13" x14ac:dyDescent="0.15">
      <c r="B101" s="98"/>
      <c r="C101" s="99"/>
      <c r="D101" s="95"/>
      <c r="E101" s="100"/>
      <c r="F101" s="206"/>
      <c r="G101" s="308"/>
      <c r="H101" s="370">
        <f t="shared" si="10"/>
        <v>0</v>
      </c>
      <c r="I101" s="134">
        <f>IFERROR((E101/F101)*(Deelnemersoverzicht!$B$10-(DATEDIF(Startdatum,D101,"D")/365)),0)</f>
        <v>0</v>
      </c>
      <c r="J101" s="94"/>
      <c r="K101" s="94"/>
      <c r="L101" s="101"/>
      <c r="M101" s="315">
        <f t="shared" si="8"/>
        <v>0</v>
      </c>
      <c r="N101" s="315">
        <f t="shared" si="9"/>
        <v>0</v>
      </c>
      <c r="O101" s="310">
        <f t="shared" si="11"/>
        <v>0</v>
      </c>
      <c r="P101" s="337"/>
      <c r="Q101" s="337"/>
      <c r="R101" s="337"/>
      <c r="S101" s="337"/>
      <c r="T101" s="319"/>
      <c r="U101" s="131" t="str">
        <f>IFERROR(IF(D101&gt;=Deelnemersoverzicht!$B$9,"Na startdatum aangekocht", IF(DATEDIF('Begroting P'!$D101,Startdatum,"D")&gt;0,IF((('Begroting P'!$F101-((DATEDIF($D101,Startdatum,"M")/12)))*($E101/$F101))&lt;0,0,(('Begroting P'!$F101-((DATEDIF($D101,Startdatum,"M")/12)))*($E101/$F101))),($E101/$F101))),0)</f>
        <v>Na startdatum aangekocht</v>
      </c>
    </row>
    <row r="102" spans="2:21" ht="13" x14ac:dyDescent="0.15">
      <c r="B102" s="98"/>
      <c r="C102" s="99"/>
      <c r="D102" s="95"/>
      <c r="E102" s="100"/>
      <c r="F102" s="206"/>
      <c r="G102" s="308"/>
      <c r="H102" s="370">
        <f t="shared" si="10"/>
        <v>0</v>
      </c>
      <c r="I102" s="134">
        <f>IFERROR((E102/F102)*(Deelnemersoverzicht!$B$10-(DATEDIF(Startdatum,D102,"D")/365)),0)</f>
        <v>0</v>
      </c>
      <c r="J102" s="94"/>
      <c r="K102" s="94"/>
      <c r="L102" s="101"/>
      <c r="M102" s="315">
        <f t="shared" si="8"/>
        <v>0</v>
      </c>
      <c r="N102" s="315">
        <f t="shared" si="9"/>
        <v>0</v>
      </c>
      <c r="O102" s="310">
        <f t="shared" si="11"/>
        <v>0</v>
      </c>
      <c r="P102" s="337"/>
      <c r="Q102" s="337"/>
      <c r="R102" s="337"/>
      <c r="S102" s="337"/>
      <c r="T102" s="319"/>
      <c r="U102" s="131" t="str">
        <f>IFERROR(IF(D102&gt;=Deelnemersoverzicht!$B$9,"Na startdatum aangekocht", IF(DATEDIF('Begroting P'!$D102,Startdatum,"D")&gt;0,IF((('Begroting P'!$F102-((DATEDIF($D102,Startdatum,"M")/12)))*($E102/$F102))&lt;0,0,(('Begroting P'!$F102-((DATEDIF($D102,Startdatum,"M")/12)))*($E102/$F102))),($E102/$F102))),0)</f>
        <v>Na startdatum aangekocht</v>
      </c>
    </row>
    <row r="103" spans="2:21" ht="13" x14ac:dyDescent="0.15">
      <c r="B103" s="98"/>
      <c r="C103" s="99"/>
      <c r="D103" s="95"/>
      <c r="E103" s="100"/>
      <c r="F103" s="206"/>
      <c r="G103" s="308"/>
      <c r="H103" s="370">
        <f t="shared" si="10"/>
        <v>0</v>
      </c>
      <c r="I103" s="134">
        <f>IFERROR((E103/F103)*(Deelnemersoverzicht!$B$10-(DATEDIF(Startdatum,D103,"D")/365)),0)</f>
        <v>0</v>
      </c>
      <c r="J103" s="94"/>
      <c r="K103" s="94"/>
      <c r="L103" s="101"/>
      <c r="M103" s="315">
        <f t="shared" si="8"/>
        <v>0</v>
      </c>
      <c r="N103" s="315">
        <f t="shared" si="9"/>
        <v>0</v>
      </c>
      <c r="O103" s="310">
        <f t="shared" si="11"/>
        <v>0</v>
      </c>
      <c r="P103" s="337"/>
      <c r="Q103" s="337"/>
      <c r="R103" s="337"/>
      <c r="S103" s="337"/>
      <c r="T103" s="319"/>
      <c r="U103" s="131" t="str">
        <f>IFERROR(IF(D103&gt;=Deelnemersoverzicht!$B$9,"Na startdatum aangekocht", IF(DATEDIF('Begroting P'!$D103,Startdatum,"D")&gt;0,IF((('Begroting P'!$F103-((DATEDIF($D103,Startdatum,"M")/12)))*($E103/$F103))&lt;0,0,(('Begroting P'!$F103-((DATEDIF($D103,Startdatum,"M")/12)))*($E103/$F103))),($E103/$F103))),0)</f>
        <v>Na startdatum aangekocht</v>
      </c>
    </row>
    <row r="104" spans="2:21" ht="13" x14ac:dyDescent="0.15">
      <c r="B104" s="98"/>
      <c r="C104" s="99"/>
      <c r="D104" s="95"/>
      <c r="E104" s="100"/>
      <c r="F104" s="206"/>
      <c r="G104" s="308"/>
      <c r="H104" s="370">
        <f t="shared" si="10"/>
        <v>0</v>
      </c>
      <c r="I104" s="134">
        <f>IFERROR((E104/F104)*(Deelnemersoverzicht!$B$10-(DATEDIF(Startdatum,D104,"D")/365)),0)</f>
        <v>0</v>
      </c>
      <c r="J104" s="94"/>
      <c r="K104" s="94"/>
      <c r="L104" s="101"/>
      <c r="M104" s="315">
        <f t="shared" si="8"/>
        <v>0</v>
      </c>
      <c r="N104" s="315">
        <f t="shared" si="9"/>
        <v>0</v>
      </c>
      <c r="O104" s="310">
        <f t="shared" si="11"/>
        <v>0</v>
      </c>
      <c r="P104" s="337"/>
      <c r="Q104" s="337"/>
      <c r="R104" s="337"/>
      <c r="S104" s="337"/>
      <c r="T104" s="319"/>
      <c r="U104" s="131" t="str">
        <f>IFERROR(IF(D104&gt;=Deelnemersoverzicht!$B$9,"Na startdatum aangekocht", IF(DATEDIF('Begroting P'!$D104,Startdatum,"D")&gt;0,IF((('Begroting P'!$F104-((DATEDIF($D104,Startdatum,"M")/12)))*($E104/$F104))&lt;0,0,(('Begroting P'!$F104-((DATEDIF($D104,Startdatum,"M")/12)))*($E104/$F104))),($E104/$F104))),0)</f>
        <v>Na startdatum aangekocht</v>
      </c>
    </row>
    <row r="105" spans="2:21" ht="13" x14ac:dyDescent="0.15">
      <c r="B105" s="98"/>
      <c r="C105" s="99"/>
      <c r="D105" s="95"/>
      <c r="E105" s="100"/>
      <c r="F105" s="206"/>
      <c r="G105" s="308"/>
      <c r="H105" s="370">
        <f t="shared" si="10"/>
        <v>0</v>
      </c>
      <c r="I105" s="134">
        <f>IFERROR((E105/F105)*(Deelnemersoverzicht!$B$10-(DATEDIF(Startdatum,D105,"D")/365)),0)</f>
        <v>0</v>
      </c>
      <c r="J105" s="94"/>
      <c r="K105" s="94"/>
      <c r="L105" s="101"/>
      <c r="M105" s="315">
        <f t="shared" si="8"/>
        <v>0</v>
      </c>
      <c r="N105" s="315">
        <f t="shared" si="9"/>
        <v>0</v>
      </c>
      <c r="O105" s="310">
        <f t="shared" si="11"/>
        <v>0</v>
      </c>
      <c r="P105" s="337"/>
      <c r="Q105" s="337"/>
      <c r="R105" s="337"/>
      <c r="S105" s="337"/>
      <c r="T105" s="319"/>
      <c r="U105" s="131" t="str">
        <f>IFERROR(IF(D105&gt;=Deelnemersoverzicht!$B$9,"Na startdatum aangekocht", IF(DATEDIF('Begroting P'!$D105,Startdatum,"D")&gt;0,IF((('Begroting P'!$F105-((DATEDIF($D105,Startdatum,"M")/12)))*($E105/$F105))&lt;0,0,(('Begroting P'!$F105-((DATEDIF($D105,Startdatum,"M")/12)))*($E105/$F105))),($E105/$F105))),0)</f>
        <v>Na startdatum aangekocht</v>
      </c>
    </row>
    <row r="106" spans="2:21" ht="13" x14ac:dyDescent="0.15">
      <c r="B106" s="98"/>
      <c r="C106" s="99"/>
      <c r="D106" s="95"/>
      <c r="E106" s="100"/>
      <c r="F106" s="206"/>
      <c r="G106" s="308"/>
      <c r="H106" s="370">
        <f t="shared" si="10"/>
        <v>0</v>
      </c>
      <c r="I106" s="134">
        <f>IFERROR((E106/F106)*(Deelnemersoverzicht!$B$10-(DATEDIF(Startdatum,D106,"D")/365)),0)</f>
        <v>0</v>
      </c>
      <c r="J106" s="94"/>
      <c r="K106" s="94"/>
      <c r="L106" s="101"/>
      <c r="M106" s="315">
        <f t="shared" si="8"/>
        <v>0</v>
      </c>
      <c r="N106" s="315">
        <f t="shared" si="9"/>
        <v>0</v>
      </c>
      <c r="O106" s="310">
        <f t="shared" si="11"/>
        <v>0</v>
      </c>
      <c r="P106" s="337"/>
      <c r="Q106" s="337"/>
      <c r="R106" s="337"/>
      <c r="S106" s="337"/>
      <c r="T106" s="319"/>
      <c r="U106" s="131" t="str">
        <f>IFERROR(IF(D106&gt;=Deelnemersoverzicht!$B$9,"Na startdatum aangekocht", IF(DATEDIF('Begroting P'!$D106,Startdatum,"D")&gt;0,IF((('Begroting P'!$F106-((DATEDIF($D106,Startdatum,"M")/12)))*($E106/$F106))&lt;0,0,(('Begroting P'!$F106-((DATEDIF($D106,Startdatum,"M")/12)))*($E106/$F106))),($E106/$F106))),0)</f>
        <v>Na startdatum aangekocht</v>
      </c>
    </row>
    <row r="107" spans="2:21" ht="13" x14ac:dyDescent="0.15">
      <c r="B107" s="98"/>
      <c r="C107" s="99"/>
      <c r="D107" s="95"/>
      <c r="E107" s="100"/>
      <c r="F107" s="206"/>
      <c r="G107" s="308"/>
      <c r="H107" s="370">
        <f t="shared" si="10"/>
        <v>0</v>
      </c>
      <c r="I107" s="134">
        <f>IFERROR((E107/F107)*(Deelnemersoverzicht!$B$10-(DATEDIF(Startdatum,D107,"D")/365)),0)</f>
        <v>0</v>
      </c>
      <c r="J107" s="94"/>
      <c r="K107" s="94"/>
      <c r="L107" s="101"/>
      <c r="M107" s="315">
        <f t="shared" si="8"/>
        <v>0</v>
      </c>
      <c r="N107" s="315">
        <f t="shared" si="9"/>
        <v>0</v>
      </c>
      <c r="O107" s="310">
        <f t="shared" si="11"/>
        <v>0</v>
      </c>
      <c r="P107" s="337"/>
      <c r="Q107" s="337"/>
      <c r="R107" s="337"/>
      <c r="S107" s="337"/>
      <c r="T107" s="319"/>
      <c r="U107" s="131" t="str">
        <f>IFERROR(IF(D107&gt;=Deelnemersoverzicht!$B$9,"Na startdatum aangekocht", IF(DATEDIF('Begroting P'!$D107,Startdatum,"D")&gt;0,IF((('Begroting P'!$F107-((DATEDIF($D107,Startdatum,"M")/12)))*($E107/$F107))&lt;0,0,(('Begroting P'!$F107-((DATEDIF($D107,Startdatum,"M")/12)))*($E107/$F107))),($E107/$F107))),0)</f>
        <v>Na startdatum aangekocht</v>
      </c>
    </row>
    <row r="108" spans="2:21" s="312" customFormat="1" ht="13" x14ac:dyDescent="0.15">
      <c r="M108" s="167">
        <f t="shared" ref="M108:N108" si="12">SUM(M90:M107)</f>
        <v>0</v>
      </c>
      <c r="N108" s="167">
        <f t="shared" si="12"/>
        <v>0</v>
      </c>
      <c r="O108" s="167">
        <f>SUM(O90:O107)</f>
        <v>0</v>
      </c>
      <c r="P108" s="371"/>
      <c r="Q108" s="371"/>
      <c r="R108" s="371"/>
      <c r="S108" s="371"/>
    </row>
    <row r="109" spans="2:21" s="312" customFormat="1" ht="13" x14ac:dyDescent="0.15">
      <c r="P109" s="371"/>
      <c r="Q109" s="371"/>
      <c r="R109" s="371"/>
      <c r="S109" s="371"/>
    </row>
    <row r="110" spans="2:21" s="312" customFormat="1" ht="13" x14ac:dyDescent="0.15">
      <c r="B110" s="312" t="s">
        <v>264</v>
      </c>
      <c r="C110" s="319"/>
      <c r="J110" s="445" t="s">
        <v>265</v>
      </c>
      <c r="K110" s="446"/>
      <c r="L110" s="447"/>
      <c r="M110" s="434" t="s">
        <v>236</v>
      </c>
      <c r="N110" s="435"/>
      <c r="O110" s="436"/>
      <c r="P110" s="371"/>
      <c r="Q110" s="371"/>
      <c r="R110" s="371"/>
      <c r="S110" s="371"/>
    </row>
    <row r="111" spans="2:21" s="312" customFormat="1" ht="28" x14ac:dyDescent="0.15">
      <c r="B111" s="348" t="s">
        <v>237</v>
      </c>
      <c r="C111" s="452" t="s">
        <v>247</v>
      </c>
      <c r="D111" s="453"/>
      <c r="E111" s="453"/>
      <c r="F111" s="453"/>
      <c r="G111" s="453"/>
      <c r="H111" s="454"/>
      <c r="I111" s="365" t="s">
        <v>266</v>
      </c>
      <c r="J111" s="72" t="str">
        <f>+J19</f>
        <v>Industrieel onderzoek</v>
      </c>
      <c r="K111" s="72" t="str">
        <f>+K19</f>
        <v>Experimentele ontwikkeling</v>
      </c>
      <c r="L111" s="359" t="s">
        <v>254</v>
      </c>
      <c r="M111" s="72" t="str">
        <f>+J19</f>
        <v>Industrieel onderzoek</v>
      </c>
      <c r="N111" s="72" t="str">
        <f>+K19</f>
        <v>Experimentele ontwikkeling</v>
      </c>
      <c r="O111" s="348" t="s">
        <v>242</v>
      </c>
      <c r="P111" s="371"/>
      <c r="Q111" s="371"/>
      <c r="R111" s="371"/>
      <c r="S111" s="371"/>
    </row>
    <row r="112" spans="2:21" s="312" customFormat="1" ht="13" x14ac:dyDescent="0.15">
      <c r="B112" s="98"/>
      <c r="C112" s="426"/>
      <c r="D112" s="437"/>
      <c r="E112" s="437"/>
      <c r="F112" s="437"/>
      <c r="G112" s="437"/>
      <c r="H112" s="438"/>
      <c r="I112" s="99"/>
      <c r="J112" s="94"/>
      <c r="K112" s="94"/>
      <c r="L112" s="103"/>
      <c r="M112" s="315">
        <f>$I112*J112</f>
        <v>0</v>
      </c>
      <c r="N112" s="315">
        <f>$I112*K112</f>
        <v>0</v>
      </c>
      <c r="O112" s="133">
        <f>$I112*L112</f>
        <v>0</v>
      </c>
      <c r="P112" s="371"/>
      <c r="Q112" s="371"/>
      <c r="R112" s="371"/>
      <c r="S112" s="371"/>
    </row>
    <row r="113" spans="2:19" s="312" customFormat="1" ht="13" x14ac:dyDescent="0.15">
      <c r="B113" s="98"/>
      <c r="C113" s="426"/>
      <c r="D113" s="437"/>
      <c r="E113" s="437"/>
      <c r="F113" s="437"/>
      <c r="G113" s="437"/>
      <c r="H113" s="438"/>
      <c r="I113" s="99"/>
      <c r="J113" s="94"/>
      <c r="K113" s="94"/>
      <c r="L113" s="103"/>
      <c r="M113" s="315">
        <f t="shared" ref="M113:O129" si="13">$I113*J113</f>
        <v>0</v>
      </c>
      <c r="N113" s="315">
        <f t="shared" si="13"/>
        <v>0</v>
      </c>
      <c r="O113" s="133">
        <f t="shared" si="13"/>
        <v>0</v>
      </c>
      <c r="P113" s="371"/>
      <c r="Q113" s="371"/>
      <c r="R113" s="371"/>
      <c r="S113" s="371"/>
    </row>
    <row r="114" spans="2:19" s="312" customFormat="1" ht="13" x14ac:dyDescent="0.15">
      <c r="B114" s="98"/>
      <c r="C114" s="426"/>
      <c r="D114" s="437"/>
      <c r="E114" s="437"/>
      <c r="F114" s="437"/>
      <c r="G114" s="437"/>
      <c r="H114" s="438"/>
      <c r="I114" s="99"/>
      <c r="J114" s="94"/>
      <c r="K114" s="94"/>
      <c r="L114" s="103"/>
      <c r="M114" s="315">
        <f t="shared" si="13"/>
        <v>0</v>
      </c>
      <c r="N114" s="315">
        <f t="shared" si="13"/>
        <v>0</v>
      </c>
      <c r="O114" s="133">
        <f t="shared" si="13"/>
        <v>0</v>
      </c>
      <c r="P114" s="371"/>
      <c r="Q114" s="371"/>
      <c r="R114" s="371"/>
      <c r="S114" s="371"/>
    </row>
    <row r="115" spans="2:19" s="312" customFormat="1" ht="13" x14ac:dyDescent="0.15">
      <c r="B115" s="98"/>
      <c r="C115" s="426"/>
      <c r="D115" s="437"/>
      <c r="E115" s="437"/>
      <c r="F115" s="437"/>
      <c r="G115" s="437"/>
      <c r="H115" s="438"/>
      <c r="I115" s="99"/>
      <c r="J115" s="94"/>
      <c r="K115" s="94"/>
      <c r="L115" s="103"/>
      <c r="M115" s="315">
        <f t="shared" si="13"/>
        <v>0</v>
      </c>
      <c r="N115" s="315">
        <f t="shared" si="13"/>
        <v>0</v>
      </c>
      <c r="O115" s="133">
        <f t="shared" si="13"/>
        <v>0</v>
      </c>
      <c r="P115" s="371"/>
      <c r="Q115" s="371"/>
      <c r="R115" s="371"/>
      <c r="S115" s="371"/>
    </row>
    <row r="116" spans="2:19" s="312" customFormat="1" ht="13" x14ac:dyDescent="0.15">
      <c r="B116" s="98"/>
      <c r="C116" s="426"/>
      <c r="D116" s="437"/>
      <c r="E116" s="437"/>
      <c r="F116" s="437"/>
      <c r="G116" s="437"/>
      <c r="H116" s="438"/>
      <c r="I116" s="99"/>
      <c r="J116" s="94"/>
      <c r="K116" s="94"/>
      <c r="L116" s="103"/>
      <c r="M116" s="315">
        <f t="shared" si="13"/>
        <v>0</v>
      </c>
      <c r="N116" s="315">
        <f t="shared" si="13"/>
        <v>0</v>
      </c>
      <c r="O116" s="133">
        <f t="shared" si="13"/>
        <v>0</v>
      </c>
      <c r="P116" s="371"/>
      <c r="Q116" s="371"/>
      <c r="R116" s="371"/>
      <c r="S116" s="371"/>
    </row>
    <row r="117" spans="2:19" s="312" customFormat="1" ht="13" x14ac:dyDescent="0.15">
      <c r="B117" s="98"/>
      <c r="C117" s="426"/>
      <c r="D117" s="437"/>
      <c r="E117" s="437"/>
      <c r="F117" s="437"/>
      <c r="G117" s="437"/>
      <c r="H117" s="438"/>
      <c r="I117" s="99"/>
      <c r="J117" s="94"/>
      <c r="K117" s="94"/>
      <c r="L117" s="103"/>
      <c r="M117" s="315">
        <f t="shared" si="13"/>
        <v>0</v>
      </c>
      <c r="N117" s="315">
        <f t="shared" si="13"/>
        <v>0</v>
      </c>
      <c r="O117" s="133">
        <f t="shared" si="13"/>
        <v>0</v>
      </c>
      <c r="P117" s="371"/>
      <c r="Q117" s="371"/>
      <c r="R117" s="371"/>
      <c r="S117" s="371"/>
    </row>
    <row r="118" spans="2:19" s="312" customFormat="1" ht="13" x14ac:dyDescent="0.15">
      <c r="B118" s="98"/>
      <c r="C118" s="457"/>
      <c r="D118" s="458"/>
      <c r="E118" s="458"/>
      <c r="F118" s="458"/>
      <c r="G118" s="458"/>
      <c r="H118" s="458"/>
      <c r="I118" s="93"/>
      <c r="J118" s="94"/>
      <c r="K118" s="94"/>
      <c r="L118" s="104"/>
      <c r="M118" s="315">
        <f t="shared" si="13"/>
        <v>0</v>
      </c>
      <c r="N118" s="315">
        <f t="shared" si="13"/>
        <v>0</v>
      </c>
      <c r="O118" s="133">
        <f t="shared" si="13"/>
        <v>0</v>
      </c>
      <c r="P118" s="371"/>
      <c r="Q118" s="371"/>
      <c r="R118" s="371"/>
      <c r="S118" s="371"/>
    </row>
    <row r="119" spans="2:19" s="312" customFormat="1" ht="13" x14ac:dyDescent="0.15">
      <c r="B119" s="98"/>
      <c r="C119" s="457"/>
      <c r="D119" s="458"/>
      <c r="E119" s="458"/>
      <c r="F119" s="458"/>
      <c r="G119" s="458"/>
      <c r="H119" s="458"/>
      <c r="I119" s="93"/>
      <c r="J119" s="94"/>
      <c r="K119" s="94"/>
      <c r="L119" s="104"/>
      <c r="M119" s="315">
        <f t="shared" si="13"/>
        <v>0</v>
      </c>
      <c r="N119" s="315">
        <f t="shared" si="13"/>
        <v>0</v>
      </c>
      <c r="O119" s="133">
        <f t="shared" si="13"/>
        <v>0</v>
      </c>
      <c r="P119" s="371"/>
      <c r="Q119" s="371"/>
      <c r="R119" s="371"/>
      <c r="S119" s="371"/>
    </row>
    <row r="120" spans="2:19" s="312" customFormat="1" ht="13" x14ac:dyDescent="0.15">
      <c r="B120" s="98"/>
      <c r="C120" s="426"/>
      <c r="D120" s="437"/>
      <c r="E120" s="437"/>
      <c r="F120" s="437"/>
      <c r="G120" s="437"/>
      <c r="H120" s="438"/>
      <c r="I120" s="99"/>
      <c r="J120" s="94"/>
      <c r="K120" s="94"/>
      <c r="L120" s="103"/>
      <c r="M120" s="315">
        <f t="shared" si="13"/>
        <v>0</v>
      </c>
      <c r="N120" s="315">
        <f t="shared" si="13"/>
        <v>0</v>
      </c>
      <c r="O120" s="133">
        <f t="shared" si="13"/>
        <v>0</v>
      </c>
      <c r="P120" s="371"/>
      <c r="Q120" s="371"/>
      <c r="R120" s="371"/>
      <c r="S120" s="371"/>
    </row>
    <row r="121" spans="2:19" s="312" customFormat="1" ht="13" x14ac:dyDescent="0.15">
      <c r="B121" s="98"/>
      <c r="C121" s="426"/>
      <c r="D121" s="437"/>
      <c r="E121" s="437"/>
      <c r="F121" s="437"/>
      <c r="G121" s="437"/>
      <c r="H121" s="438"/>
      <c r="I121" s="99"/>
      <c r="J121" s="94"/>
      <c r="K121" s="94"/>
      <c r="L121" s="103"/>
      <c r="M121" s="315">
        <f t="shared" si="13"/>
        <v>0</v>
      </c>
      <c r="N121" s="315">
        <f t="shared" si="13"/>
        <v>0</v>
      </c>
      <c r="O121" s="133">
        <f t="shared" si="13"/>
        <v>0</v>
      </c>
      <c r="P121" s="371"/>
      <c r="Q121" s="371"/>
      <c r="R121" s="371"/>
      <c r="S121" s="371"/>
    </row>
    <row r="122" spans="2:19" s="312" customFormat="1" ht="13" x14ac:dyDescent="0.15">
      <c r="B122" s="98"/>
      <c r="C122" s="426"/>
      <c r="D122" s="437"/>
      <c r="E122" s="437"/>
      <c r="F122" s="437"/>
      <c r="G122" s="437"/>
      <c r="H122" s="438"/>
      <c r="I122" s="99"/>
      <c r="J122" s="94"/>
      <c r="K122" s="94"/>
      <c r="L122" s="103"/>
      <c r="M122" s="315">
        <f t="shared" si="13"/>
        <v>0</v>
      </c>
      <c r="N122" s="315">
        <f t="shared" si="13"/>
        <v>0</v>
      </c>
      <c r="O122" s="133">
        <f t="shared" si="13"/>
        <v>0</v>
      </c>
      <c r="P122" s="371"/>
      <c r="Q122" s="371"/>
      <c r="R122" s="371"/>
      <c r="S122" s="371"/>
    </row>
    <row r="123" spans="2:19" s="312" customFormat="1" ht="13" x14ac:dyDescent="0.15">
      <c r="B123" s="98"/>
      <c r="C123" s="426"/>
      <c r="D123" s="437"/>
      <c r="E123" s="437"/>
      <c r="F123" s="437"/>
      <c r="G123" s="437"/>
      <c r="H123" s="438"/>
      <c r="I123" s="99"/>
      <c r="J123" s="94"/>
      <c r="K123" s="94"/>
      <c r="L123" s="103"/>
      <c r="M123" s="315">
        <f t="shared" si="13"/>
        <v>0</v>
      </c>
      <c r="N123" s="315">
        <f t="shared" si="13"/>
        <v>0</v>
      </c>
      <c r="O123" s="133">
        <f t="shared" si="13"/>
        <v>0</v>
      </c>
      <c r="P123" s="371"/>
      <c r="Q123" s="371"/>
      <c r="R123" s="371"/>
      <c r="S123" s="371"/>
    </row>
    <row r="124" spans="2:19" s="312" customFormat="1" ht="13" x14ac:dyDescent="0.15">
      <c r="B124" s="98"/>
      <c r="C124" s="426"/>
      <c r="D124" s="437"/>
      <c r="E124" s="437"/>
      <c r="F124" s="437"/>
      <c r="G124" s="437"/>
      <c r="H124" s="438"/>
      <c r="I124" s="99"/>
      <c r="J124" s="94"/>
      <c r="K124" s="94"/>
      <c r="L124" s="103"/>
      <c r="M124" s="315">
        <f t="shared" si="13"/>
        <v>0</v>
      </c>
      <c r="N124" s="315">
        <f t="shared" si="13"/>
        <v>0</v>
      </c>
      <c r="O124" s="133">
        <f t="shared" si="13"/>
        <v>0</v>
      </c>
      <c r="P124" s="371"/>
      <c r="Q124" s="371"/>
      <c r="R124" s="371"/>
      <c r="S124" s="371"/>
    </row>
    <row r="125" spans="2:19" s="312" customFormat="1" ht="13" x14ac:dyDescent="0.15">
      <c r="B125" s="98"/>
      <c r="C125" s="426"/>
      <c r="D125" s="437"/>
      <c r="E125" s="437"/>
      <c r="F125" s="437"/>
      <c r="G125" s="437"/>
      <c r="H125" s="438"/>
      <c r="I125" s="99"/>
      <c r="J125" s="94"/>
      <c r="K125" s="94"/>
      <c r="L125" s="103"/>
      <c r="M125" s="315">
        <f t="shared" si="13"/>
        <v>0</v>
      </c>
      <c r="N125" s="315">
        <f t="shared" si="13"/>
        <v>0</v>
      </c>
      <c r="O125" s="133">
        <f t="shared" si="13"/>
        <v>0</v>
      </c>
      <c r="P125" s="371"/>
      <c r="Q125" s="371"/>
      <c r="R125" s="371"/>
      <c r="S125" s="371"/>
    </row>
    <row r="126" spans="2:19" s="312" customFormat="1" ht="13" x14ac:dyDescent="0.15">
      <c r="B126" s="98"/>
      <c r="C126" s="426"/>
      <c r="D126" s="437"/>
      <c r="E126" s="437"/>
      <c r="F126" s="437"/>
      <c r="G126" s="437"/>
      <c r="H126" s="438"/>
      <c r="I126" s="99"/>
      <c r="J126" s="94"/>
      <c r="K126" s="94"/>
      <c r="L126" s="103"/>
      <c r="M126" s="315">
        <f t="shared" si="13"/>
        <v>0</v>
      </c>
      <c r="N126" s="315">
        <f t="shared" si="13"/>
        <v>0</v>
      </c>
      <c r="O126" s="133">
        <f t="shared" si="13"/>
        <v>0</v>
      </c>
      <c r="P126" s="371"/>
      <c r="Q126" s="371"/>
      <c r="R126" s="371"/>
      <c r="S126" s="371"/>
    </row>
    <row r="127" spans="2:19" s="312" customFormat="1" ht="13" x14ac:dyDescent="0.15">
      <c r="B127" s="98"/>
      <c r="C127" s="426"/>
      <c r="D127" s="437"/>
      <c r="E127" s="437"/>
      <c r="F127" s="437"/>
      <c r="G127" s="437"/>
      <c r="H127" s="438"/>
      <c r="I127" s="99"/>
      <c r="J127" s="94"/>
      <c r="K127" s="94"/>
      <c r="L127" s="103"/>
      <c r="M127" s="315">
        <f t="shared" si="13"/>
        <v>0</v>
      </c>
      <c r="N127" s="315">
        <f t="shared" si="13"/>
        <v>0</v>
      </c>
      <c r="O127" s="133">
        <f t="shared" si="13"/>
        <v>0</v>
      </c>
      <c r="P127" s="371"/>
      <c r="Q127" s="371"/>
      <c r="R127" s="371"/>
      <c r="S127" s="371"/>
    </row>
    <row r="128" spans="2:19" s="312" customFormat="1" ht="13" x14ac:dyDescent="0.15">
      <c r="B128" s="98"/>
      <c r="C128" s="426"/>
      <c r="D128" s="437"/>
      <c r="E128" s="437"/>
      <c r="F128" s="437"/>
      <c r="G128" s="437"/>
      <c r="H128" s="438"/>
      <c r="I128" s="99"/>
      <c r="J128" s="94"/>
      <c r="K128" s="94"/>
      <c r="L128" s="103"/>
      <c r="M128" s="315">
        <f t="shared" si="13"/>
        <v>0</v>
      </c>
      <c r="N128" s="315">
        <f t="shared" si="13"/>
        <v>0</v>
      </c>
      <c r="O128" s="133">
        <f t="shared" si="13"/>
        <v>0</v>
      </c>
      <c r="P128" s="371"/>
      <c r="Q128" s="371"/>
      <c r="R128" s="371"/>
      <c r="S128" s="371"/>
    </row>
    <row r="129" spans="2:19" s="312" customFormat="1" ht="13" x14ac:dyDescent="0.15">
      <c r="B129" s="98"/>
      <c r="C129" s="426"/>
      <c r="D129" s="437"/>
      <c r="E129" s="437"/>
      <c r="F129" s="437"/>
      <c r="G129" s="437"/>
      <c r="H129" s="438"/>
      <c r="I129" s="99"/>
      <c r="J129" s="94"/>
      <c r="K129" s="94"/>
      <c r="L129" s="103"/>
      <c r="M129" s="315">
        <f t="shared" si="13"/>
        <v>0</v>
      </c>
      <c r="N129" s="315">
        <f t="shared" si="13"/>
        <v>0</v>
      </c>
      <c r="O129" s="133">
        <f t="shared" si="13"/>
        <v>0</v>
      </c>
      <c r="P129" s="371"/>
      <c r="Q129" s="371"/>
      <c r="R129" s="371"/>
      <c r="S129" s="371"/>
    </row>
    <row r="130" spans="2:19" s="312" customFormat="1" ht="13" x14ac:dyDescent="0.15">
      <c r="M130" s="167">
        <f>SUM(M112:M129)</f>
        <v>0</v>
      </c>
      <c r="N130" s="167">
        <f>SUM(N112:N129)</f>
        <v>0</v>
      </c>
      <c r="O130" s="167">
        <f>SUM(O112:O129)</f>
        <v>0</v>
      </c>
      <c r="P130" s="371"/>
      <c r="Q130" s="371"/>
      <c r="R130" s="371"/>
      <c r="S130" s="371"/>
    </row>
    <row r="131" spans="2:19" s="312" customFormat="1" ht="13" x14ac:dyDescent="0.15"/>
    <row r="132" spans="2:19" s="312" customFormat="1" ht="13" x14ac:dyDescent="0.15">
      <c r="B132" s="312" t="s">
        <v>267</v>
      </c>
      <c r="C132" s="319"/>
      <c r="M132" s="434" t="s">
        <v>236</v>
      </c>
      <c r="N132" s="435"/>
      <c r="O132" s="436"/>
      <c r="P132" s="371"/>
      <c r="Q132" s="371"/>
      <c r="R132" s="371"/>
      <c r="S132" s="371"/>
    </row>
    <row r="133" spans="2:19" s="312" customFormat="1" ht="28" x14ac:dyDescent="0.15">
      <c r="B133" s="348" t="s">
        <v>237</v>
      </c>
      <c r="C133" s="365" t="s">
        <v>268</v>
      </c>
      <c r="D133" s="369"/>
      <c r="E133" s="429" t="s">
        <v>247</v>
      </c>
      <c r="F133" s="430"/>
      <c r="G133" s="430"/>
      <c r="H133" s="430"/>
      <c r="I133" s="430"/>
      <c r="J133" s="430"/>
      <c r="K133" s="430"/>
      <c r="L133" s="431"/>
      <c r="M133" s="72" t="str">
        <f>+J19</f>
        <v>Industrieel onderzoek</v>
      </c>
      <c r="N133" s="72" t="str">
        <f>+K19</f>
        <v>Experimentele ontwikkeling</v>
      </c>
      <c r="O133" s="72" t="s">
        <v>242</v>
      </c>
      <c r="P133" s="371"/>
      <c r="Q133" s="371"/>
      <c r="R133" s="371"/>
      <c r="S133" s="371"/>
    </row>
    <row r="134" spans="2:19" s="312" customFormat="1" ht="13" x14ac:dyDescent="0.15">
      <c r="B134" s="98"/>
      <c r="C134" s="99"/>
      <c r="D134" s="105"/>
      <c r="E134" s="426"/>
      <c r="F134" s="427"/>
      <c r="G134" s="427"/>
      <c r="H134" s="427"/>
      <c r="I134" s="427"/>
      <c r="J134" s="427"/>
      <c r="K134" s="427"/>
      <c r="L134" s="428"/>
      <c r="M134" s="94"/>
      <c r="N134" s="94"/>
      <c r="O134" s="106"/>
      <c r="P134" s="371"/>
      <c r="Q134" s="371"/>
      <c r="R134" s="371"/>
      <c r="S134" s="371"/>
    </row>
    <row r="135" spans="2:19" s="312" customFormat="1" ht="13" x14ac:dyDescent="0.15">
      <c r="B135" s="98"/>
      <c r="C135" s="99"/>
      <c r="D135" s="105"/>
      <c r="E135" s="426"/>
      <c r="F135" s="427"/>
      <c r="G135" s="427"/>
      <c r="H135" s="427"/>
      <c r="I135" s="427"/>
      <c r="J135" s="427"/>
      <c r="K135" s="427"/>
      <c r="L135" s="428"/>
      <c r="M135" s="94"/>
      <c r="N135" s="94"/>
      <c r="O135" s="106"/>
      <c r="P135" s="371"/>
      <c r="Q135" s="371"/>
      <c r="R135" s="371"/>
      <c r="S135" s="371"/>
    </row>
    <row r="136" spans="2:19" s="312" customFormat="1" ht="13" x14ac:dyDescent="0.15">
      <c r="B136" s="98"/>
      <c r="C136" s="99"/>
      <c r="D136" s="105"/>
      <c r="E136" s="426"/>
      <c r="F136" s="427"/>
      <c r="G136" s="427"/>
      <c r="H136" s="427"/>
      <c r="I136" s="427"/>
      <c r="J136" s="427"/>
      <c r="K136" s="427"/>
      <c r="L136" s="428"/>
      <c r="M136" s="94"/>
      <c r="N136" s="94"/>
      <c r="O136" s="106"/>
      <c r="P136" s="371"/>
      <c r="Q136" s="371"/>
      <c r="R136" s="371"/>
      <c r="S136" s="371"/>
    </row>
    <row r="137" spans="2:19" s="312" customFormat="1" ht="13" x14ac:dyDescent="0.15">
      <c r="B137" s="98"/>
      <c r="C137" s="99"/>
      <c r="D137" s="105"/>
      <c r="E137" s="426"/>
      <c r="F137" s="427"/>
      <c r="G137" s="427"/>
      <c r="H137" s="427"/>
      <c r="I137" s="427"/>
      <c r="J137" s="427"/>
      <c r="K137" s="427"/>
      <c r="L137" s="428"/>
      <c r="M137" s="94"/>
      <c r="N137" s="94"/>
      <c r="O137" s="106"/>
      <c r="P137" s="371"/>
      <c r="Q137" s="371"/>
      <c r="R137" s="371"/>
      <c r="S137" s="371"/>
    </row>
    <row r="138" spans="2:19" s="312" customFormat="1" ht="13" x14ac:dyDescent="0.15">
      <c r="B138" s="98"/>
      <c r="C138" s="99"/>
      <c r="D138" s="105"/>
      <c r="E138" s="426"/>
      <c r="F138" s="427"/>
      <c r="G138" s="427"/>
      <c r="H138" s="427"/>
      <c r="I138" s="427"/>
      <c r="J138" s="427"/>
      <c r="K138" s="427"/>
      <c r="L138" s="428"/>
      <c r="M138" s="94"/>
      <c r="N138" s="94"/>
      <c r="O138" s="106"/>
      <c r="P138" s="371"/>
      <c r="Q138" s="371"/>
      <c r="R138" s="371"/>
      <c r="S138" s="371"/>
    </row>
    <row r="139" spans="2:19" s="312" customFormat="1" ht="13" x14ac:dyDescent="0.15">
      <c r="B139" s="98"/>
      <c r="C139" s="99"/>
      <c r="D139" s="105"/>
      <c r="E139" s="426"/>
      <c r="F139" s="427"/>
      <c r="G139" s="427"/>
      <c r="H139" s="427"/>
      <c r="I139" s="427"/>
      <c r="J139" s="427"/>
      <c r="K139" s="427"/>
      <c r="L139" s="428"/>
      <c r="M139" s="94"/>
      <c r="N139" s="94"/>
      <c r="O139" s="106"/>
      <c r="P139" s="371"/>
      <c r="Q139" s="371"/>
      <c r="R139" s="371"/>
      <c r="S139" s="371"/>
    </row>
    <row r="140" spans="2:19" s="312" customFormat="1" ht="13" x14ac:dyDescent="0.15">
      <c r="B140" s="98"/>
      <c r="C140" s="99"/>
      <c r="D140" s="105"/>
      <c r="E140" s="426"/>
      <c r="F140" s="427"/>
      <c r="G140" s="427"/>
      <c r="H140" s="427"/>
      <c r="I140" s="427"/>
      <c r="J140" s="427"/>
      <c r="K140" s="427"/>
      <c r="L140" s="428"/>
      <c r="M140" s="94"/>
      <c r="N140" s="94"/>
      <c r="O140" s="106"/>
      <c r="P140" s="371"/>
      <c r="Q140" s="371"/>
      <c r="R140" s="371"/>
      <c r="S140" s="371"/>
    </row>
    <row r="141" spans="2:19" s="312" customFormat="1" ht="13" x14ac:dyDescent="0.15">
      <c r="B141" s="98"/>
      <c r="C141" s="99"/>
      <c r="D141" s="105"/>
      <c r="E141" s="426"/>
      <c r="F141" s="427"/>
      <c r="G141" s="427"/>
      <c r="H141" s="427"/>
      <c r="I141" s="427"/>
      <c r="J141" s="427"/>
      <c r="K141" s="427"/>
      <c r="L141" s="428"/>
      <c r="M141" s="94"/>
      <c r="N141" s="94"/>
      <c r="O141" s="106"/>
      <c r="P141" s="371"/>
      <c r="Q141" s="371"/>
      <c r="R141" s="371"/>
      <c r="S141" s="371"/>
    </row>
    <row r="142" spans="2:19" s="312" customFormat="1" ht="13" x14ac:dyDescent="0.15">
      <c r="B142" s="98"/>
      <c r="C142" s="99"/>
      <c r="D142" s="105"/>
      <c r="E142" s="426"/>
      <c r="F142" s="427"/>
      <c r="G142" s="427"/>
      <c r="H142" s="427"/>
      <c r="I142" s="427"/>
      <c r="J142" s="427"/>
      <c r="K142" s="427"/>
      <c r="L142" s="428"/>
      <c r="M142" s="94"/>
      <c r="N142" s="94"/>
      <c r="O142" s="106"/>
      <c r="P142" s="371"/>
      <c r="Q142" s="371"/>
      <c r="R142" s="371"/>
      <c r="S142" s="371"/>
    </row>
    <row r="143" spans="2:19" s="312" customFormat="1" ht="13" x14ac:dyDescent="0.15">
      <c r="B143" s="98"/>
      <c r="C143" s="99"/>
      <c r="D143" s="105"/>
      <c r="E143" s="426"/>
      <c r="F143" s="427"/>
      <c r="G143" s="427"/>
      <c r="H143" s="427"/>
      <c r="I143" s="427"/>
      <c r="J143" s="427"/>
      <c r="K143" s="427"/>
      <c r="L143" s="428"/>
      <c r="M143" s="94"/>
      <c r="N143" s="94"/>
      <c r="O143" s="106"/>
      <c r="P143" s="371"/>
      <c r="Q143" s="371"/>
      <c r="R143" s="371"/>
      <c r="S143" s="371"/>
    </row>
    <row r="144" spans="2:19" s="312" customFormat="1" ht="13" x14ac:dyDescent="0.15">
      <c r="B144" s="98"/>
      <c r="C144" s="99"/>
      <c r="D144" s="105"/>
      <c r="E144" s="426"/>
      <c r="F144" s="427"/>
      <c r="G144" s="427"/>
      <c r="H144" s="427"/>
      <c r="I144" s="427"/>
      <c r="J144" s="427"/>
      <c r="K144" s="427"/>
      <c r="L144" s="428"/>
      <c r="M144" s="94"/>
      <c r="N144" s="94"/>
      <c r="O144" s="106"/>
      <c r="P144" s="371"/>
      <c r="Q144" s="371"/>
      <c r="R144" s="371"/>
      <c r="S144" s="371"/>
    </row>
    <row r="145" spans="1:20" s="312" customFormat="1" ht="13" x14ac:dyDescent="0.15">
      <c r="B145" s="98"/>
      <c r="C145" s="99"/>
      <c r="D145" s="105"/>
      <c r="E145" s="426"/>
      <c r="F145" s="427"/>
      <c r="G145" s="427"/>
      <c r="H145" s="427"/>
      <c r="I145" s="427"/>
      <c r="J145" s="427"/>
      <c r="K145" s="427"/>
      <c r="L145" s="428"/>
      <c r="M145" s="94"/>
      <c r="N145" s="94"/>
      <c r="O145" s="106"/>
      <c r="P145" s="371"/>
      <c r="Q145" s="371"/>
      <c r="R145" s="371"/>
      <c r="S145" s="371"/>
    </row>
    <row r="146" spans="1:20" s="312" customFormat="1" ht="13" x14ac:dyDescent="0.15">
      <c r="B146" s="98"/>
      <c r="C146" s="99"/>
      <c r="D146" s="105"/>
      <c r="E146" s="426"/>
      <c r="F146" s="427"/>
      <c r="G146" s="427"/>
      <c r="H146" s="427"/>
      <c r="I146" s="427"/>
      <c r="J146" s="427"/>
      <c r="K146" s="427"/>
      <c r="L146" s="428"/>
      <c r="M146" s="94"/>
      <c r="N146" s="94"/>
      <c r="O146" s="106"/>
      <c r="P146" s="371"/>
      <c r="Q146" s="371"/>
      <c r="R146" s="371"/>
      <c r="S146" s="371"/>
    </row>
    <row r="147" spans="1:20" s="312" customFormat="1" ht="13" x14ac:dyDescent="0.15">
      <c r="B147" s="98"/>
      <c r="C147" s="99"/>
      <c r="D147" s="105"/>
      <c r="E147" s="426"/>
      <c r="F147" s="427"/>
      <c r="G147" s="427"/>
      <c r="H147" s="427"/>
      <c r="I147" s="427"/>
      <c r="J147" s="427"/>
      <c r="K147" s="427"/>
      <c r="L147" s="428"/>
      <c r="M147" s="94"/>
      <c r="N147" s="94"/>
      <c r="O147" s="106"/>
      <c r="P147" s="371"/>
      <c r="Q147" s="371"/>
      <c r="R147" s="371"/>
      <c r="S147" s="371"/>
    </row>
    <row r="148" spans="1:20" s="312" customFormat="1" ht="13" x14ac:dyDescent="0.15">
      <c r="B148" s="98"/>
      <c r="C148" s="99"/>
      <c r="D148" s="105"/>
      <c r="E148" s="426"/>
      <c r="F148" s="427"/>
      <c r="G148" s="427"/>
      <c r="H148" s="427"/>
      <c r="I148" s="427"/>
      <c r="J148" s="427"/>
      <c r="K148" s="427"/>
      <c r="L148" s="428"/>
      <c r="M148" s="94"/>
      <c r="N148" s="94"/>
      <c r="O148" s="106"/>
      <c r="P148" s="371"/>
      <c r="Q148" s="371"/>
      <c r="R148" s="371"/>
      <c r="S148" s="371"/>
    </row>
    <row r="149" spans="1:20" s="312" customFormat="1" ht="13" x14ac:dyDescent="0.15">
      <c r="B149" s="98"/>
      <c r="C149" s="99"/>
      <c r="D149" s="105"/>
      <c r="E149" s="426"/>
      <c r="F149" s="427"/>
      <c r="G149" s="427"/>
      <c r="H149" s="427"/>
      <c r="I149" s="427"/>
      <c r="J149" s="427"/>
      <c r="K149" s="427"/>
      <c r="L149" s="428"/>
      <c r="M149" s="94"/>
      <c r="N149" s="94"/>
      <c r="O149" s="106"/>
      <c r="P149" s="371"/>
      <c r="Q149" s="371"/>
      <c r="R149" s="371"/>
      <c r="S149" s="371"/>
    </row>
    <row r="150" spans="1:20" s="312" customFormat="1" ht="13" x14ac:dyDescent="0.15">
      <c r="B150" s="98"/>
      <c r="C150" s="99"/>
      <c r="D150" s="105"/>
      <c r="E150" s="426"/>
      <c r="F150" s="427"/>
      <c r="G150" s="427"/>
      <c r="H150" s="427"/>
      <c r="I150" s="427"/>
      <c r="J150" s="427"/>
      <c r="K150" s="427"/>
      <c r="L150" s="428"/>
      <c r="M150" s="94"/>
      <c r="N150" s="94"/>
      <c r="O150" s="106"/>
      <c r="P150" s="371"/>
      <c r="Q150" s="371"/>
      <c r="R150" s="371"/>
      <c r="S150" s="371"/>
    </row>
    <row r="151" spans="1:20" s="312" customFormat="1" ht="13" x14ac:dyDescent="0.15">
      <c r="B151" s="98"/>
      <c r="C151" s="99"/>
      <c r="D151" s="105"/>
      <c r="E151" s="426"/>
      <c r="F151" s="427"/>
      <c r="G151" s="427"/>
      <c r="H151" s="427"/>
      <c r="I151" s="427"/>
      <c r="J151" s="427"/>
      <c r="K151" s="427"/>
      <c r="L151" s="428"/>
      <c r="M151" s="94"/>
      <c r="N151" s="94"/>
      <c r="O151" s="106"/>
      <c r="P151" s="371"/>
      <c r="Q151" s="371"/>
      <c r="R151" s="371"/>
      <c r="S151" s="371"/>
    </row>
    <row r="152" spans="1:20" s="312" customFormat="1" ht="13" x14ac:dyDescent="0.15">
      <c r="M152" s="316">
        <f>SUM(M134:M151)</f>
        <v>0</v>
      </c>
      <c r="N152" s="316">
        <f>SUM(N134:N151)</f>
        <v>0</v>
      </c>
      <c r="O152" s="257">
        <f>SUM(O134:O151)</f>
        <v>0</v>
      </c>
      <c r="P152" s="371"/>
      <c r="Q152" s="371"/>
      <c r="R152" s="371"/>
      <c r="S152" s="371"/>
    </row>
    <row r="153" spans="1:20" s="312" customFormat="1" ht="13" x14ac:dyDescent="0.15">
      <c r="M153" s="374"/>
      <c r="N153" s="374"/>
      <c r="P153" s="371"/>
      <c r="Q153" s="371"/>
      <c r="R153" s="371"/>
      <c r="S153" s="371"/>
    </row>
    <row r="154" spans="1:20" s="312" customFormat="1" ht="13" x14ac:dyDescent="0.15">
      <c r="I154" s="312" t="s">
        <v>269</v>
      </c>
      <c r="M154" s="314">
        <f>+M108+M130+M152</f>
        <v>0</v>
      </c>
      <c r="N154" s="314">
        <f>+N108+N130+N152</f>
        <v>0</v>
      </c>
      <c r="O154" s="167">
        <f>O108+O130+O152</f>
        <v>0</v>
      </c>
      <c r="P154" s="371"/>
      <c r="Q154" s="371"/>
      <c r="R154" s="371"/>
      <c r="S154" s="371"/>
    </row>
    <row r="155" spans="1:20" s="312" customFormat="1" ht="13" x14ac:dyDescent="0.15">
      <c r="P155" s="73"/>
      <c r="Q155" s="73"/>
      <c r="R155" s="73"/>
      <c r="S155" s="73"/>
    </row>
    <row r="156" spans="1:20" ht="13" x14ac:dyDescent="0.15">
      <c r="B156" s="324" t="s">
        <v>270</v>
      </c>
      <c r="C156" s="325"/>
      <c r="D156" s="375"/>
      <c r="E156" s="376"/>
      <c r="F156" s="325"/>
      <c r="G156" s="325"/>
      <c r="H156" s="325"/>
      <c r="I156" s="325"/>
      <c r="J156" s="325"/>
      <c r="K156" s="325"/>
      <c r="L156" s="325"/>
      <c r="M156" s="325"/>
      <c r="N156" s="325"/>
      <c r="O156" s="325"/>
      <c r="P156" s="377"/>
      <c r="Q156" s="327"/>
      <c r="R156" s="327"/>
      <c r="S156" s="327"/>
      <c r="T156" s="319"/>
    </row>
    <row r="157" spans="1:20" ht="13" x14ac:dyDescent="0.15">
      <c r="B157" s="324" t="s">
        <v>271</v>
      </c>
      <c r="C157" s="325"/>
      <c r="D157" s="375"/>
      <c r="E157" s="376"/>
      <c r="F157" s="325"/>
      <c r="G157" s="325"/>
      <c r="H157" s="325"/>
      <c r="I157" s="325"/>
      <c r="J157" s="325"/>
      <c r="K157" s="325"/>
      <c r="L157" s="325"/>
      <c r="M157" s="325"/>
      <c r="N157" s="378"/>
      <c r="O157" s="325"/>
      <c r="P157" s="379"/>
      <c r="Q157" s="327"/>
      <c r="R157" s="327"/>
      <c r="S157" s="327"/>
      <c r="T157" s="319"/>
    </row>
    <row r="158" spans="1:20" ht="13" x14ac:dyDescent="0.15">
      <c r="B158" s="319"/>
      <c r="C158" s="361"/>
      <c r="D158" s="319"/>
      <c r="E158" s="319"/>
      <c r="F158" s="319"/>
      <c r="G158" s="319"/>
      <c r="H158" s="319"/>
      <c r="I158" s="319"/>
      <c r="J158" s="319"/>
      <c r="K158" s="319"/>
      <c r="L158" s="319"/>
      <c r="M158" s="319"/>
      <c r="N158" s="319"/>
      <c r="O158" s="319"/>
      <c r="P158" s="319"/>
      <c r="Q158" s="319"/>
      <c r="R158" s="319"/>
      <c r="S158" s="319"/>
    </row>
    <row r="159" spans="1:20" ht="28" x14ac:dyDescent="0.15">
      <c r="A159" s="3"/>
      <c r="B159" s="367" t="s">
        <v>272</v>
      </c>
      <c r="C159" s="373"/>
      <c r="D159" s="373"/>
      <c r="E159" s="373"/>
      <c r="F159" s="373"/>
      <c r="G159" s="373"/>
      <c r="H159" s="373"/>
      <c r="I159" s="373"/>
      <c r="J159" s="373"/>
      <c r="K159" s="373"/>
      <c r="L159" s="72" t="str">
        <f>+J19</f>
        <v>Industrieel onderzoek</v>
      </c>
      <c r="M159" s="380" t="str">
        <f>+K19</f>
        <v>Experimentele ontwikkeling</v>
      </c>
      <c r="N159" s="359" t="s">
        <v>242</v>
      </c>
      <c r="O159" s="381" t="s">
        <v>175</v>
      </c>
      <c r="P159" s="382"/>
      <c r="Q159" s="383"/>
      <c r="R159" s="383"/>
      <c r="S159" s="383"/>
      <c r="T159" s="383"/>
    </row>
    <row r="160" spans="1:20" ht="13" x14ac:dyDescent="0.15">
      <c r="B160" s="384" t="s">
        <v>233</v>
      </c>
      <c r="C160" s="385" t="s">
        <v>234</v>
      </c>
      <c r="D160" s="385"/>
      <c r="E160" s="385"/>
      <c r="F160" s="385"/>
      <c r="G160" s="385"/>
      <c r="H160" s="385"/>
      <c r="I160" s="385"/>
      <c r="J160" s="385"/>
      <c r="K160" s="385"/>
      <c r="L160" s="310">
        <f>M56</f>
        <v>0</v>
      </c>
      <c r="M160" s="310">
        <f>N56</f>
        <v>0</v>
      </c>
      <c r="N160" s="310">
        <f>O56</f>
        <v>0</v>
      </c>
      <c r="O160" s="386">
        <f>SUM(L160:N160)</f>
        <v>0</v>
      </c>
      <c r="P160" s="387"/>
      <c r="Q160" s="337"/>
      <c r="R160" s="337"/>
      <c r="S160" s="337"/>
      <c r="T160" s="337"/>
    </row>
    <row r="161" spans="2:21" ht="13" x14ac:dyDescent="0.15">
      <c r="B161" s="384" t="s">
        <v>244</v>
      </c>
      <c r="C161" s="385" t="s">
        <v>245</v>
      </c>
      <c r="D161" s="385"/>
      <c r="E161" s="385"/>
      <c r="F161" s="385"/>
      <c r="G161" s="385"/>
      <c r="H161" s="385"/>
      <c r="I161" s="385"/>
      <c r="J161" s="385"/>
      <c r="K161" s="385"/>
      <c r="L161" s="310">
        <f>M84</f>
        <v>0</v>
      </c>
      <c r="M161" s="310">
        <f>N84</f>
        <v>0</v>
      </c>
      <c r="N161" s="310">
        <f>O84</f>
        <v>0</v>
      </c>
      <c r="O161" s="386">
        <f>SUM(L161:N161)</f>
        <v>0</v>
      </c>
      <c r="P161" s="387"/>
      <c r="Q161" s="337"/>
      <c r="R161" s="337"/>
      <c r="S161" s="337"/>
      <c r="T161" s="337"/>
    </row>
    <row r="162" spans="2:21" ht="13" x14ac:dyDescent="0.15">
      <c r="B162" s="384" t="s">
        <v>257</v>
      </c>
      <c r="C162" s="385" t="s">
        <v>258</v>
      </c>
      <c r="D162" s="385"/>
      <c r="E162" s="385"/>
      <c r="F162" s="385"/>
      <c r="G162" s="385"/>
      <c r="H162" s="385"/>
      <c r="I162" s="385"/>
      <c r="J162" s="385"/>
      <c r="K162" s="385"/>
      <c r="L162" s="310">
        <f>M154</f>
        <v>0</v>
      </c>
      <c r="M162" s="310">
        <f>N154</f>
        <v>0</v>
      </c>
      <c r="N162" s="310">
        <f>O154</f>
        <v>0</v>
      </c>
      <c r="O162" s="386">
        <f>SUM(L162:N162)</f>
        <v>0</v>
      </c>
      <c r="P162" s="387"/>
      <c r="Q162" s="337"/>
      <c r="R162" s="337"/>
      <c r="S162" s="337"/>
      <c r="T162" s="337"/>
    </row>
    <row r="163" spans="2:21" ht="13" x14ac:dyDescent="0.15">
      <c r="B163" s="312"/>
      <c r="C163" s="312"/>
      <c r="D163" s="319"/>
      <c r="E163" s="319"/>
      <c r="F163" s="319"/>
      <c r="G163" s="319"/>
      <c r="H163" s="319"/>
      <c r="I163" s="319"/>
      <c r="J163" s="319"/>
      <c r="K163" s="319"/>
      <c r="L163" s="388"/>
      <c r="M163" s="389"/>
      <c r="N163" s="319"/>
      <c r="O163" s="390"/>
      <c r="P163" s="390"/>
      <c r="Q163" s="337"/>
      <c r="R163" s="337"/>
      <c r="S163" s="337"/>
      <c r="T163" s="337"/>
    </row>
    <row r="164" spans="2:21" ht="13" x14ac:dyDescent="0.15">
      <c r="B164" s="391" t="s">
        <v>273</v>
      </c>
      <c r="C164" s="392" t="s">
        <v>274</v>
      </c>
      <c r="D164" s="392"/>
      <c r="E164" s="392"/>
      <c r="F164" s="392"/>
      <c r="G164" s="392"/>
      <c r="H164" s="392"/>
      <c r="I164" s="392"/>
      <c r="J164" s="392"/>
      <c r="K164" s="392"/>
      <c r="L164" s="135">
        <f>SUM(L160:L162)</f>
        <v>0</v>
      </c>
      <c r="M164" s="135">
        <f>SUM(M160:M162)</f>
        <v>0</v>
      </c>
      <c r="N164" s="135">
        <f>SUM(N160:N162)</f>
        <v>0</v>
      </c>
      <c r="O164" s="167">
        <f>SUM(O160:O162)</f>
        <v>0</v>
      </c>
      <c r="P164" s="242"/>
      <c r="Q164" s="337"/>
      <c r="R164" s="337"/>
      <c r="S164" s="337"/>
      <c r="T164" s="337"/>
    </row>
    <row r="165" spans="2:21" ht="13" x14ac:dyDescent="0.15">
      <c r="B165" s="393"/>
      <c r="C165" s="393"/>
      <c r="D165" s="319"/>
      <c r="E165" s="319"/>
      <c r="F165" s="319"/>
      <c r="G165" s="319"/>
      <c r="H165" s="319"/>
      <c r="I165" s="319"/>
      <c r="J165" s="319"/>
      <c r="K165" s="319"/>
      <c r="L165" s="388"/>
      <c r="M165" s="389"/>
      <c r="N165" s="319"/>
      <c r="O165" s="319"/>
      <c r="P165" s="319"/>
      <c r="Q165" s="337"/>
      <c r="R165" s="337"/>
      <c r="S165" s="337"/>
      <c r="T165" s="337"/>
    </row>
    <row r="166" spans="2:21" ht="13" x14ac:dyDescent="0.15">
      <c r="B166" s="384" t="s">
        <v>275</v>
      </c>
      <c r="C166" s="385"/>
      <c r="D166" s="385"/>
      <c r="E166" s="385"/>
      <c r="F166" s="394"/>
      <c r="G166" s="385"/>
      <c r="H166" s="385"/>
      <c r="I166" s="385"/>
      <c r="J166" s="395"/>
      <c r="K166" s="395"/>
      <c r="L166" s="260" t="e">
        <f>+Deelnemersoverzicht!E21</f>
        <v>#N/A</v>
      </c>
      <c r="M166" s="260" t="e">
        <f>+Deelnemersoverzicht!F21</f>
        <v>#N/A</v>
      </c>
      <c r="N166" s="260">
        <f>+Deelnemersoverzicht!G21</f>
        <v>0</v>
      </c>
      <c r="O166" s="74"/>
      <c r="P166" s="243"/>
      <c r="Q166" s="337"/>
      <c r="R166" s="337"/>
      <c r="S166" s="337"/>
      <c r="T166" s="337"/>
    </row>
    <row r="167" spans="2:21" ht="13" x14ac:dyDescent="0.15">
      <c r="B167" s="384" t="s">
        <v>276</v>
      </c>
      <c r="C167" s="385"/>
      <c r="D167" s="385"/>
      <c r="E167" s="385"/>
      <c r="F167" s="385"/>
      <c r="G167" s="385"/>
      <c r="H167" s="385"/>
      <c r="I167" s="385"/>
      <c r="J167" s="385"/>
      <c r="K167" s="385"/>
      <c r="L167" s="167" t="e">
        <f>L164*L166</f>
        <v>#N/A</v>
      </c>
      <c r="M167" s="167" t="e">
        <f>M164*M166</f>
        <v>#N/A</v>
      </c>
      <c r="N167" s="167">
        <f>N164*N166</f>
        <v>0</v>
      </c>
      <c r="O167" s="75"/>
      <c r="P167" s="242"/>
      <c r="Q167" s="337"/>
      <c r="R167" s="337"/>
      <c r="S167" s="337"/>
      <c r="T167" s="337"/>
    </row>
    <row r="168" spans="2:21" x14ac:dyDescent="0.2">
      <c r="B168" s="391" t="s">
        <v>195</v>
      </c>
      <c r="C168" s="392"/>
      <c r="D168" s="392"/>
      <c r="E168" s="392"/>
      <c r="F168" s="392"/>
      <c r="G168" s="396"/>
      <c r="H168" s="397"/>
      <c r="J168" s="397"/>
      <c r="K168" s="397"/>
      <c r="L168" s="398"/>
      <c r="M168" s="399"/>
      <c r="N168" s="400"/>
      <c r="O168" s="107"/>
      <c r="P168" s="242"/>
      <c r="Q168" s="337"/>
      <c r="R168" s="337"/>
      <c r="S168" s="337"/>
      <c r="T168" s="337"/>
    </row>
    <row r="169" spans="2:21" ht="13" x14ac:dyDescent="0.15">
      <c r="B169" s="391" t="s">
        <v>277</v>
      </c>
      <c r="C169" s="392"/>
      <c r="D169" s="392"/>
      <c r="E169" s="392"/>
      <c r="F169" s="392"/>
      <c r="G169" s="392"/>
      <c r="H169" s="392"/>
      <c r="I169" s="392"/>
      <c r="J169" s="392"/>
      <c r="K169" s="392"/>
      <c r="L169" s="401"/>
      <c r="M169" s="391"/>
      <c r="N169" s="400"/>
      <c r="O169" s="167" t="e">
        <f>SUM(L167:N167)-O168</f>
        <v>#N/A</v>
      </c>
      <c r="P169" s="242"/>
      <c r="Q169" s="337"/>
      <c r="R169" s="337"/>
      <c r="S169" s="337"/>
      <c r="T169" s="337"/>
    </row>
    <row r="170" spans="2:21" ht="15" customHeight="1" x14ac:dyDescent="0.2">
      <c r="B170" s="472" t="s">
        <v>215</v>
      </c>
      <c r="C170" s="473"/>
      <c r="D170" s="392"/>
      <c r="E170" s="402"/>
      <c r="F170" s="397"/>
      <c r="G170" s="403"/>
      <c r="H170" s="397"/>
      <c r="I170" s="397"/>
      <c r="J170" s="404" t="str">
        <f>IF(O170&lt;1,"Let op: Vergeet niet de door u gevraagde subsidie in te vullen! →",IF((O170-O169)&gt;1,"LET OP: U vraagt meer dan de maximale berekende subsidie aan!",IF(O170&gt;500000,"LET OP: De maximale subsidie voor deze regeling betreft €500.000 per project!","")))</f>
        <v>Let op: Vergeet niet de door u gevraagde subsidie in te vullen! →</v>
      </c>
      <c r="K170" s="404"/>
      <c r="L170" s="167" t="e">
        <f>IF(L167&gt;0,O170/(O169+O168)*L167,0)</f>
        <v>#N/A</v>
      </c>
      <c r="M170" s="167" t="e">
        <f>IF(M167&gt;0,O170/(O169+O168)*M167,0)</f>
        <v>#N/A</v>
      </c>
      <c r="N170" s="167">
        <f>IF(N167&gt;0,O170/(O169+O168)*N167,0)</f>
        <v>0</v>
      </c>
      <c r="O170" s="214"/>
      <c r="P170" s="405"/>
      <c r="Q170" s="337"/>
      <c r="R170" s="337"/>
      <c r="S170" s="337"/>
      <c r="T170" s="337"/>
    </row>
    <row r="171" spans="2:21" ht="13" x14ac:dyDescent="0.15">
      <c r="B171" s="319"/>
      <c r="C171" s="319"/>
      <c r="D171" s="319"/>
      <c r="E171" s="319"/>
      <c r="F171" s="319"/>
      <c r="G171" s="319"/>
      <c r="H171" s="319"/>
      <c r="I171" s="319"/>
      <c r="J171" s="319"/>
      <c r="K171" s="319"/>
      <c r="L171" s="319"/>
      <c r="M171" s="319"/>
      <c r="N171" s="319"/>
      <c r="O171" s="319"/>
      <c r="P171" s="319"/>
      <c r="Q171" s="319"/>
      <c r="R171" s="319"/>
      <c r="S171" s="319"/>
      <c r="T171" s="319"/>
    </row>
    <row r="172" spans="2:21" ht="13" x14ac:dyDescent="0.15">
      <c r="B172" s="324" t="s">
        <v>278</v>
      </c>
      <c r="C172" s="325"/>
      <c r="D172" s="375"/>
      <c r="E172" s="376"/>
      <c r="F172" s="325"/>
      <c r="G172" s="325"/>
      <c r="H172" s="325"/>
      <c r="I172" s="325"/>
      <c r="J172" s="325"/>
      <c r="K172" s="325"/>
      <c r="L172" s="325"/>
      <c r="M172" s="325"/>
      <c r="N172" s="378"/>
      <c r="O172" s="325"/>
      <c r="P172" s="379"/>
      <c r="Q172" s="327"/>
      <c r="R172" s="327"/>
      <c r="S172" s="327"/>
    </row>
    <row r="173" spans="2:21" ht="13" x14ac:dyDescent="0.15">
      <c r="B173" s="324" t="s">
        <v>279</v>
      </c>
      <c r="C173" s="325"/>
      <c r="D173" s="375"/>
      <c r="E173" s="376"/>
      <c r="F173" s="325"/>
      <c r="G173" s="325"/>
      <c r="H173" s="325"/>
      <c r="I173" s="325"/>
      <c r="J173" s="325"/>
      <c r="K173" s="325"/>
      <c r="L173" s="325"/>
      <c r="M173" s="325"/>
      <c r="N173" s="378"/>
      <c r="O173" s="325"/>
      <c r="P173" s="379"/>
      <c r="Q173" s="327"/>
      <c r="R173" s="327"/>
      <c r="S173" s="327"/>
    </row>
    <row r="174" spans="2:21" ht="14" thickBot="1" x14ac:dyDescent="0.2">
      <c r="B174" s="319"/>
      <c r="C174" s="319"/>
      <c r="D174" s="319"/>
      <c r="E174" s="319"/>
      <c r="F174" s="319"/>
      <c r="G174" s="319"/>
      <c r="H174" s="319"/>
      <c r="I174" s="319"/>
      <c r="J174" s="319"/>
      <c r="K174" s="319"/>
      <c r="L174" s="319"/>
      <c r="M174" s="319"/>
      <c r="N174" s="319"/>
      <c r="O174" s="319"/>
      <c r="P174" s="319"/>
      <c r="Q174" s="42"/>
      <c r="R174" s="42"/>
      <c r="S174" s="42"/>
    </row>
    <row r="175" spans="2:21" ht="13" x14ac:dyDescent="0.15">
      <c r="B175" s="406" t="s">
        <v>280</v>
      </c>
      <c r="C175" s="407" t="s">
        <v>213</v>
      </c>
      <c r="D175" s="408"/>
      <c r="E175" s="408"/>
      <c r="F175" s="408"/>
      <c r="G175" s="408"/>
      <c r="H175" s="408"/>
      <c r="I175" s="408"/>
      <c r="J175" s="408"/>
      <c r="K175" s="408"/>
      <c r="L175" s="408"/>
      <c r="M175" s="409"/>
      <c r="N175" s="408"/>
      <c r="O175" s="136">
        <f>O164</f>
        <v>0</v>
      </c>
      <c r="P175" s="244"/>
      <c r="Q175" s="42"/>
      <c r="R175" s="42"/>
      <c r="S175" s="42"/>
      <c r="U175" s="42"/>
    </row>
    <row r="176" spans="2:21" ht="13" x14ac:dyDescent="0.15">
      <c r="B176" s="410" t="s">
        <v>281</v>
      </c>
      <c r="C176" s="411" t="s">
        <v>195</v>
      </c>
      <c r="D176" s="412"/>
      <c r="E176" s="412"/>
      <c r="F176" s="412"/>
      <c r="G176" s="412"/>
      <c r="H176" s="412"/>
      <c r="I176" s="412"/>
      <c r="J176" s="412"/>
      <c r="K176" s="412"/>
      <c r="L176" s="412"/>
      <c r="M176" s="413"/>
      <c r="N176" s="412"/>
      <c r="O176" s="137">
        <f>O168</f>
        <v>0</v>
      </c>
      <c r="P176" s="244"/>
      <c r="Q176" s="42"/>
      <c r="R176" s="42"/>
      <c r="S176" s="42"/>
      <c r="U176" s="42"/>
    </row>
    <row r="177" spans="2:21" ht="13" x14ac:dyDescent="0.15">
      <c r="B177" s="410" t="s">
        <v>282</v>
      </c>
      <c r="C177" s="411" t="s">
        <v>283</v>
      </c>
      <c r="D177" s="412"/>
      <c r="E177" s="412"/>
      <c r="F177" s="412"/>
      <c r="G177" s="412"/>
      <c r="H177" s="412"/>
      <c r="I177" s="412"/>
      <c r="J177" s="412"/>
      <c r="K177" s="412"/>
      <c r="L177" s="412"/>
      <c r="M177" s="413"/>
      <c r="N177" s="412"/>
      <c r="O177" s="137">
        <f>O170</f>
        <v>0</v>
      </c>
      <c r="P177" s="244"/>
      <c r="Q177" s="42"/>
      <c r="R177" s="42"/>
      <c r="S177" s="42"/>
      <c r="U177" s="42"/>
    </row>
    <row r="178" spans="2:21" ht="13" x14ac:dyDescent="0.15">
      <c r="B178" s="319"/>
      <c r="C178" s="319"/>
      <c r="D178" s="319"/>
      <c r="E178" s="319"/>
      <c r="F178" s="319"/>
      <c r="G178" s="319"/>
      <c r="H178" s="319"/>
      <c r="I178" s="319"/>
      <c r="J178" s="319"/>
      <c r="K178" s="319"/>
      <c r="L178" s="319"/>
      <c r="M178" s="319"/>
      <c r="N178" s="319"/>
      <c r="O178" s="319"/>
      <c r="P178" s="319"/>
      <c r="Q178" s="319"/>
      <c r="R178" s="319"/>
      <c r="S178" s="319"/>
      <c r="U178" s="42"/>
    </row>
    <row r="179" spans="2:21" ht="13" x14ac:dyDescent="0.15">
      <c r="B179" s="324" t="s">
        <v>284</v>
      </c>
      <c r="C179" s="325"/>
      <c r="D179" s="375"/>
      <c r="E179" s="376"/>
      <c r="F179" s="325"/>
      <c r="G179" s="325"/>
      <c r="H179" s="325"/>
      <c r="I179" s="325"/>
      <c r="J179" s="325"/>
      <c r="K179" s="325"/>
      <c r="L179" s="325"/>
      <c r="M179" s="325"/>
      <c r="N179" s="325"/>
      <c r="O179" s="325"/>
      <c r="P179" s="345"/>
      <c r="Q179" s="337"/>
      <c r="R179" s="337"/>
      <c r="S179" s="337"/>
      <c r="T179" s="319"/>
    </row>
    <row r="180" spans="2:21" ht="13" x14ac:dyDescent="0.15">
      <c r="B180" s="564"/>
      <c r="C180" s="565"/>
      <c r="D180" s="565"/>
      <c r="E180" s="565"/>
      <c r="F180" s="565"/>
      <c r="G180" s="565"/>
      <c r="H180" s="565"/>
      <c r="I180" s="565"/>
      <c r="J180" s="565"/>
      <c r="K180" s="565"/>
      <c r="L180" s="565"/>
      <c r="M180" s="565"/>
      <c r="N180" s="565"/>
      <c r="O180" s="301"/>
      <c r="P180" s="42"/>
      <c r="Q180" s="42"/>
      <c r="R180" s="42"/>
      <c r="S180" s="42"/>
      <c r="T180" s="319"/>
    </row>
    <row r="181" spans="2:21" ht="13" x14ac:dyDescent="0.15">
      <c r="B181" s="560"/>
      <c r="C181" s="561"/>
      <c r="D181" s="561"/>
      <c r="E181" s="561"/>
      <c r="F181" s="561"/>
      <c r="G181" s="561"/>
      <c r="H181" s="561"/>
      <c r="I181" s="561"/>
      <c r="J181" s="561"/>
      <c r="K181" s="561"/>
      <c r="L181" s="561"/>
      <c r="M181" s="561"/>
      <c r="N181" s="561"/>
      <c r="O181" s="301"/>
      <c r="P181" s="42"/>
      <c r="Q181" s="42"/>
      <c r="R181" s="42"/>
      <c r="S181" s="42"/>
      <c r="T181" s="319"/>
    </row>
    <row r="182" spans="2:21" ht="13" x14ac:dyDescent="0.15">
      <c r="B182" s="560"/>
      <c r="C182" s="561"/>
      <c r="D182" s="561"/>
      <c r="E182" s="561"/>
      <c r="F182" s="561"/>
      <c r="G182" s="561"/>
      <c r="H182" s="561"/>
      <c r="I182" s="561"/>
      <c r="J182" s="561"/>
      <c r="K182" s="561"/>
      <c r="L182" s="561"/>
      <c r="M182" s="561"/>
      <c r="N182" s="561"/>
      <c r="O182" s="301"/>
      <c r="P182" s="42"/>
      <c r="Q182" s="42"/>
      <c r="R182" s="42"/>
      <c r="S182" s="42"/>
      <c r="T182" s="319"/>
    </row>
    <row r="183" spans="2:21" ht="13" x14ac:dyDescent="0.15">
      <c r="B183" s="560"/>
      <c r="C183" s="561"/>
      <c r="D183" s="561"/>
      <c r="E183" s="561"/>
      <c r="F183" s="561"/>
      <c r="G183" s="561"/>
      <c r="H183" s="561"/>
      <c r="I183" s="561"/>
      <c r="J183" s="561"/>
      <c r="K183" s="561"/>
      <c r="L183" s="561"/>
      <c r="M183" s="561"/>
      <c r="N183" s="561"/>
      <c r="O183" s="301"/>
      <c r="P183" s="42"/>
      <c r="Q183" s="42"/>
      <c r="R183" s="42"/>
      <c r="S183" s="42"/>
      <c r="T183" s="319"/>
    </row>
    <row r="184" spans="2:21" ht="13" x14ac:dyDescent="0.15">
      <c r="B184" s="560"/>
      <c r="C184" s="561"/>
      <c r="D184" s="561"/>
      <c r="E184" s="561"/>
      <c r="F184" s="561"/>
      <c r="G184" s="561"/>
      <c r="H184" s="561"/>
      <c r="I184" s="561"/>
      <c r="J184" s="561"/>
      <c r="K184" s="561"/>
      <c r="L184" s="561"/>
      <c r="M184" s="561"/>
      <c r="N184" s="561"/>
      <c r="O184" s="301"/>
      <c r="P184" s="42"/>
      <c r="Q184" s="42"/>
      <c r="R184" s="42"/>
      <c r="S184" s="42"/>
      <c r="T184" s="319"/>
    </row>
    <row r="185" spans="2:21" ht="13" x14ac:dyDescent="0.15">
      <c r="B185" s="560"/>
      <c r="C185" s="561"/>
      <c r="D185" s="561"/>
      <c r="E185" s="561"/>
      <c r="F185" s="561"/>
      <c r="G185" s="561"/>
      <c r="H185" s="561"/>
      <c r="I185" s="561"/>
      <c r="J185" s="561"/>
      <c r="K185" s="561"/>
      <c r="L185" s="561"/>
      <c r="M185" s="561"/>
      <c r="N185" s="561"/>
      <c r="O185" s="301"/>
      <c r="P185" s="42"/>
      <c r="Q185" s="42"/>
      <c r="R185" s="42"/>
      <c r="S185" s="42"/>
      <c r="T185" s="319"/>
    </row>
    <row r="186" spans="2:21" ht="13" x14ac:dyDescent="0.15">
      <c r="B186" s="560"/>
      <c r="C186" s="561"/>
      <c r="D186" s="561"/>
      <c r="E186" s="561"/>
      <c r="F186" s="561"/>
      <c r="G186" s="561"/>
      <c r="H186" s="561"/>
      <c r="I186" s="561"/>
      <c r="J186" s="561"/>
      <c r="K186" s="561"/>
      <c r="L186" s="561"/>
      <c r="M186" s="561"/>
      <c r="N186" s="561"/>
      <c r="O186" s="301"/>
      <c r="P186" s="42"/>
      <c r="Q186" s="42"/>
      <c r="R186" s="42"/>
      <c r="S186" s="42"/>
      <c r="T186" s="319"/>
    </row>
    <row r="187" spans="2:21" ht="13" x14ac:dyDescent="0.15">
      <c r="B187" s="560"/>
      <c r="C187" s="561"/>
      <c r="D187" s="561"/>
      <c r="E187" s="561"/>
      <c r="F187" s="561"/>
      <c r="G187" s="561"/>
      <c r="H187" s="561"/>
      <c r="I187" s="561"/>
      <c r="J187" s="561"/>
      <c r="K187" s="561"/>
      <c r="L187" s="561"/>
      <c r="M187" s="561"/>
      <c r="N187" s="561"/>
      <c r="O187" s="301"/>
      <c r="P187" s="42"/>
      <c r="Q187" s="42"/>
      <c r="R187" s="42"/>
      <c r="S187" s="42"/>
      <c r="T187" s="319"/>
    </row>
    <row r="188" spans="2:21" ht="13" x14ac:dyDescent="0.15">
      <c r="B188" s="560"/>
      <c r="C188" s="561"/>
      <c r="D188" s="561"/>
      <c r="E188" s="561"/>
      <c r="F188" s="561"/>
      <c r="G188" s="561"/>
      <c r="H188" s="561"/>
      <c r="I188" s="561"/>
      <c r="J188" s="561"/>
      <c r="K188" s="561"/>
      <c r="L188" s="561"/>
      <c r="M188" s="561"/>
      <c r="N188" s="561"/>
      <c r="O188" s="301"/>
      <c r="P188" s="42"/>
      <c r="Q188" s="42"/>
      <c r="R188" s="42"/>
      <c r="S188" s="42"/>
      <c r="T188" s="319"/>
    </row>
    <row r="189" spans="2:21" ht="13" x14ac:dyDescent="0.15">
      <c r="B189" s="562"/>
      <c r="C189" s="563"/>
      <c r="D189" s="563"/>
      <c r="E189" s="563"/>
      <c r="F189" s="563"/>
      <c r="G189" s="563"/>
      <c r="H189" s="563"/>
      <c r="I189" s="563"/>
      <c r="J189" s="563"/>
      <c r="K189" s="563"/>
      <c r="L189" s="563"/>
      <c r="M189" s="563"/>
      <c r="N189" s="563"/>
      <c r="O189" s="302"/>
      <c r="P189" s="42"/>
      <c r="Q189" s="42"/>
      <c r="R189" s="42"/>
      <c r="S189" s="42"/>
      <c r="T189" s="319"/>
    </row>
    <row r="190" spans="2:21" ht="13" x14ac:dyDescent="0.15">
      <c r="B190" s="319"/>
      <c r="C190" s="319"/>
      <c r="D190" s="319"/>
      <c r="E190" s="319"/>
      <c r="F190" s="319"/>
      <c r="G190" s="319"/>
      <c r="H190" s="319"/>
      <c r="I190" s="319"/>
      <c r="J190" s="319"/>
      <c r="K190" s="319"/>
      <c r="L190" s="319"/>
      <c r="M190" s="319"/>
      <c r="N190" s="319"/>
      <c r="O190" s="319"/>
      <c r="P190" s="319"/>
      <c r="Q190" s="319"/>
      <c r="R190" s="319"/>
      <c r="S190" s="319"/>
    </row>
    <row r="191" spans="2:21" x14ac:dyDescent="0.2"/>
  </sheetData>
  <sheetProtection algorithmName="SHA-512" hashValue="gxTEHn/t930KqDORse4hLsalEo/sgMboZw2HMnz6vz5+l1OOof6NgYP+b331N5LLg0ALpWB/TBAJMIyVOEbILg==" saltValue="jkmu3ZzN5bClyvhB36d6vw==" spinCount="100000" sheet="1" objects="1" scenarios="1"/>
  <mergeCells count="174">
    <mergeCell ref="B187:N187"/>
    <mergeCell ref="B188:N188"/>
    <mergeCell ref="B189:N189"/>
    <mergeCell ref="E150:L150"/>
    <mergeCell ref="E151:L151"/>
    <mergeCell ref="B180:N180"/>
    <mergeCell ref="B181:N181"/>
    <mergeCell ref="B182:N182"/>
    <mergeCell ref="B183:N183"/>
    <mergeCell ref="B184:N184"/>
    <mergeCell ref="B185:N185"/>
    <mergeCell ref="B186:N186"/>
    <mergeCell ref="B170:C170"/>
    <mergeCell ref="E141:L141"/>
    <mergeCell ref="E142:L142"/>
    <mergeCell ref="E143:L143"/>
    <mergeCell ref="E144:L144"/>
    <mergeCell ref="E145:L145"/>
    <mergeCell ref="E146:L146"/>
    <mergeCell ref="E147:L147"/>
    <mergeCell ref="E148:L148"/>
    <mergeCell ref="E149:L149"/>
    <mergeCell ref="M132:O132"/>
    <mergeCell ref="E133:L133"/>
    <mergeCell ref="E134:L134"/>
    <mergeCell ref="E135:L135"/>
    <mergeCell ref="E136:L136"/>
    <mergeCell ref="E137:L137"/>
    <mergeCell ref="E138:L138"/>
    <mergeCell ref="E139:L139"/>
    <mergeCell ref="E140:L140"/>
    <mergeCell ref="C52:D52"/>
    <mergeCell ref="C53:D53"/>
    <mergeCell ref="C54:D54"/>
    <mergeCell ref="C55:D55"/>
    <mergeCell ref="J60:L60"/>
    <mergeCell ref="M60:O60"/>
    <mergeCell ref="J88:L88"/>
    <mergeCell ref="M88:O88"/>
    <mergeCell ref="J110:L110"/>
    <mergeCell ref="M110:O110"/>
    <mergeCell ref="H88:I88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H8:N8"/>
    <mergeCell ref="H9:N9"/>
    <mergeCell ref="J18:L18"/>
    <mergeCell ref="M18:O18"/>
    <mergeCell ref="C20:D20"/>
    <mergeCell ref="C21:D21"/>
    <mergeCell ref="C22:D22"/>
    <mergeCell ref="C23:D23"/>
    <mergeCell ref="C24:D24"/>
    <mergeCell ref="E20:F20"/>
    <mergeCell ref="E24:F24"/>
    <mergeCell ref="E19:F19"/>
    <mergeCell ref="H19:I19"/>
    <mergeCell ref="H20:I20"/>
    <mergeCell ref="C117:H117"/>
    <mergeCell ref="C118:H118"/>
    <mergeCell ref="C119:H119"/>
    <mergeCell ref="C120:H120"/>
    <mergeCell ref="C121:H121"/>
    <mergeCell ref="C122:H122"/>
    <mergeCell ref="C124:H124"/>
    <mergeCell ref="C125:H125"/>
    <mergeCell ref="C123:H123"/>
    <mergeCell ref="E25:F25"/>
    <mergeCell ref="H50:I50"/>
    <mergeCell ref="H51:I51"/>
    <mergeCell ref="H52:I52"/>
    <mergeCell ref="H53:I53"/>
    <mergeCell ref="H54:I54"/>
    <mergeCell ref="H55:I55"/>
    <mergeCell ref="H22:I22"/>
    <mergeCell ref="H23:I23"/>
    <mergeCell ref="H24:I24"/>
    <mergeCell ref="H39:I39"/>
    <mergeCell ref="H40:I40"/>
    <mergeCell ref="H41:I41"/>
    <mergeCell ref="H42:I42"/>
    <mergeCell ref="H43:I43"/>
    <mergeCell ref="H35:I35"/>
    <mergeCell ref="H33:I33"/>
    <mergeCell ref="H29:I29"/>
    <mergeCell ref="H30:I30"/>
    <mergeCell ref="H31:I31"/>
    <mergeCell ref="H32:I32"/>
    <mergeCell ref="H25:I25"/>
    <mergeCell ref="E38:F38"/>
    <mergeCell ref="E39:F39"/>
    <mergeCell ref="H37:I37"/>
    <mergeCell ref="H36:I36"/>
    <mergeCell ref="H38:I38"/>
    <mergeCell ref="E37:F37"/>
    <mergeCell ref="E26:F26"/>
    <mergeCell ref="E27:F27"/>
    <mergeCell ref="E28:F28"/>
    <mergeCell ref="H26:I26"/>
    <mergeCell ref="H27:I27"/>
    <mergeCell ref="H28:I28"/>
    <mergeCell ref="C127:H127"/>
    <mergeCell ref="C128:H128"/>
    <mergeCell ref="C129:H129"/>
    <mergeCell ref="E33:F33"/>
    <mergeCell ref="E34:F34"/>
    <mergeCell ref="E35:F35"/>
    <mergeCell ref="E36:F36"/>
    <mergeCell ref="H44:I44"/>
    <mergeCell ref="H45:I45"/>
    <mergeCell ref="H46:I46"/>
    <mergeCell ref="H47:I47"/>
    <mergeCell ref="H48:I48"/>
    <mergeCell ref="H49:I49"/>
    <mergeCell ref="E54:F54"/>
    <mergeCell ref="E53:F53"/>
    <mergeCell ref="E51:F51"/>
    <mergeCell ref="E50:F50"/>
    <mergeCell ref="C111:H111"/>
    <mergeCell ref="C112:H112"/>
    <mergeCell ref="C113:H113"/>
    <mergeCell ref="C114:H114"/>
    <mergeCell ref="C115:H115"/>
    <mergeCell ref="C116:H116"/>
    <mergeCell ref="E55:F55"/>
    <mergeCell ref="C126:H126"/>
    <mergeCell ref="F8:G8"/>
    <mergeCell ref="F9:G9"/>
    <mergeCell ref="E43:F43"/>
    <mergeCell ref="E49:F49"/>
    <mergeCell ref="E46:F46"/>
    <mergeCell ref="E47:F47"/>
    <mergeCell ref="E48:F48"/>
    <mergeCell ref="E44:F44"/>
    <mergeCell ref="E42:F42"/>
    <mergeCell ref="E52:F52"/>
    <mergeCell ref="E45:F45"/>
    <mergeCell ref="H34:I34"/>
    <mergeCell ref="E41:F41"/>
    <mergeCell ref="C19:D19"/>
    <mergeCell ref="E22:F22"/>
    <mergeCell ref="E21:F21"/>
    <mergeCell ref="E23:F23"/>
    <mergeCell ref="E29:F29"/>
    <mergeCell ref="E30:F30"/>
    <mergeCell ref="E31:F31"/>
    <mergeCell ref="E32:F32"/>
    <mergeCell ref="H21:I21"/>
    <mergeCell ref="E40:F40"/>
  </mergeCells>
  <phoneticPr fontId="0" type="noConversion"/>
  <conditionalFormatting sqref="G20:G55">
    <cfRule type="expression" dxfId="31" priority="16" stopIfTrue="1">
      <formula>$F$9="Integrale kostensystematiek"</formula>
    </cfRule>
  </conditionalFormatting>
  <conditionalFormatting sqref="O170:P170">
    <cfRule type="cellIs" dxfId="28" priority="17" stopIfTrue="1" operator="lessThan">
      <formula>1</formula>
    </cfRule>
  </conditionalFormatting>
  <dataValidations count="6">
    <dataValidation type="decimal" operator="greaterThanOrEqual" allowBlank="1" showInputMessage="1" showErrorMessage="1" sqref="F90:F107" xr:uid="{2F99EAF6-1C57-4A9E-A5D4-37E1EDD15EAB}">
      <formula1>5</formula1>
    </dataValidation>
    <dataValidation type="decimal" operator="greaterThanOrEqual" allowBlank="1" showInputMessage="1" showErrorMessage="1" error="De afschrijvingsperiode moet minimaal 5 jaar bedragen." sqref="F62:F83" xr:uid="{DFDE0D55-1D14-41AA-8894-8068AD7DCEE7}">
      <formula1>5</formula1>
    </dataValidation>
    <dataValidation type="date" allowBlank="1" showInputMessage="1" showErrorMessage="1" errorTitle="Let op!" error="De aanschafdatum moet tussen de start- en einddatum van het project vallen!" sqref="D90:D107" xr:uid="{979F4B68-B630-426F-8187-135FFF8D2506}">
      <formula1>Startdatum</formula1>
      <formula2>Einddatum</formula2>
    </dataValidation>
    <dataValidation type="custom" allowBlank="1" showInputMessage="1" showErrorMessage="1" error="Optelling IO en EO is hoger dan totale subsidiale kosten." sqref="L90:L107" xr:uid="{0E120C2D-EE40-48FC-A263-87082DD85736}">
      <formula1>SUM($J90:$K90)&lt;$I90</formula1>
    </dataValidation>
    <dataValidation type="list" allowBlank="1" showErrorMessage="1" sqref="F9:G9" xr:uid="{D2962D0E-A365-44EE-8C7F-7D6B31A629F7}">
      <formula1>Loonsystematiek</formula1>
    </dataValidation>
    <dataValidation type="list" allowBlank="1" showErrorMessage="1" sqref="F8:G8" xr:uid="{003A7076-5FC9-4D55-AEF8-E345A0CE5D12}">
      <formula1>BTW</formula1>
    </dataValidation>
  </dataValidations>
  <hyperlinks>
    <hyperlink ref="H89" location="'Uitleg posten O&amp;O&amp;I'!A1" display="Restwaarde [zie 'Uitleg posten O&amp;O&amp;I]" xr:uid="{1FE485E3-E1B6-494F-AA05-269AA81F1760}"/>
    <hyperlink ref="F61" location="'Uitleg posten O&amp;O&amp;I'!A1" display="Afschrijving in jaren (minimaal 5 jaar) [zie Uitleg posten O&amp;O&amp;I]" xr:uid="{DABE4AC4-2B4E-45C7-A404-6E78CD5710A4}"/>
  </hyperlinks>
  <pageMargins left="0.19685039370078741" right="0.19685039370078741" top="0.19685039370078741" bottom="0.19685039370078741" header="0" footer="0.19685039370078741"/>
  <pageSetup paperSize="9" scale="55" fitToHeight="2" orientation="landscape" r:id="rId1"/>
  <headerFooter alignWithMargins="0"/>
  <rowBreaks count="3" manualBreakCount="3">
    <brk id="57" max="12" man="1"/>
    <brk id="109" max="12" man="1"/>
    <brk id="155" max="12" man="1"/>
  </rowBreaks>
  <ignoredErrors>
    <ignoredError sqref="M20:N55 M62:N83 M90:N107 M152:N153" unlockedFormula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5" id="{6F03544F-B451-48A3-9E34-CBB8E38CADA1}">
            <xm:f>Deelnemersoverzicht!$C$21=Lijsten!$A$23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J19:K55 M19:N56 J61:K83 M61:N84 J89:K107 M89:N108 J111:K129 M111:N130 M133:N154 L159:M170</xm:sqref>
        </x14:conditionalFormatting>
        <x14:conditionalFormatting xmlns:xm="http://schemas.microsoft.com/office/excel/2006/main">
          <x14:cfRule type="expression" priority="1" id="{81685AEB-99FB-4967-ACAE-19A38E0A641D}">
            <xm:f>Deelnemersoverzicht!$C$21&lt;&gt;Lijsten!$A$23</xm:f>
            <x14:dxf>
              <font>
                <color theme="0"/>
              </font>
              <fill>
                <patternFill>
                  <fgColor theme="0"/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L19:L55 O19:O56 L61:L83 O61:O84 L89:L107 O89:O108 L111:L129 O111:O130 O133:O154 N159:N162 N164 N166:N167 N170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30">
    <tabColor rgb="FFFFFF00"/>
  </sheetPr>
  <dimension ref="A1:V191"/>
  <sheetViews>
    <sheetView showGridLines="0" zoomScale="90" zoomScaleNormal="90" zoomScaleSheetLayoutView="85" workbookViewId="0">
      <selection activeCell="B7" sqref="B7"/>
    </sheetView>
  </sheetViews>
  <sheetFormatPr baseColWidth="10" defaultColWidth="0" defaultRowHeight="16" zeroHeight="1" x14ac:dyDescent="0.2"/>
  <cols>
    <col min="1" max="1" width="1.6640625" style="319" customWidth="1"/>
    <col min="2" max="2" width="15.6640625" style="362" customWidth="1"/>
    <col min="3" max="3" width="45.5" style="362" customWidth="1"/>
    <col min="4" max="4" width="17.5" style="362" customWidth="1"/>
    <col min="5" max="5" width="16.83203125" style="362" customWidth="1"/>
    <col min="6" max="7" width="20.1640625" style="362" customWidth="1"/>
    <col min="8" max="8" width="19.5" style="362" customWidth="1"/>
    <col min="9" max="9" width="14" style="362" customWidth="1"/>
    <col min="10" max="10" width="14.33203125" style="362" customWidth="1"/>
    <col min="11" max="12" width="16" style="362" customWidth="1"/>
    <col min="13" max="13" width="21" style="362" customWidth="1"/>
    <col min="14" max="14" width="17.83203125" style="362" customWidth="1"/>
    <col min="15" max="15" width="15.1640625" style="362" customWidth="1"/>
    <col min="16" max="16" width="5" style="362" customWidth="1"/>
    <col min="17" max="17" width="7" style="362" hidden="1" customWidth="1"/>
    <col min="18" max="18" width="11.5" style="362" hidden="1" customWidth="1"/>
    <col min="19" max="19" width="10" style="362" hidden="1" customWidth="1"/>
    <col min="20" max="20" width="9.1640625" style="42" hidden="1" customWidth="1"/>
    <col min="21" max="21" width="24.83203125" style="319" hidden="1" customWidth="1"/>
    <col min="22" max="16384" width="9.1640625" style="319" hidden="1"/>
  </cols>
  <sheetData>
    <row r="1" spans="1:21" x14ac:dyDescent="0.2">
      <c r="A1" s="317"/>
      <c r="B1" s="317"/>
      <c r="C1" s="317" t="s">
        <v>224</v>
      </c>
      <c r="D1" s="317"/>
      <c r="E1" s="317"/>
      <c r="F1" s="317"/>
      <c r="G1" s="317"/>
      <c r="H1" s="312" t="str">
        <f>IF(Deelnemersoverzicht!B5="(Dit veld wordt ingevuld door RVO)","",Deelnemersoverzicht!B5)</f>
        <v>Dit veld wordt door RVO ingevuld</v>
      </c>
      <c r="I1" s="317"/>
      <c r="J1" s="317"/>
      <c r="K1" s="317"/>
      <c r="L1" s="317"/>
      <c r="M1" s="317"/>
      <c r="N1" s="317"/>
      <c r="O1" s="317"/>
      <c r="P1" s="318"/>
      <c r="Q1" s="318"/>
      <c r="R1" s="318"/>
      <c r="S1" s="318"/>
      <c r="T1" s="319"/>
      <c r="U1" s="320" t="s">
        <v>225</v>
      </c>
    </row>
    <row r="2" spans="1:21" ht="18" x14ac:dyDescent="0.2">
      <c r="A2" s="321"/>
      <c r="B2" s="321"/>
      <c r="C2" s="322" t="s">
        <v>226</v>
      </c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3"/>
      <c r="Q2" s="323"/>
      <c r="R2" s="323"/>
      <c r="S2" s="323"/>
      <c r="T2" s="319"/>
    </row>
    <row r="3" spans="1:21" ht="13" x14ac:dyDescent="0.15">
      <c r="B3" s="319"/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19"/>
      <c r="O3" s="319"/>
      <c r="P3" s="42"/>
      <c r="Q3" s="42"/>
      <c r="R3" s="42"/>
      <c r="S3" s="42"/>
      <c r="T3" s="319"/>
    </row>
    <row r="4" spans="1:21" ht="13" x14ac:dyDescent="0.15">
      <c r="B4" s="324"/>
      <c r="C4" s="324" t="s">
        <v>227</v>
      </c>
      <c r="D4" s="324"/>
      <c r="E4" s="325"/>
      <c r="F4" s="325"/>
      <c r="G4" s="325"/>
      <c r="H4" s="325"/>
      <c r="I4" s="325"/>
      <c r="J4" s="325"/>
      <c r="K4" s="325"/>
      <c r="L4" s="325"/>
      <c r="M4" s="325"/>
      <c r="N4" s="325"/>
      <c r="O4" s="325"/>
      <c r="P4" s="326"/>
      <c r="Q4" s="327"/>
      <c r="R4" s="327"/>
      <c r="S4" s="327"/>
      <c r="T4" s="319"/>
    </row>
    <row r="5" spans="1:21" ht="13" x14ac:dyDescent="0.15">
      <c r="B5" s="312"/>
      <c r="C5" s="328"/>
      <c r="D5" s="328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42"/>
      <c r="Q5" s="42"/>
      <c r="R5" s="42"/>
      <c r="S5" s="42"/>
      <c r="T5" s="319"/>
    </row>
    <row r="6" spans="1:21" ht="15" customHeight="1" x14ac:dyDescent="0.15">
      <c r="B6" s="312"/>
      <c r="C6" s="329" t="str">
        <f>Deelnemersoverzicht!A22</f>
        <v>Deelnemer 3 (D3)</v>
      </c>
      <c r="D6" s="329"/>
      <c r="E6" s="319"/>
      <c r="F6" s="330">
        <f>Deelnemersoverzicht!B22</f>
        <v>0</v>
      </c>
      <c r="G6" s="331"/>
      <c r="H6" s="332"/>
      <c r="I6" s="332"/>
      <c r="J6" s="332"/>
      <c r="K6" s="332"/>
      <c r="L6" s="332"/>
      <c r="M6" s="332"/>
      <c r="N6" s="333"/>
      <c r="O6" s="36"/>
      <c r="P6" s="42"/>
      <c r="Q6" s="42"/>
      <c r="R6" s="42"/>
      <c r="S6" s="42"/>
      <c r="T6" s="319"/>
    </row>
    <row r="7" spans="1:21" ht="15" customHeight="1" x14ac:dyDescent="0.15">
      <c r="B7" s="312"/>
      <c r="C7" s="329" t="s">
        <v>228</v>
      </c>
      <c r="D7" s="329"/>
      <c r="E7" s="319"/>
      <c r="F7" s="330">
        <f>Deelnemersoverzicht!B6</f>
        <v>0</v>
      </c>
      <c r="G7" s="331"/>
      <c r="H7" s="331"/>
      <c r="I7" s="331"/>
      <c r="J7" s="331"/>
      <c r="K7" s="331"/>
      <c r="L7" s="331"/>
      <c r="M7" s="331"/>
      <c r="N7" s="334"/>
      <c r="O7" s="335"/>
      <c r="P7" s="42"/>
      <c r="Q7" s="42"/>
      <c r="R7" s="42"/>
      <c r="S7" s="42"/>
      <c r="T7" s="319"/>
    </row>
    <row r="8" spans="1:21" ht="15" customHeight="1" x14ac:dyDescent="0.15">
      <c r="B8" s="312"/>
      <c r="C8" s="329" t="s">
        <v>229</v>
      </c>
      <c r="D8" s="329"/>
      <c r="E8" s="319"/>
      <c r="F8" s="450" t="s">
        <v>116</v>
      </c>
      <c r="G8" s="451"/>
      <c r="H8" s="432"/>
      <c r="I8" s="432"/>
      <c r="J8" s="432"/>
      <c r="K8" s="432"/>
      <c r="L8" s="432"/>
      <c r="M8" s="432"/>
      <c r="N8" s="433"/>
      <c r="O8" s="336"/>
      <c r="P8" s="337"/>
      <c r="Q8" s="337"/>
      <c r="R8" s="337"/>
      <c r="S8" s="337"/>
      <c r="T8" s="338"/>
    </row>
    <row r="9" spans="1:21" ht="15" customHeight="1" x14ac:dyDescent="0.15">
      <c r="B9" s="312"/>
      <c r="C9" s="339" t="s">
        <v>230</v>
      </c>
      <c r="D9" s="319"/>
      <c r="E9" s="319"/>
      <c r="F9" s="450" t="s">
        <v>116</v>
      </c>
      <c r="G9" s="451"/>
      <c r="H9" s="432"/>
      <c r="I9" s="432"/>
      <c r="J9" s="432"/>
      <c r="K9" s="432"/>
      <c r="L9" s="432"/>
      <c r="M9" s="432"/>
      <c r="N9" s="433"/>
      <c r="O9" s="336"/>
      <c r="P9" s="337"/>
      <c r="Q9" s="337"/>
      <c r="R9" s="337"/>
      <c r="S9" s="337"/>
      <c r="T9" s="338"/>
    </row>
    <row r="10" spans="1:21" ht="15.75" customHeight="1" x14ac:dyDescent="0.15">
      <c r="B10" s="312"/>
      <c r="C10" s="319"/>
      <c r="D10" s="319"/>
      <c r="E10" s="319"/>
      <c r="F10" s="340" t="str">
        <f>IF(F9="Integrale kostensystematiek","Let op! U dient in de begroting de IKS-tarieven zo te specificeren dat deze te controleren zijn op basis van de door u aangeleverde","")</f>
        <v/>
      </c>
      <c r="G10" s="340"/>
      <c r="H10" s="340"/>
      <c r="I10" s="340"/>
      <c r="J10" s="340"/>
      <c r="K10" s="340"/>
      <c r="L10" s="340"/>
      <c r="M10" s="340"/>
      <c r="N10" s="340"/>
      <c r="O10" s="341"/>
      <c r="P10" s="337"/>
      <c r="Q10" s="337"/>
      <c r="R10" s="337"/>
      <c r="S10" s="337"/>
      <c r="T10" s="319"/>
    </row>
    <row r="11" spans="1:21" ht="15.75" customHeight="1" x14ac:dyDescent="0.15">
      <c r="B11" s="312"/>
      <c r="C11" s="319"/>
      <c r="D11" s="319"/>
      <c r="E11" s="319"/>
      <c r="F11" s="341" t="str">
        <f>IF(F9="Integrale kostensystematiek","IKS tarieven aan RVO. Bijvoorbeeld: divisie R&amp;D, loonschaal 10. Vul dit in bij toelichting IKS.","")</f>
        <v/>
      </c>
      <c r="G11" s="341"/>
      <c r="H11" s="341"/>
      <c r="I11" s="341"/>
      <c r="J11" s="341"/>
      <c r="K11" s="341"/>
      <c r="L11" s="341"/>
      <c r="M11" s="341"/>
      <c r="N11" s="341"/>
      <c r="O11" s="341"/>
      <c r="P11" s="337"/>
      <c r="Q11" s="337"/>
      <c r="R11" s="337"/>
      <c r="S11" s="337"/>
      <c r="T11" s="319"/>
    </row>
    <row r="12" spans="1:21" ht="15.75" customHeight="1" x14ac:dyDescent="0.15">
      <c r="B12" s="312"/>
      <c r="C12" s="319"/>
      <c r="D12" s="319"/>
      <c r="E12" s="319"/>
      <c r="F12" s="341"/>
      <c r="G12" s="341"/>
      <c r="H12" s="341"/>
      <c r="I12" s="341"/>
      <c r="J12" s="341"/>
      <c r="K12" s="341"/>
      <c r="L12" s="341"/>
      <c r="M12" s="341"/>
      <c r="N12" s="341"/>
      <c r="O12" s="341"/>
      <c r="P12" s="337"/>
      <c r="Q12" s="337"/>
      <c r="R12" s="337"/>
      <c r="S12" s="337"/>
      <c r="T12" s="319"/>
    </row>
    <row r="13" spans="1:21" ht="15.75" customHeight="1" x14ac:dyDescent="0.15">
      <c r="B13" s="324" t="s">
        <v>231</v>
      </c>
      <c r="C13" s="342"/>
      <c r="D13" s="343"/>
      <c r="E13" s="344"/>
      <c r="F13" s="342"/>
      <c r="G13" s="342"/>
      <c r="H13" s="342"/>
      <c r="I13" s="342"/>
      <c r="J13" s="342"/>
      <c r="K13" s="342"/>
      <c r="L13" s="342"/>
      <c r="M13" s="342"/>
      <c r="N13" s="342"/>
      <c r="O13" s="342"/>
      <c r="P13" s="345"/>
      <c r="Q13" s="337"/>
      <c r="R13" s="337"/>
      <c r="S13" s="337"/>
      <c r="T13" s="319"/>
    </row>
    <row r="14" spans="1:21" ht="13" x14ac:dyDescent="0.15">
      <c r="B14" s="324" t="s">
        <v>232</v>
      </c>
      <c r="C14" s="342"/>
      <c r="D14" s="343"/>
      <c r="E14" s="344"/>
      <c r="F14" s="342"/>
      <c r="G14" s="342"/>
      <c r="H14" s="342"/>
      <c r="I14" s="342"/>
      <c r="J14" s="342"/>
      <c r="K14" s="342"/>
      <c r="L14" s="342"/>
      <c r="M14" s="342"/>
      <c r="N14" s="342"/>
      <c r="O14" s="342"/>
      <c r="P14" s="345"/>
      <c r="Q14" s="337"/>
      <c r="R14" s="337"/>
      <c r="S14" s="337"/>
      <c r="T14" s="319"/>
    </row>
    <row r="15" spans="1:21" ht="13" x14ac:dyDescent="0.15">
      <c r="B15" s="312"/>
      <c r="C15" s="319"/>
      <c r="D15" s="319"/>
      <c r="E15" s="319"/>
      <c r="F15" s="319"/>
      <c r="G15" s="319"/>
      <c r="H15" s="319"/>
      <c r="I15" s="319"/>
      <c r="J15" s="319"/>
      <c r="K15" s="319"/>
      <c r="L15" s="319"/>
      <c r="M15" s="319"/>
      <c r="N15" s="319"/>
      <c r="O15" s="319"/>
      <c r="P15" s="337"/>
      <c r="Q15" s="337"/>
      <c r="R15" s="337"/>
      <c r="S15" s="337"/>
      <c r="T15" s="319"/>
    </row>
    <row r="16" spans="1:21" ht="13" x14ac:dyDescent="0.15">
      <c r="B16" s="324" t="s">
        <v>233</v>
      </c>
      <c r="C16" s="324" t="s">
        <v>234</v>
      </c>
      <c r="D16" s="346"/>
      <c r="E16" s="325"/>
      <c r="F16" s="325"/>
      <c r="G16" s="325"/>
      <c r="H16" s="325"/>
      <c r="I16" s="325"/>
      <c r="J16" s="325"/>
      <c r="K16" s="325"/>
      <c r="L16" s="325"/>
      <c r="M16" s="325"/>
      <c r="N16" s="325"/>
      <c r="O16" s="325"/>
      <c r="P16" s="326"/>
      <c r="Q16" s="327"/>
      <c r="R16" s="327"/>
      <c r="S16" s="327"/>
      <c r="T16" s="319"/>
    </row>
    <row r="17" spans="2:20" ht="13" x14ac:dyDescent="0.15">
      <c r="B17" s="312"/>
      <c r="C17" s="319"/>
      <c r="D17" s="328"/>
      <c r="E17" s="319"/>
      <c r="F17" s="319"/>
      <c r="G17" s="319"/>
      <c r="H17" s="319"/>
      <c r="I17" s="319"/>
      <c r="J17" s="319"/>
      <c r="K17" s="319"/>
      <c r="L17" s="319"/>
      <c r="M17" s="319"/>
      <c r="N17" s="319"/>
      <c r="O17" s="319"/>
      <c r="P17" s="42"/>
      <c r="Q17" s="42"/>
      <c r="R17" s="42"/>
      <c r="S17" s="42"/>
      <c r="T17" s="319"/>
    </row>
    <row r="18" spans="2:20" ht="13" x14ac:dyDescent="0.15">
      <c r="B18" s="312"/>
      <c r="C18" s="319"/>
      <c r="D18" s="328"/>
      <c r="E18" s="319"/>
      <c r="F18" s="3"/>
      <c r="G18" s="347" t="str">
        <f>IF(AND($F$9="Integrale kostensystematiek",COUNTA(C20:D55)&gt;COUNTA(G20:G55)),"Let op! U dient de Toelichting IKS in te vullen","")</f>
        <v/>
      </c>
      <c r="H18" s="3"/>
      <c r="I18" s="3"/>
      <c r="J18" s="434" t="s">
        <v>235</v>
      </c>
      <c r="K18" s="435"/>
      <c r="L18" s="436"/>
      <c r="M18" s="434" t="s">
        <v>236</v>
      </c>
      <c r="N18" s="435"/>
      <c r="O18" s="436"/>
      <c r="P18" s="42"/>
      <c r="Q18" s="42"/>
      <c r="R18" s="42"/>
      <c r="S18" s="42"/>
      <c r="T18" s="319"/>
    </row>
    <row r="19" spans="2:20" ht="24" customHeight="1" x14ac:dyDescent="0.15">
      <c r="B19" s="348" t="s">
        <v>237</v>
      </c>
      <c r="C19" s="461" t="s">
        <v>238</v>
      </c>
      <c r="D19" s="462"/>
      <c r="E19" s="463" t="s">
        <v>239</v>
      </c>
      <c r="F19" s="463"/>
      <c r="G19" s="351" t="s">
        <v>285</v>
      </c>
      <c r="H19" s="463" t="s">
        <v>241</v>
      </c>
      <c r="I19" s="463"/>
      <c r="J19" s="72" t="str">
        <f>IF(Deelnemersoverzicht!$C$22=Lijsten!$A$23,"",Lijsten!$D$3)</f>
        <v>Industrieel onderzoek</v>
      </c>
      <c r="K19" s="72" t="str">
        <f>IF(Deelnemersoverzicht!$C$22=Lijsten!$A$23,"",Lijsten!$D$4)</f>
        <v>Experimentele ontwikkeling</v>
      </c>
      <c r="L19" s="72" t="s">
        <v>242</v>
      </c>
      <c r="M19" s="72" t="str">
        <f>IF(Deelnemersoverzicht!$C$22=Lijsten!$A$23,"",Lijsten!$D$3)</f>
        <v>Industrieel onderzoek</v>
      </c>
      <c r="N19" s="72" t="str">
        <f>IF(Deelnemersoverzicht!$C$22=Lijsten!$A$23,"",Lijsten!$D$4)</f>
        <v>Experimentele ontwikkeling</v>
      </c>
      <c r="O19" s="72" t="s">
        <v>242</v>
      </c>
      <c r="P19" s="352"/>
      <c r="Q19" s="352"/>
      <c r="R19" s="352"/>
      <c r="S19" s="352"/>
      <c r="T19" s="319"/>
    </row>
    <row r="20" spans="2:20" ht="13" x14ac:dyDescent="0.15">
      <c r="B20" s="93"/>
      <c r="C20" s="448"/>
      <c r="D20" s="449"/>
      <c r="E20" s="448"/>
      <c r="F20" s="449"/>
      <c r="G20" s="130"/>
      <c r="H20" s="455"/>
      <c r="I20" s="456"/>
      <c r="J20" s="94"/>
      <c r="K20" s="94"/>
      <c r="L20" s="94"/>
      <c r="M20" s="315">
        <f>+H20*J20</f>
        <v>0</v>
      </c>
      <c r="N20" s="315">
        <f t="shared" ref="N20:N55" si="0">+H20*K20</f>
        <v>0</v>
      </c>
      <c r="O20" s="310">
        <f>H20*L20</f>
        <v>0</v>
      </c>
      <c r="P20" s="337"/>
      <c r="Q20" s="337"/>
      <c r="R20" s="337"/>
      <c r="S20" s="337"/>
      <c r="T20" s="319"/>
    </row>
    <row r="21" spans="2:20" ht="13" x14ac:dyDescent="0.15">
      <c r="B21" s="93"/>
      <c r="C21" s="448"/>
      <c r="D21" s="449"/>
      <c r="E21" s="448"/>
      <c r="F21" s="449"/>
      <c r="G21" s="130"/>
      <c r="H21" s="455"/>
      <c r="I21" s="456"/>
      <c r="J21" s="94"/>
      <c r="K21" s="94"/>
      <c r="L21" s="94"/>
      <c r="M21" s="315">
        <f>+H21*J21</f>
        <v>0</v>
      </c>
      <c r="N21" s="315">
        <f t="shared" si="0"/>
        <v>0</v>
      </c>
      <c r="O21" s="310">
        <f>H21*L21</f>
        <v>0</v>
      </c>
      <c r="P21" s="337"/>
      <c r="Q21" s="337"/>
      <c r="R21" s="337"/>
      <c r="S21" s="337"/>
      <c r="T21" s="319"/>
    </row>
    <row r="22" spans="2:20" ht="13" x14ac:dyDescent="0.15">
      <c r="B22" s="93"/>
      <c r="C22" s="448"/>
      <c r="D22" s="449"/>
      <c r="E22" s="448"/>
      <c r="F22" s="449"/>
      <c r="G22" s="130"/>
      <c r="H22" s="455"/>
      <c r="I22" s="456"/>
      <c r="J22" s="94"/>
      <c r="K22" s="94"/>
      <c r="L22" s="94"/>
      <c r="M22" s="315">
        <f t="shared" ref="M22:M55" si="1">+H22*J22</f>
        <v>0</v>
      </c>
      <c r="N22" s="315">
        <f t="shared" si="0"/>
        <v>0</v>
      </c>
      <c r="O22" s="310">
        <f t="shared" ref="O22:O55" si="2">H22*L22</f>
        <v>0</v>
      </c>
      <c r="P22" s="337"/>
      <c r="Q22" s="337"/>
      <c r="R22" s="337"/>
      <c r="S22" s="337"/>
      <c r="T22" s="319"/>
    </row>
    <row r="23" spans="2:20" ht="13" x14ac:dyDescent="0.15">
      <c r="B23" s="93"/>
      <c r="C23" s="448"/>
      <c r="D23" s="449"/>
      <c r="E23" s="448"/>
      <c r="F23" s="449"/>
      <c r="G23" s="130"/>
      <c r="H23" s="455"/>
      <c r="I23" s="456"/>
      <c r="J23" s="94"/>
      <c r="K23" s="94"/>
      <c r="L23" s="94"/>
      <c r="M23" s="315">
        <f t="shared" si="1"/>
        <v>0</v>
      </c>
      <c r="N23" s="315">
        <f t="shared" si="0"/>
        <v>0</v>
      </c>
      <c r="O23" s="310">
        <f t="shared" si="2"/>
        <v>0</v>
      </c>
      <c r="P23" s="337"/>
      <c r="Q23" s="337"/>
      <c r="R23" s="337"/>
      <c r="S23" s="337"/>
      <c r="T23" s="319"/>
    </row>
    <row r="24" spans="2:20" ht="13" x14ac:dyDescent="0.15">
      <c r="B24" s="93"/>
      <c r="C24" s="448"/>
      <c r="D24" s="449"/>
      <c r="E24" s="448"/>
      <c r="F24" s="449"/>
      <c r="G24" s="130"/>
      <c r="H24" s="455"/>
      <c r="I24" s="456"/>
      <c r="J24" s="94"/>
      <c r="K24" s="94"/>
      <c r="L24" s="94"/>
      <c r="M24" s="315">
        <f t="shared" si="1"/>
        <v>0</v>
      </c>
      <c r="N24" s="315">
        <f t="shared" si="0"/>
        <v>0</v>
      </c>
      <c r="O24" s="310">
        <f t="shared" si="2"/>
        <v>0</v>
      </c>
      <c r="P24" s="337"/>
      <c r="Q24" s="337"/>
      <c r="R24" s="337"/>
      <c r="S24" s="337"/>
      <c r="T24" s="319"/>
    </row>
    <row r="25" spans="2:20" ht="13" x14ac:dyDescent="0.15">
      <c r="B25" s="93"/>
      <c r="C25" s="448"/>
      <c r="D25" s="449"/>
      <c r="E25" s="448"/>
      <c r="F25" s="449"/>
      <c r="G25" s="130"/>
      <c r="H25" s="455"/>
      <c r="I25" s="456"/>
      <c r="J25" s="94"/>
      <c r="K25" s="94"/>
      <c r="L25" s="94"/>
      <c r="M25" s="315">
        <f t="shared" si="1"/>
        <v>0</v>
      </c>
      <c r="N25" s="315">
        <f t="shared" si="0"/>
        <v>0</v>
      </c>
      <c r="O25" s="310">
        <f t="shared" si="2"/>
        <v>0</v>
      </c>
      <c r="P25" s="337"/>
      <c r="Q25" s="337"/>
      <c r="R25" s="337"/>
      <c r="S25" s="337"/>
      <c r="T25" s="319"/>
    </row>
    <row r="26" spans="2:20" ht="13" x14ac:dyDescent="0.15">
      <c r="B26" s="93"/>
      <c r="C26" s="448"/>
      <c r="D26" s="449"/>
      <c r="E26" s="448"/>
      <c r="F26" s="449"/>
      <c r="G26" s="130"/>
      <c r="H26" s="455"/>
      <c r="I26" s="456"/>
      <c r="J26" s="94"/>
      <c r="K26" s="94"/>
      <c r="L26" s="94"/>
      <c r="M26" s="315">
        <f t="shared" si="1"/>
        <v>0</v>
      </c>
      <c r="N26" s="315">
        <f t="shared" si="0"/>
        <v>0</v>
      </c>
      <c r="O26" s="310">
        <f t="shared" si="2"/>
        <v>0</v>
      </c>
      <c r="P26" s="337"/>
      <c r="Q26" s="337"/>
      <c r="R26" s="337"/>
      <c r="S26" s="337"/>
      <c r="T26" s="319"/>
    </row>
    <row r="27" spans="2:20" ht="13" x14ac:dyDescent="0.15">
      <c r="B27" s="93"/>
      <c r="C27" s="448"/>
      <c r="D27" s="449"/>
      <c r="E27" s="448"/>
      <c r="F27" s="449"/>
      <c r="G27" s="130"/>
      <c r="H27" s="455"/>
      <c r="I27" s="456"/>
      <c r="J27" s="94"/>
      <c r="K27" s="94"/>
      <c r="L27" s="94"/>
      <c r="M27" s="315">
        <f t="shared" si="1"/>
        <v>0</v>
      </c>
      <c r="N27" s="315">
        <f t="shared" si="0"/>
        <v>0</v>
      </c>
      <c r="O27" s="310">
        <f t="shared" si="2"/>
        <v>0</v>
      </c>
      <c r="P27" s="337"/>
      <c r="Q27" s="337"/>
      <c r="R27" s="337"/>
      <c r="S27" s="337"/>
      <c r="T27" s="319"/>
    </row>
    <row r="28" spans="2:20" ht="13" x14ac:dyDescent="0.15">
      <c r="B28" s="93"/>
      <c r="C28" s="448"/>
      <c r="D28" s="449"/>
      <c r="E28" s="448"/>
      <c r="F28" s="449"/>
      <c r="G28" s="130"/>
      <c r="H28" s="455"/>
      <c r="I28" s="456"/>
      <c r="J28" s="94"/>
      <c r="K28" s="94"/>
      <c r="L28" s="94"/>
      <c r="M28" s="315">
        <f t="shared" si="1"/>
        <v>0</v>
      </c>
      <c r="N28" s="315">
        <f t="shared" si="0"/>
        <v>0</v>
      </c>
      <c r="O28" s="310">
        <f t="shared" si="2"/>
        <v>0</v>
      </c>
      <c r="P28" s="337"/>
      <c r="Q28" s="337"/>
      <c r="R28" s="337"/>
      <c r="S28" s="337"/>
      <c r="T28" s="319"/>
    </row>
    <row r="29" spans="2:20" ht="13" x14ac:dyDescent="0.15">
      <c r="B29" s="93"/>
      <c r="C29" s="448"/>
      <c r="D29" s="449"/>
      <c r="E29" s="448"/>
      <c r="F29" s="449"/>
      <c r="G29" s="130"/>
      <c r="H29" s="455"/>
      <c r="I29" s="456"/>
      <c r="J29" s="94"/>
      <c r="K29" s="94"/>
      <c r="L29" s="94"/>
      <c r="M29" s="315">
        <f t="shared" si="1"/>
        <v>0</v>
      </c>
      <c r="N29" s="315">
        <f t="shared" si="0"/>
        <v>0</v>
      </c>
      <c r="O29" s="310">
        <f t="shared" si="2"/>
        <v>0</v>
      </c>
      <c r="P29" s="337"/>
      <c r="Q29" s="337"/>
      <c r="R29" s="337"/>
      <c r="S29" s="337"/>
      <c r="T29" s="319"/>
    </row>
    <row r="30" spans="2:20" ht="13" x14ac:dyDescent="0.15">
      <c r="B30" s="93"/>
      <c r="C30" s="448"/>
      <c r="D30" s="449"/>
      <c r="E30" s="448"/>
      <c r="F30" s="449"/>
      <c r="G30" s="130"/>
      <c r="H30" s="455"/>
      <c r="I30" s="456"/>
      <c r="J30" s="94"/>
      <c r="K30" s="94"/>
      <c r="L30" s="94"/>
      <c r="M30" s="315">
        <f t="shared" si="1"/>
        <v>0</v>
      </c>
      <c r="N30" s="315">
        <f t="shared" si="0"/>
        <v>0</v>
      </c>
      <c r="O30" s="310">
        <f t="shared" si="2"/>
        <v>0</v>
      </c>
      <c r="P30" s="337"/>
      <c r="Q30" s="337"/>
      <c r="R30" s="337"/>
      <c r="S30" s="337"/>
      <c r="T30" s="319"/>
    </row>
    <row r="31" spans="2:20" ht="13" x14ac:dyDescent="0.15">
      <c r="B31" s="93"/>
      <c r="C31" s="448"/>
      <c r="D31" s="449"/>
      <c r="E31" s="448"/>
      <c r="F31" s="449"/>
      <c r="G31" s="130"/>
      <c r="H31" s="455"/>
      <c r="I31" s="456"/>
      <c r="J31" s="94"/>
      <c r="K31" s="94"/>
      <c r="L31" s="94"/>
      <c r="M31" s="315">
        <f t="shared" si="1"/>
        <v>0</v>
      </c>
      <c r="N31" s="315">
        <f t="shared" si="0"/>
        <v>0</v>
      </c>
      <c r="O31" s="310">
        <f t="shared" si="2"/>
        <v>0</v>
      </c>
      <c r="P31" s="337"/>
      <c r="Q31" s="337"/>
      <c r="R31" s="337"/>
      <c r="S31" s="337"/>
      <c r="T31" s="319"/>
    </row>
    <row r="32" spans="2:20" ht="13" x14ac:dyDescent="0.15">
      <c r="B32" s="93"/>
      <c r="C32" s="448"/>
      <c r="D32" s="449"/>
      <c r="E32" s="448"/>
      <c r="F32" s="449"/>
      <c r="G32" s="130"/>
      <c r="H32" s="455"/>
      <c r="I32" s="456"/>
      <c r="J32" s="94"/>
      <c r="K32" s="94"/>
      <c r="L32" s="94"/>
      <c r="M32" s="315">
        <f t="shared" si="1"/>
        <v>0</v>
      </c>
      <c r="N32" s="315">
        <f t="shared" si="0"/>
        <v>0</v>
      </c>
      <c r="O32" s="310">
        <f t="shared" si="2"/>
        <v>0</v>
      </c>
      <c r="P32" s="337"/>
      <c r="Q32" s="337"/>
      <c r="R32" s="337"/>
      <c r="S32" s="337"/>
      <c r="T32" s="319"/>
    </row>
    <row r="33" spans="2:20" ht="13" x14ac:dyDescent="0.15">
      <c r="B33" s="93"/>
      <c r="C33" s="448"/>
      <c r="D33" s="449"/>
      <c r="E33" s="448"/>
      <c r="F33" s="449"/>
      <c r="G33" s="130"/>
      <c r="H33" s="455"/>
      <c r="I33" s="456"/>
      <c r="J33" s="94"/>
      <c r="K33" s="94"/>
      <c r="L33" s="94"/>
      <c r="M33" s="315">
        <f t="shared" si="1"/>
        <v>0</v>
      </c>
      <c r="N33" s="315">
        <f t="shared" si="0"/>
        <v>0</v>
      </c>
      <c r="O33" s="310">
        <f t="shared" si="2"/>
        <v>0</v>
      </c>
      <c r="P33" s="337"/>
      <c r="Q33" s="337"/>
      <c r="R33" s="337"/>
      <c r="S33" s="337"/>
      <c r="T33" s="319"/>
    </row>
    <row r="34" spans="2:20" ht="13" x14ac:dyDescent="0.15">
      <c r="B34" s="93"/>
      <c r="C34" s="448"/>
      <c r="D34" s="449"/>
      <c r="E34" s="448"/>
      <c r="F34" s="449"/>
      <c r="G34" s="130"/>
      <c r="H34" s="455"/>
      <c r="I34" s="456"/>
      <c r="J34" s="94"/>
      <c r="K34" s="94"/>
      <c r="L34" s="94"/>
      <c r="M34" s="315">
        <f t="shared" si="1"/>
        <v>0</v>
      </c>
      <c r="N34" s="315">
        <f t="shared" si="0"/>
        <v>0</v>
      </c>
      <c r="O34" s="310">
        <f t="shared" si="2"/>
        <v>0</v>
      </c>
      <c r="P34" s="337"/>
      <c r="Q34" s="337"/>
      <c r="R34" s="337"/>
      <c r="S34" s="337"/>
      <c r="T34" s="319"/>
    </row>
    <row r="35" spans="2:20" ht="13" x14ac:dyDescent="0.15">
      <c r="B35" s="93"/>
      <c r="C35" s="448"/>
      <c r="D35" s="449"/>
      <c r="E35" s="448"/>
      <c r="F35" s="449"/>
      <c r="G35" s="130"/>
      <c r="H35" s="455"/>
      <c r="I35" s="456"/>
      <c r="J35" s="94"/>
      <c r="K35" s="94"/>
      <c r="L35" s="94"/>
      <c r="M35" s="315">
        <f t="shared" si="1"/>
        <v>0</v>
      </c>
      <c r="N35" s="315">
        <f t="shared" si="0"/>
        <v>0</v>
      </c>
      <c r="O35" s="310">
        <f t="shared" si="2"/>
        <v>0</v>
      </c>
      <c r="P35" s="337"/>
      <c r="Q35" s="337"/>
      <c r="R35" s="337"/>
      <c r="S35" s="337"/>
      <c r="T35" s="319"/>
    </row>
    <row r="36" spans="2:20" ht="13" x14ac:dyDescent="0.15">
      <c r="B36" s="93"/>
      <c r="C36" s="448"/>
      <c r="D36" s="449"/>
      <c r="E36" s="448"/>
      <c r="F36" s="449"/>
      <c r="G36" s="130"/>
      <c r="H36" s="455"/>
      <c r="I36" s="456"/>
      <c r="J36" s="94"/>
      <c r="K36" s="94"/>
      <c r="L36" s="94"/>
      <c r="M36" s="315">
        <f t="shared" si="1"/>
        <v>0</v>
      </c>
      <c r="N36" s="315">
        <f t="shared" si="0"/>
        <v>0</v>
      </c>
      <c r="O36" s="310">
        <f t="shared" si="2"/>
        <v>0</v>
      </c>
      <c r="P36" s="337"/>
      <c r="Q36" s="337"/>
      <c r="R36" s="337"/>
      <c r="S36" s="337"/>
      <c r="T36" s="319"/>
    </row>
    <row r="37" spans="2:20" ht="13" x14ac:dyDescent="0.15">
      <c r="B37" s="93"/>
      <c r="C37" s="448"/>
      <c r="D37" s="449"/>
      <c r="E37" s="448"/>
      <c r="F37" s="449"/>
      <c r="G37" s="130"/>
      <c r="H37" s="455"/>
      <c r="I37" s="456"/>
      <c r="J37" s="94"/>
      <c r="K37" s="94"/>
      <c r="L37" s="94"/>
      <c r="M37" s="315">
        <f t="shared" si="1"/>
        <v>0</v>
      </c>
      <c r="N37" s="315">
        <f t="shared" si="0"/>
        <v>0</v>
      </c>
      <c r="O37" s="310">
        <f t="shared" si="2"/>
        <v>0</v>
      </c>
      <c r="P37" s="337"/>
      <c r="Q37" s="337"/>
      <c r="R37" s="337"/>
      <c r="S37" s="337"/>
      <c r="T37" s="319"/>
    </row>
    <row r="38" spans="2:20" ht="13" x14ac:dyDescent="0.15">
      <c r="B38" s="93"/>
      <c r="C38" s="448"/>
      <c r="D38" s="449"/>
      <c r="E38" s="448"/>
      <c r="F38" s="449"/>
      <c r="G38" s="130"/>
      <c r="H38" s="455"/>
      <c r="I38" s="456"/>
      <c r="J38" s="94"/>
      <c r="K38" s="94"/>
      <c r="L38" s="94"/>
      <c r="M38" s="315">
        <f t="shared" si="1"/>
        <v>0</v>
      </c>
      <c r="N38" s="315">
        <f t="shared" si="0"/>
        <v>0</v>
      </c>
      <c r="O38" s="310">
        <f t="shared" si="2"/>
        <v>0</v>
      </c>
      <c r="P38" s="337"/>
      <c r="Q38" s="337"/>
      <c r="R38" s="337"/>
      <c r="S38" s="337"/>
      <c r="T38" s="319"/>
    </row>
    <row r="39" spans="2:20" ht="13" x14ac:dyDescent="0.15">
      <c r="B39" s="93"/>
      <c r="C39" s="448"/>
      <c r="D39" s="449"/>
      <c r="E39" s="448"/>
      <c r="F39" s="449"/>
      <c r="G39" s="130"/>
      <c r="H39" s="455"/>
      <c r="I39" s="456"/>
      <c r="J39" s="94"/>
      <c r="K39" s="94"/>
      <c r="L39" s="94"/>
      <c r="M39" s="315">
        <f t="shared" si="1"/>
        <v>0</v>
      </c>
      <c r="N39" s="315">
        <f t="shared" si="0"/>
        <v>0</v>
      </c>
      <c r="O39" s="310">
        <f t="shared" si="2"/>
        <v>0</v>
      </c>
      <c r="P39" s="337"/>
      <c r="Q39" s="337"/>
      <c r="R39" s="337"/>
      <c r="S39" s="337"/>
      <c r="T39" s="319"/>
    </row>
    <row r="40" spans="2:20" ht="13" x14ac:dyDescent="0.15">
      <c r="B40" s="93"/>
      <c r="C40" s="448"/>
      <c r="D40" s="449"/>
      <c r="E40" s="448"/>
      <c r="F40" s="449"/>
      <c r="G40" s="130"/>
      <c r="H40" s="455"/>
      <c r="I40" s="456"/>
      <c r="J40" s="94"/>
      <c r="K40" s="94"/>
      <c r="L40" s="94"/>
      <c r="M40" s="315">
        <f t="shared" si="1"/>
        <v>0</v>
      </c>
      <c r="N40" s="315">
        <f t="shared" si="0"/>
        <v>0</v>
      </c>
      <c r="O40" s="310">
        <f t="shared" si="2"/>
        <v>0</v>
      </c>
      <c r="P40" s="337"/>
      <c r="Q40" s="337"/>
      <c r="R40" s="337"/>
      <c r="S40" s="337"/>
      <c r="T40" s="319"/>
    </row>
    <row r="41" spans="2:20" ht="13" x14ac:dyDescent="0.15">
      <c r="B41" s="93"/>
      <c r="C41" s="448"/>
      <c r="D41" s="449"/>
      <c r="E41" s="448"/>
      <c r="F41" s="449"/>
      <c r="G41" s="130"/>
      <c r="H41" s="455"/>
      <c r="I41" s="456"/>
      <c r="J41" s="94"/>
      <c r="K41" s="94"/>
      <c r="L41" s="94"/>
      <c r="M41" s="315">
        <f t="shared" si="1"/>
        <v>0</v>
      </c>
      <c r="N41" s="315">
        <f t="shared" si="0"/>
        <v>0</v>
      </c>
      <c r="O41" s="310">
        <f t="shared" si="2"/>
        <v>0</v>
      </c>
      <c r="P41" s="337"/>
      <c r="Q41" s="337"/>
      <c r="R41" s="337"/>
      <c r="S41" s="337"/>
      <c r="T41" s="319"/>
    </row>
    <row r="42" spans="2:20" ht="13" x14ac:dyDescent="0.15">
      <c r="B42" s="93"/>
      <c r="C42" s="448"/>
      <c r="D42" s="449"/>
      <c r="E42" s="448"/>
      <c r="F42" s="449"/>
      <c r="G42" s="130"/>
      <c r="H42" s="455"/>
      <c r="I42" s="456"/>
      <c r="J42" s="94"/>
      <c r="K42" s="94"/>
      <c r="L42" s="94"/>
      <c r="M42" s="315">
        <f t="shared" si="1"/>
        <v>0</v>
      </c>
      <c r="N42" s="315">
        <f t="shared" si="0"/>
        <v>0</v>
      </c>
      <c r="O42" s="310">
        <f t="shared" si="2"/>
        <v>0</v>
      </c>
      <c r="P42" s="337"/>
      <c r="Q42" s="337"/>
      <c r="R42" s="337"/>
      <c r="S42" s="337"/>
      <c r="T42" s="319"/>
    </row>
    <row r="43" spans="2:20" ht="13" x14ac:dyDescent="0.15">
      <c r="B43" s="93"/>
      <c r="C43" s="448"/>
      <c r="D43" s="449"/>
      <c r="E43" s="448"/>
      <c r="F43" s="449"/>
      <c r="G43" s="130"/>
      <c r="H43" s="455"/>
      <c r="I43" s="456"/>
      <c r="J43" s="94"/>
      <c r="K43" s="94"/>
      <c r="L43" s="94"/>
      <c r="M43" s="315">
        <f t="shared" si="1"/>
        <v>0</v>
      </c>
      <c r="N43" s="315">
        <f t="shared" si="0"/>
        <v>0</v>
      </c>
      <c r="O43" s="310">
        <f t="shared" si="2"/>
        <v>0</v>
      </c>
      <c r="P43" s="337"/>
      <c r="Q43" s="337"/>
      <c r="R43" s="337"/>
      <c r="S43" s="337"/>
      <c r="T43" s="319"/>
    </row>
    <row r="44" spans="2:20" ht="13" x14ac:dyDescent="0.15">
      <c r="B44" s="93"/>
      <c r="C44" s="448"/>
      <c r="D44" s="449"/>
      <c r="E44" s="448"/>
      <c r="F44" s="449"/>
      <c r="G44" s="130"/>
      <c r="H44" s="455"/>
      <c r="I44" s="456"/>
      <c r="J44" s="94"/>
      <c r="K44" s="94"/>
      <c r="L44" s="94"/>
      <c r="M44" s="315">
        <f t="shared" si="1"/>
        <v>0</v>
      </c>
      <c r="N44" s="315">
        <f t="shared" si="0"/>
        <v>0</v>
      </c>
      <c r="O44" s="310">
        <f t="shared" si="2"/>
        <v>0</v>
      </c>
      <c r="P44" s="337"/>
      <c r="Q44" s="337"/>
      <c r="R44" s="337"/>
      <c r="S44" s="337"/>
      <c r="T44" s="319"/>
    </row>
    <row r="45" spans="2:20" ht="13" x14ac:dyDescent="0.15">
      <c r="B45" s="93"/>
      <c r="C45" s="448"/>
      <c r="D45" s="449"/>
      <c r="E45" s="448"/>
      <c r="F45" s="449"/>
      <c r="G45" s="130"/>
      <c r="H45" s="455"/>
      <c r="I45" s="456"/>
      <c r="J45" s="94"/>
      <c r="K45" s="94"/>
      <c r="L45" s="94"/>
      <c r="M45" s="315">
        <f t="shared" si="1"/>
        <v>0</v>
      </c>
      <c r="N45" s="315">
        <f t="shared" si="0"/>
        <v>0</v>
      </c>
      <c r="O45" s="310">
        <f t="shared" si="2"/>
        <v>0</v>
      </c>
      <c r="P45" s="337"/>
      <c r="Q45" s="337"/>
      <c r="R45" s="337"/>
      <c r="S45" s="337"/>
      <c r="T45" s="319"/>
    </row>
    <row r="46" spans="2:20" ht="13" x14ac:dyDescent="0.15">
      <c r="B46" s="93"/>
      <c r="C46" s="448"/>
      <c r="D46" s="449"/>
      <c r="E46" s="448"/>
      <c r="F46" s="449"/>
      <c r="G46" s="130"/>
      <c r="H46" s="455"/>
      <c r="I46" s="456"/>
      <c r="J46" s="94"/>
      <c r="K46" s="94"/>
      <c r="L46" s="94"/>
      <c r="M46" s="315">
        <f t="shared" si="1"/>
        <v>0</v>
      </c>
      <c r="N46" s="315">
        <f t="shared" si="0"/>
        <v>0</v>
      </c>
      <c r="O46" s="310">
        <f t="shared" si="2"/>
        <v>0</v>
      </c>
      <c r="P46" s="337"/>
      <c r="Q46" s="337"/>
      <c r="R46" s="337"/>
      <c r="S46" s="337"/>
      <c r="T46" s="319"/>
    </row>
    <row r="47" spans="2:20" ht="13" x14ac:dyDescent="0.15">
      <c r="B47" s="93"/>
      <c r="C47" s="448"/>
      <c r="D47" s="449"/>
      <c r="E47" s="448"/>
      <c r="F47" s="449"/>
      <c r="G47" s="130"/>
      <c r="H47" s="455"/>
      <c r="I47" s="456"/>
      <c r="J47" s="94"/>
      <c r="K47" s="94"/>
      <c r="L47" s="94"/>
      <c r="M47" s="315">
        <f t="shared" si="1"/>
        <v>0</v>
      </c>
      <c r="N47" s="315">
        <f t="shared" si="0"/>
        <v>0</v>
      </c>
      <c r="O47" s="310">
        <f t="shared" si="2"/>
        <v>0</v>
      </c>
      <c r="P47" s="337"/>
      <c r="Q47" s="337"/>
      <c r="R47" s="337"/>
      <c r="S47" s="337"/>
      <c r="T47" s="319"/>
    </row>
    <row r="48" spans="2:20" ht="13" x14ac:dyDescent="0.15">
      <c r="B48" s="93"/>
      <c r="C48" s="448"/>
      <c r="D48" s="449"/>
      <c r="E48" s="448"/>
      <c r="F48" s="449"/>
      <c r="G48" s="130"/>
      <c r="H48" s="455"/>
      <c r="I48" s="456"/>
      <c r="J48" s="94"/>
      <c r="K48" s="94"/>
      <c r="L48" s="94"/>
      <c r="M48" s="315">
        <f t="shared" si="1"/>
        <v>0</v>
      </c>
      <c r="N48" s="315">
        <f t="shared" si="0"/>
        <v>0</v>
      </c>
      <c r="O48" s="310">
        <f t="shared" si="2"/>
        <v>0</v>
      </c>
      <c r="P48" s="337"/>
      <c r="Q48" s="337"/>
      <c r="R48" s="337"/>
      <c r="S48" s="337"/>
      <c r="T48" s="319"/>
    </row>
    <row r="49" spans="2:22" ht="13" x14ac:dyDescent="0.15">
      <c r="B49" s="93"/>
      <c r="C49" s="448"/>
      <c r="D49" s="449"/>
      <c r="E49" s="448"/>
      <c r="F49" s="449"/>
      <c r="G49" s="130"/>
      <c r="H49" s="455"/>
      <c r="I49" s="456"/>
      <c r="J49" s="94"/>
      <c r="K49" s="94"/>
      <c r="L49" s="94"/>
      <c r="M49" s="315">
        <f t="shared" si="1"/>
        <v>0</v>
      </c>
      <c r="N49" s="315">
        <f t="shared" si="0"/>
        <v>0</v>
      </c>
      <c r="O49" s="310">
        <f t="shared" si="2"/>
        <v>0</v>
      </c>
      <c r="P49" s="337"/>
      <c r="Q49" s="337"/>
      <c r="R49" s="337"/>
      <c r="S49" s="337"/>
      <c r="T49" s="319"/>
    </row>
    <row r="50" spans="2:22" ht="13" x14ac:dyDescent="0.15">
      <c r="B50" s="93"/>
      <c r="C50" s="448"/>
      <c r="D50" s="449"/>
      <c r="E50" s="448"/>
      <c r="F50" s="449"/>
      <c r="G50" s="130"/>
      <c r="H50" s="455"/>
      <c r="I50" s="456"/>
      <c r="J50" s="94"/>
      <c r="K50" s="94"/>
      <c r="L50" s="94"/>
      <c r="M50" s="315">
        <f t="shared" si="1"/>
        <v>0</v>
      </c>
      <c r="N50" s="315">
        <f t="shared" si="0"/>
        <v>0</v>
      </c>
      <c r="O50" s="310">
        <f t="shared" si="2"/>
        <v>0</v>
      </c>
      <c r="P50" s="337"/>
      <c r="Q50" s="337"/>
      <c r="R50" s="337"/>
      <c r="S50" s="337"/>
      <c r="T50" s="319"/>
    </row>
    <row r="51" spans="2:22" ht="13" x14ac:dyDescent="0.15">
      <c r="B51" s="93"/>
      <c r="C51" s="448"/>
      <c r="D51" s="449"/>
      <c r="E51" s="448"/>
      <c r="F51" s="449"/>
      <c r="G51" s="130"/>
      <c r="H51" s="455"/>
      <c r="I51" s="456"/>
      <c r="J51" s="94"/>
      <c r="K51" s="94"/>
      <c r="L51" s="94"/>
      <c r="M51" s="315">
        <f t="shared" si="1"/>
        <v>0</v>
      </c>
      <c r="N51" s="315">
        <f t="shared" si="0"/>
        <v>0</v>
      </c>
      <c r="O51" s="310">
        <f t="shared" si="2"/>
        <v>0</v>
      </c>
      <c r="P51" s="337"/>
      <c r="Q51" s="337"/>
      <c r="R51" s="337"/>
      <c r="S51" s="337"/>
      <c r="T51" s="319"/>
    </row>
    <row r="52" spans="2:22" ht="13" x14ac:dyDescent="0.15">
      <c r="B52" s="93"/>
      <c r="C52" s="448"/>
      <c r="D52" s="449"/>
      <c r="E52" s="448"/>
      <c r="F52" s="449"/>
      <c r="G52" s="130"/>
      <c r="H52" s="455"/>
      <c r="I52" s="456"/>
      <c r="J52" s="94"/>
      <c r="K52" s="94"/>
      <c r="L52" s="94"/>
      <c r="M52" s="315">
        <f t="shared" si="1"/>
        <v>0</v>
      </c>
      <c r="N52" s="315">
        <f t="shared" si="0"/>
        <v>0</v>
      </c>
      <c r="O52" s="310">
        <f t="shared" si="2"/>
        <v>0</v>
      </c>
      <c r="P52" s="337"/>
      <c r="Q52" s="337"/>
      <c r="R52" s="337"/>
      <c r="S52" s="337"/>
      <c r="T52" s="319"/>
    </row>
    <row r="53" spans="2:22" ht="13" x14ac:dyDescent="0.15">
      <c r="B53" s="93"/>
      <c r="C53" s="448"/>
      <c r="D53" s="449"/>
      <c r="E53" s="448"/>
      <c r="F53" s="449"/>
      <c r="G53" s="130"/>
      <c r="H53" s="455"/>
      <c r="I53" s="456"/>
      <c r="J53" s="94"/>
      <c r="K53" s="94"/>
      <c r="L53" s="94"/>
      <c r="M53" s="315">
        <f t="shared" si="1"/>
        <v>0</v>
      </c>
      <c r="N53" s="315">
        <f t="shared" si="0"/>
        <v>0</v>
      </c>
      <c r="O53" s="310">
        <f t="shared" si="2"/>
        <v>0</v>
      </c>
      <c r="P53" s="337"/>
      <c r="Q53" s="337"/>
      <c r="R53" s="337"/>
      <c r="S53" s="337"/>
      <c r="T53" s="319"/>
    </row>
    <row r="54" spans="2:22" ht="13" x14ac:dyDescent="0.15">
      <c r="B54" s="93"/>
      <c r="C54" s="448"/>
      <c r="D54" s="449"/>
      <c r="E54" s="448"/>
      <c r="F54" s="449"/>
      <c r="G54" s="130"/>
      <c r="H54" s="455"/>
      <c r="I54" s="456"/>
      <c r="J54" s="94"/>
      <c r="K54" s="94"/>
      <c r="L54" s="94"/>
      <c r="M54" s="315">
        <f t="shared" si="1"/>
        <v>0</v>
      </c>
      <c r="N54" s="315">
        <f t="shared" si="0"/>
        <v>0</v>
      </c>
      <c r="O54" s="310">
        <f t="shared" si="2"/>
        <v>0</v>
      </c>
      <c r="P54" s="337"/>
      <c r="Q54" s="337"/>
      <c r="R54" s="337"/>
      <c r="S54" s="337"/>
      <c r="T54" s="319"/>
    </row>
    <row r="55" spans="2:22" ht="13" x14ac:dyDescent="0.15">
      <c r="B55" s="93"/>
      <c r="C55" s="448"/>
      <c r="D55" s="449"/>
      <c r="E55" s="448"/>
      <c r="F55" s="449"/>
      <c r="G55" s="130"/>
      <c r="H55" s="455"/>
      <c r="I55" s="456"/>
      <c r="J55" s="94"/>
      <c r="K55" s="94"/>
      <c r="L55" s="94"/>
      <c r="M55" s="315">
        <f t="shared" si="1"/>
        <v>0</v>
      </c>
      <c r="N55" s="315">
        <f t="shared" si="0"/>
        <v>0</v>
      </c>
      <c r="O55" s="310">
        <f t="shared" si="2"/>
        <v>0</v>
      </c>
      <c r="P55" s="337"/>
      <c r="Q55" s="337"/>
      <c r="R55" s="337"/>
      <c r="S55" s="337"/>
      <c r="T55" s="319"/>
    </row>
    <row r="56" spans="2:22" ht="13" x14ac:dyDescent="0.15">
      <c r="B56" s="319"/>
      <c r="C56" s="319"/>
      <c r="D56" s="312"/>
      <c r="E56" s="312"/>
      <c r="F56" s="312"/>
      <c r="G56" s="312"/>
      <c r="H56" s="312"/>
      <c r="I56" s="312" t="s">
        <v>243</v>
      </c>
      <c r="J56" s="319"/>
      <c r="K56" s="319"/>
      <c r="L56" s="319"/>
      <c r="M56" s="167">
        <f>SUM(M20:M55)</f>
        <v>0</v>
      </c>
      <c r="N56" s="167">
        <f>SUM(N20:N55)</f>
        <v>0</v>
      </c>
      <c r="O56" s="167">
        <f>SUM(O20:O55)</f>
        <v>0</v>
      </c>
      <c r="P56" s="337"/>
      <c r="Q56" s="337"/>
      <c r="R56" s="337"/>
      <c r="S56" s="337"/>
      <c r="T56" s="319"/>
    </row>
    <row r="57" spans="2:22" ht="13" x14ac:dyDescent="0.15">
      <c r="B57" s="339"/>
      <c r="C57" s="312"/>
      <c r="D57" s="312"/>
      <c r="E57" s="319"/>
      <c r="F57" s="319"/>
      <c r="G57" s="319"/>
      <c r="H57" s="319"/>
      <c r="I57" s="319"/>
      <c r="J57" s="312"/>
      <c r="K57" s="312"/>
      <c r="L57" s="312"/>
      <c r="M57" s="73"/>
      <c r="N57" s="73"/>
      <c r="O57" s="73"/>
      <c r="P57" s="337"/>
      <c r="Q57" s="337"/>
      <c r="R57" s="337"/>
      <c r="S57" s="337"/>
      <c r="T57" s="319"/>
    </row>
    <row r="58" spans="2:22" ht="13" x14ac:dyDescent="0.15">
      <c r="B58" s="324" t="s">
        <v>244</v>
      </c>
      <c r="C58" s="324" t="s">
        <v>245</v>
      </c>
      <c r="D58" s="324"/>
      <c r="E58" s="325"/>
      <c r="F58" s="325"/>
      <c r="G58" s="325"/>
      <c r="H58" s="325"/>
      <c r="I58" s="325"/>
      <c r="J58" s="325"/>
      <c r="K58" s="325"/>
      <c r="L58" s="325"/>
      <c r="M58" s="325"/>
      <c r="N58" s="325"/>
      <c r="O58" s="325"/>
      <c r="P58" s="326"/>
      <c r="Q58" s="327"/>
      <c r="R58" s="327"/>
      <c r="S58" s="327"/>
      <c r="T58" s="319"/>
    </row>
    <row r="59" spans="2:22" ht="13" x14ac:dyDescent="0.15">
      <c r="B59" s="312"/>
      <c r="C59" s="312"/>
      <c r="D59" s="312"/>
      <c r="E59" s="319"/>
      <c r="F59" s="319"/>
      <c r="G59" s="319"/>
      <c r="H59" s="319"/>
      <c r="I59" s="319"/>
      <c r="J59" s="319"/>
      <c r="K59" s="319"/>
      <c r="L59" s="319"/>
      <c r="M59" s="319"/>
      <c r="N59" s="319"/>
      <c r="O59" s="319"/>
      <c r="P59" s="337"/>
      <c r="Q59" s="337"/>
      <c r="R59" s="337"/>
      <c r="S59" s="337"/>
      <c r="T59" s="319"/>
    </row>
    <row r="60" spans="2:22" ht="25.5" customHeight="1" x14ac:dyDescent="0.15">
      <c r="B60" s="319"/>
      <c r="C60" s="353"/>
      <c r="D60" s="354" t="str">
        <f>IF(COUNTA(D62:D83)&lt;COUNTA(E62:E83),"Let op! Vul ook de aanschafdatum in!","")</f>
        <v/>
      </c>
      <c r="E60" s="319"/>
      <c r="F60" s="355"/>
      <c r="G60" s="356"/>
      <c r="H60" s="356"/>
      <c r="I60" s="357"/>
      <c r="J60" s="439" t="s">
        <v>246</v>
      </c>
      <c r="K60" s="440"/>
      <c r="L60" s="441"/>
      <c r="M60" s="434" t="s">
        <v>236</v>
      </c>
      <c r="N60" s="435"/>
      <c r="O60" s="436"/>
      <c r="P60" s="352"/>
      <c r="Q60" s="352"/>
      <c r="R60" s="352"/>
      <c r="S60" s="352"/>
      <c r="T60" s="337"/>
      <c r="U60" s="358"/>
    </row>
    <row r="61" spans="2:22" ht="42" x14ac:dyDescent="0.15">
      <c r="B61" s="348" t="s">
        <v>237</v>
      </c>
      <c r="C61" s="72" t="s">
        <v>247</v>
      </c>
      <c r="D61" s="350" t="s">
        <v>248</v>
      </c>
      <c r="E61" s="349" t="s">
        <v>249</v>
      </c>
      <c r="F61" s="213" t="s">
        <v>250</v>
      </c>
      <c r="G61" s="359" t="s">
        <v>251</v>
      </c>
      <c r="H61" s="359" t="s">
        <v>252</v>
      </c>
      <c r="I61" s="359" t="s">
        <v>253</v>
      </c>
      <c r="J61" s="72" t="str">
        <f>+J19</f>
        <v>Industrieel onderzoek</v>
      </c>
      <c r="K61" s="72" t="str">
        <f>+K19</f>
        <v>Experimentele ontwikkeling</v>
      </c>
      <c r="L61" s="72" t="s">
        <v>254</v>
      </c>
      <c r="M61" s="72" t="str">
        <f>+J19</f>
        <v>Industrieel onderzoek</v>
      </c>
      <c r="N61" s="72" t="str">
        <f>+K19</f>
        <v>Experimentele ontwikkeling</v>
      </c>
      <c r="O61" s="72" t="s">
        <v>242</v>
      </c>
      <c r="P61" s="42"/>
      <c r="Q61" s="42"/>
      <c r="R61" s="42"/>
      <c r="S61" s="42"/>
      <c r="T61" s="337"/>
      <c r="U61" s="360" t="s">
        <v>255</v>
      </c>
    </row>
    <row r="62" spans="2:22" ht="13" x14ac:dyDescent="0.15">
      <c r="B62" s="93"/>
      <c r="C62" s="93"/>
      <c r="D62" s="95"/>
      <c r="E62" s="96"/>
      <c r="F62" s="97"/>
      <c r="G62" s="131">
        <f t="shared" ref="G62:G82" si="3">IFERROR(E62/F62,0)</f>
        <v>0</v>
      </c>
      <c r="H62" s="96"/>
      <c r="I62" s="132">
        <f>IFERROR(G62/H62,0)</f>
        <v>0</v>
      </c>
      <c r="J62" s="94"/>
      <c r="K62" s="94"/>
      <c r="L62" s="96"/>
      <c r="M62" s="315">
        <f>+H62*J62</f>
        <v>0</v>
      </c>
      <c r="N62" s="315">
        <f t="shared" ref="N62:N83" si="4">+H62*K62</f>
        <v>0</v>
      </c>
      <c r="O62" s="310">
        <f>I62*L62</f>
        <v>0</v>
      </c>
      <c r="P62" s="42"/>
      <c r="Q62" s="42"/>
      <c r="R62" s="42"/>
      <c r="S62" s="42"/>
      <c r="T62" s="337"/>
      <c r="U62" s="131" t="str">
        <f>IFERROR(IF(D62&gt;=Deelnemersoverzicht!$B$9,"Na startdatum aangekocht", IF(DATEDIF('Begroting P'!$D62,Startdatum,"D")&gt;0,IF((('Begroting P'!$F62-((DATEDIF($D62,Startdatum,"M")/12)))*($E62/$F62))&lt;0,"Dit is afgeschreven!",(('Begroting P'!$F62-((DATEDIF($D62,Startdatum,"M")/12)))*($E62/$F62))),($E62/$F62))),0)</f>
        <v>Na startdatum aangekocht</v>
      </c>
      <c r="V62" s="338"/>
    </row>
    <row r="63" spans="2:22" ht="13" x14ac:dyDescent="0.15">
      <c r="B63" s="93"/>
      <c r="C63" s="93"/>
      <c r="D63" s="95"/>
      <c r="E63" s="96"/>
      <c r="F63" s="97"/>
      <c r="G63" s="131">
        <f t="shared" si="3"/>
        <v>0</v>
      </c>
      <c r="H63" s="96"/>
      <c r="I63" s="132">
        <f t="shared" ref="I63:I83" si="5">IFERROR(G63/H63,0)</f>
        <v>0</v>
      </c>
      <c r="J63" s="94"/>
      <c r="K63" s="94"/>
      <c r="L63" s="96"/>
      <c r="M63" s="315">
        <f t="shared" ref="M63:M83" si="6">+H63*J63</f>
        <v>0</v>
      </c>
      <c r="N63" s="315">
        <f t="shared" si="4"/>
        <v>0</v>
      </c>
      <c r="O63" s="310">
        <f t="shared" ref="O63:O83" si="7">I63*L63</f>
        <v>0</v>
      </c>
      <c r="P63" s="42"/>
      <c r="Q63" s="42"/>
      <c r="R63" s="42"/>
      <c r="S63" s="42"/>
      <c r="T63" s="337"/>
      <c r="U63" s="131" t="str">
        <f>IFERROR(IF(D63&gt;=Deelnemersoverzicht!$B$9,"Na startdatum aangekocht", IF(DATEDIF('Begroting P'!$D63,Startdatum,"D")&gt;0,IF((('Begroting P'!$F63-((DATEDIF($D63,Startdatum,"M")/12)))*($E63/$F63))&lt;0,"Dit is afgeschreven!",(('Begroting P'!$F63-((DATEDIF($D63,Startdatum,"M")/12)))*($E63/$F63))),($E63/$F63))),0)</f>
        <v>Na startdatum aangekocht</v>
      </c>
    </row>
    <row r="64" spans="2:22" ht="13" x14ac:dyDescent="0.15">
      <c r="B64" s="93"/>
      <c r="C64" s="93"/>
      <c r="D64" s="95"/>
      <c r="E64" s="96"/>
      <c r="F64" s="97"/>
      <c r="G64" s="131">
        <f t="shared" si="3"/>
        <v>0</v>
      </c>
      <c r="H64" s="96"/>
      <c r="I64" s="132">
        <f t="shared" si="5"/>
        <v>0</v>
      </c>
      <c r="J64" s="94"/>
      <c r="K64" s="94"/>
      <c r="L64" s="96"/>
      <c r="M64" s="315">
        <f t="shared" si="6"/>
        <v>0</v>
      </c>
      <c r="N64" s="315">
        <f t="shared" si="4"/>
        <v>0</v>
      </c>
      <c r="O64" s="310">
        <f t="shared" si="7"/>
        <v>0</v>
      </c>
      <c r="P64" s="42"/>
      <c r="Q64" s="42"/>
      <c r="R64" s="42"/>
      <c r="S64" s="42"/>
      <c r="T64" s="337"/>
      <c r="U64" s="131" t="str">
        <f>IFERROR(IF(D64&gt;=Deelnemersoverzicht!$B$9,"Na startdatum aangekocht", IF(DATEDIF('Begroting P'!$D64,Startdatum,"D")&gt;0,IF((('Begroting P'!$F64-((DATEDIF($D64,Startdatum,"M")/12)))*($E64/$F64))&lt;0,"Dit is afgeschreven!",(('Begroting P'!$F64-((DATEDIF($D64,Startdatum,"M")/12)))*($E64/$F64))),($E64/$F64))),0)</f>
        <v>Na startdatum aangekocht</v>
      </c>
    </row>
    <row r="65" spans="2:21" ht="13" x14ac:dyDescent="0.15">
      <c r="B65" s="93"/>
      <c r="C65" s="93"/>
      <c r="D65" s="95"/>
      <c r="E65" s="96"/>
      <c r="F65" s="97"/>
      <c r="G65" s="131">
        <f t="shared" si="3"/>
        <v>0</v>
      </c>
      <c r="H65" s="96"/>
      <c r="I65" s="132">
        <f t="shared" si="5"/>
        <v>0</v>
      </c>
      <c r="J65" s="94"/>
      <c r="K65" s="94"/>
      <c r="L65" s="96"/>
      <c r="M65" s="315">
        <f t="shared" si="6"/>
        <v>0</v>
      </c>
      <c r="N65" s="315">
        <f t="shared" si="4"/>
        <v>0</v>
      </c>
      <c r="O65" s="310">
        <f t="shared" si="7"/>
        <v>0</v>
      </c>
      <c r="P65" s="42"/>
      <c r="Q65" s="42"/>
      <c r="R65" s="42"/>
      <c r="S65" s="42"/>
      <c r="T65" s="337"/>
      <c r="U65" s="131" t="str">
        <f>IFERROR(IF(D65&gt;=Deelnemersoverzicht!$B$9,"Na startdatum aangekocht", IF(DATEDIF('Begroting P'!$D65,Startdatum,"D")&gt;0,IF((('Begroting P'!$F65-((DATEDIF($D65,Startdatum,"M")/12)))*($E65/$F65))&lt;0,"Dit is afgeschreven!",(('Begroting P'!$F65-((DATEDIF($D65,Startdatum,"M")/12)))*($E65/$F65))),($E65/$F65))),0)</f>
        <v>Na startdatum aangekocht</v>
      </c>
    </row>
    <row r="66" spans="2:21" ht="13" x14ac:dyDescent="0.15">
      <c r="B66" s="93"/>
      <c r="C66" s="93"/>
      <c r="D66" s="95"/>
      <c r="E66" s="96"/>
      <c r="F66" s="97"/>
      <c r="G66" s="131">
        <f t="shared" si="3"/>
        <v>0</v>
      </c>
      <c r="H66" s="96"/>
      <c r="I66" s="132">
        <f t="shared" si="5"/>
        <v>0</v>
      </c>
      <c r="J66" s="94"/>
      <c r="K66" s="94"/>
      <c r="L66" s="96"/>
      <c r="M66" s="315">
        <f t="shared" si="6"/>
        <v>0</v>
      </c>
      <c r="N66" s="315">
        <f t="shared" si="4"/>
        <v>0</v>
      </c>
      <c r="O66" s="310">
        <f t="shared" si="7"/>
        <v>0</v>
      </c>
      <c r="P66" s="42"/>
      <c r="Q66" s="42"/>
      <c r="R66" s="42"/>
      <c r="S66" s="42"/>
      <c r="T66" s="337"/>
      <c r="U66" s="131" t="str">
        <f>IFERROR(IF(D66&gt;=Deelnemersoverzicht!$B$9,"Na startdatum aangekocht", IF(DATEDIF('Begroting P'!$D66,Startdatum,"D")&gt;0,IF((('Begroting P'!$F66-((DATEDIF($D66,Startdatum,"M")/12)))*($E66/$F66))&lt;0,"Dit is afgeschreven!",(('Begroting P'!$F66-((DATEDIF($D66,Startdatum,"M")/12)))*($E66/$F66))),($E66/$F66))),0)</f>
        <v>Na startdatum aangekocht</v>
      </c>
    </row>
    <row r="67" spans="2:21" ht="13" x14ac:dyDescent="0.15">
      <c r="B67" s="93"/>
      <c r="C67" s="93"/>
      <c r="D67" s="95"/>
      <c r="E67" s="96"/>
      <c r="F67" s="97"/>
      <c r="G67" s="131">
        <f t="shared" si="3"/>
        <v>0</v>
      </c>
      <c r="H67" s="96"/>
      <c r="I67" s="132">
        <f t="shared" si="5"/>
        <v>0</v>
      </c>
      <c r="J67" s="94"/>
      <c r="K67" s="94"/>
      <c r="L67" s="96"/>
      <c r="M67" s="315">
        <f t="shared" si="6"/>
        <v>0</v>
      </c>
      <c r="N67" s="315">
        <f t="shared" si="4"/>
        <v>0</v>
      </c>
      <c r="O67" s="310">
        <f t="shared" si="7"/>
        <v>0</v>
      </c>
      <c r="P67" s="42"/>
      <c r="Q67" s="42"/>
      <c r="R67" s="42"/>
      <c r="S67" s="42"/>
      <c r="T67" s="337"/>
      <c r="U67" s="131" t="str">
        <f>IFERROR(IF(D67&gt;=Deelnemersoverzicht!$B$9,"Na startdatum aangekocht", IF(DATEDIF('Begroting P'!$D67,Startdatum,"D")&gt;0,IF((('Begroting P'!$F67-((DATEDIF($D67,Startdatum,"M")/12)))*($E67/$F67))&lt;0,"Dit is afgeschreven!",(('Begroting P'!$F67-((DATEDIF($D67,Startdatum,"M")/12)))*($E67/$F67))),($E67/$F67))),0)</f>
        <v>Na startdatum aangekocht</v>
      </c>
    </row>
    <row r="68" spans="2:21" ht="13" x14ac:dyDescent="0.15">
      <c r="B68" s="93"/>
      <c r="C68" s="93"/>
      <c r="D68" s="95"/>
      <c r="E68" s="96"/>
      <c r="F68" s="97"/>
      <c r="G68" s="131">
        <f t="shared" si="3"/>
        <v>0</v>
      </c>
      <c r="H68" s="96"/>
      <c r="I68" s="132">
        <f t="shared" si="5"/>
        <v>0</v>
      </c>
      <c r="J68" s="94"/>
      <c r="K68" s="94"/>
      <c r="L68" s="96"/>
      <c r="M68" s="315">
        <f t="shared" si="6"/>
        <v>0</v>
      </c>
      <c r="N68" s="315">
        <f t="shared" si="4"/>
        <v>0</v>
      </c>
      <c r="O68" s="310">
        <f t="shared" si="7"/>
        <v>0</v>
      </c>
      <c r="P68" s="42"/>
      <c r="Q68" s="42"/>
      <c r="R68" s="42"/>
      <c r="S68" s="42"/>
      <c r="T68" s="337"/>
      <c r="U68" s="131" t="str">
        <f>IFERROR(IF(D68&gt;=Deelnemersoverzicht!$B$9,"Na startdatum aangekocht", IF(DATEDIF('Begroting P'!$D68,Startdatum,"D")&gt;0,IF((('Begroting P'!$F68-((DATEDIF($D68,Startdatum,"M")/12)))*($E68/$F68))&lt;0,"Dit is afgeschreven!",(('Begroting P'!$F68-((DATEDIF($D68,Startdatum,"M")/12)))*($E68/$F68))),($E68/$F68))),0)</f>
        <v>Na startdatum aangekocht</v>
      </c>
    </row>
    <row r="69" spans="2:21" ht="13" x14ac:dyDescent="0.15">
      <c r="B69" s="93"/>
      <c r="C69" s="93"/>
      <c r="D69" s="95"/>
      <c r="E69" s="96"/>
      <c r="F69" s="97"/>
      <c r="G69" s="131">
        <f t="shared" si="3"/>
        <v>0</v>
      </c>
      <c r="H69" s="96"/>
      <c r="I69" s="132">
        <f t="shared" si="5"/>
        <v>0</v>
      </c>
      <c r="J69" s="94"/>
      <c r="K69" s="94"/>
      <c r="L69" s="96"/>
      <c r="M69" s="315">
        <f t="shared" si="6"/>
        <v>0</v>
      </c>
      <c r="N69" s="315">
        <f t="shared" si="4"/>
        <v>0</v>
      </c>
      <c r="O69" s="310">
        <f t="shared" si="7"/>
        <v>0</v>
      </c>
      <c r="P69" s="42"/>
      <c r="Q69" s="42"/>
      <c r="R69" s="42"/>
      <c r="S69" s="42"/>
      <c r="T69" s="337"/>
      <c r="U69" s="131" t="str">
        <f>IFERROR(IF(D69&gt;=Deelnemersoverzicht!$B$9,"Na startdatum aangekocht", IF(DATEDIF('Begroting P'!$D69,Startdatum,"D")&gt;0,IF((('Begroting P'!$F69-((DATEDIF($D69,Startdatum,"M")/12)))*($E69/$F69))&lt;0,"Dit is afgeschreven!",(('Begroting P'!$F69-((DATEDIF($D69,Startdatum,"M")/12)))*($E69/$F69))),($E69/$F69))),0)</f>
        <v>Na startdatum aangekocht</v>
      </c>
    </row>
    <row r="70" spans="2:21" ht="13" x14ac:dyDescent="0.15">
      <c r="B70" s="93"/>
      <c r="C70" s="93"/>
      <c r="D70" s="95"/>
      <c r="E70" s="96"/>
      <c r="F70" s="97"/>
      <c r="G70" s="131">
        <f t="shared" si="3"/>
        <v>0</v>
      </c>
      <c r="H70" s="96"/>
      <c r="I70" s="132">
        <f t="shared" si="5"/>
        <v>0</v>
      </c>
      <c r="J70" s="94"/>
      <c r="K70" s="94"/>
      <c r="L70" s="96"/>
      <c r="M70" s="315">
        <f t="shared" si="6"/>
        <v>0</v>
      </c>
      <c r="N70" s="315">
        <f t="shared" si="4"/>
        <v>0</v>
      </c>
      <c r="O70" s="310">
        <f t="shared" si="7"/>
        <v>0</v>
      </c>
      <c r="P70" s="42"/>
      <c r="Q70" s="42"/>
      <c r="R70" s="42"/>
      <c r="S70" s="42"/>
      <c r="T70" s="337"/>
      <c r="U70" s="131" t="str">
        <f>IFERROR(IF(D70&gt;=Deelnemersoverzicht!$B$9,"Na startdatum aangekocht", IF(DATEDIF('Begroting P'!$D70,Startdatum,"D")&gt;0,IF((('Begroting P'!$F70-((DATEDIF($D70,Startdatum,"M")/12)))*($E70/$F70))&lt;0,"Dit is afgeschreven!",(('Begroting P'!$F70-((DATEDIF($D70,Startdatum,"M")/12)))*($E70/$F70))),($E70/$F70))),0)</f>
        <v>Na startdatum aangekocht</v>
      </c>
    </row>
    <row r="71" spans="2:21" ht="13" x14ac:dyDescent="0.15">
      <c r="B71" s="93"/>
      <c r="C71" s="93"/>
      <c r="D71" s="95"/>
      <c r="E71" s="96"/>
      <c r="F71" s="97"/>
      <c r="G71" s="131">
        <f t="shared" si="3"/>
        <v>0</v>
      </c>
      <c r="H71" s="96"/>
      <c r="I71" s="132">
        <f t="shared" si="5"/>
        <v>0</v>
      </c>
      <c r="J71" s="94"/>
      <c r="K71" s="94"/>
      <c r="L71" s="96"/>
      <c r="M71" s="315">
        <f t="shared" si="6"/>
        <v>0</v>
      </c>
      <c r="N71" s="315">
        <f t="shared" si="4"/>
        <v>0</v>
      </c>
      <c r="O71" s="310">
        <f t="shared" si="7"/>
        <v>0</v>
      </c>
      <c r="P71" s="42"/>
      <c r="Q71" s="42"/>
      <c r="R71" s="42"/>
      <c r="S71" s="42"/>
      <c r="T71" s="337"/>
      <c r="U71" s="131" t="str">
        <f>IFERROR(IF(D71&gt;=Deelnemersoverzicht!$B$9,"Na startdatum aangekocht", IF(DATEDIF('Begroting P'!$D71,Startdatum,"D")&gt;0,IF((('Begroting P'!$F71-((DATEDIF($D71,Startdatum,"M")/12)))*($E71/$F71))&lt;0,"Dit is afgeschreven!",(('Begroting P'!$F71-((DATEDIF($D71,Startdatum,"M")/12)))*($E71/$F71))),($E71/$F71))),0)</f>
        <v>Na startdatum aangekocht</v>
      </c>
    </row>
    <row r="72" spans="2:21" ht="13" x14ac:dyDescent="0.15">
      <c r="B72" s="93"/>
      <c r="C72" s="93"/>
      <c r="D72" s="95"/>
      <c r="E72" s="96"/>
      <c r="F72" s="97"/>
      <c r="G72" s="131">
        <f t="shared" si="3"/>
        <v>0</v>
      </c>
      <c r="H72" s="96"/>
      <c r="I72" s="132">
        <f t="shared" si="5"/>
        <v>0</v>
      </c>
      <c r="J72" s="94"/>
      <c r="K72" s="94"/>
      <c r="L72" s="96"/>
      <c r="M72" s="315">
        <f t="shared" si="6"/>
        <v>0</v>
      </c>
      <c r="N72" s="315">
        <f t="shared" si="4"/>
        <v>0</v>
      </c>
      <c r="O72" s="310">
        <f t="shared" si="7"/>
        <v>0</v>
      </c>
      <c r="P72" s="42"/>
      <c r="Q72" s="42"/>
      <c r="R72" s="42"/>
      <c r="S72" s="42"/>
      <c r="T72" s="337"/>
      <c r="U72" s="131" t="str">
        <f>IFERROR(IF(D72&gt;=Deelnemersoverzicht!$B$9,"Na startdatum aangekocht", IF(DATEDIF('Begroting P'!$D72,Startdatum,"D")&gt;0,IF((('Begroting P'!$F72-((DATEDIF($D72,Startdatum,"M")/12)))*($E72/$F72))&lt;0,"Dit is afgeschreven!",(('Begroting P'!$F72-((DATEDIF($D72,Startdatum,"M")/12)))*($E72/$F72))),($E72/$F72))),0)</f>
        <v>Na startdatum aangekocht</v>
      </c>
    </row>
    <row r="73" spans="2:21" ht="13" x14ac:dyDescent="0.15">
      <c r="B73" s="93"/>
      <c r="C73" s="93"/>
      <c r="D73" s="95"/>
      <c r="E73" s="96"/>
      <c r="F73" s="97"/>
      <c r="G73" s="131">
        <f t="shared" si="3"/>
        <v>0</v>
      </c>
      <c r="H73" s="96"/>
      <c r="I73" s="132">
        <f t="shared" si="5"/>
        <v>0</v>
      </c>
      <c r="J73" s="94"/>
      <c r="K73" s="94"/>
      <c r="L73" s="96"/>
      <c r="M73" s="315">
        <f t="shared" si="6"/>
        <v>0</v>
      </c>
      <c r="N73" s="315">
        <f t="shared" si="4"/>
        <v>0</v>
      </c>
      <c r="O73" s="310">
        <f t="shared" si="7"/>
        <v>0</v>
      </c>
      <c r="P73" s="42"/>
      <c r="Q73" s="42"/>
      <c r="R73" s="42"/>
      <c r="S73" s="42"/>
      <c r="T73" s="337"/>
      <c r="U73" s="131" t="str">
        <f>IFERROR(IF(D73&gt;=Deelnemersoverzicht!$B$9,"Na startdatum aangekocht", IF(DATEDIF('Begroting P'!$D73,Startdatum,"D")&gt;0,IF((('Begroting P'!$F73-((DATEDIF($D73,Startdatum,"M")/12)))*($E73/$F73))&lt;0,"Dit is afgeschreven!",(('Begroting P'!$F73-((DATEDIF($D73,Startdatum,"M")/12)))*($E73/$F73))),($E73/$F73))),0)</f>
        <v>Na startdatum aangekocht</v>
      </c>
    </row>
    <row r="74" spans="2:21" ht="13" x14ac:dyDescent="0.15">
      <c r="B74" s="93"/>
      <c r="C74" s="93"/>
      <c r="D74" s="95"/>
      <c r="E74" s="96"/>
      <c r="F74" s="97"/>
      <c r="G74" s="131">
        <f t="shared" si="3"/>
        <v>0</v>
      </c>
      <c r="H74" s="96"/>
      <c r="I74" s="132">
        <f t="shared" si="5"/>
        <v>0</v>
      </c>
      <c r="J74" s="94"/>
      <c r="K74" s="94"/>
      <c r="L74" s="96"/>
      <c r="M74" s="315">
        <f t="shared" si="6"/>
        <v>0</v>
      </c>
      <c r="N74" s="315">
        <f t="shared" si="4"/>
        <v>0</v>
      </c>
      <c r="O74" s="310">
        <f t="shared" si="7"/>
        <v>0</v>
      </c>
      <c r="P74" s="42"/>
      <c r="Q74" s="42"/>
      <c r="R74" s="42"/>
      <c r="S74" s="42"/>
      <c r="T74" s="337"/>
      <c r="U74" s="131" t="str">
        <f>IFERROR(IF(D74&gt;=Deelnemersoverzicht!$B$9,"Na startdatum aangekocht", IF(DATEDIF('Begroting P'!$D74,Startdatum,"D")&gt;0,IF((('Begroting P'!$F74-((DATEDIF($D74,Startdatum,"M")/12)))*($E74/$F74))&lt;0,"Dit is afgeschreven!",(('Begroting P'!$F74-((DATEDIF($D74,Startdatum,"M")/12)))*($E74/$F74))),($E74/$F74))),0)</f>
        <v>Na startdatum aangekocht</v>
      </c>
    </row>
    <row r="75" spans="2:21" ht="13" x14ac:dyDescent="0.15">
      <c r="B75" s="93"/>
      <c r="C75" s="93"/>
      <c r="D75" s="95"/>
      <c r="E75" s="96"/>
      <c r="F75" s="97"/>
      <c r="G75" s="131">
        <f t="shared" si="3"/>
        <v>0</v>
      </c>
      <c r="H75" s="96"/>
      <c r="I75" s="132">
        <f t="shared" si="5"/>
        <v>0</v>
      </c>
      <c r="J75" s="94"/>
      <c r="K75" s="94"/>
      <c r="L75" s="96"/>
      <c r="M75" s="315">
        <f t="shared" si="6"/>
        <v>0</v>
      </c>
      <c r="N75" s="315">
        <f t="shared" si="4"/>
        <v>0</v>
      </c>
      <c r="O75" s="310">
        <f t="shared" si="7"/>
        <v>0</v>
      </c>
      <c r="P75" s="42"/>
      <c r="Q75" s="42"/>
      <c r="R75" s="42"/>
      <c r="S75" s="42"/>
      <c r="T75" s="337"/>
      <c r="U75" s="131" t="str">
        <f>IFERROR(IF(D75&gt;=Deelnemersoverzicht!$B$9,"Na startdatum aangekocht", IF(DATEDIF('Begroting P'!$D75,Startdatum,"D")&gt;0,IF((('Begroting P'!$F75-((DATEDIF($D75,Startdatum,"M")/12)))*($E75/$F75))&lt;0,"Dit is afgeschreven!",(('Begroting P'!$F75-((DATEDIF($D75,Startdatum,"M")/12)))*($E75/$F75))),($E75/$F75))),0)</f>
        <v>Na startdatum aangekocht</v>
      </c>
    </row>
    <row r="76" spans="2:21" ht="13" x14ac:dyDescent="0.15">
      <c r="B76" s="93"/>
      <c r="C76" s="93"/>
      <c r="D76" s="95"/>
      <c r="E76" s="96"/>
      <c r="F76" s="97"/>
      <c r="G76" s="131">
        <f t="shared" si="3"/>
        <v>0</v>
      </c>
      <c r="H76" s="96"/>
      <c r="I76" s="132">
        <f t="shared" si="5"/>
        <v>0</v>
      </c>
      <c r="J76" s="94"/>
      <c r="K76" s="94"/>
      <c r="L76" s="96"/>
      <c r="M76" s="315">
        <f t="shared" si="6"/>
        <v>0</v>
      </c>
      <c r="N76" s="315">
        <f t="shared" si="4"/>
        <v>0</v>
      </c>
      <c r="O76" s="310">
        <f t="shared" si="7"/>
        <v>0</v>
      </c>
      <c r="P76" s="42"/>
      <c r="Q76" s="42"/>
      <c r="R76" s="42"/>
      <c r="S76" s="42"/>
      <c r="T76" s="337"/>
      <c r="U76" s="131" t="str">
        <f>IFERROR(IF(D76&gt;=Deelnemersoverzicht!$B$9,"Na startdatum aangekocht", IF(DATEDIF('Begroting P'!$D76,Startdatum,"D")&gt;0,IF((('Begroting P'!$F76-((DATEDIF($D76,Startdatum,"M")/12)))*($E76/$F76))&lt;0,"Dit is afgeschreven!",(('Begroting P'!$F76-((DATEDIF($D76,Startdatum,"M")/12)))*($E76/$F76))),($E76/$F76))),0)</f>
        <v>Na startdatum aangekocht</v>
      </c>
    </row>
    <row r="77" spans="2:21" ht="13" x14ac:dyDescent="0.15">
      <c r="B77" s="93"/>
      <c r="C77" s="93"/>
      <c r="D77" s="95"/>
      <c r="E77" s="96"/>
      <c r="F77" s="97"/>
      <c r="G77" s="131">
        <f t="shared" si="3"/>
        <v>0</v>
      </c>
      <c r="H77" s="96"/>
      <c r="I77" s="132">
        <f t="shared" si="5"/>
        <v>0</v>
      </c>
      <c r="J77" s="94"/>
      <c r="K77" s="94"/>
      <c r="L77" s="96"/>
      <c r="M77" s="315">
        <f t="shared" si="6"/>
        <v>0</v>
      </c>
      <c r="N77" s="315">
        <f t="shared" si="4"/>
        <v>0</v>
      </c>
      <c r="O77" s="310">
        <f t="shared" si="7"/>
        <v>0</v>
      </c>
      <c r="P77" s="42"/>
      <c r="Q77" s="42"/>
      <c r="R77" s="42"/>
      <c r="S77" s="42"/>
      <c r="T77" s="337"/>
      <c r="U77" s="131" t="str">
        <f>IFERROR(IF(D77&gt;=Deelnemersoverzicht!$B$9,"Na startdatum aangekocht", IF(DATEDIF('Begroting P'!$D77,Startdatum,"D")&gt;0,IF((('Begroting P'!$F77-((DATEDIF($D77,Startdatum,"M")/12)))*($E77/$F77))&lt;0,"Dit is afgeschreven!",(('Begroting P'!$F77-((DATEDIF($D77,Startdatum,"M")/12)))*($E77/$F77))),($E77/$F77))),0)</f>
        <v>Na startdatum aangekocht</v>
      </c>
    </row>
    <row r="78" spans="2:21" ht="13" x14ac:dyDescent="0.15">
      <c r="B78" s="93"/>
      <c r="C78" s="93"/>
      <c r="D78" s="95"/>
      <c r="E78" s="96"/>
      <c r="F78" s="97"/>
      <c r="G78" s="131">
        <f t="shared" si="3"/>
        <v>0</v>
      </c>
      <c r="H78" s="96"/>
      <c r="I78" s="132">
        <f t="shared" si="5"/>
        <v>0</v>
      </c>
      <c r="J78" s="94"/>
      <c r="K78" s="94"/>
      <c r="L78" s="96"/>
      <c r="M78" s="315">
        <f t="shared" si="6"/>
        <v>0</v>
      </c>
      <c r="N78" s="315">
        <f t="shared" si="4"/>
        <v>0</v>
      </c>
      <c r="O78" s="310">
        <f t="shared" si="7"/>
        <v>0</v>
      </c>
      <c r="P78" s="42"/>
      <c r="Q78" s="42"/>
      <c r="R78" s="42"/>
      <c r="S78" s="42"/>
      <c r="T78" s="337"/>
      <c r="U78" s="131" t="str">
        <f>IFERROR(IF(D78&gt;=Deelnemersoverzicht!$B$9,"Na startdatum aangekocht", IF(DATEDIF('Begroting P'!$D78,Startdatum,"D")&gt;0,IF((('Begroting P'!$F78-((DATEDIF($D78,Startdatum,"M")/12)))*($E78/$F78))&lt;0,"Dit is afgeschreven!",(('Begroting P'!$F78-((DATEDIF($D78,Startdatum,"M")/12)))*($E78/$F78))),($E78/$F78))),0)</f>
        <v>Na startdatum aangekocht</v>
      </c>
    </row>
    <row r="79" spans="2:21" ht="13" x14ac:dyDescent="0.15">
      <c r="B79" s="93"/>
      <c r="C79" s="93"/>
      <c r="D79" s="95"/>
      <c r="E79" s="96"/>
      <c r="F79" s="97"/>
      <c r="G79" s="131">
        <f t="shared" si="3"/>
        <v>0</v>
      </c>
      <c r="H79" s="96"/>
      <c r="I79" s="132">
        <f t="shared" si="5"/>
        <v>0</v>
      </c>
      <c r="J79" s="94"/>
      <c r="K79" s="94"/>
      <c r="L79" s="96"/>
      <c r="M79" s="315">
        <f t="shared" si="6"/>
        <v>0</v>
      </c>
      <c r="N79" s="315">
        <f t="shared" si="4"/>
        <v>0</v>
      </c>
      <c r="O79" s="310">
        <f t="shared" si="7"/>
        <v>0</v>
      </c>
      <c r="P79" s="42"/>
      <c r="Q79" s="42"/>
      <c r="R79" s="42"/>
      <c r="S79" s="42"/>
      <c r="T79" s="337"/>
      <c r="U79" s="131" t="str">
        <f>IFERROR(IF(D79&gt;=Deelnemersoverzicht!$B$9,"Na startdatum aangekocht", IF(DATEDIF('Begroting P'!$D79,Startdatum,"D")&gt;0,IF((('Begroting P'!$F79-((DATEDIF($D79,Startdatum,"M")/12)))*($E79/$F79))&lt;0,"Dit is afgeschreven!",(('Begroting P'!$F79-((DATEDIF($D79,Startdatum,"M")/12)))*($E79/$F79))),($E79/$F79))),0)</f>
        <v>Na startdatum aangekocht</v>
      </c>
    </row>
    <row r="80" spans="2:21" ht="13" x14ac:dyDescent="0.15">
      <c r="B80" s="93"/>
      <c r="C80" s="93"/>
      <c r="D80" s="95"/>
      <c r="E80" s="96"/>
      <c r="F80" s="97"/>
      <c r="G80" s="131">
        <f t="shared" si="3"/>
        <v>0</v>
      </c>
      <c r="H80" s="96"/>
      <c r="I80" s="132">
        <f t="shared" si="5"/>
        <v>0</v>
      </c>
      <c r="J80" s="94"/>
      <c r="K80" s="94"/>
      <c r="L80" s="96"/>
      <c r="M80" s="315">
        <f t="shared" si="6"/>
        <v>0</v>
      </c>
      <c r="N80" s="315">
        <f t="shared" si="4"/>
        <v>0</v>
      </c>
      <c r="O80" s="310">
        <f t="shared" si="7"/>
        <v>0</v>
      </c>
      <c r="P80" s="42"/>
      <c r="Q80" s="42"/>
      <c r="R80" s="42"/>
      <c r="S80" s="42"/>
      <c r="T80" s="337"/>
      <c r="U80" s="131" t="str">
        <f>IFERROR(IF(D80&gt;=Deelnemersoverzicht!$B$9,"Na startdatum aangekocht", IF(DATEDIF('Begroting P'!$D80,Startdatum,"D")&gt;0,IF((('Begroting P'!$F80-((DATEDIF($D80,Startdatum,"M")/12)))*($E80/$F80))&lt;0,"Dit is afgeschreven!",(('Begroting P'!$F80-((DATEDIF($D80,Startdatum,"M")/12)))*($E80/$F80))),($E80/$F80))),0)</f>
        <v>Na startdatum aangekocht</v>
      </c>
    </row>
    <row r="81" spans="2:21" ht="13" x14ac:dyDescent="0.15">
      <c r="B81" s="93"/>
      <c r="C81" s="93"/>
      <c r="D81" s="95"/>
      <c r="E81" s="96"/>
      <c r="F81" s="97"/>
      <c r="G81" s="131">
        <f t="shared" si="3"/>
        <v>0</v>
      </c>
      <c r="H81" s="96"/>
      <c r="I81" s="132">
        <f t="shared" si="5"/>
        <v>0</v>
      </c>
      <c r="J81" s="94"/>
      <c r="K81" s="94"/>
      <c r="L81" s="96"/>
      <c r="M81" s="315">
        <f t="shared" si="6"/>
        <v>0</v>
      </c>
      <c r="N81" s="315">
        <f t="shared" si="4"/>
        <v>0</v>
      </c>
      <c r="O81" s="310">
        <f t="shared" si="7"/>
        <v>0</v>
      </c>
      <c r="P81" s="42"/>
      <c r="Q81" s="42"/>
      <c r="R81" s="42"/>
      <c r="S81" s="42"/>
      <c r="T81" s="337"/>
      <c r="U81" s="131" t="str">
        <f>IFERROR(IF(D81&gt;=Deelnemersoverzicht!$B$9,"Na startdatum aangekocht", IF(DATEDIF('Begroting P'!$D81,Startdatum,"D")&gt;0,IF((('Begroting P'!$F81-((DATEDIF($D81,Startdatum,"M")/12)))*($E81/$F81))&lt;0,"Dit is afgeschreven!",(('Begroting P'!$F81-((DATEDIF($D81,Startdatum,"M")/12)))*($E81/$F81))),($E81/$F81))),0)</f>
        <v>Na startdatum aangekocht</v>
      </c>
    </row>
    <row r="82" spans="2:21" ht="13" x14ac:dyDescent="0.15">
      <c r="B82" s="93"/>
      <c r="C82" s="93"/>
      <c r="D82" s="95"/>
      <c r="E82" s="96"/>
      <c r="F82" s="97"/>
      <c r="G82" s="131">
        <f t="shared" si="3"/>
        <v>0</v>
      </c>
      <c r="H82" s="96"/>
      <c r="I82" s="132">
        <f t="shared" si="5"/>
        <v>0</v>
      </c>
      <c r="J82" s="94"/>
      <c r="K82" s="94"/>
      <c r="L82" s="96"/>
      <c r="M82" s="315">
        <f t="shared" si="6"/>
        <v>0</v>
      </c>
      <c r="N82" s="315">
        <f t="shared" si="4"/>
        <v>0</v>
      </c>
      <c r="O82" s="310">
        <f t="shared" si="7"/>
        <v>0</v>
      </c>
      <c r="P82" s="42"/>
      <c r="Q82" s="42"/>
      <c r="R82" s="42"/>
      <c r="S82" s="42"/>
      <c r="T82" s="337"/>
      <c r="U82" s="131" t="str">
        <f>IFERROR(IF(D82&gt;=Deelnemersoverzicht!$B$9,"Na startdatum aangekocht", IF(DATEDIF('Begroting P'!$D82,Startdatum,"D")&gt;0,IF((('Begroting P'!$F82-((DATEDIF($D82,Startdatum,"M")/12)))*($E82/$F82))&lt;0,"Dit is afgeschreven!",(('Begroting P'!$F82-((DATEDIF($D82,Startdatum,"M")/12)))*($E82/$F82))),($E82/$F82))),0)</f>
        <v>Na startdatum aangekocht</v>
      </c>
    </row>
    <row r="83" spans="2:21" ht="13" x14ac:dyDescent="0.15">
      <c r="B83" s="93"/>
      <c r="C83" s="93"/>
      <c r="D83" s="95"/>
      <c r="E83" s="96"/>
      <c r="F83" s="97"/>
      <c r="G83" s="131">
        <f>IFERROR(E83/F83,0)</f>
        <v>0</v>
      </c>
      <c r="H83" s="96"/>
      <c r="I83" s="132">
        <f t="shared" si="5"/>
        <v>0</v>
      </c>
      <c r="J83" s="94"/>
      <c r="K83" s="94"/>
      <c r="L83" s="96"/>
      <c r="M83" s="315">
        <f t="shared" si="6"/>
        <v>0</v>
      </c>
      <c r="N83" s="315">
        <f t="shared" si="4"/>
        <v>0</v>
      </c>
      <c r="O83" s="310">
        <f t="shared" si="7"/>
        <v>0</v>
      </c>
      <c r="P83" s="42"/>
      <c r="Q83" s="42"/>
      <c r="R83" s="42"/>
      <c r="S83" s="42"/>
      <c r="T83" s="337"/>
      <c r="U83" s="131" t="str">
        <f>IFERROR(IF(D83&gt;=Deelnemersoverzicht!$B$9,"Na startdatum aangekocht", IF(DATEDIF('Begroting P'!$D83,Startdatum,"D")&gt;0,IF((('Begroting P'!$F83-((DATEDIF($D83,Startdatum,"M")/12)))*($E83/$F83))&lt;0,"Dit is afgeschreven!",(('Begroting P'!$F83-((DATEDIF($D83,Startdatum,"M")/12)))*($E83/$F83))),($E83/$F83))),0)</f>
        <v>Na startdatum aangekocht</v>
      </c>
    </row>
    <row r="84" spans="2:21" ht="13" x14ac:dyDescent="0.15">
      <c r="B84" s="312"/>
      <c r="C84" s="312"/>
      <c r="D84" s="312"/>
      <c r="E84" s="312"/>
      <c r="F84" s="312"/>
      <c r="G84" s="312"/>
      <c r="H84" s="312" t="s">
        <v>256</v>
      </c>
      <c r="I84" s="312"/>
      <c r="J84" s="312"/>
      <c r="K84" s="312"/>
      <c r="L84" s="312"/>
      <c r="M84" s="167">
        <f>SUM(M62:M83)</f>
        <v>0</v>
      </c>
      <c r="N84" s="167">
        <f>SUM(N62:N83)</f>
        <v>0</v>
      </c>
      <c r="O84" s="167">
        <f>SUM(O62:O83)</f>
        <v>0</v>
      </c>
      <c r="P84" s="42"/>
      <c r="Q84" s="42"/>
      <c r="R84" s="42"/>
      <c r="S84" s="42"/>
      <c r="T84" s="337"/>
    </row>
    <row r="85" spans="2:21" ht="13" x14ac:dyDescent="0.15">
      <c r="B85" s="319"/>
      <c r="C85" s="361"/>
      <c r="D85" s="319"/>
      <c r="E85" s="319"/>
      <c r="F85" s="319"/>
      <c r="G85" s="319"/>
      <c r="H85" s="319"/>
      <c r="I85" s="319"/>
      <c r="J85" s="319"/>
      <c r="K85" s="319"/>
      <c r="L85" s="319"/>
      <c r="M85" s="319"/>
      <c r="N85" s="319"/>
      <c r="O85" s="319"/>
      <c r="P85" s="42"/>
      <c r="Q85" s="42"/>
      <c r="R85" s="42"/>
      <c r="S85" s="42"/>
      <c r="T85" s="337"/>
    </row>
    <row r="86" spans="2:21" ht="13" x14ac:dyDescent="0.15">
      <c r="B86" s="324" t="s">
        <v>257</v>
      </c>
      <c r="C86" s="324" t="s">
        <v>258</v>
      </c>
      <c r="D86" s="325"/>
      <c r="E86" s="325"/>
      <c r="F86" s="325"/>
      <c r="G86" s="325"/>
      <c r="H86" s="325"/>
      <c r="I86" s="325"/>
      <c r="J86" s="325"/>
      <c r="K86" s="325"/>
      <c r="L86" s="325"/>
      <c r="M86" s="325"/>
      <c r="N86" s="325"/>
      <c r="O86" s="325"/>
      <c r="P86" s="326"/>
      <c r="Q86" s="327"/>
      <c r="R86" s="327"/>
      <c r="S86" s="327"/>
      <c r="T86" s="319"/>
    </row>
    <row r="87" spans="2:21" ht="13" x14ac:dyDescent="0.15">
      <c r="B87" s="312" t="s">
        <v>259</v>
      </c>
      <c r="C87" s="319"/>
      <c r="D87" s="319"/>
      <c r="E87" s="319"/>
      <c r="F87" s="319"/>
      <c r="G87" s="319"/>
      <c r="H87" s="319"/>
      <c r="I87" s="319"/>
      <c r="J87" s="319"/>
      <c r="K87" s="319"/>
      <c r="L87" s="319"/>
      <c r="M87" s="319"/>
      <c r="N87" s="319"/>
      <c r="O87" s="319"/>
      <c r="P87" s="337"/>
      <c r="Q87" s="337"/>
      <c r="R87" s="337"/>
      <c r="S87" s="337"/>
      <c r="T87" s="319"/>
    </row>
    <row r="88" spans="2:21" ht="25.5" customHeight="1" x14ac:dyDescent="0.2">
      <c r="D88" s="354" t="str">
        <f>IF(COUNTA(D90:D107)&lt;COUNTA(E90:E107),"Let op! Vul ook de aanschafdatum in!","")</f>
        <v/>
      </c>
      <c r="E88" s="363"/>
      <c r="F88" s="363"/>
      <c r="G88" s="364"/>
      <c r="H88" s="459"/>
      <c r="I88" s="460"/>
      <c r="J88" s="442" t="s">
        <v>260</v>
      </c>
      <c r="K88" s="443"/>
      <c r="L88" s="444"/>
      <c r="M88" s="434" t="s">
        <v>236</v>
      </c>
      <c r="N88" s="435"/>
      <c r="O88" s="436"/>
      <c r="P88" s="337"/>
      <c r="Q88" s="337"/>
      <c r="R88" s="337"/>
      <c r="S88" s="337"/>
      <c r="T88" s="319"/>
    </row>
    <row r="89" spans="2:21" ht="42" x14ac:dyDescent="0.15">
      <c r="B89" s="72" t="s">
        <v>237</v>
      </c>
      <c r="C89" s="365" t="s">
        <v>247</v>
      </c>
      <c r="D89" s="366" t="s">
        <v>261</v>
      </c>
      <c r="E89" s="367" t="s">
        <v>249</v>
      </c>
      <c r="F89" s="365" t="s">
        <v>250</v>
      </c>
      <c r="G89" s="368"/>
      <c r="H89" s="369" t="s">
        <v>262</v>
      </c>
      <c r="I89" s="359" t="s">
        <v>263</v>
      </c>
      <c r="J89" s="72" t="str">
        <f>+J19</f>
        <v>Industrieel onderzoek</v>
      </c>
      <c r="K89" s="72" t="str">
        <f>+K19</f>
        <v>Experimentele ontwikkeling</v>
      </c>
      <c r="L89" s="359" t="s">
        <v>254</v>
      </c>
      <c r="M89" s="72" t="str">
        <f>+J19</f>
        <v>Industrieel onderzoek</v>
      </c>
      <c r="N89" s="72" t="str">
        <f>+K19</f>
        <v>Experimentele ontwikkeling</v>
      </c>
      <c r="O89" s="72" t="s">
        <v>242</v>
      </c>
      <c r="P89" s="337"/>
      <c r="Q89" s="337"/>
      <c r="R89" s="337"/>
      <c r="S89" s="337"/>
      <c r="T89" s="319"/>
      <c r="U89" s="360" t="s">
        <v>255</v>
      </c>
    </row>
    <row r="90" spans="2:21" ht="13" x14ac:dyDescent="0.15">
      <c r="B90" s="98"/>
      <c r="C90" s="99"/>
      <c r="D90" s="95"/>
      <c r="E90" s="100"/>
      <c r="F90" s="206"/>
      <c r="G90" s="308"/>
      <c r="H90" s="370">
        <f>IFERROR(E90-I90,0)</f>
        <v>0</v>
      </c>
      <c r="I90" s="134">
        <f>IFERROR((E90/F90)*(Deelnemersoverzicht!$B$10-(DATEDIF(Startdatum,D90,"D")/365)),0)</f>
        <v>0</v>
      </c>
      <c r="J90" s="94"/>
      <c r="K90" s="94"/>
      <c r="L90" s="101"/>
      <c r="M90" s="315">
        <f t="shared" ref="M90:M107" si="8">+H90*J90</f>
        <v>0</v>
      </c>
      <c r="N90" s="315">
        <f t="shared" ref="N90:N107" si="9">+H90*K90</f>
        <v>0</v>
      </c>
      <c r="O90" s="310">
        <f t="shared" ref="O90:O107" si="10">I90*L90</f>
        <v>0</v>
      </c>
      <c r="P90" s="337"/>
      <c r="Q90" s="337"/>
      <c r="R90" s="337"/>
      <c r="S90" s="337"/>
      <c r="T90" s="319"/>
      <c r="U90" s="131" t="str">
        <f>IFERROR(IF(D90&gt;=Deelnemersoverzicht!$B$9,"Na startdatum aangekocht", IF(DATEDIF('Begroting P'!$D90,Startdatum,"D")&gt;0,IF((('Begroting P'!$F90-((DATEDIF($D90,Startdatum,"M")/12)))*($E90/$F90))&lt;0,0,(('Begroting P'!$F90-((DATEDIF($D90,Startdatum,"M")/12)))*($E90/$F90))),($E90/$F90))),0)</f>
        <v>Na startdatum aangekocht</v>
      </c>
    </row>
    <row r="91" spans="2:21" ht="13" x14ac:dyDescent="0.15">
      <c r="B91" s="98"/>
      <c r="C91" s="99"/>
      <c r="D91" s="95"/>
      <c r="E91" s="100"/>
      <c r="F91" s="206"/>
      <c r="G91" s="308"/>
      <c r="H91" s="370">
        <f t="shared" ref="H91:H107" si="11">IFERROR(E91-I91,0)</f>
        <v>0</v>
      </c>
      <c r="I91" s="134">
        <f>IFERROR((E91/F91)*(Deelnemersoverzicht!$B$10-(DATEDIF(Startdatum,D91,"D")/365)),0)</f>
        <v>0</v>
      </c>
      <c r="J91" s="94"/>
      <c r="K91" s="94"/>
      <c r="L91" s="101"/>
      <c r="M91" s="315">
        <f t="shared" si="8"/>
        <v>0</v>
      </c>
      <c r="N91" s="315">
        <f t="shared" si="9"/>
        <v>0</v>
      </c>
      <c r="O91" s="310">
        <f t="shared" si="10"/>
        <v>0</v>
      </c>
      <c r="P91" s="337"/>
      <c r="Q91" s="337"/>
      <c r="R91" s="337"/>
      <c r="S91" s="337"/>
      <c r="T91" s="319"/>
      <c r="U91" s="131" t="str">
        <f>IFERROR(IF(D91&gt;=Deelnemersoverzicht!$B$9,"Na startdatum aangekocht", IF(DATEDIF('Begroting P'!$D91,Startdatum,"D")&gt;0,IF((('Begroting P'!$F91-((DATEDIF($D91,Startdatum,"M")/12)))*($E91/$F91))&lt;0,0,(('Begroting P'!$F91-((DATEDIF($D91,Startdatum,"M")/12)))*($E91/$F91))),($E91/$F91))),0)</f>
        <v>Na startdatum aangekocht</v>
      </c>
    </row>
    <row r="92" spans="2:21" ht="13" x14ac:dyDescent="0.15">
      <c r="B92" s="98"/>
      <c r="C92" s="99"/>
      <c r="D92" s="95"/>
      <c r="E92" s="100"/>
      <c r="F92" s="206"/>
      <c r="G92" s="308"/>
      <c r="H92" s="370">
        <f t="shared" si="11"/>
        <v>0</v>
      </c>
      <c r="I92" s="134">
        <f>IFERROR((E92/F92)*(Deelnemersoverzicht!$B$10-(DATEDIF(Startdatum,D92,"D")/365)),0)</f>
        <v>0</v>
      </c>
      <c r="J92" s="94"/>
      <c r="K92" s="94"/>
      <c r="L92" s="101"/>
      <c r="M92" s="315">
        <f t="shared" si="8"/>
        <v>0</v>
      </c>
      <c r="N92" s="315">
        <f t="shared" si="9"/>
        <v>0</v>
      </c>
      <c r="O92" s="310">
        <f t="shared" si="10"/>
        <v>0</v>
      </c>
      <c r="P92" s="337"/>
      <c r="Q92" s="337"/>
      <c r="R92" s="337"/>
      <c r="S92" s="337"/>
      <c r="T92" s="319"/>
      <c r="U92" s="131" t="str">
        <f>IFERROR(IF(D92&gt;=Deelnemersoverzicht!$B$9,"Na startdatum aangekocht", IF(DATEDIF('Begroting P'!$D92,Startdatum,"D")&gt;0,IF((('Begroting P'!$F92-((DATEDIF($D92,Startdatum,"M")/12)))*($E92/$F92))&lt;0,0,(('Begroting P'!$F92-((DATEDIF($D92,Startdatum,"M")/12)))*($E92/$F92))),($E92/$F92))),0)</f>
        <v>Na startdatum aangekocht</v>
      </c>
    </row>
    <row r="93" spans="2:21" ht="13" x14ac:dyDescent="0.15">
      <c r="B93" s="98"/>
      <c r="C93" s="99"/>
      <c r="D93" s="95"/>
      <c r="E93" s="100"/>
      <c r="F93" s="206"/>
      <c r="G93" s="308"/>
      <c r="H93" s="370">
        <f t="shared" si="11"/>
        <v>0</v>
      </c>
      <c r="I93" s="134">
        <f>IFERROR((E93/F93)*(Deelnemersoverzicht!$B$10-(DATEDIF(Startdatum,D93,"D")/365)),0)</f>
        <v>0</v>
      </c>
      <c r="J93" s="94"/>
      <c r="K93" s="94"/>
      <c r="L93" s="101"/>
      <c r="M93" s="315">
        <f t="shared" si="8"/>
        <v>0</v>
      </c>
      <c r="N93" s="315">
        <f t="shared" si="9"/>
        <v>0</v>
      </c>
      <c r="O93" s="310">
        <f t="shared" si="10"/>
        <v>0</v>
      </c>
      <c r="P93" s="337"/>
      <c r="Q93" s="337"/>
      <c r="R93" s="337"/>
      <c r="S93" s="337"/>
      <c r="T93" s="319"/>
      <c r="U93" s="131" t="str">
        <f>IFERROR(IF(D93&gt;=Deelnemersoverzicht!$B$9,"Na startdatum aangekocht", IF(DATEDIF('Begroting P'!$D93,Startdatum,"D")&gt;0,IF((('Begroting P'!$F93-((DATEDIF($D93,Startdatum,"M")/12)))*($E93/$F93))&lt;0,0,(('Begroting P'!$F93-((DATEDIF($D93,Startdatum,"M")/12)))*($E93/$F93))),($E93/$F93))),0)</f>
        <v>Na startdatum aangekocht</v>
      </c>
    </row>
    <row r="94" spans="2:21" ht="13" x14ac:dyDescent="0.15">
      <c r="B94" s="98"/>
      <c r="C94" s="99"/>
      <c r="D94" s="95"/>
      <c r="E94" s="100"/>
      <c r="F94" s="206"/>
      <c r="G94" s="308"/>
      <c r="H94" s="370">
        <f t="shared" si="11"/>
        <v>0</v>
      </c>
      <c r="I94" s="134">
        <f>IFERROR((E94/F94)*(Deelnemersoverzicht!$B$10-(DATEDIF(Startdatum,D94,"D")/365)),0)</f>
        <v>0</v>
      </c>
      <c r="J94" s="94"/>
      <c r="K94" s="94"/>
      <c r="L94" s="101"/>
      <c r="M94" s="315">
        <f t="shared" si="8"/>
        <v>0</v>
      </c>
      <c r="N94" s="315">
        <f t="shared" si="9"/>
        <v>0</v>
      </c>
      <c r="O94" s="310">
        <f t="shared" si="10"/>
        <v>0</v>
      </c>
      <c r="P94" s="337"/>
      <c r="Q94" s="337"/>
      <c r="R94" s="337"/>
      <c r="S94" s="337"/>
      <c r="T94" s="319"/>
      <c r="U94" s="131" t="str">
        <f>IFERROR(IF(D94&gt;=Deelnemersoverzicht!$B$9,"Na startdatum aangekocht", IF(DATEDIF('Begroting P'!$D94,Startdatum,"D")&gt;0,IF((('Begroting P'!$F94-((DATEDIF($D94,Startdatum,"M")/12)))*($E94/$F94))&lt;0,0,(('Begroting P'!$F94-((DATEDIF($D94,Startdatum,"M")/12)))*($E94/$F94))),($E94/$F94))),0)</f>
        <v>Na startdatum aangekocht</v>
      </c>
    </row>
    <row r="95" spans="2:21" ht="13" x14ac:dyDescent="0.15">
      <c r="B95" s="98"/>
      <c r="C95" s="99"/>
      <c r="D95" s="95"/>
      <c r="E95" s="100"/>
      <c r="F95" s="206"/>
      <c r="G95" s="308"/>
      <c r="H95" s="370">
        <f t="shared" si="11"/>
        <v>0</v>
      </c>
      <c r="I95" s="134">
        <f>IFERROR((E95/F95)*(Deelnemersoverzicht!$B$10-(DATEDIF(Startdatum,D95,"D")/365)),0)</f>
        <v>0</v>
      </c>
      <c r="J95" s="94"/>
      <c r="K95" s="94"/>
      <c r="L95" s="101"/>
      <c r="M95" s="315">
        <f t="shared" si="8"/>
        <v>0</v>
      </c>
      <c r="N95" s="315">
        <f t="shared" si="9"/>
        <v>0</v>
      </c>
      <c r="O95" s="310">
        <f t="shared" si="10"/>
        <v>0</v>
      </c>
      <c r="P95" s="337"/>
      <c r="Q95" s="337"/>
      <c r="R95" s="337"/>
      <c r="S95" s="337"/>
      <c r="T95" s="319"/>
      <c r="U95" s="131" t="str">
        <f>IFERROR(IF(D95&gt;=Deelnemersoverzicht!$B$9,"Na startdatum aangekocht", IF(DATEDIF('Begroting P'!$D95,Startdatum,"D")&gt;0,IF((('Begroting P'!$F95-((DATEDIF($D95,Startdatum,"M")/12)))*($E95/$F95))&lt;0,0,(('Begroting P'!$F95-((DATEDIF($D95,Startdatum,"M")/12)))*($E95/$F95))),($E95/$F95))),0)</f>
        <v>Na startdatum aangekocht</v>
      </c>
    </row>
    <row r="96" spans="2:21" ht="13" x14ac:dyDescent="0.15">
      <c r="B96" s="98"/>
      <c r="C96" s="99"/>
      <c r="D96" s="95"/>
      <c r="E96" s="100"/>
      <c r="F96" s="206"/>
      <c r="G96" s="308"/>
      <c r="H96" s="370">
        <f t="shared" si="11"/>
        <v>0</v>
      </c>
      <c r="I96" s="134">
        <f>IFERROR((E96/F96)*(Deelnemersoverzicht!$B$10-(DATEDIF(Startdatum,D96,"D")/365)),0)</f>
        <v>0</v>
      </c>
      <c r="J96" s="94"/>
      <c r="K96" s="94"/>
      <c r="L96" s="101"/>
      <c r="M96" s="315">
        <f t="shared" si="8"/>
        <v>0</v>
      </c>
      <c r="N96" s="315">
        <f t="shared" si="9"/>
        <v>0</v>
      </c>
      <c r="O96" s="310">
        <f t="shared" si="10"/>
        <v>0</v>
      </c>
      <c r="P96" s="337"/>
      <c r="Q96" s="337"/>
      <c r="R96" s="337"/>
      <c r="S96" s="337"/>
      <c r="T96" s="319"/>
      <c r="U96" s="131" t="str">
        <f>IFERROR(IF(D96&gt;=Deelnemersoverzicht!$B$9,"Na startdatum aangekocht", IF(DATEDIF('Begroting P'!$D96,Startdatum,"D")&gt;0,IF((('Begroting P'!$F96-((DATEDIF($D96,Startdatum,"M")/12)))*($E96/$F96))&lt;0,0,(('Begroting P'!$F96-((DATEDIF($D96,Startdatum,"M")/12)))*($E96/$F96))),($E96/$F96))),0)</f>
        <v>Na startdatum aangekocht</v>
      </c>
    </row>
    <row r="97" spans="2:21" ht="13" x14ac:dyDescent="0.15">
      <c r="B97" s="98"/>
      <c r="C97" s="99"/>
      <c r="D97" s="95"/>
      <c r="E97" s="100"/>
      <c r="F97" s="206"/>
      <c r="G97" s="308"/>
      <c r="H97" s="370">
        <f t="shared" si="11"/>
        <v>0</v>
      </c>
      <c r="I97" s="134">
        <f>IFERROR((E97/F97)*(Deelnemersoverzicht!$B$10-(DATEDIF(Startdatum,D97,"D")/365)),0)</f>
        <v>0</v>
      </c>
      <c r="J97" s="94"/>
      <c r="K97" s="94"/>
      <c r="L97" s="101"/>
      <c r="M97" s="315">
        <f t="shared" si="8"/>
        <v>0</v>
      </c>
      <c r="N97" s="315">
        <f t="shared" si="9"/>
        <v>0</v>
      </c>
      <c r="O97" s="310">
        <f t="shared" si="10"/>
        <v>0</v>
      </c>
      <c r="P97" s="337"/>
      <c r="Q97" s="337"/>
      <c r="R97" s="337"/>
      <c r="S97" s="337"/>
      <c r="T97" s="319"/>
      <c r="U97" s="131" t="str">
        <f>IFERROR(IF(D97&gt;=Deelnemersoverzicht!$B$9,"Na startdatum aangekocht", IF(DATEDIF('Begroting P'!$D97,Startdatum,"D")&gt;0,IF((('Begroting P'!$F97-((DATEDIF($D97,Startdatum,"M")/12)))*($E97/$F97))&lt;0,0,(('Begroting P'!$F97-((DATEDIF($D97,Startdatum,"M")/12)))*($E97/$F97))),($E97/$F97))),0)</f>
        <v>Na startdatum aangekocht</v>
      </c>
    </row>
    <row r="98" spans="2:21" ht="13" x14ac:dyDescent="0.15">
      <c r="B98" s="98"/>
      <c r="C98" s="99"/>
      <c r="D98" s="95"/>
      <c r="E98" s="100"/>
      <c r="F98" s="206"/>
      <c r="G98" s="308"/>
      <c r="H98" s="370">
        <f t="shared" si="11"/>
        <v>0</v>
      </c>
      <c r="I98" s="134">
        <f>IFERROR((E98/F98)*(Deelnemersoverzicht!$B$10-(DATEDIF(Startdatum,D98,"D")/365)),0)</f>
        <v>0</v>
      </c>
      <c r="J98" s="94"/>
      <c r="K98" s="94"/>
      <c r="L98" s="102"/>
      <c r="M98" s="315">
        <f t="shared" si="8"/>
        <v>0</v>
      </c>
      <c r="N98" s="315">
        <f t="shared" si="9"/>
        <v>0</v>
      </c>
      <c r="O98" s="310">
        <f t="shared" si="10"/>
        <v>0</v>
      </c>
      <c r="P98" s="337"/>
      <c r="Q98" s="337"/>
      <c r="R98" s="337"/>
      <c r="S98" s="337"/>
      <c r="T98" s="319"/>
      <c r="U98" s="131" t="str">
        <f>IFERROR(IF(D98&gt;=Deelnemersoverzicht!$B$9,"Na startdatum aangekocht", IF(DATEDIF('Begroting P'!$D98,Startdatum,"D")&gt;0,IF((('Begroting P'!$F98-((DATEDIF($D98,Startdatum,"M")/12)))*($E98/$F98))&lt;0,0,(('Begroting P'!$F98-((DATEDIF($D98,Startdatum,"M")/12)))*($E98/$F98))),($E98/$F98))),0)</f>
        <v>Na startdatum aangekocht</v>
      </c>
    </row>
    <row r="99" spans="2:21" ht="13" x14ac:dyDescent="0.15">
      <c r="B99" s="98"/>
      <c r="C99" s="99"/>
      <c r="D99" s="95"/>
      <c r="E99" s="100"/>
      <c r="F99" s="206"/>
      <c r="G99" s="308"/>
      <c r="H99" s="370">
        <f t="shared" si="11"/>
        <v>0</v>
      </c>
      <c r="I99" s="134">
        <f>IFERROR((E99/F99)*(Deelnemersoverzicht!$B$10-(DATEDIF(Startdatum,D99,"D")/365)),0)</f>
        <v>0</v>
      </c>
      <c r="J99" s="94"/>
      <c r="K99" s="94"/>
      <c r="L99" s="102"/>
      <c r="M99" s="315">
        <f t="shared" si="8"/>
        <v>0</v>
      </c>
      <c r="N99" s="315">
        <f t="shared" si="9"/>
        <v>0</v>
      </c>
      <c r="O99" s="310">
        <f t="shared" si="10"/>
        <v>0</v>
      </c>
      <c r="P99" s="337"/>
      <c r="Q99" s="337"/>
      <c r="R99" s="337"/>
      <c r="S99" s="337"/>
      <c r="T99" s="319"/>
      <c r="U99" s="131" t="str">
        <f>IFERROR(IF(D99&gt;=Deelnemersoverzicht!$B$9,"Na startdatum aangekocht", IF(DATEDIF('Begroting P'!$D99,Startdatum,"D")&gt;0,IF((('Begroting P'!$F99-((DATEDIF($D99,Startdatum,"M")/12)))*($E99/$F99))&lt;0,0,(('Begroting P'!$F99-((DATEDIF($D99,Startdatum,"M")/12)))*($E99/$F99))),($E99/$F99))),0)</f>
        <v>Na startdatum aangekocht</v>
      </c>
    </row>
    <row r="100" spans="2:21" ht="13" x14ac:dyDescent="0.15">
      <c r="B100" s="98"/>
      <c r="C100" s="99"/>
      <c r="D100" s="95"/>
      <c r="E100" s="100"/>
      <c r="F100" s="206"/>
      <c r="G100" s="308"/>
      <c r="H100" s="370">
        <f t="shared" si="11"/>
        <v>0</v>
      </c>
      <c r="I100" s="134">
        <f>IFERROR((E100/F100)*(Deelnemersoverzicht!$B$10-(DATEDIF(Startdatum,D100,"D")/365)),0)</f>
        <v>0</v>
      </c>
      <c r="J100" s="94"/>
      <c r="K100" s="94"/>
      <c r="L100" s="101"/>
      <c r="M100" s="315">
        <f t="shared" si="8"/>
        <v>0</v>
      </c>
      <c r="N100" s="315">
        <f t="shared" si="9"/>
        <v>0</v>
      </c>
      <c r="O100" s="310">
        <f t="shared" si="10"/>
        <v>0</v>
      </c>
      <c r="P100" s="337"/>
      <c r="Q100" s="337"/>
      <c r="R100" s="337"/>
      <c r="S100" s="337"/>
      <c r="T100" s="319"/>
      <c r="U100" s="131" t="str">
        <f>IFERROR(IF(D100&gt;=Deelnemersoverzicht!$B$9,"Na startdatum aangekocht", IF(DATEDIF('Begroting P'!$D100,Startdatum,"D")&gt;0,IF((('Begroting P'!$F100-((DATEDIF($D100,Startdatum,"M")/12)))*($E100/$F100))&lt;0,0,(('Begroting P'!$F100-((DATEDIF($D100,Startdatum,"M")/12)))*($E100/$F100))),($E100/$F100))),0)</f>
        <v>Na startdatum aangekocht</v>
      </c>
    </row>
    <row r="101" spans="2:21" ht="13" x14ac:dyDescent="0.15">
      <c r="B101" s="98"/>
      <c r="C101" s="99"/>
      <c r="D101" s="95"/>
      <c r="E101" s="100"/>
      <c r="F101" s="206"/>
      <c r="G101" s="308"/>
      <c r="H101" s="370">
        <f t="shared" si="11"/>
        <v>0</v>
      </c>
      <c r="I101" s="134">
        <f>IFERROR((E101/F101)*(Deelnemersoverzicht!$B$10-(DATEDIF(Startdatum,D101,"D")/365)),0)</f>
        <v>0</v>
      </c>
      <c r="J101" s="94"/>
      <c r="K101" s="94"/>
      <c r="L101" s="101"/>
      <c r="M101" s="315">
        <f t="shared" si="8"/>
        <v>0</v>
      </c>
      <c r="N101" s="315">
        <f t="shared" si="9"/>
        <v>0</v>
      </c>
      <c r="O101" s="310">
        <f t="shared" si="10"/>
        <v>0</v>
      </c>
      <c r="P101" s="337"/>
      <c r="Q101" s="337"/>
      <c r="R101" s="337"/>
      <c r="S101" s="337"/>
      <c r="T101" s="319"/>
      <c r="U101" s="131" t="str">
        <f>IFERROR(IF(D101&gt;=Deelnemersoverzicht!$B$9,"Na startdatum aangekocht", IF(DATEDIF('Begroting P'!$D101,Startdatum,"D")&gt;0,IF((('Begroting P'!$F101-((DATEDIF($D101,Startdatum,"M")/12)))*($E101/$F101))&lt;0,0,(('Begroting P'!$F101-((DATEDIF($D101,Startdatum,"M")/12)))*($E101/$F101))),($E101/$F101))),0)</f>
        <v>Na startdatum aangekocht</v>
      </c>
    </row>
    <row r="102" spans="2:21" ht="13" x14ac:dyDescent="0.15">
      <c r="B102" s="98"/>
      <c r="C102" s="99"/>
      <c r="D102" s="95"/>
      <c r="E102" s="100"/>
      <c r="F102" s="206"/>
      <c r="G102" s="308"/>
      <c r="H102" s="370">
        <f t="shared" si="11"/>
        <v>0</v>
      </c>
      <c r="I102" s="134">
        <f>IFERROR((E102/F102)*(Deelnemersoverzicht!$B$10-(DATEDIF(Startdatum,D102,"D")/365)),0)</f>
        <v>0</v>
      </c>
      <c r="J102" s="94"/>
      <c r="K102" s="94"/>
      <c r="L102" s="101"/>
      <c r="M102" s="315">
        <f t="shared" si="8"/>
        <v>0</v>
      </c>
      <c r="N102" s="315">
        <f t="shared" si="9"/>
        <v>0</v>
      </c>
      <c r="O102" s="310">
        <f t="shared" si="10"/>
        <v>0</v>
      </c>
      <c r="P102" s="337"/>
      <c r="Q102" s="337"/>
      <c r="R102" s="337"/>
      <c r="S102" s="337"/>
      <c r="T102" s="319"/>
      <c r="U102" s="131" t="str">
        <f>IFERROR(IF(D102&gt;=Deelnemersoverzicht!$B$9,"Na startdatum aangekocht", IF(DATEDIF('Begroting P'!$D102,Startdatum,"D")&gt;0,IF((('Begroting P'!$F102-((DATEDIF($D102,Startdatum,"M")/12)))*($E102/$F102))&lt;0,0,(('Begroting P'!$F102-((DATEDIF($D102,Startdatum,"M")/12)))*($E102/$F102))),($E102/$F102))),0)</f>
        <v>Na startdatum aangekocht</v>
      </c>
    </row>
    <row r="103" spans="2:21" ht="13" x14ac:dyDescent="0.15">
      <c r="B103" s="98"/>
      <c r="C103" s="99"/>
      <c r="D103" s="95"/>
      <c r="E103" s="100"/>
      <c r="F103" s="206"/>
      <c r="G103" s="308"/>
      <c r="H103" s="370">
        <f t="shared" si="11"/>
        <v>0</v>
      </c>
      <c r="I103" s="134">
        <f>IFERROR((E103/F103)*(Deelnemersoverzicht!$B$10-(DATEDIF(Startdatum,D103,"D")/365)),0)</f>
        <v>0</v>
      </c>
      <c r="J103" s="94"/>
      <c r="K103" s="94"/>
      <c r="L103" s="101"/>
      <c r="M103" s="315">
        <f t="shared" si="8"/>
        <v>0</v>
      </c>
      <c r="N103" s="315">
        <f t="shared" si="9"/>
        <v>0</v>
      </c>
      <c r="O103" s="310">
        <f t="shared" si="10"/>
        <v>0</v>
      </c>
      <c r="P103" s="337"/>
      <c r="Q103" s="337"/>
      <c r="R103" s="337"/>
      <c r="S103" s="337"/>
      <c r="T103" s="319"/>
      <c r="U103" s="131" t="str">
        <f>IFERROR(IF(D103&gt;=Deelnemersoverzicht!$B$9,"Na startdatum aangekocht", IF(DATEDIF('Begroting P'!$D103,Startdatum,"D")&gt;0,IF((('Begroting P'!$F103-((DATEDIF($D103,Startdatum,"M")/12)))*($E103/$F103))&lt;0,0,(('Begroting P'!$F103-((DATEDIF($D103,Startdatum,"M")/12)))*($E103/$F103))),($E103/$F103))),0)</f>
        <v>Na startdatum aangekocht</v>
      </c>
    </row>
    <row r="104" spans="2:21" ht="13" x14ac:dyDescent="0.15">
      <c r="B104" s="98"/>
      <c r="C104" s="99"/>
      <c r="D104" s="95"/>
      <c r="E104" s="100"/>
      <c r="F104" s="206"/>
      <c r="G104" s="308"/>
      <c r="H104" s="370">
        <f t="shared" si="11"/>
        <v>0</v>
      </c>
      <c r="I104" s="134">
        <f>IFERROR((E104/F104)*(Deelnemersoverzicht!$B$10-(DATEDIF(Startdatum,D104,"D")/365)),0)</f>
        <v>0</v>
      </c>
      <c r="J104" s="94"/>
      <c r="K104" s="94"/>
      <c r="L104" s="101"/>
      <c r="M104" s="315">
        <f t="shared" si="8"/>
        <v>0</v>
      </c>
      <c r="N104" s="315">
        <f t="shared" si="9"/>
        <v>0</v>
      </c>
      <c r="O104" s="310">
        <f t="shared" si="10"/>
        <v>0</v>
      </c>
      <c r="P104" s="337"/>
      <c r="Q104" s="337"/>
      <c r="R104" s="337"/>
      <c r="S104" s="337"/>
      <c r="T104" s="319"/>
      <c r="U104" s="131" t="str">
        <f>IFERROR(IF(D104&gt;=Deelnemersoverzicht!$B$9,"Na startdatum aangekocht", IF(DATEDIF('Begroting P'!$D104,Startdatum,"D")&gt;0,IF((('Begroting P'!$F104-((DATEDIF($D104,Startdatum,"M")/12)))*($E104/$F104))&lt;0,0,(('Begroting P'!$F104-((DATEDIF($D104,Startdatum,"M")/12)))*($E104/$F104))),($E104/$F104))),0)</f>
        <v>Na startdatum aangekocht</v>
      </c>
    </row>
    <row r="105" spans="2:21" ht="13" x14ac:dyDescent="0.15">
      <c r="B105" s="98"/>
      <c r="C105" s="99"/>
      <c r="D105" s="95"/>
      <c r="E105" s="100"/>
      <c r="F105" s="206"/>
      <c r="G105" s="308"/>
      <c r="H105" s="370">
        <f t="shared" si="11"/>
        <v>0</v>
      </c>
      <c r="I105" s="134">
        <f>IFERROR((E105/F105)*(Deelnemersoverzicht!$B$10-(DATEDIF(Startdatum,D105,"D")/365)),0)</f>
        <v>0</v>
      </c>
      <c r="J105" s="94"/>
      <c r="K105" s="94"/>
      <c r="L105" s="101"/>
      <c r="M105" s="315">
        <f t="shared" si="8"/>
        <v>0</v>
      </c>
      <c r="N105" s="315">
        <f t="shared" si="9"/>
        <v>0</v>
      </c>
      <c r="O105" s="310">
        <f t="shared" si="10"/>
        <v>0</v>
      </c>
      <c r="P105" s="337"/>
      <c r="Q105" s="337"/>
      <c r="R105" s="337"/>
      <c r="S105" s="337"/>
      <c r="T105" s="319"/>
      <c r="U105" s="131" t="str">
        <f>IFERROR(IF(D105&gt;=Deelnemersoverzicht!$B$9,"Na startdatum aangekocht", IF(DATEDIF('Begroting P'!$D105,Startdatum,"D")&gt;0,IF((('Begroting P'!$F105-((DATEDIF($D105,Startdatum,"M")/12)))*($E105/$F105))&lt;0,0,(('Begroting P'!$F105-((DATEDIF($D105,Startdatum,"M")/12)))*($E105/$F105))),($E105/$F105))),0)</f>
        <v>Na startdatum aangekocht</v>
      </c>
    </row>
    <row r="106" spans="2:21" ht="13" x14ac:dyDescent="0.15">
      <c r="B106" s="98"/>
      <c r="C106" s="99"/>
      <c r="D106" s="95"/>
      <c r="E106" s="100"/>
      <c r="F106" s="206"/>
      <c r="G106" s="308"/>
      <c r="H106" s="370">
        <f t="shared" si="11"/>
        <v>0</v>
      </c>
      <c r="I106" s="134">
        <f>IFERROR((E106/F106)*(Deelnemersoverzicht!$B$10-(DATEDIF(Startdatum,D106,"D")/365)),0)</f>
        <v>0</v>
      </c>
      <c r="J106" s="94"/>
      <c r="K106" s="94"/>
      <c r="L106" s="101"/>
      <c r="M106" s="315">
        <f t="shared" si="8"/>
        <v>0</v>
      </c>
      <c r="N106" s="315">
        <f t="shared" si="9"/>
        <v>0</v>
      </c>
      <c r="O106" s="310">
        <f t="shared" si="10"/>
        <v>0</v>
      </c>
      <c r="P106" s="337"/>
      <c r="Q106" s="337"/>
      <c r="R106" s="337"/>
      <c r="S106" s="337"/>
      <c r="T106" s="319"/>
      <c r="U106" s="131" t="str">
        <f>IFERROR(IF(D106&gt;=Deelnemersoverzicht!$B$9,"Na startdatum aangekocht", IF(DATEDIF('Begroting P'!$D106,Startdatum,"D")&gt;0,IF((('Begroting P'!$F106-((DATEDIF($D106,Startdatum,"M")/12)))*($E106/$F106))&lt;0,0,(('Begroting P'!$F106-((DATEDIF($D106,Startdatum,"M")/12)))*($E106/$F106))),($E106/$F106))),0)</f>
        <v>Na startdatum aangekocht</v>
      </c>
    </row>
    <row r="107" spans="2:21" ht="13" x14ac:dyDescent="0.15">
      <c r="B107" s="98"/>
      <c r="C107" s="99"/>
      <c r="D107" s="95"/>
      <c r="E107" s="100"/>
      <c r="F107" s="206"/>
      <c r="G107" s="308"/>
      <c r="H107" s="370">
        <f t="shared" si="11"/>
        <v>0</v>
      </c>
      <c r="I107" s="134">
        <f>IFERROR((E107/F107)*(Deelnemersoverzicht!$B$10-(DATEDIF(Startdatum,D107,"D")/365)),0)</f>
        <v>0</v>
      </c>
      <c r="J107" s="94"/>
      <c r="K107" s="94"/>
      <c r="L107" s="101"/>
      <c r="M107" s="315">
        <f t="shared" si="8"/>
        <v>0</v>
      </c>
      <c r="N107" s="315">
        <f t="shared" si="9"/>
        <v>0</v>
      </c>
      <c r="O107" s="310">
        <f t="shared" si="10"/>
        <v>0</v>
      </c>
      <c r="P107" s="337"/>
      <c r="Q107" s="337"/>
      <c r="R107" s="337"/>
      <c r="S107" s="337"/>
      <c r="T107" s="319"/>
      <c r="U107" s="131" t="str">
        <f>IFERROR(IF(D107&gt;=Deelnemersoverzicht!$B$9,"Na startdatum aangekocht", IF(DATEDIF('Begroting P'!$D107,Startdatum,"D")&gt;0,IF((('Begroting P'!$F107-((DATEDIF($D107,Startdatum,"M")/12)))*($E107/$F107))&lt;0,0,(('Begroting P'!$F107-((DATEDIF($D107,Startdatum,"M")/12)))*($E107/$F107))),($E107/$F107))),0)</f>
        <v>Na startdatum aangekocht</v>
      </c>
    </row>
    <row r="108" spans="2:21" s="312" customFormat="1" ht="13" x14ac:dyDescent="0.15">
      <c r="M108" s="167">
        <f>SUM(M90:M107)</f>
        <v>0</v>
      </c>
      <c r="N108" s="167">
        <f>SUM(N90:N107)</f>
        <v>0</v>
      </c>
      <c r="O108" s="167">
        <f>SUM(O90:O107)</f>
        <v>0</v>
      </c>
      <c r="P108" s="371"/>
      <c r="Q108" s="371"/>
      <c r="R108" s="371"/>
      <c r="S108" s="371"/>
    </row>
    <row r="109" spans="2:21" s="312" customFormat="1" ht="13" x14ac:dyDescent="0.15">
      <c r="P109" s="371"/>
      <c r="Q109" s="371"/>
      <c r="R109" s="371"/>
      <c r="S109" s="371"/>
    </row>
    <row r="110" spans="2:21" s="312" customFormat="1" ht="13" x14ac:dyDescent="0.15">
      <c r="B110" s="312" t="s">
        <v>264</v>
      </c>
      <c r="C110" s="319"/>
      <c r="J110" s="445" t="s">
        <v>265</v>
      </c>
      <c r="K110" s="446"/>
      <c r="L110" s="447"/>
      <c r="M110" s="434" t="s">
        <v>236</v>
      </c>
      <c r="N110" s="435"/>
      <c r="O110" s="436"/>
      <c r="P110" s="371"/>
      <c r="Q110" s="371"/>
      <c r="R110" s="371"/>
      <c r="S110" s="371"/>
    </row>
    <row r="111" spans="2:21" s="312" customFormat="1" ht="28" x14ac:dyDescent="0.15">
      <c r="B111" s="348" t="s">
        <v>237</v>
      </c>
      <c r="C111" s="452" t="s">
        <v>247</v>
      </c>
      <c r="D111" s="453"/>
      <c r="E111" s="453"/>
      <c r="F111" s="453"/>
      <c r="G111" s="453"/>
      <c r="H111" s="454"/>
      <c r="I111" s="365" t="s">
        <v>266</v>
      </c>
      <c r="J111" s="72" t="str">
        <f>+J19</f>
        <v>Industrieel onderzoek</v>
      </c>
      <c r="K111" s="72" t="str">
        <f>+K19</f>
        <v>Experimentele ontwikkeling</v>
      </c>
      <c r="L111" s="359" t="s">
        <v>254</v>
      </c>
      <c r="M111" s="72" t="str">
        <f>+J19</f>
        <v>Industrieel onderzoek</v>
      </c>
      <c r="N111" s="72" t="str">
        <f>+K19</f>
        <v>Experimentele ontwikkeling</v>
      </c>
      <c r="O111" s="348" t="s">
        <v>242</v>
      </c>
      <c r="P111" s="371"/>
      <c r="Q111" s="371"/>
      <c r="R111" s="371"/>
      <c r="S111" s="371"/>
    </row>
    <row r="112" spans="2:21" s="312" customFormat="1" ht="13" x14ac:dyDescent="0.15">
      <c r="B112" s="98"/>
      <c r="C112" s="426"/>
      <c r="D112" s="437"/>
      <c r="E112" s="437"/>
      <c r="F112" s="437"/>
      <c r="G112" s="437"/>
      <c r="H112" s="438"/>
      <c r="I112" s="99"/>
      <c r="J112" s="94"/>
      <c r="K112" s="94"/>
      <c r="L112" s="103"/>
      <c r="M112" s="315">
        <f>$I112*J112</f>
        <v>0</v>
      </c>
      <c r="N112" s="315">
        <f>$I112*K112</f>
        <v>0</v>
      </c>
      <c r="O112" s="133">
        <f>$I112*L112</f>
        <v>0</v>
      </c>
      <c r="P112" s="371"/>
      <c r="Q112" s="371"/>
      <c r="R112" s="371"/>
      <c r="S112" s="371"/>
    </row>
    <row r="113" spans="2:19" s="312" customFormat="1" ht="13" x14ac:dyDescent="0.15">
      <c r="B113" s="98"/>
      <c r="C113" s="426"/>
      <c r="D113" s="437"/>
      <c r="E113" s="437"/>
      <c r="F113" s="437"/>
      <c r="G113" s="437"/>
      <c r="H113" s="438"/>
      <c r="I113" s="99"/>
      <c r="J113" s="94"/>
      <c r="K113" s="94"/>
      <c r="L113" s="103"/>
      <c r="M113" s="315">
        <f t="shared" ref="M113:O129" si="12">$I113*J113</f>
        <v>0</v>
      </c>
      <c r="N113" s="315">
        <f t="shared" si="12"/>
        <v>0</v>
      </c>
      <c r="O113" s="133">
        <f t="shared" si="12"/>
        <v>0</v>
      </c>
      <c r="P113" s="371"/>
      <c r="Q113" s="371"/>
      <c r="R113" s="371"/>
      <c r="S113" s="371"/>
    </row>
    <row r="114" spans="2:19" s="312" customFormat="1" ht="13" x14ac:dyDescent="0.15">
      <c r="B114" s="98"/>
      <c r="C114" s="426"/>
      <c r="D114" s="437"/>
      <c r="E114" s="437"/>
      <c r="F114" s="437"/>
      <c r="G114" s="437"/>
      <c r="H114" s="438"/>
      <c r="I114" s="99"/>
      <c r="J114" s="94"/>
      <c r="K114" s="94"/>
      <c r="L114" s="103"/>
      <c r="M114" s="315">
        <f t="shared" si="12"/>
        <v>0</v>
      </c>
      <c r="N114" s="315">
        <f t="shared" si="12"/>
        <v>0</v>
      </c>
      <c r="O114" s="133">
        <f t="shared" si="12"/>
        <v>0</v>
      </c>
      <c r="P114" s="371"/>
      <c r="Q114" s="371"/>
      <c r="R114" s="371"/>
      <c r="S114" s="371"/>
    </row>
    <row r="115" spans="2:19" s="312" customFormat="1" ht="13" x14ac:dyDescent="0.15">
      <c r="B115" s="98"/>
      <c r="C115" s="426"/>
      <c r="D115" s="437"/>
      <c r="E115" s="437"/>
      <c r="F115" s="437"/>
      <c r="G115" s="437"/>
      <c r="H115" s="438"/>
      <c r="I115" s="99"/>
      <c r="J115" s="94"/>
      <c r="K115" s="94"/>
      <c r="L115" s="103"/>
      <c r="M115" s="315">
        <f t="shared" si="12"/>
        <v>0</v>
      </c>
      <c r="N115" s="315">
        <f t="shared" si="12"/>
        <v>0</v>
      </c>
      <c r="O115" s="133">
        <f t="shared" si="12"/>
        <v>0</v>
      </c>
      <c r="P115" s="371"/>
      <c r="Q115" s="371"/>
      <c r="R115" s="371"/>
      <c r="S115" s="371"/>
    </row>
    <row r="116" spans="2:19" s="312" customFormat="1" ht="13" x14ac:dyDescent="0.15">
      <c r="B116" s="98"/>
      <c r="C116" s="426"/>
      <c r="D116" s="437"/>
      <c r="E116" s="437"/>
      <c r="F116" s="437"/>
      <c r="G116" s="437"/>
      <c r="H116" s="438"/>
      <c r="I116" s="99"/>
      <c r="J116" s="94"/>
      <c r="K116" s="94"/>
      <c r="L116" s="103"/>
      <c r="M116" s="315">
        <f t="shared" si="12"/>
        <v>0</v>
      </c>
      <c r="N116" s="315">
        <f t="shared" si="12"/>
        <v>0</v>
      </c>
      <c r="O116" s="133">
        <f t="shared" si="12"/>
        <v>0</v>
      </c>
      <c r="P116" s="371"/>
      <c r="Q116" s="371"/>
      <c r="R116" s="371"/>
      <c r="S116" s="371"/>
    </row>
    <row r="117" spans="2:19" s="312" customFormat="1" ht="13" x14ac:dyDescent="0.15">
      <c r="B117" s="98"/>
      <c r="C117" s="426"/>
      <c r="D117" s="437"/>
      <c r="E117" s="437"/>
      <c r="F117" s="437"/>
      <c r="G117" s="437"/>
      <c r="H117" s="438"/>
      <c r="I117" s="99"/>
      <c r="J117" s="94"/>
      <c r="K117" s="94"/>
      <c r="L117" s="103"/>
      <c r="M117" s="315">
        <f t="shared" si="12"/>
        <v>0</v>
      </c>
      <c r="N117" s="315">
        <f t="shared" si="12"/>
        <v>0</v>
      </c>
      <c r="O117" s="133">
        <f t="shared" si="12"/>
        <v>0</v>
      </c>
      <c r="P117" s="371"/>
      <c r="Q117" s="371"/>
      <c r="R117" s="371"/>
      <c r="S117" s="371"/>
    </row>
    <row r="118" spans="2:19" s="312" customFormat="1" ht="13" x14ac:dyDescent="0.15">
      <c r="B118" s="98"/>
      <c r="C118" s="457"/>
      <c r="D118" s="458"/>
      <c r="E118" s="458"/>
      <c r="F118" s="458"/>
      <c r="G118" s="458"/>
      <c r="H118" s="458"/>
      <c r="I118" s="93"/>
      <c r="J118" s="94"/>
      <c r="K118" s="94"/>
      <c r="L118" s="104"/>
      <c r="M118" s="315">
        <f t="shared" si="12"/>
        <v>0</v>
      </c>
      <c r="N118" s="315">
        <f t="shared" si="12"/>
        <v>0</v>
      </c>
      <c r="O118" s="133">
        <f t="shared" si="12"/>
        <v>0</v>
      </c>
      <c r="P118" s="371"/>
      <c r="Q118" s="371"/>
      <c r="R118" s="371"/>
      <c r="S118" s="371"/>
    </row>
    <row r="119" spans="2:19" s="312" customFormat="1" ht="13" x14ac:dyDescent="0.15">
      <c r="B119" s="98"/>
      <c r="C119" s="457"/>
      <c r="D119" s="458"/>
      <c r="E119" s="458"/>
      <c r="F119" s="458"/>
      <c r="G119" s="458"/>
      <c r="H119" s="458"/>
      <c r="I119" s="93"/>
      <c r="J119" s="94"/>
      <c r="K119" s="94"/>
      <c r="L119" s="104"/>
      <c r="M119" s="315">
        <f t="shared" si="12"/>
        <v>0</v>
      </c>
      <c r="N119" s="315">
        <f t="shared" si="12"/>
        <v>0</v>
      </c>
      <c r="O119" s="133">
        <f t="shared" si="12"/>
        <v>0</v>
      </c>
      <c r="P119" s="371"/>
      <c r="Q119" s="371"/>
      <c r="R119" s="371"/>
      <c r="S119" s="371"/>
    </row>
    <row r="120" spans="2:19" s="312" customFormat="1" ht="13" x14ac:dyDescent="0.15">
      <c r="B120" s="98"/>
      <c r="C120" s="426"/>
      <c r="D120" s="437"/>
      <c r="E120" s="437"/>
      <c r="F120" s="437"/>
      <c r="G120" s="437"/>
      <c r="H120" s="438"/>
      <c r="I120" s="99"/>
      <c r="J120" s="94"/>
      <c r="K120" s="94"/>
      <c r="L120" s="103"/>
      <c r="M120" s="315">
        <f t="shared" si="12"/>
        <v>0</v>
      </c>
      <c r="N120" s="315">
        <f t="shared" si="12"/>
        <v>0</v>
      </c>
      <c r="O120" s="133">
        <f t="shared" si="12"/>
        <v>0</v>
      </c>
      <c r="P120" s="371"/>
      <c r="Q120" s="371"/>
      <c r="R120" s="371"/>
      <c r="S120" s="371"/>
    </row>
    <row r="121" spans="2:19" s="312" customFormat="1" ht="13" x14ac:dyDescent="0.15">
      <c r="B121" s="98"/>
      <c r="C121" s="426"/>
      <c r="D121" s="437"/>
      <c r="E121" s="437"/>
      <c r="F121" s="437"/>
      <c r="G121" s="437"/>
      <c r="H121" s="438"/>
      <c r="I121" s="99"/>
      <c r="J121" s="94"/>
      <c r="K121" s="94"/>
      <c r="L121" s="103"/>
      <c r="M121" s="315">
        <f t="shared" si="12"/>
        <v>0</v>
      </c>
      <c r="N121" s="315">
        <f t="shared" si="12"/>
        <v>0</v>
      </c>
      <c r="O121" s="133">
        <f t="shared" si="12"/>
        <v>0</v>
      </c>
      <c r="P121" s="371"/>
      <c r="Q121" s="371"/>
      <c r="R121" s="371"/>
      <c r="S121" s="371"/>
    </row>
    <row r="122" spans="2:19" s="312" customFormat="1" ht="13" x14ac:dyDescent="0.15">
      <c r="B122" s="98"/>
      <c r="C122" s="426"/>
      <c r="D122" s="437"/>
      <c r="E122" s="437"/>
      <c r="F122" s="437"/>
      <c r="G122" s="437"/>
      <c r="H122" s="438"/>
      <c r="I122" s="99"/>
      <c r="J122" s="94"/>
      <c r="K122" s="94"/>
      <c r="L122" s="103"/>
      <c r="M122" s="315">
        <f t="shared" si="12"/>
        <v>0</v>
      </c>
      <c r="N122" s="315">
        <f t="shared" si="12"/>
        <v>0</v>
      </c>
      <c r="O122" s="133">
        <f t="shared" si="12"/>
        <v>0</v>
      </c>
      <c r="P122" s="371"/>
      <c r="Q122" s="371"/>
      <c r="R122" s="371"/>
      <c r="S122" s="371"/>
    </row>
    <row r="123" spans="2:19" s="312" customFormat="1" ht="13" x14ac:dyDescent="0.15">
      <c r="B123" s="98"/>
      <c r="C123" s="426"/>
      <c r="D123" s="437"/>
      <c r="E123" s="437"/>
      <c r="F123" s="437"/>
      <c r="G123" s="437"/>
      <c r="H123" s="438"/>
      <c r="I123" s="99"/>
      <c r="J123" s="94"/>
      <c r="K123" s="94"/>
      <c r="L123" s="103"/>
      <c r="M123" s="315">
        <f t="shared" si="12"/>
        <v>0</v>
      </c>
      <c r="N123" s="315">
        <f t="shared" si="12"/>
        <v>0</v>
      </c>
      <c r="O123" s="133">
        <f t="shared" si="12"/>
        <v>0</v>
      </c>
      <c r="P123" s="371"/>
      <c r="Q123" s="371"/>
      <c r="R123" s="371"/>
      <c r="S123" s="371"/>
    </row>
    <row r="124" spans="2:19" s="312" customFormat="1" ht="13" x14ac:dyDescent="0.15">
      <c r="B124" s="98"/>
      <c r="C124" s="426"/>
      <c r="D124" s="437"/>
      <c r="E124" s="437"/>
      <c r="F124" s="437"/>
      <c r="G124" s="437"/>
      <c r="H124" s="438"/>
      <c r="I124" s="99"/>
      <c r="J124" s="94"/>
      <c r="K124" s="94"/>
      <c r="L124" s="103"/>
      <c r="M124" s="315">
        <f t="shared" si="12"/>
        <v>0</v>
      </c>
      <c r="N124" s="315">
        <f t="shared" si="12"/>
        <v>0</v>
      </c>
      <c r="O124" s="133">
        <f t="shared" si="12"/>
        <v>0</v>
      </c>
      <c r="P124" s="371"/>
      <c r="Q124" s="371"/>
      <c r="R124" s="371"/>
      <c r="S124" s="371"/>
    </row>
    <row r="125" spans="2:19" s="312" customFormat="1" ht="13" x14ac:dyDescent="0.15">
      <c r="B125" s="98"/>
      <c r="C125" s="426"/>
      <c r="D125" s="437"/>
      <c r="E125" s="437"/>
      <c r="F125" s="437"/>
      <c r="G125" s="437"/>
      <c r="H125" s="438"/>
      <c r="I125" s="99"/>
      <c r="J125" s="94"/>
      <c r="K125" s="94"/>
      <c r="L125" s="103"/>
      <c r="M125" s="315">
        <f t="shared" si="12"/>
        <v>0</v>
      </c>
      <c r="N125" s="315">
        <f t="shared" si="12"/>
        <v>0</v>
      </c>
      <c r="O125" s="133">
        <f t="shared" si="12"/>
        <v>0</v>
      </c>
      <c r="P125" s="371"/>
      <c r="Q125" s="371"/>
      <c r="R125" s="371"/>
      <c r="S125" s="371"/>
    </row>
    <row r="126" spans="2:19" s="312" customFormat="1" ht="13" x14ac:dyDescent="0.15">
      <c r="B126" s="98"/>
      <c r="C126" s="426"/>
      <c r="D126" s="437"/>
      <c r="E126" s="437"/>
      <c r="F126" s="437"/>
      <c r="G126" s="437"/>
      <c r="H126" s="438"/>
      <c r="I126" s="99"/>
      <c r="J126" s="94"/>
      <c r="K126" s="94"/>
      <c r="L126" s="103"/>
      <c r="M126" s="315">
        <f t="shared" si="12"/>
        <v>0</v>
      </c>
      <c r="N126" s="315">
        <f t="shared" si="12"/>
        <v>0</v>
      </c>
      <c r="O126" s="133">
        <f t="shared" si="12"/>
        <v>0</v>
      </c>
      <c r="P126" s="371"/>
      <c r="Q126" s="371"/>
      <c r="R126" s="371"/>
      <c r="S126" s="371"/>
    </row>
    <row r="127" spans="2:19" s="312" customFormat="1" ht="13" x14ac:dyDescent="0.15">
      <c r="B127" s="98"/>
      <c r="C127" s="426"/>
      <c r="D127" s="437"/>
      <c r="E127" s="437"/>
      <c r="F127" s="437"/>
      <c r="G127" s="437"/>
      <c r="H127" s="438"/>
      <c r="I127" s="99"/>
      <c r="J127" s="94"/>
      <c r="K127" s="94"/>
      <c r="L127" s="103"/>
      <c r="M127" s="315">
        <f t="shared" si="12"/>
        <v>0</v>
      </c>
      <c r="N127" s="315">
        <f t="shared" si="12"/>
        <v>0</v>
      </c>
      <c r="O127" s="133">
        <f t="shared" si="12"/>
        <v>0</v>
      </c>
      <c r="P127" s="371"/>
      <c r="Q127" s="371"/>
      <c r="R127" s="371"/>
      <c r="S127" s="371"/>
    </row>
    <row r="128" spans="2:19" s="312" customFormat="1" ht="13" x14ac:dyDescent="0.15">
      <c r="B128" s="98"/>
      <c r="C128" s="426"/>
      <c r="D128" s="437"/>
      <c r="E128" s="437"/>
      <c r="F128" s="437"/>
      <c r="G128" s="437"/>
      <c r="H128" s="438"/>
      <c r="I128" s="99"/>
      <c r="J128" s="94"/>
      <c r="K128" s="94"/>
      <c r="L128" s="103"/>
      <c r="M128" s="315">
        <f t="shared" si="12"/>
        <v>0</v>
      </c>
      <c r="N128" s="315">
        <f t="shared" si="12"/>
        <v>0</v>
      </c>
      <c r="O128" s="133">
        <f t="shared" si="12"/>
        <v>0</v>
      </c>
      <c r="P128" s="371"/>
      <c r="Q128" s="371"/>
      <c r="R128" s="371"/>
      <c r="S128" s="371"/>
    </row>
    <row r="129" spans="2:19" s="312" customFormat="1" ht="13" x14ac:dyDescent="0.15">
      <c r="B129" s="98"/>
      <c r="C129" s="426"/>
      <c r="D129" s="437"/>
      <c r="E129" s="437"/>
      <c r="F129" s="437"/>
      <c r="G129" s="437"/>
      <c r="H129" s="438"/>
      <c r="I129" s="99"/>
      <c r="J129" s="94"/>
      <c r="K129" s="94"/>
      <c r="L129" s="103"/>
      <c r="M129" s="315">
        <f t="shared" si="12"/>
        <v>0</v>
      </c>
      <c r="N129" s="315">
        <f t="shared" si="12"/>
        <v>0</v>
      </c>
      <c r="O129" s="133">
        <f t="shared" si="12"/>
        <v>0</v>
      </c>
      <c r="P129" s="371"/>
      <c r="Q129" s="371"/>
      <c r="R129" s="371"/>
      <c r="S129" s="371"/>
    </row>
    <row r="130" spans="2:19" s="312" customFormat="1" ht="13" x14ac:dyDescent="0.15">
      <c r="M130" s="167">
        <f>SUM(M112:M129)</f>
        <v>0</v>
      </c>
      <c r="N130" s="167">
        <f>SUM(N112:N129)</f>
        <v>0</v>
      </c>
      <c r="O130" s="167">
        <f>SUM(O112:O129)</f>
        <v>0</v>
      </c>
      <c r="P130" s="371"/>
      <c r="Q130" s="371"/>
      <c r="R130" s="371"/>
      <c r="S130" s="371"/>
    </row>
    <row r="131" spans="2:19" s="312" customFormat="1" ht="13" x14ac:dyDescent="0.15"/>
    <row r="132" spans="2:19" s="312" customFormat="1" ht="13" x14ac:dyDescent="0.15">
      <c r="B132" s="312" t="s">
        <v>267</v>
      </c>
      <c r="C132" s="319"/>
      <c r="M132" s="434" t="s">
        <v>236</v>
      </c>
      <c r="N132" s="435"/>
      <c r="O132" s="436"/>
      <c r="P132" s="371"/>
      <c r="Q132" s="371"/>
      <c r="R132" s="371"/>
      <c r="S132" s="371"/>
    </row>
    <row r="133" spans="2:19" s="312" customFormat="1" ht="28" x14ac:dyDescent="0.15">
      <c r="B133" s="348" t="s">
        <v>237</v>
      </c>
      <c r="C133" s="365" t="s">
        <v>268</v>
      </c>
      <c r="D133" s="369"/>
      <c r="E133" s="429" t="s">
        <v>247</v>
      </c>
      <c r="F133" s="430"/>
      <c r="G133" s="430"/>
      <c r="H133" s="430"/>
      <c r="I133" s="430"/>
      <c r="J133" s="430"/>
      <c r="K133" s="430"/>
      <c r="L133" s="431"/>
      <c r="M133" s="72" t="str">
        <f>+J19</f>
        <v>Industrieel onderzoek</v>
      </c>
      <c r="N133" s="72" t="str">
        <f>+K19</f>
        <v>Experimentele ontwikkeling</v>
      </c>
      <c r="O133" s="72" t="s">
        <v>242</v>
      </c>
      <c r="P133" s="371"/>
      <c r="Q133" s="371"/>
      <c r="R133" s="371"/>
      <c r="S133" s="371"/>
    </row>
    <row r="134" spans="2:19" s="312" customFormat="1" ht="13" x14ac:dyDescent="0.15">
      <c r="B134" s="98"/>
      <c r="C134" s="99"/>
      <c r="D134" s="105"/>
      <c r="E134" s="426"/>
      <c r="F134" s="427"/>
      <c r="G134" s="427"/>
      <c r="H134" s="427"/>
      <c r="I134" s="427"/>
      <c r="J134" s="427"/>
      <c r="K134" s="427"/>
      <c r="L134" s="428"/>
      <c r="M134" s="94"/>
      <c r="N134" s="94"/>
      <c r="O134" s="106"/>
      <c r="P134" s="371"/>
      <c r="Q134" s="371"/>
      <c r="R134" s="371"/>
      <c r="S134" s="371"/>
    </row>
    <row r="135" spans="2:19" s="312" customFormat="1" ht="13" x14ac:dyDescent="0.15">
      <c r="B135" s="98"/>
      <c r="C135" s="99"/>
      <c r="D135" s="105"/>
      <c r="E135" s="426"/>
      <c r="F135" s="427"/>
      <c r="G135" s="427"/>
      <c r="H135" s="427"/>
      <c r="I135" s="427"/>
      <c r="J135" s="427"/>
      <c r="K135" s="427"/>
      <c r="L135" s="428"/>
      <c r="M135" s="94"/>
      <c r="N135" s="94"/>
      <c r="O135" s="106"/>
      <c r="P135" s="371"/>
      <c r="Q135" s="371"/>
      <c r="R135" s="371"/>
      <c r="S135" s="371"/>
    </row>
    <row r="136" spans="2:19" s="312" customFormat="1" ht="13" x14ac:dyDescent="0.15">
      <c r="B136" s="98"/>
      <c r="C136" s="99"/>
      <c r="D136" s="105"/>
      <c r="E136" s="426"/>
      <c r="F136" s="427"/>
      <c r="G136" s="427"/>
      <c r="H136" s="427"/>
      <c r="I136" s="427"/>
      <c r="J136" s="427"/>
      <c r="K136" s="427"/>
      <c r="L136" s="428"/>
      <c r="M136" s="94"/>
      <c r="N136" s="94"/>
      <c r="O136" s="106"/>
      <c r="P136" s="371"/>
      <c r="Q136" s="371"/>
      <c r="R136" s="371"/>
      <c r="S136" s="371"/>
    </row>
    <row r="137" spans="2:19" s="312" customFormat="1" ht="13" x14ac:dyDescent="0.15">
      <c r="B137" s="98"/>
      <c r="C137" s="99"/>
      <c r="D137" s="105"/>
      <c r="E137" s="426"/>
      <c r="F137" s="427"/>
      <c r="G137" s="427"/>
      <c r="H137" s="427"/>
      <c r="I137" s="427"/>
      <c r="J137" s="427"/>
      <c r="K137" s="427"/>
      <c r="L137" s="428"/>
      <c r="M137" s="94"/>
      <c r="N137" s="94"/>
      <c r="O137" s="106"/>
      <c r="P137" s="371"/>
      <c r="Q137" s="371"/>
      <c r="R137" s="371"/>
      <c r="S137" s="371"/>
    </row>
    <row r="138" spans="2:19" s="312" customFormat="1" ht="13" x14ac:dyDescent="0.15">
      <c r="B138" s="98"/>
      <c r="C138" s="99"/>
      <c r="D138" s="105"/>
      <c r="E138" s="426"/>
      <c r="F138" s="427"/>
      <c r="G138" s="427"/>
      <c r="H138" s="427"/>
      <c r="I138" s="427"/>
      <c r="J138" s="427"/>
      <c r="K138" s="427"/>
      <c r="L138" s="428"/>
      <c r="M138" s="94"/>
      <c r="N138" s="94"/>
      <c r="O138" s="106"/>
      <c r="P138" s="371"/>
      <c r="Q138" s="371"/>
      <c r="R138" s="371"/>
      <c r="S138" s="371"/>
    </row>
    <row r="139" spans="2:19" s="312" customFormat="1" ht="13" x14ac:dyDescent="0.15">
      <c r="B139" s="98"/>
      <c r="C139" s="99"/>
      <c r="D139" s="105"/>
      <c r="E139" s="426"/>
      <c r="F139" s="427"/>
      <c r="G139" s="427"/>
      <c r="H139" s="427"/>
      <c r="I139" s="427"/>
      <c r="J139" s="427"/>
      <c r="K139" s="427"/>
      <c r="L139" s="428"/>
      <c r="M139" s="94"/>
      <c r="N139" s="94"/>
      <c r="O139" s="106"/>
      <c r="P139" s="371"/>
      <c r="Q139" s="371"/>
      <c r="R139" s="371"/>
      <c r="S139" s="371"/>
    </row>
    <row r="140" spans="2:19" s="312" customFormat="1" ht="13" x14ac:dyDescent="0.15">
      <c r="B140" s="98"/>
      <c r="C140" s="99"/>
      <c r="D140" s="105"/>
      <c r="E140" s="426"/>
      <c r="F140" s="427"/>
      <c r="G140" s="427"/>
      <c r="H140" s="427"/>
      <c r="I140" s="427"/>
      <c r="J140" s="427"/>
      <c r="K140" s="427"/>
      <c r="L140" s="428"/>
      <c r="M140" s="94"/>
      <c r="N140" s="94"/>
      <c r="O140" s="106"/>
      <c r="P140" s="371"/>
      <c r="Q140" s="371"/>
      <c r="R140" s="371"/>
      <c r="S140" s="371"/>
    </row>
    <row r="141" spans="2:19" s="312" customFormat="1" ht="13" x14ac:dyDescent="0.15">
      <c r="B141" s="98"/>
      <c r="C141" s="99"/>
      <c r="D141" s="105"/>
      <c r="E141" s="426"/>
      <c r="F141" s="427"/>
      <c r="G141" s="427"/>
      <c r="H141" s="427"/>
      <c r="I141" s="427"/>
      <c r="J141" s="427"/>
      <c r="K141" s="427"/>
      <c r="L141" s="428"/>
      <c r="M141" s="94"/>
      <c r="N141" s="94"/>
      <c r="O141" s="106"/>
      <c r="P141" s="371"/>
      <c r="Q141" s="371"/>
      <c r="R141" s="371"/>
      <c r="S141" s="371"/>
    </row>
    <row r="142" spans="2:19" s="312" customFormat="1" ht="13" x14ac:dyDescent="0.15">
      <c r="B142" s="98"/>
      <c r="C142" s="99"/>
      <c r="D142" s="105"/>
      <c r="E142" s="426"/>
      <c r="F142" s="427"/>
      <c r="G142" s="427"/>
      <c r="H142" s="427"/>
      <c r="I142" s="427"/>
      <c r="J142" s="427"/>
      <c r="K142" s="427"/>
      <c r="L142" s="428"/>
      <c r="M142" s="94"/>
      <c r="N142" s="94"/>
      <c r="O142" s="106"/>
      <c r="P142" s="371"/>
      <c r="Q142" s="371"/>
      <c r="R142" s="371"/>
      <c r="S142" s="371"/>
    </row>
    <row r="143" spans="2:19" s="312" customFormat="1" ht="13" x14ac:dyDescent="0.15">
      <c r="B143" s="98"/>
      <c r="C143" s="99"/>
      <c r="D143" s="105"/>
      <c r="E143" s="426"/>
      <c r="F143" s="427"/>
      <c r="G143" s="427"/>
      <c r="H143" s="427"/>
      <c r="I143" s="427"/>
      <c r="J143" s="427"/>
      <c r="K143" s="427"/>
      <c r="L143" s="428"/>
      <c r="M143" s="94"/>
      <c r="N143" s="94"/>
      <c r="O143" s="106"/>
      <c r="P143" s="371"/>
      <c r="Q143" s="371"/>
      <c r="R143" s="371"/>
      <c r="S143" s="371"/>
    </row>
    <row r="144" spans="2:19" s="312" customFormat="1" ht="13" x14ac:dyDescent="0.15">
      <c r="B144" s="98"/>
      <c r="C144" s="99"/>
      <c r="D144" s="105"/>
      <c r="E144" s="426"/>
      <c r="F144" s="427"/>
      <c r="G144" s="427"/>
      <c r="H144" s="427"/>
      <c r="I144" s="427"/>
      <c r="J144" s="427"/>
      <c r="K144" s="427"/>
      <c r="L144" s="428"/>
      <c r="M144" s="94"/>
      <c r="N144" s="94"/>
      <c r="O144" s="106"/>
      <c r="P144" s="371"/>
      <c r="Q144" s="371"/>
      <c r="R144" s="371"/>
      <c r="S144" s="371"/>
    </row>
    <row r="145" spans="1:20" s="312" customFormat="1" ht="13" x14ac:dyDescent="0.15">
      <c r="B145" s="98"/>
      <c r="C145" s="99"/>
      <c r="D145" s="105"/>
      <c r="E145" s="426"/>
      <c r="F145" s="427"/>
      <c r="G145" s="427"/>
      <c r="H145" s="427"/>
      <c r="I145" s="427"/>
      <c r="J145" s="427"/>
      <c r="K145" s="427"/>
      <c r="L145" s="428"/>
      <c r="M145" s="94"/>
      <c r="N145" s="94"/>
      <c r="O145" s="106"/>
      <c r="P145" s="371"/>
      <c r="Q145" s="371"/>
      <c r="R145" s="371"/>
      <c r="S145" s="371"/>
    </row>
    <row r="146" spans="1:20" s="312" customFormat="1" ht="13" x14ac:dyDescent="0.15">
      <c r="B146" s="98"/>
      <c r="C146" s="99"/>
      <c r="D146" s="105"/>
      <c r="E146" s="426"/>
      <c r="F146" s="427"/>
      <c r="G146" s="427"/>
      <c r="H146" s="427"/>
      <c r="I146" s="427"/>
      <c r="J146" s="427"/>
      <c r="K146" s="427"/>
      <c r="L146" s="428"/>
      <c r="M146" s="94"/>
      <c r="N146" s="94"/>
      <c r="O146" s="106"/>
      <c r="P146" s="371"/>
      <c r="Q146" s="371"/>
      <c r="R146" s="371"/>
      <c r="S146" s="371"/>
    </row>
    <row r="147" spans="1:20" s="312" customFormat="1" ht="13" x14ac:dyDescent="0.15">
      <c r="B147" s="98"/>
      <c r="C147" s="99"/>
      <c r="D147" s="105"/>
      <c r="E147" s="426"/>
      <c r="F147" s="427"/>
      <c r="G147" s="427"/>
      <c r="H147" s="427"/>
      <c r="I147" s="427"/>
      <c r="J147" s="427"/>
      <c r="K147" s="427"/>
      <c r="L147" s="428"/>
      <c r="M147" s="94"/>
      <c r="N147" s="94"/>
      <c r="O147" s="106"/>
      <c r="P147" s="371"/>
      <c r="Q147" s="371"/>
      <c r="R147" s="371"/>
      <c r="S147" s="371"/>
    </row>
    <row r="148" spans="1:20" s="312" customFormat="1" ht="13" x14ac:dyDescent="0.15">
      <c r="B148" s="98"/>
      <c r="C148" s="99"/>
      <c r="D148" s="105"/>
      <c r="E148" s="426"/>
      <c r="F148" s="427"/>
      <c r="G148" s="427"/>
      <c r="H148" s="427"/>
      <c r="I148" s="427"/>
      <c r="J148" s="427"/>
      <c r="K148" s="427"/>
      <c r="L148" s="428"/>
      <c r="M148" s="94"/>
      <c r="N148" s="94"/>
      <c r="O148" s="106"/>
      <c r="P148" s="371"/>
      <c r="Q148" s="371"/>
      <c r="R148" s="371"/>
      <c r="S148" s="371"/>
    </row>
    <row r="149" spans="1:20" s="312" customFormat="1" ht="13" x14ac:dyDescent="0.15">
      <c r="B149" s="98"/>
      <c r="C149" s="99"/>
      <c r="D149" s="105"/>
      <c r="E149" s="426"/>
      <c r="F149" s="427"/>
      <c r="G149" s="427"/>
      <c r="H149" s="427"/>
      <c r="I149" s="427"/>
      <c r="J149" s="427"/>
      <c r="K149" s="427"/>
      <c r="L149" s="428"/>
      <c r="M149" s="94"/>
      <c r="N149" s="94"/>
      <c r="O149" s="106"/>
      <c r="P149" s="371"/>
      <c r="Q149" s="371"/>
      <c r="R149" s="371"/>
      <c r="S149" s="371"/>
    </row>
    <row r="150" spans="1:20" s="312" customFormat="1" ht="13" x14ac:dyDescent="0.15">
      <c r="B150" s="98"/>
      <c r="C150" s="99"/>
      <c r="D150" s="105"/>
      <c r="E150" s="426"/>
      <c r="F150" s="427"/>
      <c r="G150" s="427"/>
      <c r="H150" s="427"/>
      <c r="I150" s="427"/>
      <c r="J150" s="427"/>
      <c r="K150" s="427"/>
      <c r="L150" s="428"/>
      <c r="M150" s="94"/>
      <c r="N150" s="94"/>
      <c r="O150" s="106"/>
      <c r="P150" s="371"/>
      <c r="Q150" s="371"/>
      <c r="R150" s="371"/>
      <c r="S150" s="371"/>
    </row>
    <row r="151" spans="1:20" s="312" customFormat="1" ht="13" x14ac:dyDescent="0.15">
      <c r="B151" s="98"/>
      <c r="C151" s="99"/>
      <c r="D151" s="105"/>
      <c r="E151" s="426"/>
      <c r="F151" s="427"/>
      <c r="G151" s="427"/>
      <c r="H151" s="427"/>
      <c r="I151" s="427"/>
      <c r="J151" s="427"/>
      <c r="K151" s="427"/>
      <c r="L151" s="428"/>
      <c r="M151" s="94"/>
      <c r="N151" s="94"/>
      <c r="O151" s="106"/>
      <c r="P151" s="371"/>
      <c r="Q151" s="371"/>
      <c r="R151" s="371"/>
      <c r="S151" s="371"/>
    </row>
    <row r="152" spans="1:20" s="312" customFormat="1" ht="13" x14ac:dyDescent="0.15">
      <c r="M152" s="316">
        <f>SUM(M134:M151)</f>
        <v>0</v>
      </c>
      <c r="N152" s="316">
        <f>SUM(N134:N151)</f>
        <v>0</v>
      </c>
      <c r="O152" s="257">
        <f>SUM(O134:O151)</f>
        <v>0</v>
      </c>
      <c r="P152" s="371"/>
      <c r="Q152" s="371"/>
      <c r="R152" s="371"/>
      <c r="S152" s="371"/>
    </row>
    <row r="153" spans="1:20" s="312" customFormat="1" ht="13" x14ac:dyDescent="0.15">
      <c r="M153" s="374"/>
      <c r="N153" s="374"/>
      <c r="P153" s="371"/>
      <c r="Q153" s="371"/>
      <c r="R153" s="371"/>
      <c r="S153" s="371"/>
    </row>
    <row r="154" spans="1:20" s="312" customFormat="1" ht="13" x14ac:dyDescent="0.15">
      <c r="I154" s="312" t="s">
        <v>269</v>
      </c>
      <c r="M154" s="314">
        <f>+M108+M130+M152</f>
        <v>0</v>
      </c>
      <c r="N154" s="314">
        <f>+N108+N130+N152</f>
        <v>0</v>
      </c>
      <c r="O154" s="167">
        <f>O108+O130+O152</f>
        <v>0</v>
      </c>
      <c r="P154" s="371"/>
      <c r="Q154" s="371"/>
      <c r="R154" s="371"/>
      <c r="S154" s="371"/>
    </row>
    <row r="155" spans="1:20" s="312" customFormat="1" ht="13" x14ac:dyDescent="0.15">
      <c r="P155" s="73"/>
      <c r="Q155" s="73"/>
      <c r="R155" s="73"/>
      <c r="S155" s="73"/>
    </row>
    <row r="156" spans="1:20" ht="13" x14ac:dyDescent="0.15">
      <c r="B156" s="324" t="s">
        <v>270</v>
      </c>
      <c r="C156" s="325"/>
      <c r="D156" s="375"/>
      <c r="E156" s="376"/>
      <c r="F156" s="325"/>
      <c r="G156" s="325"/>
      <c r="H156" s="325"/>
      <c r="I156" s="325"/>
      <c r="J156" s="325"/>
      <c r="K156" s="325"/>
      <c r="L156" s="325"/>
      <c r="M156" s="325"/>
      <c r="N156" s="325"/>
      <c r="O156" s="325"/>
      <c r="P156" s="377"/>
      <c r="Q156" s="327"/>
      <c r="R156" s="327"/>
      <c r="S156" s="327"/>
      <c r="T156" s="319"/>
    </row>
    <row r="157" spans="1:20" ht="13" x14ac:dyDescent="0.15">
      <c r="B157" s="324" t="s">
        <v>271</v>
      </c>
      <c r="C157" s="325"/>
      <c r="D157" s="375"/>
      <c r="E157" s="376"/>
      <c r="F157" s="325"/>
      <c r="G157" s="325"/>
      <c r="H157" s="325"/>
      <c r="I157" s="325"/>
      <c r="J157" s="325"/>
      <c r="K157" s="325"/>
      <c r="L157" s="325"/>
      <c r="M157" s="325"/>
      <c r="N157" s="378"/>
      <c r="O157" s="325"/>
      <c r="P157" s="379"/>
      <c r="Q157" s="327"/>
      <c r="R157" s="327"/>
      <c r="S157" s="327"/>
      <c r="T157" s="319"/>
    </row>
    <row r="158" spans="1:20" ht="13" x14ac:dyDescent="0.15">
      <c r="B158" s="319"/>
      <c r="C158" s="361"/>
      <c r="D158" s="319"/>
      <c r="E158" s="319"/>
      <c r="F158" s="319"/>
      <c r="G158" s="319"/>
      <c r="H158" s="319"/>
      <c r="I158" s="319"/>
      <c r="J158" s="319"/>
      <c r="K158" s="319"/>
      <c r="L158" s="319"/>
      <c r="M158" s="319"/>
      <c r="N158" s="319"/>
      <c r="O158" s="319"/>
      <c r="P158" s="319"/>
      <c r="Q158" s="319"/>
      <c r="R158" s="319"/>
      <c r="S158" s="319"/>
    </row>
    <row r="159" spans="1:20" ht="28" x14ac:dyDescent="0.15">
      <c r="A159" s="3"/>
      <c r="B159" s="367" t="s">
        <v>272</v>
      </c>
      <c r="C159" s="373"/>
      <c r="D159" s="373"/>
      <c r="E159" s="373"/>
      <c r="F159" s="373"/>
      <c r="G159" s="373"/>
      <c r="H159" s="373"/>
      <c r="I159" s="373"/>
      <c r="J159" s="373"/>
      <c r="K159" s="373"/>
      <c r="L159" s="72" t="str">
        <f>+J19</f>
        <v>Industrieel onderzoek</v>
      </c>
      <c r="M159" s="380" t="str">
        <f>+K19</f>
        <v>Experimentele ontwikkeling</v>
      </c>
      <c r="N159" s="359" t="s">
        <v>242</v>
      </c>
      <c r="O159" s="381" t="s">
        <v>175</v>
      </c>
      <c r="P159" s="382"/>
      <c r="Q159" s="383"/>
      <c r="R159" s="383"/>
      <c r="S159" s="383"/>
      <c r="T159" s="383"/>
    </row>
    <row r="160" spans="1:20" ht="13" x14ac:dyDescent="0.15">
      <c r="B160" s="384" t="s">
        <v>233</v>
      </c>
      <c r="C160" s="385" t="s">
        <v>234</v>
      </c>
      <c r="D160" s="385"/>
      <c r="E160" s="385"/>
      <c r="F160" s="385"/>
      <c r="G160" s="385"/>
      <c r="H160" s="385"/>
      <c r="I160" s="385"/>
      <c r="J160" s="385"/>
      <c r="K160" s="385"/>
      <c r="L160" s="310">
        <f>M56</f>
        <v>0</v>
      </c>
      <c r="M160" s="310">
        <f>N56</f>
        <v>0</v>
      </c>
      <c r="N160" s="310">
        <f>O56</f>
        <v>0</v>
      </c>
      <c r="O160" s="386">
        <f>SUM(L160:N160)</f>
        <v>0</v>
      </c>
      <c r="P160" s="387"/>
      <c r="Q160" s="337"/>
      <c r="R160" s="337"/>
      <c r="S160" s="337"/>
      <c r="T160" s="337"/>
    </row>
    <row r="161" spans="2:21" ht="13" x14ac:dyDescent="0.15">
      <c r="B161" s="384" t="s">
        <v>244</v>
      </c>
      <c r="C161" s="385" t="s">
        <v>245</v>
      </c>
      <c r="D161" s="385"/>
      <c r="E161" s="385"/>
      <c r="F161" s="385"/>
      <c r="G161" s="385"/>
      <c r="H161" s="385"/>
      <c r="I161" s="385"/>
      <c r="J161" s="385"/>
      <c r="K161" s="385"/>
      <c r="L161" s="310">
        <f>M84</f>
        <v>0</v>
      </c>
      <c r="M161" s="310">
        <f>N84</f>
        <v>0</v>
      </c>
      <c r="N161" s="310">
        <f>O84</f>
        <v>0</v>
      </c>
      <c r="O161" s="386">
        <f>SUM(L161:N161)</f>
        <v>0</v>
      </c>
      <c r="P161" s="387"/>
      <c r="Q161" s="337"/>
      <c r="R161" s="337"/>
      <c r="S161" s="337"/>
      <c r="T161" s="337"/>
    </row>
    <row r="162" spans="2:21" ht="13" x14ac:dyDescent="0.15">
      <c r="B162" s="384" t="s">
        <v>257</v>
      </c>
      <c r="C162" s="385" t="s">
        <v>258</v>
      </c>
      <c r="D162" s="385"/>
      <c r="E162" s="385"/>
      <c r="F162" s="385"/>
      <c r="G162" s="385"/>
      <c r="H162" s="385"/>
      <c r="I162" s="385"/>
      <c r="J162" s="385"/>
      <c r="K162" s="385"/>
      <c r="L162" s="310">
        <f>M154</f>
        <v>0</v>
      </c>
      <c r="M162" s="310">
        <f>N154</f>
        <v>0</v>
      </c>
      <c r="N162" s="310">
        <f>O154</f>
        <v>0</v>
      </c>
      <c r="O162" s="386">
        <f>SUM(L162:N162)</f>
        <v>0</v>
      </c>
      <c r="P162" s="387"/>
      <c r="Q162" s="337"/>
      <c r="R162" s="337"/>
      <c r="S162" s="337"/>
      <c r="T162" s="337"/>
    </row>
    <row r="163" spans="2:21" ht="13" x14ac:dyDescent="0.15">
      <c r="B163" s="312"/>
      <c r="C163" s="312"/>
      <c r="D163" s="319"/>
      <c r="E163" s="319"/>
      <c r="F163" s="319"/>
      <c r="G163" s="319"/>
      <c r="H163" s="319"/>
      <c r="I163" s="319"/>
      <c r="J163" s="319"/>
      <c r="K163" s="319"/>
      <c r="L163" s="388"/>
      <c r="M163" s="389"/>
      <c r="N163" s="319"/>
      <c r="O163" s="390"/>
      <c r="P163" s="390"/>
      <c r="Q163" s="337"/>
      <c r="R163" s="337"/>
      <c r="S163" s="337"/>
      <c r="T163" s="337"/>
    </row>
    <row r="164" spans="2:21" ht="13" x14ac:dyDescent="0.15">
      <c r="B164" s="391" t="s">
        <v>273</v>
      </c>
      <c r="C164" s="392" t="s">
        <v>274</v>
      </c>
      <c r="D164" s="392"/>
      <c r="E164" s="392"/>
      <c r="F164" s="392"/>
      <c r="G164" s="392"/>
      <c r="H164" s="392"/>
      <c r="I164" s="392"/>
      <c r="J164" s="392"/>
      <c r="K164" s="392"/>
      <c r="L164" s="135">
        <f>SUM(L160:L162)</f>
        <v>0</v>
      </c>
      <c r="M164" s="135">
        <f>SUM(M160:M162)</f>
        <v>0</v>
      </c>
      <c r="N164" s="135">
        <f>SUM(N160:N162)</f>
        <v>0</v>
      </c>
      <c r="O164" s="167">
        <f>SUM(O160:O162)</f>
        <v>0</v>
      </c>
      <c r="P164" s="242"/>
      <c r="Q164" s="337"/>
      <c r="R164" s="337"/>
      <c r="S164" s="337"/>
      <c r="T164" s="337"/>
    </row>
    <row r="165" spans="2:21" ht="13" x14ac:dyDescent="0.15">
      <c r="B165" s="393"/>
      <c r="C165" s="393"/>
      <c r="D165" s="319"/>
      <c r="E165" s="319"/>
      <c r="F165" s="319"/>
      <c r="G165" s="319"/>
      <c r="H165" s="319"/>
      <c r="I165" s="319"/>
      <c r="J165" s="319"/>
      <c r="K165" s="319"/>
      <c r="L165" s="388"/>
      <c r="M165" s="389"/>
      <c r="N165" s="319"/>
      <c r="O165" s="319"/>
      <c r="P165" s="319"/>
      <c r="Q165" s="337"/>
      <c r="R165" s="337"/>
      <c r="S165" s="337"/>
      <c r="T165" s="337"/>
    </row>
    <row r="166" spans="2:21" ht="13" x14ac:dyDescent="0.15">
      <c r="B166" s="384" t="s">
        <v>275</v>
      </c>
      <c r="C166" s="385"/>
      <c r="D166" s="385"/>
      <c r="E166" s="385"/>
      <c r="F166" s="394"/>
      <c r="G166" s="385"/>
      <c r="H166" s="385"/>
      <c r="I166" s="385"/>
      <c r="J166" s="395"/>
      <c r="K166" s="395"/>
      <c r="L166" s="260" t="e">
        <f>+Deelnemersoverzicht!E22</f>
        <v>#N/A</v>
      </c>
      <c r="M166" s="260" t="e">
        <f>+Deelnemersoverzicht!F22</f>
        <v>#N/A</v>
      </c>
      <c r="N166" s="260">
        <f>+Deelnemersoverzicht!G22</f>
        <v>0</v>
      </c>
      <c r="O166" s="74"/>
      <c r="P166" s="243"/>
      <c r="Q166" s="337"/>
      <c r="R166" s="337"/>
      <c r="S166" s="337"/>
      <c r="T166" s="337"/>
    </row>
    <row r="167" spans="2:21" ht="13" x14ac:dyDescent="0.15">
      <c r="B167" s="384" t="s">
        <v>276</v>
      </c>
      <c r="C167" s="385"/>
      <c r="D167" s="385"/>
      <c r="E167" s="385"/>
      <c r="F167" s="385"/>
      <c r="G167" s="385"/>
      <c r="H167" s="385"/>
      <c r="I167" s="385"/>
      <c r="J167" s="385"/>
      <c r="K167" s="385"/>
      <c r="L167" s="167" t="e">
        <f>L164*L166</f>
        <v>#N/A</v>
      </c>
      <c r="M167" s="167" t="e">
        <f>M164*M166</f>
        <v>#N/A</v>
      </c>
      <c r="N167" s="167">
        <f>N164*N166</f>
        <v>0</v>
      </c>
      <c r="O167" s="75"/>
      <c r="P167" s="242"/>
      <c r="Q167" s="337"/>
      <c r="R167" s="337"/>
      <c r="S167" s="337"/>
      <c r="T167" s="337"/>
    </row>
    <row r="168" spans="2:21" x14ac:dyDescent="0.2">
      <c r="B168" s="391" t="s">
        <v>195</v>
      </c>
      <c r="C168" s="392"/>
      <c r="D168" s="392"/>
      <c r="E168" s="392"/>
      <c r="F168" s="392"/>
      <c r="G168" s="396"/>
      <c r="H168" s="397"/>
      <c r="J168" s="397"/>
      <c r="K168" s="397"/>
      <c r="L168" s="398"/>
      <c r="M168" s="399"/>
      <c r="N168" s="400"/>
      <c r="O168" s="107"/>
      <c r="P168" s="242"/>
      <c r="Q168" s="337"/>
      <c r="R168" s="337"/>
      <c r="S168" s="337"/>
      <c r="T168" s="337"/>
    </row>
    <row r="169" spans="2:21" ht="13" x14ac:dyDescent="0.15">
      <c r="B169" s="391" t="s">
        <v>277</v>
      </c>
      <c r="C169" s="392"/>
      <c r="D169" s="392"/>
      <c r="E169" s="392"/>
      <c r="F169" s="392"/>
      <c r="G169" s="392"/>
      <c r="H169" s="392"/>
      <c r="I169" s="392"/>
      <c r="J169" s="392"/>
      <c r="K169" s="392"/>
      <c r="L169" s="401"/>
      <c r="M169" s="391"/>
      <c r="N169" s="400"/>
      <c r="O169" s="167" t="e">
        <f>SUM(L167:N167)-O168</f>
        <v>#N/A</v>
      </c>
      <c r="P169" s="242"/>
      <c r="Q169" s="337"/>
      <c r="R169" s="337"/>
      <c r="S169" s="337"/>
      <c r="T169" s="337"/>
    </row>
    <row r="170" spans="2:21" ht="15" customHeight="1" x14ac:dyDescent="0.2">
      <c r="B170" s="472" t="s">
        <v>215</v>
      </c>
      <c r="C170" s="473"/>
      <c r="D170" s="392"/>
      <c r="E170" s="402"/>
      <c r="F170" s="397"/>
      <c r="G170" s="403"/>
      <c r="H170" s="397"/>
      <c r="I170" s="397"/>
      <c r="J170" s="404" t="str">
        <f>IF(O170&lt;1,"Let op: Vergeet niet de door u gevraagde subsidie in te vullen! →",IF((O170-O169)&gt;1,"LET OP: U vraagt meer dan de maximale berekende subsidie aan!",IF(O170&gt;500000,"LET OP: De maximale subsidie voor deze regeling betreft €500.000 per project!","")))</f>
        <v>Let op: Vergeet niet de door u gevraagde subsidie in te vullen! →</v>
      </c>
      <c r="K170" s="404"/>
      <c r="L170" s="167" t="e">
        <f>IF(L167&gt;0,O170/(O169+O168)*L167,0)</f>
        <v>#N/A</v>
      </c>
      <c r="M170" s="167" t="e">
        <f>IF(M167&gt;0,O170/(O169+O168)*M167,0)</f>
        <v>#N/A</v>
      </c>
      <c r="N170" s="167">
        <f>IF(N167&gt;0,O170/(O169+O168)*N167,0)</f>
        <v>0</v>
      </c>
      <c r="O170" s="214"/>
      <c r="P170" s="405"/>
      <c r="Q170" s="337"/>
      <c r="R170" s="337"/>
      <c r="S170" s="337"/>
      <c r="T170" s="337"/>
    </row>
    <row r="171" spans="2:21" ht="13" x14ac:dyDescent="0.15">
      <c r="B171" s="319"/>
      <c r="C171" s="319"/>
      <c r="D171" s="319"/>
      <c r="E171" s="319"/>
      <c r="F171" s="319"/>
      <c r="G171" s="319"/>
      <c r="H171" s="319"/>
      <c r="I171" s="319"/>
      <c r="J171" s="319"/>
      <c r="K171" s="319"/>
      <c r="L171" s="319"/>
      <c r="M171" s="319"/>
      <c r="N171" s="319"/>
      <c r="O171" s="319"/>
      <c r="P171" s="319"/>
      <c r="Q171" s="319"/>
      <c r="R171" s="319"/>
      <c r="S171" s="319"/>
      <c r="T171" s="319"/>
    </row>
    <row r="172" spans="2:21" ht="13" x14ac:dyDescent="0.15">
      <c r="B172" s="324" t="s">
        <v>278</v>
      </c>
      <c r="C172" s="325"/>
      <c r="D172" s="375"/>
      <c r="E172" s="376"/>
      <c r="F172" s="325"/>
      <c r="G172" s="325"/>
      <c r="H172" s="325"/>
      <c r="I172" s="325"/>
      <c r="J172" s="325"/>
      <c r="K172" s="325"/>
      <c r="L172" s="325"/>
      <c r="M172" s="325"/>
      <c r="N172" s="378"/>
      <c r="O172" s="325"/>
      <c r="P172" s="379"/>
      <c r="Q172" s="327"/>
      <c r="R172" s="327"/>
      <c r="S172" s="327"/>
    </row>
    <row r="173" spans="2:21" ht="13" x14ac:dyDescent="0.15">
      <c r="B173" s="324" t="s">
        <v>279</v>
      </c>
      <c r="C173" s="325"/>
      <c r="D173" s="375"/>
      <c r="E173" s="376"/>
      <c r="F173" s="325"/>
      <c r="G173" s="325"/>
      <c r="H173" s="325"/>
      <c r="I173" s="325"/>
      <c r="J173" s="325"/>
      <c r="K173" s="325"/>
      <c r="L173" s="325"/>
      <c r="M173" s="325"/>
      <c r="N173" s="378"/>
      <c r="O173" s="325"/>
      <c r="P173" s="379"/>
      <c r="Q173" s="327"/>
      <c r="R173" s="327"/>
      <c r="S173" s="327"/>
    </row>
    <row r="174" spans="2:21" ht="14" thickBot="1" x14ac:dyDescent="0.2">
      <c r="B174" s="319"/>
      <c r="C174" s="319"/>
      <c r="D174" s="319"/>
      <c r="E174" s="319"/>
      <c r="F174" s="319"/>
      <c r="G174" s="319"/>
      <c r="H174" s="319"/>
      <c r="I174" s="319"/>
      <c r="J174" s="319"/>
      <c r="K174" s="319"/>
      <c r="L174" s="319"/>
      <c r="M174" s="319"/>
      <c r="N174" s="319"/>
      <c r="O174" s="319"/>
      <c r="P174" s="319"/>
      <c r="Q174" s="42"/>
      <c r="R174" s="42"/>
      <c r="S174" s="42"/>
    </row>
    <row r="175" spans="2:21" ht="13" x14ac:dyDescent="0.15">
      <c r="B175" s="406" t="s">
        <v>280</v>
      </c>
      <c r="C175" s="407" t="s">
        <v>213</v>
      </c>
      <c r="D175" s="408"/>
      <c r="E175" s="408"/>
      <c r="F175" s="408"/>
      <c r="G175" s="408"/>
      <c r="H175" s="408"/>
      <c r="I175" s="408"/>
      <c r="J175" s="408"/>
      <c r="K175" s="408"/>
      <c r="L175" s="408"/>
      <c r="M175" s="409"/>
      <c r="N175" s="408"/>
      <c r="O175" s="136">
        <f>O164</f>
        <v>0</v>
      </c>
      <c r="P175" s="244"/>
      <c r="Q175" s="42"/>
      <c r="R175" s="42"/>
      <c r="S175" s="42"/>
      <c r="U175" s="42"/>
    </row>
    <row r="176" spans="2:21" ht="13" x14ac:dyDescent="0.15">
      <c r="B176" s="410" t="s">
        <v>281</v>
      </c>
      <c r="C176" s="411" t="s">
        <v>195</v>
      </c>
      <c r="D176" s="412"/>
      <c r="E176" s="412"/>
      <c r="F176" s="412"/>
      <c r="G176" s="412"/>
      <c r="H176" s="412"/>
      <c r="I176" s="412"/>
      <c r="J176" s="412"/>
      <c r="K176" s="412"/>
      <c r="L176" s="412"/>
      <c r="M176" s="413"/>
      <c r="N176" s="412"/>
      <c r="O176" s="137">
        <f>O168</f>
        <v>0</v>
      </c>
      <c r="P176" s="244"/>
      <c r="Q176" s="42"/>
      <c r="R176" s="42"/>
      <c r="S176" s="42"/>
      <c r="U176" s="42"/>
    </row>
    <row r="177" spans="2:21" ht="13" x14ac:dyDescent="0.15">
      <c r="B177" s="410" t="s">
        <v>282</v>
      </c>
      <c r="C177" s="411" t="s">
        <v>283</v>
      </c>
      <c r="D177" s="412"/>
      <c r="E177" s="412"/>
      <c r="F177" s="412"/>
      <c r="G177" s="412"/>
      <c r="H177" s="412"/>
      <c r="I177" s="412"/>
      <c r="J177" s="412"/>
      <c r="K177" s="412"/>
      <c r="L177" s="412"/>
      <c r="M177" s="413"/>
      <c r="N177" s="412"/>
      <c r="O177" s="137">
        <f>O170</f>
        <v>0</v>
      </c>
      <c r="P177" s="244"/>
      <c r="Q177" s="42"/>
      <c r="R177" s="42"/>
      <c r="S177" s="42"/>
      <c r="U177" s="42"/>
    </row>
    <row r="178" spans="2:21" ht="13" x14ac:dyDescent="0.15">
      <c r="B178" s="319"/>
      <c r="C178" s="319"/>
      <c r="D178" s="319"/>
      <c r="E178" s="319"/>
      <c r="F178" s="319"/>
      <c r="G178" s="319"/>
      <c r="H178" s="319"/>
      <c r="I178" s="319"/>
      <c r="J178" s="319"/>
      <c r="K178" s="319"/>
      <c r="L178" s="319"/>
      <c r="M178" s="319"/>
      <c r="N178" s="319"/>
      <c r="O178" s="319"/>
      <c r="P178" s="319"/>
      <c r="Q178" s="319"/>
      <c r="R178" s="319"/>
      <c r="S178" s="319"/>
      <c r="U178" s="42"/>
    </row>
    <row r="179" spans="2:21" ht="13" x14ac:dyDescent="0.15">
      <c r="B179" s="324" t="s">
        <v>284</v>
      </c>
      <c r="C179" s="325"/>
      <c r="D179" s="375"/>
      <c r="E179" s="376"/>
      <c r="F179" s="325"/>
      <c r="G179" s="325"/>
      <c r="H179" s="325"/>
      <c r="I179" s="325"/>
      <c r="J179" s="325"/>
      <c r="K179" s="325"/>
      <c r="L179" s="325"/>
      <c r="M179" s="325"/>
      <c r="N179" s="325"/>
      <c r="O179" s="325"/>
      <c r="P179" s="345"/>
      <c r="Q179" s="337"/>
      <c r="R179" s="337"/>
      <c r="S179" s="337"/>
      <c r="T179" s="319"/>
    </row>
    <row r="180" spans="2:21" ht="13" x14ac:dyDescent="0.15">
      <c r="B180" s="564"/>
      <c r="C180" s="565"/>
      <c r="D180" s="565"/>
      <c r="E180" s="565"/>
      <c r="F180" s="565"/>
      <c r="G180" s="565"/>
      <c r="H180" s="565"/>
      <c r="I180" s="565"/>
      <c r="J180" s="565"/>
      <c r="K180" s="565"/>
      <c r="L180" s="565"/>
      <c r="M180" s="565"/>
      <c r="N180" s="565"/>
      <c r="O180" s="301"/>
      <c r="P180" s="42"/>
      <c r="Q180" s="42"/>
      <c r="R180" s="42"/>
      <c r="S180" s="42"/>
      <c r="T180" s="319"/>
    </row>
    <row r="181" spans="2:21" ht="13" x14ac:dyDescent="0.15">
      <c r="B181" s="560"/>
      <c r="C181" s="561"/>
      <c r="D181" s="561"/>
      <c r="E181" s="561"/>
      <c r="F181" s="561"/>
      <c r="G181" s="561"/>
      <c r="H181" s="561"/>
      <c r="I181" s="561"/>
      <c r="J181" s="561"/>
      <c r="K181" s="561"/>
      <c r="L181" s="561"/>
      <c r="M181" s="561"/>
      <c r="N181" s="561"/>
      <c r="O181" s="301"/>
      <c r="P181" s="42"/>
      <c r="Q181" s="42"/>
      <c r="R181" s="42"/>
      <c r="S181" s="42"/>
      <c r="T181" s="319"/>
    </row>
    <row r="182" spans="2:21" ht="13" x14ac:dyDescent="0.15">
      <c r="B182" s="560"/>
      <c r="C182" s="561"/>
      <c r="D182" s="561"/>
      <c r="E182" s="561"/>
      <c r="F182" s="561"/>
      <c r="G182" s="561"/>
      <c r="H182" s="561"/>
      <c r="I182" s="561"/>
      <c r="J182" s="561"/>
      <c r="K182" s="561"/>
      <c r="L182" s="561"/>
      <c r="M182" s="561"/>
      <c r="N182" s="561"/>
      <c r="O182" s="301"/>
      <c r="P182" s="42"/>
      <c r="Q182" s="42"/>
      <c r="R182" s="42"/>
      <c r="S182" s="42"/>
      <c r="T182" s="319"/>
    </row>
    <row r="183" spans="2:21" ht="13" x14ac:dyDescent="0.15">
      <c r="B183" s="560"/>
      <c r="C183" s="561"/>
      <c r="D183" s="561"/>
      <c r="E183" s="561"/>
      <c r="F183" s="561"/>
      <c r="G183" s="561"/>
      <c r="H183" s="561"/>
      <c r="I183" s="561"/>
      <c r="J183" s="561"/>
      <c r="K183" s="561"/>
      <c r="L183" s="561"/>
      <c r="M183" s="561"/>
      <c r="N183" s="561"/>
      <c r="O183" s="301"/>
      <c r="P183" s="42"/>
      <c r="Q183" s="42"/>
      <c r="R183" s="42"/>
      <c r="S183" s="42"/>
      <c r="T183" s="319"/>
    </row>
    <row r="184" spans="2:21" ht="13" x14ac:dyDescent="0.15">
      <c r="B184" s="560"/>
      <c r="C184" s="561"/>
      <c r="D184" s="561"/>
      <c r="E184" s="561"/>
      <c r="F184" s="561"/>
      <c r="G184" s="561"/>
      <c r="H184" s="561"/>
      <c r="I184" s="561"/>
      <c r="J184" s="561"/>
      <c r="K184" s="561"/>
      <c r="L184" s="561"/>
      <c r="M184" s="561"/>
      <c r="N184" s="561"/>
      <c r="O184" s="301"/>
      <c r="P184" s="42"/>
      <c r="Q184" s="42"/>
      <c r="R184" s="42"/>
      <c r="S184" s="42"/>
      <c r="T184" s="319"/>
    </row>
    <row r="185" spans="2:21" ht="13" x14ac:dyDescent="0.15">
      <c r="B185" s="560"/>
      <c r="C185" s="561"/>
      <c r="D185" s="561"/>
      <c r="E185" s="561"/>
      <c r="F185" s="561"/>
      <c r="G185" s="561"/>
      <c r="H185" s="561"/>
      <c r="I185" s="561"/>
      <c r="J185" s="561"/>
      <c r="K185" s="561"/>
      <c r="L185" s="561"/>
      <c r="M185" s="561"/>
      <c r="N185" s="561"/>
      <c r="O185" s="301"/>
      <c r="P185" s="42"/>
      <c r="Q185" s="42"/>
      <c r="R185" s="42"/>
      <c r="S185" s="42"/>
      <c r="T185" s="319"/>
    </row>
    <row r="186" spans="2:21" ht="13" x14ac:dyDescent="0.15">
      <c r="B186" s="560"/>
      <c r="C186" s="561"/>
      <c r="D186" s="561"/>
      <c r="E186" s="561"/>
      <c r="F186" s="561"/>
      <c r="G186" s="561"/>
      <c r="H186" s="561"/>
      <c r="I186" s="561"/>
      <c r="J186" s="561"/>
      <c r="K186" s="561"/>
      <c r="L186" s="561"/>
      <c r="M186" s="561"/>
      <c r="N186" s="561"/>
      <c r="O186" s="301"/>
      <c r="P186" s="42"/>
      <c r="Q186" s="42"/>
      <c r="R186" s="42"/>
      <c r="S186" s="42"/>
      <c r="T186" s="319"/>
    </row>
    <row r="187" spans="2:21" ht="13" x14ac:dyDescent="0.15">
      <c r="B187" s="560"/>
      <c r="C187" s="561"/>
      <c r="D187" s="561"/>
      <c r="E187" s="561"/>
      <c r="F187" s="561"/>
      <c r="G187" s="561"/>
      <c r="H187" s="561"/>
      <c r="I187" s="561"/>
      <c r="J187" s="561"/>
      <c r="K187" s="561"/>
      <c r="L187" s="561"/>
      <c r="M187" s="561"/>
      <c r="N187" s="561"/>
      <c r="O187" s="301"/>
      <c r="P187" s="42"/>
      <c r="Q187" s="42"/>
      <c r="R187" s="42"/>
      <c r="S187" s="42"/>
      <c r="T187" s="319"/>
    </row>
    <row r="188" spans="2:21" ht="13" x14ac:dyDescent="0.15">
      <c r="B188" s="560"/>
      <c r="C188" s="561"/>
      <c r="D188" s="561"/>
      <c r="E188" s="561"/>
      <c r="F188" s="561"/>
      <c r="G188" s="561"/>
      <c r="H188" s="561"/>
      <c r="I188" s="561"/>
      <c r="J188" s="561"/>
      <c r="K188" s="561"/>
      <c r="L188" s="561"/>
      <c r="M188" s="561"/>
      <c r="N188" s="561"/>
      <c r="O188" s="301"/>
      <c r="P188" s="42"/>
      <c r="Q188" s="42"/>
      <c r="R188" s="42"/>
      <c r="S188" s="42"/>
      <c r="T188" s="319"/>
    </row>
    <row r="189" spans="2:21" ht="13" x14ac:dyDescent="0.15">
      <c r="B189" s="562"/>
      <c r="C189" s="563"/>
      <c r="D189" s="563"/>
      <c r="E189" s="563"/>
      <c r="F189" s="563"/>
      <c r="G189" s="563"/>
      <c r="H189" s="563"/>
      <c r="I189" s="563"/>
      <c r="J189" s="563"/>
      <c r="K189" s="563"/>
      <c r="L189" s="563"/>
      <c r="M189" s="563"/>
      <c r="N189" s="563"/>
      <c r="O189" s="302"/>
      <c r="P189" s="42"/>
      <c r="Q189" s="42"/>
      <c r="R189" s="42"/>
      <c r="S189" s="42"/>
      <c r="T189" s="319"/>
    </row>
    <row r="190" spans="2:21" ht="13" x14ac:dyDescent="0.15">
      <c r="B190" s="319"/>
      <c r="C190" s="319"/>
      <c r="D190" s="319"/>
      <c r="E190" s="319"/>
      <c r="F190" s="319"/>
      <c r="G190" s="319"/>
      <c r="H190" s="319"/>
      <c r="I190" s="319"/>
      <c r="J190" s="319"/>
      <c r="K190" s="319"/>
      <c r="L190" s="319"/>
      <c r="M190" s="319"/>
      <c r="N190" s="319"/>
      <c r="O190" s="319"/>
      <c r="P190" s="319"/>
      <c r="Q190" s="319"/>
      <c r="R190" s="319"/>
      <c r="S190" s="319"/>
    </row>
    <row r="191" spans="2:21" x14ac:dyDescent="0.2"/>
  </sheetData>
  <sheetProtection algorithmName="SHA-512" hashValue="9aDIkTIbqE2wgwIaMJligO+sFZNGnLGD1/CIWRrj1sMUd5QuCQz+hmAGXlbeDn2Iy6+SGjjqGJo2j3OtTjoecQ==" saltValue="rEyZxsMWzCTY3O9Ap7GQ+w==" spinCount="100000" sheet="1" objects="1" scenarios="1"/>
  <mergeCells count="174">
    <mergeCell ref="B182:N182"/>
    <mergeCell ref="B183:N183"/>
    <mergeCell ref="B184:N184"/>
    <mergeCell ref="B185:N185"/>
    <mergeCell ref="B186:N186"/>
    <mergeCell ref="B187:N187"/>
    <mergeCell ref="B188:N188"/>
    <mergeCell ref="B189:N189"/>
    <mergeCell ref="E145:L145"/>
    <mergeCell ref="E146:L146"/>
    <mergeCell ref="E147:L147"/>
    <mergeCell ref="E148:L148"/>
    <mergeCell ref="E149:L149"/>
    <mergeCell ref="E150:L150"/>
    <mergeCell ref="E151:L151"/>
    <mergeCell ref="B180:N180"/>
    <mergeCell ref="B181:N181"/>
    <mergeCell ref="B170:C170"/>
    <mergeCell ref="M132:O132"/>
    <mergeCell ref="E133:L133"/>
    <mergeCell ref="E134:L134"/>
    <mergeCell ref="E135:L135"/>
    <mergeCell ref="E136:L136"/>
    <mergeCell ref="E137:L137"/>
    <mergeCell ref="E138:L138"/>
    <mergeCell ref="E139:L139"/>
    <mergeCell ref="E140:L140"/>
    <mergeCell ref="H8:N8"/>
    <mergeCell ref="H9:N9"/>
    <mergeCell ref="J18:L18"/>
    <mergeCell ref="M18:O18"/>
    <mergeCell ref="J60:L60"/>
    <mergeCell ref="M60:O60"/>
    <mergeCell ref="J88:L88"/>
    <mergeCell ref="M88:O88"/>
    <mergeCell ref="J110:L110"/>
    <mergeCell ref="M110:O110"/>
    <mergeCell ref="H42:I42"/>
    <mergeCell ref="H43:I43"/>
    <mergeCell ref="H44:I44"/>
    <mergeCell ref="H45:I45"/>
    <mergeCell ref="H46:I46"/>
    <mergeCell ref="H47:I47"/>
    <mergeCell ref="H31:I31"/>
    <mergeCell ref="H32:I32"/>
    <mergeCell ref="H33:I33"/>
    <mergeCell ref="H34:I34"/>
    <mergeCell ref="H35:I35"/>
    <mergeCell ref="H36:I36"/>
    <mergeCell ref="H37:I37"/>
    <mergeCell ref="H38:I38"/>
    <mergeCell ref="E144:L144"/>
    <mergeCell ref="C129:H129"/>
    <mergeCell ref="E141:L141"/>
    <mergeCell ref="E142:L142"/>
    <mergeCell ref="E143:L143"/>
    <mergeCell ref="C120:H120"/>
    <mergeCell ref="C121:H121"/>
    <mergeCell ref="C122:H122"/>
    <mergeCell ref="C126:H126"/>
    <mergeCell ref="C127:H127"/>
    <mergeCell ref="C128:H128"/>
    <mergeCell ref="C114:H114"/>
    <mergeCell ref="C115:H115"/>
    <mergeCell ref="C116:H116"/>
    <mergeCell ref="C117:H117"/>
    <mergeCell ref="C118:H118"/>
    <mergeCell ref="C119:H119"/>
    <mergeCell ref="H88:I88"/>
    <mergeCell ref="C111:H111"/>
    <mergeCell ref="H48:I48"/>
    <mergeCell ref="H49:I49"/>
    <mergeCell ref="H50:I50"/>
    <mergeCell ref="H51:I51"/>
    <mergeCell ref="H52:I52"/>
    <mergeCell ref="H53:I53"/>
    <mergeCell ref="E52:F52"/>
    <mergeCell ref="E48:F48"/>
    <mergeCell ref="E49:F49"/>
    <mergeCell ref="C50:D50"/>
    <mergeCell ref="C52:D52"/>
    <mergeCell ref="H39:I39"/>
    <mergeCell ref="H40:I40"/>
    <mergeCell ref="H41:I41"/>
    <mergeCell ref="H28:I28"/>
    <mergeCell ref="H29:I29"/>
    <mergeCell ref="H30:I30"/>
    <mergeCell ref="H19:I19"/>
    <mergeCell ref="H20:I20"/>
    <mergeCell ref="H21:I21"/>
    <mergeCell ref="H22:I22"/>
    <mergeCell ref="H23:I23"/>
    <mergeCell ref="H24:I24"/>
    <mergeCell ref="C24:D24"/>
    <mergeCell ref="C25:D25"/>
    <mergeCell ref="E37:F37"/>
    <mergeCell ref="E38:F38"/>
    <mergeCell ref="C124:H124"/>
    <mergeCell ref="C125:H125"/>
    <mergeCell ref="E50:F50"/>
    <mergeCell ref="C51:D51"/>
    <mergeCell ref="C53:D53"/>
    <mergeCell ref="C54:D54"/>
    <mergeCell ref="E54:F54"/>
    <mergeCell ref="H54:I54"/>
    <mergeCell ref="C55:D55"/>
    <mergeCell ref="E55:F55"/>
    <mergeCell ref="H55:I55"/>
    <mergeCell ref="C112:H112"/>
    <mergeCell ref="C113:H113"/>
    <mergeCell ref="E46:F46"/>
    <mergeCell ref="E51:F51"/>
    <mergeCell ref="H25:I25"/>
    <mergeCell ref="H26:I26"/>
    <mergeCell ref="H27:I27"/>
    <mergeCell ref="E30:F30"/>
    <mergeCell ref="C35:D35"/>
    <mergeCell ref="C19:D19"/>
    <mergeCell ref="E19:F19"/>
    <mergeCell ref="C34:D34"/>
    <mergeCell ref="E34:F34"/>
    <mergeCell ref="E41:F41"/>
    <mergeCell ref="C20:D20"/>
    <mergeCell ref="C39:D39"/>
    <mergeCell ref="C40:D40"/>
    <mergeCell ref="C21:D21"/>
    <mergeCell ref="E21:F21"/>
    <mergeCell ref="C41:D41"/>
    <mergeCell ref="E24:F24"/>
    <mergeCell ref="C22:D22"/>
    <mergeCell ref="E22:F22"/>
    <mergeCell ref="C31:D31"/>
    <mergeCell ref="E31:F31"/>
    <mergeCell ref="E27:F27"/>
    <mergeCell ref="E20:F20"/>
    <mergeCell ref="C27:D27"/>
    <mergeCell ref="C32:D32"/>
    <mergeCell ref="E32:F32"/>
    <mergeCell ref="C33:D33"/>
    <mergeCell ref="E33:F33"/>
    <mergeCell ref="C37:D37"/>
    <mergeCell ref="C45:D45"/>
    <mergeCell ref="C43:D43"/>
    <mergeCell ref="C44:D44"/>
    <mergeCell ref="C49:D49"/>
    <mergeCell ref="C46:D46"/>
    <mergeCell ref="C47:D47"/>
    <mergeCell ref="C48:D48"/>
    <mergeCell ref="C42:D42"/>
    <mergeCell ref="C38:D38"/>
    <mergeCell ref="F9:G9"/>
    <mergeCell ref="F8:G8"/>
    <mergeCell ref="E47:F47"/>
    <mergeCell ref="C123:H123"/>
    <mergeCell ref="E43:F43"/>
    <mergeCell ref="C23:D23"/>
    <mergeCell ref="E23:F23"/>
    <mergeCell ref="E25:F25"/>
    <mergeCell ref="E35:F35"/>
    <mergeCell ref="E44:F44"/>
    <mergeCell ref="C26:D26"/>
    <mergeCell ref="C28:D28"/>
    <mergeCell ref="E28:F28"/>
    <mergeCell ref="C29:D29"/>
    <mergeCell ref="E26:F26"/>
    <mergeCell ref="E29:F29"/>
    <mergeCell ref="C30:D30"/>
    <mergeCell ref="C36:D36"/>
    <mergeCell ref="E36:F36"/>
    <mergeCell ref="E40:F40"/>
    <mergeCell ref="E39:F39"/>
    <mergeCell ref="E42:F42"/>
    <mergeCell ref="E53:F53"/>
    <mergeCell ref="E45:F45"/>
  </mergeCells>
  <phoneticPr fontId="0" type="noConversion"/>
  <conditionalFormatting sqref="G20:G55">
    <cfRule type="expression" dxfId="27" priority="4" stopIfTrue="1">
      <formula>$F$9="Integrale kostensystematiek"</formula>
    </cfRule>
  </conditionalFormatting>
  <conditionalFormatting sqref="O170:P170">
    <cfRule type="cellIs" dxfId="24" priority="5" stopIfTrue="1" operator="lessThan">
      <formula>1</formula>
    </cfRule>
  </conditionalFormatting>
  <dataValidations count="6">
    <dataValidation type="decimal" operator="greaterThanOrEqual" allowBlank="1" showInputMessage="1" showErrorMessage="1" error="De afschrijvingsperiode moet minimaal 5 jaar bedragen." sqref="F62:F83" xr:uid="{281F8BF2-0FE4-4BA1-BD21-C2FBD54C4A3E}">
      <formula1>5</formula1>
    </dataValidation>
    <dataValidation type="decimal" operator="greaterThanOrEqual" allowBlank="1" showInputMessage="1" showErrorMessage="1" sqref="F90:F107" xr:uid="{6E6100FF-35D6-4728-A55A-FB6CE0E80CAF}">
      <formula1>5</formula1>
    </dataValidation>
    <dataValidation type="date" allowBlank="1" showInputMessage="1" showErrorMessage="1" errorTitle="Let op!" error="De aanschafdatum moet tussen de start- en einddatum van het project vallen!" sqref="D90:D107" xr:uid="{C85F0C79-E69D-415D-8E20-7A8BB1156B3D}">
      <formula1>Startdatum</formula1>
      <formula2>Einddatum</formula2>
    </dataValidation>
    <dataValidation type="custom" allowBlank="1" showInputMessage="1" showErrorMessage="1" error="Optelling IO en EO is hoger dan totale subsidiale kosten." sqref="L90:L107" xr:uid="{35BF6B6E-FCE4-4845-824A-6F2D6728D990}">
      <formula1>SUM($J90:$K90)&lt;$I90</formula1>
    </dataValidation>
    <dataValidation type="list" allowBlank="1" showErrorMessage="1" sqref="F9:G9" xr:uid="{B8A052E6-2215-4415-A94B-CFF92C70E855}">
      <formula1>Loonsystematiek</formula1>
    </dataValidation>
    <dataValidation type="list" allowBlank="1" showErrorMessage="1" sqref="F8:G8" xr:uid="{9EBFCF5F-0DB2-4381-9CB4-019E2468F93F}">
      <formula1>BTW</formula1>
    </dataValidation>
  </dataValidations>
  <hyperlinks>
    <hyperlink ref="H89" location="'Uitleg posten O&amp;O&amp;I'!A1" display="Restwaarde [zie 'Uitleg posten O&amp;O&amp;I]" xr:uid="{E443447F-E571-4697-8736-10CAF50914EE}"/>
    <hyperlink ref="F61" location="'Uitleg posten O&amp;O&amp;I'!A1" display="Afschrijving in jaren (minimaal 5 jaar) [zie Uitleg posten O&amp;O&amp;I]" xr:uid="{4ABDF7DC-1C33-455A-8072-1A452A8E3582}"/>
  </hyperlinks>
  <pageMargins left="0.19685039370078741" right="0.19685039370078741" top="0.19685039370078741" bottom="0.19685039370078741" header="0" footer="0.19685039370078741"/>
  <pageSetup paperSize="9" scale="55" fitToHeight="2" orientation="landscape" r:id="rId1"/>
  <headerFooter alignWithMargins="0"/>
  <rowBreaks count="3" manualBreakCount="3">
    <brk id="56" max="12" man="1"/>
    <brk id="109" max="12" man="1"/>
    <brk id="155" max="12" man="1"/>
  </rowBreaks>
  <ignoredErrors>
    <ignoredError sqref="M21:N55 M62:N83 M90:N107 M152:N153 M20:N20" unlockedFormula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8D385C76-98ED-48F3-8903-DF9A7460B70D}">
            <xm:f>Deelnemersoverzicht!$C$22=Lijsten!$A$23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J19:K55 M19:N56 J61:K83 M61:N84 J89:K107 M89:N108 J111:K129 M111:N130 M133:N154 L159:M170</xm:sqref>
        </x14:conditionalFormatting>
        <x14:conditionalFormatting xmlns:xm="http://schemas.microsoft.com/office/excel/2006/main">
          <x14:cfRule type="expression" priority="1" id="{E95B1456-E8E4-4981-9B56-1642287BBDE4}">
            <xm:f>Deelnemersoverzicht!$C$22&lt;&gt;Lijsten!$A$23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top/>
                <bottom/>
                <vertical/>
                <horizontal/>
              </border>
            </x14:dxf>
          </x14:cfRule>
          <xm:sqref>L19:L55 O19:O56 L61:L83 O61:O84 L89:L107 O89:O108 L111:L129 O111:O130 O133:O154 N159:N162 N164 N166:N167 N170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31">
    <tabColor rgb="FFFFFF00"/>
  </sheetPr>
  <dimension ref="A1:V191"/>
  <sheetViews>
    <sheetView showGridLines="0" zoomScale="90" zoomScaleNormal="90" zoomScaleSheetLayoutView="85" workbookViewId="0">
      <selection activeCell="B8" sqref="B8"/>
    </sheetView>
  </sheetViews>
  <sheetFormatPr baseColWidth="10" defaultColWidth="0" defaultRowHeight="16" zeroHeight="1" x14ac:dyDescent="0.2"/>
  <cols>
    <col min="1" max="1" width="1.6640625" style="319" customWidth="1"/>
    <col min="2" max="2" width="15.6640625" style="362" customWidth="1"/>
    <col min="3" max="3" width="45.5" style="362" customWidth="1"/>
    <col min="4" max="4" width="17.5" style="362" customWidth="1"/>
    <col min="5" max="5" width="16.83203125" style="362" customWidth="1"/>
    <col min="6" max="7" width="20.1640625" style="362" customWidth="1"/>
    <col min="8" max="8" width="19.5" style="362" customWidth="1"/>
    <col min="9" max="9" width="14" style="362" customWidth="1"/>
    <col min="10" max="10" width="14.33203125" style="362" customWidth="1"/>
    <col min="11" max="12" width="16" style="362" customWidth="1"/>
    <col min="13" max="13" width="21" style="362" customWidth="1"/>
    <col min="14" max="14" width="17.83203125" style="362" customWidth="1"/>
    <col min="15" max="15" width="15.1640625" style="362" customWidth="1"/>
    <col min="16" max="16" width="5" style="362" customWidth="1"/>
    <col min="17" max="17" width="7" style="362" hidden="1" customWidth="1"/>
    <col min="18" max="18" width="11.5" style="362" hidden="1" customWidth="1"/>
    <col min="19" max="19" width="10" style="362" hidden="1" customWidth="1"/>
    <col min="20" max="20" width="9.1640625" style="42" hidden="1" customWidth="1"/>
    <col min="21" max="21" width="24.83203125" style="319" hidden="1" customWidth="1"/>
    <col min="22" max="16384" width="9.1640625" style="319" hidden="1"/>
  </cols>
  <sheetData>
    <row r="1" spans="1:21" x14ac:dyDescent="0.2">
      <c r="A1" s="317"/>
      <c r="B1" s="317"/>
      <c r="C1" s="317" t="s">
        <v>224</v>
      </c>
      <c r="D1" s="317"/>
      <c r="E1" s="317"/>
      <c r="F1" s="317"/>
      <c r="G1" s="317"/>
      <c r="H1" s="312" t="str">
        <f>IF(Deelnemersoverzicht!B5="(Dit veld wordt ingevuld door RVO)","",Deelnemersoverzicht!B5)</f>
        <v>Dit veld wordt door RVO ingevuld</v>
      </c>
      <c r="I1" s="317"/>
      <c r="J1" s="317"/>
      <c r="K1" s="317"/>
      <c r="L1" s="317"/>
      <c r="M1" s="317"/>
      <c r="N1" s="317"/>
      <c r="O1" s="317"/>
      <c r="P1" s="318"/>
      <c r="Q1" s="318"/>
      <c r="R1" s="318"/>
      <c r="S1" s="318"/>
      <c r="T1" s="319"/>
      <c r="U1" s="320" t="s">
        <v>225</v>
      </c>
    </row>
    <row r="2" spans="1:21" ht="18" x14ac:dyDescent="0.2">
      <c r="A2" s="321"/>
      <c r="B2" s="321"/>
      <c r="C2" s="322" t="s">
        <v>226</v>
      </c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3"/>
      <c r="Q2" s="323"/>
      <c r="R2" s="323"/>
      <c r="S2" s="323"/>
      <c r="T2" s="319"/>
    </row>
    <row r="3" spans="1:21" ht="13" x14ac:dyDescent="0.15">
      <c r="B3" s="319"/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19"/>
      <c r="O3" s="319"/>
      <c r="P3" s="42"/>
      <c r="Q3" s="42"/>
      <c r="R3" s="42"/>
      <c r="S3" s="42"/>
      <c r="T3" s="319"/>
    </row>
    <row r="4" spans="1:21" ht="13" x14ac:dyDescent="0.15">
      <c r="B4" s="324"/>
      <c r="C4" s="324" t="s">
        <v>227</v>
      </c>
      <c r="D4" s="324"/>
      <c r="E4" s="325"/>
      <c r="F4" s="325"/>
      <c r="G4" s="325"/>
      <c r="H4" s="325"/>
      <c r="I4" s="325"/>
      <c r="J4" s="325"/>
      <c r="K4" s="325"/>
      <c r="L4" s="325"/>
      <c r="M4" s="325"/>
      <c r="N4" s="325"/>
      <c r="O4" s="325"/>
      <c r="P4" s="326"/>
      <c r="Q4" s="327"/>
      <c r="R4" s="327"/>
      <c r="S4" s="327"/>
      <c r="T4" s="319"/>
    </row>
    <row r="5" spans="1:21" ht="13" x14ac:dyDescent="0.15">
      <c r="B5" s="312"/>
      <c r="C5" s="328"/>
      <c r="D5" s="328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42"/>
      <c r="Q5" s="42"/>
      <c r="R5" s="42"/>
      <c r="S5" s="42"/>
      <c r="T5" s="319"/>
    </row>
    <row r="6" spans="1:21" ht="15" customHeight="1" x14ac:dyDescent="0.15">
      <c r="B6" s="312"/>
      <c r="C6" s="329" t="str">
        <f>Deelnemersoverzicht!A23</f>
        <v>Deelnemer 4 (D4)</v>
      </c>
      <c r="D6" s="329"/>
      <c r="E6" s="319"/>
      <c r="F6" s="330">
        <f>Deelnemersoverzicht!B23</f>
        <v>0</v>
      </c>
      <c r="G6" s="331"/>
      <c r="H6" s="332"/>
      <c r="I6" s="332"/>
      <c r="J6" s="332"/>
      <c r="K6" s="332"/>
      <c r="L6" s="332"/>
      <c r="M6" s="332"/>
      <c r="N6" s="333"/>
      <c r="O6" s="36"/>
      <c r="P6" s="42"/>
      <c r="Q6" s="42"/>
      <c r="R6" s="42"/>
      <c r="S6" s="42"/>
      <c r="T6" s="319"/>
    </row>
    <row r="7" spans="1:21" ht="15" customHeight="1" x14ac:dyDescent="0.15">
      <c r="B7" s="312"/>
      <c r="C7" s="329" t="s">
        <v>228</v>
      </c>
      <c r="D7" s="329"/>
      <c r="E7" s="319"/>
      <c r="F7" s="330">
        <f>Deelnemersoverzicht!B6</f>
        <v>0</v>
      </c>
      <c r="G7" s="331"/>
      <c r="H7" s="331"/>
      <c r="I7" s="331"/>
      <c r="J7" s="331"/>
      <c r="K7" s="331"/>
      <c r="L7" s="331"/>
      <c r="M7" s="331"/>
      <c r="N7" s="334"/>
      <c r="O7" s="335"/>
      <c r="P7" s="42"/>
      <c r="Q7" s="42"/>
      <c r="R7" s="42"/>
      <c r="S7" s="42"/>
      <c r="T7" s="319"/>
    </row>
    <row r="8" spans="1:21" ht="15" customHeight="1" x14ac:dyDescent="0.15">
      <c r="B8" s="312"/>
      <c r="C8" s="329" t="s">
        <v>229</v>
      </c>
      <c r="D8" s="329"/>
      <c r="E8" s="319"/>
      <c r="F8" s="450" t="s">
        <v>116</v>
      </c>
      <c r="G8" s="451"/>
      <c r="H8" s="432"/>
      <c r="I8" s="432"/>
      <c r="J8" s="432"/>
      <c r="K8" s="432"/>
      <c r="L8" s="432"/>
      <c r="M8" s="432"/>
      <c r="N8" s="433"/>
      <c r="O8" s="336"/>
      <c r="P8" s="337"/>
      <c r="Q8" s="337"/>
      <c r="R8" s="337"/>
      <c r="S8" s="337"/>
      <c r="T8" s="338"/>
    </row>
    <row r="9" spans="1:21" ht="15" customHeight="1" x14ac:dyDescent="0.15">
      <c r="B9" s="312"/>
      <c r="C9" s="339" t="s">
        <v>230</v>
      </c>
      <c r="D9" s="319"/>
      <c r="E9" s="319"/>
      <c r="F9" s="450" t="s">
        <v>116</v>
      </c>
      <c r="G9" s="451"/>
      <c r="H9" s="432"/>
      <c r="I9" s="432"/>
      <c r="J9" s="432"/>
      <c r="K9" s="432"/>
      <c r="L9" s="432"/>
      <c r="M9" s="432"/>
      <c r="N9" s="433"/>
      <c r="O9" s="336"/>
      <c r="P9" s="337"/>
      <c r="Q9" s="337"/>
      <c r="R9" s="337"/>
      <c r="S9" s="337"/>
      <c r="T9" s="338"/>
    </row>
    <row r="10" spans="1:21" ht="15.75" customHeight="1" x14ac:dyDescent="0.15">
      <c r="B10" s="312"/>
      <c r="C10" s="319"/>
      <c r="D10" s="319"/>
      <c r="E10" s="319"/>
      <c r="F10" s="340" t="str">
        <f>IF(F9="Integrale kostensystematiek","Let op! U dient in de begroting de IKS-tarieven zo te specificeren dat deze te controleren zijn op basis van de door u aangeleverde.","")</f>
        <v/>
      </c>
      <c r="G10" s="340"/>
      <c r="H10" s="340"/>
      <c r="I10" s="340"/>
      <c r="J10" s="340"/>
      <c r="K10" s="340"/>
      <c r="L10" s="340"/>
      <c r="M10" s="340"/>
      <c r="N10" s="340"/>
      <c r="O10" s="341"/>
      <c r="P10" s="337"/>
      <c r="Q10" s="337"/>
      <c r="R10" s="337"/>
      <c r="S10" s="337"/>
      <c r="T10" s="319"/>
    </row>
    <row r="11" spans="1:21" ht="15.75" customHeight="1" x14ac:dyDescent="0.15">
      <c r="B11" s="312"/>
      <c r="C11" s="319"/>
      <c r="D11" s="319"/>
      <c r="E11" s="319"/>
      <c r="F11" s="341" t="str">
        <f>IF(F9="Integrale kostensystematiek","IKS tarieven aan RVO. Bijvoorbeeld: divisie R&amp;D, loonschaal 10. Vul dit in bij toelichting IKS","")</f>
        <v/>
      </c>
      <c r="G11" s="341"/>
      <c r="H11" s="341"/>
      <c r="I11" s="341"/>
      <c r="J11" s="341"/>
      <c r="K11" s="341"/>
      <c r="L11" s="341"/>
      <c r="M11" s="341"/>
      <c r="N11" s="341"/>
      <c r="O11" s="341"/>
      <c r="P11" s="337"/>
      <c r="Q11" s="337"/>
      <c r="R11" s="337"/>
      <c r="S11" s="337"/>
      <c r="T11" s="319"/>
    </row>
    <row r="12" spans="1:21" ht="15.75" customHeight="1" x14ac:dyDescent="0.15">
      <c r="B12" s="312"/>
      <c r="C12" s="319"/>
      <c r="D12" s="319"/>
      <c r="E12" s="319"/>
      <c r="F12" s="341"/>
      <c r="G12" s="341"/>
      <c r="H12" s="341"/>
      <c r="I12" s="341"/>
      <c r="J12" s="341"/>
      <c r="K12" s="341"/>
      <c r="L12" s="341"/>
      <c r="M12" s="341"/>
      <c r="N12" s="341"/>
      <c r="O12" s="341"/>
      <c r="P12" s="337"/>
      <c r="Q12" s="337"/>
      <c r="R12" s="337"/>
      <c r="S12" s="337"/>
      <c r="T12" s="319"/>
    </row>
    <row r="13" spans="1:21" ht="15.75" customHeight="1" x14ac:dyDescent="0.15">
      <c r="B13" s="324" t="s">
        <v>231</v>
      </c>
      <c r="C13" s="342"/>
      <c r="D13" s="343"/>
      <c r="E13" s="344"/>
      <c r="F13" s="342"/>
      <c r="G13" s="342"/>
      <c r="H13" s="342"/>
      <c r="I13" s="342"/>
      <c r="J13" s="342"/>
      <c r="K13" s="342"/>
      <c r="L13" s="342"/>
      <c r="M13" s="342"/>
      <c r="N13" s="342"/>
      <c r="O13" s="342"/>
      <c r="P13" s="345"/>
      <c r="Q13" s="337"/>
      <c r="R13" s="337"/>
      <c r="S13" s="337"/>
      <c r="T13" s="319"/>
    </row>
    <row r="14" spans="1:21" ht="13" x14ac:dyDescent="0.15">
      <c r="B14" s="324" t="s">
        <v>232</v>
      </c>
      <c r="C14" s="342"/>
      <c r="D14" s="343"/>
      <c r="E14" s="344"/>
      <c r="F14" s="342"/>
      <c r="G14" s="342"/>
      <c r="H14" s="342"/>
      <c r="I14" s="342"/>
      <c r="J14" s="342"/>
      <c r="K14" s="342"/>
      <c r="L14" s="342"/>
      <c r="M14" s="342"/>
      <c r="N14" s="342"/>
      <c r="O14" s="342"/>
      <c r="P14" s="345"/>
      <c r="Q14" s="337"/>
      <c r="R14" s="337"/>
      <c r="S14" s="337"/>
      <c r="T14" s="319"/>
    </row>
    <row r="15" spans="1:21" ht="13" x14ac:dyDescent="0.15">
      <c r="B15" s="312"/>
      <c r="C15" s="319"/>
      <c r="D15" s="319"/>
      <c r="E15" s="319"/>
      <c r="F15" s="319"/>
      <c r="G15" s="319"/>
      <c r="H15" s="319"/>
      <c r="I15" s="319"/>
      <c r="J15" s="319"/>
      <c r="K15" s="319"/>
      <c r="L15" s="319"/>
      <c r="M15" s="319"/>
      <c r="N15" s="319"/>
      <c r="O15" s="319"/>
      <c r="P15" s="337"/>
      <c r="Q15" s="337"/>
      <c r="R15" s="337"/>
      <c r="S15" s="337"/>
      <c r="T15" s="319"/>
    </row>
    <row r="16" spans="1:21" ht="13" x14ac:dyDescent="0.15">
      <c r="B16" s="324" t="s">
        <v>233</v>
      </c>
      <c r="C16" s="324" t="s">
        <v>234</v>
      </c>
      <c r="D16" s="346"/>
      <c r="E16" s="325"/>
      <c r="F16" s="325"/>
      <c r="G16" s="325"/>
      <c r="H16" s="325"/>
      <c r="I16" s="325"/>
      <c r="J16" s="325"/>
      <c r="K16" s="325"/>
      <c r="L16" s="325"/>
      <c r="M16" s="325"/>
      <c r="N16" s="325"/>
      <c r="O16" s="325"/>
      <c r="P16" s="326"/>
      <c r="Q16" s="327"/>
      <c r="R16" s="327"/>
      <c r="S16" s="327"/>
      <c r="T16" s="319"/>
    </row>
    <row r="17" spans="2:20" ht="13" x14ac:dyDescent="0.15">
      <c r="B17" s="312"/>
      <c r="C17" s="319"/>
      <c r="D17" s="328"/>
      <c r="E17" s="319"/>
      <c r="F17" s="319"/>
      <c r="G17" s="319"/>
      <c r="H17" s="319"/>
      <c r="I17" s="319"/>
      <c r="J17" s="319"/>
      <c r="K17" s="319"/>
      <c r="L17" s="319"/>
      <c r="M17" s="319"/>
      <c r="N17" s="319"/>
      <c r="O17" s="319"/>
      <c r="P17" s="42"/>
      <c r="Q17" s="42"/>
      <c r="R17" s="42"/>
      <c r="S17" s="42"/>
      <c r="T17" s="319"/>
    </row>
    <row r="18" spans="2:20" ht="13" x14ac:dyDescent="0.15">
      <c r="B18" s="312"/>
      <c r="C18" s="319"/>
      <c r="D18" s="328"/>
      <c r="E18" s="319"/>
      <c r="F18" s="3"/>
      <c r="G18" s="347" t="str">
        <f>IF(AND($F$9="Integrale kostensystematiek",COUNTA(C20:D55)&gt;COUNTA(G20:G55)),"Let op! U dient de Toelichting IKS in te vullen","")</f>
        <v/>
      </c>
      <c r="H18" s="3"/>
      <c r="I18" s="3"/>
      <c r="J18" s="434" t="s">
        <v>235</v>
      </c>
      <c r="K18" s="435"/>
      <c r="L18" s="436"/>
      <c r="M18" s="434" t="s">
        <v>236</v>
      </c>
      <c r="N18" s="435"/>
      <c r="O18" s="436"/>
      <c r="P18" s="42"/>
      <c r="Q18" s="42"/>
      <c r="R18" s="42"/>
      <c r="S18" s="42"/>
      <c r="T18" s="319"/>
    </row>
    <row r="19" spans="2:20" ht="24" customHeight="1" x14ac:dyDescent="0.15">
      <c r="B19" s="348" t="s">
        <v>237</v>
      </c>
      <c r="C19" s="461" t="s">
        <v>238</v>
      </c>
      <c r="D19" s="462"/>
      <c r="E19" s="463" t="s">
        <v>239</v>
      </c>
      <c r="F19" s="463"/>
      <c r="G19" s="351" t="s">
        <v>285</v>
      </c>
      <c r="H19" s="463" t="s">
        <v>241</v>
      </c>
      <c r="I19" s="463"/>
      <c r="J19" s="72" t="str">
        <f>IF(Deelnemersoverzicht!$C$23=Lijsten!$A$23,"",Lijsten!$D$3)</f>
        <v>Industrieel onderzoek</v>
      </c>
      <c r="K19" s="72" t="str">
        <f>IF(Deelnemersoverzicht!$C$23=Lijsten!$A$23,"",Lijsten!$D$4)</f>
        <v>Experimentele ontwikkeling</v>
      </c>
      <c r="L19" s="72" t="s">
        <v>242</v>
      </c>
      <c r="M19" s="72" t="str">
        <f>IF(Deelnemersoverzicht!$C$23=Lijsten!$A$23,"",Lijsten!$D$3)</f>
        <v>Industrieel onderzoek</v>
      </c>
      <c r="N19" s="72" t="str">
        <f>IF(Deelnemersoverzicht!$C$23=Lijsten!$A$23,"",Lijsten!$D$4)</f>
        <v>Experimentele ontwikkeling</v>
      </c>
      <c r="O19" s="72" t="s">
        <v>242</v>
      </c>
      <c r="P19" s="352"/>
      <c r="Q19" s="352"/>
      <c r="R19" s="352"/>
      <c r="S19" s="352"/>
      <c r="T19" s="319"/>
    </row>
    <row r="20" spans="2:20" ht="13" x14ac:dyDescent="0.15">
      <c r="B20" s="93"/>
      <c r="C20" s="448"/>
      <c r="D20" s="449"/>
      <c r="E20" s="448"/>
      <c r="F20" s="449"/>
      <c r="G20" s="130"/>
      <c r="H20" s="455"/>
      <c r="I20" s="456"/>
      <c r="J20" s="94"/>
      <c r="K20" s="94"/>
      <c r="L20" s="94"/>
      <c r="M20" s="315">
        <f>+H20*J20</f>
        <v>0</v>
      </c>
      <c r="N20" s="315">
        <f t="shared" ref="N20:N55" si="0">+H20*K20</f>
        <v>0</v>
      </c>
      <c r="O20" s="310">
        <f>H20*L20</f>
        <v>0</v>
      </c>
      <c r="P20" s="337"/>
      <c r="Q20" s="337"/>
      <c r="R20" s="337"/>
      <c r="S20" s="337"/>
      <c r="T20" s="319"/>
    </row>
    <row r="21" spans="2:20" ht="13" x14ac:dyDescent="0.15">
      <c r="B21" s="93"/>
      <c r="C21" s="448"/>
      <c r="D21" s="449"/>
      <c r="E21" s="448"/>
      <c r="F21" s="449"/>
      <c r="G21" s="130"/>
      <c r="H21" s="455"/>
      <c r="I21" s="456"/>
      <c r="J21" s="94"/>
      <c r="K21" s="94"/>
      <c r="L21" s="94"/>
      <c r="M21" s="315">
        <f>+H21*J21</f>
        <v>0</v>
      </c>
      <c r="N21" s="315">
        <f t="shared" si="0"/>
        <v>0</v>
      </c>
      <c r="O21" s="310">
        <f>H21*L21</f>
        <v>0</v>
      </c>
      <c r="P21" s="337"/>
      <c r="Q21" s="337"/>
      <c r="R21" s="337"/>
      <c r="S21" s="337"/>
      <c r="T21" s="319"/>
    </row>
    <row r="22" spans="2:20" ht="13" x14ac:dyDescent="0.15">
      <c r="B22" s="93"/>
      <c r="C22" s="448"/>
      <c r="D22" s="449"/>
      <c r="E22" s="448"/>
      <c r="F22" s="449"/>
      <c r="G22" s="130"/>
      <c r="H22" s="455"/>
      <c r="I22" s="456"/>
      <c r="J22" s="94"/>
      <c r="K22" s="94"/>
      <c r="L22" s="94"/>
      <c r="M22" s="315">
        <f t="shared" ref="M22:M55" si="1">+H22*J22</f>
        <v>0</v>
      </c>
      <c r="N22" s="315">
        <f t="shared" si="0"/>
        <v>0</v>
      </c>
      <c r="O22" s="310">
        <f t="shared" ref="O22:O55" si="2">H22*L22</f>
        <v>0</v>
      </c>
      <c r="P22" s="337"/>
      <c r="Q22" s="337"/>
      <c r="R22" s="337"/>
      <c r="S22" s="337"/>
      <c r="T22" s="319"/>
    </row>
    <row r="23" spans="2:20" ht="13" x14ac:dyDescent="0.15">
      <c r="B23" s="93"/>
      <c r="C23" s="448"/>
      <c r="D23" s="449"/>
      <c r="E23" s="448"/>
      <c r="F23" s="449"/>
      <c r="G23" s="130"/>
      <c r="H23" s="455"/>
      <c r="I23" s="456"/>
      <c r="J23" s="94"/>
      <c r="K23" s="94"/>
      <c r="L23" s="94"/>
      <c r="M23" s="315">
        <f t="shared" si="1"/>
        <v>0</v>
      </c>
      <c r="N23" s="315">
        <f t="shared" si="0"/>
        <v>0</v>
      </c>
      <c r="O23" s="310">
        <f t="shared" si="2"/>
        <v>0</v>
      </c>
      <c r="P23" s="337"/>
      <c r="Q23" s="337"/>
      <c r="R23" s="337"/>
      <c r="S23" s="337"/>
      <c r="T23" s="319"/>
    </row>
    <row r="24" spans="2:20" ht="13" x14ac:dyDescent="0.15">
      <c r="B24" s="93"/>
      <c r="C24" s="448"/>
      <c r="D24" s="449"/>
      <c r="E24" s="448"/>
      <c r="F24" s="449"/>
      <c r="G24" s="130"/>
      <c r="H24" s="455"/>
      <c r="I24" s="456"/>
      <c r="J24" s="94"/>
      <c r="K24" s="94"/>
      <c r="L24" s="94"/>
      <c r="M24" s="315">
        <f t="shared" si="1"/>
        <v>0</v>
      </c>
      <c r="N24" s="315">
        <f t="shared" si="0"/>
        <v>0</v>
      </c>
      <c r="O24" s="310">
        <f t="shared" si="2"/>
        <v>0</v>
      </c>
      <c r="P24" s="337"/>
      <c r="Q24" s="337"/>
      <c r="R24" s="337"/>
      <c r="S24" s="337"/>
      <c r="T24" s="319"/>
    </row>
    <row r="25" spans="2:20" ht="13" x14ac:dyDescent="0.15">
      <c r="B25" s="93"/>
      <c r="C25" s="448"/>
      <c r="D25" s="449"/>
      <c r="E25" s="448"/>
      <c r="F25" s="449"/>
      <c r="G25" s="130"/>
      <c r="H25" s="455"/>
      <c r="I25" s="456"/>
      <c r="J25" s="94"/>
      <c r="K25" s="94"/>
      <c r="L25" s="94"/>
      <c r="M25" s="315">
        <f t="shared" si="1"/>
        <v>0</v>
      </c>
      <c r="N25" s="315">
        <f t="shared" si="0"/>
        <v>0</v>
      </c>
      <c r="O25" s="310">
        <f t="shared" si="2"/>
        <v>0</v>
      </c>
      <c r="P25" s="337"/>
      <c r="Q25" s="337"/>
      <c r="R25" s="337"/>
      <c r="S25" s="337"/>
      <c r="T25" s="319"/>
    </row>
    <row r="26" spans="2:20" ht="13" x14ac:dyDescent="0.15">
      <c r="B26" s="93"/>
      <c r="C26" s="448"/>
      <c r="D26" s="449"/>
      <c r="E26" s="448"/>
      <c r="F26" s="449"/>
      <c r="G26" s="130"/>
      <c r="H26" s="455"/>
      <c r="I26" s="456"/>
      <c r="J26" s="94"/>
      <c r="K26" s="94"/>
      <c r="L26" s="94"/>
      <c r="M26" s="315">
        <f t="shared" si="1"/>
        <v>0</v>
      </c>
      <c r="N26" s="315">
        <f t="shared" si="0"/>
        <v>0</v>
      </c>
      <c r="O26" s="310">
        <f t="shared" si="2"/>
        <v>0</v>
      </c>
      <c r="P26" s="337"/>
      <c r="Q26" s="337"/>
      <c r="R26" s="337"/>
      <c r="S26" s="337"/>
      <c r="T26" s="319"/>
    </row>
    <row r="27" spans="2:20" ht="13" x14ac:dyDescent="0.15">
      <c r="B27" s="93"/>
      <c r="C27" s="448"/>
      <c r="D27" s="449"/>
      <c r="E27" s="448"/>
      <c r="F27" s="449"/>
      <c r="G27" s="130"/>
      <c r="H27" s="455"/>
      <c r="I27" s="456"/>
      <c r="J27" s="94"/>
      <c r="K27" s="94"/>
      <c r="L27" s="94"/>
      <c r="M27" s="315">
        <f t="shared" si="1"/>
        <v>0</v>
      </c>
      <c r="N27" s="315">
        <f t="shared" si="0"/>
        <v>0</v>
      </c>
      <c r="O27" s="310">
        <f t="shared" si="2"/>
        <v>0</v>
      </c>
      <c r="P27" s="337"/>
      <c r="Q27" s="337"/>
      <c r="R27" s="337"/>
      <c r="S27" s="337"/>
      <c r="T27" s="319"/>
    </row>
    <row r="28" spans="2:20" ht="13" x14ac:dyDescent="0.15">
      <c r="B28" s="93"/>
      <c r="C28" s="448"/>
      <c r="D28" s="449"/>
      <c r="E28" s="448"/>
      <c r="F28" s="449"/>
      <c r="G28" s="130"/>
      <c r="H28" s="455"/>
      <c r="I28" s="456"/>
      <c r="J28" s="94"/>
      <c r="K28" s="94"/>
      <c r="L28" s="94"/>
      <c r="M28" s="315">
        <f t="shared" si="1"/>
        <v>0</v>
      </c>
      <c r="N28" s="315">
        <f t="shared" si="0"/>
        <v>0</v>
      </c>
      <c r="O28" s="310">
        <f t="shared" si="2"/>
        <v>0</v>
      </c>
      <c r="P28" s="337"/>
      <c r="Q28" s="337"/>
      <c r="R28" s="337"/>
      <c r="S28" s="337"/>
      <c r="T28" s="319"/>
    </row>
    <row r="29" spans="2:20" ht="13" x14ac:dyDescent="0.15">
      <c r="B29" s="93"/>
      <c r="C29" s="448"/>
      <c r="D29" s="449"/>
      <c r="E29" s="448"/>
      <c r="F29" s="449"/>
      <c r="G29" s="130"/>
      <c r="H29" s="455"/>
      <c r="I29" s="456"/>
      <c r="J29" s="94"/>
      <c r="K29" s="94"/>
      <c r="L29" s="94"/>
      <c r="M29" s="315">
        <f t="shared" si="1"/>
        <v>0</v>
      </c>
      <c r="N29" s="315">
        <f t="shared" si="0"/>
        <v>0</v>
      </c>
      <c r="O29" s="310">
        <f t="shared" si="2"/>
        <v>0</v>
      </c>
      <c r="P29" s="337"/>
      <c r="Q29" s="337"/>
      <c r="R29" s="337"/>
      <c r="S29" s="337"/>
      <c r="T29" s="319"/>
    </row>
    <row r="30" spans="2:20" ht="13" x14ac:dyDescent="0.15">
      <c r="B30" s="93"/>
      <c r="C30" s="448"/>
      <c r="D30" s="449"/>
      <c r="E30" s="448"/>
      <c r="F30" s="449"/>
      <c r="G30" s="130"/>
      <c r="H30" s="455"/>
      <c r="I30" s="456"/>
      <c r="J30" s="94"/>
      <c r="K30" s="94"/>
      <c r="L30" s="94"/>
      <c r="M30" s="315">
        <f t="shared" si="1"/>
        <v>0</v>
      </c>
      <c r="N30" s="315">
        <f t="shared" si="0"/>
        <v>0</v>
      </c>
      <c r="O30" s="310">
        <f t="shared" si="2"/>
        <v>0</v>
      </c>
      <c r="P30" s="337"/>
      <c r="Q30" s="337"/>
      <c r="R30" s="337"/>
      <c r="S30" s="337"/>
      <c r="T30" s="319"/>
    </row>
    <row r="31" spans="2:20" ht="13" x14ac:dyDescent="0.15">
      <c r="B31" s="93"/>
      <c r="C31" s="448"/>
      <c r="D31" s="449"/>
      <c r="E31" s="448"/>
      <c r="F31" s="449"/>
      <c r="G31" s="130"/>
      <c r="H31" s="455"/>
      <c r="I31" s="456"/>
      <c r="J31" s="94"/>
      <c r="K31" s="94"/>
      <c r="L31" s="94"/>
      <c r="M31" s="315">
        <f t="shared" si="1"/>
        <v>0</v>
      </c>
      <c r="N31" s="315">
        <f t="shared" si="0"/>
        <v>0</v>
      </c>
      <c r="O31" s="310">
        <f t="shared" si="2"/>
        <v>0</v>
      </c>
      <c r="P31" s="337"/>
      <c r="Q31" s="337"/>
      <c r="R31" s="337"/>
      <c r="S31" s="337"/>
      <c r="T31" s="319"/>
    </row>
    <row r="32" spans="2:20" ht="13" x14ac:dyDescent="0.15">
      <c r="B32" s="93"/>
      <c r="C32" s="448"/>
      <c r="D32" s="449"/>
      <c r="E32" s="448"/>
      <c r="F32" s="449"/>
      <c r="G32" s="130"/>
      <c r="H32" s="455"/>
      <c r="I32" s="456"/>
      <c r="J32" s="94"/>
      <c r="K32" s="94"/>
      <c r="L32" s="94"/>
      <c r="M32" s="315">
        <f t="shared" si="1"/>
        <v>0</v>
      </c>
      <c r="N32" s="315">
        <f t="shared" si="0"/>
        <v>0</v>
      </c>
      <c r="O32" s="310">
        <f t="shared" si="2"/>
        <v>0</v>
      </c>
      <c r="P32" s="337"/>
      <c r="Q32" s="337"/>
      <c r="R32" s="337"/>
      <c r="S32" s="337"/>
      <c r="T32" s="319"/>
    </row>
    <row r="33" spans="2:20" ht="13" x14ac:dyDescent="0.15">
      <c r="B33" s="93"/>
      <c r="C33" s="448"/>
      <c r="D33" s="449"/>
      <c r="E33" s="448"/>
      <c r="F33" s="449"/>
      <c r="G33" s="130"/>
      <c r="H33" s="455"/>
      <c r="I33" s="456"/>
      <c r="J33" s="94"/>
      <c r="K33" s="94"/>
      <c r="L33" s="94"/>
      <c r="M33" s="315">
        <f t="shared" si="1"/>
        <v>0</v>
      </c>
      <c r="N33" s="315">
        <f t="shared" si="0"/>
        <v>0</v>
      </c>
      <c r="O33" s="310">
        <f t="shared" si="2"/>
        <v>0</v>
      </c>
      <c r="P33" s="337"/>
      <c r="Q33" s="337"/>
      <c r="R33" s="337"/>
      <c r="S33" s="337"/>
      <c r="T33" s="319"/>
    </row>
    <row r="34" spans="2:20" ht="13" x14ac:dyDescent="0.15">
      <c r="B34" s="93"/>
      <c r="C34" s="448"/>
      <c r="D34" s="449"/>
      <c r="E34" s="448"/>
      <c r="F34" s="449"/>
      <c r="G34" s="130"/>
      <c r="H34" s="455"/>
      <c r="I34" s="456"/>
      <c r="J34" s="94"/>
      <c r="K34" s="94"/>
      <c r="L34" s="94"/>
      <c r="M34" s="315">
        <f t="shared" si="1"/>
        <v>0</v>
      </c>
      <c r="N34" s="315">
        <f t="shared" si="0"/>
        <v>0</v>
      </c>
      <c r="O34" s="310">
        <f t="shared" si="2"/>
        <v>0</v>
      </c>
      <c r="P34" s="337"/>
      <c r="Q34" s="337"/>
      <c r="R34" s="337"/>
      <c r="S34" s="337"/>
      <c r="T34" s="319"/>
    </row>
    <row r="35" spans="2:20" ht="13" x14ac:dyDescent="0.15">
      <c r="B35" s="93"/>
      <c r="C35" s="448"/>
      <c r="D35" s="449"/>
      <c r="E35" s="448"/>
      <c r="F35" s="449"/>
      <c r="G35" s="130"/>
      <c r="H35" s="455"/>
      <c r="I35" s="456"/>
      <c r="J35" s="94"/>
      <c r="K35" s="94"/>
      <c r="L35" s="94"/>
      <c r="M35" s="315">
        <f t="shared" si="1"/>
        <v>0</v>
      </c>
      <c r="N35" s="315">
        <f t="shared" si="0"/>
        <v>0</v>
      </c>
      <c r="O35" s="310">
        <f t="shared" si="2"/>
        <v>0</v>
      </c>
      <c r="P35" s="337"/>
      <c r="Q35" s="337"/>
      <c r="R35" s="337"/>
      <c r="S35" s="337"/>
      <c r="T35" s="319"/>
    </row>
    <row r="36" spans="2:20" ht="13" x14ac:dyDescent="0.15">
      <c r="B36" s="93"/>
      <c r="C36" s="448"/>
      <c r="D36" s="449"/>
      <c r="E36" s="448"/>
      <c r="F36" s="449"/>
      <c r="G36" s="130"/>
      <c r="H36" s="455"/>
      <c r="I36" s="456"/>
      <c r="J36" s="94"/>
      <c r="K36" s="94"/>
      <c r="L36" s="94"/>
      <c r="M36" s="315">
        <f t="shared" si="1"/>
        <v>0</v>
      </c>
      <c r="N36" s="315">
        <f t="shared" si="0"/>
        <v>0</v>
      </c>
      <c r="O36" s="310">
        <f t="shared" si="2"/>
        <v>0</v>
      </c>
      <c r="P36" s="337"/>
      <c r="Q36" s="337"/>
      <c r="R36" s="337"/>
      <c r="S36" s="337"/>
      <c r="T36" s="319"/>
    </row>
    <row r="37" spans="2:20" ht="13" x14ac:dyDescent="0.15">
      <c r="B37" s="93"/>
      <c r="C37" s="448"/>
      <c r="D37" s="449"/>
      <c r="E37" s="448"/>
      <c r="F37" s="449"/>
      <c r="G37" s="130"/>
      <c r="H37" s="455"/>
      <c r="I37" s="456"/>
      <c r="J37" s="94"/>
      <c r="K37" s="94"/>
      <c r="L37" s="94"/>
      <c r="M37" s="315">
        <f t="shared" si="1"/>
        <v>0</v>
      </c>
      <c r="N37" s="315">
        <f t="shared" si="0"/>
        <v>0</v>
      </c>
      <c r="O37" s="310">
        <f t="shared" si="2"/>
        <v>0</v>
      </c>
      <c r="P37" s="337"/>
      <c r="Q37" s="337"/>
      <c r="R37" s="337"/>
      <c r="S37" s="337"/>
      <c r="T37" s="319"/>
    </row>
    <row r="38" spans="2:20" ht="13" x14ac:dyDescent="0.15">
      <c r="B38" s="93"/>
      <c r="C38" s="448"/>
      <c r="D38" s="449"/>
      <c r="E38" s="448"/>
      <c r="F38" s="449"/>
      <c r="G38" s="130"/>
      <c r="H38" s="455"/>
      <c r="I38" s="456"/>
      <c r="J38" s="94"/>
      <c r="K38" s="94"/>
      <c r="L38" s="94"/>
      <c r="M38" s="315">
        <f t="shared" si="1"/>
        <v>0</v>
      </c>
      <c r="N38" s="315">
        <f t="shared" si="0"/>
        <v>0</v>
      </c>
      <c r="O38" s="310">
        <f t="shared" si="2"/>
        <v>0</v>
      </c>
      <c r="P38" s="337"/>
      <c r="Q38" s="337"/>
      <c r="R38" s="337"/>
      <c r="S38" s="337"/>
      <c r="T38" s="319"/>
    </row>
    <row r="39" spans="2:20" ht="13" x14ac:dyDescent="0.15">
      <c r="B39" s="93"/>
      <c r="C39" s="448"/>
      <c r="D39" s="449"/>
      <c r="E39" s="448"/>
      <c r="F39" s="449"/>
      <c r="G39" s="130"/>
      <c r="H39" s="455"/>
      <c r="I39" s="456"/>
      <c r="J39" s="94"/>
      <c r="K39" s="94"/>
      <c r="L39" s="94"/>
      <c r="M39" s="315">
        <f t="shared" si="1"/>
        <v>0</v>
      </c>
      <c r="N39" s="315">
        <f t="shared" si="0"/>
        <v>0</v>
      </c>
      <c r="O39" s="310">
        <f t="shared" si="2"/>
        <v>0</v>
      </c>
      <c r="P39" s="337"/>
      <c r="Q39" s="337"/>
      <c r="R39" s="337"/>
      <c r="S39" s="337"/>
      <c r="T39" s="319"/>
    </row>
    <row r="40" spans="2:20" ht="13" x14ac:dyDescent="0.15">
      <c r="B40" s="93"/>
      <c r="C40" s="448"/>
      <c r="D40" s="449"/>
      <c r="E40" s="448"/>
      <c r="F40" s="449"/>
      <c r="G40" s="130"/>
      <c r="H40" s="455"/>
      <c r="I40" s="456"/>
      <c r="J40" s="94"/>
      <c r="K40" s="94"/>
      <c r="L40" s="94"/>
      <c r="M40" s="315">
        <f t="shared" si="1"/>
        <v>0</v>
      </c>
      <c r="N40" s="315">
        <f t="shared" si="0"/>
        <v>0</v>
      </c>
      <c r="O40" s="310">
        <f t="shared" si="2"/>
        <v>0</v>
      </c>
      <c r="P40" s="337"/>
      <c r="Q40" s="337"/>
      <c r="R40" s="337"/>
      <c r="S40" s="337"/>
      <c r="T40" s="319"/>
    </row>
    <row r="41" spans="2:20" ht="13" x14ac:dyDescent="0.15">
      <c r="B41" s="93"/>
      <c r="C41" s="448"/>
      <c r="D41" s="449"/>
      <c r="E41" s="448"/>
      <c r="F41" s="449"/>
      <c r="G41" s="130"/>
      <c r="H41" s="455"/>
      <c r="I41" s="456"/>
      <c r="J41" s="94"/>
      <c r="K41" s="94"/>
      <c r="L41" s="94"/>
      <c r="M41" s="315">
        <f t="shared" si="1"/>
        <v>0</v>
      </c>
      <c r="N41" s="315">
        <f t="shared" si="0"/>
        <v>0</v>
      </c>
      <c r="O41" s="310">
        <f t="shared" si="2"/>
        <v>0</v>
      </c>
      <c r="P41" s="337"/>
      <c r="Q41" s="337"/>
      <c r="R41" s="337"/>
      <c r="S41" s="337"/>
      <c r="T41" s="319"/>
    </row>
    <row r="42" spans="2:20" ht="13" x14ac:dyDescent="0.15">
      <c r="B42" s="93"/>
      <c r="C42" s="448"/>
      <c r="D42" s="449"/>
      <c r="E42" s="448"/>
      <c r="F42" s="449"/>
      <c r="G42" s="130"/>
      <c r="H42" s="455"/>
      <c r="I42" s="456"/>
      <c r="J42" s="94"/>
      <c r="K42" s="94"/>
      <c r="L42" s="94"/>
      <c r="M42" s="315">
        <f t="shared" si="1"/>
        <v>0</v>
      </c>
      <c r="N42" s="315">
        <f t="shared" si="0"/>
        <v>0</v>
      </c>
      <c r="O42" s="310">
        <f t="shared" si="2"/>
        <v>0</v>
      </c>
      <c r="P42" s="337"/>
      <c r="Q42" s="337"/>
      <c r="R42" s="337"/>
      <c r="S42" s="337"/>
      <c r="T42" s="319"/>
    </row>
    <row r="43" spans="2:20" ht="13" x14ac:dyDescent="0.15">
      <c r="B43" s="93"/>
      <c r="C43" s="448"/>
      <c r="D43" s="449"/>
      <c r="E43" s="448"/>
      <c r="F43" s="449"/>
      <c r="G43" s="130"/>
      <c r="H43" s="455"/>
      <c r="I43" s="456"/>
      <c r="J43" s="94"/>
      <c r="K43" s="94"/>
      <c r="L43" s="94"/>
      <c r="M43" s="315">
        <f t="shared" si="1"/>
        <v>0</v>
      </c>
      <c r="N43" s="315">
        <f t="shared" si="0"/>
        <v>0</v>
      </c>
      <c r="O43" s="310">
        <f t="shared" si="2"/>
        <v>0</v>
      </c>
      <c r="P43" s="337"/>
      <c r="Q43" s="337"/>
      <c r="R43" s="337"/>
      <c r="S43" s="337"/>
      <c r="T43" s="319"/>
    </row>
    <row r="44" spans="2:20" ht="13" x14ac:dyDescent="0.15">
      <c r="B44" s="93"/>
      <c r="C44" s="448"/>
      <c r="D44" s="449"/>
      <c r="E44" s="448"/>
      <c r="F44" s="449"/>
      <c r="G44" s="130"/>
      <c r="H44" s="455"/>
      <c r="I44" s="456"/>
      <c r="J44" s="94"/>
      <c r="K44" s="94"/>
      <c r="L44" s="94"/>
      <c r="M44" s="315">
        <f t="shared" si="1"/>
        <v>0</v>
      </c>
      <c r="N44" s="315">
        <f t="shared" si="0"/>
        <v>0</v>
      </c>
      <c r="O44" s="310">
        <f t="shared" si="2"/>
        <v>0</v>
      </c>
      <c r="P44" s="337"/>
      <c r="Q44" s="337"/>
      <c r="R44" s="337"/>
      <c r="S44" s="337"/>
      <c r="T44" s="319"/>
    </row>
    <row r="45" spans="2:20" ht="13" x14ac:dyDescent="0.15">
      <c r="B45" s="93"/>
      <c r="C45" s="448"/>
      <c r="D45" s="449"/>
      <c r="E45" s="448"/>
      <c r="F45" s="449"/>
      <c r="G45" s="130"/>
      <c r="H45" s="455"/>
      <c r="I45" s="456"/>
      <c r="J45" s="94"/>
      <c r="K45" s="94"/>
      <c r="L45" s="94"/>
      <c r="M45" s="315">
        <f t="shared" si="1"/>
        <v>0</v>
      </c>
      <c r="N45" s="315">
        <f t="shared" si="0"/>
        <v>0</v>
      </c>
      <c r="O45" s="310">
        <f t="shared" si="2"/>
        <v>0</v>
      </c>
      <c r="P45" s="337"/>
      <c r="Q45" s="337"/>
      <c r="R45" s="337"/>
      <c r="S45" s="337"/>
      <c r="T45" s="319"/>
    </row>
    <row r="46" spans="2:20" ht="13" x14ac:dyDescent="0.15">
      <c r="B46" s="93"/>
      <c r="C46" s="448"/>
      <c r="D46" s="449"/>
      <c r="E46" s="448"/>
      <c r="F46" s="449"/>
      <c r="G46" s="130"/>
      <c r="H46" s="455"/>
      <c r="I46" s="456"/>
      <c r="J46" s="94"/>
      <c r="K46" s="94"/>
      <c r="L46" s="94"/>
      <c r="M46" s="315">
        <f t="shared" si="1"/>
        <v>0</v>
      </c>
      <c r="N46" s="315">
        <f t="shared" si="0"/>
        <v>0</v>
      </c>
      <c r="O46" s="310">
        <f t="shared" si="2"/>
        <v>0</v>
      </c>
      <c r="P46" s="337"/>
      <c r="Q46" s="337"/>
      <c r="R46" s="337"/>
      <c r="S46" s="337"/>
      <c r="T46" s="319"/>
    </row>
    <row r="47" spans="2:20" ht="13" x14ac:dyDescent="0.15">
      <c r="B47" s="93"/>
      <c r="C47" s="448"/>
      <c r="D47" s="449"/>
      <c r="E47" s="448"/>
      <c r="F47" s="449"/>
      <c r="G47" s="130"/>
      <c r="H47" s="455"/>
      <c r="I47" s="456"/>
      <c r="J47" s="94"/>
      <c r="K47" s="94"/>
      <c r="L47" s="94"/>
      <c r="M47" s="315">
        <f t="shared" si="1"/>
        <v>0</v>
      </c>
      <c r="N47" s="315">
        <f t="shared" si="0"/>
        <v>0</v>
      </c>
      <c r="O47" s="310">
        <f t="shared" si="2"/>
        <v>0</v>
      </c>
      <c r="P47" s="337"/>
      <c r="Q47" s="337"/>
      <c r="R47" s="337"/>
      <c r="S47" s="337"/>
      <c r="T47" s="319"/>
    </row>
    <row r="48" spans="2:20" ht="13" x14ac:dyDescent="0.15">
      <c r="B48" s="93"/>
      <c r="C48" s="448"/>
      <c r="D48" s="449"/>
      <c r="E48" s="448"/>
      <c r="F48" s="449"/>
      <c r="G48" s="130"/>
      <c r="H48" s="455"/>
      <c r="I48" s="456"/>
      <c r="J48" s="94"/>
      <c r="K48" s="94"/>
      <c r="L48" s="94"/>
      <c r="M48" s="315">
        <f t="shared" si="1"/>
        <v>0</v>
      </c>
      <c r="N48" s="315">
        <f t="shared" si="0"/>
        <v>0</v>
      </c>
      <c r="O48" s="310">
        <f t="shared" si="2"/>
        <v>0</v>
      </c>
      <c r="P48" s="337"/>
      <c r="Q48" s="337"/>
      <c r="R48" s="337"/>
      <c r="S48" s="337"/>
      <c r="T48" s="319"/>
    </row>
    <row r="49" spans="2:22" ht="13" x14ac:dyDescent="0.15">
      <c r="B49" s="93"/>
      <c r="C49" s="448"/>
      <c r="D49" s="449"/>
      <c r="E49" s="448"/>
      <c r="F49" s="449"/>
      <c r="G49" s="130"/>
      <c r="H49" s="455"/>
      <c r="I49" s="456"/>
      <c r="J49" s="94"/>
      <c r="K49" s="94"/>
      <c r="L49" s="94"/>
      <c r="M49" s="315">
        <f t="shared" si="1"/>
        <v>0</v>
      </c>
      <c r="N49" s="315">
        <f t="shared" si="0"/>
        <v>0</v>
      </c>
      <c r="O49" s="310">
        <f t="shared" si="2"/>
        <v>0</v>
      </c>
      <c r="P49" s="337"/>
      <c r="Q49" s="337"/>
      <c r="R49" s="337"/>
      <c r="S49" s="337"/>
      <c r="T49" s="319"/>
    </row>
    <row r="50" spans="2:22" ht="13" x14ac:dyDescent="0.15">
      <c r="B50" s="93"/>
      <c r="C50" s="448"/>
      <c r="D50" s="449"/>
      <c r="E50" s="448"/>
      <c r="F50" s="449"/>
      <c r="G50" s="130"/>
      <c r="H50" s="455"/>
      <c r="I50" s="456"/>
      <c r="J50" s="94"/>
      <c r="K50" s="94"/>
      <c r="L50" s="94"/>
      <c r="M50" s="315">
        <f t="shared" si="1"/>
        <v>0</v>
      </c>
      <c r="N50" s="315">
        <f t="shared" si="0"/>
        <v>0</v>
      </c>
      <c r="O50" s="310">
        <f t="shared" si="2"/>
        <v>0</v>
      </c>
      <c r="P50" s="337"/>
      <c r="Q50" s="337"/>
      <c r="R50" s="337"/>
      <c r="S50" s="337"/>
      <c r="T50" s="319"/>
    </row>
    <row r="51" spans="2:22" ht="13" x14ac:dyDescent="0.15">
      <c r="B51" s="93"/>
      <c r="C51" s="448"/>
      <c r="D51" s="449"/>
      <c r="E51" s="448"/>
      <c r="F51" s="449"/>
      <c r="G51" s="130"/>
      <c r="H51" s="455"/>
      <c r="I51" s="456"/>
      <c r="J51" s="94"/>
      <c r="K51" s="94"/>
      <c r="L51" s="94"/>
      <c r="M51" s="315">
        <f t="shared" si="1"/>
        <v>0</v>
      </c>
      <c r="N51" s="315">
        <f t="shared" si="0"/>
        <v>0</v>
      </c>
      <c r="O51" s="310">
        <f t="shared" si="2"/>
        <v>0</v>
      </c>
      <c r="P51" s="337"/>
      <c r="Q51" s="337"/>
      <c r="R51" s="337"/>
      <c r="S51" s="337"/>
      <c r="T51" s="319"/>
    </row>
    <row r="52" spans="2:22" ht="13" x14ac:dyDescent="0.15">
      <c r="B52" s="93"/>
      <c r="C52" s="448"/>
      <c r="D52" s="449"/>
      <c r="E52" s="448"/>
      <c r="F52" s="449"/>
      <c r="G52" s="130"/>
      <c r="H52" s="455"/>
      <c r="I52" s="456"/>
      <c r="J52" s="94"/>
      <c r="K52" s="94"/>
      <c r="L52" s="94"/>
      <c r="M52" s="315">
        <f t="shared" si="1"/>
        <v>0</v>
      </c>
      <c r="N52" s="315">
        <f t="shared" si="0"/>
        <v>0</v>
      </c>
      <c r="O52" s="310">
        <f t="shared" si="2"/>
        <v>0</v>
      </c>
      <c r="P52" s="337"/>
      <c r="Q52" s="337"/>
      <c r="R52" s="337"/>
      <c r="S52" s="337"/>
      <c r="T52" s="319"/>
    </row>
    <row r="53" spans="2:22" ht="13" x14ac:dyDescent="0.15">
      <c r="B53" s="93"/>
      <c r="C53" s="448"/>
      <c r="D53" s="449"/>
      <c r="E53" s="448"/>
      <c r="F53" s="449"/>
      <c r="G53" s="130"/>
      <c r="H53" s="455"/>
      <c r="I53" s="456"/>
      <c r="J53" s="94"/>
      <c r="K53" s="94"/>
      <c r="L53" s="94"/>
      <c r="M53" s="315">
        <f t="shared" si="1"/>
        <v>0</v>
      </c>
      <c r="N53" s="315">
        <f t="shared" si="0"/>
        <v>0</v>
      </c>
      <c r="O53" s="310">
        <f t="shared" si="2"/>
        <v>0</v>
      </c>
      <c r="P53" s="337"/>
      <c r="Q53" s="337"/>
      <c r="R53" s="337"/>
      <c r="S53" s="337"/>
      <c r="T53" s="319"/>
    </row>
    <row r="54" spans="2:22" ht="13" x14ac:dyDescent="0.15">
      <c r="B54" s="93"/>
      <c r="C54" s="448"/>
      <c r="D54" s="449"/>
      <c r="E54" s="448"/>
      <c r="F54" s="449"/>
      <c r="G54" s="130"/>
      <c r="H54" s="455"/>
      <c r="I54" s="456"/>
      <c r="J54" s="94"/>
      <c r="K54" s="94"/>
      <c r="L54" s="94"/>
      <c r="M54" s="315">
        <f t="shared" si="1"/>
        <v>0</v>
      </c>
      <c r="N54" s="315">
        <f t="shared" si="0"/>
        <v>0</v>
      </c>
      <c r="O54" s="310">
        <f t="shared" si="2"/>
        <v>0</v>
      </c>
      <c r="P54" s="337"/>
      <c r="Q54" s="337"/>
      <c r="R54" s="337"/>
      <c r="S54" s="337"/>
      <c r="T54" s="319"/>
    </row>
    <row r="55" spans="2:22" ht="13" x14ac:dyDescent="0.15">
      <c r="B55" s="93"/>
      <c r="C55" s="448"/>
      <c r="D55" s="449"/>
      <c r="E55" s="448"/>
      <c r="F55" s="449"/>
      <c r="G55" s="130"/>
      <c r="H55" s="455"/>
      <c r="I55" s="456"/>
      <c r="J55" s="94"/>
      <c r="K55" s="94"/>
      <c r="L55" s="94"/>
      <c r="M55" s="315">
        <f t="shared" si="1"/>
        <v>0</v>
      </c>
      <c r="N55" s="315">
        <f t="shared" si="0"/>
        <v>0</v>
      </c>
      <c r="O55" s="310">
        <f t="shared" si="2"/>
        <v>0</v>
      </c>
      <c r="P55" s="337"/>
      <c r="Q55" s="337"/>
      <c r="R55" s="337"/>
      <c r="S55" s="337"/>
      <c r="T55" s="319"/>
    </row>
    <row r="56" spans="2:22" ht="13" x14ac:dyDescent="0.15">
      <c r="B56" s="319"/>
      <c r="C56" s="319"/>
      <c r="D56" s="312"/>
      <c r="E56" s="312"/>
      <c r="F56" s="312"/>
      <c r="G56" s="312"/>
      <c r="H56" s="312"/>
      <c r="I56" s="312" t="s">
        <v>243</v>
      </c>
      <c r="J56" s="319"/>
      <c r="K56" s="319"/>
      <c r="L56" s="319"/>
      <c r="M56" s="167">
        <f>SUM(M20:M55)</f>
        <v>0</v>
      </c>
      <c r="N56" s="167">
        <f>SUM(N20:N55)</f>
        <v>0</v>
      </c>
      <c r="O56" s="167">
        <f>SUM(O20:O55)</f>
        <v>0</v>
      </c>
      <c r="P56" s="337"/>
      <c r="Q56" s="337"/>
      <c r="R56" s="337"/>
      <c r="S56" s="337"/>
      <c r="T56" s="319"/>
    </row>
    <row r="57" spans="2:22" ht="13" x14ac:dyDescent="0.15">
      <c r="B57" s="339"/>
      <c r="C57" s="312"/>
      <c r="D57" s="312"/>
      <c r="E57" s="319"/>
      <c r="F57" s="319"/>
      <c r="G57" s="319"/>
      <c r="H57" s="319"/>
      <c r="I57" s="319"/>
      <c r="J57" s="312"/>
      <c r="K57" s="312"/>
      <c r="L57" s="312"/>
      <c r="M57" s="73"/>
      <c r="N57" s="73"/>
      <c r="O57" s="73"/>
      <c r="P57" s="337"/>
      <c r="Q57" s="337"/>
      <c r="R57" s="337"/>
      <c r="S57" s="337"/>
      <c r="T57" s="319"/>
    </row>
    <row r="58" spans="2:22" ht="13" x14ac:dyDescent="0.15">
      <c r="B58" s="324" t="s">
        <v>244</v>
      </c>
      <c r="C58" s="324" t="s">
        <v>245</v>
      </c>
      <c r="D58" s="324"/>
      <c r="E58" s="325"/>
      <c r="F58" s="325"/>
      <c r="G58" s="325"/>
      <c r="H58" s="325"/>
      <c r="I58" s="325"/>
      <c r="J58" s="325"/>
      <c r="K58" s="325"/>
      <c r="L58" s="325"/>
      <c r="M58" s="325"/>
      <c r="N58" s="325"/>
      <c r="O58" s="325"/>
      <c r="P58" s="326"/>
      <c r="Q58" s="327"/>
      <c r="R58" s="327"/>
      <c r="S58" s="327"/>
      <c r="T58" s="319"/>
    </row>
    <row r="59" spans="2:22" ht="13" x14ac:dyDescent="0.15">
      <c r="B59" s="312"/>
      <c r="C59" s="312"/>
      <c r="D59" s="312"/>
      <c r="E59" s="319"/>
      <c r="F59" s="319"/>
      <c r="G59" s="319"/>
      <c r="H59" s="319"/>
      <c r="I59" s="319"/>
      <c r="J59" s="319"/>
      <c r="K59" s="319"/>
      <c r="L59" s="319"/>
      <c r="M59" s="319"/>
      <c r="N59" s="319"/>
      <c r="O59" s="319"/>
      <c r="P59" s="337"/>
      <c r="Q59" s="337"/>
      <c r="R59" s="337"/>
      <c r="S59" s="337"/>
      <c r="T59" s="319"/>
    </row>
    <row r="60" spans="2:22" ht="25.5" customHeight="1" x14ac:dyDescent="0.15">
      <c r="B60" s="319"/>
      <c r="C60" s="353"/>
      <c r="D60" s="354" t="str">
        <f>IF(COUNTA(D62:D83)&lt;COUNTA(E62:E83),"Let op! Vul ook de aanschafdatum in!","")</f>
        <v/>
      </c>
      <c r="E60" s="319"/>
      <c r="F60" s="355"/>
      <c r="G60" s="356"/>
      <c r="H60" s="356"/>
      <c r="I60" s="357"/>
      <c r="J60" s="439" t="s">
        <v>246</v>
      </c>
      <c r="K60" s="440"/>
      <c r="L60" s="441"/>
      <c r="M60" s="434" t="s">
        <v>236</v>
      </c>
      <c r="N60" s="435"/>
      <c r="O60" s="436"/>
      <c r="P60" s="352"/>
      <c r="Q60" s="352"/>
      <c r="R60" s="352"/>
      <c r="S60" s="352"/>
      <c r="T60" s="337"/>
      <c r="U60" s="358"/>
    </row>
    <row r="61" spans="2:22" ht="42" x14ac:dyDescent="0.15">
      <c r="B61" s="348" t="s">
        <v>237</v>
      </c>
      <c r="C61" s="72" t="s">
        <v>247</v>
      </c>
      <c r="D61" s="350" t="s">
        <v>248</v>
      </c>
      <c r="E61" s="349" t="s">
        <v>249</v>
      </c>
      <c r="F61" s="213" t="s">
        <v>250</v>
      </c>
      <c r="G61" s="359" t="s">
        <v>251</v>
      </c>
      <c r="H61" s="359" t="s">
        <v>252</v>
      </c>
      <c r="I61" s="359" t="s">
        <v>253</v>
      </c>
      <c r="J61" s="72" t="str">
        <f>+J19</f>
        <v>Industrieel onderzoek</v>
      </c>
      <c r="K61" s="72" t="str">
        <f>+K19</f>
        <v>Experimentele ontwikkeling</v>
      </c>
      <c r="L61" s="72" t="s">
        <v>254</v>
      </c>
      <c r="M61" s="72" t="str">
        <f>+J19</f>
        <v>Industrieel onderzoek</v>
      </c>
      <c r="N61" s="72" t="str">
        <f>+K19</f>
        <v>Experimentele ontwikkeling</v>
      </c>
      <c r="O61" s="72" t="s">
        <v>242</v>
      </c>
      <c r="P61" s="42"/>
      <c r="Q61" s="42"/>
      <c r="R61" s="42"/>
      <c r="S61" s="42"/>
      <c r="T61" s="337"/>
      <c r="U61" s="360" t="s">
        <v>255</v>
      </c>
    </row>
    <row r="62" spans="2:22" ht="13" x14ac:dyDescent="0.15">
      <c r="B62" s="93"/>
      <c r="C62" s="93"/>
      <c r="D62" s="95"/>
      <c r="E62" s="96"/>
      <c r="F62" s="97"/>
      <c r="G62" s="131">
        <f t="shared" ref="G62:G82" si="3">IFERROR(E62/F62,0)</f>
        <v>0</v>
      </c>
      <c r="H62" s="96"/>
      <c r="I62" s="132">
        <f t="shared" ref="I62:I83" si="4">IFERROR(G62/H62,0)</f>
        <v>0</v>
      </c>
      <c r="J62" s="94"/>
      <c r="K62" s="94"/>
      <c r="L62" s="96"/>
      <c r="M62" s="315">
        <f>+H62*J62</f>
        <v>0</v>
      </c>
      <c r="N62" s="315">
        <f t="shared" ref="N62:N83" si="5">+H62*K62</f>
        <v>0</v>
      </c>
      <c r="O62" s="310">
        <f>I62*L62</f>
        <v>0</v>
      </c>
      <c r="P62" s="42"/>
      <c r="Q62" s="42"/>
      <c r="R62" s="42"/>
      <c r="S62" s="42"/>
      <c r="T62" s="337"/>
      <c r="U62" s="131" t="str">
        <f>IFERROR(IF(D62&gt;=Deelnemersoverzicht!$B$9,"Na startdatum aangekocht", IF(DATEDIF('Begroting P'!$D62,Startdatum,"D")&gt;0,IF((('Begroting P'!$F62-((DATEDIF($D62,Startdatum,"M")/12)))*($E62/$F62))&lt;0,"Dit is afgeschreven!",(('Begroting P'!$F62-((DATEDIF($D62,Startdatum,"M")/12)))*($E62/$F62))),($E62/$F62))),0)</f>
        <v>Na startdatum aangekocht</v>
      </c>
      <c r="V62" s="338"/>
    </row>
    <row r="63" spans="2:22" ht="13" x14ac:dyDescent="0.15">
      <c r="B63" s="93"/>
      <c r="C63" s="93"/>
      <c r="D63" s="95"/>
      <c r="E63" s="96"/>
      <c r="F63" s="97"/>
      <c r="G63" s="131">
        <f t="shared" si="3"/>
        <v>0</v>
      </c>
      <c r="H63" s="96"/>
      <c r="I63" s="132">
        <f t="shared" si="4"/>
        <v>0</v>
      </c>
      <c r="J63" s="94"/>
      <c r="K63" s="94"/>
      <c r="L63" s="96"/>
      <c r="M63" s="315">
        <f t="shared" ref="M63:M83" si="6">+H63*J63</f>
        <v>0</v>
      </c>
      <c r="N63" s="315">
        <f t="shared" si="5"/>
        <v>0</v>
      </c>
      <c r="O63" s="310">
        <f t="shared" ref="O63:O83" si="7">I63*L63</f>
        <v>0</v>
      </c>
      <c r="P63" s="42"/>
      <c r="Q63" s="42"/>
      <c r="R63" s="42"/>
      <c r="S63" s="42"/>
      <c r="T63" s="337"/>
      <c r="U63" s="131" t="str">
        <f>IFERROR(IF(D63&gt;=Deelnemersoverzicht!$B$9,"Na startdatum aangekocht", IF(DATEDIF('Begroting P'!$D63,Startdatum,"D")&gt;0,IF((('Begroting P'!$F63-((DATEDIF($D63,Startdatum,"M")/12)))*($E63/$F63))&lt;0,"Dit is afgeschreven!",(('Begroting P'!$F63-((DATEDIF($D63,Startdatum,"M")/12)))*($E63/$F63))),($E63/$F63))),0)</f>
        <v>Na startdatum aangekocht</v>
      </c>
    </row>
    <row r="64" spans="2:22" ht="13" x14ac:dyDescent="0.15">
      <c r="B64" s="93"/>
      <c r="C64" s="93"/>
      <c r="D64" s="95"/>
      <c r="E64" s="96"/>
      <c r="F64" s="97"/>
      <c r="G64" s="131">
        <f t="shared" si="3"/>
        <v>0</v>
      </c>
      <c r="H64" s="96"/>
      <c r="I64" s="132">
        <f t="shared" si="4"/>
        <v>0</v>
      </c>
      <c r="J64" s="94"/>
      <c r="K64" s="94"/>
      <c r="L64" s="96"/>
      <c r="M64" s="315">
        <f t="shared" si="6"/>
        <v>0</v>
      </c>
      <c r="N64" s="315">
        <f t="shared" si="5"/>
        <v>0</v>
      </c>
      <c r="O64" s="310">
        <f t="shared" si="7"/>
        <v>0</v>
      </c>
      <c r="P64" s="42"/>
      <c r="Q64" s="42"/>
      <c r="R64" s="42"/>
      <c r="S64" s="42"/>
      <c r="T64" s="337"/>
      <c r="U64" s="131" t="str">
        <f>IFERROR(IF(D64&gt;=Deelnemersoverzicht!$B$9,"Na startdatum aangekocht", IF(DATEDIF('Begroting P'!$D64,Startdatum,"D")&gt;0,IF((('Begroting P'!$F64-((DATEDIF($D64,Startdatum,"M")/12)))*($E64/$F64))&lt;0,"Dit is afgeschreven!",(('Begroting P'!$F64-((DATEDIF($D64,Startdatum,"M")/12)))*($E64/$F64))),($E64/$F64))),0)</f>
        <v>Na startdatum aangekocht</v>
      </c>
    </row>
    <row r="65" spans="2:21" ht="13" x14ac:dyDescent="0.15">
      <c r="B65" s="93"/>
      <c r="C65" s="93"/>
      <c r="D65" s="95"/>
      <c r="E65" s="96"/>
      <c r="F65" s="97"/>
      <c r="G65" s="131">
        <f t="shared" si="3"/>
        <v>0</v>
      </c>
      <c r="H65" s="96"/>
      <c r="I65" s="132">
        <f t="shared" si="4"/>
        <v>0</v>
      </c>
      <c r="J65" s="94"/>
      <c r="K65" s="94"/>
      <c r="L65" s="96"/>
      <c r="M65" s="315">
        <f t="shared" si="6"/>
        <v>0</v>
      </c>
      <c r="N65" s="315">
        <f t="shared" si="5"/>
        <v>0</v>
      </c>
      <c r="O65" s="310">
        <f t="shared" si="7"/>
        <v>0</v>
      </c>
      <c r="P65" s="42"/>
      <c r="Q65" s="42"/>
      <c r="R65" s="42"/>
      <c r="S65" s="42"/>
      <c r="T65" s="337"/>
      <c r="U65" s="131" t="str">
        <f>IFERROR(IF(D65&gt;=Deelnemersoverzicht!$B$9,"Na startdatum aangekocht", IF(DATEDIF('Begroting P'!$D65,Startdatum,"D")&gt;0,IF((('Begroting P'!$F65-((DATEDIF($D65,Startdatum,"M")/12)))*($E65/$F65))&lt;0,"Dit is afgeschreven!",(('Begroting P'!$F65-((DATEDIF($D65,Startdatum,"M")/12)))*($E65/$F65))),($E65/$F65))),0)</f>
        <v>Na startdatum aangekocht</v>
      </c>
    </row>
    <row r="66" spans="2:21" ht="13" x14ac:dyDescent="0.15">
      <c r="B66" s="93"/>
      <c r="C66" s="93"/>
      <c r="D66" s="95"/>
      <c r="E66" s="96"/>
      <c r="F66" s="97"/>
      <c r="G66" s="131">
        <f t="shared" si="3"/>
        <v>0</v>
      </c>
      <c r="H66" s="96"/>
      <c r="I66" s="132">
        <f t="shared" si="4"/>
        <v>0</v>
      </c>
      <c r="J66" s="94"/>
      <c r="K66" s="94"/>
      <c r="L66" s="96"/>
      <c r="M66" s="315">
        <f t="shared" si="6"/>
        <v>0</v>
      </c>
      <c r="N66" s="315">
        <f t="shared" si="5"/>
        <v>0</v>
      </c>
      <c r="O66" s="310">
        <f t="shared" si="7"/>
        <v>0</v>
      </c>
      <c r="P66" s="42"/>
      <c r="Q66" s="42"/>
      <c r="R66" s="42"/>
      <c r="S66" s="42"/>
      <c r="T66" s="337"/>
      <c r="U66" s="131" t="str">
        <f>IFERROR(IF(D66&gt;=Deelnemersoverzicht!$B$9,"Na startdatum aangekocht", IF(DATEDIF('Begroting P'!$D66,Startdatum,"D")&gt;0,IF((('Begroting P'!$F66-((DATEDIF($D66,Startdatum,"M")/12)))*($E66/$F66))&lt;0,"Dit is afgeschreven!",(('Begroting P'!$F66-((DATEDIF($D66,Startdatum,"M")/12)))*($E66/$F66))),($E66/$F66))),0)</f>
        <v>Na startdatum aangekocht</v>
      </c>
    </row>
    <row r="67" spans="2:21" ht="13" x14ac:dyDescent="0.15">
      <c r="B67" s="93"/>
      <c r="C67" s="93"/>
      <c r="D67" s="95"/>
      <c r="E67" s="96"/>
      <c r="F67" s="97"/>
      <c r="G67" s="131">
        <f t="shared" si="3"/>
        <v>0</v>
      </c>
      <c r="H67" s="96"/>
      <c r="I67" s="132">
        <f t="shared" si="4"/>
        <v>0</v>
      </c>
      <c r="J67" s="94"/>
      <c r="K67" s="94"/>
      <c r="L67" s="96"/>
      <c r="M67" s="315">
        <f t="shared" si="6"/>
        <v>0</v>
      </c>
      <c r="N67" s="315">
        <f t="shared" si="5"/>
        <v>0</v>
      </c>
      <c r="O67" s="310">
        <f t="shared" si="7"/>
        <v>0</v>
      </c>
      <c r="P67" s="42"/>
      <c r="Q67" s="42"/>
      <c r="R67" s="42"/>
      <c r="S67" s="42"/>
      <c r="T67" s="337"/>
      <c r="U67" s="131" t="str">
        <f>IFERROR(IF(D67&gt;=Deelnemersoverzicht!$B$9,"Na startdatum aangekocht", IF(DATEDIF('Begroting P'!$D67,Startdatum,"D")&gt;0,IF((('Begroting P'!$F67-((DATEDIF($D67,Startdatum,"M")/12)))*($E67/$F67))&lt;0,"Dit is afgeschreven!",(('Begroting P'!$F67-((DATEDIF($D67,Startdatum,"M")/12)))*($E67/$F67))),($E67/$F67))),0)</f>
        <v>Na startdatum aangekocht</v>
      </c>
    </row>
    <row r="68" spans="2:21" ht="13" x14ac:dyDescent="0.15">
      <c r="B68" s="93"/>
      <c r="C68" s="93"/>
      <c r="D68" s="95"/>
      <c r="E68" s="96"/>
      <c r="F68" s="97"/>
      <c r="G68" s="131">
        <f t="shared" si="3"/>
        <v>0</v>
      </c>
      <c r="H68" s="96"/>
      <c r="I68" s="132">
        <f t="shared" si="4"/>
        <v>0</v>
      </c>
      <c r="J68" s="94"/>
      <c r="K68" s="94"/>
      <c r="L68" s="96"/>
      <c r="M68" s="315">
        <f t="shared" si="6"/>
        <v>0</v>
      </c>
      <c r="N68" s="315">
        <f t="shared" si="5"/>
        <v>0</v>
      </c>
      <c r="O68" s="310">
        <f t="shared" si="7"/>
        <v>0</v>
      </c>
      <c r="P68" s="42"/>
      <c r="Q68" s="42"/>
      <c r="R68" s="42"/>
      <c r="S68" s="42"/>
      <c r="T68" s="337"/>
      <c r="U68" s="131" t="str">
        <f>IFERROR(IF(D68&gt;=Deelnemersoverzicht!$B$9,"Na startdatum aangekocht", IF(DATEDIF('Begroting P'!$D68,Startdatum,"D")&gt;0,IF((('Begroting P'!$F68-((DATEDIF($D68,Startdatum,"M")/12)))*($E68/$F68))&lt;0,"Dit is afgeschreven!",(('Begroting P'!$F68-((DATEDIF($D68,Startdatum,"M")/12)))*($E68/$F68))),($E68/$F68))),0)</f>
        <v>Na startdatum aangekocht</v>
      </c>
    </row>
    <row r="69" spans="2:21" ht="13" x14ac:dyDescent="0.15">
      <c r="B69" s="93"/>
      <c r="C69" s="93"/>
      <c r="D69" s="95"/>
      <c r="E69" s="96"/>
      <c r="F69" s="97"/>
      <c r="G69" s="131">
        <f t="shared" si="3"/>
        <v>0</v>
      </c>
      <c r="H69" s="96"/>
      <c r="I69" s="132">
        <f t="shared" si="4"/>
        <v>0</v>
      </c>
      <c r="J69" s="94"/>
      <c r="K69" s="94"/>
      <c r="L69" s="96"/>
      <c r="M69" s="315">
        <f t="shared" si="6"/>
        <v>0</v>
      </c>
      <c r="N69" s="315">
        <f t="shared" si="5"/>
        <v>0</v>
      </c>
      <c r="O69" s="310">
        <f t="shared" si="7"/>
        <v>0</v>
      </c>
      <c r="P69" s="42"/>
      <c r="Q69" s="42"/>
      <c r="R69" s="42"/>
      <c r="S69" s="42"/>
      <c r="T69" s="337"/>
      <c r="U69" s="131" t="str">
        <f>IFERROR(IF(D69&gt;=Deelnemersoverzicht!$B$9,"Na startdatum aangekocht", IF(DATEDIF('Begroting P'!$D69,Startdatum,"D")&gt;0,IF((('Begroting P'!$F69-((DATEDIF($D69,Startdatum,"M")/12)))*($E69/$F69))&lt;0,"Dit is afgeschreven!",(('Begroting P'!$F69-((DATEDIF($D69,Startdatum,"M")/12)))*($E69/$F69))),($E69/$F69))),0)</f>
        <v>Na startdatum aangekocht</v>
      </c>
    </row>
    <row r="70" spans="2:21" ht="13" x14ac:dyDescent="0.15">
      <c r="B70" s="93"/>
      <c r="C70" s="93"/>
      <c r="D70" s="95"/>
      <c r="E70" s="96"/>
      <c r="F70" s="97"/>
      <c r="G70" s="131">
        <f t="shared" si="3"/>
        <v>0</v>
      </c>
      <c r="H70" s="96"/>
      <c r="I70" s="132">
        <f t="shared" si="4"/>
        <v>0</v>
      </c>
      <c r="J70" s="94"/>
      <c r="K70" s="94"/>
      <c r="L70" s="96"/>
      <c r="M70" s="315">
        <f t="shared" si="6"/>
        <v>0</v>
      </c>
      <c r="N70" s="315">
        <f t="shared" si="5"/>
        <v>0</v>
      </c>
      <c r="O70" s="310">
        <f t="shared" si="7"/>
        <v>0</v>
      </c>
      <c r="P70" s="42"/>
      <c r="Q70" s="42"/>
      <c r="R70" s="42"/>
      <c r="S70" s="42"/>
      <c r="T70" s="337"/>
      <c r="U70" s="131" t="str">
        <f>IFERROR(IF(D70&gt;=Deelnemersoverzicht!$B$9,"Na startdatum aangekocht", IF(DATEDIF('Begroting P'!$D70,Startdatum,"D")&gt;0,IF((('Begroting P'!$F70-((DATEDIF($D70,Startdatum,"M")/12)))*($E70/$F70))&lt;0,"Dit is afgeschreven!",(('Begroting P'!$F70-((DATEDIF($D70,Startdatum,"M")/12)))*($E70/$F70))),($E70/$F70))),0)</f>
        <v>Na startdatum aangekocht</v>
      </c>
    </row>
    <row r="71" spans="2:21" ht="13" x14ac:dyDescent="0.15">
      <c r="B71" s="93"/>
      <c r="C71" s="93"/>
      <c r="D71" s="95"/>
      <c r="E71" s="96"/>
      <c r="F71" s="97"/>
      <c r="G71" s="131">
        <f t="shared" si="3"/>
        <v>0</v>
      </c>
      <c r="H71" s="96"/>
      <c r="I71" s="132">
        <f t="shared" si="4"/>
        <v>0</v>
      </c>
      <c r="J71" s="94"/>
      <c r="K71" s="94"/>
      <c r="L71" s="96"/>
      <c r="M71" s="315">
        <f t="shared" si="6"/>
        <v>0</v>
      </c>
      <c r="N71" s="315">
        <f t="shared" si="5"/>
        <v>0</v>
      </c>
      <c r="O71" s="310">
        <f t="shared" si="7"/>
        <v>0</v>
      </c>
      <c r="P71" s="42"/>
      <c r="Q71" s="42"/>
      <c r="R71" s="42"/>
      <c r="S71" s="42"/>
      <c r="T71" s="337"/>
      <c r="U71" s="131" t="str">
        <f>IFERROR(IF(D71&gt;=Deelnemersoverzicht!$B$9,"Na startdatum aangekocht", IF(DATEDIF('Begroting P'!$D71,Startdatum,"D")&gt;0,IF((('Begroting P'!$F71-((DATEDIF($D71,Startdatum,"M")/12)))*($E71/$F71))&lt;0,"Dit is afgeschreven!",(('Begroting P'!$F71-((DATEDIF($D71,Startdatum,"M")/12)))*($E71/$F71))),($E71/$F71))),0)</f>
        <v>Na startdatum aangekocht</v>
      </c>
    </row>
    <row r="72" spans="2:21" ht="13" x14ac:dyDescent="0.15">
      <c r="B72" s="93"/>
      <c r="C72" s="93"/>
      <c r="D72" s="95"/>
      <c r="E72" s="96"/>
      <c r="F72" s="97"/>
      <c r="G72" s="131">
        <f t="shared" si="3"/>
        <v>0</v>
      </c>
      <c r="H72" s="96"/>
      <c r="I72" s="132">
        <f t="shared" si="4"/>
        <v>0</v>
      </c>
      <c r="J72" s="94"/>
      <c r="K72" s="94"/>
      <c r="L72" s="96"/>
      <c r="M72" s="315">
        <f t="shared" si="6"/>
        <v>0</v>
      </c>
      <c r="N72" s="315">
        <f t="shared" si="5"/>
        <v>0</v>
      </c>
      <c r="O72" s="310">
        <f t="shared" si="7"/>
        <v>0</v>
      </c>
      <c r="P72" s="42"/>
      <c r="Q72" s="42"/>
      <c r="R72" s="42"/>
      <c r="S72" s="42"/>
      <c r="T72" s="337"/>
      <c r="U72" s="131" t="str">
        <f>IFERROR(IF(D72&gt;=Deelnemersoverzicht!$B$9,"Na startdatum aangekocht", IF(DATEDIF('Begroting P'!$D72,Startdatum,"D")&gt;0,IF((('Begroting P'!$F72-((DATEDIF($D72,Startdatum,"M")/12)))*($E72/$F72))&lt;0,"Dit is afgeschreven!",(('Begroting P'!$F72-((DATEDIF($D72,Startdatum,"M")/12)))*($E72/$F72))),($E72/$F72))),0)</f>
        <v>Na startdatum aangekocht</v>
      </c>
    </row>
    <row r="73" spans="2:21" ht="13" x14ac:dyDescent="0.15">
      <c r="B73" s="93"/>
      <c r="C73" s="93"/>
      <c r="D73" s="95"/>
      <c r="E73" s="96"/>
      <c r="F73" s="97"/>
      <c r="G73" s="131">
        <f t="shared" si="3"/>
        <v>0</v>
      </c>
      <c r="H73" s="96"/>
      <c r="I73" s="132">
        <f t="shared" si="4"/>
        <v>0</v>
      </c>
      <c r="J73" s="94"/>
      <c r="K73" s="94"/>
      <c r="L73" s="96"/>
      <c r="M73" s="315">
        <f t="shared" si="6"/>
        <v>0</v>
      </c>
      <c r="N73" s="315">
        <f t="shared" si="5"/>
        <v>0</v>
      </c>
      <c r="O73" s="310">
        <f t="shared" si="7"/>
        <v>0</v>
      </c>
      <c r="P73" s="42"/>
      <c r="Q73" s="42"/>
      <c r="R73" s="42"/>
      <c r="S73" s="42"/>
      <c r="T73" s="337"/>
      <c r="U73" s="131" t="str">
        <f>IFERROR(IF(D73&gt;=Deelnemersoverzicht!$B$9,"Na startdatum aangekocht", IF(DATEDIF('Begroting P'!$D73,Startdatum,"D")&gt;0,IF((('Begroting P'!$F73-((DATEDIF($D73,Startdatum,"M")/12)))*($E73/$F73))&lt;0,"Dit is afgeschreven!",(('Begroting P'!$F73-((DATEDIF($D73,Startdatum,"M")/12)))*($E73/$F73))),($E73/$F73))),0)</f>
        <v>Na startdatum aangekocht</v>
      </c>
    </row>
    <row r="74" spans="2:21" ht="13" x14ac:dyDescent="0.15">
      <c r="B74" s="93"/>
      <c r="C74" s="93"/>
      <c r="D74" s="95"/>
      <c r="E74" s="96"/>
      <c r="F74" s="97"/>
      <c r="G74" s="131">
        <f t="shared" si="3"/>
        <v>0</v>
      </c>
      <c r="H74" s="96"/>
      <c r="I74" s="132">
        <f t="shared" si="4"/>
        <v>0</v>
      </c>
      <c r="J74" s="94"/>
      <c r="K74" s="94"/>
      <c r="L74" s="96"/>
      <c r="M74" s="315">
        <f t="shared" si="6"/>
        <v>0</v>
      </c>
      <c r="N74" s="315">
        <f t="shared" si="5"/>
        <v>0</v>
      </c>
      <c r="O74" s="310">
        <f t="shared" si="7"/>
        <v>0</v>
      </c>
      <c r="P74" s="42"/>
      <c r="Q74" s="42"/>
      <c r="R74" s="42"/>
      <c r="S74" s="42"/>
      <c r="T74" s="337"/>
      <c r="U74" s="131" t="str">
        <f>IFERROR(IF(D74&gt;=Deelnemersoverzicht!$B$9,"Na startdatum aangekocht", IF(DATEDIF('Begroting P'!$D74,Startdatum,"D")&gt;0,IF((('Begroting P'!$F74-((DATEDIF($D74,Startdatum,"M")/12)))*($E74/$F74))&lt;0,"Dit is afgeschreven!",(('Begroting P'!$F74-((DATEDIF($D74,Startdatum,"M")/12)))*($E74/$F74))),($E74/$F74))),0)</f>
        <v>Na startdatum aangekocht</v>
      </c>
    </row>
    <row r="75" spans="2:21" ht="13" x14ac:dyDescent="0.15">
      <c r="B75" s="93"/>
      <c r="C75" s="93"/>
      <c r="D75" s="95"/>
      <c r="E75" s="96"/>
      <c r="F75" s="97"/>
      <c r="G75" s="131">
        <f t="shared" si="3"/>
        <v>0</v>
      </c>
      <c r="H75" s="96"/>
      <c r="I75" s="132">
        <f t="shared" si="4"/>
        <v>0</v>
      </c>
      <c r="J75" s="94"/>
      <c r="K75" s="94"/>
      <c r="L75" s="96"/>
      <c r="M75" s="315">
        <f t="shared" si="6"/>
        <v>0</v>
      </c>
      <c r="N75" s="315">
        <f t="shared" si="5"/>
        <v>0</v>
      </c>
      <c r="O75" s="310">
        <f t="shared" si="7"/>
        <v>0</v>
      </c>
      <c r="P75" s="42"/>
      <c r="Q75" s="42"/>
      <c r="R75" s="42"/>
      <c r="S75" s="42"/>
      <c r="T75" s="337"/>
      <c r="U75" s="131" t="str">
        <f>IFERROR(IF(D75&gt;=Deelnemersoverzicht!$B$9,"Na startdatum aangekocht", IF(DATEDIF('Begroting P'!$D75,Startdatum,"D")&gt;0,IF((('Begroting P'!$F75-((DATEDIF($D75,Startdatum,"M")/12)))*($E75/$F75))&lt;0,"Dit is afgeschreven!",(('Begroting P'!$F75-((DATEDIF($D75,Startdatum,"M")/12)))*($E75/$F75))),($E75/$F75))),0)</f>
        <v>Na startdatum aangekocht</v>
      </c>
    </row>
    <row r="76" spans="2:21" ht="13" x14ac:dyDescent="0.15">
      <c r="B76" s="93"/>
      <c r="C76" s="93"/>
      <c r="D76" s="95"/>
      <c r="E76" s="96"/>
      <c r="F76" s="97"/>
      <c r="G76" s="131">
        <f t="shared" si="3"/>
        <v>0</v>
      </c>
      <c r="H76" s="96"/>
      <c r="I76" s="132">
        <f t="shared" si="4"/>
        <v>0</v>
      </c>
      <c r="J76" s="94"/>
      <c r="K76" s="94"/>
      <c r="L76" s="96"/>
      <c r="M76" s="315">
        <f t="shared" si="6"/>
        <v>0</v>
      </c>
      <c r="N76" s="315">
        <f t="shared" si="5"/>
        <v>0</v>
      </c>
      <c r="O76" s="310">
        <f t="shared" si="7"/>
        <v>0</v>
      </c>
      <c r="P76" s="42"/>
      <c r="Q76" s="42"/>
      <c r="R76" s="42"/>
      <c r="S76" s="42"/>
      <c r="T76" s="337"/>
      <c r="U76" s="131" t="str">
        <f>IFERROR(IF(D76&gt;=Deelnemersoverzicht!$B$9,"Na startdatum aangekocht", IF(DATEDIF('Begroting P'!$D76,Startdatum,"D")&gt;0,IF((('Begroting P'!$F76-((DATEDIF($D76,Startdatum,"M")/12)))*($E76/$F76))&lt;0,"Dit is afgeschreven!",(('Begroting P'!$F76-((DATEDIF($D76,Startdatum,"M")/12)))*($E76/$F76))),($E76/$F76))),0)</f>
        <v>Na startdatum aangekocht</v>
      </c>
    </row>
    <row r="77" spans="2:21" ht="13" x14ac:dyDescent="0.15">
      <c r="B77" s="93"/>
      <c r="C77" s="93"/>
      <c r="D77" s="95"/>
      <c r="E77" s="96"/>
      <c r="F77" s="97"/>
      <c r="G77" s="131">
        <f t="shared" si="3"/>
        <v>0</v>
      </c>
      <c r="H77" s="96"/>
      <c r="I77" s="132">
        <f t="shared" si="4"/>
        <v>0</v>
      </c>
      <c r="J77" s="94"/>
      <c r="K77" s="94"/>
      <c r="L77" s="96"/>
      <c r="M77" s="315">
        <f t="shared" si="6"/>
        <v>0</v>
      </c>
      <c r="N77" s="315">
        <f t="shared" si="5"/>
        <v>0</v>
      </c>
      <c r="O77" s="310">
        <f t="shared" si="7"/>
        <v>0</v>
      </c>
      <c r="P77" s="42"/>
      <c r="Q77" s="42"/>
      <c r="R77" s="42"/>
      <c r="S77" s="42"/>
      <c r="T77" s="337"/>
      <c r="U77" s="131" t="str">
        <f>IFERROR(IF(D77&gt;=Deelnemersoverzicht!$B$9,"Na startdatum aangekocht", IF(DATEDIF('Begroting P'!$D77,Startdatum,"D")&gt;0,IF((('Begroting P'!$F77-((DATEDIF($D77,Startdatum,"M")/12)))*($E77/$F77))&lt;0,"Dit is afgeschreven!",(('Begroting P'!$F77-((DATEDIF($D77,Startdatum,"M")/12)))*($E77/$F77))),($E77/$F77))),0)</f>
        <v>Na startdatum aangekocht</v>
      </c>
    </row>
    <row r="78" spans="2:21" ht="13" x14ac:dyDescent="0.15">
      <c r="B78" s="93"/>
      <c r="C78" s="93"/>
      <c r="D78" s="95"/>
      <c r="E78" s="96"/>
      <c r="F78" s="97"/>
      <c r="G78" s="131">
        <f t="shared" si="3"/>
        <v>0</v>
      </c>
      <c r="H78" s="96"/>
      <c r="I78" s="132">
        <f t="shared" si="4"/>
        <v>0</v>
      </c>
      <c r="J78" s="94"/>
      <c r="K78" s="94"/>
      <c r="L78" s="96"/>
      <c r="M78" s="315">
        <f t="shared" si="6"/>
        <v>0</v>
      </c>
      <c r="N78" s="315">
        <f t="shared" si="5"/>
        <v>0</v>
      </c>
      <c r="O78" s="310">
        <f t="shared" si="7"/>
        <v>0</v>
      </c>
      <c r="P78" s="42"/>
      <c r="Q78" s="42"/>
      <c r="R78" s="42"/>
      <c r="S78" s="42"/>
      <c r="T78" s="337"/>
      <c r="U78" s="131" t="str">
        <f>IFERROR(IF(D78&gt;=Deelnemersoverzicht!$B$9,"Na startdatum aangekocht", IF(DATEDIF('Begroting P'!$D78,Startdatum,"D")&gt;0,IF((('Begroting P'!$F78-((DATEDIF($D78,Startdatum,"M")/12)))*($E78/$F78))&lt;0,"Dit is afgeschreven!",(('Begroting P'!$F78-((DATEDIF($D78,Startdatum,"M")/12)))*($E78/$F78))),($E78/$F78))),0)</f>
        <v>Na startdatum aangekocht</v>
      </c>
    </row>
    <row r="79" spans="2:21" ht="13" x14ac:dyDescent="0.15">
      <c r="B79" s="93"/>
      <c r="C79" s="93"/>
      <c r="D79" s="95"/>
      <c r="E79" s="96"/>
      <c r="F79" s="97"/>
      <c r="G79" s="131">
        <f t="shared" si="3"/>
        <v>0</v>
      </c>
      <c r="H79" s="96"/>
      <c r="I79" s="132">
        <f t="shared" si="4"/>
        <v>0</v>
      </c>
      <c r="J79" s="94"/>
      <c r="K79" s="94"/>
      <c r="L79" s="96"/>
      <c r="M79" s="315">
        <f t="shared" si="6"/>
        <v>0</v>
      </c>
      <c r="N79" s="315">
        <f t="shared" si="5"/>
        <v>0</v>
      </c>
      <c r="O79" s="310">
        <f t="shared" si="7"/>
        <v>0</v>
      </c>
      <c r="P79" s="42"/>
      <c r="Q79" s="42"/>
      <c r="R79" s="42"/>
      <c r="S79" s="42"/>
      <c r="T79" s="337"/>
      <c r="U79" s="131" t="str">
        <f>IFERROR(IF(D79&gt;=Deelnemersoverzicht!$B$9,"Na startdatum aangekocht", IF(DATEDIF('Begroting P'!$D79,Startdatum,"D")&gt;0,IF((('Begroting P'!$F79-((DATEDIF($D79,Startdatum,"M")/12)))*($E79/$F79))&lt;0,"Dit is afgeschreven!",(('Begroting P'!$F79-((DATEDIF($D79,Startdatum,"M")/12)))*($E79/$F79))),($E79/$F79))),0)</f>
        <v>Na startdatum aangekocht</v>
      </c>
    </row>
    <row r="80" spans="2:21" ht="13" x14ac:dyDescent="0.15">
      <c r="B80" s="93"/>
      <c r="C80" s="93"/>
      <c r="D80" s="95"/>
      <c r="E80" s="96"/>
      <c r="F80" s="97"/>
      <c r="G80" s="131">
        <f t="shared" si="3"/>
        <v>0</v>
      </c>
      <c r="H80" s="96"/>
      <c r="I80" s="132">
        <f t="shared" si="4"/>
        <v>0</v>
      </c>
      <c r="J80" s="94"/>
      <c r="K80" s="94"/>
      <c r="L80" s="96"/>
      <c r="M80" s="315">
        <f t="shared" si="6"/>
        <v>0</v>
      </c>
      <c r="N80" s="315">
        <f t="shared" si="5"/>
        <v>0</v>
      </c>
      <c r="O80" s="310">
        <f t="shared" si="7"/>
        <v>0</v>
      </c>
      <c r="P80" s="42"/>
      <c r="Q80" s="42"/>
      <c r="R80" s="42"/>
      <c r="S80" s="42"/>
      <c r="T80" s="337"/>
      <c r="U80" s="131" t="str">
        <f>IFERROR(IF(D80&gt;=Deelnemersoverzicht!$B$9,"Na startdatum aangekocht", IF(DATEDIF('Begroting P'!$D80,Startdatum,"D")&gt;0,IF((('Begroting P'!$F80-((DATEDIF($D80,Startdatum,"M")/12)))*($E80/$F80))&lt;0,"Dit is afgeschreven!",(('Begroting P'!$F80-((DATEDIF($D80,Startdatum,"M")/12)))*($E80/$F80))),($E80/$F80))),0)</f>
        <v>Na startdatum aangekocht</v>
      </c>
    </row>
    <row r="81" spans="2:21" ht="13" x14ac:dyDescent="0.15">
      <c r="B81" s="93"/>
      <c r="C81" s="93"/>
      <c r="D81" s="95"/>
      <c r="E81" s="96"/>
      <c r="F81" s="97"/>
      <c r="G81" s="131">
        <f t="shared" si="3"/>
        <v>0</v>
      </c>
      <c r="H81" s="96"/>
      <c r="I81" s="132">
        <f t="shared" si="4"/>
        <v>0</v>
      </c>
      <c r="J81" s="94"/>
      <c r="K81" s="94"/>
      <c r="L81" s="96"/>
      <c r="M81" s="315">
        <f t="shared" si="6"/>
        <v>0</v>
      </c>
      <c r="N81" s="315">
        <f t="shared" si="5"/>
        <v>0</v>
      </c>
      <c r="O81" s="310">
        <f t="shared" si="7"/>
        <v>0</v>
      </c>
      <c r="P81" s="42"/>
      <c r="Q81" s="42"/>
      <c r="R81" s="42"/>
      <c r="S81" s="42"/>
      <c r="T81" s="337"/>
      <c r="U81" s="131" t="str">
        <f>IFERROR(IF(D81&gt;=Deelnemersoverzicht!$B$9,"Na startdatum aangekocht", IF(DATEDIF('Begroting P'!$D81,Startdatum,"D")&gt;0,IF((('Begroting P'!$F81-((DATEDIF($D81,Startdatum,"M")/12)))*($E81/$F81))&lt;0,"Dit is afgeschreven!",(('Begroting P'!$F81-((DATEDIF($D81,Startdatum,"M")/12)))*($E81/$F81))),($E81/$F81))),0)</f>
        <v>Na startdatum aangekocht</v>
      </c>
    </row>
    <row r="82" spans="2:21" ht="13" x14ac:dyDescent="0.15">
      <c r="B82" s="93"/>
      <c r="C82" s="93"/>
      <c r="D82" s="95"/>
      <c r="E82" s="96"/>
      <c r="F82" s="97"/>
      <c r="G82" s="131">
        <f t="shared" si="3"/>
        <v>0</v>
      </c>
      <c r="H82" s="96"/>
      <c r="I82" s="132">
        <f t="shared" si="4"/>
        <v>0</v>
      </c>
      <c r="J82" s="94"/>
      <c r="K82" s="94"/>
      <c r="L82" s="96"/>
      <c r="M82" s="315">
        <f t="shared" si="6"/>
        <v>0</v>
      </c>
      <c r="N82" s="315">
        <f t="shared" si="5"/>
        <v>0</v>
      </c>
      <c r="O82" s="310">
        <f t="shared" si="7"/>
        <v>0</v>
      </c>
      <c r="P82" s="42"/>
      <c r="Q82" s="42"/>
      <c r="R82" s="42"/>
      <c r="S82" s="42"/>
      <c r="T82" s="337"/>
      <c r="U82" s="131" t="str">
        <f>IFERROR(IF(D82&gt;=Deelnemersoverzicht!$B$9,"Na startdatum aangekocht", IF(DATEDIF('Begroting P'!$D82,Startdatum,"D")&gt;0,IF((('Begroting P'!$F82-((DATEDIF($D82,Startdatum,"M")/12)))*($E82/$F82))&lt;0,"Dit is afgeschreven!",(('Begroting P'!$F82-((DATEDIF($D82,Startdatum,"M")/12)))*($E82/$F82))),($E82/$F82))),0)</f>
        <v>Na startdatum aangekocht</v>
      </c>
    </row>
    <row r="83" spans="2:21" ht="13" x14ac:dyDescent="0.15">
      <c r="B83" s="93"/>
      <c r="C83" s="93"/>
      <c r="D83" s="95"/>
      <c r="E83" s="96"/>
      <c r="F83" s="97"/>
      <c r="G83" s="131">
        <f>IFERROR(E83/F83,0)</f>
        <v>0</v>
      </c>
      <c r="H83" s="96"/>
      <c r="I83" s="132">
        <f t="shared" si="4"/>
        <v>0</v>
      </c>
      <c r="J83" s="94"/>
      <c r="K83" s="94"/>
      <c r="L83" s="96"/>
      <c r="M83" s="315">
        <f t="shared" si="6"/>
        <v>0</v>
      </c>
      <c r="N83" s="315">
        <f t="shared" si="5"/>
        <v>0</v>
      </c>
      <c r="O83" s="310">
        <f t="shared" si="7"/>
        <v>0</v>
      </c>
      <c r="P83" s="42"/>
      <c r="Q83" s="42"/>
      <c r="R83" s="42"/>
      <c r="S83" s="42"/>
      <c r="T83" s="337"/>
      <c r="U83" s="131" t="str">
        <f>IFERROR(IF(D83&gt;=Deelnemersoverzicht!$B$9,"Na startdatum aangekocht", IF(DATEDIF('Begroting P'!$D83,Startdatum,"D")&gt;0,IF((('Begroting P'!$F83-((DATEDIF($D83,Startdatum,"M")/12)))*($E83/$F83))&lt;0,"Dit is afgeschreven!",(('Begroting P'!$F83-((DATEDIF($D83,Startdatum,"M")/12)))*($E83/$F83))),($E83/$F83))),0)</f>
        <v>Na startdatum aangekocht</v>
      </c>
    </row>
    <row r="84" spans="2:21" ht="13" x14ac:dyDescent="0.15">
      <c r="B84" s="312"/>
      <c r="C84" s="312"/>
      <c r="D84" s="312"/>
      <c r="E84" s="312"/>
      <c r="F84" s="312"/>
      <c r="G84" s="312"/>
      <c r="H84" s="312" t="s">
        <v>256</v>
      </c>
      <c r="I84" s="312"/>
      <c r="J84" s="312"/>
      <c r="K84" s="312"/>
      <c r="L84" s="312"/>
      <c r="M84" s="167">
        <f>SUM(M62:M83)</f>
        <v>0</v>
      </c>
      <c r="N84" s="167">
        <f>SUM(N62:N83)</f>
        <v>0</v>
      </c>
      <c r="O84" s="167">
        <f>SUM(O62:O83)</f>
        <v>0</v>
      </c>
      <c r="P84" s="42"/>
      <c r="Q84" s="42"/>
      <c r="R84" s="42"/>
      <c r="S84" s="42"/>
      <c r="T84" s="337"/>
    </row>
    <row r="85" spans="2:21" ht="13" x14ac:dyDescent="0.15">
      <c r="B85" s="319"/>
      <c r="C85" s="361"/>
      <c r="D85" s="319"/>
      <c r="E85" s="319"/>
      <c r="F85" s="319"/>
      <c r="G85" s="319"/>
      <c r="H85" s="319"/>
      <c r="I85" s="319"/>
      <c r="J85" s="319"/>
      <c r="K85" s="319"/>
      <c r="L85" s="319"/>
      <c r="M85" s="319"/>
      <c r="N85" s="319"/>
      <c r="O85" s="319"/>
      <c r="P85" s="42"/>
      <c r="Q85" s="42"/>
      <c r="R85" s="42"/>
      <c r="S85" s="42"/>
      <c r="T85" s="337"/>
    </row>
    <row r="86" spans="2:21" ht="13" x14ac:dyDescent="0.15">
      <c r="B86" s="324" t="s">
        <v>257</v>
      </c>
      <c r="C86" s="324" t="s">
        <v>258</v>
      </c>
      <c r="D86" s="325"/>
      <c r="E86" s="325"/>
      <c r="F86" s="325"/>
      <c r="G86" s="325"/>
      <c r="H86" s="325"/>
      <c r="I86" s="325"/>
      <c r="J86" s="325"/>
      <c r="K86" s="325"/>
      <c r="L86" s="325"/>
      <c r="M86" s="325"/>
      <c r="N86" s="325"/>
      <c r="O86" s="325"/>
      <c r="P86" s="326"/>
      <c r="Q86" s="327"/>
      <c r="R86" s="327"/>
      <c r="S86" s="327"/>
      <c r="T86" s="319"/>
    </row>
    <row r="87" spans="2:21" ht="13" x14ac:dyDescent="0.15">
      <c r="B87" s="312" t="s">
        <v>259</v>
      </c>
      <c r="C87" s="319"/>
      <c r="D87" s="319"/>
      <c r="E87" s="319"/>
      <c r="F87" s="319"/>
      <c r="G87" s="319"/>
      <c r="H87" s="319"/>
      <c r="I87" s="319"/>
      <c r="J87" s="319"/>
      <c r="K87" s="319"/>
      <c r="L87" s="319"/>
      <c r="M87" s="319"/>
      <c r="N87" s="319"/>
      <c r="O87" s="319"/>
      <c r="P87" s="337"/>
      <c r="Q87" s="337"/>
      <c r="R87" s="337"/>
      <c r="S87" s="337"/>
      <c r="T87" s="319"/>
    </row>
    <row r="88" spans="2:21" ht="25.5" customHeight="1" x14ac:dyDescent="0.2">
      <c r="D88" s="354" t="str">
        <f>IF(COUNTA(D90:D107)&lt;COUNTA(E90:E107),"Let op! Vul ook de aanschafdatum in!","")</f>
        <v/>
      </c>
      <c r="E88" s="363"/>
      <c r="F88" s="363"/>
      <c r="G88" s="364"/>
      <c r="H88" s="459"/>
      <c r="I88" s="460"/>
      <c r="J88" s="442" t="s">
        <v>260</v>
      </c>
      <c r="K88" s="443"/>
      <c r="L88" s="444"/>
      <c r="M88" s="434" t="s">
        <v>236</v>
      </c>
      <c r="N88" s="435"/>
      <c r="O88" s="436"/>
      <c r="P88" s="337"/>
      <c r="Q88" s="337"/>
      <c r="R88" s="337"/>
      <c r="S88" s="337"/>
      <c r="T88" s="319"/>
    </row>
    <row r="89" spans="2:21" ht="42" x14ac:dyDescent="0.15">
      <c r="B89" s="72" t="s">
        <v>237</v>
      </c>
      <c r="C89" s="365" t="s">
        <v>247</v>
      </c>
      <c r="D89" s="366" t="s">
        <v>261</v>
      </c>
      <c r="E89" s="367" t="s">
        <v>249</v>
      </c>
      <c r="F89" s="365" t="s">
        <v>250</v>
      </c>
      <c r="G89" s="368"/>
      <c r="H89" s="369" t="s">
        <v>262</v>
      </c>
      <c r="I89" s="359" t="s">
        <v>263</v>
      </c>
      <c r="J89" s="72" t="str">
        <f>+J19</f>
        <v>Industrieel onderzoek</v>
      </c>
      <c r="K89" s="72" t="str">
        <f>+K19</f>
        <v>Experimentele ontwikkeling</v>
      </c>
      <c r="L89" s="359" t="s">
        <v>254</v>
      </c>
      <c r="M89" s="72" t="str">
        <f>+J19</f>
        <v>Industrieel onderzoek</v>
      </c>
      <c r="N89" s="72" t="str">
        <f>+K19</f>
        <v>Experimentele ontwikkeling</v>
      </c>
      <c r="O89" s="72" t="s">
        <v>242</v>
      </c>
      <c r="P89" s="337"/>
      <c r="Q89" s="337"/>
      <c r="R89" s="337"/>
      <c r="S89" s="337"/>
      <c r="T89" s="319"/>
      <c r="U89" s="360" t="s">
        <v>255</v>
      </c>
    </row>
    <row r="90" spans="2:21" ht="13" x14ac:dyDescent="0.15">
      <c r="B90" s="98"/>
      <c r="C90" s="99"/>
      <c r="D90" s="95"/>
      <c r="E90" s="100"/>
      <c r="F90" s="206"/>
      <c r="G90" s="308"/>
      <c r="H90" s="370">
        <f>IFERROR(E90-I90,0)</f>
        <v>0</v>
      </c>
      <c r="I90" s="134">
        <f>IFERROR((E90/F90)*(Deelnemersoverzicht!$B$10-(DATEDIF(Startdatum,D90,"D")/365)),0)</f>
        <v>0</v>
      </c>
      <c r="J90" s="94"/>
      <c r="K90" s="94"/>
      <c r="L90" s="101"/>
      <c r="M90" s="315">
        <f t="shared" ref="M90:M107" si="8">+H90*J90</f>
        <v>0</v>
      </c>
      <c r="N90" s="315">
        <f t="shared" ref="N90:N107" si="9">+H90*K90</f>
        <v>0</v>
      </c>
      <c r="O90" s="310">
        <f>I90*L90</f>
        <v>0</v>
      </c>
      <c r="P90" s="337"/>
      <c r="Q90" s="337"/>
      <c r="R90" s="337"/>
      <c r="S90" s="337"/>
      <c r="T90" s="319"/>
      <c r="U90" s="131" t="str">
        <f>IFERROR(IF(D90&gt;=Deelnemersoverzicht!$B$9,"Na startdatum aangekocht", IF(DATEDIF('Begroting P'!$D90,Startdatum,"D")&gt;0,IF((('Begroting P'!$F90-((DATEDIF($D90,Startdatum,"M")/12)))*($E90/$F90))&lt;0,0,(('Begroting P'!$F90-((DATEDIF($D90,Startdatum,"M")/12)))*($E90/$F90))),($E90/$F90))),0)</f>
        <v>Na startdatum aangekocht</v>
      </c>
    </row>
    <row r="91" spans="2:21" ht="13" x14ac:dyDescent="0.15">
      <c r="B91" s="98"/>
      <c r="C91" s="99"/>
      <c r="D91" s="95"/>
      <c r="E91" s="100"/>
      <c r="F91" s="206"/>
      <c r="G91" s="308"/>
      <c r="H91" s="370">
        <f t="shared" ref="H91:H107" si="10">IFERROR(E91-I91,0)</f>
        <v>0</v>
      </c>
      <c r="I91" s="134">
        <f>IFERROR((E91/F91)*(Deelnemersoverzicht!$B$10-(DATEDIF(Startdatum,D91,"D")/365)),0)</f>
        <v>0</v>
      </c>
      <c r="J91" s="94"/>
      <c r="K91" s="94"/>
      <c r="L91" s="101"/>
      <c r="M91" s="315">
        <f t="shared" si="8"/>
        <v>0</v>
      </c>
      <c r="N91" s="315">
        <f t="shared" si="9"/>
        <v>0</v>
      </c>
      <c r="O91" s="310">
        <f t="shared" ref="O91:O107" si="11">I91*L91</f>
        <v>0</v>
      </c>
      <c r="P91" s="337"/>
      <c r="Q91" s="337"/>
      <c r="R91" s="337"/>
      <c r="S91" s="337"/>
      <c r="T91" s="319"/>
      <c r="U91" s="131" t="str">
        <f>IFERROR(IF(D91&gt;=Deelnemersoverzicht!$B$9,"Na startdatum aangekocht", IF(DATEDIF('Begroting P'!$D91,Startdatum,"D")&gt;0,IF((('Begroting P'!$F91-((DATEDIF($D91,Startdatum,"M")/12)))*($E91/$F91))&lt;0,0,(('Begroting P'!$F91-((DATEDIF($D91,Startdatum,"M")/12)))*($E91/$F91))),($E91/$F91))),0)</f>
        <v>Na startdatum aangekocht</v>
      </c>
    </row>
    <row r="92" spans="2:21" ht="13" x14ac:dyDescent="0.15">
      <c r="B92" s="98"/>
      <c r="C92" s="99"/>
      <c r="D92" s="95"/>
      <c r="E92" s="100"/>
      <c r="F92" s="206"/>
      <c r="G92" s="308"/>
      <c r="H92" s="370">
        <f t="shared" si="10"/>
        <v>0</v>
      </c>
      <c r="I92" s="134">
        <f>IFERROR((E92/F92)*(Deelnemersoverzicht!$B$10-(DATEDIF(Startdatum,D92,"D")/365)),0)</f>
        <v>0</v>
      </c>
      <c r="J92" s="94"/>
      <c r="K92" s="94"/>
      <c r="L92" s="101"/>
      <c r="M92" s="315">
        <f t="shared" si="8"/>
        <v>0</v>
      </c>
      <c r="N92" s="315">
        <f t="shared" si="9"/>
        <v>0</v>
      </c>
      <c r="O92" s="310">
        <f t="shared" si="11"/>
        <v>0</v>
      </c>
      <c r="P92" s="337"/>
      <c r="Q92" s="337"/>
      <c r="R92" s="337"/>
      <c r="S92" s="337"/>
      <c r="T92" s="319"/>
      <c r="U92" s="131" t="str">
        <f>IFERROR(IF(D92&gt;=Deelnemersoverzicht!$B$9,"Na startdatum aangekocht", IF(DATEDIF('Begroting P'!$D92,Startdatum,"D")&gt;0,IF((('Begroting P'!$F92-((DATEDIF($D92,Startdatum,"M")/12)))*($E92/$F92))&lt;0,0,(('Begroting P'!$F92-((DATEDIF($D92,Startdatum,"M")/12)))*($E92/$F92))),($E92/$F92))),0)</f>
        <v>Na startdatum aangekocht</v>
      </c>
    </row>
    <row r="93" spans="2:21" ht="13" x14ac:dyDescent="0.15">
      <c r="B93" s="98"/>
      <c r="C93" s="99"/>
      <c r="D93" s="95"/>
      <c r="E93" s="100"/>
      <c r="F93" s="206"/>
      <c r="G93" s="308"/>
      <c r="H93" s="370">
        <f t="shared" si="10"/>
        <v>0</v>
      </c>
      <c r="I93" s="134">
        <f>IFERROR((E93/F93)*(Deelnemersoverzicht!$B$10-(DATEDIF(Startdatum,D93,"D")/365)),0)</f>
        <v>0</v>
      </c>
      <c r="J93" s="94"/>
      <c r="K93" s="94"/>
      <c r="L93" s="101"/>
      <c r="M93" s="315">
        <f t="shared" si="8"/>
        <v>0</v>
      </c>
      <c r="N93" s="315">
        <f t="shared" si="9"/>
        <v>0</v>
      </c>
      <c r="O93" s="310">
        <f t="shared" si="11"/>
        <v>0</v>
      </c>
      <c r="P93" s="337"/>
      <c r="Q93" s="337"/>
      <c r="R93" s="337"/>
      <c r="S93" s="337"/>
      <c r="T93" s="319"/>
      <c r="U93" s="131" t="str">
        <f>IFERROR(IF(D93&gt;=Deelnemersoverzicht!$B$9,"Na startdatum aangekocht", IF(DATEDIF('Begroting P'!$D93,Startdatum,"D")&gt;0,IF((('Begroting P'!$F93-((DATEDIF($D93,Startdatum,"M")/12)))*($E93/$F93))&lt;0,0,(('Begroting P'!$F93-((DATEDIF($D93,Startdatum,"M")/12)))*($E93/$F93))),($E93/$F93))),0)</f>
        <v>Na startdatum aangekocht</v>
      </c>
    </row>
    <row r="94" spans="2:21" ht="13" x14ac:dyDescent="0.15">
      <c r="B94" s="98"/>
      <c r="C94" s="99"/>
      <c r="D94" s="95"/>
      <c r="E94" s="100"/>
      <c r="F94" s="206"/>
      <c r="G94" s="308"/>
      <c r="H94" s="370">
        <f t="shared" si="10"/>
        <v>0</v>
      </c>
      <c r="I94" s="134">
        <f>IFERROR((E94/F94)*(Deelnemersoverzicht!$B$10-(DATEDIF(Startdatum,D94,"D")/365)),0)</f>
        <v>0</v>
      </c>
      <c r="J94" s="94"/>
      <c r="K94" s="94"/>
      <c r="L94" s="101"/>
      <c r="M94" s="315">
        <f t="shared" si="8"/>
        <v>0</v>
      </c>
      <c r="N94" s="315">
        <f t="shared" si="9"/>
        <v>0</v>
      </c>
      <c r="O94" s="310">
        <f t="shared" si="11"/>
        <v>0</v>
      </c>
      <c r="P94" s="337"/>
      <c r="Q94" s="337"/>
      <c r="R94" s="337"/>
      <c r="S94" s="337"/>
      <c r="T94" s="319"/>
      <c r="U94" s="131" t="str">
        <f>IFERROR(IF(D94&gt;=Deelnemersoverzicht!$B$9,"Na startdatum aangekocht", IF(DATEDIF('Begroting P'!$D94,Startdatum,"D")&gt;0,IF((('Begroting P'!$F94-((DATEDIF($D94,Startdatum,"M")/12)))*($E94/$F94))&lt;0,0,(('Begroting P'!$F94-((DATEDIF($D94,Startdatum,"M")/12)))*($E94/$F94))),($E94/$F94))),0)</f>
        <v>Na startdatum aangekocht</v>
      </c>
    </row>
    <row r="95" spans="2:21" ht="13" x14ac:dyDescent="0.15">
      <c r="B95" s="98"/>
      <c r="C95" s="99"/>
      <c r="D95" s="95"/>
      <c r="E95" s="100"/>
      <c r="F95" s="206"/>
      <c r="G95" s="308"/>
      <c r="H95" s="370">
        <f t="shared" si="10"/>
        <v>0</v>
      </c>
      <c r="I95" s="134">
        <f>IFERROR((E95/F95)*(Deelnemersoverzicht!$B$10-(DATEDIF(Startdatum,D95,"D")/365)),0)</f>
        <v>0</v>
      </c>
      <c r="J95" s="94"/>
      <c r="K95" s="94"/>
      <c r="L95" s="101"/>
      <c r="M95" s="315">
        <f t="shared" si="8"/>
        <v>0</v>
      </c>
      <c r="N95" s="315">
        <f t="shared" si="9"/>
        <v>0</v>
      </c>
      <c r="O95" s="310">
        <f t="shared" si="11"/>
        <v>0</v>
      </c>
      <c r="P95" s="337"/>
      <c r="Q95" s="337"/>
      <c r="R95" s="337"/>
      <c r="S95" s="337"/>
      <c r="T95" s="319"/>
      <c r="U95" s="131" t="str">
        <f>IFERROR(IF(D95&gt;=Deelnemersoverzicht!$B$9,"Na startdatum aangekocht", IF(DATEDIF('Begroting P'!$D95,Startdatum,"D")&gt;0,IF((('Begroting P'!$F95-((DATEDIF($D95,Startdatum,"M")/12)))*($E95/$F95))&lt;0,0,(('Begroting P'!$F95-((DATEDIF($D95,Startdatum,"M")/12)))*($E95/$F95))),($E95/$F95))),0)</f>
        <v>Na startdatum aangekocht</v>
      </c>
    </row>
    <row r="96" spans="2:21" ht="13" x14ac:dyDescent="0.15">
      <c r="B96" s="98"/>
      <c r="C96" s="99"/>
      <c r="D96" s="95"/>
      <c r="E96" s="100"/>
      <c r="F96" s="206"/>
      <c r="G96" s="308"/>
      <c r="H96" s="370">
        <f t="shared" si="10"/>
        <v>0</v>
      </c>
      <c r="I96" s="134">
        <f>IFERROR((E96/F96)*(Deelnemersoverzicht!$B$10-(DATEDIF(Startdatum,D96,"D")/365)),0)</f>
        <v>0</v>
      </c>
      <c r="J96" s="94"/>
      <c r="K96" s="94"/>
      <c r="L96" s="101"/>
      <c r="M96" s="315">
        <f t="shared" si="8"/>
        <v>0</v>
      </c>
      <c r="N96" s="315">
        <f t="shared" si="9"/>
        <v>0</v>
      </c>
      <c r="O96" s="310">
        <f t="shared" si="11"/>
        <v>0</v>
      </c>
      <c r="P96" s="337"/>
      <c r="Q96" s="337"/>
      <c r="R96" s="337"/>
      <c r="S96" s="337"/>
      <c r="T96" s="319"/>
      <c r="U96" s="131" t="str">
        <f>IFERROR(IF(D96&gt;=Deelnemersoverzicht!$B$9,"Na startdatum aangekocht", IF(DATEDIF('Begroting P'!$D96,Startdatum,"D")&gt;0,IF((('Begroting P'!$F96-((DATEDIF($D96,Startdatum,"M")/12)))*($E96/$F96))&lt;0,0,(('Begroting P'!$F96-((DATEDIF($D96,Startdatum,"M")/12)))*($E96/$F96))),($E96/$F96))),0)</f>
        <v>Na startdatum aangekocht</v>
      </c>
    </row>
    <row r="97" spans="2:21" ht="13" x14ac:dyDescent="0.15">
      <c r="B97" s="98"/>
      <c r="C97" s="99"/>
      <c r="D97" s="95"/>
      <c r="E97" s="100"/>
      <c r="F97" s="206"/>
      <c r="G97" s="308"/>
      <c r="H97" s="370">
        <f t="shared" si="10"/>
        <v>0</v>
      </c>
      <c r="I97" s="134">
        <f>IFERROR((E97/F97)*(Deelnemersoverzicht!$B$10-(DATEDIF(Startdatum,D97,"D")/365)),0)</f>
        <v>0</v>
      </c>
      <c r="J97" s="94"/>
      <c r="K97" s="94"/>
      <c r="L97" s="101"/>
      <c r="M97" s="315">
        <f t="shared" si="8"/>
        <v>0</v>
      </c>
      <c r="N97" s="315">
        <f t="shared" si="9"/>
        <v>0</v>
      </c>
      <c r="O97" s="310">
        <f t="shared" si="11"/>
        <v>0</v>
      </c>
      <c r="P97" s="337"/>
      <c r="Q97" s="337"/>
      <c r="R97" s="337"/>
      <c r="S97" s="337"/>
      <c r="T97" s="319"/>
      <c r="U97" s="131" t="str">
        <f>IFERROR(IF(D97&gt;=Deelnemersoverzicht!$B$9,"Na startdatum aangekocht", IF(DATEDIF('Begroting P'!$D97,Startdatum,"D")&gt;0,IF((('Begroting P'!$F97-((DATEDIF($D97,Startdatum,"M")/12)))*($E97/$F97))&lt;0,0,(('Begroting P'!$F97-((DATEDIF($D97,Startdatum,"M")/12)))*($E97/$F97))),($E97/$F97))),0)</f>
        <v>Na startdatum aangekocht</v>
      </c>
    </row>
    <row r="98" spans="2:21" ht="13" x14ac:dyDescent="0.15">
      <c r="B98" s="98"/>
      <c r="C98" s="99"/>
      <c r="D98" s="95"/>
      <c r="E98" s="100"/>
      <c r="F98" s="206"/>
      <c r="G98" s="308"/>
      <c r="H98" s="370">
        <f t="shared" si="10"/>
        <v>0</v>
      </c>
      <c r="I98" s="134">
        <f>IFERROR((E98/F98)*(Deelnemersoverzicht!$B$10-(DATEDIF(Startdatum,D98,"D")/365)),0)</f>
        <v>0</v>
      </c>
      <c r="J98" s="94"/>
      <c r="K98" s="94"/>
      <c r="L98" s="102"/>
      <c r="M98" s="315">
        <f t="shared" si="8"/>
        <v>0</v>
      </c>
      <c r="N98" s="315">
        <f t="shared" si="9"/>
        <v>0</v>
      </c>
      <c r="O98" s="310">
        <f t="shared" si="11"/>
        <v>0</v>
      </c>
      <c r="P98" s="337"/>
      <c r="Q98" s="337"/>
      <c r="R98" s="337"/>
      <c r="S98" s="337"/>
      <c r="T98" s="319"/>
      <c r="U98" s="131" t="str">
        <f>IFERROR(IF(D98&gt;=Deelnemersoverzicht!$B$9,"Na startdatum aangekocht", IF(DATEDIF('Begroting P'!$D98,Startdatum,"D")&gt;0,IF((('Begroting P'!$F98-((DATEDIF($D98,Startdatum,"M")/12)))*($E98/$F98))&lt;0,0,(('Begroting P'!$F98-((DATEDIF($D98,Startdatum,"M")/12)))*($E98/$F98))),($E98/$F98))),0)</f>
        <v>Na startdatum aangekocht</v>
      </c>
    </row>
    <row r="99" spans="2:21" ht="13" x14ac:dyDescent="0.15">
      <c r="B99" s="98"/>
      <c r="C99" s="99"/>
      <c r="D99" s="95"/>
      <c r="E99" s="100"/>
      <c r="F99" s="206"/>
      <c r="G99" s="308"/>
      <c r="H99" s="370">
        <f t="shared" si="10"/>
        <v>0</v>
      </c>
      <c r="I99" s="134">
        <f>IFERROR((E99/F99)*(Deelnemersoverzicht!$B$10-(DATEDIF(Startdatum,D99,"D")/365)),0)</f>
        <v>0</v>
      </c>
      <c r="J99" s="94"/>
      <c r="K99" s="94"/>
      <c r="L99" s="102"/>
      <c r="M99" s="315">
        <f t="shared" si="8"/>
        <v>0</v>
      </c>
      <c r="N99" s="315">
        <f t="shared" si="9"/>
        <v>0</v>
      </c>
      <c r="O99" s="310">
        <f t="shared" si="11"/>
        <v>0</v>
      </c>
      <c r="P99" s="337"/>
      <c r="Q99" s="337"/>
      <c r="R99" s="337"/>
      <c r="S99" s="337"/>
      <c r="T99" s="319"/>
      <c r="U99" s="131" t="str">
        <f>IFERROR(IF(D99&gt;=Deelnemersoverzicht!$B$9,"Na startdatum aangekocht", IF(DATEDIF('Begroting P'!$D99,Startdatum,"D")&gt;0,IF((('Begroting P'!$F99-((DATEDIF($D99,Startdatum,"M")/12)))*($E99/$F99))&lt;0,0,(('Begroting P'!$F99-((DATEDIF($D99,Startdatum,"M")/12)))*($E99/$F99))),($E99/$F99))),0)</f>
        <v>Na startdatum aangekocht</v>
      </c>
    </row>
    <row r="100" spans="2:21" ht="13" x14ac:dyDescent="0.15">
      <c r="B100" s="98"/>
      <c r="C100" s="99"/>
      <c r="D100" s="95"/>
      <c r="E100" s="100"/>
      <c r="F100" s="206"/>
      <c r="G100" s="308"/>
      <c r="H100" s="370">
        <f t="shared" si="10"/>
        <v>0</v>
      </c>
      <c r="I100" s="134">
        <f>IFERROR((E100/F100)*(Deelnemersoverzicht!$B$10-(DATEDIF(Startdatum,D100,"D")/365)),0)</f>
        <v>0</v>
      </c>
      <c r="J100" s="94"/>
      <c r="K100" s="94"/>
      <c r="L100" s="101"/>
      <c r="M100" s="315">
        <f t="shared" si="8"/>
        <v>0</v>
      </c>
      <c r="N100" s="315">
        <f t="shared" si="9"/>
        <v>0</v>
      </c>
      <c r="O100" s="310">
        <f t="shared" si="11"/>
        <v>0</v>
      </c>
      <c r="P100" s="337"/>
      <c r="Q100" s="337"/>
      <c r="R100" s="337"/>
      <c r="S100" s="337"/>
      <c r="T100" s="319"/>
      <c r="U100" s="131" t="str">
        <f>IFERROR(IF(D100&gt;=Deelnemersoverzicht!$B$9,"Na startdatum aangekocht", IF(DATEDIF('Begroting P'!$D100,Startdatum,"D")&gt;0,IF((('Begroting P'!$F100-((DATEDIF($D100,Startdatum,"M")/12)))*($E100/$F100))&lt;0,0,(('Begroting P'!$F100-((DATEDIF($D100,Startdatum,"M")/12)))*($E100/$F100))),($E100/$F100))),0)</f>
        <v>Na startdatum aangekocht</v>
      </c>
    </row>
    <row r="101" spans="2:21" ht="13" x14ac:dyDescent="0.15">
      <c r="B101" s="98"/>
      <c r="C101" s="99"/>
      <c r="D101" s="95"/>
      <c r="E101" s="100"/>
      <c r="F101" s="206"/>
      <c r="G101" s="308"/>
      <c r="H101" s="370">
        <f t="shared" si="10"/>
        <v>0</v>
      </c>
      <c r="I101" s="134">
        <f>IFERROR((E101/F101)*(Deelnemersoverzicht!$B$10-(DATEDIF(Startdatum,D101,"D")/365)),0)</f>
        <v>0</v>
      </c>
      <c r="J101" s="94"/>
      <c r="K101" s="94"/>
      <c r="L101" s="101"/>
      <c r="M101" s="315">
        <f t="shared" si="8"/>
        <v>0</v>
      </c>
      <c r="N101" s="315">
        <f t="shared" si="9"/>
        <v>0</v>
      </c>
      <c r="O101" s="310">
        <f t="shared" si="11"/>
        <v>0</v>
      </c>
      <c r="P101" s="337"/>
      <c r="Q101" s="337"/>
      <c r="R101" s="337"/>
      <c r="S101" s="337"/>
      <c r="T101" s="319"/>
      <c r="U101" s="131" t="str">
        <f>IFERROR(IF(D101&gt;=Deelnemersoverzicht!$B$9,"Na startdatum aangekocht", IF(DATEDIF('Begroting P'!$D101,Startdatum,"D")&gt;0,IF((('Begroting P'!$F101-((DATEDIF($D101,Startdatum,"M")/12)))*($E101/$F101))&lt;0,0,(('Begroting P'!$F101-((DATEDIF($D101,Startdatum,"M")/12)))*($E101/$F101))),($E101/$F101))),0)</f>
        <v>Na startdatum aangekocht</v>
      </c>
    </row>
    <row r="102" spans="2:21" ht="13" x14ac:dyDescent="0.15">
      <c r="B102" s="98"/>
      <c r="C102" s="99"/>
      <c r="D102" s="95"/>
      <c r="E102" s="100"/>
      <c r="F102" s="206"/>
      <c r="G102" s="308"/>
      <c r="H102" s="370">
        <f t="shared" si="10"/>
        <v>0</v>
      </c>
      <c r="I102" s="134">
        <f>IFERROR((E102/F102)*(Deelnemersoverzicht!$B$10-(DATEDIF(Startdatum,D102,"D")/365)),0)</f>
        <v>0</v>
      </c>
      <c r="J102" s="94"/>
      <c r="K102" s="94"/>
      <c r="L102" s="101"/>
      <c r="M102" s="315">
        <f t="shared" si="8"/>
        <v>0</v>
      </c>
      <c r="N102" s="315">
        <f t="shared" si="9"/>
        <v>0</v>
      </c>
      <c r="O102" s="310">
        <f t="shared" si="11"/>
        <v>0</v>
      </c>
      <c r="P102" s="337"/>
      <c r="Q102" s="337"/>
      <c r="R102" s="337"/>
      <c r="S102" s="337"/>
      <c r="T102" s="319"/>
      <c r="U102" s="131" t="str">
        <f>IFERROR(IF(D102&gt;=Deelnemersoverzicht!$B$9,"Na startdatum aangekocht", IF(DATEDIF('Begroting P'!$D102,Startdatum,"D")&gt;0,IF((('Begroting P'!$F102-((DATEDIF($D102,Startdatum,"M")/12)))*($E102/$F102))&lt;0,0,(('Begroting P'!$F102-((DATEDIF($D102,Startdatum,"M")/12)))*($E102/$F102))),($E102/$F102))),0)</f>
        <v>Na startdatum aangekocht</v>
      </c>
    </row>
    <row r="103" spans="2:21" ht="13" x14ac:dyDescent="0.15">
      <c r="B103" s="98"/>
      <c r="C103" s="99"/>
      <c r="D103" s="95"/>
      <c r="E103" s="100"/>
      <c r="F103" s="206"/>
      <c r="G103" s="308"/>
      <c r="H103" s="370">
        <f t="shared" si="10"/>
        <v>0</v>
      </c>
      <c r="I103" s="134">
        <f>IFERROR((E103/F103)*(Deelnemersoverzicht!$B$10-(DATEDIF(Startdatum,D103,"D")/365)),0)</f>
        <v>0</v>
      </c>
      <c r="J103" s="94"/>
      <c r="K103" s="94"/>
      <c r="L103" s="101"/>
      <c r="M103" s="315">
        <f t="shared" si="8"/>
        <v>0</v>
      </c>
      <c r="N103" s="315">
        <f t="shared" si="9"/>
        <v>0</v>
      </c>
      <c r="O103" s="310">
        <f t="shared" si="11"/>
        <v>0</v>
      </c>
      <c r="P103" s="337"/>
      <c r="Q103" s="337"/>
      <c r="R103" s="337"/>
      <c r="S103" s="337"/>
      <c r="T103" s="319"/>
      <c r="U103" s="131" t="str">
        <f>IFERROR(IF(D103&gt;=Deelnemersoverzicht!$B$9,"Na startdatum aangekocht", IF(DATEDIF('Begroting P'!$D103,Startdatum,"D")&gt;0,IF((('Begroting P'!$F103-((DATEDIF($D103,Startdatum,"M")/12)))*($E103/$F103))&lt;0,0,(('Begroting P'!$F103-((DATEDIF($D103,Startdatum,"M")/12)))*($E103/$F103))),($E103/$F103))),0)</f>
        <v>Na startdatum aangekocht</v>
      </c>
    </row>
    <row r="104" spans="2:21" ht="13" x14ac:dyDescent="0.15">
      <c r="B104" s="98"/>
      <c r="C104" s="99"/>
      <c r="D104" s="95"/>
      <c r="E104" s="100"/>
      <c r="F104" s="206"/>
      <c r="G104" s="308"/>
      <c r="H104" s="370">
        <f t="shared" si="10"/>
        <v>0</v>
      </c>
      <c r="I104" s="134">
        <f>IFERROR((E104/F104)*(Deelnemersoverzicht!$B$10-(DATEDIF(Startdatum,D104,"D")/365)),0)</f>
        <v>0</v>
      </c>
      <c r="J104" s="94"/>
      <c r="K104" s="94"/>
      <c r="L104" s="101"/>
      <c r="M104" s="315">
        <f t="shared" si="8"/>
        <v>0</v>
      </c>
      <c r="N104" s="315">
        <f t="shared" si="9"/>
        <v>0</v>
      </c>
      <c r="O104" s="310">
        <f t="shared" si="11"/>
        <v>0</v>
      </c>
      <c r="P104" s="337"/>
      <c r="Q104" s="337"/>
      <c r="R104" s="337"/>
      <c r="S104" s="337"/>
      <c r="T104" s="319"/>
      <c r="U104" s="131" t="str">
        <f>IFERROR(IF(D104&gt;=Deelnemersoverzicht!$B$9,"Na startdatum aangekocht", IF(DATEDIF('Begroting P'!$D104,Startdatum,"D")&gt;0,IF((('Begroting P'!$F104-((DATEDIF($D104,Startdatum,"M")/12)))*($E104/$F104))&lt;0,0,(('Begroting P'!$F104-((DATEDIF($D104,Startdatum,"M")/12)))*($E104/$F104))),($E104/$F104))),0)</f>
        <v>Na startdatum aangekocht</v>
      </c>
    </row>
    <row r="105" spans="2:21" ht="13" x14ac:dyDescent="0.15">
      <c r="B105" s="98"/>
      <c r="C105" s="99"/>
      <c r="D105" s="95"/>
      <c r="E105" s="100"/>
      <c r="F105" s="206"/>
      <c r="G105" s="308"/>
      <c r="H105" s="370">
        <f t="shared" si="10"/>
        <v>0</v>
      </c>
      <c r="I105" s="134">
        <f>IFERROR((E105/F105)*(Deelnemersoverzicht!$B$10-(DATEDIF(Startdatum,D105,"D")/365)),0)</f>
        <v>0</v>
      </c>
      <c r="J105" s="94"/>
      <c r="K105" s="94"/>
      <c r="L105" s="101"/>
      <c r="M105" s="315">
        <f t="shared" si="8"/>
        <v>0</v>
      </c>
      <c r="N105" s="315">
        <f t="shared" si="9"/>
        <v>0</v>
      </c>
      <c r="O105" s="310">
        <f t="shared" si="11"/>
        <v>0</v>
      </c>
      <c r="P105" s="337"/>
      <c r="Q105" s="337"/>
      <c r="R105" s="337"/>
      <c r="S105" s="337"/>
      <c r="T105" s="319"/>
      <c r="U105" s="131" t="str">
        <f>IFERROR(IF(D105&gt;=Deelnemersoverzicht!$B$9,"Na startdatum aangekocht", IF(DATEDIF('Begroting P'!$D105,Startdatum,"D")&gt;0,IF((('Begroting P'!$F105-((DATEDIF($D105,Startdatum,"M")/12)))*($E105/$F105))&lt;0,0,(('Begroting P'!$F105-((DATEDIF($D105,Startdatum,"M")/12)))*($E105/$F105))),($E105/$F105))),0)</f>
        <v>Na startdatum aangekocht</v>
      </c>
    </row>
    <row r="106" spans="2:21" ht="13" x14ac:dyDescent="0.15">
      <c r="B106" s="98"/>
      <c r="C106" s="99"/>
      <c r="D106" s="95"/>
      <c r="E106" s="100"/>
      <c r="F106" s="206"/>
      <c r="G106" s="308"/>
      <c r="H106" s="370">
        <f t="shared" si="10"/>
        <v>0</v>
      </c>
      <c r="I106" s="134">
        <f>IFERROR((E106/F106)*(Deelnemersoverzicht!$B$10-(DATEDIF(Startdatum,D106,"D")/365)),0)</f>
        <v>0</v>
      </c>
      <c r="J106" s="94"/>
      <c r="K106" s="94"/>
      <c r="L106" s="101"/>
      <c r="M106" s="315">
        <f t="shared" si="8"/>
        <v>0</v>
      </c>
      <c r="N106" s="315">
        <f t="shared" si="9"/>
        <v>0</v>
      </c>
      <c r="O106" s="310">
        <f t="shared" si="11"/>
        <v>0</v>
      </c>
      <c r="P106" s="337"/>
      <c r="Q106" s="337"/>
      <c r="R106" s="337"/>
      <c r="S106" s="337"/>
      <c r="T106" s="319"/>
      <c r="U106" s="131" t="str">
        <f>IFERROR(IF(D106&gt;=Deelnemersoverzicht!$B$9,"Na startdatum aangekocht", IF(DATEDIF('Begroting P'!$D106,Startdatum,"D")&gt;0,IF((('Begroting P'!$F106-((DATEDIF($D106,Startdatum,"M")/12)))*($E106/$F106))&lt;0,0,(('Begroting P'!$F106-((DATEDIF($D106,Startdatum,"M")/12)))*($E106/$F106))),($E106/$F106))),0)</f>
        <v>Na startdatum aangekocht</v>
      </c>
    </row>
    <row r="107" spans="2:21" ht="13" x14ac:dyDescent="0.15">
      <c r="B107" s="98"/>
      <c r="C107" s="99"/>
      <c r="D107" s="95"/>
      <c r="E107" s="100"/>
      <c r="F107" s="206"/>
      <c r="G107" s="308"/>
      <c r="H107" s="370">
        <f t="shared" si="10"/>
        <v>0</v>
      </c>
      <c r="I107" s="134">
        <f>IFERROR((E107/F107)*(Deelnemersoverzicht!$B$10-(DATEDIF(Startdatum,D107,"D")/365)),0)</f>
        <v>0</v>
      </c>
      <c r="J107" s="94"/>
      <c r="K107" s="94"/>
      <c r="L107" s="101"/>
      <c r="M107" s="315">
        <f t="shared" si="8"/>
        <v>0</v>
      </c>
      <c r="N107" s="315">
        <f t="shared" si="9"/>
        <v>0</v>
      </c>
      <c r="O107" s="310">
        <f t="shared" si="11"/>
        <v>0</v>
      </c>
      <c r="P107" s="337"/>
      <c r="Q107" s="337"/>
      <c r="R107" s="337"/>
      <c r="S107" s="337"/>
      <c r="T107" s="319"/>
      <c r="U107" s="131" t="str">
        <f>IFERROR(IF(D107&gt;=Deelnemersoverzicht!$B$9,"Na startdatum aangekocht", IF(DATEDIF('Begroting P'!$D107,Startdatum,"D")&gt;0,IF((('Begroting P'!$F107-((DATEDIF($D107,Startdatum,"M")/12)))*($E107/$F107))&lt;0,0,(('Begroting P'!$F107-((DATEDIF($D107,Startdatum,"M")/12)))*($E107/$F107))),($E107/$F107))),0)</f>
        <v>Na startdatum aangekocht</v>
      </c>
    </row>
    <row r="108" spans="2:21" s="312" customFormat="1" ht="13" x14ac:dyDescent="0.15">
      <c r="M108" s="167">
        <f t="shared" ref="M108:N108" si="12">SUM(M90:M107)</f>
        <v>0</v>
      </c>
      <c r="N108" s="167">
        <f t="shared" si="12"/>
        <v>0</v>
      </c>
      <c r="O108" s="167">
        <f>SUM(O90:O107)</f>
        <v>0</v>
      </c>
      <c r="P108" s="371"/>
      <c r="Q108" s="371"/>
      <c r="R108" s="371"/>
      <c r="S108" s="371"/>
    </row>
    <row r="109" spans="2:21" s="312" customFormat="1" ht="13" x14ac:dyDescent="0.15">
      <c r="P109" s="371"/>
      <c r="Q109" s="371"/>
      <c r="R109" s="371"/>
      <c r="S109" s="371"/>
    </row>
    <row r="110" spans="2:21" s="312" customFormat="1" ht="13" x14ac:dyDescent="0.15">
      <c r="B110" s="312" t="s">
        <v>264</v>
      </c>
      <c r="C110" s="319"/>
      <c r="J110" s="445" t="s">
        <v>265</v>
      </c>
      <c r="K110" s="446"/>
      <c r="L110" s="447"/>
      <c r="M110" s="434" t="s">
        <v>236</v>
      </c>
      <c r="N110" s="435"/>
      <c r="O110" s="436"/>
      <c r="P110" s="371"/>
      <c r="Q110" s="371"/>
      <c r="R110" s="371"/>
      <c r="S110" s="371"/>
    </row>
    <row r="111" spans="2:21" s="312" customFormat="1" ht="28" x14ac:dyDescent="0.15">
      <c r="B111" s="348" t="s">
        <v>237</v>
      </c>
      <c r="C111" s="452" t="s">
        <v>247</v>
      </c>
      <c r="D111" s="453"/>
      <c r="E111" s="453"/>
      <c r="F111" s="453"/>
      <c r="G111" s="453"/>
      <c r="H111" s="454"/>
      <c r="I111" s="365" t="s">
        <v>266</v>
      </c>
      <c r="J111" s="72" t="str">
        <f>+J19</f>
        <v>Industrieel onderzoek</v>
      </c>
      <c r="K111" s="72" t="str">
        <f>+K19</f>
        <v>Experimentele ontwikkeling</v>
      </c>
      <c r="L111" s="359" t="s">
        <v>254</v>
      </c>
      <c r="M111" s="72" t="str">
        <f>+J19</f>
        <v>Industrieel onderzoek</v>
      </c>
      <c r="N111" s="72" t="str">
        <f>+K19</f>
        <v>Experimentele ontwikkeling</v>
      </c>
      <c r="O111" s="348" t="s">
        <v>242</v>
      </c>
      <c r="P111" s="371"/>
      <c r="Q111" s="371"/>
      <c r="R111" s="371"/>
      <c r="S111" s="371"/>
    </row>
    <row r="112" spans="2:21" s="312" customFormat="1" ht="13" x14ac:dyDescent="0.15">
      <c r="B112" s="98"/>
      <c r="C112" s="426"/>
      <c r="D112" s="437"/>
      <c r="E112" s="437"/>
      <c r="F112" s="437"/>
      <c r="G112" s="437"/>
      <c r="H112" s="438"/>
      <c r="I112" s="99"/>
      <c r="J112" s="94"/>
      <c r="K112" s="94"/>
      <c r="L112" s="103"/>
      <c r="M112" s="315">
        <f>$I112*J112</f>
        <v>0</v>
      </c>
      <c r="N112" s="315">
        <f>$I112*K112</f>
        <v>0</v>
      </c>
      <c r="O112" s="133">
        <f>$I112*L112</f>
        <v>0</v>
      </c>
      <c r="P112" s="371"/>
      <c r="Q112" s="371"/>
      <c r="R112" s="371"/>
      <c r="S112" s="371"/>
    </row>
    <row r="113" spans="2:19" s="312" customFormat="1" ht="13" x14ac:dyDescent="0.15">
      <c r="B113" s="98"/>
      <c r="C113" s="426"/>
      <c r="D113" s="437"/>
      <c r="E113" s="437"/>
      <c r="F113" s="437"/>
      <c r="G113" s="437"/>
      <c r="H113" s="438"/>
      <c r="I113" s="99"/>
      <c r="J113" s="94"/>
      <c r="K113" s="94"/>
      <c r="L113" s="103"/>
      <c r="M113" s="315">
        <f t="shared" ref="M113:O129" si="13">$I113*J113</f>
        <v>0</v>
      </c>
      <c r="N113" s="315">
        <f t="shared" si="13"/>
        <v>0</v>
      </c>
      <c r="O113" s="133">
        <f t="shared" si="13"/>
        <v>0</v>
      </c>
      <c r="P113" s="371"/>
      <c r="Q113" s="371"/>
      <c r="R113" s="371"/>
      <c r="S113" s="371"/>
    </row>
    <row r="114" spans="2:19" s="312" customFormat="1" ht="13" x14ac:dyDescent="0.15">
      <c r="B114" s="98"/>
      <c r="C114" s="426"/>
      <c r="D114" s="437"/>
      <c r="E114" s="437"/>
      <c r="F114" s="437"/>
      <c r="G114" s="437"/>
      <c r="H114" s="438"/>
      <c r="I114" s="99"/>
      <c r="J114" s="94"/>
      <c r="K114" s="94"/>
      <c r="L114" s="103"/>
      <c r="M114" s="315">
        <f t="shared" si="13"/>
        <v>0</v>
      </c>
      <c r="N114" s="315">
        <f t="shared" si="13"/>
        <v>0</v>
      </c>
      <c r="O114" s="133">
        <f t="shared" si="13"/>
        <v>0</v>
      </c>
      <c r="P114" s="371"/>
      <c r="Q114" s="371"/>
      <c r="R114" s="371"/>
      <c r="S114" s="371"/>
    </row>
    <row r="115" spans="2:19" s="312" customFormat="1" ht="13" x14ac:dyDescent="0.15">
      <c r="B115" s="98"/>
      <c r="C115" s="426"/>
      <c r="D115" s="437"/>
      <c r="E115" s="437"/>
      <c r="F115" s="437"/>
      <c r="G115" s="437"/>
      <c r="H115" s="438"/>
      <c r="I115" s="99"/>
      <c r="J115" s="94"/>
      <c r="K115" s="94"/>
      <c r="L115" s="103"/>
      <c r="M115" s="315">
        <f t="shared" si="13"/>
        <v>0</v>
      </c>
      <c r="N115" s="315">
        <f t="shared" si="13"/>
        <v>0</v>
      </c>
      <c r="O115" s="133">
        <f t="shared" si="13"/>
        <v>0</v>
      </c>
      <c r="P115" s="371"/>
      <c r="Q115" s="371"/>
      <c r="R115" s="371"/>
      <c r="S115" s="371"/>
    </row>
    <row r="116" spans="2:19" s="312" customFormat="1" ht="13" x14ac:dyDescent="0.15">
      <c r="B116" s="98"/>
      <c r="C116" s="426"/>
      <c r="D116" s="437"/>
      <c r="E116" s="437"/>
      <c r="F116" s="437"/>
      <c r="G116" s="437"/>
      <c r="H116" s="438"/>
      <c r="I116" s="99"/>
      <c r="J116" s="94"/>
      <c r="K116" s="94"/>
      <c r="L116" s="103"/>
      <c r="M116" s="315">
        <f t="shared" si="13"/>
        <v>0</v>
      </c>
      <c r="N116" s="315">
        <f t="shared" si="13"/>
        <v>0</v>
      </c>
      <c r="O116" s="133">
        <f t="shared" si="13"/>
        <v>0</v>
      </c>
      <c r="P116" s="371"/>
      <c r="Q116" s="371"/>
      <c r="R116" s="371"/>
      <c r="S116" s="371"/>
    </row>
    <row r="117" spans="2:19" s="312" customFormat="1" ht="13" x14ac:dyDescent="0.15">
      <c r="B117" s="98"/>
      <c r="C117" s="426"/>
      <c r="D117" s="437"/>
      <c r="E117" s="437"/>
      <c r="F117" s="437"/>
      <c r="G117" s="437"/>
      <c r="H117" s="438"/>
      <c r="I117" s="99"/>
      <c r="J117" s="94"/>
      <c r="K117" s="94"/>
      <c r="L117" s="103"/>
      <c r="M117" s="315">
        <f t="shared" si="13"/>
        <v>0</v>
      </c>
      <c r="N117" s="315">
        <f t="shared" si="13"/>
        <v>0</v>
      </c>
      <c r="O117" s="133">
        <f t="shared" si="13"/>
        <v>0</v>
      </c>
      <c r="P117" s="371"/>
      <c r="Q117" s="371"/>
      <c r="R117" s="371"/>
      <c r="S117" s="371"/>
    </row>
    <row r="118" spans="2:19" s="312" customFormat="1" ht="13" x14ac:dyDescent="0.15">
      <c r="B118" s="98"/>
      <c r="C118" s="457"/>
      <c r="D118" s="458"/>
      <c r="E118" s="458"/>
      <c r="F118" s="458"/>
      <c r="G118" s="458"/>
      <c r="H118" s="458"/>
      <c r="I118" s="93"/>
      <c r="J118" s="94"/>
      <c r="K118" s="94"/>
      <c r="L118" s="104"/>
      <c r="M118" s="315">
        <f t="shared" si="13"/>
        <v>0</v>
      </c>
      <c r="N118" s="315">
        <f t="shared" si="13"/>
        <v>0</v>
      </c>
      <c r="O118" s="133">
        <f t="shared" si="13"/>
        <v>0</v>
      </c>
      <c r="P118" s="371"/>
      <c r="Q118" s="371"/>
      <c r="R118" s="371"/>
      <c r="S118" s="371"/>
    </row>
    <row r="119" spans="2:19" s="312" customFormat="1" ht="13" x14ac:dyDescent="0.15">
      <c r="B119" s="98"/>
      <c r="C119" s="457"/>
      <c r="D119" s="458"/>
      <c r="E119" s="458"/>
      <c r="F119" s="458"/>
      <c r="G119" s="458"/>
      <c r="H119" s="458"/>
      <c r="I119" s="93"/>
      <c r="J119" s="94"/>
      <c r="K119" s="94"/>
      <c r="L119" s="104"/>
      <c r="M119" s="315">
        <f t="shared" si="13"/>
        <v>0</v>
      </c>
      <c r="N119" s="315">
        <f t="shared" si="13"/>
        <v>0</v>
      </c>
      <c r="O119" s="133">
        <f t="shared" si="13"/>
        <v>0</v>
      </c>
      <c r="P119" s="371"/>
      <c r="Q119" s="371"/>
      <c r="R119" s="371"/>
      <c r="S119" s="371"/>
    </row>
    <row r="120" spans="2:19" s="312" customFormat="1" ht="13" x14ac:dyDescent="0.15">
      <c r="B120" s="98"/>
      <c r="C120" s="426"/>
      <c r="D120" s="437"/>
      <c r="E120" s="437"/>
      <c r="F120" s="437"/>
      <c r="G120" s="437"/>
      <c r="H120" s="438"/>
      <c r="I120" s="99"/>
      <c r="J120" s="94"/>
      <c r="K120" s="94"/>
      <c r="L120" s="103"/>
      <c r="M120" s="315">
        <f t="shared" si="13"/>
        <v>0</v>
      </c>
      <c r="N120" s="315">
        <f t="shared" si="13"/>
        <v>0</v>
      </c>
      <c r="O120" s="133">
        <f t="shared" si="13"/>
        <v>0</v>
      </c>
      <c r="P120" s="371"/>
      <c r="Q120" s="371"/>
      <c r="R120" s="371"/>
      <c r="S120" s="371"/>
    </row>
    <row r="121" spans="2:19" s="312" customFormat="1" ht="13" x14ac:dyDescent="0.15">
      <c r="B121" s="98"/>
      <c r="C121" s="426"/>
      <c r="D121" s="437"/>
      <c r="E121" s="437"/>
      <c r="F121" s="437"/>
      <c r="G121" s="437"/>
      <c r="H121" s="438"/>
      <c r="I121" s="99"/>
      <c r="J121" s="94"/>
      <c r="K121" s="94"/>
      <c r="L121" s="103"/>
      <c r="M121" s="315">
        <f t="shared" si="13"/>
        <v>0</v>
      </c>
      <c r="N121" s="315">
        <f t="shared" si="13"/>
        <v>0</v>
      </c>
      <c r="O121" s="133">
        <f t="shared" si="13"/>
        <v>0</v>
      </c>
      <c r="P121" s="371"/>
      <c r="Q121" s="371"/>
      <c r="R121" s="371"/>
      <c r="S121" s="371"/>
    </row>
    <row r="122" spans="2:19" s="312" customFormat="1" ht="13" x14ac:dyDescent="0.15">
      <c r="B122" s="98"/>
      <c r="C122" s="426"/>
      <c r="D122" s="437"/>
      <c r="E122" s="437"/>
      <c r="F122" s="437"/>
      <c r="G122" s="437"/>
      <c r="H122" s="438"/>
      <c r="I122" s="99"/>
      <c r="J122" s="94"/>
      <c r="K122" s="94"/>
      <c r="L122" s="103"/>
      <c r="M122" s="315">
        <f t="shared" si="13"/>
        <v>0</v>
      </c>
      <c r="N122" s="315">
        <f t="shared" si="13"/>
        <v>0</v>
      </c>
      <c r="O122" s="133">
        <f t="shared" si="13"/>
        <v>0</v>
      </c>
      <c r="P122" s="371"/>
      <c r="Q122" s="371"/>
      <c r="R122" s="371"/>
      <c r="S122" s="371"/>
    </row>
    <row r="123" spans="2:19" s="312" customFormat="1" ht="13" x14ac:dyDescent="0.15">
      <c r="B123" s="98"/>
      <c r="C123" s="426"/>
      <c r="D123" s="437"/>
      <c r="E123" s="437"/>
      <c r="F123" s="437"/>
      <c r="G123" s="437"/>
      <c r="H123" s="438"/>
      <c r="I123" s="99"/>
      <c r="J123" s="94"/>
      <c r="K123" s="94"/>
      <c r="L123" s="103"/>
      <c r="M123" s="315">
        <f t="shared" si="13"/>
        <v>0</v>
      </c>
      <c r="N123" s="315">
        <f t="shared" si="13"/>
        <v>0</v>
      </c>
      <c r="O123" s="133">
        <f t="shared" si="13"/>
        <v>0</v>
      </c>
      <c r="P123" s="371"/>
      <c r="Q123" s="371"/>
      <c r="R123" s="371"/>
      <c r="S123" s="371"/>
    </row>
    <row r="124" spans="2:19" s="312" customFormat="1" ht="13" x14ac:dyDescent="0.15">
      <c r="B124" s="98"/>
      <c r="C124" s="426"/>
      <c r="D124" s="437"/>
      <c r="E124" s="437"/>
      <c r="F124" s="437"/>
      <c r="G124" s="437"/>
      <c r="H124" s="438"/>
      <c r="I124" s="99"/>
      <c r="J124" s="94"/>
      <c r="K124" s="94"/>
      <c r="L124" s="103"/>
      <c r="M124" s="315">
        <f t="shared" si="13"/>
        <v>0</v>
      </c>
      <c r="N124" s="315">
        <f t="shared" si="13"/>
        <v>0</v>
      </c>
      <c r="O124" s="133">
        <f t="shared" si="13"/>
        <v>0</v>
      </c>
      <c r="P124" s="371"/>
      <c r="Q124" s="371"/>
      <c r="R124" s="371"/>
      <c r="S124" s="371"/>
    </row>
    <row r="125" spans="2:19" s="312" customFormat="1" ht="13" x14ac:dyDescent="0.15">
      <c r="B125" s="98"/>
      <c r="C125" s="426"/>
      <c r="D125" s="437"/>
      <c r="E125" s="437"/>
      <c r="F125" s="437"/>
      <c r="G125" s="437"/>
      <c r="H125" s="438"/>
      <c r="I125" s="99"/>
      <c r="J125" s="94"/>
      <c r="K125" s="94"/>
      <c r="L125" s="103"/>
      <c r="M125" s="315">
        <f t="shared" si="13"/>
        <v>0</v>
      </c>
      <c r="N125" s="315">
        <f t="shared" si="13"/>
        <v>0</v>
      </c>
      <c r="O125" s="133">
        <f t="shared" si="13"/>
        <v>0</v>
      </c>
      <c r="P125" s="371"/>
      <c r="Q125" s="371"/>
      <c r="R125" s="371"/>
      <c r="S125" s="371"/>
    </row>
    <row r="126" spans="2:19" s="312" customFormat="1" ht="13" x14ac:dyDescent="0.15">
      <c r="B126" s="98"/>
      <c r="C126" s="426"/>
      <c r="D126" s="437"/>
      <c r="E126" s="437"/>
      <c r="F126" s="437"/>
      <c r="G126" s="437"/>
      <c r="H126" s="438"/>
      <c r="I126" s="99"/>
      <c r="J126" s="94"/>
      <c r="K126" s="94"/>
      <c r="L126" s="103"/>
      <c r="M126" s="315">
        <f t="shared" si="13"/>
        <v>0</v>
      </c>
      <c r="N126" s="315">
        <f t="shared" si="13"/>
        <v>0</v>
      </c>
      <c r="O126" s="133">
        <f t="shared" si="13"/>
        <v>0</v>
      </c>
      <c r="P126" s="371"/>
      <c r="Q126" s="371"/>
      <c r="R126" s="371"/>
      <c r="S126" s="371"/>
    </row>
    <row r="127" spans="2:19" s="312" customFormat="1" ht="13" x14ac:dyDescent="0.15">
      <c r="B127" s="98"/>
      <c r="C127" s="426"/>
      <c r="D127" s="437"/>
      <c r="E127" s="437"/>
      <c r="F127" s="437"/>
      <c r="G127" s="437"/>
      <c r="H127" s="438"/>
      <c r="I127" s="99"/>
      <c r="J127" s="94"/>
      <c r="K127" s="94"/>
      <c r="L127" s="103"/>
      <c r="M127" s="315">
        <f t="shared" si="13"/>
        <v>0</v>
      </c>
      <c r="N127" s="315">
        <f t="shared" si="13"/>
        <v>0</v>
      </c>
      <c r="O127" s="133">
        <f t="shared" si="13"/>
        <v>0</v>
      </c>
      <c r="P127" s="371"/>
      <c r="Q127" s="371"/>
      <c r="R127" s="371"/>
      <c r="S127" s="371"/>
    </row>
    <row r="128" spans="2:19" s="312" customFormat="1" ht="13" x14ac:dyDescent="0.15">
      <c r="B128" s="98"/>
      <c r="C128" s="426"/>
      <c r="D128" s="437"/>
      <c r="E128" s="437"/>
      <c r="F128" s="437"/>
      <c r="G128" s="437"/>
      <c r="H128" s="438"/>
      <c r="I128" s="99"/>
      <c r="J128" s="94"/>
      <c r="K128" s="94"/>
      <c r="L128" s="103"/>
      <c r="M128" s="315">
        <f t="shared" si="13"/>
        <v>0</v>
      </c>
      <c r="N128" s="315">
        <f t="shared" si="13"/>
        <v>0</v>
      </c>
      <c r="O128" s="133">
        <f t="shared" si="13"/>
        <v>0</v>
      </c>
      <c r="P128" s="371"/>
      <c r="Q128" s="371"/>
      <c r="R128" s="371"/>
      <c r="S128" s="371"/>
    </row>
    <row r="129" spans="2:19" s="312" customFormat="1" ht="13" x14ac:dyDescent="0.15">
      <c r="B129" s="98"/>
      <c r="C129" s="426"/>
      <c r="D129" s="437"/>
      <c r="E129" s="437"/>
      <c r="F129" s="437"/>
      <c r="G129" s="437"/>
      <c r="H129" s="438"/>
      <c r="I129" s="99"/>
      <c r="J129" s="94"/>
      <c r="K129" s="94"/>
      <c r="L129" s="103"/>
      <c r="M129" s="315">
        <f t="shared" si="13"/>
        <v>0</v>
      </c>
      <c r="N129" s="315">
        <f t="shared" si="13"/>
        <v>0</v>
      </c>
      <c r="O129" s="133">
        <f t="shared" si="13"/>
        <v>0</v>
      </c>
      <c r="P129" s="371"/>
      <c r="Q129" s="371"/>
      <c r="R129" s="371"/>
      <c r="S129" s="371"/>
    </row>
    <row r="130" spans="2:19" s="312" customFormat="1" ht="13" x14ac:dyDescent="0.15">
      <c r="M130" s="167">
        <f>SUM(M112:M129)</f>
        <v>0</v>
      </c>
      <c r="N130" s="167">
        <f>SUM(N112:N129)</f>
        <v>0</v>
      </c>
      <c r="O130" s="167">
        <f>SUM(O112:O129)</f>
        <v>0</v>
      </c>
      <c r="P130" s="371"/>
      <c r="Q130" s="371"/>
      <c r="R130" s="371"/>
      <c r="S130" s="371"/>
    </row>
    <row r="131" spans="2:19" s="312" customFormat="1" ht="13" x14ac:dyDescent="0.15"/>
    <row r="132" spans="2:19" s="312" customFormat="1" ht="13" x14ac:dyDescent="0.15">
      <c r="B132" s="312" t="s">
        <v>267</v>
      </c>
      <c r="C132" s="319"/>
      <c r="M132" s="434" t="s">
        <v>236</v>
      </c>
      <c r="N132" s="435"/>
      <c r="O132" s="436"/>
      <c r="P132" s="371"/>
      <c r="Q132" s="371"/>
      <c r="R132" s="371"/>
      <c r="S132" s="371"/>
    </row>
    <row r="133" spans="2:19" s="312" customFormat="1" ht="28" x14ac:dyDescent="0.15">
      <c r="B133" s="348" t="s">
        <v>237</v>
      </c>
      <c r="C133" s="365" t="s">
        <v>268</v>
      </c>
      <c r="D133" s="369"/>
      <c r="E133" s="429" t="s">
        <v>247</v>
      </c>
      <c r="F133" s="430"/>
      <c r="G133" s="430"/>
      <c r="H133" s="430"/>
      <c r="I133" s="430"/>
      <c r="J133" s="430"/>
      <c r="K133" s="430"/>
      <c r="L133" s="431"/>
      <c r="M133" s="72" t="str">
        <f>+J19</f>
        <v>Industrieel onderzoek</v>
      </c>
      <c r="N133" s="72" t="str">
        <f>+K19</f>
        <v>Experimentele ontwikkeling</v>
      </c>
      <c r="O133" s="72" t="s">
        <v>242</v>
      </c>
      <c r="P133" s="371"/>
      <c r="Q133" s="371"/>
      <c r="R133" s="371"/>
      <c r="S133" s="371"/>
    </row>
    <row r="134" spans="2:19" s="312" customFormat="1" ht="13" x14ac:dyDescent="0.15">
      <c r="B134" s="98"/>
      <c r="C134" s="99"/>
      <c r="D134" s="105"/>
      <c r="E134" s="426"/>
      <c r="F134" s="427"/>
      <c r="G134" s="427"/>
      <c r="H134" s="427"/>
      <c r="I134" s="427"/>
      <c r="J134" s="427"/>
      <c r="K134" s="427"/>
      <c r="L134" s="428"/>
      <c r="M134" s="94"/>
      <c r="N134" s="94"/>
      <c r="O134" s="106"/>
      <c r="P134" s="371"/>
      <c r="Q134" s="371"/>
      <c r="R134" s="371"/>
      <c r="S134" s="371"/>
    </row>
    <row r="135" spans="2:19" s="312" customFormat="1" ht="13" x14ac:dyDescent="0.15">
      <c r="B135" s="98"/>
      <c r="C135" s="99"/>
      <c r="D135" s="105"/>
      <c r="E135" s="426"/>
      <c r="F135" s="427"/>
      <c r="G135" s="427"/>
      <c r="H135" s="427"/>
      <c r="I135" s="427"/>
      <c r="J135" s="427"/>
      <c r="K135" s="427"/>
      <c r="L135" s="428"/>
      <c r="M135" s="94"/>
      <c r="N135" s="94"/>
      <c r="O135" s="106"/>
      <c r="P135" s="371"/>
      <c r="Q135" s="371"/>
      <c r="R135" s="371"/>
      <c r="S135" s="371"/>
    </row>
    <row r="136" spans="2:19" s="312" customFormat="1" ht="13" x14ac:dyDescent="0.15">
      <c r="B136" s="98"/>
      <c r="C136" s="99"/>
      <c r="D136" s="105"/>
      <c r="E136" s="426"/>
      <c r="F136" s="427"/>
      <c r="G136" s="427"/>
      <c r="H136" s="427"/>
      <c r="I136" s="427"/>
      <c r="J136" s="427"/>
      <c r="K136" s="427"/>
      <c r="L136" s="428"/>
      <c r="M136" s="94"/>
      <c r="N136" s="94"/>
      <c r="O136" s="106"/>
      <c r="P136" s="371"/>
      <c r="Q136" s="371"/>
      <c r="R136" s="371"/>
      <c r="S136" s="371"/>
    </row>
    <row r="137" spans="2:19" s="312" customFormat="1" ht="13" x14ac:dyDescent="0.15">
      <c r="B137" s="98"/>
      <c r="C137" s="99"/>
      <c r="D137" s="105"/>
      <c r="E137" s="426"/>
      <c r="F137" s="427"/>
      <c r="G137" s="427"/>
      <c r="H137" s="427"/>
      <c r="I137" s="427"/>
      <c r="J137" s="427"/>
      <c r="K137" s="427"/>
      <c r="L137" s="428"/>
      <c r="M137" s="94"/>
      <c r="N137" s="94"/>
      <c r="O137" s="106"/>
      <c r="P137" s="371"/>
      <c r="Q137" s="371"/>
      <c r="R137" s="371"/>
      <c r="S137" s="371"/>
    </row>
    <row r="138" spans="2:19" s="312" customFormat="1" ht="13" x14ac:dyDescent="0.15">
      <c r="B138" s="98"/>
      <c r="C138" s="99"/>
      <c r="D138" s="105"/>
      <c r="E138" s="426"/>
      <c r="F138" s="427"/>
      <c r="G138" s="427"/>
      <c r="H138" s="427"/>
      <c r="I138" s="427"/>
      <c r="J138" s="427"/>
      <c r="K138" s="427"/>
      <c r="L138" s="428"/>
      <c r="M138" s="94"/>
      <c r="N138" s="94"/>
      <c r="O138" s="106"/>
      <c r="P138" s="371"/>
      <c r="Q138" s="371"/>
      <c r="R138" s="371"/>
      <c r="S138" s="371"/>
    </row>
    <row r="139" spans="2:19" s="312" customFormat="1" ht="13" x14ac:dyDescent="0.15">
      <c r="B139" s="98"/>
      <c r="C139" s="99"/>
      <c r="D139" s="105"/>
      <c r="E139" s="426"/>
      <c r="F139" s="427"/>
      <c r="G139" s="427"/>
      <c r="H139" s="427"/>
      <c r="I139" s="427"/>
      <c r="J139" s="427"/>
      <c r="K139" s="427"/>
      <c r="L139" s="428"/>
      <c r="M139" s="94"/>
      <c r="N139" s="94"/>
      <c r="O139" s="106"/>
      <c r="P139" s="371"/>
      <c r="Q139" s="371"/>
      <c r="R139" s="371"/>
      <c r="S139" s="371"/>
    </row>
    <row r="140" spans="2:19" s="312" customFormat="1" ht="13" x14ac:dyDescent="0.15">
      <c r="B140" s="98"/>
      <c r="C140" s="99"/>
      <c r="D140" s="105"/>
      <c r="E140" s="426"/>
      <c r="F140" s="427"/>
      <c r="G140" s="427"/>
      <c r="H140" s="427"/>
      <c r="I140" s="427"/>
      <c r="J140" s="427"/>
      <c r="K140" s="427"/>
      <c r="L140" s="428"/>
      <c r="M140" s="94"/>
      <c r="N140" s="94"/>
      <c r="O140" s="106"/>
      <c r="P140" s="371"/>
      <c r="Q140" s="371"/>
      <c r="R140" s="371"/>
      <c r="S140" s="371"/>
    </row>
    <row r="141" spans="2:19" s="312" customFormat="1" ht="13" x14ac:dyDescent="0.15">
      <c r="B141" s="98"/>
      <c r="C141" s="99"/>
      <c r="D141" s="105"/>
      <c r="E141" s="426"/>
      <c r="F141" s="427"/>
      <c r="G141" s="427"/>
      <c r="H141" s="427"/>
      <c r="I141" s="427"/>
      <c r="J141" s="427"/>
      <c r="K141" s="427"/>
      <c r="L141" s="428"/>
      <c r="M141" s="94"/>
      <c r="N141" s="94"/>
      <c r="O141" s="106"/>
      <c r="P141" s="371"/>
      <c r="Q141" s="371"/>
      <c r="R141" s="371"/>
      <c r="S141" s="371"/>
    </row>
    <row r="142" spans="2:19" s="312" customFormat="1" ht="13" x14ac:dyDescent="0.15">
      <c r="B142" s="98"/>
      <c r="C142" s="99"/>
      <c r="D142" s="105"/>
      <c r="E142" s="426"/>
      <c r="F142" s="427"/>
      <c r="G142" s="427"/>
      <c r="H142" s="427"/>
      <c r="I142" s="427"/>
      <c r="J142" s="427"/>
      <c r="K142" s="427"/>
      <c r="L142" s="428"/>
      <c r="M142" s="94"/>
      <c r="N142" s="94"/>
      <c r="O142" s="106"/>
      <c r="P142" s="371"/>
      <c r="Q142" s="371"/>
      <c r="R142" s="371"/>
      <c r="S142" s="371"/>
    </row>
    <row r="143" spans="2:19" s="312" customFormat="1" ht="13" x14ac:dyDescent="0.15">
      <c r="B143" s="98"/>
      <c r="C143" s="99"/>
      <c r="D143" s="105"/>
      <c r="E143" s="426"/>
      <c r="F143" s="427"/>
      <c r="G143" s="427"/>
      <c r="H143" s="427"/>
      <c r="I143" s="427"/>
      <c r="J143" s="427"/>
      <c r="K143" s="427"/>
      <c r="L143" s="428"/>
      <c r="M143" s="94"/>
      <c r="N143" s="94"/>
      <c r="O143" s="106"/>
      <c r="P143" s="371"/>
      <c r="Q143" s="371"/>
      <c r="R143" s="371"/>
      <c r="S143" s="371"/>
    </row>
    <row r="144" spans="2:19" s="312" customFormat="1" ht="13" x14ac:dyDescent="0.15">
      <c r="B144" s="98"/>
      <c r="C144" s="99"/>
      <c r="D144" s="105"/>
      <c r="E144" s="426"/>
      <c r="F144" s="427"/>
      <c r="G144" s="427"/>
      <c r="H144" s="427"/>
      <c r="I144" s="427"/>
      <c r="J144" s="427"/>
      <c r="K144" s="427"/>
      <c r="L144" s="428"/>
      <c r="M144" s="94"/>
      <c r="N144" s="94"/>
      <c r="O144" s="106"/>
      <c r="P144" s="371"/>
      <c r="Q144" s="371"/>
      <c r="R144" s="371"/>
      <c r="S144" s="371"/>
    </row>
    <row r="145" spans="1:20" s="312" customFormat="1" ht="13" x14ac:dyDescent="0.15">
      <c r="B145" s="98"/>
      <c r="C145" s="99"/>
      <c r="D145" s="105"/>
      <c r="E145" s="426"/>
      <c r="F145" s="427"/>
      <c r="G145" s="427"/>
      <c r="H145" s="427"/>
      <c r="I145" s="427"/>
      <c r="J145" s="427"/>
      <c r="K145" s="427"/>
      <c r="L145" s="428"/>
      <c r="M145" s="94"/>
      <c r="N145" s="94"/>
      <c r="O145" s="106"/>
      <c r="P145" s="371"/>
      <c r="Q145" s="371"/>
      <c r="R145" s="371"/>
      <c r="S145" s="371"/>
    </row>
    <row r="146" spans="1:20" s="312" customFormat="1" ht="13" x14ac:dyDescent="0.15">
      <c r="B146" s="98"/>
      <c r="C146" s="99"/>
      <c r="D146" s="105"/>
      <c r="E146" s="426"/>
      <c r="F146" s="427"/>
      <c r="G146" s="427"/>
      <c r="H146" s="427"/>
      <c r="I146" s="427"/>
      <c r="J146" s="427"/>
      <c r="K146" s="427"/>
      <c r="L146" s="428"/>
      <c r="M146" s="94"/>
      <c r="N146" s="94"/>
      <c r="O146" s="106"/>
      <c r="P146" s="371"/>
      <c r="Q146" s="371"/>
      <c r="R146" s="371"/>
      <c r="S146" s="371"/>
    </row>
    <row r="147" spans="1:20" s="312" customFormat="1" ht="13" x14ac:dyDescent="0.15">
      <c r="B147" s="98"/>
      <c r="C147" s="99"/>
      <c r="D147" s="105"/>
      <c r="E147" s="426"/>
      <c r="F147" s="427"/>
      <c r="G147" s="427"/>
      <c r="H147" s="427"/>
      <c r="I147" s="427"/>
      <c r="J147" s="427"/>
      <c r="K147" s="427"/>
      <c r="L147" s="428"/>
      <c r="M147" s="94"/>
      <c r="N147" s="94"/>
      <c r="O147" s="106"/>
      <c r="P147" s="371"/>
      <c r="Q147" s="371"/>
      <c r="R147" s="371"/>
      <c r="S147" s="371"/>
    </row>
    <row r="148" spans="1:20" s="312" customFormat="1" ht="13" x14ac:dyDescent="0.15">
      <c r="B148" s="98"/>
      <c r="C148" s="99"/>
      <c r="D148" s="105"/>
      <c r="E148" s="426"/>
      <c r="F148" s="427"/>
      <c r="G148" s="427"/>
      <c r="H148" s="427"/>
      <c r="I148" s="427"/>
      <c r="J148" s="427"/>
      <c r="K148" s="427"/>
      <c r="L148" s="428"/>
      <c r="M148" s="94"/>
      <c r="N148" s="94"/>
      <c r="O148" s="106"/>
      <c r="P148" s="371"/>
      <c r="Q148" s="371"/>
      <c r="R148" s="371"/>
      <c r="S148" s="371"/>
    </row>
    <row r="149" spans="1:20" s="312" customFormat="1" ht="13" x14ac:dyDescent="0.15">
      <c r="B149" s="98"/>
      <c r="C149" s="99"/>
      <c r="D149" s="105"/>
      <c r="E149" s="426"/>
      <c r="F149" s="427"/>
      <c r="G149" s="427"/>
      <c r="H149" s="427"/>
      <c r="I149" s="427"/>
      <c r="J149" s="427"/>
      <c r="K149" s="427"/>
      <c r="L149" s="428"/>
      <c r="M149" s="94"/>
      <c r="N149" s="94"/>
      <c r="O149" s="106"/>
      <c r="P149" s="371"/>
      <c r="Q149" s="371"/>
      <c r="R149" s="371"/>
      <c r="S149" s="371"/>
    </row>
    <row r="150" spans="1:20" s="312" customFormat="1" ht="13" x14ac:dyDescent="0.15">
      <c r="B150" s="98"/>
      <c r="C150" s="99"/>
      <c r="D150" s="105"/>
      <c r="E150" s="426"/>
      <c r="F150" s="427"/>
      <c r="G150" s="427"/>
      <c r="H150" s="427"/>
      <c r="I150" s="427"/>
      <c r="J150" s="427"/>
      <c r="K150" s="427"/>
      <c r="L150" s="428"/>
      <c r="M150" s="94"/>
      <c r="N150" s="94"/>
      <c r="O150" s="106"/>
      <c r="P150" s="371"/>
      <c r="Q150" s="371"/>
      <c r="R150" s="371"/>
      <c r="S150" s="371"/>
    </row>
    <row r="151" spans="1:20" s="312" customFormat="1" ht="13" x14ac:dyDescent="0.15">
      <c r="B151" s="98"/>
      <c r="C151" s="99"/>
      <c r="D151" s="105"/>
      <c r="E151" s="426"/>
      <c r="F151" s="427"/>
      <c r="G151" s="427"/>
      <c r="H151" s="427"/>
      <c r="I151" s="427"/>
      <c r="J151" s="427"/>
      <c r="K151" s="427"/>
      <c r="L151" s="428"/>
      <c r="M151" s="94"/>
      <c r="N151" s="94"/>
      <c r="O151" s="106"/>
      <c r="P151" s="371"/>
      <c r="Q151" s="371"/>
      <c r="R151" s="371"/>
      <c r="S151" s="371"/>
    </row>
    <row r="152" spans="1:20" s="312" customFormat="1" ht="13" x14ac:dyDescent="0.15">
      <c r="M152" s="316">
        <f>SUM(M134:M151)</f>
        <v>0</v>
      </c>
      <c r="N152" s="316">
        <f>SUM(N134:N151)</f>
        <v>0</v>
      </c>
      <c r="O152" s="257">
        <f>SUM(O134:O151)</f>
        <v>0</v>
      </c>
      <c r="P152" s="371"/>
      <c r="Q152" s="371"/>
      <c r="R152" s="371"/>
      <c r="S152" s="371"/>
    </row>
    <row r="153" spans="1:20" s="312" customFormat="1" ht="13" x14ac:dyDescent="0.15">
      <c r="M153" s="374"/>
      <c r="N153" s="374"/>
      <c r="P153" s="371"/>
      <c r="Q153" s="371"/>
      <c r="R153" s="371"/>
      <c r="S153" s="371"/>
    </row>
    <row r="154" spans="1:20" s="312" customFormat="1" ht="13" x14ac:dyDescent="0.15">
      <c r="I154" s="312" t="s">
        <v>269</v>
      </c>
      <c r="M154" s="314">
        <f>+M108+M130+M152</f>
        <v>0</v>
      </c>
      <c r="N154" s="314">
        <f>+N108+N130+N152</f>
        <v>0</v>
      </c>
      <c r="O154" s="167">
        <f>O108+O130+O152</f>
        <v>0</v>
      </c>
      <c r="P154" s="371"/>
      <c r="Q154" s="371"/>
      <c r="R154" s="371"/>
      <c r="S154" s="371"/>
    </row>
    <row r="155" spans="1:20" s="312" customFormat="1" ht="13" x14ac:dyDescent="0.15">
      <c r="P155" s="73"/>
      <c r="Q155" s="73"/>
      <c r="R155" s="73"/>
      <c r="S155" s="73"/>
    </row>
    <row r="156" spans="1:20" ht="13" x14ac:dyDescent="0.15">
      <c r="B156" s="324" t="s">
        <v>270</v>
      </c>
      <c r="C156" s="325"/>
      <c r="D156" s="375"/>
      <c r="E156" s="376"/>
      <c r="F156" s="325"/>
      <c r="G156" s="325"/>
      <c r="H156" s="325"/>
      <c r="I156" s="325"/>
      <c r="J156" s="325"/>
      <c r="K156" s="325"/>
      <c r="L156" s="325"/>
      <c r="M156" s="325"/>
      <c r="N156" s="325"/>
      <c r="O156" s="325"/>
      <c r="P156" s="377"/>
      <c r="Q156" s="327"/>
      <c r="R156" s="327"/>
      <c r="S156" s="327"/>
      <c r="T156" s="319"/>
    </row>
    <row r="157" spans="1:20" ht="13" x14ac:dyDescent="0.15">
      <c r="B157" s="324" t="s">
        <v>271</v>
      </c>
      <c r="C157" s="325"/>
      <c r="D157" s="375"/>
      <c r="E157" s="376"/>
      <c r="F157" s="325"/>
      <c r="G157" s="325"/>
      <c r="H157" s="325"/>
      <c r="I157" s="325"/>
      <c r="J157" s="325"/>
      <c r="K157" s="325"/>
      <c r="L157" s="325"/>
      <c r="M157" s="325"/>
      <c r="N157" s="378"/>
      <c r="O157" s="325"/>
      <c r="P157" s="379"/>
      <c r="Q157" s="327"/>
      <c r="R157" s="327"/>
      <c r="S157" s="327"/>
      <c r="T157" s="319"/>
    </row>
    <row r="158" spans="1:20" ht="13" x14ac:dyDescent="0.15">
      <c r="B158" s="319"/>
      <c r="C158" s="361"/>
      <c r="D158" s="319"/>
      <c r="E158" s="319"/>
      <c r="F158" s="319"/>
      <c r="G158" s="319"/>
      <c r="H158" s="319"/>
      <c r="I158" s="319"/>
      <c r="J158" s="319"/>
      <c r="K158" s="319"/>
      <c r="L158" s="319"/>
      <c r="M158" s="319"/>
      <c r="N158" s="319"/>
      <c r="O158" s="319"/>
      <c r="P158" s="319"/>
      <c r="Q158" s="319"/>
      <c r="R158" s="319"/>
      <c r="S158" s="319"/>
    </row>
    <row r="159" spans="1:20" ht="28" x14ac:dyDescent="0.15">
      <c r="A159" s="3"/>
      <c r="B159" s="367" t="s">
        <v>272</v>
      </c>
      <c r="C159" s="373"/>
      <c r="D159" s="373"/>
      <c r="E159" s="373"/>
      <c r="F159" s="373"/>
      <c r="G159" s="373"/>
      <c r="H159" s="373"/>
      <c r="I159" s="373"/>
      <c r="J159" s="373"/>
      <c r="K159" s="373"/>
      <c r="L159" s="72" t="str">
        <f>+J19</f>
        <v>Industrieel onderzoek</v>
      </c>
      <c r="M159" s="380" t="str">
        <f>+K19</f>
        <v>Experimentele ontwikkeling</v>
      </c>
      <c r="N159" s="359" t="s">
        <v>242</v>
      </c>
      <c r="O159" s="381" t="s">
        <v>175</v>
      </c>
      <c r="P159" s="382"/>
      <c r="Q159" s="383"/>
      <c r="R159" s="383"/>
      <c r="S159" s="383"/>
      <c r="T159" s="383"/>
    </row>
    <row r="160" spans="1:20" ht="13" x14ac:dyDescent="0.15">
      <c r="B160" s="384" t="s">
        <v>233</v>
      </c>
      <c r="C160" s="385" t="s">
        <v>234</v>
      </c>
      <c r="D160" s="385"/>
      <c r="E160" s="385"/>
      <c r="F160" s="385"/>
      <c r="G160" s="385"/>
      <c r="H160" s="385"/>
      <c r="I160" s="385"/>
      <c r="J160" s="385"/>
      <c r="K160" s="385"/>
      <c r="L160" s="310">
        <f>M56</f>
        <v>0</v>
      </c>
      <c r="M160" s="310">
        <f>N56</f>
        <v>0</v>
      </c>
      <c r="N160" s="310">
        <f>O56</f>
        <v>0</v>
      </c>
      <c r="O160" s="386">
        <f>SUM(L160:N160)</f>
        <v>0</v>
      </c>
      <c r="P160" s="387"/>
      <c r="Q160" s="337"/>
      <c r="R160" s="337"/>
      <c r="S160" s="337"/>
      <c r="T160" s="337"/>
    </row>
    <row r="161" spans="2:21" ht="13" x14ac:dyDescent="0.15">
      <c r="B161" s="384" t="s">
        <v>244</v>
      </c>
      <c r="C161" s="385" t="s">
        <v>245</v>
      </c>
      <c r="D161" s="385"/>
      <c r="E161" s="385"/>
      <c r="F161" s="385"/>
      <c r="G161" s="385"/>
      <c r="H161" s="385"/>
      <c r="I161" s="385"/>
      <c r="J161" s="385"/>
      <c r="K161" s="385"/>
      <c r="L161" s="310">
        <f>M84</f>
        <v>0</v>
      </c>
      <c r="M161" s="310">
        <f>N84</f>
        <v>0</v>
      </c>
      <c r="N161" s="310">
        <f>O84</f>
        <v>0</v>
      </c>
      <c r="O161" s="386">
        <f>SUM(L161:N161)</f>
        <v>0</v>
      </c>
      <c r="P161" s="387"/>
      <c r="Q161" s="337"/>
      <c r="R161" s="337"/>
      <c r="S161" s="337"/>
      <c r="T161" s="337"/>
    </row>
    <row r="162" spans="2:21" ht="13" x14ac:dyDescent="0.15">
      <c r="B162" s="384" t="s">
        <v>257</v>
      </c>
      <c r="C162" s="385" t="s">
        <v>258</v>
      </c>
      <c r="D162" s="385"/>
      <c r="E162" s="385"/>
      <c r="F162" s="385"/>
      <c r="G162" s="385"/>
      <c r="H162" s="385"/>
      <c r="I162" s="385"/>
      <c r="J162" s="385"/>
      <c r="K162" s="385"/>
      <c r="L162" s="310">
        <f>M154</f>
        <v>0</v>
      </c>
      <c r="M162" s="310">
        <f>N154</f>
        <v>0</v>
      </c>
      <c r="N162" s="310">
        <f>O154</f>
        <v>0</v>
      </c>
      <c r="O162" s="386">
        <f>SUM(L162:N162)</f>
        <v>0</v>
      </c>
      <c r="P162" s="387"/>
      <c r="Q162" s="337"/>
      <c r="R162" s="337"/>
      <c r="S162" s="337"/>
      <c r="T162" s="337"/>
    </row>
    <row r="163" spans="2:21" ht="13" x14ac:dyDescent="0.15">
      <c r="B163" s="312"/>
      <c r="C163" s="312"/>
      <c r="D163" s="319"/>
      <c r="E163" s="319"/>
      <c r="F163" s="319"/>
      <c r="G163" s="319"/>
      <c r="H163" s="319"/>
      <c r="I163" s="319"/>
      <c r="J163" s="319"/>
      <c r="K163" s="319"/>
      <c r="L163" s="388"/>
      <c r="M163" s="389"/>
      <c r="N163" s="319"/>
      <c r="O163" s="390"/>
      <c r="P163" s="390"/>
      <c r="Q163" s="337"/>
      <c r="R163" s="337"/>
      <c r="S163" s="337"/>
      <c r="T163" s="337"/>
    </row>
    <row r="164" spans="2:21" ht="13" x14ac:dyDescent="0.15">
      <c r="B164" s="391" t="s">
        <v>273</v>
      </c>
      <c r="C164" s="392" t="s">
        <v>274</v>
      </c>
      <c r="D164" s="392"/>
      <c r="E164" s="392"/>
      <c r="F164" s="392"/>
      <c r="G164" s="392"/>
      <c r="H164" s="392"/>
      <c r="I164" s="392"/>
      <c r="J164" s="392"/>
      <c r="K164" s="392"/>
      <c r="L164" s="135">
        <f>SUM(L160:L162)</f>
        <v>0</v>
      </c>
      <c r="M164" s="135">
        <f>SUM(M160:M162)</f>
        <v>0</v>
      </c>
      <c r="N164" s="135">
        <f>SUM(N160:N162)</f>
        <v>0</v>
      </c>
      <c r="O164" s="167">
        <f>SUM(O160:O162)</f>
        <v>0</v>
      </c>
      <c r="P164" s="242"/>
      <c r="Q164" s="337"/>
      <c r="R164" s="337"/>
      <c r="S164" s="337"/>
      <c r="T164" s="337"/>
    </row>
    <row r="165" spans="2:21" ht="13" x14ac:dyDescent="0.15">
      <c r="B165" s="393"/>
      <c r="C165" s="393"/>
      <c r="D165" s="319"/>
      <c r="E165" s="319"/>
      <c r="F165" s="319"/>
      <c r="G165" s="319"/>
      <c r="H165" s="319"/>
      <c r="I165" s="319"/>
      <c r="J165" s="319"/>
      <c r="K165" s="319"/>
      <c r="L165" s="388"/>
      <c r="M165" s="389"/>
      <c r="N165" s="319"/>
      <c r="O165" s="319"/>
      <c r="P165" s="319"/>
      <c r="Q165" s="337"/>
      <c r="R165" s="337"/>
      <c r="S165" s="337"/>
      <c r="T165" s="337"/>
    </row>
    <row r="166" spans="2:21" ht="13" x14ac:dyDescent="0.15">
      <c r="B166" s="384" t="s">
        <v>275</v>
      </c>
      <c r="C166" s="385"/>
      <c r="D166" s="385"/>
      <c r="E166" s="385"/>
      <c r="F166" s="394"/>
      <c r="G166" s="385"/>
      <c r="H166" s="385"/>
      <c r="I166" s="385"/>
      <c r="J166" s="395"/>
      <c r="K166" s="395"/>
      <c r="L166" s="260" t="e">
        <f>+Deelnemersoverzicht!E23</f>
        <v>#N/A</v>
      </c>
      <c r="M166" s="260" t="e">
        <f>+Deelnemersoverzicht!F23</f>
        <v>#N/A</v>
      </c>
      <c r="N166" s="260">
        <f>+Deelnemersoverzicht!G23</f>
        <v>0</v>
      </c>
      <c r="O166" s="74"/>
      <c r="P166" s="243"/>
      <c r="Q166" s="337"/>
      <c r="R166" s="337"/>
      <c r="S166" s="337"/>
      <c r="T166" s="337"/>
    </row>
    <row r="167" spans="2:21" ht="13" x14ac:dyDescent="0.15">
      <c r="B167" s="384" t="s">
        <v>276</v>
      </c>
      <c r="C167" s="385"/>
      <c r="D167" s="385"/>
      <c r="E167" s="385"/>
      <c r="F167" s="385"/>
      <c r="G167" s="385"/>
      <c r="H167" s="385"/>
      <c r="I167" s="385"/>
      <c r="J167" s="385"/>
      <c r="K167" s="385"/>
      <c r="L167" s="167" t="e">
        <f>L164*L166</f>
        <v>#N/A</v>
      </c>
      <c r="M167" s="167" t="e">
        <f>M164*M166</f>
        <v>#N/A</v>
      </c>
      <c r="N167" s="167">
        <f>N164*N166</f>
        <v>0</v>
      </c>
      <c r="O167" s="75"/>
      <c r="P167" s="242"/>
      <c r="Q167" s="337"/>
      <c r="R167" s="337"/>
      <c r="S167" s="337"/>
      <c r="T167" s="337"/>
    </row>
    <row r="168" spans="2:21" x14ac:dyDescent="0.2">
      <c r="B168" s="391" t="s">
        <v>195</v>
      </c>
      <c r="C168" s="392"/>
      <c r="D168" s="392"/>
      <c r="E168" s="392"/>
      <c r="F168" s="392"/>
      <c r="G168" s="396"/>
      <c r="H168" s="397"/>
      <c r="J168" s="397"/>
      <c r="K168" s="397"/>
      <c r="L168" s="398"/>
      <c r="M168" s="399"/>
      <c r="N168" s="400"/>
      <c r="O168" s="107"/>
      <c r="P168" s="242"/>
      <c r="Q168" s="337"/>
      <c r="R168" s="337"/>
      <c r="S168" s="337"/>
      <c r="T168" s="337"/>
    </row>
    <row r="169" spans="2:21" ht="13" x14ac:dyDescent="0.15">
      <c r="B169" s="391" t="s">
        <v>277</v>
      </c>
      <c r="C169" s="392"/>
      <c r="D169" s="392"/>
      <c r="E169" s="392"/>
      <c r="F169" s="392"/>
      <c r="G169" s="392"/>
      <c r="H169" s="392"/>
      <c r="I169" s="392"/>
      <c r="J169" s="392"/>
      <c r="K169" s="392"/>
      <c r="L169" s="401"/>
      <c r="M169" s="391"/>
      <c r="N169" s="400"/>
      <c r="O169" s="167" t="e">
        <f>SUM(L167:N167)-O168</f>
        <v>#N/A</v>
      </c>
      <c r="P169" s="242"/>
      <c r="Q169" s="337"/>
      <c r="R169" s="337"/>
      <c r="S169" s="337"/>
      <c r="T169" s="337"/>
    </row>
    <row r="170" spans="2:21" ht="15" customHeight="1" x14ac:dyDescent="0.2">
      <c r="B170" s="472" t="s">
        <v>215</v>
      </c>
      <c r="C170" s="473"/>
      <c r="D170" s="392"/>
      <c r="E170" s="402"/>
      <c r="F170" s="397"/>
      <c r="G170" s="403"/>
      <c r="H170" s="397"/>
      <c r="I170" s="397"/>
      <c r="J170" s="404" t="str">
        <f>IF(O170&lt;1,"Let op: Vergeet niet de door u gevraagde subsidie in te vullen! →",IF((O170-O169)&gt;1,"LET OP: U vraagt meer dan de maximale berekende subsidie aan!",IF(O170&gt;500000,"LET OP: De maximale subsidie voor deze regeling betreft €500.000 per project!","")))</f>
        <v>Let op: Vergeet niet de door u gevraagde subsidie in te vullen! →</v>
      </c>
      <c r="K170" s="404"/>
      <c r="L170" s="167" t="e">
        <f>IF(L167&gt;0,O170/(O169+O168)*L167,0)</f>
        <v>#N/A</v>
      </c>
      <c r="M170" s="167" t="e">
        <f>IF(M167&gt;0,O170/(O169+O168)*M167,0)</f>
        <v>#N/A</v>
      </c>
      <c r="N170" s="167">
        <f>IF(N167&gt;0,O170/(O169+O168)*N167,0)</f>
        <v>0</v>
      </c>
      <c r="O170" s="214"/>
      <c r="P170" s="405"/>
      <c r="Q170" s="337"/>
      <c r="R170" s="337"/>
      <c r="S170" s="337"/>
      <c r="T170" s="337"/>
    </row>
    <row r="171" spans="2:21" ht="13" x14ac:dyDescent="0.15">
      <c r="B171" s="319"/>
      <c r="C171" s="319"/>
      <c r="D171" s="319"/>
      <c r="E171" s="319"/>
      <c r="F171" s="319"/>
      <c r="G171" s="319"/>
      <c r="H171" s="319"/>
      <c r="I171" s="319"/>
      <c r="J171" s="319"/>
      <c r="K171" s="319"/>
      <c r="L171" s="319"/>
      <c r="M171" s="319"/>
      <c r="N171" s="319"/>
      <c r="O171" s="319"/>
      <c r="P171" s="319"/>
      <c r="Q171" s="319"/>
      <c r="R171" s="319"/>
      <c r="S171" s="319"/>
      <c r="T171" s="319"/>
    </row>
    <row r="172" spans="2:21" ht="13" x14ac:dyDescent="0.15">
      <c r="B172" s="324" t="s">
        <v>278</v>
      </c>
      <c r="C172" s="325"/>
      <c r="D172" s="375"/>
      <c r="E172" s="376"/>
      <c r="F172" s="325"/>
      <c r="G172" s="325"/>
      <c r="H172" s="325"/>
      <c r="I172" s="325"/>
      <c r="J172" s="325"/>
      <c r="K172" s="325"/>
      <c r="L172" s="325"/>
      <c r="M172" s="325"/>
      <c r="N172" s="378"/>
      <c r="O172" s="325"/>
      <c r="P172" s="379"/>
      <c r="Q172" s="327"/>
      <c r="R172" s="327"/>
      <c r="S172" s="327"/>
    </row>
    <row r="173" spans="2:21" ht="13" x14ac:dyDescent="0.15">
      <c r="B173" s="324" t="s">
        <v>279</v>
      </c>
      <c r="C173" s="325"/>
      <c r="D173" s="375"/>
      <c r="E173" s="376"/>
      <c r="F173" s="325"/>
      <c r="G173" s="325"/>
      <c r="H173" s="325"/>
      <c r="I173" s="325"/>
      <c r="J173" s="325"/>
      <c r="K173" s="325"/>
      <c r="L173" s="325"/>
      <c r="M173" s="325"/>
      <c r="N173" s="378"/>
      <c r="O173" s="325"/>
      <c r="P173" s="379"/>
      <c r="Q173" s="327"/>
      <c r="R173" s="327"/>
      <c r="S173" s="327"/>
    </row>
    <row r="174" spans="2:21" ht="14" thickBot="1" x14ac:dyDescent="0.2">
      <c r="B174" s="319"/>
      <c r="C174" s="319"/>
      <c r="D174" s="319"/>
      <c r="E174" s="319"/>
      <c r="F174" s="319"/>
      <c r="G174" s="319"/>
      <c r="H174" s="319"/>
      <c r="I174" s="319"/>
      <c r="J174" s="319"/>
      <c r="K174" s="319"/>
      <c r="L174" s="319"/>
      <c r="M174" s="319"/>
      <c r="N174" s="319"/>
      <c r="O174" s="319"/>
      <c r="P174" s="319"/>
      <c r="Q174" s="42"/>
      <c r="R174" s="42"/>
      <c r="S174" s="42"/>
    </row>
    <row r="175" spans="2:21" ht="13" x14ac:dyDescent="0.15">
      <c r="B175" s="406" t="s">
        <v>280</v>
      </c>
      <c r="C175" s="407" t="s">
        <v>213</v>
      </c>
      <c r="D175" s="408"/>
      <c r="E175" s="408"/>
      <c r="F175" s="408"/>
      <c r="G175" s="408"/>
      <c r="H175" s="408"/>
      <c r="I175" s="408"/>
      <c r="J175" s="408"/>
      <c r="K175" s="408"/>
      <c r="L175" s="408"/>
      <c r="M175" s="409"/>
      <c r="N175" s="408"/>
      <c r="O175" s="136">
        <f>O164</f>
        <v>0</v>
      </c>
      <c r="P175" s="244"/>
      <c r="Q175" s="42"/>
      <c r="R175" s="42"/>
      <c r="S175" s="42"/>
      <c r="U175" s="42"/>
    </row>
    <row r="176" spans="2:21" ht="13" x14ac:dyDescent="0.15">
      <c r="B176" s="410" t="s">
        <v>281</v>
      </c>
      <c r="C176" s="411" t="s">
        <v>195</v>
      </c>
      <c r="D176" s="412"/>
      <c r="E176" s="412"/>
      <c r="F176" s="412"/>
      <c r="G176" s="412"/>
      <c r="H176" s="412"/>
      <c r="I176" s="412"/>
      <c r="J176" s="412"/>
      <c r="K176" s="412"/>
      <c r="L176" s="412"/>
      <c r="M176" s="413"/>
      <c r="N176" s="412"/>
      <c r="O176" s="137">
        <f>O168</f>
        <v>0</v>
      </c>
      <c r="P176" s="244"/>
      <c r="Q176" s="42"/>
      <c r="R176" s="42"/>
      <c r="S176" s="42"/>
      <c r="U176" s="42"/>
    </row>
    <row r="177" spans="2:21" ht="13" x14ac:dyDescent="0.15">
      <c r="B177" s="410" t="s">
        <v>282</v>
      </c>
      <c r="C177" s="411" t="s">
        <v>283</v>
      </c>
      <c r="D177" s="412"/>
      <c r="E177" s="412"/>
      <c r="F177" s="412"/>
      <c r="G177" s="412"/>
      <c r="H177" s="412"/>
      <c r="I177" s="412"/>
      <c r="J177" s="412"/>
      <c r="K177" s="412"/>
      <c r="L177" s="412"/>
      <c r="M177" s="413"/>
      <c r="N177" s="412"/>
      <c r="O177" s="137">
        <f>O170</f>
        <v>0</v>
      </c>
      <c r="P177" s="244"/>
      <c r="Q177" s="42"/>
      <c r="R177" s="42"/>
      <c r="S177" s="42"/>
      <c r="U177" s="42"/>
    </row>
    <row r="178" spans="2:21" ht="13" x14ac:dyDescent="0.15">
      <c r="B178" s="319"/>
      <c r="C178" s="319"/>
      <c r="D178" s="319"/>
      <c r="E178" s="319"/>
      <c r="F178" s="319"/>
      <c r="G178" s="319"/>
      <c r="H178" s="319"/>
      <c r="I178" s="319"/>
      <c r="J178" s="319"/>
      <c r="K178" s="319"/>
      <c r="L178" s="319"/>
      <c r="M178" s="319"/>
      <c r="N178" s="319"/>
      <c r="O178" s="319"/>
      <c r="P178" s="319"/>
      <c r="Q178" s="319"/>
      <c r="R178" s="319"/>
      <c r="S178" s="319"/>
      <c r="U178" s="42"/>
    </row>
    <row r="179" spans="2:21" ht="13" x14ac:dyDescent="0.15">
      <c r="B179" s="324" t="s">
        <v>284</v>
      </c>
      <c r="C179" s="325"/>
      <c r="D179" s="375"/>
      <c r="E179" s="376"/>
      <c r="F179" s="325"/>
      <c r="G179" s="325"/>
      <c r="H179" s="325"/>
      <c r="I179" s="325"/>
      <c r="J179" s="325"/>
      <c r="K179" s="325"/>
      <c r="L179" s="325"/>
      <c r="M179" s="325"/>
      <c r="N179" s="325"/>
      <c r="O179" s="325"/>
      <c r="P179" s="345"/>
      <c r="Q179" s="337"/>
      <c r="R179" s="337"/>
      <c r="S179" s="337"/>
      <c r="T179" s="319"/>
    </row>
    <row r="180" spans="2:21" ht="13" x14ac:dyDescent="0.15">
      <c r="B180" s="564"/>
      <c r="C180" s="565"/>
      <c r="D180" s="565"/>
      <c r="E180" s="565"/>
      <c r="F180" s="565"/>
      <c r="G180" s="565"/>
      <c r="H180" s="565"/>
      <c r="I180" s="565"/>
      <c r="J180" s="565"/>
      <c r="K180" s="565"/>
      <c r="L180" s="565"/>
      <c r="M180" s="565"/>
      <c r="N180" s="565"/>
      <c r="O180" s="301"/>
      <c r="P180" s="42"/>
      <c r="Q180" s="42"/>
      <c r="R180" s="42"/>
      <c r="S180" s="42"/>
      <c r="T180" s="319"/>
    </row>
    <row r="181" spans="2:21" ht="13" x14ac:dyDescent="0.15">
      <c r="B181" s="560"/>
      <c r="C181" s="561"/>
      <c r="D181" s="561"/>
      <c r="E181" s="561"/>
      <c r="F181" s="561"/>
      <c r="G181" s="561"/>
      <c r="H181" s="561"/>
      <c r="I181" s="561"/>
      <c r="J181" s="561"/>
      <c r="K181" s="561"/>
      <c r="L181" s="561"/>
      <c r="M181" s="561"/>
      <c r="N181" s="561"/>
      <c r="O181" s="301"/>
      <c r="P181" s="42"/>
      <c r="Q181" s="42"/>
      <c r="R181" s="42"/>
      <c r="S181" s="42"/>
      <c r="T181" s="319"/>
    </row>
    <row r="182" spans="2:21" ht="13" x14ac:dyDescent="0.15">
      <c r="B182" s="560"/>
      <c r="C182" s="561"/>
      <c r="D182" s="561"/>
      <c r="E182" s="561"/>
      <c r="F182" s="561"/>
      <c r="G182" s="561"/>
      <c r="H182" s="561"/>
      <c r="I182" s="561"/>
      <c r="J182" s="561"/>
      <c r="K182" s="561"/>
      <c r="L182" s="561"/>
      <c r="M182" s="561"/>
      <c r="N182" s="561"/>
      <c r="O182" s="301"/>
      <c r="P182" s="42"/>
      <c r="Q182" s="42"/>
      <c r="R182" s="42"/>
      <c r="S182" s="42"/>
      <c r="T182" s="319"/>
    </row>
    <row r="183" spans="2:21" ht="13" x14ac:dyDescent="0.15">
      <c r="B183" s="560"/>
      <c r="C183" s="561"/>
      <c r="D183" s="561"/>
      <c r="E183" s="561"/>
      <c r="F183" s="561"/>
      <c r="G183" s="561"/>
      <c r="H183" s="561"/>
      <c r="I183" s="561"/>
      <c r="J183" s="561"/>
      <c r="K183" s="561"/>
      <c r="L183" s="561"/>
      <c r="M183" s="561"/>
      <c r="N183" s="561"/>
      <c r="O183" s="301"/>
      <c r="P183" s="42"/>
      <c r="Q183" s="42"/>
      <c r="R183" s="42"/>
      <c r="S183" s="42"/>
      <c r="T183" s="319"/>
    </row>
    <row r="184" spans="2:21" ht="13" x14ac:dyDescent="0.15">
      <c r="B184" s="560"/>
      <c r="C184" s="561"/>
      <c r="D184" s="561"/>
      <c r="E184" s="561"/>
      <c r="F184" s="561"/>
      <c r="G184" s="561"/>
      <c r="H184" s="561"/>
      <c r="I184" s="561"/>
      <c r="J184" s="561"/>
      <c r="K184" s="561"/>
      <c r="L184" s="561"/>
      <c r="M184" s="561"/>
      <c r="N184" s="561"/>
      <c r="O184" s="301"/>
      <c r="P184" s="42"/>
      <c r="Q184" s="42"/>
      <c r="R184" s="42"/>
      <c r="S184" s="42"/>
      <c r="T184" s="319"/>
    </row>
    <row r="185" spans="2:21" ht="13" x14ac:dyDescent="0.15">
      <c r="B185" s="560"/>
      <c r="C185" s="561"/>
      <c r="D185" s="561"/>
      <c r="E185" s="561"/>
      <c r="F185" s="561"/>
      <c r="G185" s="561"/>
      <c r="H185" s="561"/>
      <c r="I185" s="561"/>
      <c r="J185" s="561"/>
      <c r="K185" s="561"/>
      <c r="L185" s="561"/>
      <c r="M185" s="561"/>
      <c r="N185" s="561"/>
      <c r="O185" s="301"/>
      <c r="P185" s="42"/>
      <c r="Q185" s="42"/>
      <c r="R185" s="42"/>
      <c r="S185" s="42"/>
      <c r="T185" s="319"/>
    </row>
    <row r="186" spans="2:21" ht="13" x14ac:dyDescent="0.15">
      <c r="B186" s="560"/>
      <c r="C186" s="561"/>
      <c r="D186" s="561"/>
      <c r="E186" s="561"/>
      <c r="F186" s="561"/>
      <c r="G186" s="561"/>
      <c r="H186" s="561"/>
      <c r="I186" s="561"/>
      <c r="J186" s="561"/>
      <c r="K186" s="561"/>
      <c r="L186" s="561"/>
      <c r="M186" s="561"/>
      <c r="N186" s="561"/>
      <c r="O186" s="301"/>
      <c r="P186" s="42"/>
      <c r="Q186" s="42"/>
      <c r="R186" s="42"/>
      <c r="S186" s="42"/>
      <c r="T186" s="319"/>
    </row>
    <row r="187" spans="2:21" ht="13" x14ac:dyDescent="0.15">
      <c r="B187" s="560"/>
      <c r="C187" s="561"/>
      <c r="D187" s="561"/>
      <c r="E187" s="561"/>
      <c r="F187" s="561"/>
      <c r="G187" s="561"/>
      <c r="H187" s="561"/>
      <c r="I187" s="561"/>
      <c r="J187" s="561"/>
      <c r="K187" s="561"/>
      <c r="L187" s="561"/>
      <c r="M187" s="561"/>
      <c r="N187" s="561"/>
      <c r="O187" s="301"/>
      <c r="P187" s="42"/>
      <c r="Q187" s="42"/>
      <c r="R187" s="42"/>
      <c r="S187" s="42"/>
      <c r="T187" s="319"/>
    </row>
    <row r="188" spans="2:21" ht="13" x14ac:dyDescent="0.15">
      <c r="B188" s="560"/>
      <c r="C188" s="561"/>
      <c r="D188" s="561"/>
      <c r="E188" s="561"/>
      <c r="F188" s="561"/>
      <c r="G188" s="561"/>
      <c r="H188" s="561"/>
      <c r="I188" s="561"/>
      <c r="J188" s="561"/>
      <c r="K188" s="561"/>
      <c r="L188" s="561"/>
      <c r="M188" s="561"/>
      <c r="N188" s="561"/>
      <c r="O188" s="301"/>
      <c r="P188" s="42"/>
      <c r="Q188" s="42"/>
      <c r="R188" s="42"/>
      <c r="S188" s="42"/>
      <c r="T188" s="319"/>
    </row>
    <row r="189" spans="2:21" ht="13" x14ac:dyDescent="0.15">
      <c r="B189" s="562"/>
      <c r="C189" s="563"/>
      <c r="D189" s="563"/>
      <c r="E189" s="563"/>
      <c r="F189" s="563"/>
      <c r="G189" s="563"/>
      <c r="H189" s="563"/>
      <c r="I189" s="563"/>
      <c r="J189" s="563"/>
      <c r="K189" s="563"/>
      <c r="L189" s="563"/>
      <c r="M189" s="563"/>
      <c r="N189" s="563"/>
      <c r="O189" s="302"/>
      <c r="P189" s="42"/>
      <c r="Q189" s="42"/>
      <c r="R189" s="42"/>
      <c r="S189" s="42"/>
      <c r="T189" s="319"/>
    </row>
    <row r="190" spans="2:21" ht="13" x14ac:dyDescent="0.15">
      <c r="B190" s="319"/>
      <c r="C190" s="319"/>
      <c r="D190" s="319"/>
      <c r="E190" s="319"/>
      <c r="F190" s="319"/>
      <c r="G190" s="319"/>
      <c r="H190" s="319"/>
      <c r="I190" s="319"/>
      <c r="J190" s="319"/>
      <c r="K190" s="319"/>
      <c r="L190" s="319"/>
      <c r="M190" s="319"/>
      <c r="N190" s="319"/>
      <c r="O190" s="319"/>
      <c r="P190" s="319"/>
      <c r="Q190" s="319"/>
      <c r="R190" s="319"/>
      <c r="S190" s="319"/>
    </row>
    <row r="191" spans="2:21" x14ac:dyDescent="0.2"/>
  </sheetData>
  <sheetProtection algorithmName="SHA-512" hashValue="KSbF7sEO9Sn/eFjAOahBB7kUGCFMX8YaURTHa3YIX+vAK1y0FeBIqs8VDGiYMyD+9Guo9XK9/t/NP1L469p4XQ==" saltValue="cDJvmUwTOawS2l+Wg9AB+g==" spinCount="100000" sheet="1" objects="1" scenarios="1"/>
  <mergeCells count="174">
    <mergeCell ref="B183:N183"/>
    <mergeCell ref="B184:N184"/>
    <mergeCell ref="B185:N185"/>
    <mergeCell ref="E147:L147"/>
    <mergeCell ref="E148:L148"/>
    <mergeCell ref="E149:L149"/>
    <mergeCell ref="E150:L150"/>
    <mergeCell ref="E151:L151"/>
    <mergeCell ref="B170:C170"/>
    <mergeCell ref="B180:N180"/>
    <mergeCell ref="B181:N181"/>
    <mergeCell ref="B182:N182"/>
    <mergeCell ref="M18:O18"/>
    <mergeCell ref="J60:L60"/>
    <mergeCell ref="M60:O60"/>
    <mergeCell ref="J88:L88"/>
    <mergeCell ref="M88:O88"/>
    <mergeCell ref="J110:L110"/>
    <mergeCell ref="M110:O110"/>
    <mergeCell ref="H19:I19"/>
    <mergeCell ref="H26:I26"/>
    <mergeCell ref="H27:I27"/>
    <mergeCell ref="H41:I41"/>
    <mergeCell ref="H35:I35"/>
    <mergeCell ref="H36:I36"/>
    <mergeCell ref="H20:I20"/>
    <mergeCell ref="H47:I47"/>
    <mergeCell ref="B186:N186"/>
    <mergeCell ref="B187:N187"/>
    <mergeCell ref="B188:N188"/>
    <mergeCell ref="B189:N189"/>
    <mergeCell ref="C125:H125"/>
    <mergeCell ref="C126:H126"/>
    <mergeCell ref="C127:H127"/>
    <mergeCell ref="C128:H128"/>
    <mergeCell ref="C129:H129"/>
    <mergeCell ref="M132:O132"/>
    <mergeCell ref="E133:L133"/>
    <mergeCell ref="E134:L134"/>
    <mergeCell ref="E135:L135"/>
    <mergeCell ref="E136:L136"/>
    <mergeCell ref="E137:L137"/>
    <mergeCell ref="E138:L138"/>
    <mergeCell ref="E139:L139"/>
    <mergeCell ref="E140:L140"/>
    <mergeCell ref="E141:L141"/>
    <mergeCell ref="E142:L142"/>
    <mergeCell ref="E143:L143"/>
    <mergeCell ref="E144:L144"/>
    <mergeCell ref="E145:L145"/>
    <mergeCell ref="E146:L146"/>
    <mergeCell ref="C122:H122"/>
    <mergeCell ref="C123:H123"/>
    <mergeCell ref="C124:H124"/>
    <mergeCell ref="C113:H113"/>
    <mergeCell ref="C114:H114"/>
    <mergeCell ref="C115:H115"/>
    <mergeCell ref="H88:I88"/>
    <mergeCell ref="C111:H111"/>
    <mergeCell ref="C120:H120"/>
    <mergeCell ref="C121:H121"/>
    <mergeCell ref="C116:H116"/>
    <mergeCell ref="C117:H117"/>
    <mergeCell ref="C118:H118"/>
    <mergeCell ref="C119:H119"/>
    <mergeCell ref="C112:H112"/>
    <mergeCell ref="C54:D54"/>
    <mergeCell ref="H42:I42"/>
    <mergeCell ref="H43:I43"/>
    <mergeCell ref="H44:I44"/>
    <mergeCell ref="H45:I45"/>
    <mergeCell ref="H46:I46"/>
    <mergeCell ref="H48:I48"/>
    <mergeCell ref="E50:F50"/>
    <mergeCell ref="C50:D50"/>
    <mergeCell ref="E53:F53"/>
    <mergeCell ref="E51:F51"/>
    <mergeCell ref="E52:F52"/>
    <mergeCell ref="H53:I53"/>
    <mergeCell ref="E54:F54"/>
    <mergeCell ref="H54:I54"/>
    <mergeCell ref="C48:D48"/>
    <mergeCell ref="E47:F47"/>
    <mergeCell ref="E48:F48"/>
    <mergeCell ref="C53:D53"/>
    <mergeCell ref="E49:F49"/>
    <mergeCell ref="H49:I49"/>
    <mergeCell ref="H50:I50"/>
    <mergeCell ref="E46:F46"/>
    <mergeCell ref="C47:D47"/>
    <mergeCell ref="C55:D55"/>
    <mergeCell ref="E55:F55"/>
    <mergeCell ref="H55:I55"/>
    <mergeCell ref="H51:I51"/>
    <mergeCell ref="H52:I52"/>
    <mergeCell ref="C52:D52"/>
    <mergeCell ref="C51:D51"/>
    <mergeCell ref="C46:D46"/>
    <mergeCell ref="E25:F25"/>
    <mergeCell ref="E27:F27"/>
    <mergeCell ref="E28:F28"/>
    <mergeCell ref="E26:F26"/>
    <mergeCell ref="E29:F29"/>
    <mergeCell ref="C49:D49"/>
    <mergeCell ref="E43:F43"/>
    <mergeCell ref="C43:D43"/>
    <mergeCell ref="C41:D41"/>
    <mergeCell ref="C31:D31"/>
    <mergeCell ref="C44:D44"/>
    <mergeCell ref="E41:F41"/>
    <mergeCell ref="C32:D32"/>
    <mergeCell ref="E32:F32"/>
    <mergeCell ref="H32:I32"/>
    <mergeCell ref="H30:I30"/>
    <mergeCell ref="C29:D29"/>
    <mergeCell ref="C22:D22"/>
    <mergeCell ref="C23:D23"/>
    <mergeCell ref="C26:D26"/>
    <mergeCell ref="C24:D24"/>
    <mergeCell ref="C25:D25"/>
    <mergeCell ref="C21:D21"/>
    <mergeCell ref="E21:F21"/>
    <mergeCell ref="H21:I21"/>
    <mergeCell ref="H22:I22"/>
    <mergeCell ref="H23:I23"/>
    <mergeCell ref="H24:I24"/>
    <mergeCell ref="F8:G8"/>
    <mergeCell ref="F9:G9"/>
    <mergeCell ref="E38:F38"/>
    <mergeCell ref="E39:F39"/>
    <mergeCell ref="E40:F40"/>
    <mergeCell ref="H37:I37"/>
    <mergeCell ref="H38:I38"/>
    <mergeCell ref="H39:I39"/>
    <mergeCell ref="H40:I40"/>
    <mergeCell ref="H28:I28"/>
    <mergeCell ref="H29:I29"/>
    <mergeCell ref="E30:F30"/>
    <mergeCell ref="E31:F31"/>
    <mergeCell ref="H25:I25"/>
    <mergeCell ref="H33:I33"/>
    <mergeCell ref="H34:I34"/>
    <mergeCell ref="E20:F20"/>
    <mergeCell ref="E22:F22"/>
    <mergeCell ref="E23:F23"/>
    <mergeCell ref="E24:F24"/>
    <mergeCell ref="H31:I31"/>
    <mergeCell ref="H8:N8"/>
    <mergeCell ref="H9:N9"/>
    <mergeCell ref="J18:L18"/>
    <mergeCell ref="C45:D45"/>
    <mergeCell ref="C36:D36"/>
    <mergeCell ref="E36:F36"/>
    <mergeCell ref="E35:F35"/>
    <mergeCell ref="E45:F45"/>
    <mergeCell ref="C42:D42"/>
    <mergeCell ref="C33:D33"/>
    <mergeCell ref="E19:F19"/>
    <mergeCell ref="E33:F33"/>
    <mergeCell ref="E34:F34"/>
    <mergeCell ref="C35:D35"/>
    <mergeCell ref="C37:D37"/>
    <mergeCell ref="C38:D38"/>
    <mergeCell ref="E44:F44"/>
    <mergeCell ref="E42:F42"/>
    <mergeCell ref="C39:D39"/>
    <mergeCell ref="C40:D40"/>
    <mergeCell ref="E37:F37"/>
    <mergeCell ref="C34:D34"/>
    <mergeCell ref="C19:D19"/>
    <mergeCell ref="C20:D20"/>
    <mergeCell ref="C28:D28"/>
    <mergeCell ref="C30:D30"/>
    <mergeCell ref="C27:D27"/>
  </mergeCells>
  <phoneticPr fontId="0" type="noConversion"/>
  <conditionalFormatting sqref="G20:G55">
    <cfRule type="expression" dxfId="23" priority="3" stopIfTrue="1">
      <formula>$F$9="Integrale kostensystematiek"</formula>
    </cfRule>
  </conditionalFormatting>
  <conditionalFormatting sqref="O170:P170">
    <cfRule type="cellIs" dxfId="20" priority="4" stopIfTrue="1" operator="lessThan">
      <formula>1</formula>
    </cfRule>
  </conditionalFormatting>
  <dataValidations count="6">
    <dataValidation type="decimal" operator="greaterThanOrEqual" allowBlank="1" showInputMessage="1" showErrorMessage="1" sqref="F90:F107" xr:uid="{0B8F000E-AA18-4D7E-8FF4-1AC308E3FE82}">
      <formula1>5</formula1>
    </dataValidation>
    <dataValidation type="decimal" operator="greaterThanOrEqual" allowBlank="1" showInputMessage="1" showErrorMessage="1" error="De afschrijvingsperiode moet minimaal 5 jaar bedragen." sqref="F62:F83" xr:uid="{19258C90-4C41-4F25-8099-6FEE7BA796EB}">
      <formula1>5</formula1>
    </dataValidation>
    <dataValidation type="date" allowBlank="1" showInputMessage="1" showErrorMessage="1" errorTitle="Let op!" error="De aanschafdatum moet tussen de start- en einddatum van het project vallen!" sqref="D90:D107" xr:uid="{CE46B10B-685B-4A3B-A4B6-D01D8866E65C}">
      <formula1>Startdatum</formula1>
      <formula2>Einddatum</formula2>
    </dataValidation>
    <dataValidation type="custom" allowBlank="1" showInputMessage="1" showErrorMessage="1" error="Optelling IO en EO is hoger dan totale subsidiale kosten." sqref="L90:L107" xr:uid="{47B5352A-7B98-4E6B-931C-55E6FB87B495}">
      <formula1>SUM($J90:$K90)&lt;$I90</formula1>
    </dataValidation>
    <dataValidation type="list" allowBlank="1" showErrorMessage="1" sqref="F9:G9" xr:uid="{32DA2CB8-36F5-4C2A-860A-C5A61EC2B497}">
      <formula1>Loonsystematiek</formula1>
    </dataValidation>
    <dataValidation type="list" allowBlank="1" showErrorMessage="1" sqref="F8:G8" xr:uid="{61D3F6E4-67E1-4A9F-881B-1775100867E4}">
      <formula1>BTW</formula1>
    </dataValidation>
  </dataValidations>
  <hyperlinks>
    <hyperlink ref="H89" location="'Uitleg posten O&amp;O&amp;I'!A1" display="Restwaarde [zie 'Uitleg posten O&amp;O&amp;I]" xr:uid="{4DE353FE-390D-436F-984E-5DFE38924833}"/>
    <hyperlink ref="F61" location="'Uitleg posten O&amp;O&amp;I'!A1" display="Afschrijving in jaren (minimaal 5 jaar) [zie Uitleg posten O&amp;O&amp;I]" xr:uid="{5BD777E5-5F63-40BC-B74E-9C8BE59E2647}"/>
  </hyperlinks>
  <pageMargins left="0.19685039370078741" right="0.19685039370078741" top="0.19685039370078741" bottom="0.19685039370078741" header="0" footer="0.19685039370078741"/>
  <pageSetup paperSize="9" scale="55" fitToHeight="2" orientation="landscape" r:id="rId1"/>
  <headerFooter alignWithMargins="0"/>
  <rowBreaks count="3" manualBreakCount="3">
    <brk id="57" max="12" man="1"/>
    <brk id="108" max="12" man="1"/>
    <brk id="155" max="12" man="1"/>
  </rowBreaks>
  <ignoredErrors>
    <ignoredError sqref="M20:N55 M62:N83 M90:N107 M152:N152" unlockedFormula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A4EC1243-1F47-4DAE-8ECD-EA45B928A363}">
            <xm:f>Deelnemersoverzicht!$C$23=Lijsten!$A$23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J19:K55 M19:N56 J61:K83 M61:N84 J89:K107 M89:N108 J111:K129 M111:N130 M133:N154 L159:M170</xm:sqref>
        </x14:conditionalFormatting>
        <x14:conditionalFormatting xmlns:xm="http://schemas.microsoft.com/office/excel/2006/main">
          <x14:cfRule type="expression" priority="1" id="{0591E355-59F3-4A25-9694-889EC63BD2E7}">
            <xm:f>Deelnemersoverzicht!$C$23&lt;&gt;Lijsten!$A$23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L19:L55 O19:O56 L61:L83 O61:O84 L89:L107 O89:O108 L111:L129 O111:O130 O133:O154 N159:N162 N164 N166:N167 N170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32">
    <tabColor rgb="FFFFFF00"/>
  </sheetPr>
  <dimension ref="A1:V191"/>
  <sheetViews>
    <sheetView showGridLines="0" zoomScale="90" zoomScaleNormal="90" zoomScaleSheetLayoutView="85" workbookViewId="0">
      <selection activeCell="B7" sqref="B7"/>
    </sheetView>
  </sheetViews>
  <sheetFormatPr baseColWidth="10" defaultColWidth="0" defaultRowHeight="16" zeroHeight="1" x14ac:dyDescent="0.2"/>
  <cols>
    <col min="1" max="1" width="1.6640625" style="319" customWidth="1"/>
    <col min="2" max="2" width="15.6640625" style="362" customWidth="1"/>
    <col min="3" max="3" width="45.5" style="362" customWidth="1"/>
    <col min="4" max="4" width="17.5" style="362" customWidth="1"/>
    <col min="5" max="5" width="16.83203125" style="362" customWidth="1"/>
    <col min="6" max="7" width="20.1640625" style="362" customWidth="1"/>
    <col min="8" max="8" width="19.5" style="362" customWidth="1"/>
    <col min="9" max="9" width="14" style="362" customWidth="1"/>
    <col min="10" max="10" width="14.33203125" style="362" customWidth="1"/>
    <col min="11" max="12" width="16" style="362" customWidth="1"/>
    <col min="13" max="13" width="21" style="362" customWidth="1"/>
    <col min="14" max="14" width="17.83203125" style="362" customWidth="1"/>
    <col min="15" max="15" width="15.1640625" style="362" customWidth="1"/>
    <col min="16" max="16" width="5" style="362" customWidth="1"/>
    <col min="17" max="17" width="7" style="362" hidden="1" customWidth="1"/>
    <col min="18" max="18" width="11.5" style="362" hidden="1" customWidth="1"/>
    <col min="19" max="19" width="10" style="362" hidden="1" customWidth="1"/>
    <col min="20" max="20" width="9.1640625" style="42" hidden="1" customWidth="1"/>
    <col min="21" max="21" width="24.83203125" style="319" hidden="1" customWidth="1"/>
    <col min="22" max="16384" width="9.1640625" style="319" hidden="1"/>
  </cols>
  <sheetData>
    <row r="1" spans="1:21" x14ac:dyDescent="0.2">
      <c r="A1" s="317"/>
      <c r="B1" s="317"/>
      <c r="C1" s="317" t="s">
        <v>224</v>
      </c>
      <c r="D1" s="317"/>
      <c r="E1" s="317"/>
      <c r="F1" s="317"/>
      <c r="G1" s="317"/>
      <c r="H1" s="312" t="str">
        <f>IF(Deelnemersoverzicht!B5="(Dit veld wordt ingevuld door RVO)","",Deelnemersoverzicht!B5)</f>
        <v>Dit veld wordt door RVO ingevuld</v>
      </c>
      <c r="I1" s="317"/>
      <c r="J1" s="317"/>
      <c r="K1" s="317"/>
      <c r="L1" s="317"/>
      <c r="M1" s="317"/>
      <c r="N1" s="317"/>
      <c r="O1" s="317"/>
      <c r="P1" s="318"/>
      <c r="Q1" s="318"/>
      <c r="R1" s="318"/>
      <c r="S1" s="318"/>
      <c r="T1" s="319"/>
      <c r="U1" s="320" t="s">
        <v>225</v>
      </c>
    </row>
    <row r="2" spans="1:21" ht="18" x14ac:dyDescent="0.2">
      <c r="A2" s="321"/>
      <c r="B2" s="321"/>
      <c r="C2" s="322" t="s">
        <v>226</v>
      </c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3"/>
      <c r="Q2" s="323"/>
      <c r="R2" s="323"/>
      <c r="S2" s="323"/>
      <c r="T2" s="319"/>
    </row>
    <row r="3" spans="1:21" ht="13" x14ac:dyDescent="0.15">
      <c r="B3" s="319"/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19"/>
      <c r="O3" s="319"/>
      <c r="P3" s="42"/>
      <c r="Q3" s="42"/>
      <c r="R3" s="42"/>
      <c r="S3" s="42"/>
      <c r="T3" s="319"/>
    </row>
    <row r="4" spans="1:21" ht="13" x14ac:dyDescent="0.15">
      <c r="B4" s="324"/>
      <c r="C4" s="324" t="s">
        <v>227</v>
      </c>
      <c r="D4" s="324"/>
      <c r="E4" s="325"/>
      <c r="F4" s="325"/>
      <c r="G4" s="325"/>
      <c r="H4" s="325"/>
      <c r="I4" s="325"/>
      <c r="J4" s="325"/>
      <c r="K4" s="325"/>
      <c r="L4" s="325"/>
      <c r="M4" s="325"/>
      <c r="N4" s="325"/>
      <c r="O4" s="325"/>
      <c r="P4" s="326"/>
      <c r="Q4" s="327"/>
      <c r="R4" s="327"/>
      <c r="S4" s="327"/>
      <c r="T4" s="319"/>
    </row>
    <row r="5" spans="1:21" ht="13" x14ac:dyDescent="0.15">
      <c r="B5" s="312"/>
      <c r="C5" s="328"/>
      <c r="D5" s="328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42"/>
      <c r="Q5" s="42"/>
      <c r="R5" s="42"/>
      <c r="S5" s="42"/>
      <c r="T5" s="319"/>
    </row>
    <row r="6" spans="1:21" ht="15" customHeight="1" x14ac:dyDescent="0.15">
      <c r="B6" s="312"/>
      <c r="C6" s="329" t="str">
        <f>Deelnemersoverzicht!A24</f>
        <v>Deelnemer 5 (D5)</v>
      </c>
      <c r="D6" s="329"/>
      <c r="E6" s="319"/>
      <c r="F6" s="330">
        <f>Deelnemersoverzicht!B24</f>
        <v>0</v>
      </c>
      <c r="G6" s="331"/>
      <c r="H6" s="332"/>
      <c r="I6" s="332"/>
      <c r="J6" s="332"/>
      <c r="K6" s="332"/>
      <c r="L6" s="332"/>
      <c r="M6" s="332"/>
      <c r="N6" s="333"/>
      <c r="O6" s="36"/>
      <c r="P6" s="42"/>
      <c r="Q6" s="42"/>
      <c r="R6" s="42"/>
      <c r="S6" s="42"/>
      <c r="T6" s="319"/>
    </row>
    <row r="7" spans="1:21" ht="15" customHeight="1" x14ac:dyDescent="0.15">
      <c r="B7" s="312"/>
      <c r="C7" s="329" t="s">
        <v>228</v>
      </c>
      <c r="D7" s="329"/>
      <c r="E7" s="319"/>
      <c r="F7" s="330">
        <f>Deelnemersoverzicht!B6</f>
        <v>0</v>
      </c>
      <c r="G7" s="331"/>
      <c r="H7" s="331"/>
      <c r="I7" s="331"/>
      <c r="J7" s="331"/>
      <c r="K7" s="331"/>
      <c r="L7" s="331"/>
      <c r="M7" s="331"/>
      <c r="N7" s="334"/>
      <c r="O7" s="335"/>
      <c r="P7" s="42"/>
      <c r="Q7" s="42"/>
      <c r="R7" s="42"/>
      <c r="S7" s="42"/>
      <c r="T7" s="319"/>
    </row>
    <row r="8" spans="1:21" ht="15" customHeight="1" x14ac:dyDescent="0.15">
      <c r="B8" s="312"/>
      <c r="C8" s="329" t="s">
        <v>229</v>
      </c>
      <c r="D8" s="329"/>
      <c r="E8" s="319"/>
      <c r="F8" s="450" t="s">
        <v>116</v>
      </c>
      <c r="G8" s="451"/>
      <c r="H8" s="432"/>
      <c r="I8" s="432"/>
      <c r="J8" s="432"/>
      <c r="K8" s="432"/>
      <c r="L8" s="432"/>
      <c r="M8" s="432"/>
      <c r="N8" s="433"/>
      <c r="O8" s="336"/>
      <c r="P8" s="337"/>
      <c r="Q8" s="337"/>
      <c r="R8" s="337"/>
      <c r="S8" s="337"/>
      <c r="T8" s="338"/>
    </row>
    <row r="9" spans="1:21" ht="15" customHeight="1" x14ac:dyDescent="0.15">
      <c r="B9" s="312"/>
      <c r="C9" s="339" t="s">
        <v>230</v>
      </c>
      <c r="D9" s="319"/>
      <c r="E9" s="319"/>
      <c r="F9" s="450" t="s">
        <v>116</v>
      </c>
      <c r="G9" s="451"/>
      <c r="H9" s="432"/>
      <c r="I9" s="432"/>
      <c r="J9" s="432"/>
      <c r="K9" s="432"/>
      <c r="L9" s="432"/>
      <c r="M9" s="432"/>
      <c r="N9" s="433"/>
      <c r="O9" s="336"/>
      <c r="P9" s="337"/>
      <c r="Q9" s="337"/>
      <c r="R9" s="337"/>
      <c r="S9" s="337"/>
      <c r="T9" s="338"/>
    </row>
    <row r="10" spans="1:21" ht="15.75" customHeight="1" x14ac:dyDescent="0.15">
      <c r="B10" s="312"/>
      <c r="C10" s="319"/>
      <c r="D10" s="319"/>
      <c r="E10" s="319"/>
      <c r="F10" s="340" t="str">
        <f>IF(F9="Integrale kostensystematiek","Let op! U dient in de begroting de IKS-tarieven zo te specificeren dat deze te controleren zijn op basis van de door u aangeleverde","")</f>
        <v/>
      </c>
      <c r="G10" s="340"/>
      <c r="H10" s="340"/>
      <c r="I10" s="340"/>
      <c r="J10" s="340"/>
      <c r="K10" s="340"/>
      <c r="L10" s="340"/>
      <c r="M10" s="340"/>
      <c r="N10" s="340"/>
      <c r="O10" s="341"/>
      <c r="P10" s="337"/>
      <c r="Q10" s="337"/>
      <c r="R10" s="337"/>
      <c r="S10" s="337"/>
      <c r="T10" s="319"/>
    </row>
    <row r="11" spans="1:21" ht="15.75" customHeight="1" x14ac:dyDescent="0.15">
      <c r="B11" s="312"/>
      <c r="C11" s="319"/>
      <c r="D11" s="319"/>
      <c r="E11" s="319"/>
      <c r="F11" s="341" t="str">
        <f>IF(F9="Integrale kostensystematiek","IKS tarieven aan RVO. Bijvoorbeeld: divisie R&amp;D, loonschaal 10. Vul dit in bij toelichting IKS.","")</f>
        <v/>
      </c>
      <c r="G11" s="341"/>
      <c r="H11" s="341"/>
      <c r="I11" s="341"/>
      <c r="J11" s="341"/>
      <c r="K11" s="341"/>
      <c r="L11" s="341"/>
      <c r="M11" s="341"/>
      <c r="N11" s="341"/>
      <c r="O11" s="341"/>
      <c r="P11" s="337"/>
      <c r="Q11" s="337"/>
      <c r="R11" s="337"/>
      <c r="S11" s="337"/>
      <c r="T11" s="319"/>
    </row>
    <row r="12" spans="1:21" ht="15.75" customHeight="1" x14ac:dyDescent="0.15">
      <c r="B12" s="312"/>
      <c r="C12" s="319"/>
      <c r="D12" s="319"/>
      <c r="E12" s="319"/>
      <c r="F12" s="341"/>
      <c r="G12" s="341"/>
      <c r="H12" s="341"/>
      <c r="I12" s="341"/>
      <c r="J12" s="341"/>
      <c r="K12" s="341"/>
      <c r="L12" s="341"/>
      <c r="M12" s="341"/>
      <c r="N12" s="341"/>
      <c r="O12" s="341"/>
      <c r="P12" s="337"/>
      <c r="Q12" s="337"/>
      <c r="R12" s="337"/>
      <c r="S12" s="337"/>
      <c r="T12" s="319"/>
    </row>
    <row r="13" spans="1:21" ht="15.75" customHeight="1" x14ac:dyDescent="0.15">
      <c r="B13" s="324" t="s">
        <v>231</v>
      </c>
      <c r="C13" s="342"/>
      <c r="D13" s="343"/>
      <c r="E13" s="344"/>
      <c r="F13" s="342"/>
      <c r="G13" s="342"/>
      <c r="H13" s="342"/>
      <c r="I13" s="342"/>
      <c r="J13" s="342"/>
      <c r="K13" s="342"/>
      <c r="L13" s="342"/>
      <c r="M13" s="342"/>
      <c r="N13" s="342"/>
      <c r="O13" s="342"/>
      <c r="P13" s="345"/>
      <c r="Q13" s="337"/>
      <c r="R13" s="337"/>
      <c r="S13" s="337"/>
      <c r="T13" s="319"/>
    </row>
    <row r="14" spans="1:21" ht="13" x14ac:dyDescent="0.15">
      <c r="B14" s="324" t="s">
        <v>232</v>
      </c>
      <c r="C14" s="342"/>
      <c r="D14" s="343"/>
      <c r="E14" s="344"/>
      <c r="F14" s="342"/>
      <c r="G14" s="342"/>
      <c r="H14" s="342"/>
      <c r="I14" s="342"/>
      <c r="J14" s="342"/>
      <c r="K14" s="342"/>
      <c r="L14" s="342"/>
      <c r="M14" s="342"/>
      <c r="N14" s="342"/>
      <c r="O14" s="342"/>
      <c r="P14" s="345"/>
      <c r="Q14" s="337"/>
      <c r="R14" s="337"/>
      <c r="S14" s="337"/>
      <c r="T14" s="319"/>
    </row>
    <row r="15" spans="1:21" ht="13" x14ac:dyDescent="0.15">
      <c r="B15" s="312"/>
      <c r="C15" s="319"/>
      <c r="D15" s="319"/>
      <c r="E15" s="319"/>
      <c r="F15" s="319"/>
      <c r="G15" s="319"/>
      <c r="H15" s="319"/>
      <c r="I15" s="319"/>
      <c r="J15" s="319"/>
      <c r="K15" s="319"/>
      <c r="L15" s="319"/>
      <c r="M15" s="319"/>
      <c r="N15" s="319"/>
      <c r="O15" s="319"/>
      <c r="P15" s="337"/>
      <c r="Q15" s="337"/>
      <c r="R15" s="337"/>
      <c r="S15" s="337"/>
      <c r="T15" s="319"/>
    </row>
    <row r="16" spans="1:21" ht="13" x14ac:dyDescent="0.15">
      <c r="B16" s="324" t="s">
        <v>233</v>
      </c>
      <c r="C16" s="324" t="s">
        <v>234</v>
      </c>
      <c r="D16" s="346"/>
      <c r="E16" s="325"/>
      <c r="F16" s="325"/>
      <c r="G16" s="325"/>
      <c r="H16" s="325"/>
      <c r="I16" s="325"/>
      <c r="J16" s="325"/>
      <c r="K16" s="325"/>
      <c r="L16" s="325"/>
      <c r="M16" s="325"/>
      <c r="N16" s="325"/>
      <c r="O16" s="325"/>
      <c r="P16" s="326"/>
      <c r="Q16" s="327"/>
      <c r="R16" s="327"/>
      <c r="S16" s="327"/>
      <c r="T16" s="319"/>
    </row>
    <row r="17" spans="2:20" ht="13" x14ac:dyDescent="0.15">
      <c r="B17" s="312"/>
      <c r="C17" s="319"/>
      <c r="D17" s="328"/>
      <c r="E17" s="319"/>
      <c r="F17" s="319"/>
      <c r="G17" s="319"/>
      <c r="H17" s="319"/>
      <c r="I17" s="319"/>
      <c r="J17" s="319"/>
      <c r="K17" s="319"/>
      <c r="L17" s="319"/>
      <c r="M17" s="319"/>
      <c r="N17" s="319"/>
      <c r="O17" s="319"/>
      <c r="P17" s="42"/>
      <c r="Q17" s="42"/>
      <c r="R17" s="42"/>
      <c r="S17" s="42"/>
      <c r="T17" s="319"/>
    </row>
    <row r="18" spans="2:20" ht="13" x14ac:dyDescent="0.15">
      <c r="B18" s="312"/>
      <c r="C18" s="319"/>
      <c r="D18" s="328"/>
      <c r="E18" s="319"/>
      <c r="F18" s="3"/>
      <c r="G18" s="347" t="str">
        <f>IF(AND($F$9="Integrale kostensystematiek",COUNTA(C20:D55)&gt;COUNTA(G20:G55)),"Let op! U dient de Toelichting IKS in te vullen","")</f>
        <v/>
      </c>
      <c r="H18" s="3"/>
      <c r="I18" s="3"/>
      <c r="J18" s="434" t="s">
        <v>235</v>
      </c>
      <c r="K18" s="435"/>
      <c r="L18" s="436"/>
      <c r="M18" s="434" t="s">
        <v>236</v>
      </c>
      <c r="N18" s="435"/>
      <c r="O18" s="436"/>
      <c r="P18" s="42"/>
      <c r="Q18" s="42"/>
      <c r="R18" s="42"/>
      <c r="S18" s="42"/>
      <c r="T18" s="319"/>
    </row>
    <row r="19" spans="2:20" ht="24" customHeight="1" x14ac:dyDescent="0.15">
      <c r="B19" s="348" t="s">
        <v>237</v>
      </c>
      <c r="C19" s="461" t="s">
        <v>238</v>
      </c>
      <c r="D19" s="462"/>
      <c r="E19" s="463" t="s">
        <v>239</v>
      </c>
      <c r="F19" s="463"/>
      <c r="G19" s="351" t="s">
        <v>285</v>
      </c>
      <c r="H19" s="463" t="s">
        <v>241</v>
      </c>
      <c r="I19" s="463"/>
      <c r="J19" s="72" t="str">
        <f>IF(Deelnemersoverzicht!$C$24=Lijsten!$A$23,"",Lijsten!$D$3)</f>
        <v>Industrieel onderzoek</v>
      </c>
      <c r="K19" s="72" t="str">
        <f>IF(Deelnemersoverzicht!$C$24=Lijsten!$A$23,"",Lijsten!$D$4)</f>
        <v>Experimentele ontwikkeling</v>
      </c>
      <c r="L19" s="72" t="s">
        <v>242</v>
      </c>
      <c r="M19" s="72" t="str">
        <f>IF(Deelnemersoverzicht!$C$24=Lijsten!$A$23,"",Lijsten!$D$3)</f>
        <v>Industrieel onderzoek</v>
      </c>
      <c r="N19" s="72" t="str">
        <f>IF(Deelnemersoverzicht!$C$24=Lijsten!$A$23,"",Lijsten!$D$4)</f>
        <v>Experimentele ontwikkeling</v>
      </c>
      <c r="O19" s="72" t="s">
        <v>242</v>
      </c>
      <c r="P19" s="352"/>
      <c r="Q19" s="352"/>
      <c r="R19" s="352"/>
      <c r="S19" s="352"/>
      <c r="T19" s="319"/>
    </row>
    <row r="20" spans="2:20" ht="13" x14ac:dyDescent="0.15">
      <c r="B20" s="93"/>
      <c r="C20" s="448"/>
      <c r="D20" s="449"/>
      <c r="E20" s="448"/>
      <c r="F20" s="449"/>
      <c r="G20" s="130"/>
      <c r="H20" s="455"/>
      <c r="I20" s="456"/>
      <c r="J20" s="94"/>
      <c r="K20" s="94"/>
      <c r="L20" s="94"/>
      <c r="M20" s="315">
        <f>+H20*J20</f>
        <v>0</v>
      </c>
      <c r="N20" s="315">
        <f t="shared" ref="N20:N55" si="0">+H20*K20</f>
        <v>0</v>
      </c>
      <c r="O20" s="310">
        <f>H20*L20</f>
        <v>0</v>
      </c>
      <c r="P20" s="337"/>
      <c r="Q20" s="337"/>
      <c r="R20" s="337"/>
      <c r="S20" s="337"/>
      <c r="T20" s="319"/>
    </row>
    <row r="21" spans="2:20" ht="13" x14ac:dyDescent="0.15">
      <c r="B21" s="93"/>
      <c r="C21" s="448"/>
      <c r="D21" s="449"/>
      <c r="E21" s="448"/>
      <c r="F21" s="449"/>
      <c r="G21" s="130"/>
      <c r="H21" s="455"/>
      <c r="I21" s="456"/>
      <c r="J21" s="94"/>
      <c r="K21" s="94"/>
      <c r="L21" s="94"/>
      <c r="M21" s="315">
        <f>+H21*J21</f>
        <v>0</v>
      </c>
      <c r="N21" s="315">
        <f t="shared" si="0"/>
        <v>0</v>
      </c>
      <c r="O21" s="310">
        <f>H21*L21</f>
        <v>0</v>
      </c>
      <c r="P21" s="337"/>
      <c r="Q21" s="337"/>
      <c r="R21" s="337"/>
      <c r="S21" s="337"/>
      <c r="T21" s="319"/>
    </row>
    <row r="22" spans="2:20" ht="13" x14ac:dyDescent="0.15">
      <c r="B22" s="93"/>
      <c r="C22" s="448"/>
      <c r="D22" s="449"/>
      <c r="E22" s="448"/>
      <c r="F22" s="449"/>
      <c r="G22" s="130"/>
      <c r="H22" s="455"/>
      <c r="I22" s="456"/>
      <c r="J22" s="94"/>
      <c r="K22" s="94"/>
      <c r="L22" s="94"/>
      <c r="M22" s="315">
        <f t="shared" ref="M22:M55" si="1">+H22*J22</f>
        <v>0</v>
      </c>
      <c r="N22" s="315">
        <f t="shared" si="0"/>
        <v>0</v>
      </c>
      <c r="O22" s="310">
        <f t="shared" ref="O22:O55" si="2">H22*L22</f>
        <v>0</v>
      </c>
      <c r="P22" s="337"/>
      <c r="Q22" s="337"/>
      <c r="R22" s="337"/>
      <c r="S22" s="337"/>
      <c r="T22" s="319"/>
    </row>
    <row r="23" spans="2:20" ht="13" x14ac:dyDescent="0.15">
      <c r="B23" s="93"/>
      <c r="C23" s="448"/>
      <c r="D23" s="449"/>
      <c r="E23" s="448"/>
      <c r="F23" s="449"/>
      <c r="G23" s="130"/>
      <c r="H23" s="455"/>
      <c r="I23" s="456"/>
      <c r="J23" s="94"/>
      <c r="K23" s="94"/>
      <c r="L23" s="94"/>
      <c r="M23" s="315">
        <f t="shared" si="1"/>
        <v>0</v>
      </c>
      <c r="N23" s="315">
        <f t="shared" si="0"/>
        <v>0</v>
      </c>
      <c r="O23" s="310">
        <f t="shared" si="2"/>
        <v>0</v>
      </c>
      <c r="P23" s="337"/>
      <c r="Q23" s="337"/>
      <c r="R23" s="337"/>
      <c r="S23" s="337"/>
      <c r="T23" s="319"/>
    </row>
    <row r="24" spans="2:20" ht="13" x14ac:dyDescent="0.15">
      <c r="B24" s="93"/>
      <c r="C24" s="448"/>
      <c r="D24" s="449"/>
      <c r="E24" s="448"/>
      <c r="F24" s="449"/>
      <c r="G24" s="130"/>
      <c r="H24" s="455"/>
      <c r="I24" s="456"/>
      <c r="J24" s="94"/>
      <c r="K24" s="94"/>
      <c r="L24" s="94"/>
      <c r="M24" s="315">
        <f t="shared" si="1"/>
        <v>0</v>
      </c>
      <c r="N24" s="315">
        <f t="shared" si="0"/>
        <v>0</v>
      </c>
      <c r="O24" s="310">
        <f t="shared" si="2"/>
        <v>0</v>
      </c>
      <c r="P24" s="337"/>
      <c r="Q24" s="337"/>
      <c r="R24" s="337"/>
      <c r="S24" s="337"/>
      <c r="T24" s="319"/>
    </row>
    <row r="25" spans="2:20" ht="13" x14ac:dyDescent="0.15">
      <c r="B25" s="93"/>
      <c r="C25" s="448"/>
      <c r="D25" s="449"/>
      <c r="E25" s="448"/>
      <c r="F25" s="449"/>
      <c r="G25" s="130"/>
      <c r="H25" s="455"/>
      <c r="I25" s="456"/>
      <c r="J25" s="94"/>
      <c r="K25" s="94"/>
      <c r="L25" s="94"/>
      <c r="M25" s="315">
        <f t="shared" si="1"/>
        <v>0</v>
      </c>
      <c r="N25" s="315">
        <f t="shared" si="0"/>
        <v>0</v>
      </c>
      <c r="O25" s="310">
        <f t="shared" si="2"/>
        <v>0</v>
      </c>
      <c r="P25" s="337"/>
      <c r="Q25" s="337"/>
      <c r="R25" s="337"/>
      <c r="S25" s="337"/>
      <c r="T25" s="319"/>
    </row>
    <row r="26" spans="2:20" ht="13" x14ac:dyDescent="0.15">
      <c r="B26" s="93"/>
      <c r="C26" s="448"/>
      <c r="D26" s="449"/>
      <c r="E26" s="448"/>
      <c r="F26" s="449"/>
      <c r="G26" s="130"/>
      <c r="H26" s="455"/>
      <c r="I26" s="456"/>
      <c r="J26" s="94"/>
      <c r="K26" s="94"/>
      <c r="L26" s="94"/>
      <c r="M26" s="315">
        <f t="shared" si="1"/>
        <v>0</v>
      </c>
      <c r="N26" s="315">
        <f t="shared" si="0"/>
        <v>0</v>
      </c>
      <c r="O26" s="310">
        <f t="shared" si="2"/>
        <v>0</v>
      </c>
      <c r="P26" s="337"/>
      <c r="Q26" s="337"/>
      <c r="R26" s="337"/>
      <c r="S26" s="337"/>
      <c r="T26" s="319"/>
    </row>
    <row r="27" spans="2:20" ht="13" x14ac:dyDescent="0.15">
      <c r="B27" s="93"/>
      <c r="C27" s="448"/>
      <c r="D27" s="449"/>
      <c r="E27" s="448"/>
      <c r="F27" s="449"/>
      <c r="G27" s="130"/>
      <c r="H27" s="455"/>
      <c r="I27" s="456"/>
      <c r="J27" s="94"/>
      <c r="K27" s="94"/>
      <c r="L27" s="94"/>
      <c r="M27" s="315">
        <f t="shared" si="1"/>
        <v>0</v>
      </c>
      <c r="N27" s="315">
        <f t="shared" si="0"/>
        <v>0</v>
      </c>
      <c r="O27" s="310">
        <f t="shared" si="2"/>
        <v>0</v>
      </c>
      <c r="P27" s="337"/>
      <c r="Q27" s="337"/>
      <c r="R27" s="337"/>
      <c r="S27" s="337"/>
      <c r="T27" s="319"/>
    </row>
    <row r="28" spans="2:20" ht="13" x14ac:dyDescent="0.15">
      <c r="B28" s="93"/>
      <c r="C28" s="448"/>
      <c r="D28" s="449"/>
      <c r="E28" s="448"/>
      <c r="F28" s="449"/>
      <c r="G28" s="130"/>
      <c r="H28" s="455"/>
      <c r="I28" s="456"/>
      <c r="J28" s="94"/>
      <c r="K28" s="94"/>
      <c r="L28" s="94"/>
      <c r="M28" s="315">
        <f t="shared" si="1"/>
        <v>0</v>
      </c>
      <c r="N28" s="315">
        <f t="shared" si="0"/>
        <v>0</v>
      </c>
      <c r="O28" s="310">
        <f t="shared" si="2"/>
        <v>0</v>
      </c>
      <c r="P28" s="337"/>
      <c r="Q28" s="337"/>
      <c r="R28" s="337"/>
      <c r="S28" s="337"/>
      <c r="T28" s="319"/>
    </row>
    <row r="29" spans="2:20" ht="13" x14ac:dyDescent="0.15">
      <c r="B29" s="93"/>
      <c r="C29" s="448"/>
      <c r="D29" s="449"/>
      <c r="E29" s="448"/>
      <c r="F29" s="449"/>
      <c r="G29" s="130"/>
      <c r="H29" s="455"/>
      <c r="I29" s="456"/>
      <c r="J29" s="94"/>
      <c r="K29" s="94"/>
      <c r="L29" s="94"/>
      <c r="M29" s="315">
        <f t="shared" si="1"/>
        <v>0</v>
      </c>
      <c r="N29" s="315">
        <f t="shared" si="0"/>
        <v>0</v>
      </c>
      <c r="O29" s="310">
        <f t="shared" si="2"/>
        <v>0</v>
      </c>
      <c r="P29" s="337"/>
      <c r="Q29" s="337"/>
      <c r="R29" s="337"/>
      <c r="S29" s="337"/>
      <c r="T29" s="319"/>
    </row>
    <row r="30" spans="2:20" ht="13" x14ac:dyDescent="0.15">
      <c r="B30" s="93"/>
      <c r="C30" s="448"/>
      <c r="D30" s="449"/>
      <c r="E30" s="448"/>
      <c r="F30" s="449"/>
      <c r="G30" s="130"/>
      <c r="H30" s="455"/>
      <c r="I30" s="456"/>
      <c r="J30" s="94"/>
      <c r="K30" s="94"/>
      <c r="L30" s="94"/>
      <c r="M30" s="315">
        <f t="shared" si="1"/>
        <v>0</v>
      </c>
      <c r="N30" s="315">
        <f t="shared" si="0"/>
        <v>0</v>
      </c>
      <c r="O30" s="310">
        <f t="shared" si="2"/>
        <v>0</v>
      </c>
      <c r="P30" s="337"/>
      <c r="Q30" s="337"/>
      <c r="R30" s="337"/>
      <c r="S30" s="337"/>
      <c r="T30" s="319"/>
    </row>
    <row r="31" spans="2:20" ht="13" x14ac:dyDescent="0.15">
      <c r="B31" s="93"/>
      <c r="C31" s="448"/>
      <c r="D31" s="449"/>
      <c r="E31" s="448"/>
      <c r="F31" s="449"/>
      <c r="G31" s="130"/>
      <c r="H31" s="455"/>
      <c r="I31" s="456"/>
      <c r="J31" s="94"/>
      <c r="K31" s="94"/>
      <c r="L31" s="94"/>
      <c r="M31" s="315">
        <f t="shared" si="1"/>
        <v>0</v>
      </c>
      <c r="N31" s="315">
        <f t="shared" si="0"/>
        <v>0</v>
      </c>
      <c r="O31" s="310">
        <f t="shared" si="2"/>
        <v>0</v>
      </c>
      <c r="P31" s="337"/>
      <c r="Q31" s="337"/>
      <c r="R31" s="337"/>
      <c r="S31" s="337"/>
      <c r="T31" s="319"/>
    </row>
    <row r="32" spans="2:20" ht="13" x14ac:dyDescent="0.15">
      <c r="B32" s="93"/>
      <c r="C32" s="448"/>
      <c r="D32" s="449"/>
      <c r="E32" s="448"/>
      <c r="F32" s="449"/>
      <c r="G32" s="130"/>
      <c r="H32" s="455"/>
      <c r="I32" s="456"/>
      <c r="J32" s="94"/>
      <c r="K32" s="94"/>
      <c r="L32" s="94"/>
      <c r="M32" s="315">
        <f t="shared" si="1"/>
        <v>0</v>
      </c>
      <c r="N32" s="315">
        <f t="shared" si="0"/>
        <v>0</v>
      </c>
      <c r="O32" s="310">
        <f t="shared" si="2"/>
        <v>0</v>
      </c>
      <c r="P32" s="337"/>
      <c r="Q32" s="337"/>
      <c r="R32" s="337"/>
      <c r="S32" s="337"/>
      <c r="T32" s="319"/>
    </row>
    <row r="33" spans="2:20" ht="13" x14ac:dyDescent="0.15">
      <c r="B33" s="93"/>
      <c r="C33" s="448"/>
      <c r="D33" s="449"/>
      <c r="E33" s="448"/>
      <c r="F33" s="449"/>
      <c r="G33" s="130"/>
      <c r="H33" s="455"/>
      <c r="I33" s="456"/>
      <c r="J33" s="94"/>
      <c r="K33" s="94"/>
      <c r="L33" s="94"/>
      <c r="M33" s="315">
        <f t="shared" si="1"/>
        <v>0</v>
      </c>
      <c r="N33" s="315">
        <f t="shared" si="0"/>
        <v>0</v>
      </c>
      <c r="O33" s="310">
        <f t="shared" si="2"/>
        <v>0</v>
      </c>
      <c r="P33" s="337"/>
      <c r="Q33" s="337"/>
      <c r="R33" s="337"/>
      <c r="S33" s="337"/>
      <c r="T33" s="319"/>
    </row>
    <row r="34" spans="2:20" ht="13" x14ac:dyDescent="0.15">
      <c r="B34" s="93"/>
      <c r="C34" s="448"/>
      <c r="D34" s="449"/>
      <c r="E34" s="448"/>
      <c r="F34" s="449"/>
      <c r="G34" s="130"/>
      <c r="H34" s="455"/>
      <c r="I34" s="456"/>
      <c r="J34" s="94"/>
      <c r="K34" s="94"/>
      <c r="L34" s="94"/>
      <c r="M34" s="315">
        <f t="shared" si="1"/>
        <v>0</v>
      </c>
      <c r="N34" s="315">
        <f t="shared" si="0"/>
        <v>0</v>
      </c>
      <c r="O34" s="310">
        <f t="shared" si="2"/>
        <v>0</v>
      </c>
      <c r="P34" s="337"/>
      <c r="Q34" s="337"/>
      <c r="R34" s="337"/>
      <c r="S34" s="337"/>
      <c r="T34" s="319"/>
    </row>
    <row r="35" spans="2:20" ht="13" x14ac:dyDescent="0.15">
      <c r="B35" s="93"/>
      <c r="C35" s="448"/>
      <c r="D35" s="449"/>
      <c r="E35" s="448"/>
      <c r="F35" s="449"/>
      <c r="G35" s="130"/>
      <c r="H35" s="455"/>
      <c r="I35" s="456"/>
      <c r="J35" s="94"/>
      <c r="K35" s="94"/>
      <c r="L35" s="94"/>
      <c r="M35" s="315">
        <f t="shared" si="1"/>
        <v>0</v>
      </c>
      <c r="N35" s="315">
        <f t="shared" si="0"/>
        <v>0</v>
      </c>
      <c r="O35" s="310">
        <f t="shared" si="2"/>
        <v>0</v>
      </c>
      <c r="P35" s="337"/>
      <c r="Q35" s="337"/>
      <c r="R35" s="337"/>
      <c r="S35" s="337"/>
      <c r="T35" s="319"/>
    </row>
    <row r="36" spans="2:20" ht="13" x14ac:dyDescent="0.15">
      <c r="B36" s="93"/>
      <c r="C36" s="448"/>
      <c r="D36" s="449"/>
      <c r="E36" s="448"/>
      <c r="F36" s="449"/>
      <c r="G36" s="130"/>
      <c r="H36" s="455"/>
      <c r="I36" s="456"/>
      <c r="J36" s="94"/>
      <c r="K36" s="94"/>
      <c r="L36" s="94"/>
      <c r="M36" s="315">
        <f t="shared" si="1"/>
        <v>0</v>
      </c>
      <c r="N36" s="315">
        <f t="shared" si="0"/>
        <v>0</v>
      </c>
      <c r="O36" s="310">
        <f t="shared" si="2"/>
        <v>0</v>
      </c>
      <c r="P36" s="337"/>
      <c r="Q36" s="337"/>
      <c r="R36" s="337"/>
      <c r="S36" s="337"/>
      <c r="T36" s="319"/>
    </row>
    <row r="37" spans="2:20" ht="13" x14ac:dyDescent="0.15">
      <c r="B37" s="93"/>
      <c r="C37" s="448"/>
      <c r="D37" s="449"/>
      <c r="E37" s="448"/>
      <c r="F37" s="449"/>
      <c r="G37" s="130"/>
      <c r="H37" s="455"/>
      <c r="I37" s="456"/>
      <c r="J37" s="94"/>
      <c r="K37" s="94"/>
      <c r="L37" s="94"/>
      <c r="M37" s="315">
        <f t="shared" si="1"/>
        <v>0</v>
      </c>
      <c r="N37" s="315">
        <f t="shared" si="0"/>
        <v>0</v>
      </c>
      <c r="O37" s="310">
        <f t="shared" si="2"/>
        <v>0</v>
      </c>
      <c r="P37" s="337"/>
      <c r="Q37" s="337"/>
      <c r="R37" s="337"/>
      <c r="S37" s="337"/>
      <c r="T37" s="319"/>
    </row>
    <row r="38" spans="2:20" ht="13" x14ac:dyDescent="0.15">
      <c r="B38" s="93"/>
      <c r="C38" s="448"/>
      <c r="D38" s="449"/>
      <c r="E38" s="448"/>
      <c r="F38" s="449"/>
      <c r="G38" s="130"/>
      <c r="H38" s="455"/>
      <c r="I38" s="456"/>
      <c r="J38" s="94"/>
      <c r="K38" s="94"/>
      <c r="L38" s="94"/>
      <c r="M38" s="315">
        <f t="shared" si="1"/>
        <v>0</v>
      </c>
      <c r="N38" s="315">
        <f t="shared" si="0"/>
        <v>0</v>
      </c>
      <c r="O38" s="310">
        <f t="shared" si="2"/>
        <v>0</v>
      </c>
      <c r="P38" s="337"/>
      <c r="Q38" s="337"/>
      <c r="R38" s="337"/>
      <c r="S38" s="337"/>
      <c r="T38" s="319"/>
    </row>
    <row r="39" spans="2:20" ht="13" x14ac:dyDescent="0.15">
      <c r="B39" s="93"/>
      <c r="C39" s="448"/>
      <c r="D39" s="449"/>
      <c r="E39" s="448"/>
      <c r="F39" s="449"/>
      <c r="G39" s="130"/>
      <c r="H39" s="455"/>
      <c r="I39" s="456"/>
      <c r="J39" s="94"/>
      <c r="K39" s="94"/>
      <c r="L39" s="94"/>
      <c r="M39" s="315">
        <f t="shared" si="1"/>
        <v>0</v>
      </c>
      <c r="N39" s="315">
        <f t="shared" si="0"/>
        <v>0</v>
      </c>
      <c r="O39" s="310">
        <f t="shared" si="2"/>
        <v>0</v>
      </c>
      <c r="P39" s="337"/>
      <c r="Q39" s="337"/>
      <c r="R39" s="337"/>
      <c r="S39" s="337"/>
      <c r="T39" s="319"/>
    </row>
    <row r="40" spans="2:20" ht="13" x14ac:dyDescent="0.15">
      <c r="B40" s="93"/>
      <c r="C40" s="448"/>
      <c r="D40" s="449"/>
      <c r="E40" s="448"/>
      <c r="F40" s="449"/>
      <c r="G40" s="130"/>
      <c r="H40" s="455"/>
      <c r="I40" s="456"/>
      <c r="J40" s="94"/>
      <c r="K40" s="94"/>
      <c r="L40" s="94"/>
      <c r="M40" s="315">
        <f t="shared" si="1"/>
        <v>0</v>
      </c>
      <c r="N40" s="315">
        <f t="shared" si="0"/>
        <v>0</v>
      </c>
      <c r="O40" s="310">
        <f t="shared" si="2"/>
        <v>0</v>
      </c>
      <c r="P40" s="337"/>
      <c r="Q40" s="337"/>
      <c r="R40" s="337"/>
      <c r="S40" s="337"/>
      <c r="T40" s="319"/>
    </row>
    <row r="41" spans="2:20" ht="13" x14ac:dyDescent="0.15">
      <c r="B41" s="93"/>
      <c r="C41" s="448"/>
      <c r="D41" s="449"/>
      <c r="E41" s="448"/>
      <c r="F41" s="449"/>
      <c r="G41" s="130"/>
      <c r="H41" s="455"/>
      <c r="I41" s="456"/>
      <c r="J41" s="94"/>
      <c r="K41" s="94"/>
      <c r="L41" s="94"/>
      <c r="M41" s="315">
        <f t="shared" si="1"/>
        <v>0</v>
      </c>
      <c r="N41" s="315">
        <f t="shared" si="0"/>
        <v>0</v>
      </c>
      <c r="O41" s="310">
        <f t="shared" si="2"/>
        <v>0</v>
      </c>
      <c r="P41" s="337"/>
      <c r="Q41" s="337"/>
      <c r="R41" s="337"/>
      <c r="S41" s="337"/>
      <c r="T41" s="319"/>
    </row>
    <row r="42" spans="2:20" ht="13" x14ac:dyDescent="0.15">
      <c r="B42" s="93"/>
      <c r="C42" s="448"/>
      <c r="D42" s="449"/>
      <c r="E42" s="448"/>
      <c r="F42" s="449"/>
      <c r="G42" s="130"/>
      <c r="H42" s="455"/>
      <c r="I42" s="456"/>
      <c r="J42" s="94"/>
      <c r="K42" s="94"/>
      <c r="L42" s="94"/>
      <c r="M42" s="315">
        <f t="shared" si="1"/>
        <v>0</v>
      </c>
      <c r="N42" s="315">
        <f t="shared" si="0"/>
        <v>0</v>
      </c>
      <c r="O42" s="310">
        <f t="shared" si="2"/>
        <v>0</v>
      </c>
      <c r="P42" s="337"/>
      <c r="Q42" s="337"/>
      <c r="R42" s="337"/>
      <c r="S42" s="337"/>
      <c r="T42" s="319"/>
    </row>
    <row r="43" spans="2:20" ht="13" x14ac:dyDescent="0.15">
      <c r="B43" s="93"/>
      <c r="C43" s="448"/>
      <c r="D43" s="449"/>
      <c r="E43" s="448"/>
      <c r="F43" s="449"/>
      <c r="G43" s="130"/>
      <c r="H43" s="455"/>
      <c r="I43" s="456"/>
      <c r="J43" s="94"/>
      <c r="K43" s="94"/>
      <c r="L43" s="94"/>
      <c r="M43" s="315">
        <f t="shared" si="1"/>
        <v>0</v>
      </c>
      <c r="N43" s="315">
        <f t="shared" si="0"/>
        <v>0</v>
      </c>
      <c r="O43" s="310">
        <f t="shared" si="2"/>
        <v>0</v>
      </c>
      <c r="P43" s="337"/>
      <c r="Q43" s="337"/>
      <c r="R43" s="337"/>
      <c r="S43" s="337"/>
      <c r="T43" s="319"/>
    </row>
    <row r="44" spans="2:20" ht="13" x14ac:dyDescent="0.15">
      <c r="B44" s="93"/>
      <c r="C44" s="448"/>
      <c r="D44" s="449"/>
      <c r="E44" s="448"/>
      <c r="F44" s="449"/>
      <c r="G44" s="130"/>
      <c r="H44" s="455"/>
      <c r="I44" s="456"/>
      <c r="J44" s="94"/>
      <c r="K44" s="94"/>
      <c r="L44" s="94"/>
      <c r="M44" s="315">
        <f t="shared" si="1"/>
        <v>0</v>
      </c>
      <c r="N44" s="315">
        <f t="shared" si="0"/>
        <v>0</v>
      </c>
      <c r="O44" s="310">
        <f t="shared" si="2"/>
        <v>0</v>
      </c>
      <c r="P44" s="337"/>
      <c r="Q44" s="337"/>
      <c r="R44" s="337"/>
      <c r="S44" s="337"/>
      <c r="T44" s="319"/>
    </row>
    <row r="45" spans="2:20" ht="13" x14ac:dyDescent="0.15">
      <c r="B45" s="93"/>
      <c r="C45" s="448"/>
      <c r="D45" s="449"/>
      <c r="E45" s="448"/>
      <c r="F45" s="449"/>
      <c r="G45" s="130"/>
      <c r="H45" s="455"/>
      <c r="I45" s="456"/>
      <c r="J45" s="94"/>
      <c r="K45" s="94"/>
      <c r="L45" s="94"/>
      <c r="M45" s="315">
        <f t="shared" si="1"/>
        <v>0</v>
      </c>
      <c r="N45" s="315">
        <f t="shared" si="0"/>
        <v>0</v>
      </c>
      <c r="O45" s="310">
        <f t="shared" si="2"/>
        <v>0</v>
      </c>
      <c r="P45" s="337"/>
      <c r="Q45" s="337"/>
      <c r="R45" s="337"/>
      <c r="S45" s="337"/>
      <c r="T45" s="319"/>
    </row>
    <row r="46" spans="2:20" ht="13" x14ac:dyDescent="0.15">
      <c r="B46" s="93"/>
      <c r="C46" s="448"/>
      <c r="D46" s="449"/>
      <c r="E46" s="448"/>
      <c r="F46" s="449"/>
      <c r="G46" s="130"/>
      <c r="H46" s="455"/>
      <c r="I46" s="456"/>
      <c r="J46" s="94"/>
      <c r="K46" s="94"/>
      <c r="L46" s="94"/>
      <c r="M46" s="315">
        <f t="shared" si="1"/>
        <v>0</v>
      </c>
      <c r="N46" s="315">
        <f t="shared" si="0"/>
        <v>0</v>
      </c>
      <c r="O46" s="310">
        <f t="shared" si="2"/>
        <v>0</v>
      </c>
      <c r="P46" s="337"/>
      <c r="Q46" s="337"/>
      <c r="R46" s="337"/>
      <c r="S46" s="337"/>
      <c r="T46" s="319"/>
    </row>
    <row r="47" spans="2:20" ht="13" x14ac:dyDescent="0.15">
      <c r="B47" s="93"/>
      <c r="C47" s="448"/>
      <c r="D47" s="449"/>
      <c r="E47" s="448"/>
      <c r="F47" s="449"/>
      <c r="G47" s="130"/>
      <c r="H47" s="455"/>
      <c r="I47" s="456"/>
      <c r="J47" s="94"/>
      <c r="K47" s="94"/>
      <c r="L47" s="94"/>
      <c r="M47" s="315">
        <f t="shared" si="1"/>
        <v>0</v>
      </c>
      <c r="N47" s="315">
        <f t="shared" si="0"/>
        <v>0</v>
      </c>
      <c r="O47" s="310">
        <f t="shared" si="2"/>
        <v>0</v>
      </c>
      <c r="P47" s="337"/>
      <c r="Q47" s="337"/>
      <c r="R47" s="337"/>
      <c r="S47" s="337"/>
      <c r="T47" s="319"/>
    </row>
    <row r="48" spans="2:20" ht="13" x14ac:dyDescent="0.15">
      <c r="B48" s="93"/>
      <c r="C48" s="448"/>
      <c r="D48" s="449"/>
      <c r="E48" s="448"/>
      <c r="F48" s="449"/>
      <c r="G48" s="130"/>
      <c r="H48" s="455"/>
      <c r="I48" s="456"/>
      <c r="J48" s="94"/>
      <c r="K48" s="94"/>
      <c r="L48" s="94"/>
      <c r="M48" s="315">
        <f t="shared" si="1"/>
        <v>0</v>
      </c>
      <c r="N48" s="315">
        <f t="shared" si="0"/>
        <v>0</v>
      </c>
      <c r="O48" s="310">
        <f t="shared" si="2"/>
        <v>0</v>
      </c>
      <c r="P48" s="337"/>
      <c r="Q48" s="337"/>
      <c r="R48" s="337"/>
      <c r="S48" s="337"/>
      <c r="T48" s="319"/>
    </row>
    <row r="49" spans="2:22" ht="13" x14ac:dyDescent="0.15">
      <c r="B49" s="93"/>
      <c r="C49" s="448"/>
      <c r="D49" s="449"/>
      <c r="E49" s="448"/>
      <c r="F49" s="449"/>
      <c r="G49" s="130"/>
      <c r="H49" s="455"/>
      <c r="I49" s="456"/>
      <c r="J49" s="94"/>
      <c r="K49" s="94"/>
      <c r="L49" s="94"/>
      <c r="M49" s="315">
        <f t="shared" si="1"/>
        <v>0</v>
      </c>
      <c r="N49" s="315">
        <f t="shared" si="0"/>
        <v>0</v>
      </c>
      <c r="O49" s="310">
        <f t="shared" si="2"/>
        <v>0</v>
      </c>
      <c r="P49" s="337"/>
      <c r="Q49" s="337"/>
      <c r="R49" s="337"/>
      <c r="S49" s="337"/>
      <c r="T49" s="319"/>
    </row>
    <row r="50" spans="2:22" ht="13" x14ac:dyDescent="0.15">
      <c r="B50" s="93"/>
      <c r="C50" s="448"/>
      <c r="D50" s="449"/>
      <c r="E50" s="448"/>
      <c r="F50" s="449"/>
      <c r="G50" s="130"/>
      <c r="H50" s="455"/>
      <c r="I50" s="456"/>
      <c r="J50" s="94"/>
      <c r="K50" s="94"/>
      <c r="L50" s="94"/>
      <c r="M50" s="315">
        <f t="shared" si="1"/>
        <v>0</v>
      </c>
      <c r="N50" s="315">
        <f t="shared" si="0"/>
        <v>0</v>
      </c>
      <c r="O50" s="310">
        <f t="shared" si="2"/>
        <v>0</v>
      </c>
      <c r="P50" s="337"/>
      <c r="Q50" s="337"/>
      <c r="R50" s="337"/>
      <c r="S50" s="337"/>
      <c r="T50" s="319"/>
    </row>
    <row r="51" spans="2:22" ht="13" x14ac:dyDescent="0.15">
      <c r="B51" s="93"/>
      <c r="C51" s="448"/>
      <c r="D51" s="449"/>
      <c r="E51" s="448"/>
      <c r="F51" s="449"/>
      <c r="G51" s="130"/>
      <c r="H51" s="455"/>
      <c r="I51" s="456"/>
      <c r="J51" s="94"/>
      <c r="K51" s="94"/>
      <c r="L51" s="94"/>
      <c r="M51" s="315">
        <f t="shared" si="1"/>
        <v>0</v>
      </c>
      <c r="N51" s="315">
        <f t="shared" si="0"/>
        <v>0</v>
      </c>
      <c r="O51" s="310">
        <f t="shared" si="2"/>
        <v>0</v>
      </c>
      <c r="P51" s="337"/>
      <c r="Q51" s="337"/>
      <c r="R51" s="337"/>
      <c r="S51" s="337"/>
      <c r="T51" s="319"/>
    </row>
    <row r="52" spans="2:22" ht="13" x14ac:dyDescent="0.15">
      <c r="B52" s="93"/>
      <c r="C52" s="448"/>
      <c r="D52" s="449"/>
      <c r="E52" s="448"/>
      <c r="F52" s="449"/>
      <c r="G52" s="130"/>
      <c r="H52" s="455"/>
      <c r="I52" s="456"/>
      <c r="J52" s="94"/>
      <c r="K52" s="94"/>
      <c r="L52" s="94"/>
      <c r="M52" s="315">
        <f t="shared" si="1"/>
        <v>0</v>
      </c>
      <c r="N52" s="315">
        <f t="shared" si="0"/>
        <v>0</v>
      </c>
      <c r="O52" s="310">
        <f t="shared" si="2"/>
        <v>0</v>
      </c>
      <c r="P52" s="337"/>
      <c r="Q52" s="337"/>
      <c r="R52" s="337"/>
      <c r="S52" s="337"/>
      <c r="T52" s="319"/>
    </row>
    <row r="53" spans="2:22" ht="13" x14ac:dyDescent="0.15">
      <c r="B53" s="93"/>
      <c r="C53" s="448"/>
      <c r="D53" s="449"/>
      <c r="E53" s="448"/>
      <c r="F53" s="449"/>
      <c r="G53" s="130"/>
      <c r="H53" s="455"/>
      <c r="I53" s="456"/>
      <c r="J53" s="94"/>
      <c r="K53" s="94"/>
      <c r="L53" s="94"/>
      <c r="M53" s="315">
        <f t="shared" si="1"/>
        <v>0</v>
      </c>
      <c r="N53" s="315">
        <f t="shared" si="0"/>
        <v>0</v>
      </c>
      <c r="O53" s="310">
        <f t="shared" si="2"/>
        <v>0</v>
      </c>
      <c r="P53" s="337"/>
      <c r="Q53" s="337"/>
      <c r="R53" s="337"/>
      <c r="S53" s="337"/>
      <c r="T53" s="319"/>
    </row>
    <row r="54" spans="2:22" ht="13" x14ac:dyDescent="0.15">
      <c r="B54" s="93"/>
      <c r="C54" s="448"/>
      <c r="D54" s="449"/>
      <c r="E54" s="448"/>
      <c r="F54" s="449"/>
      <c r="G54" s="130"/>
      <c r="H54" s="455"/>
      <c r="I54" s="456"/>
      <c r="J54" s="94"/>
      <c r="K54" s="94"/>
      <c r="L54" s="94"/>
      <c r="M54" s="315">
        <f t="shared" si="1"/>
        <v>0</v>
      </c>
      <c r="N54" s="315">
        <f t="shared" si="0"/>
        <v>0</v>
      </c>
      <c r="O54" s="310">
        <f t="shared" si="2"/>
        <v>0</v>
      </c>
      <c r="P54" s="337"/>
      <c r="Q54" s="337"/>
      <c r="R54" s="337"/>
      <c r="S54" s="337"/>
      <c r="T54" s="319"/>
    </row>
    <row r="55" spans="2:22" ht="13" x14ac:dyDescent="0.15">
      <c r="B55" s="93"/>
      <c r="C55" s="448"/>
      <c r="D55" s="449"/>
      <c r="E55" s="448"/>
      <c r="F55" s="449"/>
      <c r="G55" s="130"/>
      <c r="H55" s="455"/>
      <c r="I55" s="456"/>
      <c r="J55" s="94"/>
      <c r="K55" s="94"/>
      <c r="L55" s="94"/>
      <c r="M55" s="315">
        <f t="shared" si="1"/>
        <v>0</v>
      </c>
      <c r="N55" s="315">
        <f t="shared" si="0"/>
        <v>0</v>
      </c>
      <c r="O55" s="310">
        <f t="shared" si="2"/>
        <v>0</v>
      </c>
      <c r="P55" s="337"/>
      <c r="Q55" s="337"/>
      <c r="R55" s="337"/>
      <c r="S55" s="337"/>
      <c r="T55" s="319"/>
    </row>
    <row r="56" spans="2:22" ht="13" x14ac:dyDescent="0.15">
      <c r="B56" s="319"/>
      <c r="C56" s="319"/>
      <c r="D56" s="312"/>
      <c r="E56" s="312"/>
      <c r="F56" s="312"/>
      <c r="G56" s="312"/>
      <c r="H56" s="312"/>
      <c r="I56" s="312" t="s">
        <v>243</v>
      </c>
      <c r="J56" s="319"/>
      <c r="K56" s="319"/>
      <c r="L56" s="319"/>
      <c r="M56" s="167">
        <f>SUM(M20:M55)</f>
        <v>0</v>
      </c>
      <c r="N56" s="167">
        <f>SUM(N20:N55)</f>
        <v>0</v>
      </c>
      <c r="O56" s="167">
        <f>SUM(O20:O55)</f>
        <v>0</v>
      </c>
      <c r="P56" s="337"/>
      <c r="Q56" s="337"/>
      <c r="R56" s="337"/>
      <c r="S56" s="337"/>
      <c r="T56" s="319"/>
    </row>
    <row r="57" spans="2:22" ht="13" x14ac:dyDescent="0.15">
      <c r="B57" s="339"/>
      <c r="C57" s="312"/>
      <c r="D57" s="312"/>
      <c r="E57" s="319"/>
      <c r="F57" s="319"/>
      <c r="G57" s="319"/>
      <c r="H57" s="319"/>
      <c r="I57" s="319"/>
      <c r="J57" s="312"/>
      <c r="K57" s="312"/>
      <c r="L57" s="312"/>
      <c r="M57" s="73"/>
      <c r="N57" s="73"/>
      <c r="O57" s="73"/>
      <c r="P57" s="337"/>
      <c r="Q57" s="337"/>
      <c r="R57" s="337"/>
      <c r="S57" s="337"/>
      <c r="T57" s="319"/>
    </row>
    <row r="58" spans="2:22" ht="13" x14ac:dyDescent="0.15">
      <c r="B58" s="324" t="s">
        <v>244</v>
      </c>
      <c r="C58" s="324" t="s">
        <v>245</v>
      </c>
      <c r="D58" s="324"/>
      <c r="E58" s="325"/>
      <c r="F58" s="325"/>
      <c r="G58" s="325"/>
      <c r="H58" s="325"/>
      <c r="I58" s="325"/>
      <c r="J58" s="325"/>
      <c r="K58" s="325"/>
      <c r="L58" s="325"/>
      <c r="M58" s="325"/>
      <c r="N58" s="325"/>
      <c r="O58" s="325"/>
      <c r="P58" s="326"/>
      <c r="Q58" s="327"/>
      <c r="R58" s="327"/>
      <c r="S58" s="327"/>
      <c r="T58" s="319"/>
    </row>
    <row r="59" spans="2:22" ht="13" x14ac:dyDescent="0.15">
      <c r="B59" s="312"/>
      <c r="C59" s="312"/>
      <c r="D59" s="312"/>
      <c r="E59" s="319"/>
      <c r="F59" s="319"/>
      <c r="G59" s="319"/>
      <c r="H59" s="319"/>
      <c r="I59" s="319"/>
      <c r="J59" s="319"/>
      <c r="K59" s="319"/>
      <c r="L59" s="319"/>
      <c r="M59" s="319"/>
      <c r="N59" s="319"/>
      <c r="O59" s="319"/>
      <c r="P59" s="337"/>
      <c r="Q59" s="337"/>
      <c r="R59" s="337"/>
      <c r="S59" s="337"/>
      <c r="T59" s="319"/>
    </row>
    <row r="60" spans="2:22" ht="25.5" customHeight="1" x14ac:dyDescent="0.15">
      <c r="B60" s="319"/>
      <c r="C60" s="353"/>
      <c r="D60" s="354" t="str">
        <f>IF(COUNTA(D62:D83)&lt;COUNTA(E62:E83),"Let op! Vul ook de aanschafdatum in!","")</f>
        <v/>
      </c>
      <c r="E60" s="319"/>
      <c r="F60" s="355"/>
      <c r="G60" s="356"/>
      <c r="H60" s="356"/>
      <c r="I60" s="357"/>
      <c r="J60" s="439" t="s">
        <v>246</v>
      </c>
      <c r="K60" s="440"/>
      <c r="L60" s="441"/>
      <c r="M60" s="434" t="s">
        <v>236</v>
      </c>
      <c r="N60" s="435"/>
      <c r="O60" s="436"/>
      <c r="P60" s="352"/>
      <c r="Q60" s="352"/>
      <c r="R60" s="352"/>
      <c r="S60" s="352"/>
      <c r="T60" s="337"/>
      <c r="U60" s="358"/>
    </row>
    <row r="61" spans="2:22" ht="42" x14ac:dyDescent="0.15">
      <c r="B61" s="348" t="s">
        <v>237</v>
      </c>
      <c r="C61" s="72" t="s">
        <v>247</v>
      </c>
      <c r="D61" s="350" t="s">
        <v>248</v>
      </c>
      <c r="E61" s="349" t="s">
        <v>249</v>
      </c>
      <c r="F61" s="213" t="s">
        <v>250</v>
      </c>
      <c r="G61" s="359" t="s">
        <v>251</v>
      </c>
      <c r="H61" s="359" t="s">
        <v>252</v>
      </c>
      <c r="I61" s="359" t="s">
        <v>253</v>
      </c>
      <c r="J61" s="72" t="str">
        <f>+J19</f>
        <v>Industrieel onderzoek</v>
      </c>
      <c r="K61" s="72" t="str">
        <f>+K19</f>
        <v>Experimentele ontwikkeling</v>
      </c>
      <c r="L61" s="72" t="s">
        <v>254</v>
      </c>
      <c r="M61" s="72" t="str">
        <f>+J19</f>
        <v>Industrieel onderzoek</v>
      </c>
      <c r="N61" s="72" t="str">
        <f>+K19</f>
        <v>Experimentele ontwikkeling</v>
      </c>
      <c r="O61" s="72" t="s">
        <v>242</v>
      </c>
      <c r="P61" s="42"/>
      <c r="Q61" s="42"/>
      <c r="R61" s="42"/>
      <c r="S61" s="42"/>
      <c r="T61" s="337"/>
      <c r="U61" s="360" t="s">
        <v>255</v>
      </c>
    </row>
    <row r="62" spans="2:22" ht="13" x14ac:dyDescent="0.15">
      <c r="B62" s="93"/>
      <c r="C62" s="93"/>
      <c r="D62" s="95"/>
      <c r="E62" s="96"/>
      <c r="F62" s="97"/>
      <c r="G62" s="131">
        <f t="shared" ref="G62:G82" si="3">IFERROR(E62/F62,0)</f>
        <v>0</v>
      </c>
      <c r="H62" s="96"/>
      <c r="I62" s="132">
        <f>IFERROR(G62/H62,0)</f>
        <v>0</v>
      </c>
      <c r="J62" s="94"/>
      <c r="K62" s="94"/>
      <c r="L62" s="96"/>
      <c r="M62" s="315">
        <f>+H62*J62</f>
        <v>0</v>
      </c>
      <c r="N62" s="315">
        <f t="shared" ref="N62:N83" si="4">+H62*K62</f>
        <v>0</v>
      </c>
      <c r="O62" s="310">
        <f>I62*L62</f>
        <v>0</v>
      </c>
      <c r="P62" s="42"/>
      <c r="Q62" s="42"/>
      <c r="R62" s="42"/>
      <c r="S62" s="42"/>
      <c r="T62" s="337"/>
      <c r="U62" s="131" t="str">
        <f>IFERROR(IF(D62&gt;=Deelnemersoverzicht!$B$9,"Na startdatum aangekocht", IF(DATEDIF('Begroting P'!$D62,Startdatum,"D")&gt;0,IF((('Begroting P'!$F62-((DATEDIF($D62,Startdatum,"M")/12)))*($E62/$F62))&lt;0,"Dit is afgeschreven!",(('Begroting P'!$F62-((DATEDIF($D62,Startdatum,"M")/12)))*($E62/$F62))),($E62/$F62))),0)</f>
        <v>Na startdatum aangekocht</v>
      </c>
      <c r="V62" s="338"/>
    </row>
    <row r="63" spans="2:22" ht="13" x14ac:dyDescent="0.15">
      <c r="B63" s="93"/>
      <c r="C63" s="93"/>
      <c r="D63" s="95"/>
      <c r="E63" s="96"/>
      <c r="F63" s="97"/>
      <c r="G63" s="131">
        <f t="shared" si="3"/>
        <v>0</v>
      </c>
      <c r="H63" s="96"/>
      <c r="I63" s="132">
        <f t="shared" ref="I63:I83" si="5">IFERROR(G63/H63,0)</f>
        <v>0</v>
      </c>
      <c r="J63" s="94"/>
      <c r="K63" s="94"/>
      <c r="L63" s="96"/>
      <c r="M63" s="315">
        <f t="shared" ref="M63:M83" si="6">+H63*J63</f>
        <v>0</v>
      </c>
      <c r="N63" s="315">
        <f t="shared" si="4"/>
        <v>0</v>
      </c>
      <c r="O63" s="310">
        <f t="shared" ref="O63:O83" si="7">I63*L63</f>
        <v>0</v>
      </c>
      <c r="P63" s="42"/>
      <c r="Q63" s="42"/>
      <c r="R63" s="42"/>
      <c r="S63" s="42"/>
      <c r="T63" s="337"/>
      <c r="U63" s="131" t="str">
        <f>IFERROR(IF(D63&gt;=Deelnemersoverzicht!$B$9,"Na startdatum aangekocht", IF(DATEDIF('Begroting P'!$D63,Startdatum,"D")&gt;0,IF((('Begroting P'!$F63-((DATEDIF($D63,Startdatum,"M")/12)))*($E63/$F63))&lt;0,"Dit is afgeschreven!",(('Begroting P'!$F63-((DATEDIF($D63,Startdatum,"M")/12)))*($E63/$F63))),($E63/$F63))),0)</f>
        <v>Na startdatum aangekocht</v>
      </c>
    </row>
    <row r="64" spans="2:22" ht="13" x14ac:dyDescent="0.15">
      <c r="B64" s="93"/>
      <c r="C64" s="93"/>
      <c r="D64" s="95"/>
      <c r="E64" s="96"/>
      <c r="F64" s="97"/>
      <c r="G64" s="131">
        <f t="shared" si="3"/>
        <v>0</v>
      </c>
      <c r="H64" s="96"/>
      <c r="I64" s="132">
        <f t="shared" si="5"/>
        <v>0</v>
      </c>
      <c r="J64" s="94"/>
      <c r="K64" s="94"/>
      <c r="L64" s="96"/>
      <c r="M64" s="315">
        <f t="shared" si="6"/>
        <v>0</v>
      </c>
      <c r="N64" s="315">
        <f t="shared" si="4"/>
        <v>0</v>
      </c>
      <c r="O64" s="310">
        <f t="shared" si="7"/>
        <v>0</v>
      </c>
      <c r="P64" s="42"/>
      <c r="Q64" s="42"/>
      <c r="R64" s="42"/>
      <c r="S64" s="42"/>
      <c r="T64" s="337"/>
      <c r="U64" s="131" t="str">
        <f>IFERROR(IF(D64&gt;=Deelnemersoverzicht!$B$9,"Na startdatum aangekocht", IF(DATEDIF('Begroting P'!$D64,Startdatum,"D")&gt;0,IF((('Begroting P'!$F64-((DATEDIF($D64,Startdatum,"M")/12)))*($E64/$F64))&lt;0,"Dit is afgeschreven!",(('Begroting P'!$F64-((DATEDIF($D64,Startdatum,"M")/12)))*($E64/$F64))),($E64/$F64))),0)</f>
        <v>Na startdatum aangekocht</v>
      </c>
    </row>
    <row r="65" spans="2:21" ht="13" x14ac:dyDescent="0.15">
      <c r="B65" s="93"/>
      <c r="C65" s="93"/>
      <c r="D65" s="95"/>
      <c r="E65" s="96"/>
      <c r="F65" s="97"/>
      <c r="G65" s="131">
        <f t="shared" si="3"/>
        <v>0</v>
      </c>
      <c r="H65" s="96"/>
      <c r="I65" s="132">
        <f t="shared" si="5"/>
        <v>0</v>
      </c>
      <c r="J65" s="94"/>
      <c r="K65" s="94"/>
      <c r="L65" s="96"/>
      <c r="M65" s="315">
        <f t="shared" si="6"/>
        <v>0</v>
      </c>
      <c r="N65" s="315">
        <f t="shared" si="4"/>
        <v>0</v>
      </c>
      <c r="O65" s="310">
        <f t="shared" si="7"/>
        <v>0</v>
      </c>
      <c r="P65" s="42"/>
      <c r="Q65" s="42"/>
      <c r="R65" s="42"/>
      <c r="S65" s="42"/>
      <c r="T65" s="337"/>
      <c r="U65" s="131" t="str">
        <f>IFERROR(IF(D65&gt;=Deelnemersoverzicht!$B$9,"Na startdatum aangekocht", IF(DATEDIF('Begroting P'!$D65,Startdatum,"D")&gt;0,IF((('Begroting P'!$F65-((DATEDIF($D65,Startdatum,"M")/12)))*($E65/$F65))&lt;0,"Dit is afgeschreven!",(('Begroting P'!$F65-((DATEDIF($D65,Startdatum,"M")/12)))*($E65/$F65))),($E65/$F65))),0)</f>
        <v>Na startdatum aangekocht</v>
      </c>
    </row>
    <row r="66" spans="2:21" ht="13" x14ac:dyDescent="0.15">
      <c r="B66" s="93"/>
      <c r="C66" s="93"/>
      <c r="D66" s="95"/>
      <c r="E66" s="96"/>
      <c r="F66" s="97"/>
      <c r="G66" s="131">
        <f t="shared" si="3"/>
        <v>0</v>
      </c>
      <c r="H66" s="96"/>
      <c r="I66" s="132">
        <f t="shared" si="5"/>
        <v>0</v>
      </c>
      <c r="J66" s="94"/>
      <c r="K66" s="94"/>
      <c r="L66" s="96"/>
      <c r="M66" s="315">
        <f t="shared" si="6"/>
        <v>0</v>
      </c>
      <c r="N66" s="315">
        <f t="shared" si="4"/>
        <v>0</v>
      </c>
      <c r="O66" s="310">
        <f t="shared" si="7"/>
        <v>0</v>
      </c>
      <c r="P66" s="42"/>
      <c r="Q66" s="42"/>
      <c r="R66" s="42"/>
      <c r="S66" s="42"/>
      <c r="T66" s="337"/>
      <c r="U66" s="131" t="str">
        <f>IFERROR(IF(D66&gt;=Deelnemersoverzicht!$B$9,"Na startdatum aangekocht", IF(DATEDIF('Begroting P'!$D66,Startdatum,"D")&gt;0,IF((('Begroting P'!$F66-((DATEDIF($D66,Startdatum,"M")/12)))*($E66/$F66))&lt;0,"Dit is afgeschreven!",(('Begroting P'!$F66-((DATEDIF($D66,Startdatum,"M")/12)))*($E66/$F66))),($E66/$F66))),0)</f>
        <v>Na startdatum aangekocht</v>
      </c>
    </row>
    <row r="67" spans="2:21" ht="13" x14ac:dyDescent="0.15">
      <c r="B67" s="93"/>
      <c r="C67" s="93"/>
      <c r="D67" s="95"/>
      <c r="E67" s="96"/>
      <c r="F67" s="97"/>
      <c r="G67" s="131">
        <f t="shared" si="3"/>
        <v>0</v>
      </c>
      <c r="H67" s="96"/>
      <c r="I67" s="132">
        <f t="shared" si="5"/>
        <v>0</v>
      </c>
      <c r="J67" s="94"/>
      <c r="K67" s="94"/>
      <c r="L67" s="96"/>
      <c r="M67" s="315">
        <f t="shared" si="6"/>
        <v>0</v>
      </c>
      <c r="N67" s="315">
        <f t="shared" si="4"/>
        <v>0</v>
      </c>
      <c r="O67" s="310">
        <f t="shared" si="7"/>
        <v>0</v>
      </c>
      <c r="P67" s="42"/>
      <c r="Q67" s="42"/>
      <c r="R67" s="42"/>
      <c r="S67" s="42"/>
      <c r="T67" s="337"/>
      <c r="U67" s="131" t="str">
        <f>IFERROR(IF(D67&gt;=Deelnemersoverzicht!$B$9,"Na startdatum aangekocht", IF(DATEDIF('Begroting P'!$D67,Startdatum,"D")&gt;0,IF((('Begroting P'!$F67-((DATEDIF($D67,Startdatum,"M")/12)))*($E67/$F67))&lt;0,"Dit is afgeschreven!",(('Begroting P'!$F67-((DATEDIF($D67,Startdatum,"M")/12)))*($E67/$F67))),($E67/$F67))),0)</f>
        <v>Na startdatum aangekocht</v>
      </c>
    </row>
    <row r="68" spans="2:21" ht="13" x14ac:dyDescent="0.15">
      <c r="B68" s="93"/>
      <c r="C68" s="93"/>
      <c r="D68" s="95"/>
      <c r="E68" s="96"/>
      <c r="F68" s="97"/>
      <c r="G68" s="131">
        <f t="shared" si="3"/>
        <v>0</v>
      </c>
      <c r="H68" s="96"/>
      <c r="I68" s="132">
        <f t="shared" si="5"/>
        <v>0</v>
      </c>
      <c r="J68" s="94"/>
      <c r="K68" s="94"/>
      <c r="L68" s="96"/>
      <c r="M68" s="315">
        <f t="shared" si="6"/>
        <v>0</v>
      </c>
      <c r="N68" s="315">
        <f t="shared" si="4"/>
        <v>0</v>
      </c>
      <c r="O68" s="310">
        <f t="shared" si="7"/>
        <v>0</v>
      </c>
      <c r="P68" s="42"/>
      <c r="Q68" s="42"/>
      <c r="R68" s="42"/>
      <c r="S68" s="42"/>
      <c r="T68" s="337"/>
      <c r="U68" s="131" t="str">
        <f>IFERROR(IF(D68&gt;=Deelnemersoverzicht!$B$9,"Na startdatum aangekocht", IF(DATEDIF('Begroting P'!$D68,Startdatum,"D")&gt;0,IF((('Begroting P'!$F68-((DATEDIF($D68,Startdatum,"M")/12)))*($E68/$F68))&lt;0,"Dit is afgeschreven!",(('Begroting P'!$F68-((DATEDIF($D68,Startdatum,"M")/12)))*($E68/$F68))),($E68/$F68))),0)</f>
        <v>Na startdatum aangekocht</v>
      </c>
    </row>
    <row r="69" spans="2:21" ht="13" x14ac:dyDescent="0.15">
      <c r="B69" s="93"/>
      <c r="C69" s="93"/>
      <c r="D69" s="95"/>
      <c r="E69" s="96"/>
      <c r="F69" s="97"/>
      <c r="G69" s="131">
        <f t="shared" si="3"/>
        <v>0</v>
      </c>
      <c r="H69" s="96"/>
      <c r="I69" s="132">
        <f t="shared" si="5"/>
        <v>0</v>
      </c>
      <c r="J69" s="94"/>
      <c r="K69" s="94"/>
      <c r="L69" s="96"/>
      <c r="M69" s="315">
        <f t="shared" si="6"/>
        <v>0</v>
      </c>
      <c r="N69" s="315">
        <f t="shared" si="4"/>
        <v>0</v>
      </c>
      <c r="O69" s="310">
        <f t="shared" si="7"/>
        <v>0</v>
      </c>
      <c r="P69" s="42"/>
      <c r="Q69" s="42"/>
      <c r="R69" s="42"/>
      <c r="S69" s="42"/>
      <c r="T69" s="337"/>
      <c r="U69" s="131" t="str">
        <f>IFERROR(IF(D69&gt;=Deelnemersoverzicht!$B$9,"Na startdatum aangekocht", IF(DATEDIF('Begroting P'!$D69,Startdatum,"D")&gt;0,IF((('Begroting P'!$F69-((DATEDIF($D69,Startdatum,"M")/12)))*($E69/$F69))&lt;0,"Dit is afgeschreven!",(('Begroting P'!$F69-((DATEDIF($D69,Startdatum,"M")/12)))*($E69/$F69))),($E69/$F69))),0)</f>
        <v>Na startdatum aangekocht</v>
      </c>
    </row>
    <row r="70" spans="2:21" ht="13" x14ac:dyDescent="0.15">
      <c r="B70" s="93"/>
      <c r="C70" s="93"/>
      <c r="D70" s="95"/>
      <c r="E70" s="96"/>
      <c r="F70" s="97"/>
      <c r="G70" s="131">
        <f t="shared" si="3"/>
        <v>0</v>
      </c>
      <c r="H70" s="96"/>
      <c r="I70" s="132">
        <f t="shared" si="5"/>
        <v>0</v>
      </c>
      <c r="J70" s="94"/>
      <c r="K70" s="94"/>
      <c r="L70" s="96"/>
      <c r="M70" s="315">
        <f t="shared" si="6"/>
        <v>0</v>
      </c>
      <c r="N70" s="315">
        <f t="shared" si="4"/>
        <v>0</v>
      </c>
      <c r="O70" s="310">
        <f t="shared" si="7"/>
        <v>0</v>
      </c>
      <c r="P70" s="42"/>
      <c r="Q70" s="42"/>
      <c r="R70" s="42"/>
      <c r="S70" s="42"/>
      <c r="T70" s="337"/>
      <c r="U70" s="131" t="str">
        <f>IFERROR(IF(D70&gt;=Deelnemersoverzicht!$B$9,"Na startdatum aangekocht", IF(DATEDIF('Begroting P'!$D70,Startdatum,"D")&gt;0,IF((('Begroting P'!$F70-((DATEDIF($D70,Startdatum,"M")/12)))*($E70/$F70))&lt;0,"Dit is afgeschreven!",(('Begroting P'!$F70-((DATEDIF($D70,Startdatum,"M")/12)))*($E70/$F70))),($E70/$F70))),0)</f>
        <v>Na startdatum aangekocht</v>
      </c>
    </row>
    <row r="71" spans="2:21" ht="13" x14ac:dyDescent="0.15">
      <c r="B71" s="93"/>
      <c r="C71" s="93"/>
      <c r="D71" s="95"/>
      <c r="E71" s="96"/>
      <c r="F71" s="97"/>
      <c r="G71" s="131">
        <f t="shared" si="3"/>
        <v>0</v>
      </c>
      <c r="H71" s="96"/>
      <c r="I71" s="132">
        <f t="shared" si="5"/>
        <v>0</v>
      </c>
      <c r="J71" s="94"/>
      <c r="K71" s="94"/>
      <c r="L71" s="96"/>
      <c r="M71" s="315">
        <f t="shared" si="6"/>
        <v>0</v>
      </c>
      <c r="N71" s="315">
        <f t="shared" si="4"/>
        <v>0</v>
      </c>
      <c r="O71" s="310">
        <f t="shared" si="7"/>
        <v>0</v>
      </c>
      <c r="P71" s="42"/>
      <c r="Q71" s="42"/>
      <c r="R71" s="42"/>
      <c r="S71" s="42"/>
      <c r="T71" s="337"/>
      <c r="U71" s="131" t="str">
        <f>IFERROR(IF(D71&gt;=Deelnemersoverzicht!$B$9,"Na startdatum aangekocht", IF(DATEDIF('Begroting P'!$D71,Startdatum,"D")&gt;0,IF((('Begroting P'!$F71-((DATEDIF($D71,Startdatum,"M")/12)))*($E71/$F71))&lt;0,"Dit is afgeschreven!",(('Begroting P'!$F71-((DATEDIF($D71,Startdatum,"M")/12)))*($E71/$F71))),($E71/$F71))),0)</f>
        <v>Na startdatum aangekocht</v>
      </c>
    </row>
    <row r="72" spans="2:21" ht="13" x14ac:dyDescent="0.15">
      <c r="B72" s="93"/>
      <c r="C72" s="93"/>
      <c r="D72" s="95"/>
      <c r="E72" s="96"/>
      <c r="F72" s="97"/>
      <c r="G72" s="131">
        <f t="shared" si="3"/>
        <v>0</v>
      </c>
      <c r="H72" s="96"/>
      <c r="I72" s="132">
        <f t="shared" si="5"/>
        <v>0</v>
      </c>
      <c r="J72" s="94"/>
      <c r="K72" s="94"/>
      <c r="L72" s="96"/>
      <c r="M72" s="315">
        <f t="shared" si="6"/>
        <v>0</v>
      </c>
      <c r="N72" s="315">
        <f t="shared" si="4"/>
        <v>0</v>
      </c>
      <c r="O72" s="310">
        <f t="shared" si="7"/>
        <v>0</v>
      </c>
      <c r="P72" s="42"/>
      <c r="Q72" s="42"/>
      <c r="R72" s="42"/>
      <c r="S72" s="42"/>
      <c r="T72" s="337"/>
      <c r="U72" s="131" t="str">
        <f>IFERROR(IF(D72&gt;=Deelnemersoverzicht!$B$9,"Na startdatum aangekocht", IF(DATEDIF('Begroting P'!$D72,Startdatum,"D")&gt;0,IF((('Begroting P'!$F72-((DATEDIF($D72,Startdatum,"M")/12)))*($E72/$F72))&lt;0,"Dit is afgeschreven!",(('Begroting P'!$F72-((DATEDIF($D72,Startdatum,"M")/12)))*($E72/$F72))),($E72/$F72))),0)</f>
        <v>Na startdatum aangekocht</v>
      </c>
    </row>
    <row r="73" spans="2:21" ht="13" x14ac:dyDescent="0.15">
      <c r="B73" s="93"/>
      <c r="C73" s="93"/>
      <c r="D73" s="95"/>
      <c r="E73" s="96"/>
      <c r="F73" s="97"/>
      <c r="G73" s="131">
        <f t="shared" si="3"/>
        <v>0</v>
      </c>
      <c r="H73" s="96"/>
      <c r="I73" s="132">
        <f t="shared" si="5"/>
        <v>0</v>
      </c>
      <c r="J73" s="94"/>
      <c r="K73" s="94"/>
      <c r="L73" s="96"/>
      <c r="M73" s="315">
        <f t="shared" si="6"/>
        <v>0</v>
      </c>
      <c r="N73" s="315">
        <f t="shared" si="4"/>
        <v>0</v>
      </c>
      <c r="O73" s="310">
        <f t="shared" si="7"/>
        <v>0</v>
      </c>
      <c r="P73" s="42"/>
      <c r="Q73" s="42"/>
      <c r="R73" s="42"/>
      <c r="S73" s="42"/>
      <c r="T73" s="337"/>
      <c r="U73" s="131" t="str">
        <f>IFERROR(IF(D73&gt;=Deelnemersoverzicht!$B$9,"Na startdatum aangekocht", IF(DATEDIF('Begroting P'!$D73,Startdatum,"D")&gt;0,IF((('Begroting P'!$F73-((DATEDIF($D73,Startdatum,"M")/12)))*($E73/$F73))&lt;0,"Dit is afgeschreven!",(('Begroting P'!$F73-((DATEDIF($D73,Startdatum,"M")/12)))*($E73/$F73))),($E73/$F73))),0)</f>
        <v>Na startdatum aangekocht</v>
      </c>
    </row>
    <row r="74" spans="2:21" ht="13" x14ac:dyDescent="0.15">
      <c r="B74" s="93"/>
      <c r="C74" s="93"/>
      <c r="D74" s="95"/>
      <c r="E74" s="96"/>
      <c r="F74" s="97"/>
      <c r="G74" s="131">
        <f t="shared" si="3"/>
        <v>0</v>
      </c>
      <c r="H74" s="96"/>
      <c r="I74" s="132">
        <f t="shared" si="5"/>
        <v>0</v>
      </c>
      <c r="J74" s="94"/>
      <c r="K74" s="94"/>
      <c r="L74" s="96"/>
      <c r="M74" s="315">
        <f t="shared" si="6"/>
        <v>0</v>
      </c>
      <c r="N74" s="315">
        <f t="shared" si="4"/>
        <v>0</v>
      </c>
      <c r="O74" s="310">
        <f t="shared" si="7"/>
        <v>0</v>
      </c>
      <c r="P74" s="42"/>
      <c r="Q74" s="42"/>
      <c r="R74" s="42"/>
      <c r="S74" s="42"/>
      <c r="T74" s="337"/>
      <c r="U74" s="131" t="str">
        <f>IFERROR(IF(D74&gt;=Deelnemersoverzicht!$B$9,"Na startdatum aangekocht", IF(DATEDIF('Begroting P'!$D74,Startdatum,"D")&gt;0,IF((('Begroting P'!$F74-((DATEDIF($D74,Startdatum,"M")/12)))*($E74/$F74))&lt;0,"Dit is afgeschreven!",(('Begroting P'!$F74-((DATEDIF($D74,Startdatum,"M")/12)))*($E74/$F74))),($E74/$F74))),0)</f>
        <v>Na startdatum aangekocht</v>
      </c>
    </row>
    <row r="75" spans="2:21" ht="13" x14ac:dyDescent="0.15">
      <c r="B75" s="93"/>
      <c r="C75" s="93"/>
      <c r="D75" s="95"/>
      <c r="E75" s="96"/>
      <c r="F75" s="97"/>
      <c r="G75" s="131">
        <f t="shared" si="3"/>
        <v>0</v>
      </c>
      <c r="H75" s="96"/>
      <c r="I75" s="132">
        <f t="shared" si="5"/>
        <v>0</v>
      </c>
      <c r="J75" s="94"/>
      <c r="K75" s="94"/>
      <c r="L75" s="96"/>
      <c r="M75" s="315">
        <f t="shared" si="6"/>
        <v>0</v>
      </c>
      <c r="N75" s="315">
        <f t="shared" si="4"/>
        <v>0</v>
      </c>
      <c r="O75" s="310">
        <f t="shared" si="7"/>
        <v>0</v>
      </c>
      <c r="P75" s="42"/>
      <c r="Q75" s="42"/>
      <c r="R75" s="42"/>
      <c r="S75" s="42"/>
      <c r="T75" s="337"/>
      <c r="U75" s="131" t="str">
        <f>IFERROR(IF(D75&gt;=Deelnemersoverzicht!$B$9,"Na startdatum aangekocht", IF(DATEDIF('Begroting P'!$D75,Startdatum,"D")&gt;0,IF((('Begroting P'!$F75-((DATEDIF($D75,Startdatum,"M")/12)))*($E75/$F75))&lt;0,"Dit is afgeschreven!",(('Begroting P'!$F75-((DATEDIF($D75,Startdatum,"M")/12)))*($E75/$F75))),($E75/$F75))),0)</f>
        <v>Na startdatum aangekocht</v>
      </c>
    </row>
    <row r="76" spans="2:21" ht="13" x14ac:dyDescent="0.15">
      <c r="B76" s="93"/>
      <c r="C76" s="93"/>
      <c r="D76" s="95"/>
      <c r="E76" s="96"/>
      <c r="F76" s="97"/>
      <c r="G76" s="131">
        <f t="shared" si="3"/>
        <v>0</v>
      </c>
      <c r="H76" s="96"/>
      <c r="I76" s="132">
        <f t="shared" si="5"/>
        <v>0</v>
      </c>
      <c r="J76" s="94"/>
      <c r="K76" s="94"/>
      <c r="L76" s="96"/>
      <c r="M76" s="315">
        <f t="shared" si="6"/>
        <v>0</v>
      </c>
      <c r="N76" s="315">
        <f t="shared" si="4"/>
        <v>0</v>
      </c>
      <c r="O76" s="310">
        <f t="shared" si="7"/>
        <v>0</v>
      </c>
      <c r="P76" s="42"/>
      <c r="Q76" s="42"/>
      <c r="R76" s="42"/>
      <c r="S76" s="42"/>
      <c r="T76" s="337"/>
      <c r="U76" s="131" t="str">
        <f>IFERROR(IF(D76&gt;=Deelnemersoverzicht!$B$9,"Na startdatum aangekocht", IF(DATEDIF('Begroting P'!$D76,Startdatum,"D")&gt;0,IF((('Begroting P'!$F76-((DATEDIF($D76,Startdatum,"M")/12)))*($E76/$F76))&lt;0,"Dit is afgeschreven!",(('Begroting P'!$F76-((DATEDIF($D76,Startdatum,"M")/12)))*($E76/$F76))),($E76/$F76))),0)</f>
        <v>Na startdatum aangekocht</v>
      </c>
    </row>
    <row r="77" spans="2:21" ht="13" x14ac:dyDescent="0.15">
      <c r="B77" s="93"/>
      <c r="C77" s="93"/>
      <c r="D77" s="95"/>
      <c r="E77" s="96"/>
      <c r="F77" s="97"/>
      <c r="G77" s="131">
        <f t="shared" si="3"/>
        <v>0</v>
      </c>
      <c r="H77" s="96"/>
      <c r="I77" s="132">
        <f t="shared" si="5"/>
        <v>0</v>
      </c>
      <c r="J77" s="94"/>
      <c r="K77" s="94"/>
      <c r="L77" s="96"/>
      <c r="M77" s="315">
        <f t="shared" si="6"/>
        <v>0</v>
      </c>
      <c r="N77" s="315">
        <f t="shared" si="4"/>
        <v>0</v>
      </c>
      <c r="O77" s="310">
        <f t="shared" si="7"/>
        <v>0</v>
      </c>
      <c r="P77" s="42"/>
      <c r="Q77" s="42"/>
      <c r="R77" s="42"/>
      <c r="S77" s="42"/>
      <c r="T77" s="337"/>
      <c r="U77" s="131" t="str">
        <f>IFERROR(IF(D77&gt;=Deelnemersoverzicht!$B$9,"Na startdatum aangekocht", IF(DATEDIF('Begroting P'!$D77,Startdatum,"D")&gt;0,IF((('Begroting P'!$F77-((DATEDIF($D77,Startdatum,"M")/12)))*($E77/$F77))&lt;0,"Dit is afgeschreven!",(('Begroting P'!$F77-((DATEDIF($D77,Startdatum,"M")/12)))*($E77/$F77))),($E77/$F77))),0)</f>
        <v>Na startdatum aangekocht</v>
      </c>
    </row>
    <row r="78" spans="2:21" ht="13" x14ac:dyDescent="0.15">
      <c r="B78" s="93"/>
      <c r="C78" s="93"/>
      <c r="D78" s="95"/>
      <c r="E78" s="96"/>
      <c r="F78" s="97"/>
      <c r="G78" s="131">
        <f t="shared" si="3"/>
        <v>0</v>
      </c>
      <c r="H78" s="96"/>
      <c r="I78" s="132">
        <f t="shared" si="5"/>
        <v>0</v>
      </c>
      <c r="J78" s="94"/>
      <c r="K78" s="94"/>
      <c r="L78" s="96"/>
      <c r="M78" s="315">
        <f t="shared" si="6"/>
        <v>0</v>
      </c>
      <c r="N78" s="315">
        <f t="shared" si="4"/>
        <v>0</v>
      </c>
      <c r="O78" s="310">
        <f t="shared" si="7"/>
        <v>0</v>
      </c>
      <c r="P78" s="42"/>
      <c r="Q78" s="42"/>
      <c r="R78" s="42"/>
      <c r="S78" s="42"/>
      <c r="T78" s="337"/>
      <c r="U78" s="131" t="str">
        <f>IFERROR(IF(D78&gt;=Deelnemersoverzicht!$B$9,"Na startdatum aangekocht", IF(DATEDIF('Begroting P'!$D78,Startdatum,"D")&gt;0,IF((('Begroting P'!$F78-((DATEDIF($D78,Startdatum,"M")/12)))*($E78/$F78))&lt;0,"Dit is afgeschreven!",(('Begroting P'!$F78-((DATEDIF($D78,Startdatum,"M")/12)))*($E78/$F78))),($E78/$F78))),0)</f>
        <v>Na startdatum aangekocht</v>
      </c>
    </row>
    <row r="79" spans="2:21" ht="13" x14ac:dyDescent="0.15">
      <c r="B79" s="93"/>
      <c r="C79" s="93"/>
      <c r="D79" s="95"/>
      <c r="E79" s="96"/>
      <c r="F79" s="97"/>
      <c r="G79" s="131">
        <f t="shared" si="3"/>
        <v>0</v>
      </c>
      <c r="H79" s="96"/>
      <c r="I79" s="132">
        <f t="shared" si="5"/>
        <v>0</v>
      </c>
      <c r="J79" s="94"/>
      <c r="K79" s="94"/>
      <c r="L79" s="96"/>
      <c r="M79" s="315">
        <f t="shared" si="6"/>
        <v>0</v>
      </c>
      <c r="N79" s="315">
        <f t="shared" si="4"/>
        <v>0</v>
      </c>
      <c r="O79" s="310">
        <f t="shared" si="7"/>
        <v>0</v>
      </c>
      <c r="P79" s="42"/>
      <c r="Q79" s="42"/>
      <c r="R79" s="42"/>
      <c r="S79" s="42"/>
      <c r="T79" s="337"/>
      <c r="U79" s="131" t="str">
        <f>IFERROR(IF(D79&gt;=Deelnemersoverzicht!$B$9,"Na startdatum aangekocht", IF(DATEDIF('Begroting P'!$D79,Startdatum,"D")&gt;0,IF((('Begroting P'!$F79-((DATEDIF($D79,Startdatum,"M")/12)))*($E79/$F79))&lt;0,"Dit is afgeschreven!",(('Begroting P'!$F79-((DATEDIF($D79,Startdatum,"M")/12)))*($E79/$F79))),($E79/$F79))),0)</f>
        <v>Na startdatum aangekocht</v>
      </c>
    </row>
    <row r="80" spans="2:21" ht="13" x14ac:dyDescent="0.15">
      <c r="B80" s="93"/>
      <c r="C80" s="93"/>
      <c r="D80" s="95"/>
      <c r="E80" s="96"/>
      <c r="F80" s="97"/>
      <c r="G80" s="131">
        <f t="shared" si="3"/>
        <v>0</v>
      </c>
      <c r="H80" s="96"/>
      <c r="I80" s="132">
        <f t="shared" si="5"/>
        <v>0</v>
      </c>
      <c r="J80" s="94"/>
      <c r="K80" s="94"/>
      <c r="L80" s="96"/>
      <c r="M80" s="315">
        <f t="shared" si="6"/>
        <v>0</v>
      </c>
      <c r="N80" s="315">
        <f t="shared" si="4"/>
        <v>0</v>
      </c>
      <c r="O80" s="310">
        <f t="shared" si="7"/>
        <v>0</v>
      </c>
      <c r="P80" s="42"/>
      <c r="Q80" s="42"/>
      <c r="R80" s="42"/>
      <c r="S80" s="42"/>
      <c r="T80" s="337"/>
      <c r="U80" s="131" t="str">
        <f>IFERROR(IF(D80&gt;=Deelnemersoverzicht!$B$9,"Na startdatum aangekocht", IF(DATEDIF('Begroting P'!$D80,Startdatum,"D")&gt;0,IF((('Begroting P'!$F80-((DATEDIF($D80,Startdatum,"M")/12)))*($E80/$F80))&lt;0,"Dit is afgeschreven!",(('Begroting P'!$F80-((DATEDIF($D80,Startdatum,"M")/12)))*($E80/$F80))),($E80/$F80))),0)</f>
        <v>Na startdatum aangekocht</v>
      </c>
    </row>
    <row r="81" spans="2:21" ht="13" x14ac:dyDescent="0.15">
      <c r="B81" s="93"/>
      <c r="C81" s="93"/>
      <c r="D81" s="95"/>
      <c r="E81" s="96"/>
      <c r="F81" s="97"/>
      <c r="G81" s="131">
        <f t="shared" si="3"/>
        <v>0</v>
      </c>
      <c r="H81" s="96"/>
      <c r="I81" s="132">
        <f t="shared" si="5"/>
        <v>0</v>
      </c>
      <c r="J81" s="94"/>
      <c r="K81" s="94"/>
      <c r="L81" s="96"/>
      <c r="M81" s="315">
        <f t="shared" si="6"/>
        <v>0</v>
      </c>
      <c r="N81" s="315">
        <f t="shared" si="4"/>
        <v>0</v>
      </c>
      <c r="O81" s="310">
        <f t="shared" si="7"/>
        <v>0</v>
      </c>
      <c r="P81" s="42"/>
      <c r="Q81" s="42"/>
      <c r="R81" s="42"/>
      <c r="S81" s="42"/>
      <c r="T81" s="337"/>
      <c r="U81" s="131" t="str">
        <f>IFERROR(IF(D81&gt;=Deelnemersoverzicht!$B$9,"Na startdatum aangekocht", IF(DATEDIF('Begroting P'!$D81,Startdatum,"D")&gt;0,IF((('Begroting P'!$F81-((DATEDIF($D81,Startdatum,"M")/12)))*($E81/$F81))&lt;0,"Dit is afgeschreven!",(('Begroting P'!$F81-((DATEDIF($D81,Startdatum,"M")/12)))*($E81/$F81))),($E81/$F81))),0)</f>
        <v>Na startdatum aangekocht</v>
      </c>
    </row>
    <row r="82" spans="2:21" ht="13" x14ac:dyDescent="0.15">
      <c r="B82" s="93"/>
      <c r="C82" s="93"/>
      <c r="D82" s="95"/>
      <c r="E82" s="96"/>
      <c r="F82" s="97"/>
      <c r="G82" s="131">
        <f t="shared" si="3"/>
        <v>0</v>
      </c>
      <c r="H82" s="96"/>
      <c r="I82" s="132">
        <f t="shared" si="5"/>
        <v>0</v>
      </c>
      <c r="J82" s="94"/>
      <c r="K82" s="94"/>
      <c r="L82" s="96"/>
      <c r="M82" s="315">
        <f t="shared" si="6"/>
        <v>0</v>
      </c>
      <c r="N82" s="315">
        <f t="shared" si="4"/>
        <v>0</v>
      </c>
      <c r="O82" s="310">
        <f t="shared" si="7"/>
        <v>0</v>
      </c>
      <c r="P82" s="42"/>
      <c r="Q82" s="42"/>
      <c r="R82" s="42"/>
      <c r="S82" s="42"/>
      <c r="T82" s="337"/>
      <c r="U82" s="131" t="str">
        <f>IFERROR(IF(D82&gt;=Deelnemersoverzicht!$B$9,"Na startdatum aangekocht", IF(DATEDIF('Begroting P'!$D82,Startdatum,"D")&gt;0,IF((('Begroting P'!$F82-((DATEDIF($D82,Startdatum,"M")/12)))*($E82/$F82))&lt;0,"Dit is afgeschreven!",(('Begroting P'!$F82-((DATEDIF($D82,Startdatum,"M")/12)))*($E82/$F82))),($E82/$F82))),0)</f>
        <v>Na startdatum aangekocht</v>
      </c>
    </row>
    <row r="83" spans="2:21" ht="13" x14ac:dyDescent="0.15">
      <c r="B83" s="93"/>
      <c r="C83" s="93"/>
      <c r="D83" s="95"/>
      <c r="E83" s="96"/>
      <c r="F83" s="97"/>
      <c r="G83" s="131">
        <f>IFERROR(E83/F83,0)</f>
        <v>0</v>
      </c>
      <c r="H83" s="96"/>
      <c r="I83" s="132">
        <f t="shared" si="5"/>
        <v>0</v>
      </c>
      <c r="J83" s="94"/>
      <c r="K83" s="94"/>
      <c r="L83" s="96"/>
      <c r="M83" s="315">
        <f t="shared" si="6"/>
        <v>0</v>
      </c>
      <c r="N83" s="315">
        <f t="shared" si="4"/>
        <v>0</v>
      </c>
      <c r="O83" s="310">
        <f t="shared" si="7"/>
        <v>0</v>
      </c>
      <c r="P83" s="42"/>
      <c r="Q83" s="42"/>
      <c r="R83" s="42"/>
      <c r="S83" s="42"/>
      <c r="T83" s="337"/>
      <c r="U83" s="131" t="str">
        <f>IFERROR(IF(D83&gt;=Deelnemersoverzicht!$B$9,"Na startdatum aangekocht", IF(DATEDIF('Begroting P'!$D83,Startdatum,"D")&gt;0,IF((('Begroting P'!$F83-((DATEDIF($D83,Startdatum,"M")/12)))*($E83/$F83))&lt;0,"Dit is afgeschreven!",(('Begroting P'!$F83-((DATEDIF($D83,Startdatum,"M")/12)))*($E83/$F83))),($E83/$F83))),0)</f>
        <v>Na startdatum aangekocht</v>
      </c>
    </row>
    <row r="84" spans="2:21" ht="13" x14ac:dyDescent="0.15">
      <c r="B84" s="312"/>
      <c r="C84" s="312"/>
      <c r="D84" s="312"/>
      <c r="E84" s="312"/>
      <c r="F84" s="312"/>
      <c r="G84" s="312"/>
      <c r="H84" s="312" t="s">
        <v>256</v>
      </c>
      <c r="I84" s="312"/>
      <c r="J84" s="312"/>
      <c r="K84" s="312"/>
      <c r="L84" s="312"/>
      <c r="M84" s="167">
        <f>SUM(M62:M83)</f>
        <v>0</v>
      </c>
      <c r="N84" s="167">
        <f>SUM(N62:N83)</f>
        <v>0</v>
      </c>
      <c r="O84" s="167">
        <f>SUM(O62:O83)</f>
        <v>0</v>
      </c>
      <c r="P84" s="42"/>
      <c r="Q84" s="42"/>
      <c r="R84" s="42"/>
      <c r="S84" s="42"/>
      <c r="T84" s="337"/>
    </row>
    <row r="85" spans="2:21" ht="13" x14ac:dyDescent="0.15">
      <c r="B85" s="319"/>
      <c r="C85" s="361"/>
      <c r="D85" s="319"/>
      <c r="E85" s="319"/>
      <c r="F85" s="319"/>
      <c r="G85" s="319"/>
      <c r="H85" s="319"/>
      <c r="I85" s="319"/>
      <c r="J85" s="319"/>
      <c r="K85" s="319"/>
      <c r="L85" s="319"/>
      <c r="M85" s="319"/>
      <c r="N85" s="319"/>
      <c r="O85" s="319"/>
      <c r="P85" s="42"/>
      <c r="Q85" s="42"/>
      <c r="R85" s="42"/>
      <c r="S85" s="42"/>
      <c r="T85" s="337"/>
    </row>
    <row r="86" spans="2:21" ht="13" x14ac:dyDescent="0.15">
      <c r="B86" s="324" t="s">
        <v>257</v>
      </c>
      <c r="C86" s="324" t="s">
        <v>258</v>
      </c>
      <c r="D86" s="325"/>
      <c r="E86" s="325"/>
      <c r="F86" s="325"/>
      <c r="G86" s="325"/>
      <c r="H86" s="325"/>
      <c r="I86" s="325"/>
      <c r="J86" s="325"/>
      <c r="K86" s="325"/>
      <c r="L86" s="325"/>
      <c r="M86" s="325"/>
      <c r="N86" s="325"/>
      <c r="O86" s="325"/>
      <c r="P86" s="326"/>
      <c r="Q86" s="327"/>
      <c r="R86" s="327"/>
      <c r="S86" s="327"/>
      <c r="T86" s="319"/>
    </row>
    <row r="87" spans="2:21" ht="13" x14ac:dyDescent="0.15">
      <c r="B87" s="312" t="s">
        <v>259</v>
      </c>
      <c r="C87" s="319"/>
      <c r="D87" s="319"/>
      <c r="E87" s="319"/>
      <c r="F87" s="319"/>
      <c r="G87" s="319"/>
      <c r="H87" s="319"/>
      <c r="I87" s="319"/>
      <c r="J87" s="319"/>
      <c r="K87" s="319"/>
      <c r="L87" s="319"/>
      <c r="M87" s="319"/>
      <c r="N87" s="319"/>
      <c r="O87" s="319"/>
      <c r="P87" s="337"/>
      <c r="Q87" s="337"/>
      <c r="R87" s="337"/>
      <c r="S87" s="337"/>
      <c r="T87" s="319"/>
    </row>
    <row r="88" spans="2:21" ht="25.5" customHeight="1" x14ac:dyDescent="0.2">
      <c r="D88" s="354" t="str">
        <f>IF(COUNTA(D90:D107)&lt;COUNTA(E90:E107),"Let op! Vul ook de aanschafdatum in!","")</f>
        <v/>
      </c>
      <c r="E88" s="363"/>
      <c r="F88" s="363"/>
      <c r="G88" s="364"/>
      <c r="H88" s="459"/>
      <c r="I88" s="460"/>
      <c r="J88" s="442" t="s">
        <v>260</v>
      </c>
      <c r="K88" s="443"/>
      <c r="L88" s="444"/>
      <c r="M88" s="434" t="s">
        <v>236</v>
      </c>
      <c r="N88" s="435"/>
      <c r="O88" s="436"/>
      <c r="P88" s="337"/>
      <c r="Q88" s="337"/>
      <c r="R88" s="337"/>
      <c r="S88" s="337"/>
      <c r="T88" s="319"/>
    </row>
    <row r="89" spans="2:21" ht="42" x14ac:dyDescent="0.15">
      <c r="B89" s="72" t="s">
        <v>237</v>
      </c>
      <c r="C89" s="365" t="s">
        <v>247</v>
      </c>
      <c r="D89" s="366" t="s">
        <v>261</v>
      </c>
      <c r="E89" s="367" t="s">
        <v>249</v>
      </c>
      <c r="F89" s="365" t="s">
        <v>250</v>
      </c>
      <c r="G89" s="368"/>
      <c r="H89" s="369" t="s">
        <v>262</v>
      </c>
      <c r="I89" s="359" t="s">
        <v>263</v>
      </c>
      <c r="J89" s="72" t="str">
        <f>+J19</f>
        <v>Industrieel onderzoek</v>
      </c>
      <c r="K89" s="72" t="str">
        <f>+K19</f>
        <v>Experimentele ontwikkeling</v>
      </c>
      <c r="L89" s="359" t="s">
        <v>254</v>
      </c>
      <c r="M89" s="72" t="str">
        <f>+J19</f>
        <v>Industrieel onderzoek</v>
      </c>
      <c r="N89" s="72" t="str">
        <f>+K19</f>
        <v>Experimentele ontwikkeling</v>
      </c>
      <c r="O89" s="72" t="s">
        <v>242</v>
      </c>
      <c r="P89" s="337"/>
      <c r="Q89" s="337"/>
      <c r="R89" s="337"/>
      <c r="S89" s="337"/>
      <c r="T89" s="319"/>
      <c r="U89" s="360" t="s">
        <v>255</v>
      </c>
    </row>
    <row r="90" spans="2:21" ht="13" x14ac:dyDescent="0.15">
      <c r="B90" s="98"/>
      <c r="C90" s="99"/>
      <c r="D90" s="95"/>
      <c r="E90" s="100"/>
      <c r="F90" s="206"/>
      <c r="G90" s="308"/>
      <c r="H90" s="370">
        <f>IFERROR(E90-I90,0)</f>
        <v>0</v>
      </c>
      <c r="I90" s="134">
        <f>IFERROR((E90/F90)*(Deelnemersoverzicht!$B$10-(DATEDIF(Startdatum,D90,"D")/365)),0)</f>
        <v>0</v>
      </c>
      <c r="J90" s="94"/>
      <c r="K90" s="94"/>
      <c r="L90" s="101"/>
      <c r="M90" s="315">
        <f t="shared" ref="M90:M107" si="8">+H90*J90</f>
        <v>0</v>
      </c>
      <c r="N90" s="315">
        <f t="shared" ref="N90:N107" si="9">+H90*K90</f>
        <v>0</v>
      </c>
      <c r="O90" s="310">
        <f>I90*L90</f>
        <v>0</v>
      </c>
      <c r="P90" s="337"/>
      <c r="Q90" s="337"/>
      <c r="R90" s="337"/>
      <c r="S90" s="337"/>
      <c r="T90" s="319"/>
      <c r="U90" s="131" t="str">
        <f>IFERROR(IF(D90&gt;=Deelnemersoverzicht!$B$9,"Na startdatum aangekocht", IF(DATEDIF('Begroting P'!$D90,Startdatum,"D")&gt;0,IF((('Begroting P'!$F90-((DATEDIF($D90,Startdatum,"M")/12)))*($E90/$F90))&lt;0,0,(('Begroting P'!$F90-((DATEDIF($D90,Startdatum,"M")/12)))*($E90/$F90))),($E90/$F90))),0)</f>
        <v>Na startdatum aangekocht</v>
      </c>
    </row>
    <row r="91" spans="2:21" ht="13" x14ac:dyDescent="0.15">
      <c r="B91" s="98"/>
      <c r="C91" s="99"/>
      <c r="D91" s="95"/>
      <c r="E91" s="100"/>
      <c r="F91" s="206"/>
      <c r="G91" s="308"/>
      <c r="H91" s="370">
        <f t="shared" ref="H91:H107" si="10">IFERROR(E91-I91,0)</f>
        <v>0</v>
      </c>
      <c r="I91" s="134">
        <f>IFERROR((E91/F91)*(Deelnemersoverzicht!$B$10-(DATEDIF(Startdatum,D91,"D")/365)),0)</f>
        <v>0</v>
      </c>
      <c r="J91" s="94"/>
      <c r="K91" s="94"/>
      <c r="L91" s="101"/>
      <c r="M91" s="315">
        <f t="shared" si="8"/>
        <v>0</v>
      </c>
      <c r="N91" s="315">
        <f t="shared" si="9"/>
        <v>0</v>
      </c>
      <c r="O91" s="310">
        <f t="shared" ref="O91:O107" si="11">I91*L91</f>
        <v>0</v>
      </c>
      <c r="P91" s="337"/>
      <c r="Q91" s="337"/>
      <c r="R91" s="337"/>
      <c r="S91" s="337"/>
      <c r="T91" s="319"/>
      <c r="U91" s="131" t="str">
        <f>IFERROR(IF(D91&gt;=Deelnemersoverzicht!$B$9,"Na startdatum aangekocht", IF(DATEDIF('Begroting P'!$D91,Startdatum,"D")&gt;0,IF((('Begroting P'!$F91-((DATEDIF($D91,Startdatum,"M")/12)))*($E91/$F91))&lt;0,0,(('Begroting P'!$F91-((DATEDIF($D91,Startdatum,"M")/12)))*($E91/$F91))),($E91/$F91))),0)</f>
        <v>Na startdatum aangekocht</v>
      </c>
    </row>
    <row r="92" spans="2:21" ht="13" x14ac:dyDescent="0.15">
      <c r="B92" s="98"/>
      <c r="C92" s="99"/>
      <c r="D92" s="95"/>
      <c r="E92" s="100"/>
      <c r="F92" s="206"/>
      <c r="G92" s="308"/>
      <c r="H92" s="370">
        <f t="shared" si="10"/>
        <v>0</v>
      </c>
      <c r="I92" s="134">
        <f>IFERROR((E92/F92)*(Deelnemersoverzicht!$B$10-(DATEDIF(Startdatum,D92,"D")/365)),0)</f>
        <v>0</v>
      </c>
      <c r="J92" s="94"/>
      <c r="K92" s="94"/>
      <c r="L92" s="101"/>
      <c r="M92" s="315">
        <f t="shared" si="8"/>
        <v>0</v>
      </c>
      <c r="N92" s="315">
        <f t="shared" si="9"/>
        <v>0</v>
      </c>
      <c r="O92" s="310">
        <f t="shared" si="11"/>
        <v>0</v>
      </c>
      <c r="P92" s="337"/>
      <c r="Q92" s="337"/>
      <c r="R92" s="337"/>
      <c r="S92" s="337"/>
      <c r="T92" s="319"/>
      <c r="U92" s="131" t="str">
        <f>IFERROR(IF(D92&gt;=Deelnemersoverzicht!$B$9,"Na startdatum aangekocht", IF(DATEDIF('Begroting P'!$D92,Startdatum,"D")&gt;0,IF((('Begroting P'!$F92-((DATEDIF($D92,Startdatum,"M")/12)))*($E92/$F92))&lt;0,0,(('Begroting P'!$F92-((DATEDIF($D92,Startdatum,"M")/12)))*($E92/$F92))),($E92/$F92))),0)</f>
        <v>Na startdatum aangekocht</v>
      </c>
    </row>
    <row r="93" spans="2:21" ht="13" x14ac:dyDescent="0.15">
      <c r="B93" s="98"/>
      <c r="C93" s="99"/>
      <c r="D93" s="95"/>
      <c r="E93" s="100"/>
      <c r="F93" s="206"/>
      <c r="G93" s="308"/>
      <c r="H93" s="370">
        <f t="shared" si="10"/>
        <v>0</v>
      </c>
      <c r="I93" s="134">
        <f>IFERROR((E93/F93)*(Deelnemersoverzicht!$B$10-(DATEDIF(Startdatum,D93,"D")/365)),0)</f>
        <v>0</v>
      </c>
      <c r="J93" s="94"/>
      <c r="K93" s="94"/>
      <c r="L93" s="101"/>
      <c r="M93" s="315">
        <f t="shared" si="8"/>
        <v>0</v>
      </c>
      <c r="N93" s="315">
        <f t="shared" si="9"/>
        <v>0</v>
      </c>
      <c r="O93" s="310">
        <f t="shared" si="11"/>
        <v>0</v>
      </c>
      <c r="P93" s="337"/>
      <c r="Q93" s="337"/>
      <c r="R93" s="337"/>
      <c r="S93" s="337"/>
      <c r="T93" s="319"/>
      <c r="U93" s="131" t="str">
        <f>IFERROR(IF(D93&gt;=Deelnemersoverzicht!$B$9,"Na startdatum aangekocht", IF(DATEDIF('Begroting P'!$D93,Startdatum,"D")&gt;0,IF((('Begroting P'!$F93-((DATEDIF($D93,Startdatum,"M")/12)))*($E93/$F93))&lt;0,0,(('Begroting P'!$F93-((DATEDIF($D93,Startdatum,"M")/12)))*($E93/$F93))),($E93/$F93))),0)</f>
        <v>Na startdatum aangekocht</v>
      </c>
    </row>
    <row r="94" spans="2:21" ht="13" x14ac:dyDescent="0.15">
      <c r="B94" s="98"/>
      <c r="C94" s="99"/>
      <c r="D94" s="95"/>
      <c r="E94" s="100"/>
      <c r="F94" s="206"/>
      <c r="G94" s="308"/>
      <c r="H94" s="370">
        <f t="shared" si="10"/>
        <v>0</v>
      </c>
      <c r="I94" s="134">
        <f>IFERROR((E94/F94)*(Deelnemersoverzicht!$B$10-(DATEDIF(Startdatum,D94,"D")/365)),0)</f>
        <v>0</v>
      </c>
      <c r="J94" s="94"/>
      <c r="K94" s="94"/>
      <c r="L94" s="101"/>
      <c r="M94" s="315">
        <f t="shared" si="8"/>
        <v>0</v>
      </c>
      <c r="N94" s="315">
        <f t="shared" si="9"/>
        <v>0</v>
      </c>
      <c r="O94" s="310">
        <f t="shared" si="11"/>
        <v>0</v>
      </c>
      <c r="P94" s="337"/>
      <c r="Q94" s="337"/>
      <c r="R94" s="337"/>
      <c r="S94" s="337"/>
      <c r="T94" s="319"/>
      <c r="U94" s="131" t="str">
        <f>IFERROR(IF(D94&gt;=Deelnemersoverzicht!$B$9,"Na startdatum aangekocht", IF(DATEDIF('Begroting P'!$D94,Startdatum,"D")&gt;0,IF((('Begroting P'!$F94-((DATEDIF($D94,Startdatum,"M")/12)))*($E94/$F94))&lt;0,0,(('Begroting P'!$F94-((DATEDIF($D94,Startdatum,"M")/12)))*($E94/$F94))),($E94/$F94))),0)</f>
        <v>Na startdatum aangekocht</v>
      </c>
    </row>
    <row r="95" spans="2:21" ht="13" x14ac:dyDescent="0.15">
      <c r="B95" s="98"/>
      <c r="C95" s="99"/>
      <c r="D95" s="95"/>
      <c r="E95" s="100"/>
      <c r="F95" s="206"/>
      <c r="G95" s="308"/>
      <c r="H95" s="370">
        <f t="shared" si="10"/>
        <v>0</v>
      </c>
      <c r="I95" s="134">
        <f>IFERROR((E95/F95)*(Deelnemersoverzicht!$B$10-(DATEDIF(Startdatum,D95,"D")/365)),0)</f>
        <v>0</v>
      </c>
      <c r="J95" s="94"/>
      <c r="K95" s="94"/>
      <c r="L95" s="101"/>
      <c r="M95" s="315">
        <f t="shared" si="8"/>
        <v>0</v>
      </c>
      <c r="N95" s="315">
        <f t="shared" si="9"/>
        <v>0</v>
      </c>
      <c r="O95" s="310">
        <f t="shared" si="11"/>
        <v>0</v>
      </c>
      <c r="P95" s="337"/>
      <c r="Q95" s="337"/>
      <c r="R95" s="337"/>
      <c r="S95" s="337"/>
      <c r="T95" s="319"/>
      <c r="U95" s="131" t="str">
        <f>IFERROR(IF(D95&gt;=Deelnemersoverzicht!$B$9,"Na startdatum aangekocht", IF(DATEDIF('Begroting P'!$D95,Startdatum,"D")&gt;0,IF((('Begroting P'!$F95-((DATEDIF($D95,Startdatum,"M")/12)))*($E95/$F95))&lt;0,0,(('Begroting P'!$F95-((DATEDIF($D95,Startdatum,"M")/12)))*($E95/$F95))),($E95/$F95))),0)</f>
        <v>Na startdatum aangekocht</v>
      </c>
    </row>
    <row r="96" spans="2:21" ht="13" x14ac:dyDescent="0.15">
      <c r="B96" s="98"/>
      <c r="C96" s="99"/>
      <c r="D96" s="95"/>
      <c r="E96" s="100"/>
      <c r="F96" s="206"/>
      <c r="G96" s="308"/>
      <c r="H96" s="370">
        <f t="shared" si="10"/>
        <v>0</v>
      </c>
      <c r="I96" s="134">
        <f>IFERROR((E96/F96)*(Deelnemersoverzicht!$B$10-(DATEDIF(Startdatum,D96,"D")/365)),0)</f>
        <v>0</v>
      </c>
      <c r="J96" s="94"/>
      <c r="K96" s="94"/>
      <c r="L96" s="101"/>
      <c r="M96" s="315">
        <f t="shared" si="8"/>
        <v>0</v>
      </c>
      <c r="N96" s="315">
        <f t="shared" si="9"/>
        <v>0</v>
      </c>
      <c r="O96" s="310">
        <f t="shared" si="11"/>
        <v>0</v>
      </c>
      <c r="P96" s="337"/>
      <c r="Q96" s="337"/>
      <c r="R96" s="337"/>
      <c r="S96" s="337"/>
      <c r="T96" s="319"/>
      <c r="U96" s="131" t="str">
        <f>IFERROR(IF(D96&gt;=Deelnemersoverzicht!$B$9,"Na startdatum aangekocht", IF(DATEDIF('Begroting P'!$D96,Startdatum,"D")&gt;0,IF((('Begroting P'!$F96-((DATEDIF($D96,Startdatum,"M")/12)))*($E96/$F96))&lt;0,0,(('Begroting P'!$F96-((DATEDIF($D96,Startdatum,"M")/12)))*($E96/$F96))),($E96/$F96))),0)</f>
        <v>Na startdatum aangekocht</v>
      </c>
    </row>
    <row r="97" spans="2:21" ht="13" x14ac:dyDescent="0.15">
      <c r="B97" s="98"/>
      <c r="C97" s="99"/>
      <c r="D97" s="95"/>
      <c r="E97" s="100"/>
      <c r="F97" s="206"/>
      <c r="G97" s="308"/>
      <c r="H97" s="370">
        <f t="shared" si="10"/>
        <v>0</v>
      </c>
      <c r="I97" s="134">
        <f>IFERROR((E97/F97)*(Deelnemersoverzicht!$B$10-(DATEDIF(Startdatum,D97,"D")/365)),0)</f>
        <v>0</v>
      </c>
      <c r="J97" s="94"/>
      <c r="K97" s="94"/>
      <c r="L97" s="101"/>
      <c r="M97" s="315">
        <f t="shared" si="8"/>
        <v>0</v>
      </c>
      <c r="N97" s="315">
        <f t="shared" si="9"/>
        <v>0</v>
      </c>
      <c r="O97" s="310">
        <f t="shared" si="11"/>
        <v>0</v>
      </c>
      <c r="P97" s="337"/>
      <c r="Q97" s="337"/>
      <c r="R97" s="337"/>
      <c r="S97" s="337"/>
      <c r="T97" s="319"/>
      <c r="U97" s="131" t="str">
        <f>IFERROR(IF(D97&gt;=Deelnemersoverzicht!$B$9,"Na startdatum aangekocht", IF(DATEDIF('Begroting P'!$D97,Startdatum,"D")&gt;0,IF((('Begroting P'!$F97-((DATEDIF($D97,Startdatum,"M")/12)))*($E97/$F97))&lt;0,0,(('Begroting P'!$F97-((DATEDIF($D97,Startdatum,"M")/12)))*($E97/$F97))),($E97/$F97))),0)</f>
        <v>Na startdatum aangekocht</v>
      </c>
    </row>
    <row r="98" spans="2:21" ht="13" x14ac:dyDescent="0.15">
      <c r="B98" s="98"/>
      <c r="C98" s="99"/>
      <c r="D98" s="95"/>
      <c r="E98" s="100"/>
      <c r="F98" s="206"/>
      <c r="G98" s="308"/>
      <c r="H98" s="370">
        <f t="shared" si="10"/>
        <v>0</v>
      </c>
      <c r="I98" s="134">
        <f>IFERROR((E98/F98)*(Deelnemersoverzicht!$B$10-(DATEDIF(Startdatum,D98,"D")/365)),0)</f>
        <v>0</v>
      </c>
      <c r="J98" s="94"/>
      <c r="K98" s="94"/>
      <c r="L98" s="102"/>
      <c r="M98" s="315">
        <f t="shared" si="8"/>
        <v>0</v>
      </c>
      <c r="N98" s="315">
        <f t="shared" si="9"/>
        <v>0</v>
      </c>
      <c r="O98" s="310">
        <f t="shared" si="11"/>
        <v>0</v>
      </c>
      <c r="P98" s="337"/>
      <c r="Q98" s="337"/>
      <c r="R98" s="337"/>
      <c r="S98" s="337"/>
      <c r="T98" s="319"/>
      <c r="U98" s="131" t="str">
        <f>IFERROR(IF(D98&gt;=Deelnemersoverzicht!$B$9,"Na startdatum aangekocht", IF(DATEDIF('Begroting P'!$D98,Startdatum,"D")&gt;0,IF((('Begroting P'!$F98-((DATEDIF($D98,Startdatum,"M")/12)))*($E98/$F98))&lt;0,0,(('Begroting P'!$F98-((DATEDIF($D98,Startdatum,"M")/12)))*($E98/$F98))),($E98/$F98))),0)</f>
        <v>Na startdatum aangekocht</v>
      </c>
    </row>
    <row r="99" spans="2:21" ht="13" x14ac:dyDescent="0.15">
      <c r="B99" s="98"/>
      <c r="C99" s="99"/>
      <c r="D99" s="95"/>
      <c r="E99" s="100"/>
      <c r="F99" s="206"/>
      <c r="G99" s="308"/>
      <c r="H99" s="370">
        <f t="shared" si="10"/>
        <v>0</v>
      </c>
      <c r="I99" s="134">
        <f>IFERROR((E99/F99)*(Deelnemersoverzicht!$B$10-(DATEDIF(Startdatum,D99,"D")/365)),0)</f>
        <v>0</v>
      </c>
      <c r="J99" s="94"/>
      <c r="K99" s="94"/>
      <c r="L99" s="102"/>
      <c r="M99" s="315">
        <f t="shared" si="8"/>
        <v>0</v>
      </c>
      <c r="N99" s="315">
        <f t="shared" si="9"/>
        <v>0</v>
      </c>
      <c r="O99" s="310">
        <f t="shared" si="11"/>
        <v>0</v>
      </c>
      <c r="P99" s="337"/>
      <c r="Q99" s="337"/>
      <c r="R99" s="337"/>
      <c r="S99" s="337"/>
      <c r="T99" s="319"/>
      <c r="U99" s="131" t="str">
        <f>IFERROR(IF(D99&gt;=Deelnemersoverzicht!$B$9,"Na startdatum aangekocht", IF(DATEDIF('Begroting P'!$D99,Startdatum,"D")&gt;0,IF((('Begroting P'!$F99-((DATEDIF($D99,Startdatum,"M")/12)))*($E99/$F99))&lt;0,0,(('Begroting P'!$F99-((DATEDIF($D99,Startdatum,"M")/12)))*($E99/$F99))),($E99/$F99))),0)</f>
        <v>Na startdatum aangekocht</v>
      </c>
    </row>
    <row r="100" spans="2:21" ht="13" x14ac:dyDescent="0.15">
      <c r="B100" s="98"/>
      <c r="C100" s="99"/>
      <c r="D100" s="95"/>
      <c r="E100" s="100"/>
      <c r="F100" s="206"/>
      <c r="G100" s="308"/>
      <c r="H100" s="370">
        <f t="shared" si="10"/>
        <v>0</v>
      </c>
      <c r="I100" s="134">
        <f>IFERROR((E100/F100)*(Deelnemersoverzicht!$B$10-(DATEDIF(Startdatum,D100,"D")/365)),0)</f>
        <v>0</v>
      </c>
      <c r="J100" s="94"/>
      <c r="K100" s="94"/>
      <c r="L100" s="101"/>
      <c r="M100" s="315">
        <f t="shared" si="8"/>
        <v>0</v>
      </c>
      <c r="N100" s="315">
        <f t="shared" si="9"/>
        <v>0</v>
      </c>
      <c r="O100" s="310">
        <f t="shared" si="11"/>
        <v>0</v>
      </c>
      <c r="P100" s="337"/>
      <c r="Q100" s="337"/>
      <c r="R100" s="337"/>
      <c r="S100" s="337"/>
      <c r="T100" s="319"/>
      <c r="U100" s="131" t="str">
        <f>IFERROR(IF(D100&gt;=Deelnemersoverzicht!$B$9,"Na startdatum aangekocht", IF(DATEDIF('Begroting P'!$D100,Startdatum,"D")&gt;0,IF((('Begroting P'!$F100-((DATEDIF($D100,Startdatum,"M")/12)))*($E100/$F100))&lt;0,0,(('Begroting P'!$F100-((DATEDIF($D100,Startdatum,"M")/12)))*($E100/$F100))),($E100/$F100))),0)</f>
        <v>Na startdatum aangekocht</v>
      </c>
    </row>
    <row r="101" spans="2:21" ht="13" x14ac:dyDescent="0.15">
      <c r="B101" s="98"/>
      <c r="C101" s="99"/>
      <c r="D101" s="95"/>
      <c r="E101" s="100"/>
      <c r="F101" s="206"/>
      <c r="G101" s="308"/>
      <c r="H101" s="370">
        <f t="shared" si="10"/>
        <v>0</v>
      </c>
      <c r="I101" s="134">
        <f>IFERROR((E101/F101)*(Deelnemersoverzicht!$B$10-(DATEDIF(Startdatum,D101,"D")/365)),0)</f>
        <v>0</v>
      </c>
      <c r="J101" s="94"/>
      <c r="K101" s="94"/>
      <c r="L101" s="101"/>
      <c r="M101" s="315">
        <f t="shared" si="8"/>
        <v>0</v>
      </c>
      <c r="N101" s="315">
        <f t="shared" si="9"/>
        <v>0</v>
      </c>
      <c r="O101" s="310">
        <f t="shared" si="11"/>
        <v>0</v>
      </c>
      <c r="P101" s="337"/>
      <c r="Q101" s="337"/>
      <c r="R101" s="337"/>
      <c r="S101" s="337"/>
      <c r="T101" s="319"/>
      <c r="U101" s="131" t="str">
        <f>IFERROR(IF(D101&gt;=Deelnemersoverzicht!$B$9,"Na startdatum aangekocht", IF(DATEDIF('Begroting P'!$D101,Startdatum,"D")&gt;0,IF((('Begroting P'!$F101-((DATEDIF($D101,Startdatum,"M")/12)))*($E101/$F101))&lt;0,0,(('Begroting P'!$F101-((DATEDIF($D101,Startdatum,"M")/12)))*($E101/$F101))),($E101/$F101))),0)</f>
        <v>Na startdatum aangekocht</v>
      </c>
    </row>
    <row r="102" spans="2:21" ht="13" x14ac:dyDescent="0.15">
      <c r="B102" s="98"/>
      <c r="C102" s="99"/>
      <c r="D102" s="95"/>
      <c r="E102" s="100"/>
      <c r="F102" s="206"/>
      <c r="G102" s="308"/>
      <c r="H102" s="370">
        <f t="shared" si="10"/>
        <v>0</v>
      </c>
      <c r="I102" s="134">
        <f>IFERROR((E102/F102)*(Deelnemersoverzicht!$B$10-(DATEDIF(Startdatum,D102,"D")/365)),0)</f>
        <v>0</v>
      </c>
      <c r="J102" s="94"/>
      <c r="K102" s="94"/>
      <c r="L102" s="101"/>
      <c r="M102" s="315">
        <f t="shared" si="8"/>
        <v>0</v>
      </c>
      <c r="N102" s="315">
        <f t="shared" si="9"/>
        <v>0</v>
      </c>
      <c r="O102" s="310">
        <f t="shared" si="11"/>
        <v>0</v>
      </c>
      <c r="P102" s="337"/>
      <c r="Q102" s="337"/>
      <c r="R102" s="337"/>
      <c r="S102" s="337"/>
      <c r="T102" s="319"/>
      <c r="U102" s="131" t="str">
        <f>IFERROR(IF(D102&gt;=Deelnemersoverzicht!$B$9,"Na startdatum aangekocht", IF(DATEDIF('Begroting P'!$D102,Startdatum,"D")&gt;0,IF((('Begroting P'!$F102-((DATEDIF($D102,Startdatum,"M")/12)))*($E102/$F102))&lt;0,0,(('Begroting P'!$F102-((DATEDIF($D102,Startdatum,"M")/12)))*($E102/$F102))),($E102/$F102))),0)</f>
        <v>Na startdatum aangekocht</v>
      </c>
    </row>
    <row r="103" spans="2:21" ht="13" x14ac:dyDescent="0.15">
      <c r="B103" s="98"/>
      <c r="C103" s="99"/>
      <c r="D103" s="95"/>
      <c r="E103" s="100"/>
      <c r="F103" s="206"/>
      <c r="G103" s="308"/>
      <c r="H103" s="370">
        <f t="shared" si="10"/>
        <v>0</v>
      </c>
      <c r="I103" s="134">
        <f>IFERROR((E103/F103)*(Deelnemersoverzicht!$B$10-(DATEDIF(Startdatum,D103,"D")/365)),0)</f>
        <v>0</v>
      </c>
      <c r="J103" s="94"/>
      <c r="K103" s="94"/>
      <c r="L103" s="101"/>
      <c r="M103" s="315">
        <f t="shared" si="8"/>
        <v>0</v>
      </c>
      <c r="N103" s="315">
        <f t="shared" si="9"/>
        <v>0</v>
      </c>
      <c r="O103" s="310">
        <f t="shared" si="11"/>
        <v>0</v>
      </c>
      <c r="P103" s="337"/>
      <c r="Q103" s="337"/>
      <c r="R103" s="337"/>
      <c r="S103" s="337"/>
      <c r="T103" s="319"/>
      <c r="U103" s="131" t="str">
        <f>IFERROR(IF(D103&gt;=Deelnemersoverzicht!$B$9,"Na startdatum aangekocht", IF(DATEDIF('Begroting P'!$D103,Startdatum,"D")&gt;0,IF((('Begroting P'!$F103-((DATEDIF($D103,Startdatum,"M")/12)))*($E103/$F103))&lt;0,0,(('Begroting P'!$F103-((DATEDIF($D103,Startdatum,"M")/12)))*($E103/$F103))),($E103/$F103))),0)</f>
        <v>Na startdatum aangekocht</v>
      </c>
    </row>
    <row r="104" spans="2:21" ht="13" x14ac:dyDescent="0.15">
      <c r="B104" s="98"/>
      <c r="C104" s="99"/>
      <c r="D104" s="95"/>
      <c r="E104" s="100"/>
      <c r="F104" s="206"/>
      <c r="G104" s="308"/>
      <c r="H104" s="370">
        <f t="shared" si="10"/>
        <v>0</v>
      </c>
      <c r="I104" s="134">
        <f>IFERROR((E104/F104)*(Deelnemersoverzicht!$B$10-(DATEDIF(Startdatum,D104,"D")/365)),0)</f>
        <v>0</v>
      </c>
      <c r="J104" s="94"/>
      <c r="K104" s="94"/>
      <c r="L104" s="101"/>
      <c r="M104" s="315">
        <f t="shared" si="8"/>
        <v>0</v>
      </c>
      <c r="N104" s="315">
        <f t="shared" si="9"/>
        <v>0</v>
      </c>
      <c r="O104" s="310">
        <f t="shared" si="11"/>
        <v>0</v>
      </c>
      <c r="P104" s="337"/>
      <c r="Q104" s="337"/>
      <c r="R104" s="337"/>
      <c r="S104" s="337"/>
      <c r="T104" s="319"/>
      <c r="U104" s="131" t="str">
        <f>IFERROR(IF(D104&gt;=Deelnemersoverzicht!$B$9,"Na startdatum aangekocht", IF(DATEDIF('Begroting P'!$D104,Startdatum,"D")&gt;0,IF((('Begroting P'!$F104-((DATEDIF($D104,Startdatum,"M")/12)))*($E104/$F104))&lt;0,0,(('Begroting P'!$F104-((DATEDIF($D104,Startdatum,"M")/12)))*($E104/$F104))),($E104/$F104))),0)</f>
        <v>Na startdatum aangekocht</v>
      </c>
    </row>
    <row r="105" spans="2:21" ht="13" x14ac:dyDescent="0.15">
      <c r="B105" s="98"/>
      <c r="C105" s="99"/>
      <c r="D105" s="95"/>
      <c r="E105" s="100"/>
      <c r="F105" s="206"/>
      <c r="G105" s="308"/>
      <c r="H105" s="370">
        <f t="shared" si="10"/>
        <v>0</v>
      </c>
      <c r="I105" s="134">
        <f>IFERROR((E105/F105)*(Deelnemersoverzicht!$B$10-(DATEDIF(Startdatum,D105,"D")/365)),0)</f>
        <v>0</v>
      </c>
      <c r="J105" s="94"/>
      <c r="K105" s="94"/>
      <c r="L105" s="101"/>
      <c r="M105" s="315">
        <f t="shared" si="8"/>
        <v>0</v>
      </c>
      <c r="N105" s="315">
        <f t="shared" si="9"/>
        <v>0</v>
      </c>
      <c r="O105" s="310">
        <f t="shared" si="11"/>
        <v>0</v>
      </c>
      <c r="P105" s="337"/>
      <c r="Q105" s="337"/>
      <c r="R105" s="337"/>
      <c r="S105" s="337"/>
      <c r="T105" s="319"/>
      <c r="U105" s="131" t="str">
        <f>IFERROR(IF(D105&gt;=Deelnemersoverzicht!$B$9,"Na startdatum aangekocht", IF(DATEDIF('Begroting P'!$D105,Startdatum,"D")&gt;0,IF((('Begroting P'!$F105-((DATEDIF($D105,Startdatum,"M")/12)))*($E105/$F105))&lt;0,0,(('Begroting P'!$F105-((DATEDIF($D105,Startdatum,"M")/12)))*($E105/$F105))),($E105/$F105))),0)</f>
        <v>Na startdatum aangekocht</v>
      </c>
    </row>
    <row r="106" spans="2:21" ht="13" x14ac:dyDescent="0.15">
      <c r="B106" s="98"/>
      <c r="C106" s="99"/>
      <c r="D106" s="95"/>
      <c r="E106" s="100"/>
      <c r="F106" s="206"/>
      <c r="G106" s="308"/>
      <c r="H106" s="370">
        <f t="shared" si="10"/>
        <v>0</v>
      </c>
      <c r="I106" s="134">
        <f>IFERROR((E106/F106)*(Deelnemersoverzicht!$B$10-(DATEDIF(Startdatum,D106,"D")/365)),0)</f>
        <v>0</v>
      </c>
      <c r="J106" s="94"/>
      <c r="K106" s="94"/>
      <c r="L106" s="101"/>
      <c r="M106" s="315">
        <f t="shared" si="8"/>
        <v>0</v>
      </c>
      <c r="N106" s="315">
        <f t="shared" si="9"/>
        <v>0</v>
      </c>
      <c r="O106" s="310">
        <f t="shared" si="11"/>
        <v>0</v>
      </c>
      <c r="P106" s="337"/>
      <c r="Q106" s="337"/>
      <c r="R106" s="337"/>
      <c r="S106" s="337"/>
      <c r="T106" s="319"/>
      <c r="U106" s="131" t="str">
        <f>IFERROR(IF(D106&gt;=Deelnemersoverzicht!$B$9,"Na startdatum aangekocht", IF(DATEDIF('Begroting P'!$D106,Startdatum,"D")&gt;0,IF((('Begroting P'!$F106-((DATEDIF($D106,Startdatum,"M")/12)))*($E106/$F106))&lt;0,0,(('Begroting P'!$F106-((DATEDIF($D106,Startdatum,"M")/12)))*($E106/$F106))),($E106/$F106))),0)</f>
        <v>Na startdatum aangekocht</v>
      </c>
    </row>
    <row r="107" spans="2:21" ht="13" x14ac:dyDescent="0.15">
      <c r="B107" s="98"/>
      <c r="C107" s="99"/>
      <c r="D107" s="95"/>
      <c r="E107" s="100"/>
      <c r="F107" s="206"/>
      <c r="G107" s="308"/>
      <c r="H107" s="370">
        <f t="shared" si="10"/>
        <v>0</v>
      </c>
      <c r="I107" s="134">
        <f>IFERROR((E107/F107)*(Deelnemersoverzicht!$B$10-(DATEDIF(Startdatum,D107,"D")/365)),0)</f>
        <v>0</v>
      </c>
      <c r="J107" s="94"/>
      <c r="K107" s="94"/>
      <c r="L107" s="101"/>
      <c r="M107" s="315">
        <f t="shared" si="8"/>
        <v>0</v>
      </c>
      <c r="N107" s="315">
        <f t="shared" si="9"/>
        <v>0</v>
      </c>
      <c r="O107" s="310">
        <f t="shared" si="11"/>
        <v>0</v>
      </c>
      <c r="P107" s="337"/>
      <c r="Q107" s="337"/>
      <c r="R107" s="337"/>
      <c r="S107" s="337"/>
      <c r="T107" s="319"/>
      <c r="U107" s="131" t="str">
        <f>IFERROR(IF(D107&gt;=Deelnemersoverzicht!$B$9,"Na startdatum aangekocht", IF(DATEDIF('Begroting P'!$D107,Startdatum,"D")&gt;0,IF((('Begroting P'!$F107-((DATEDIF($D107,Startdatum,"M")/12)))*($E107/$F107))&lt;0,0,(('Begroting P'!$F107-((DATEDIF($D107,Startdatum,"M")/12)))*($E107/$F107))),($E107/$F107))),0)</f>
        <v>Na startdatum aangekocht</v>
      </c>
    </row>
    <row r="108" spans="2:21" s="312" customFormat="1" ht="13" x14ac:dyDescent="0.15">
      <c r="M108" s="167">
        <f t="shared" ref="M108:N108" si="12">SUM(M90:M107)</f>
        <v>0</v>
      </c>
      <c r="N108" s="167">
        <f t="shared" si="12"/>
        <v>0</v>
      </c>
      <c r="O108" s="167">
        <f>SUM(O90:O107)</f>
        <v>0</v>
      </c>
      <c r="P108" s="371"/>
      <c r="Q108" s="371"/>
      <c r="R108" s="371"/>
      <c r="S108" s="371"/>
    </row>
    <row r="109" spans="2:21" s="312" customFormat="1" ht="13" x14ac:dyDescent="0.15">
      <c r="P109" s="371"/>
      <c r="Q109" s="371"/>
      <c r="R109" s="371"/>
      <c r="S109" s="371"/>
    </row>
    <row r="110" spans="2:21" s="312" customFormat="1" ht="13" x14ac:dyDescent="0.15">
      <c r="B110" s="312" t="s">
        <v>264</v>
      </c>
      <c r="C110" s="319"/>
      <c r="J110" s="445" t="s">
        <v>265</v>
      </c>
      <c r="K110" s="446"/>
      <c r="L110" s="447"/>
      <c r="M110" s="434" t="s">
        <v>236</v>
      </c>
      <c r="N110" s="435"/>
      <c r="O110" s="436"/>
      <c r="P110" s="371"/>
      <c r="Q110" s="371"/>
      <c r="R110" s="371"/>
      <c r="S110" s="371"/>
    </row>
    <row r="111" spans="2:21" s="312" customFormat="1" ht="28" x14ac:dyDescent="0.15">
      <c r="B111" s="348" t="s">
        <v>237</v>
      </c>
      <c r="C111" s="452" t="s">
        <v>247</v>
      </c>
      <c r="D111" s="453"/>
      <c r="E111" s="453"/>
      <c r="F111" s="453"/>
      <c r="G111" s="453"/>
      <c r="H111" s="454"/>
      <c r="I111" s="365" t="s">
        <v>266</v>
      </c>
      <c r="J111" s="72" t="str">
        <f>+J19</f>
        <v>Industrieel onderzoek</v>
      </c>
      <c r="K111" s="72" t="str">
        <f>+K19</f>
        <v>Experimentele ontwikkeling</v>
      </c>
      <c r="L111" s="359" t="s">
        <v>254</v>
      </c>
      <c r="M111" s="72" t="str">
        <f>+J19</f>
        <v>Industrieel onderzoek</v>
      </c>
      <c r="N111" s="72" t="str">
        <f>+K19</f>
        <v>Experimentele ontwikkeling</v>
      </c>
      <c r="O111" s="348" t="s">
        <v>242</v>
      </c>
      <c r="P111" s="371"/>
      <c r="Q111" s="371"/>
      <c r="R111" s="371"/>
      <c r="S111" s="371"/>
    </row>
    <row r="112" spans="2:21" s="312" customFormat="1" ht="13" x14ac:dyDescent="0.15">
      <c r="B112" s="98"/>
      <c r="C112" s="426"/>
      <c r="D112" s="437"/>
      <c r="E112" s="437"/>
      <c r="F112" s="437"/>
      <c r="G112" s="437"/>
      <c r="H112" s="438"/>
      <c r="I112" s="99"/>
      <c r="J112" s="94"/>
      <c r="K112" s="94"/>
      <c r="L112" s="103"/>
      <c r="M112" s="315">
        <f>$I112*J112</f>
        <v>0</v>
      </c>
      <c r="N112" s="315">
        <f>$I112*K112</f>
        <v>0</v>
      </c>
      <c r="O112" s="133">
        <f>$I112*L112</f>
        <v>0</v>
      </c>
      <c r="P112" s="371"/>
      <c r="Q112" s="371"/>
      <c r="R112" s="371"/>
      <c r="S112" s="371"/>
    </row>
    <row r="113" spans="2:19" s="312" customFormat="1" ht="13" x14ac:dyDescent="0.15">
      <c r="B113" s="98"/>
      <c r="C113" s="426"/>
      <c r="D113" s="437"/>
      <c r="E113" s="437"/>
      <c r="F113" s="437"/>
      <c r="G113" s="437"/>
      <c r="H113" s="438"/>
      <c r="I113" s="99"/>
      <c r="J113" s="94"/>
      <c r="K113" s="94"/>
      <c r="L113" s="103"/>
      <c r="M113" s="315">
        <f t="shared" ref="M113:O129" si="13">$I113*J113</f>
        <v>0</v>
      </c>
      <c r="N113" s="315">
        <f t="shared" si="13"/>
        <v>0</v>
      </c>
      <c r="O113" s="133">
        <f t="shared" si="13"/>
        <v>0</v>
      </c>
      <c r="P113" s="371"/>
      <c r="Q113" s="371"/>
      <c r="R113" s="371"/>
      <c r="S113" s="371"/>
    </row>
    <row r="114" spans="2:19" s="312" customFormat="1" ht="13" x14ac:dyDescent="0.15">
      <c r="B114" s="98"/>
      <c r="C114" s="426"/>
      <c r="D114" s="437"/>
      <c r="E114" s="437"/>
      <c r="F114" s="437"/>
      <c r="G114" s="437"/>
      <c r="H114" s="438"/>
      <c r="I114" s="99"/>
      <c r="J114" s="94"/>
      <c r="K114" s="94"/>
      <c r="L114" s="103"/>
      <c r="M114" s="315">
        <f t="shared" si="13"/>
        <v>0</v>
      </c>
      <c r="N114" s="315">
        <f t="shared" si="13"/>
        <v>0</v>
      </c>
      <c r="O114" s="133">
        <f t="shared" si="13"/>
        <v>0</v>
      </c>
      <c r="P114" s="371"/>
      <c r="Q114" s="371"/>
      <c r="R114" s="371"/>
      <c r="S114" s="371"/>
    </row>
    <row r="115" spans="2:19" s="312" customFormat="1" ht="13" x14ac:dyDescent="0.15">
      <c r="B115" s="98"/>
      <c r="C115" s="426"/>
      <c r="D115" s="437"/>
      <c r="E115" s="437"/>
      <c r="F115" s="437"/>
      <c r="G115" s="437"/>
      <c r="H115" s="438"/>
      <c r="I115" s="99"/>
      <c r="J115" s="94"/>
      <c r="K115" s="94"/>
      <c r="L115" s="103"/>
      <c r="M115" s="315">
        <f t="shared" si="13"/>
        <v>0</v>
      </c>
      <c r="N115" s="315">
        <f t="shared" si="13"/>
        <v>0</v>
      </c>
      <c r="O115" s="133">
        <f t="shared" si="13"/>
        <v>0</v>
      </c>
      <c r="P115" s="371"/>
      <c r="Q115" s="371"/>
      <c r="R115" s="371"/>
      <c r="S115" s="371"/>
    </row>
    <row r="116" spans="2:19" s="312" customFormat="1" ht="13" x14ac:dyDescent="0.15">
      <c r="B116" s="98"/>
      <c r="C116" s="426"/>
      <c r="D116" s="437"/>
      <c r="E116" s="437"/>
      <c r="F116" s="437"/>
      <c r="G116" s="437"/>
      <c r="H116" s="438"/>
      <c r="I116" s="99"/>
      <c r="J116" s="94"/>
      <c r="K116" s="94"/>
      <c r="L116" s="103"/>
      <c r="M116" s="315">
        <f t="shared" si="13"/>
        <v>0</v>
      </c>
      <c r="N116" s="315">
        <f t="shared" si="13"/>
        <v>0</v>
      </c>
      <c r="O116" s="133">
        <f t="shared" si="13"/>
        <v>0</v>
      </c>
      <c r="P116" s="371"/>
      <c r="Q116" s="371"/>
      <c r="R116" s="371"/>
      <c r="S116" s="371"/>
    </row>
    <row r="117" spans="2:19" s="312" customFormat="1" ht="13" x14ac:dyDescent="0.15">
      <c r="B117" s="98"/>
      <c r="C117" s="426"/>
      <c r="D117" s="437"/>
      <c r="E117" s="437"/>
      <c r="F117" s="437"/>
      <c r="G117" s="437"/>
      <c r="H117" s="438"/>
      <c r="I117" s="99"/>
      <c r="J117" s="94"/>
      <c r="K117" s="94"/>
      <c r="L117" s="103"/>
      <c r="M117" s="315">
        <f t="shared" si="13"/>
        <v>0</v>
      </c>
      <c r="N117" s="315">
        <f t="shared" si="13"/>
        <v>0</v>
      </c>
      <c r="O117" s="133">
        <f t="shared" si="13"/>
        <v>0</v>
      </c>
      <c r="P117" s="371"/>
      <c r="Q117" s="371"/>
      <c r="R117" s="371"/>
      <c r="S117" s="371"/>
    </row>
    <row r="118" spans="2:19" s="312" customFormat="1" ht="13" x14ac:dyDescent="0.15">
      <c r="B118" s="98"/>
      <c r="C118" s="457"/>
      <c r="D118" s="458"/>
      <c r="E118" s="458"/>
      <c r="F118" s="458"/>
      <c r="G118" s="458"/>
      <c r="H118" s="458"/>
      <c r="I118" s="93"/>
      <c r="J118" s="94"/>
      <c r="K118" s="94"/>
      <c r="L118" s="104"/>
      <c r="M118" s="315">
        <f t="shared" si="13"/>
        <v>0</v>
      </c>
      <c r="N118" s="315">
        <f t="shared" si="13"/>
        <v>0</v>
      </c>
      <c r="O118" s="133">
        <f t="shared" si="13"/>
        <v>0</v>
      </c>
      <c r="P118" s="371"/>
      <c r="Q118" s="371"/>
      <c r="R118" s="371"/>
      <c r="S118" s="371"/>
    </row>
    <row r="119" spans="2:19" s="312" customFormat="1" ht="13" x14ac:dyDescent="0.15">
      <c r="B119" s="98"/>
      <c r="C119" s="457"/>
      <c r="D119" s="458"/>
      <c r="E119" s="458"/>
      <c r="F119" s="458"/>
      <c r="G119" s="458"/>
      <c r="H119" s="458"/>
      <c r="I119" s="93"/>
      <c r="J119" s="94"/>
      <c r="K119" s="94"/>
      <c r="L119" s="104"/>
      <c r="M119" s="315">
        <f t="shared" si="13"/>
        <v>0</v>
      </c>
      <c r="N119" s="315">
        <f t="shared" si="13"/>
        <v>0</v>
      </c>
      <c r="O119" s="133">
        <f t="shared" si="13"/>
        <v>0</v>
      </c>
      <c r="P119" s="371"/>
      <c r="Q119" s="371"/>
      <c r="R119" s="371"/>
      <c r="S119" s="371"/>
    </row>
    <row r="120" spans="2:19" s="312" customFormat="1" ht="13" x14ac:dyDescent="0.15">
      <c r="B120" s="98"/>
      <c r="C120" s="426"/>
      <c r="D120" s="437"/>
      <c r="E120" s="437"/>
      <c r="F120" s="437"/>
      <c r="G120" s="437"/>
      <c r="H120" s="438"/>
      <c r="I120" s="99"/>
      <c r="J120" s="94"/>
      <c r="K120" s="94"/>
      <c r="L120" s="103"/>
      <c r="M120" s="315">
        <f t="shared" si="13"/>
        <v>0</v>
      </c>
      <c r="N120" s="315">
        <f t="shared" si="13"/>
        <v>0</v>
      </c>
      <c r="O120" s="133">
        <f t="shared" si="13"/>
        <v>0</v>
      </c>
      <c r="P120" s="371"/>
      <c r="Q120" s="371"/>
      <c r="R120" s="371"/>
      <c r="S120" s="371"/>
    </row>
    <row r="121" spans="2:19" s="312" customFormat="1" ht="13" x14ac:dyDescent="0.15">
      <c r="B121" s="98"/>
      <c r="C121" s="426"/>
      <c r="D121" s="437"/>
      <c r="E121" s="437"/>
      <c r="F121" s="437"/>
      <c r="G121" s="437"/>
      <c r="H121" s="438"/>
      <c r="I121" s="99"/>
      <c r="J121" s="94"/>
      <c r="K121" s="94"/>
      <c r="L121" s="103"/>
      <c r="M121" s="315">
        <f t="shared" si="13"/>
        <v>0</v>
      </c>
      <c r="N121" s="315">
        <f t="shared" si="13"/>
        <v>0</v>
      </c>
      <c r="O121" s="133">
        <f t="shared" si="13"/>
        <v>0</v>
      </c>
      <c r="P121" s="371"/>
      <c r="Q121" s="371"/>
      <c r="R121" s="371"/>
      <c r="S121" s="371"/>
    </row>
    <row r="122" spans="2:19" s="312" customFormat="1" ht="13" x14ac:dyDescent="0.15">
      <c r="B122" s="98"/>
      <c r="C122" s="426"/>
      <c r="D122" s="437"/>
      <c r="E122" s="437"/>
      <c r="F122" s="437"/>
      <c r="G122" s="437"/>
      <c r="H122" s="438"/>
      <c r="I122" s="99"/>
      <c r="J122" s="94"/>
      <c r="K122" s="94"/>
      <c r="L122" s="103"/>
      <c r="M122" s="315">
        <f t="shared" si="13"/>
        <v>0</v>
      </c>
      <c r="N122" s="315">
        <f t="shared" si="13"/>
        <v>0</v>
      </c>
      <c r="O122" s="133">
        <f t="shared" si="13"/>
        <v>0</v>
      </c>
      <c r="P122" s="371"/>
      <c r="Q122" s="371"/>
      <c r="R122" s="371"/>
      <c r="S122" s="371"/>
    </row>
    <row r="123" spans="2:19" s="312" customFormat="1" ht="13" x14ac:dyDescent="0.15">
      <c r="B123" s="98"/>
      <c r="C123" s="426"/>
      <c r="D123" s="437"/>
      <c r="E123" s="437"/>
      <c r="F123" s="437"/>
      <c r="G123" s="437"/>
      <c r="H123" s="438"/>
      <c r="I123" s="99"/>
      <c r="J123" s="94"/>
      <c r="K123" s="94"/>
      <c r="L123" s="103"/>
      <c r="M123" s="315">
        <f t="shared" si="13"/>
        <v>0</v>
      </c>
      <c r="N123" s="315">
        <f t="shared" si="13"/>
        <v>0</v>
      </c>
      <c r="O123" s="133">
        <f t="shared" si="13"/>
        <v>0</v>
      </c>
      <c r="P123" s="371"/>
      <c r="Q123" s="371"/>
      <c r="R123" s="371"/>
      <c r="S123" s="371"/>
    </row>
    <row r="124" spans="2:19" s="312" customFormat="1" ht="13" x14ac:dyDescent="0.15">
      <c r="B124" s="98"/>
      <c r="C124" s="426"/>
      <c r="D124" s="437"/>
      <c r="E124" s="437"/>
      <c r="F124" s="437"/>
      <c r="G124" s="437"/>
      <c r="H124" s="438"/>
      <c r="I124" s="99"/>
      <c r="J124" s="94"/>
      <c r="K124" s="94"/>
      <c r="L124" s="103"/>
      <c r="M124" s="315">
        <f t="shared" si="13"/>
        <v>0</v>
      </c>
      <c r="N124" s="315">
        <f t="shared" si="13"/>
        <v>0</v>
      </c>
      <c r="O124" s="133">
        <f t="shared" si="13"/>
        <v>0</v>
      </c>
      <c r="P124" s="371"/>
      <c r="Q124" s="371"/>
      <c r="R124" s="371"/>
      <c r="S124" s="371"/>
    </row>
    <row r="125" spans="2:19" s="312" customFormat="1" ht="13" x14ac:dyDescent="0.15">
      <c r="B125" s="98"/>
      <c r="C125" s="426"/>
      <c r="D125" s="437"/>
      <c r="E125" s="437"/>
      <c r="F125" s="437"/>
      <c r="G125" s="437"/>
      <c r="H125" s="438"/>
      <c r="I125" s="99"/>
      <c r="J125" s="94"/>
      <c r="K125" s="94"/>
      <c r="L125" s="103"/>
      <c r="M125" s="315">
        <f t="shared" si="13"/>
        <v>0</v>
      </c>
      <c r="N125" s="315">
        <f t="shared" si="13"/>
        <v>0</v>
      </c>
      <c r="O125" s="133">
        <f t="shared" si="13"/>
        <v>0</v>
      </c>
      <c r="P125" s="371"/>
      <c r="Q125" s="371"/>
      <c r="R125" s="371"/>
      <c r="S125" s="371"/>
    </row>
    <row r="126" spans="2:19" s="312" customFormat="1" ht="13" x14ac:dyDescent="0.15">
      <c r="B126" s="98"/>
      <c r="C126" s="426"/>
      <c r="D126" s="437"/>
      <c r="E126" s="437"/>
      <c r="F126" s="437"/>
      <c r="G126" s="437"/>
      <c r="H126" s="438"/>
      <c r="I126" s="99"/>
      <c r="J126" s="94"/>
      <c r="K126" s="94"/>
      <c r="L126" s="103"/>
      <c r="M126" s="315">
        <f t="shared" si="13"/>
        <v>0</v>
      </c>
      <c r="N126" s="315">
        <f t="shared" si="13"/>
        <v>0</v>
      </c>
      <c r="O126" s="133">
        <f t="shared" si="13"/>
        <v>0</v>
      </c>
      <c r="P126" s="371"/>
      <c r="Q126" s="371"/>
      <c r="R126" s="371"/>
      <c r="S126" s="371"/>
    </row>
    <row r="127" spans="2:19" s="312" customFormat="1" ht="13" x14ac:dyDescent="0.15">
      <c r="B127" s="98"/>
      <c r="C127" s="426"/>
      <c r="D127" s="437"/>
      <c r="E127" s="437"/>
      <c r="F127" s="437"/>
      <c r="G127" s="437"/>
      <c r="H127" s="438"/>
      <c r="I127" s="99"/>
      <c r="J127" s="94"/>
      <c r="K127" s="94"/>
      <c r="L127" s="103"/>
      <c r="M127" s="315">
        <f t="shared" si="13"/>
        <v>0</v>
      </c>
      <c r="N127" s="315">
        <f t="shared" si="13"/>
        <v>0</v>
      </c>
      <c r="O127" s="133">
        <f t="shared" si="13"/>
        <v>0</v>
      </c>
      <c r="P127" s="371"/>
      <c r="Q127" s="371"/>
      <c r="R127" s="371"/>
      <c r="S127" s="371"/>
    </row>
    <row r="128" spans="2:19" s="312" customFormat="1" ht="13" x14ac:dyDescent="0.15">
      <c r="B128" s="98"/>
      <c r="C128" s="426"/>
      <c r="D128" s="437"/>
      <c r="E128" s="437"/>
      <c r="F128" s="437"/>
      <c r="G128" s="437"/>
      <c r="H128" s="438"/>
      <c r="I128" s="99"/>
      <c r="J128" s="94"/>
      <c r="K128" s="94"/>
      <c r="L128" s="103"/>
      <c r="M128" s="315">
        <f t="shared" si="13"/>
        <v>0</v>
      </c>
      <c r="N128" s="315">
        <f t="shared" si="13"/>
        <v>0</v>
      </c>
      <c r="O128" s="133">
        <f t="shared" si="13"/>
        <v>0</v>
      </c>
      <c r="P128" s="371"/>
      <c r="Q128" s="371"/>
      <c r="R128" s="371"/>
      <c r="S128" s="371"/>
    </row>
    <row r="129" spans="2:19" s="312" customFormat="1" ht="13" x14ac:dyDescent="0.15">
      <c r="B129" s="98"/>
      <c r="C129" s="426"/>
      <c r="D129" s="437"/>
      <c r="E129" s="437"/>
      <c r="F129" s="437"/>
      <c r="G129" s="437"/>
      <c r="H129" s="438"/>
      <c r="I129" s="99"/>
      <c r="J129" s="94"/>
      <c r="K129" s="94"/>
      <c r="L129" s="103"/>
      <c r="M129" s="315">
        <f t="shared" si="13"/>
        <v>0</v>
      </c>
      <c r="N129" s="315">
        <f t="shared" si="13"/>
        <v>0</v>
      </c>
      <c r="O129" s="133">
        <f t="shared" si="13"/>
        <v>0</v>
      </c>
      <c r="P129" s="371"/>
      <c r="Q129" s="371"/>
      <c r="R129" s="371"/>
      <c r="S129" s="371"/>
    </row>
    <row r="130" spans="2:19" s="312" customFormat="1" ht="13" x14ac:dyDescent="0.15">
      <c r="M130" s="167">
        <f>SUM(M112:M129)</f>
        <v>0</v>
      </c>
      <c r="N130" s="167">
        <f>SUM(N112:N129)</f>
        <v>0</v>
      </c>
      <c r="O130" s="167">
        <f>SUM(O112:O129)</f>
        <v>0</v>
      </c>
      <c r="P130" s="371"/>
      <c r="Q130" s="371"/>
      <c r="R130" s="371"/>
      <c r="S130" s="371"/>
    </row>
    <row r="131" spans="2:19" s="312" customFormat="1" ht="13" x14ac:dyDescent="0.15"/>
    <row r="132" spans="2:19" s="312" customFormat="1" ht="13" x14ac:dyDescent="0.15">
      <c r="B132" s="312" t="s">
        <v>267</v>
      </c>
      <c r="C132" s="319"/>
      <c r="M132" s="434" t="s">
        <v>236</v>
      </c>
      <c r="N132" s="435"/>
      <c r="O132" s="436"/>
      <c r="P132" s="371"/>
      <c r="Q132" s="371"/>
      <c r="R132" s="371"/>
      <c r="S132" s="371"/>
    </row>
    <row r="133" spans="2:19" s="312" customFormat="1" ht="28" x14ac:dyDescent="0.15">
      <c r="B133" s="348" t="s">
        <v>237</v>
      </c>
      <c r="C133" s="365" t="s">
        <v>268</v>
      </c>
      <c r="D133" s="369"/>
      <c r="E133" s="429" t="s">
        <v>247</v>
      </c>
      <c r="F133" s="430"/>
      <c r="G133" s="430"/>
      <c r="H133" s="430"/>
      <c r="I133" s="430"/>
      <c r="J133" s="430"/>
      <c r="K133" s="430"/>
      <c r="L133" s="431"/>
      <c r="M133" s="72" t="str">
        <f>+J19</f>
        <v>Industrieel onderzoek</v>
      </c>
      <c r="N133" s="72" t="str">
        <f>+K19</f>
        <v>Experimentele ontwikkeling</v>
      </c>
      <c r="O133" s="72" t="s">
        <v>242</v>
      </c>
      <c r="P133" s="371"/>
      <c r="Q133" s="371"/>
      <c r="R133" s="371"/>
      <c r="S133" s="371"/>
    </row>
    <row r="134" spans="2:19" s="312" customFormat="1" ht="13" x14ac:dyDescent="0.15">
      <c r="B134" s="98"/>
      <c r="C134" s="99"/>
      <c r="D134" s="105"/>
      <c r="E134" s="426"/>
      <c r="F134" s="427"/>
      <c r="G134" s="427"/>
      <c r="H134" s="427"/>
      <c r="I134" s="427"/>
      <c r="J134" s="427"/>
      <c r="K134" s="427"/>
      <c r="L134" s="428"/>
      <c r="M134" s="94"/>
      <c r="N134" s="94"/>
      <c r="O134" s="106"/>
      <c r="P134" s="371"/>
      <c r="Q134" s="371"/>
      <c r="R134" s="371"/>
      <c r="S134" s="371"/>
    </row>
    <row r="135" spans="2:19" s="312" customFormat="1" ht="13" x14ac:dyDescent="0.15">
      <c r="B135" s="98"/>
      <c r="C135" s="99"/>
      <c r="D135" s="105"/>
      <c r="E135" s="426"/>
      <c r="F135" s="427"/>
      <c r="G135" s="427"/>
      <c r="H135" s="427"/>
      <c r="I135" s="427"/>
      <c r="J135" s="427"/>
      <c r="K135" s="427"/>
      <c r="L135" s="428"/>
      <c r="M135" s="94"/>
      <c r="N135" s="94"/>
      <c r="O135" s="106"/>
      <c r="P135" s="371"/>
      <c r="Q135" s="371"/>
      <c r="R135" s="371"/>
      <c r="S135" s="371"/>
    </row>
    <row r="136" spans="2:19" s="312" customFormat="1" ht="13" x14ac:dyDescent="0.15">
      <c r="B136" s="98"/>
      <c r="C136" s="99"/>
      <c r="D136" s="105"/>
      <c r="E136" s="426"/>
      <c r="F136" s="427"/>
      <c r="G136" s="427"/>
      <c r="H136" s="427"/>
      <c r="I136" s="427"/>
      <c r="J136" s="427"/>
      <c r="K136" s="427"/>
      <c r="L136" s="428"/>
      <c r="M136" s="94"/>
      <c r="N136" s="94"/>
      <c r="O136" s="106"/>
      <c r="P136" s="371"/>
      <c r="Q136" s="371"/>
      <c r="R136" s="371"/>
      <c r="S136" s="371"/>
    </row>
    <row r="137" spans="2:19" s="312" customFormat="1" ht="13" x14ac:dyDescent="0.15">
      <c r="B137" s="98"/>
      <c r="C137" s="99"/>
      <c r="D137" s="105"/>
      <c r="E137" s="426"/>
      <c r="F137" s="427"/>
      <c r="G137" s="427"/>
      <c r="H137" s="427"/>
      <c r="I137" s="427"/>
      <c r="J137" s="427"/>
      <c r="K137" s="427"/>
      <c r="L137" s="428"/>
      <c r="M137" s="94"/>
      <c r="N137" s="94"/>
      <c r="O137" s="106"/>
      <c r="P137" s="371"/>
      <c r="Q137" s="371"/>
      <c r="R137" s="371"/>
      <c r="S137" s="371"/>
    </row>
    <row r="138" spans="2:19" s="312" customFormat="1" ht="13" x14ac:dyDescent="0.15">
      <c r="B138" s="98"/>
      <c r="C138" s="99"/>
      <c r="D138" s="105"/>
      <c r="E138" s="426"/>
      <c r="F138" s="427"/>
      <c r="G138" s="427"/>
      <c r="H138" s="427"/>
      <c r="I138" s="427"/>
      <c r="J138" s="427"/>
      <c r="K138" s="427"/>
      <c r="L138" s="428"/>
      <c r="M138" s="94"/>
      <c r="N138" s="94"/>
      <c r="O138" s="106"/>
      <c r="P138" s="371"/>
      <c r="Q138" s="371"/>
      <c r="R138" s="371"/>
      <c r="S138" s="371"/>
    </row>
    <row r="139" spans="2:19" s="312" customFormat="1" ht="13" x14ac:dyDescent="0.15">
      <c r="B139" s="98"/>
      <c r="C139" s="99"/>
      <c r="D139" s="105"/>
      <c r="E139" s="426"/>
      <c r="F139" s="427"/>
      <c r="G139" s="427"/>
      <c r="H139" s="427"/>
      <c r="I139" s="427"/>
      <c r="J139" s="427"/>
      <c r="K139" s="427"/>
      <c r="L139" s="428"/>
      <c r="M139" s="94"/>
      <c r="N139" s="94"/>
      <c r="O139" s="106"/>
      <c r="P139" s="371"/>
      <c r="Q139" s="371"/>
      <c r="R139" s="371"/>
      <c r="S139" s="371"/>
    </row>
    <row r="140" spans="2:19" s="312" customFormat="1" ht="13" x14ac:dyDescent="0.15">
      <c r="B140" s="98"/>
      <c r="C140" s="99"/>
      <c r="D140" s="105"/>
      <c r="E140" s="426"/>
      <c r="F140" s="427"/>
      <c r="G140" s="427"/>
      <c r="H140" s="427"/>
      <c r="I140" s="427"/>
      <c r="J140" s="427"/>
      <c r="K140" s="427"/>
      <c r="L140" s="428"/>
      <c r="M140" s="94"/>
      <c r="N140" s="94"/>
      <c r="O140" s="106"/>
      <c r="P140" s="371"/>
      <c r="Q140" s="371"/>
      <c r="R140" s="371"/>
      <c r="S140" s="371"/>
    </row>
    <row r="141" spans="2:19" s="312" customFormat="1" ht="13" x14ac:dyDescent="0.15">
      <c r="B141" s="98"/>
      <c r="C141" s="99"/>
      <c r="D141" s="105"/>
      <c r="E141" s="426"/>
      <c r="F141" s="427"/>
      <c r="G141" s="427"/>
      <c r="H141" s="427"/>
      <c r="I141" s="427"/>
      <c r="J141" s="427"/>
      <c r="K141" s="427"/>
      <c r="L141" s="428"/>
      <c r="M141" s="94"/>
      <c r="N141" s="94"/>
      <c r="O141" s="106"/>
      <c r="P141" s="371"/>
      <c r="Q141" s="371"/>
      <c r="R141" s="371"/>
      <c r="S141" s="371"/>
    </row>
    <row r="142" spans="2:19" s="312" customFormat="1" ht="13" x14ac:dyDescent="0.15">
      <c r="B142" s="98"/>
      <c r="C142" s="99"/>
      <c r="D142" s="105"/>
      <c r="E142" s="426"/>
      <c r="F142" s="427"/>
      <c r="G142" s="427"/>
      <c r="H142" s="427"/>
      <c r="I142" s="427"/>
      <c r="J142" s="427"/>
      <c r="K142" s="427"/>
      <c r="L142" s="428"/>
      <c r="M142" s="94"/>
      <c r="N142" s="94"/>
      <c r="O142" s="106"/>
      <c r="P142" s="371"/>
      <c r="Q142" s="371"/>
      <c r="R142" s="371"/>
      <c r="S142" s="371"/>
    </row>
    <row r="143" spans="2:19" s="312" customFormat="1" ht="13" x14ac:dyDescent="0.15">
      <c r="B143" s="98"/>
      <c r="C143" s="99"/>
      <c r="D143" s="105"/>
      <c r="E143" s="426"/>
      <c r="F143" s="427"/>
      <c r="G143" s="427"/>
      <c r="H143" s="427"/>
      <c r="I143" s="427"/>
      <c r="J143" s="427"/>
      <c r="K143" s="427"/>
      <c r="L143" s="428"/>
      <c r="M143" s="94"/>
      <c r="N143" s="94"/>
      <c r="O143" s="106"/>
      <c r="P143" s="371"/>
      <c r="Q143" s="371"/>
      <c r="R143" s="371"/>
      <c r="S143" s="371"/>
    </row>
    <row r="144" spans="2:19" s="312" customFormat="1" ht="13" x14ac:dyDescent="0.15">
      <c r="B144" s="98"/>
      <c r="C144" s="99"/>
      <c r="D144" s="105"/>
      <c r="E144" s="426"/>
      <c r="F144" s="427"/>
      <c r="G144" s="427"/>
      <c r="H144" s="427"/>
      <c r="I144" s="427"/>
      <c r="J144" s="427"/>
      <c r="K144" s="427"/>
      <c r="L144" s="428"/>
      <c r="M144" s="94"/>
      <c r="N144" s="94"/>
      <c r="O144" s="106"/>
      <c r="P144" s="371"/>
      <c r="Q144" s="371"/>
      <c r="R144" s="371"/>
      <c r="S144" s="371"/>
    </row>
    <row r="145" spans="1:20" s="312" customFormat="1" ht="13" x14ac:dyDescent="0.15">
      <c r="B145" s="98"/>
      <c r="C145" s="99"/>
      <c r="D145" s="105"/>
      <c r="E145" s="426"/>
      <c r="F145" s="427"/>
      <c r="G145" s="427"/>
      <c r="H145" s="427"/>
      <c r="I145" s="427"/>
      <c r="J145" s="427"/>
      <c r="K145" s="427"/>
      <c r="L145" s="428"/>
      <c r="M145" s="94"/>
      <c r="N145" s="94"/>
      <c r="O145" s="106"/>
      <c r="P145" s="371"/>
      <c r="Q145" s="371"/>
      <c r="R145" s="371"/>
      <c r="S145" s="371"/>
    </row>
    <row r="146" spans="1:20" s="312" customFormat="1" ht="13" x14ac:dyDescent="0.15">
      <c r="B146" s="98"/>
      <c r="C146" s="99"/>
      <c r="D146" s="105"/>
      <c r="E146" s="426"/>
      <c r="F146" s="427"/>
      <c r="G146" s="427"/>
      <c r="H146" s="427"/>
      <c r="I146" s="427"/>
      <c r="J146" s="427"/>
      <c r="K146" s="427"/>
      <c r="L146" s="428"/>
      <c r="M146" s="94"/>
      <c r="N146" s="94"/>
      <c r="O146" s="106"/>
      <c r="P146" s="371"/>
      <c r="Q146" s="371"/>
      <c r="R146" s="371"/>
      <c r="S146" s="371"/>
    </row>
    <row r="147" spans="1:20" s="312" customFormat="1" ht="13" x14ac:dyDescent="0.15">
      <c r="B147" s="98"/>
      <c r="C147" s="99"/>
      <c r="D147" s="105"/>
      <c r="E147" s="426"/>
      <c r="F147" s="427"/>
      <c r="G147" s="427"/>
      <c r="H147" s="427"/>
      <c r="I147" s="427"/>
      <c r="J147" s="427"/>
      <c r="K147" s="427"/>
      <c r="L147" s="428"/>
      <c r="M147" s="94"/>
      <c r="N147" s="94"/>
      <c r="O147" s="106"/>
      <c r="P147" s="371"/>
      <c r="Q147" s="371"/>
      <c r="R147" s="371"/>
      <c r="S147" s="371"/>
    </row>
    <row r="148" spans="1:20" s="312" customFormat="1" ht="13" x14ac:dyDescent="0.15">
      <c r="B148" s="98"/>
      <c r="C148" s="99"/>
      <c r="D148" s="105"/>
      <c r="E148" s="426"/>
      <c r="F148" s="427"/>
      <c r="G148" s="427"/>
      <c r="H148" s="427"/>
      <c r="I148" s="427"/>
      <c r="J148" s="427"/>
      <c r="K148" s="427"/>
      <c r="L148" s="428"/>
      <c r="M148" s="94"/>
      <c r="N148" s="94"/>
      <c r="O148" s="106"/>
      <c r="P148" s="371"/>
      <c r="Q148" s="371"/>
      <c r="R148" s="371"/>
      <c r="S148" s="371"/>
    </row>
    <row r="149" spans="1:20" s="312" customFormat="1" ht="13" x14ac:dyDescent="0.15">
      <c r="B149" s="98"/>
      <c r="C149" s="99"/>
      <c r="D149" s="105"/>
      <c r="E149" s="426"/>
      <c r="F149" s="427"/>
      <c r="G149" s="427"/>
      <c r="H149" s="427"/>
      <c r="I149" s="427"/>
      <c r="J149" s="427"/>
      <c r="K149" s="427"/>
      <c r="L149" s="428"/>
      <c r="M149" s="94"/>
      <c r="N149" s="94"/>
      <c r="O149" s="106"/>
      <c r="P149" s="371"/>
      <c r="Q149" s="371"/>
      <c r="R149" s="371"/>
      <c r="S149" s="371"/>
    </row>
    <row r="150" spans="1:20" s="312" customFormat="1" ht="13" x14ac:dyDescent="0.15">
      <c r="B150" s="98"/>
      <c r="C150" s="99"/>
      <c r="D150" s="105"/>
      <c r="E150" s="426"/>
      <c r="F150" s="427"/>
      <c r="G150" s="427"/>
      <c r="H150" s="427"/>
      <c r="I150" s="427"/>
      <c r="J150" s="427"/>
      <c r="K150" s="427"/>
      <c r="L150" s="428"/>
      <c r="M150" s="94"/>
      <c r="N150" s="94"/>
      <c r="O150" s="106"/>
      <c r="P150" s="371"/>
      <c r="Q150" s="371"/>
      <c r="R150" s="371"/>
      <c r="S150" s="371"/>
    </row>
    <row r="151" spans="1:20" s="312" customFormat="1" ht="13" x14ac:dyDescent="0.15">
      <c r="B151" s="98"/>
      <c r="C151" s="99"/>
      <c r="D151" s="105"/>
      <c r="E151" s="426"/>
      <c r="F151" s="427"/>
      <c r="G151" s="427"/>
      <c r="H151" s="427"/>
      <c r="I151" s="427"/>
      <c r="J151" s="427"/>
      <c r="K151" s="427"/>
      <c r="L151" s="428"/>
      <c r="M151" s="94"/>
      <c r="N151" s="94"/>
      <c r="O151" s="106"/>
      <c r="P151" s="371"/>
      <c r="Q151" s="371"/>
      <c r="R151" s="371"/>
      <c r="S151" s="371"/>
    </row>
    <row r="152" spans="1:20" s="312" customFormat="1" ht="13" x14ac:dyDescent="0.15">
      <c r="M152" s="316">
        <f>SUM(M134:M151)</f>
        <v>0</v>
      </c>
      <c r="N152" s="316">
        <f>SUM(N134:N151)</f>
        <v>0</v>
      </c>
      <c r="O152" s="257">
        <f>SUM(O134:O151)</f>
        <v>0</v>
      </c>
      <c r="P152" s="371"/>
      <c r="Q152" s="371"/>
      <c r="R152" s="371"/>
      <c r="S152" s="371"/>
    </row>
    <row r="153" spans="1:20" s="312" customFormat="1" ht="13" x14ac:dyDescent="0.15">
      <c r="M153" s="374"/>
      <c r="N153" s="374"/>
      <c r="P153" s="371"/>
      <c r="Q153" s="371"/>
      <c r="R153" s="371"/>
      <c r="S153" s="371"/>
    </row>
    <row r="154" spans="1:20" s="312" customFormat="1" ht="13" x14ac:dyDescent="0.15">
      <c r="I154" s="312" t="s">
        <v>269</v>
      </c>
      <c r="M154" s="314">
        <f>+M108+M130+M152</f>
        <v>0</v>
      </c>
      <c r="N154" s="314">
        <f>+N108+N130+N152</f>
        <v>0</v>
      </c>
      <c r="O154" s="167">
        <f>O108+O130+O152</f>
        <v>0</v>
      </c>
      <c r="P154" s="371"/>
      <c r="Q154" s="371"/>
      <c r="R154" s="371"/>
      <c r="S154" s="371"/>
    </row>
    <row r="155" spans="1:20" s="312" customFormat="1" ht="13" x14ac:dyDescent="0.15">
      <c r="P155" s="73"/>
      <c r="Q155" s="73"/>
      <c r="R155" s="73"/>
      <c r="S155" s="73"/>
    </row>
    <row r="156" spans="1:20" ht="13" x14ac:dyDescent="0.15">
      <c r="B156" s="324" t="s">
        <v>270</v>
      </c>
      <c r="C156" s="325"/>
      <c r="D156" s="375"/>
      <c r="E156" s="376"/>
      <c r="F156" s="325"/>
      <c r="G156" s="325"/>
      <c r="H156" s="325"/>
      <c r="I156" s="325"/>
      <c r="J156" s="325"/>
      <c r="K156" s="325"/>
      <c r="L156" s="325"/>
      <c r="M156" s="325"/>
      <c r="N156" s="325"/>
      <c r="O156" s="325"/>
      <c r="P156" s="377"/>
      <c r="Q156" s="327"/>
      <c r="R156" s="327"/>
      <c r="S156" s="327"/>
      <c r="T156" s="319"/>
    </row>
    <row r="157" spans="1:20" ht="13" x14ac:dyDescent="0.15">
      <c r="B157" s="324" t="s">
        <v>271</v>
      </c>
      <c r="C157" s="325"/>
      <c r="D157" s="375"/>
      <c r="E157" s="376"/>
      <c r="F157" s="325"/>
      <c r="G157" s="325"/>
      <c r="H157" s="325"/>
      <c r="I157" s="325"/>
      <c r="J157" s="325"/>
      <c r="K157" s="325"/>
      <c r="L157" s="325"/>
      <c r="M157" s="325"/>
      <c r="N157" s="378"/>
      <c r="O157" s="325"/>
      <c r="P157" s="379"/>
      <c r="Q157" s="327"/>
      <c r="R157" s="327"/>
      <c r="S157" s="327"/>
      <c r="T157" s="319"/>
    </row>
    <row r="158" spans="1:20" ht="13" x14ac:dyDescent="0.15">
      <c r="B158" s="319"/>
      <c r="C158" s="361"/>
      <c r="D158" s="319"/>
      <c r="E158" s="319"/>
      <c r="F158" s="319"/>
      <c r="G158" s="319"/>
      <c r="H158" s="319"/>
      <c r="I158" s="319"/>
      <c r="J158" s="319"/>
      <c r="K158" s="319"/>
      <c r="L158" s="319"/>
      <c r="M158" s="319"/>
      <c r="N158" s="319"/>
      <c r="O158" s="319"/>
      <c r="P158" s="319"/>
      <c r="Q158" s="319"/>
      <c r="R158" s="319"/>
      <c r="S158" s="319"/>
    </row>
    <row r="159" spans="1:20" ht="28" x14ac:dyDescent="0.15">
      <c r="A159" s="3"/>
      <c r="B159" s="367" t="s">
        <v>272</v>
      </c>
      <c r="C159" s="373"/>
      <c r="D159" s="373"/>
      <c r="E159" s="373"/>
      <c r="F159" s="373"/>
      <c r="G159" s="373"/>
      <c r="H159" s="373"/>
      <c r="I159" s="373"/>
      <c r="J159" s="373"/>
      <c r="K159" s="373"/>
      <c r="L159" s="72" t="str">
        <f>+J19</f>
        <v>Industrieel onderzoek</v>
      </c>
      <c r="M159" s="380" t="str">
        <f>+K19</f>
        <v>Experimentele ontwikkeling</v>
      </c>
      <c r="N159" s="359" t="s">
        <v>242</v>
      </c>
      <c r="O159" s="381" t="s">
        <v>175</v>
      </c>
      <c r="P159" s="382"/>
      <c r="Q159" s="383"/>
      <c r="R159" s="383"/>
      <c r="S159" s="383"/>
      <c r="T159" s="383"/>
    </row>
    <row r="160" spans="1:20" ht="13" x14ac:dyDescent="0.15">
      <c r="B160" s="384" t="s">
        <v>233</v>
      </c>
      <c r="C160" s="385" t="s">
        <v>234</v>
      </c>
      <c r="D160" s="385"/>
      <c r="E160" s="385"/>
      <c r="F160" s="385"/>
      <c r="G160" s="385"/>
      <c r="H160" s="385"/>
      <c r="I160" s="385"/>
      <c r="J160" s="385"/>
      <c r="K160" s="385"/>
      <c r="L160" s="310">
        <f>M56</f>
        <v>0</v>
      </c>
      <c r="M160" s="310">
        <f>N56</f>
        <v>0</v>
      </c>
      <c r="N160" s="310">
        <f>O56</f>
        <v>0</v>
      </c>
      <c r="O160" s="386">
        <f>SUM(L160:N160)</f>
        <v>0</v>
      </c>
      <c r="P160" s="387"/>
      <c r="Q160" s="337"/>
      <c r="R160" s="337"/>
      <c r="S160" s="337"/>
      <c r="T160" s="337"/>
    </row>
    <row r="161" spans="2:21" ht="13" x14ac:dyDescent="0.15">
      <c r="B161" s="384" t="s">
        <v>244</v>
      </c>
      <c r="C161" s="385" t="s">
        <v>245</v>
      </c>
      <c r="D161" s="385"/>
      <c r="E161" s="385"/>
      <c r="F161" s="385"/>
      <c r="G161" s="385"/>
      <c r="H161" s="385"/>
      <c r="I161" s="385"/>
      <c r="J161" s="385"/>
      <c r="K161" s="385"/>
      <c r="L161" s="310">
        <f>M84</f>
        <v>0</v>
      </c>
      <c r="M161" s="310">
        <f>N84</f>
        <v>0</v>
      </c>
      <c r="N161" s="310">
        <f>O84</f>
        <v>0</v>
      </c>
      <c r="O161" s="386">
        <f>SUM(L161:N161)</f>
        <v>0</v>
      </c>
      <c r="P161" s="387"/>
      <c r="Q161" s="337"/>
      <c r="R161" s="337"/>
      <c r="S161" s="337"/>
      <c r="T161" s="337"/>
    </row>
    <row r="162" spans="2:21" ht="13" x14ac:dyDescent="0.15">
      <c r="B162" s="384" t="s">
        <v>257</v>
      </c>
      <c r="C162" s="385" t="s">
        <v>258</v>
      </c>
      <c r="D162" s="385"/>
      <c r="E162" s="385"/>
      <c r="F162" s="385"/>
      <c r="G162" s="385"/>
      <c r="H162" s="385"/>
      <c r="I162" s="385"/>
      <c r="J162" s="385"/>
      <c r="K162" s="385"/>
      <c r="L162" s="310">
        <f>M154</f>
        <v>0</v>
      </c>
      <c r="M162" s="310">
        <f>N154</f>
        <v>0</v>
      </c>
      <c r="N162" s="310">
        <f>O154</f>
        <v>0</v>
      </c>
      <c r="O162" s="386">
        <f>SUM(L162:N162)</f>
        <v>0</v>
      </c>
      <c r="P162" s="387"/>
      <c r="Q162" s="337"/>
      <c r="R162" s="337"/>
      <c r="S162" s="337"/>
      <c r="T162" s="337"/>
    </row>
    <row r="163" spans="2:21" ht="13" x14ac:dyDescent="0.15">
      <c r="B163" s="312"/>
      <c r="C163" s="312"/>
      <c r="D163" s="319"/>
      <c r="E163" s="319"/>
      <c r="F163" s="319"/>
      <c r="G163" s="319"/>
      <c r="H163" s="319"/>
      <c r="I163" s="319"/>
      <c r="J163" s="319"/>
      <c r="K163" s="319"/>
      <c r="L163" s="388"/>
      <c r="M163" s="389"/>
      <c r="N163" s="319"/>
      <c r="O163" s="390"/>
      <c r="P163" s="390"/>
      <c r="Q163" s="337"/>
      <c r="R163" s="337"/>
      <c r="S163" s="337"/>
      <c r="T163" s="337"/>
    </row>
    <row r="164" spans="2:21" ht="13" x14ac:dyDescent="0.15">
      <c r="B164" s="391" t="s">
        <v>273</v>
      </c>
      <c r="C164" s="392" t="s">
        <v>274</v>
      </c>
      <c r="D164" s="392"/>
      <c r="E164" s="392"/>
      <c r="F164" s="392"/>
      <c r="G164" s="392"/>
      <c r="H164" s="392"/>
      <c r="I164" s="392"/>
      <c r="J164" s="392"/>
      <c r="K164" s="392"/>
      <c r="L164" s="135">
        <f>SUM(L160:L162)</f>
        <v>0</v>
      </c>
      <c r="M164" s="135">
        <f>SUM(M160:M162)</f>
        <v>0</v>
      </c>
      <c r="N164" s="135">
        <f>SUM(N160:N162)</f>
        <v>0</v>
      </c>
      <c r="O164" s="167">
        <f>SUM(O160:O162)</f>
        <v>0</v>
      </c>
      <c r="P164" s="242"/>
      <c r="Q164" s="337"/>
      <c r="R164" s="337"/>
      <c r="S164" s="337"/>
      <c r="T164" s="337"/>
    </row>
    <row r="165" spans="2:21" ht="13" x14ac:dyDescent="0.15">
      <c r="B165" s="393"/>
      <c r="C165" s="393"/>
      <c r="D165" s="319"/>
      <c r="E165" s="319"/>
      <c r="F165" s="319"/>
      <c r="G165" s="319"/>
      <c r="H165" s="319"/>
      <c r="I165" s="319"/>
      <c r="J165" s="319"/>
      <c r="K165" s="319"/>
      <c r="L165" s="388"/>
      <c r="M165" s="389"/>
      <c r="N165" s="319"/>
      <c r="O165" s="319"/>
      <c r="P165" s="319"/>
      <c r="Q165" s="337"/>
      <c r="R165" s="337"/>
      <c r="S165" s="337"/>
      <c r="T165" s="337"/>
    </row>
    <row r="166" spans="2:21" ht="13" x14ac:dyDescent="0.15">
      <c r="B166" s="384" t="s">
        <v>275</v>
      </c>
      <c r="C166" s="385"/>
      <c r="D166" s="385"/>
      <c r="E166" s="385"/>
      <c r="F166" s="394"/>
      <c r="G166" s="385"/>
      <c r="H166" s="385"/>
      <c r="I166" s="385"/>
      <c r="J166" s="395"/>
      <c r="K166" s="395"/>
      <c r="L166" s="260" t="e">
        <f>+Deelnemersoverzicht!E24</f>
        <v>#N/A</v>
      </c>
      <c r="M166" s="260" t="e">
        <f>+Deelnemersoverzicht!F24</f>
        <v>#N/A</v>
      </c>
      <c r="N166" s="260">
        <f>+Deelnemersoverzicht!G24</f>
        <v>0</v>
      </c>
      <c r="O166" s="74"/>
      <c r="P166" s="243"/>
      <c r="Q166" s="337"/>
      <c r="R166" s="337"/>
      <c r="S166" s="337"/>
      <c r="T166" s="337"/>
    </row>
    <row r="167" spans="2:21" ht="13" x14ac:dyDescent="0.15">
      <c r="B167" s="384" t="s">
        <v>276</v>
      </c>
      <c r="C167" s="385"/>
      <c r="D167" s="385"/>
      <c r="E167" s="385"/>
      <c r="F167" s="385"/>
      <c r="G167" s="385"/>
      <c r="H167" s="385"/>
      <c r="I167" s="385"/>
      <c r="J167" s="385"/>
      <c r="K167" s="385"/>
      <c r="L167" s="167" t="e">
        <f>L164*L166</f>
        <v>#N/A</v>
      </c>
      <c r="M167" s="167" t="e">
        <f>M164*M166</f>
        <v>#N/A</v>
      </c>
      <c r="N167" s="167">
        <f>N164*N166</f>
        <v>0</v>
      </c>
      <c r="O167" s="75"/>
      <c r="P167" s="242"/>
      <c r="Q167" s="337"/>
      <c r="R167" s="337"/>
      <c r="S167" s="337"/>
      <c r="T167" s="337"/>
    </row>
    <row r="168" spans="2:21" x14ac:dyDescent="0.2">
      <c r="B168" s="391" t="s">
        <v>195</v>
      </c>
      <c r="C168" s="392"/>
      <c r="D168" s="392"/>
      <c r="E168" s="392"/>
      <c r="F168" s="392"/>
      <c r="G168" s="396"/>
      <c r="H168" s="397"/>
      <c r="J168" s="397"/>
      <c r="K168" s="397"/>
      <c r="L168" s="398"/>
      <c r="M168" s="399"/>
      <c r="N168" s="400"/>
      <c r="O168" s="107"/>
      <c r="P168" s="242"/>
      <c r="Q168" s="337"/>
      <c r="R168" s="337"/>
      <c r="S168" s="337"/>
      <c r="T168" s="337"/>
    </row>
    <row r="169" spans="2:21" ht="13" x14ac:dyDescent="0.15">
      <c r="B169" s="391" t="s">
        <v>277</v>
      </c>
      <c r="C169" s="392"/>
      <c r="D169" s="392"/>
      <c r="E169" s="392"/>
      <c r="F169" s="392"/>
      <c r="G169" s="392"/>
      <c r="H169" s="392"/>
      <c r="I169" s="392"/>
      <c r="J169" s="392"/>
      <c r="K169" s="392"/>
      <c r="L169" s="401"/>
      <c r="M169" s="391"/>
      <c r="N169" s="400"/>
      <c r="O169" s="167" t="e">
        <f>SUM(L167:N167)-O168</f>
        <v>#N/A</v>
      </c>
      <c r="P169" s="242"/>
      <c r="Q169" s="337"/>
      <c r="R169" s="337"/>
      <c r="S169" s="337"/>
      <c r="T169" s="337"/>
    </row>
    <row r="170" spans="2:21" ht="15" customHeight="1" x14ac:dyDescent="0.2">
      <c r="B170" s="472" t="s">
        <v>215</v>
      </c>
      <c r="C170" s="473"/>
      <c r="D170" s="392"/>
      <c r="E170" s="402"/>
      <c r="F170" s="397"/>
      <c r="G170" s="403"/>
      <c r="H170" s="397"/>
      <c r="I170" s="397"/>
      <c r="J170" s="404" t="str">
        <f>IF(O170&lt;1,"Let op: Vergeet niet de door u gevraagde subsidie in te vullen! →",IF((O170-O169)&gt;1,"LET OP: U vraagt meer dan de maximale berekende subsidie aan!",IF(O170&gt;500000,"LET OP: De maximale subsidie voor deze regeling betreft €500.000 per project!","")))</f>
        <v>Let op: Vergeet niet de door u gevraagde subsidie in te vullen! →</v>
      </c>
      <c r="K170" s="404"/>
      <c r="L170" s="167" t="e">
        <f>IF(L167&gt;0,O170/(O169+O168)*L167,0)</f>
        <v>#N/A</v>
      </c>
      <c r="M170" s="167" t="e">
        <f>IF(M167&gt;0,O170/(O169+O168)*M167,0)</f>
        <v>#N/A</v>
      </c>
      <c r="N170" s="167">
        <f>IF(N167&gt;0,O170/(O169+O168)*N167,0)</f>
        <v>0</v>
      </c>
      <c r="O170" s="214"/>
      <c r="P170" s="405"/>
      <c r="Q170" s="337"/>
      <c r="R170" s="337"/>
      <c r="S170" s="337"/>
      <c r="T170" s="337"/>
    </row>
    <row r="171" spans="2:21" ht="13" x14ac:dyDescent="0.15">
      <c r="B171" s="319"/>
      <c r="C171" s="319"/>
      <c r="D171" s="319"/>
      <c r="E171" s="319"/>
      <c r="F171" s="319"/>
      <c r="G171" s="319"/>
      <c r="H171" s="319"/>
      <c r="I171" s="319"/>
      <c r="J171" s="319"/>
      <c r="K171" s="319"/>
      <c r="L171" s="319"/>
      <c r="M171" s="319"/>
      <c r="N171" s="319"/>
      <c r="O171" s="319"/>
      <c r="P171" s="319"/>
      <c r="Q171" s="319"/>
      <c r="R171" s="319"/>
      <c r="S171" s="319"/>
      <c r="T171" s="319"/>
    </row>
    <row r="172" spans="2:21" ht="13" x14ac:dyDescent="0.15">
      <c r="B172" s="324" t="s">
        <v>278</v>
      </c>
      <c r="C172" s="325"/>
      <c r="D172" s="375"/>
      <c r="E172" s="376"/>
      <c r="F172" s="325"/>
      <c r="G172" s="325"/>
      <c r="H172" s="325"/>
      <c r="I172" s="325"/>
      <c r="J172" s="325"/>
      <c r="K172" s="325"/>
      <c r="L172" s="325"/>
      <c r="M172" s="325"/>
      <c r="N172" s="378"/>
      <c r="O172" s="325"/>
      <c r="P172" s="379"/>
      <c r="Q172" s="327"/>
      <c r="R172" s="327"/>
      <c r="S172" s="327"/>
    </row>
    <row r="173" spans="2:21" ht="13" x14ac:dyDescent="0.15">
      <c r="B173" s="324" t="s">
        <v>279</v>
      </c>
      <c r="C173" s="325"/>
      <c r="D173" s="375"/>
      <c r="E173" s="376"/>
      <c r="F173" s="325"/>
      <c r="G173" s="325"/>
      <c r="H173" s="325"/>
      <c r="I173" s="325"/>
      <c r="J173" s="325"/>
      <c r="K173" s="325"/>
      <c r="L173" s="325"/>
      <c r="M173" s="325"/>
      <c r="N173" s="378"/>
      <c r="O173" s="325"/>
      <c r="P173" s="379"/>
      <c r="Q173" s="327"/>
      <c r="R173" s="327"/>
      <c r="S173" s="327"/>
    </row>
    <row r="174" spans="2:21" ht="14" thickBot="1" x14ac:dyDescent="0.2">
      <c r="B174" s="319"/>
      <c r="C174" s="319"/>
      <c r="D174" s="319"/>
      <c r="E174" s="319"/>
      <c r="F174" s="319"/>
      <c r="G174" s="319"/>
      <c r="H174" s="319"/>
      <c r="I174" s="319"/>
      <c r="J174" s="319"/>
      <c r="K174" s="319"/>
      <c r="L174" s="319"/>
      <c r="M174" s="319"/>
      <c r="N174" s="319"/>
      <c r="O174" s="319"/>
      <c r="P174" s="319"/>
      <c r="Q174" s="42"/>
      <c r="R174" s="42"/>
      <c r="S174" s="42"/>
    </row>
    <row r="175" spans="2:21" ht="13" x14ac:dyDescent="0.15">
      <c r="B175" s="406" t="s">
        <v>280</v>
      </c>
      <c r="C175" s="407" t="s">
        <v>213</v>
      </c>
      <c r="D175" s="408"/>
      <c r="E175" s="408"/>
      <c r="F175" s="408"/>
      <c r="G175" s="408"/>
      <c r="H175" s="408"/>
      <c r="I175" s="408"/>
      <c r="J175" s="408"/>
      <c r="K175" s="408"/>
      <c r="L175" s="408"/>
      <c r="M175" s="409"/>
      <c r="N175" s="408"/>
      <c r="O175" s="136">
        <f>O164</f>
        <v>0</v>
      </c>
      <c r="P175" s="244"/>
      <c r="Q175" s="42"/>
      <c r="R175" s="42"/>
      <c r="S175" s="42"/>
      <c r="U175" s="42"/>
    </row>
    <row r="176" spans="2:21" ht="13" x14ac:dyDescent="0.15">
      <c r="B176" s="410" t="s">
        <v>281</v>
      </c>
      <c r="C176" s="411" t="s">
        <v>195</v>
      </c>
      <c r="D176" s="412"/>
      <c r="E176" s="412"/>
      <c r="F176" s="412"/>
      <c r="G176" s="412"/>
      <c r="H176" s="412"/>
      <c r="I176" s="412"/>
      <c r="J176" s="412"/>
      <c r="K176" s="412"/>
      <c r="L176" s="412"/>
      <c r="M176" s="413"/>
      <c r="N176" s="412"/>
      <c r="O176" s="137">
        <f>O168</f>
        <v>0</v>
      </c>
      <c r="P176" s="244"/>
      <c r="Q176" s="42"/>
      <c r="R176" s="42"/>
      <c r="S176" s="42"/>
      <c r="U176" s="42"/>
    </row>
    <row r="177" spans="2:21" ht="13" x14ac:dyDescent="0.15">
      <c r="B177" s="410" t="s">
        <v>282</v>
      </c>
      <c r="C177" s="411" t="s">
        <v>283</v>
      </c>
      <c r="D177" s="412"/>
      <c r="E177" s="412"/>
      <c r="F177" s="412"/>
      <c r="G177" s="412"/>
      <c r="H177" s="412"/>
      <c r="I177" s="412"/>
      <c r="J177" s="412"/>
      <c r="K177" s="412"/>
      <c r="L177" s="412"/>
      <c r="M177" s="413"/>
      <c r="N177" s="412"/>
      <c r="O177" s="137">
        <f>O170</f>
        <v>0</v>
      </c>
      <c r="P177" s="244"/>
      <c r="Q177" s="42"/>
      <c r="R177" s="42"/>
      <c r="S177" s="42"/>
      <c r="U177" s="42"/>
    </row>
    <row r="178" spans="2:21" ht="13" x14ac:dyDescent="0.15">
      <c r="B178" s="319"/>
      <c r="C178" s="319"/>
      <c r="D178" s="319"/>
      <c r="E178" s="319"/>
      <c r="F178" s="319"/>
      <c r="G178" s="319"/>
      <c r="H178" s="319"/>
      <c r="I178" s="319"/>
      <c r="J178" s="319"/>
      <c r="K178" s="319"/>
      <c r="L178" s="319"/>
      <c r="M178" s="319"/>
      <c r="N178" s="319"/>
      <c r="O178" s="319"/>
      <c r="P178" s="319"/>
      <c r="Q178" s="319"/>
      <c r="R178" s="319"/>
      <c r="S178" s="319"/>
      <c r="U178" s="42"/>
    </row>
    <row r="179" spans="2:21" ht="13" x14ac:dyDescent="0.15">
      <c r="B179" s="324" t="s">
        <v>284</v>
      </c>
      <c r="C179" s="325"/>
      <c r="D179" s="375"/>
      <c r="E179" s="376"/>
      <c r="F179" s="325"/>
      <c r="G179" s="325"/>
      <c r="H179" s="325"/>
      <c r="I179" s="325"/>
      <c r="J179" s="325"/>
      <c r="K179" s="325"/>
      <c r="L179" s="325"/>
      <c r="M179" s="325"/>
      <c r="N179" s="325"/>
      <c r="O179" s="325"/>
      <c r="P179" s="345"/>
      <c r="Q179" s="337"/>
      <c r="R179" s="337"/>
      <c r="S179" s="337"/>
      <c r="T179" s="319"/>
    </row>
    <row r="180" spans="2:21" ht="13" x14ac:dyDescent="0.15">
      <c r="B180" s="564"/>
      <c r="C180" s="565"/>
      <c r="D180" s="565"/>
      <c r="E180" s="565"/>
      <c r="F180" s="565"/>
      <c r="G180" s="565"/>
      <c r="H180" s="565"/>
      <c r="I180" s="565"/>
      <c r="J180" s="565"/>
      <c r="K180" s="565"/>
      <c r="L180" s="565"/>
      <c r="M180" s="565"/>
      <c r="N180" s="565"/>
      <c r="O180" s="301"/>
      <c r="P180" s="42"/>
      <c r="Q180" s="42"/>
      <c r="R180" s="42"/>
      <c r="S180" s="42"/>
      <c r="T180" s="319"/>
    </row>
    <row r="181" spans="2:21" ht="13" x14ac:dyDescent="0.15">
      <c r="B181" s="560"/>
      <c r="C181" s="561"/>
      <c r="D181" s="561"/>
      <c r="E181" s="561"/>
      <c r="F181" s="561"/>
      <c r="G181" s="561"/>
      <c r="H181" s="561"/>
      <c r="I181" s="561"/>
      <c r="J181" s="561"/>
      <c r="K181" s="561"/>
      <c r="L181" s="561"/>
      <c r="M181" s="561"/>
      <c r="N181" s="561"/>
      <c r="O181" s="301"/>
      <c r="P181" s="42"/>
      <c r="Q181" s="42"/>
      <c r="R181" s="42"/>
      <c r="S181" s="42"/>
      <c r="T181" s="319"/>
    </row>
    <row r="182" spans="2:21" ht="13" x14ac:dyDescent="0.15">
      <c r="B182" s="560"/>
      <c r="C182" s="561"/>
      <c r="D182" s="561"/>
      <c r="E182" s="561"/>
      <c r="F182" s="561"/>
      <c r="G182" s="561"/>
      <c r="H182" s="561"/>
      <c r="I182" s="561"/>
      <c r="J182" s="561"/>
      <c r="K182" s="561"/>
      <c r="L182" s="561"/>
      <c r="M182" s="561"/>
      <c r="N182" s="561"/>
      <c r="O182" s="301"/>
      <c r="P182" s="42"/>
      <c r="Q182" s="42"/>
      <c r="R182" s="42"/>
      <c r="S182" s="42"/>
      <c r="T182" s="319"/>
    </row>
    <row r="183" spans="2:21" ht="13" x14ac:dyDescent="0.15">
      <c r="B183" s="560"/>
      <c r="C183" s="561"/>
      <c r="D183" s="561"/>
      <c r="E183" s="561"/>
      <c r="F183" s="561"/>
      <c r="G183" s="561"/>
      <c r="H183" s="561"/>
      <c r="I183" s="561"/>
      <c r="J183" s="561"/>
      <c r="K183" s="561"/>
      <c r="L183" s="561"/>
      <c r="M183" s="561"/>
      <c r="N183" s="561"/>
      <c r="O183" s="301"/>
      <c r="P183" s="42"/>
      <c r="Q183" s="42"/>
      <c r="R183" s="42"/>
      <c r="S183" s="42"/>
      <c r="T183" s="319"/>
    </row>
    <row r="184" spans="2:21" ht="13" x14ac:dyDescent="0.15">
      <c r="B184" s="560"/>
      <c r="C184" s="561"/>
      <c r="D184" s="561"/>
      <c r="E184" s="561"/>
      <c r="F184" s="561"/>
      <c r="G184" s="561"/>
      <c r="H184" s="561"/>
      <c r="I184" s="561"/>
      <c r="J184" s="561"/>
      <c r="K184" s="561"/>
      <c r="L184" s="561"/>
      <c r="M184" s="561"/>
      <c r="N184" s="561"/>
      <c r="O184" s="301"/>
      <c r="P184" s="42"/>
      <c r="Q184" s="42"/>
      <c r="R184" s="42"/>
      <c r="S184" s="42"/>
      <c r="T184" s="319"/>
    </row>
    <row r="185" spans="2:21" ht="13" x14ac:dyDescent="0.15">
      <c r="B185" s="560"/>
      <c r="C185" s="561"/>
      <c r="D185" s="561"/>
      <c r="E185" s="561"/>
      <c r="F185" s="561"/>
      <c r="G185" s="561"/>
      <c r="H185" s="561"/>
      <c r="I185" s="561"/>
      <c r="J185" s="561"/>
      <c r="K185" s="561"/>
      <c r="L185" s="561"/>
      <c r="M185" s="561"/>
      <c r="N185" s="561"/>
      <c r="O185" s="301"/>
      <c r="P185" s="42"/>
      <c r="Q185" s="42"/>
      <c r="R185" s="42"/>
      <c r="S185" s="42"/>
      <c r="T185" s="319"/>
    </row>
    <row r="186" spans="2:21" ht="13" x14ac:dyDescent="0.15">
      <c r="B186" s="560"/>
      <c r="C186" s="561"/>
      <c r="D186" s="561"/>
      <c r="E186" s="561"/>
      <c r="F186" s="561"/>
      <c r="G186" s="561"/>
      <c r="H186" s="561"/>
      <c r="I186" s="561"/>
      <c r="J186" s="561"/>
      <c r="K186" s="561"/>
      <c r="L186" s="561"/>
      <c r="M186" s="561"/>
      <c r="N186" s="561"/>
      <c r="O186" s="301"/>
      <c r="P186" s="42"/>
      <c r="Q186" s="42"/>
      <c r="R186" s="42"/>
      <c r="S186" s="42"/>
      <c r="T186" s="319"/>
    </row>
    <row r="187" spans="2:21" ht="13" x14ac:dyDescent="0.15">
      <c r="B187" s="560"/>
      <c r="C187" s="561"/>
      <c r="D187" s="561"/>
      <c r="E187" s="561"/>
      <c r="F187" s="561"/>
      <c r="G187" s="561"/>
      <c r="H187" s="561"/>
      <c r="I187" s="561"/>
      <c r="J187" s="561"/>
      <c r="K187" s="561"/>
      <c r="L187" s="561"/>
      <c r="M187" s="561"/>
      <c r="N187" s="561"/>
      <c r="O187" s="301"/>
      <c r="P187" s="42"/>
      <c r="Q187" s="42"/>
      <c r="R187" s="42"/>
      <c r="S187" s="42"/>
      <c r="T187" s="319"/>
    </row>
    <row r="188" spans="2:21" ht="13" x14ac:dyDescent="0.15">
      <c r="B188" s="560"/>
      <c r="C188" s="561"/>
      <c r="D188" s="561"/>
      <c r="E188" s="561"/>
      <c r="F188" s="561"/>
      <c r="G188" s="561"/>
      <c r="H188" s="561"/>
      <c r="I188" s="561"/>
      <c r="J188" s="561"/>
      <c r="K188" s="561"/>
      <c r="L188" s="561"/>
      <c r="M188" s="561"/>
      <c r="N188" s="561"/>
      <c r="O188" s="301"/>
      <c r="P188" s="42"/>
      <c r="Q188" s="42"/>
      <c r="R188" s="42"/>
      <c r="S188" s="42"/>
      <c r="T188" s="319"/>
    </row>
    <row r="189" spans="2:21" ht="13" x14ac:dyDescent="0.15">
      <c r="B189" s="562"/>
      <c r="C189" s="563"/>
      <c r="D189" s="563"/>
      <c r="E189" s="563"/>
      <c r="F189" s="563"/>
      <c r="G189" s="563"/>
      <c r="H189" s="563"/>
      <c r="I189" s="563"/>
      <c r="J189" s="563"/>
      <c r="K189" s="563"/>
      <c r="L189" s="563"/>
      <c r="M189" s="563"/>
      <c r="N189" s="563"/>
      <c r="O189" s="302"/>
      <c r="P189" s="42"/>
      <c r="Q189" s="42"/>
      <c r="R189" s="42"/>
      <c r="S189" s="42"/>
      <c r="T189" s="319"/>
    </row>
    <row r="190" spans="2:21" ht="13" x14ac:dyDescent="0.15">
      <c r="B190" s="319"/>
      <c r="C190" s="319"/>
      <c r="D190" s="319"/>
      <c r="E190" s="319"/>
      <c r="F190" s="319"/>
      <c r="G190" s="319"/>
      <c r="H190" s="319"/>
      <c r="I190" s="319"/>
      <c r="J190" s="319"/>
      <c r="K190" s="319"/>
      <c r="L190" s="319"/>
      <c r="M190" s="319"/>
      <c r="N190" s="319"/>
      <c r="O190" s="319"/>
      <c r="P190" s="319"/>
      <c r="Q190" s="319"/>
      <c r="R190" s="319"/>
      <c r="S190" s="319"/>
    </row>
    <row r="191" spans="2:21" x14ac:dyDescent="0.2"/>
  </sheetData>
  <sheetProtection algorithmName="SHA-512" hashValue="A1aLivLc39MiDW63e8K3iwQQ38bqQwlkIGe2sA8rjg85AwzNiFuWCU3b6t8VYAzzLSV6YSAt3xTISf3ZKw8Exg==" saltValue="rHlsY5qJbaiC5wpn1gYGpg==" spinCount="100000" sheet="1" objects="1" scenarios="1"/>
  <mergeCells count="174">
    <mergeCell ref="B182:N182"/>
    <mergeCell ref="B183:N183"/>
    <mergeCell ref="B184:N184"/>
    <mergeCell ref="B185:N185"/>
    <mergeCell ref="E146:L146"/>
    <mergeCell ref="E147:L147"/>
    <mergeCell ref="E148:L148"/>
    <mergeCell ref="E149:L149"/>
    <mergeCell ref="E150:L150"/>
    <mergeCell ref="E151:L151"/>
    <mergeCell ref="B170:C170"/>
    <mergeCell ref="B180:N180"/>
    <mergeCell ref="B181:N181"/>
    <mergeCell ref="H8:N8"/>
    <mergeCell ref="H9:N9"/>
    <mergeCell ref="J18:L18"/>
    <mergeCell ref="M18:O18"/>
    <mergeCell ref="J60:L60"/>
    <mergeCell ref="M60:O60"/>
    <mergeCell ref="J88:L88"/>
    <mergeCell ref="M88:O88"/>
    <mergeCell ref="J110:L110"/>
    <mergeCell ref="M110:O110"/>
    <mergeCell ref="H50:I50"/>
    <mergeCell ref="H51:I51"/>
    <mergeCell ref="H52:I52"/>
    <mergeCell ref="H53:I53"/>
    <mergeCell ref="H19:I19"/>
    <mergeCell ref="H20:I20"/>
    <mergeCell ref="H21:I21"/>
    <mergeCell ref="H22:I22"/>
    <mergeCell ref="H23:I23"/>
    <mergeCell ref="H24:I24"/>
    <mergeCell ref="H40:I40"/>
    <mergeCell ref="H41:I41"/>
    <mergeCell ref="H42:I42"/>
    <mergeCell ref="H25:I25"/>
    <mergeCell ref="B186:N186"/>
    <mergeCell ref="B187:N187"/>
    <mergeCell ref="B188:N188"/>
    <mergeCell ref="B189:N189"/>
    <mergeCell ref="C121:H121"/>
    <mergeCell ref="C122:H122"/>
    <mergeCell ref="C123:H123"/>
    <mergeCell ref="C124:H124"/>
    <mergeCell ref="C125:H125"/>
    <mergeCell ref="C126:H126"/>
    <mergeCell ref="M132:O132"/>
    <mergeCell ref="E133:L133"/>
    <mergeCell ref="E134:L134"/>
    <mergeCell ref="E135:L135"/>
    <mergeCell ref="E136:L136"/>
    <mergeCell ref="E137:L137"/>
    <mergeCell ref="E138:L138"/>
    <mergeCell ref="E139:L139"/>
    <mergeCell ref="E140:L140"/>
    <mergeCell ref="E141:L141"/>
    <mergeCell ref="E142:L142"/>
    <mergeCell ref="E143:L143"/>
    <mergeCell ref="E144:L144"/>
    <mergeCell ref="E145:L145"/>
    <mergeCell ref="E54:F54"/>
    <mergeCell ref="H54:I54"/>
    <mergeCell ref="C112:H112"/>
    <mergeCell ref="C113:H113"/>
    <mergeCell ref="C114:H114"/>
    <mergeCell ref="C127:H127"/>
    <mergeCell ref="C128:H128"/>
    <mergeCell ref="C129:H129"/>
    <mergeCell ref="H88:I88"/>
    <mergeCell ref="H55:I55"/>
    <mergeCell ref="C115:H115"/>
    <mergeCell ref="C116:H116"/>
    <mergeCell ref="C117:H117"/>
    <mergeCell ref="C118:H118"/>
    <mergeCell ref="C119:H119"/>
    <mergeCell ref="C120:H120"/>
    <mergeCell ref="C111:H111"/>
    <mergeCell ref="C55:D55"/>
    <mergeCell ref="E55:F55"/>
    <mergeCell ref="C54:D54"/>
    <mergeCell ref="E32:F32"/>
    <mergeCell ref="C36:D36"/>
    <mergeCell ref="E36:F36"/>
    <mergeCell ref="C40:D40"/>
    <mergeCell ref="C45:D45"/>
    <mergeCell ref="C47:D47"/>
    <mergeCell ref="C44:D44"/>
    <mergeCell ref="C42:D42"/>
    <mergeCell ref="C25:D25"/>
    <mergeCell ref="E25:F25"/>
    <mergeCell ref="H46:I46"/>
    <mergeCell ref="H47:I47"/>
    <mergeCell ref="H30:I30"/>
    <mergeCell ref="H31:I31"/>
    <mergeCell ref="H35:I35"/>
    <mergeCell ref="H43:I43"/>
    <mergeCell ref="H45:I45"/>
    <mergeCell ref="C43:D43"/>
    <mergeCell ref="H48:I48"/>
    <mergeCell ref="H44:I44"/>
    <mergeCell ref="C33:D33"/>
    <mergeCell ref="E33:F33"/>
    <mergeCell ref="C34:D34"/>
    <mergeCell ref="E35:F35"/>
    <mergeCell ref="H37:I37"/>
    <mergeCell ref="H38:I38"/>
    <mergeCell ref="H39:I39"/>
    <mergeCell ref="H32:I32"/>
    <mergeCell ref="H33:I33"/>
    <mergeCell ref="E46:F46"/>
    <mergeCell ref="E47:F47"/>
    <mergeCell ref="E40:F40"/>
    <mergeCell ref="C41:D41"/>
    <mergeCell ref="C30:D30"/>
    <mergeCell ref="H49:I49"/>
    <mergeCell ref="E48:F48"/>
    <mergeCell ref="C53:D53"/>
    <mergeCell ref="C50:D50"/>
    <mergeCell ref="E53:F53"/>
    <mergeCell ref="E51:F51"/>
    <mergeCell ref="E52:F52"/>
    <mergeCell ref="E50:F50"/>
    <mergeCell ref="C52:D52"/>
    <mergeCell ref="C51:D51"/>
    <mergeCell ref="C48:D48"/>
    <mergeCell ref="H36:I36"/>
    <mergeCell ref="H34:I34"/>
    <mergeCell ref="E26:F26"/>
    <mergeCell ref="E34:F34"/>
    <mergeCell ref="C35:D35"/>
    <mergeCell ref="C39:D39"/>
    <mergeCell ref="H29:I29"/>
    <mergeCell ref="E44:F44"/>
    <mergeCell ref="E43:F43"/>
    <mergeCell ref="C28:D28"/>
    <mergeCell ref="E28:F28"/>
    <mergeCell ref="C29:D29"/>
    <mergeCell ref="C37:D37"/>
    <mergeCell ref="C38:D38"/>
    <mergeCell ref="E39:F39"/>
    <mergeCell ref="E37:F37"/>
    <mergeCell ref="E38:F38"/>
    <mergeCell ref="E41:F41"/>
    <mergeCell ref="H26:I26"/>
    <mergeCell ref="H27:I27"/>
    <mergeCell ref="H28:I28"/>
    <mergeCell ref="E30:F30"/>
    <mergeCell ref="C31:D31"/>
    <mergeCell ref="E31:F31"/>
    <mergeCell ref="F9:G9"/>
    <mergeCell ref="F8:G8"/>
    <mergeCell ref="E49:F49"/>
    <mergeCell ref="C46:D46"/>
    <mergeCell ref="E45:F45"/>
    <mergeCell ref="C49:D49"/>
    <mergeCell ref="C23:D23"/>
    <mergeCell ref="E23:F23"/>
    <mergeCell ref="C21:D21"/>
    <mergeCell ref="E21:F21"/>
    <mergeCell ref="C24:D24"/>
    <mergeCell ref="E24:F24"/>
    <mergeCell ref="C22:D22"/>
    <mergeCell ref="E22:F22"/>
    <mergeCell ref="E29:F29"/>
    <mergeCell ref="C26:D26"/>
    <mergeCell ref="C27:D27"/>
    <mergeCell ref="E27:F27"/>
    <mergeCell ref="E42:F42"/>
    <mergeCell ref="E19:F19"/>
    <mergeCell ref="E20:F20"/>
    <mergeCell ref="C19:D19"/>
    <mergeCell ref="C20:D20"/>
    <mergeCell ref="C32:D32"/>
  </mergeCells>
  <phoneticPr fontId="0" type="noConversion"/>
  <conditionalFormatting sqref="G20:G55">
    <cfRule type="expression" dxfId="19" priority="3" stopIfTrue="1">
      <formula>$F$9="Integrale kostensystematiek"</formula>
    </cfRule>
  </conditionalFormatting>
  <conditionalFormatting sqref="O170:P170">
    <cfRule type="cellIs" dxfId="16" priority="4" stopIfTrue="1" operator="lessThan">
      <formula>1</formula>
    </cfRule>
  </conditionalFormatting>
  <dataValidations count="6">
    <dataValidation type="decimal" operator="greaterThanOrEqual" allowBlank="1" showInputMessage="1" showErrorMessage="1" error="De afschrijvingsperiode moet minimaal 5 jaar bedragen." sqref="F62:F83" xr:uid="{1E30D649-FF90-4B02-8B78-9943BE69386D}">
      <formula1>5</formula1>
    </dataValidation>
    <dataValidation type="decimal" operator="greaterThanOrEqual" allowBlank="1" showInputMessage="1" showErrorMessage="1" sqref="F90:F107" xr:uid="{DE329E54-DDDA-485C-88AD-7DA394E0B2ED}">
      <formula1>5</formula1>
    </dataValidation>
    <dataValidation type="date" allowBlank="1" showInputMessage="1" showErrorMessage="1" errorTitle="Let op!" error="De aanschafdatum moet tussen de start- en einddatum van het project vallen!" sqref="D90:D107" xr:uid="{84E61C2A-73DF-42DE-B6E9-A860B1F69523}">
      <formula1>Startdatum</formula1>
      <formula2>Einddatum</formula2>
    </dataValidation>
    <dataValidation type="custom" allowBlank="1" showInputMessage="1" showErrorMessage="1" error="Optelling IO en EO is hoger dan totale subsidiale kosten." sqref="L90:L107" xr:uid="{A50FD09F-56F0-44A0-AB69-8E1E4687162C}">
      <formula1>SUM($J90:$K90)&lt;$I90</formula1>
    </dataValidation>
    <dataValidation type="list" allowBlank="1" showErrorMessage="1" sqref="F8:G8" xr:uid="{119E428B-483B-4A9E-B731-2F656EAA3559}">
      <formula1>BTW</formula1>
    </dataValidation>
    <dataValidation type="list" allowBlank="1" showErrorMessage="1" sqref="F9:G9" xr:uid="{FD194CE2-96CC-4E7A-B492-81A73F11C184}">
      <formula1>Loonsystematiek</formula1>
    </dataValidation>
  </dataValidations>
  <hyperlinks>
    <hyperlink ref="H89" location="'Uitleg posten O&amp;O&amp;I'!A1" display="Restwaarde [zie 'Uitleg posten O&amp;O&amp;I]" xr:uid="{B1FBD936-4AC6-4D25-9811-C4DADED61F9A}"/>
    <hyperlink ref="F61" location="'Uitleg posten O&amp;O&amp;I'!A1" display="Afschrijving in jaren (minimaal 5 jaar) [zie Uitleg posten O&amp;O&amp;I]" xr:uid="{C23D440F-E986-450C-9F65-E53C53EE4805}"/>
  </hyperlinks>
  <pageMargins left="0.19685039370078741" right="0.19685039370078741" top="0.19685039370078741" bottom="0.19685039370078741" header="0" footer="0.19685039370078741"/>
  <pageSetup paperSize="9" scale="55" fitToHeight="2" orientation="landscape" r:id="rId1"/>
  <headerFooter alignWithMargins="0"/>
  <rowBreaks count="3" manualBreakCount="3">
    <brk id="56" max="12" man="1"/>
    <brk id="109" max="12" man="1"/>
    <brk id="155" max="12" man="1"/>
  </rowBreaks>
  <ignoredErrors>
    <ignoredError sqref="M20:N55 M62:N83 M90:N107 M152:N152" unlockedFormula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6DBCB07-1C5B-4A35-A62C-119BAB11932D}">
            <xm:f>Deelnemersoverzicht!$C$24=Lijsten!$A$23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J19:K55 M19:N56 J61:K83 M61:N84 J89:K107 M89:N108 J111:K129 M111:N130 M133:N154 L159:M170</xm:sqref>
        </x14:conditionalFormatting>
        <x14:conditionalFormatting xmlns:xm="http://schemas.microsoft.com/office/excel/2006/main">
          <x14:cfRule type="expression" priority="1" id="{D240108F-0676-4D7D-93E2-CE8ABFF326C1}">
            <xm:f>Deelnemersoverzicht!$C$24&lt;&gt;Lijsten!$A$23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L19:L55 O19:O56 L61:L83 O61:O84 L89:L107 O89:O108 L111:L129 O111:O130 O133:O154 N159:N162 N164 N166:N167 N170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33">
    <tabColor rgb="FFFFFF00"/>
  </sheetPr>
  <dimension ref="A1:V191"/>
  <sheetViews>
    <sheetView showGridLines="0" zoomScale="90" zoomScaleNormal="90" zoomScaleSheetLayoutView="85" workbookViewId="0">
      <selection activeCell="B6" sqref="B6"/>
    </sheetView>
  </sheetViews>
  <sheetFormatPr baseColWidth="10" defaultColWidth="0" defaultRowHeight="16" zeroHeight="1" x14ac:dyDescent="0.2"/>
  <cols>
    <col min="1" max="1" width="1.6640625" style="319" customWidth="1"/>
    <col min="2" max="2" width="15.6640625" style="362" customWidth="1"/>
    <col min="3" max="3" width="45.5" style="362" customWidth="1"/>
    <col min="4" max="4" width="17.5" style="362" customWidth="1"/>
    <col min="5" max="5" width="16.83203125" style="362" customWidth="1"/>
    <col min="6" max="7" width="20.1640625" style="362" customWidth="1"/>
    <col min="8" max="8" width="19.5" style="362" customWidth="1"/>
    <col min="9" max="9" width="14" style="362" customWidth="1"/>
    <col min="10" max="10" width="14.33203125" style="362" customWidth="1"/>
    <col min="11" max="12" width="16" style="362" customWidth="1"/>
    <col min="13" max="13" width="21" style="362" customWidth="1"/>
    <col min="14" max="14" width="17.83203125" style="362" customWidth="1"/>
    <col min="15" max="15" width="15.1640625" style="362" customWidth="1"/>
    <col min="16" max="16" width="5" style="362" customWidth="1"/>
    <col min="17" max="17" width="7" style="362" hidden="1" customWidth="1"/>
    <col min="18" max="18" width="11.5" style="362" hidden="1" customWidth="1"/>
    <col min="19" max="19" width="10" style="362" hidden="1" customWidth="1"/>
    <col min="20" max="20" width="9.1640625" style="42" hidden="1" customWidth="1"/>
    <col min="21" max="21" width="24.83203125" style="319" hidden="1" customWidth="1"/>
    <col min="22" max="16384" width="9.1640625" style="319" hidden="1"/>
  </cols>
  <sheetData>
    <row r="1" spans="1:21" x14ac:dyDescent="0.2">
      <c r="A1" s="317"/>
      <c r="B1" s="317"/>
      <c r="C1" s="317" t="s">
        <v>224</v>
      </c>
      <c r="D1" s="317"/>
      <c r="E1" s="317"/>
      <c r="F1" s="317"/>
      <c r="G1" s="317"/>
      <c r="H1" s="312" t="str">
        <f>IF(Deelnemersoverzicht!B5="(Dit veld wordt ingevuld door RVO)","",Deelnemersoverzicht!B5)</f>
        <v>Dit veld wordt door RVO ingevuld</v>
      </c>
      <c r="I1" s="317"/>
      <c r="J1" s="317"/>
      <c r="K1" s="317"/>
      <c r="L1" s="317"/>
      <c r="M1" s="317"/>
      <c r="N1" s="317"/>
      <c r="O1" s="317"/>
      <c r="P1" s="318"/>
      <c r="Q1" s="318"/>
      <c r="R1" s="318"/>
      <c r="S1" s="318"/>
      <c r="T1" s="319"/>
      <c r="U1" s="320" t="s">
        <v>225</v>
      </c>
    </row>
    <row r="2" spans="1:21" ht="18" x14ac:dyDescent="0.2">
      <c r="A2" s="321"/>
      <c r="B2" s="321"/>
      <c r="C2" s="322" t="s">
        <v>226</v>
      </c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3"/>
      <c r="Q2" s="323"/>
      <c r="R2" s="323"/>
      <c r="S2" s="323"/>
      <c r="T2" s="319"/>
    </row>
    <row r="3" spans="1:21" ht="13" x14ac:dyDescent="0.15">
      <c r="B3" s="319"/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19"/>
      <c r="O3" s="319"/>
      <c r="P3" s="42"/>
      <c r="Q3" s="42"/>
      <c r="R3" s="42"/>
      <c r="S3" s="42"/>
      <c r="T3" s="319"/>
    </row>
    <row r="4" spans="1:21" ht="13" x14ac:dyDescent="0.15">
      <c r="B4" s="324"/>
      <c r="C4" s="324" t="s">
        <v>227</v>
      </c>
      <c r="D4" s="324"/>
      <c r="E4" s="325"/>
      <c r="F4" s="325"/>
      <c r="G4" s="325"/>
      <c r="H4" s="325"/>
      <c r="I4" s="325"/>
      <c r="J4" s="325"/>
      <c r="K4" s="325"/>
      <c r="L4" s="325"/>
      <c r="M4" s="325"/>
      <c r="N4" s="325"/>
      <c r="O4" s="325"/>
      <c r="P4" s="326"/>
      <c r="Q4" s="327"/>
      <c r="R4" s="327"/>
      <c r="S4" s="327"/>
      <c r="T4" s="319"/>
    </row>
    <row r="5" spans="1:21" ht="13" x14ac:dyDescent="0.15">
      <c r="B5" s="312"/>
      <c r="C5" s="328"/>
      <c r="D5" s="328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42"/>
      <c r="Q5" s="42"/>
      <c r="R5" s="42"/>
      <c r="S5" s="42"/>
      <c r="T5" s="319"/>
    </row>
    <row r="6" spans="1:21" ht="15" customHeight="1" x14ac:dyDescent="0.15">
      <c r="B6" s="312"/>
      <c r="C6" s="329" t="str">
        <f>Deelnemersoverzicht!A25</f>
        <v>Deelnemer 6 (D6)</v>
      </c>
      <c r="D6" s="329"/>
      <c r="E6" s="319"/>
      <c r="F6" s="330">
        <f>Deelnemersoverzicht!B25</f>
        <v>0</v>
      </c>
      <c r="G6" s="331"/>
      <c r="H6" s="332"/>
      <c r="I6" s="332"/>
      <c r="J6" s="332"/>
      <c r="K6" s="332"/>
      <c r="L6" s="332"/>
      <c r="M6" s="332"/>
      <c r="N6" s="333"/>
      <c r="O6" s="36"/>
      <c r="P6" s="42"/>
      <c r="Q6" s="42"/>
      <c r="R6" s="42"/>
      <c r="S6" s="42"/>
      <c r="T6" s="319"/>
    </row>
    <row r="7" spans="1:21" ht="15" customHeight="1" x14ac:dyDescent="0.15">
      <c r="B7" s="312"/>
      <c r="C7" s="329" t="s">
        <v>228</v>
      </c>
      <c r="D7" s="329"/>
      <c r="E7" s="319"/>
      <c r="F7" s="330">
        <f>Deelnemersoverzicht!B6</f>
        <v>0</v>
      </c>
      <c r="G7" s="331"/>
      <c r="H7" s="331"/>
      <c r="I7" s="331"/>
      <c r="J7" s="331"/>
      <c r="K7" s="331"/>
      <c r="L7" s="331"/>
      <c r="M7" s="331"/>
      <c r="N7" s="334"/>
      <c r="O7" s="335"/>
      <c r="P7" s="42"/>
      <c r="Q7" s="42"/>
      <c r="R7" s="42"/>
      <c r="S7" s="42"/>
      <c r="T7" s="319"/>
    </row>
    <row r="8" spans="1:21" ht="15" customHeight="1" x14ac:dyDescent="0.15">
      <c r="B8" s="312"/>
      <c r="C8" s="329" t="s">
        <v>229</v>
      </c>
      <c r="D8" s="329"/>
      <c r="E8" s="319"/>
      <c r="F8" s="450" t="s">
        <v>116</v>
      </c>
      <c r="G8" s="451"/>
      <c r="H8" s="432"/>
      <c r="I8" s="432"/>
      <c r="J8" s="432"/>
      <c r="K8" s="432"/>
      <c r="L8" s="432"/>
      <c r="M8" s="432"/>
      <c r="N8" s="433"/>
      <c r="O8" s="336"/>
      <c r="P8" s="337"/>
      <c r="Q8" s="337"/>
      <c r="R8" s="337"/>
      <c r="S8" s="337"/>
      <c r="T8" s="338"/>
    </row>
    <row r="9" spans="1:21" ht="15" customHeight="1" x14ac:dyDescent="0.15">
      <c r="B9" s="312"/>
      <c r="C9" s="339" t="s">
        <v>230</v>
      </c>
      <c r="D9" s="319"/>
      <c r="E9" s="319"/>
      <c r="F9" s="450" t="s">
        <v>116</v>
      </c>
      <c r="G9" s="451"/>
      <c r="H9" s="432"/>
      <c r="I9" s="432"/>
      <c r="J9" s="432"/>
      <c r="K9" s="432"/>
      <c r="L9" s="432"/>
      <c r="M9" s="432"/>
      <c r="N9" s="433"/>
      <c r="O9" s="336"/>
      <c r="P9" s="337"/>
      <c r="Q9" s="337"/>
      <c r="R9" s="337"/>
      <c r="S9" s="337"/>
      <c r="T9" s="338"/>
    </row>
    <row r="10" spans="1:21" ht="15.75" customHeight="1" x14ac:dyDescent="0.15">
      <c r="B10" s="312"/>
      <c r="C10" s="319"/>
      <c r="D10" s="319"/>
      <c r="E10" s="319"/>
      <c r="F10" s="340" t="str">
        <f>IF(F9="Integrale kostensystematiek","Let op! U dient in de begroting de IKS-tarieven zo te specificeren dat deze te controleren zijn op basis van de door u aangeleverde","")</f>
        <v/>
      </c>
      <c r="G10" s="340"/>
      <c r="H10" s="340"/>
      <c r="I10" s="340"/>
      <c r="J10" s="340"/>
      <c r="K10" s="340"/>
      <c r="L10" s="340"/>
      <c r="M10" s="340"/>
      <c r="N10" s="340"/>
      <c r="O10" s="341"/>
      <c r="P10" s="337"/>
      <c r="Q10" s="337"/>
      <c r="R10" s="337"/>
      <c r="S10" s="337"/>
      <c r="T10" s="319"/>
    </row>
    <row r="11" spans="1:21" ht="15.75" customHeight="1" x14ac:dyDescent="0.15">
      <c r="B11" s="312"/>
      <c r="C11" s="319"/>
      <c r="D11" s="319"/>
      <c r="E11" s="319"/>
      <c r="F11" s="341" t="str">
        <f>IF(F9="Integrale kostensystematiek","IKS tarieven aan RVO. Bijvoorbeeld: divisie R&amp;D, loonschaal 10. Vul dit in bij toelichting IKS.","")</f>
        <v/>
      </c>
      <c r="G11" s="341"/>
      <c r="H11" s="341"/>
      <c r="I11" s="341"/>
      <c r="J11" s="341"/>
      <c r="K11" s="341"/>
      <c r="L11" s="341"/>
      <c r="M11" s="341"/>
      <c r="N11" s="341"/>
      <c r="O11" s="341"/>
      <c r="P11" s="337"/>
      <c r="Q11" s="337"/>
      <c r="R11" s="337"/>
      <c r="S11" s="337"/>
      <c r="T11" s="319"/>
    </row>
    <row r="12" spans="1:21" ht="15.75" customHeight="1" x14ac:dyDescent="0.15">
      <c r="B12" s="312"/>
      <c r="C12" s="319"/>
      <c r="D12" s="319"/>
      <c r="E12" s="319"/>
      <c r="F12" s="341"/>
      <c r="G12" s="341"/>
      <c r="H12" s="341"/>
      <c r="I12" s="341"/>
      <c r="J12" s="341"/>
      <c r="K12" s="341"/>
      <c r="L12" s="341"/>
      <c r="M12" s="341"/>
      <c r="N12" s="341"/>
      <c r="O12" s="341"/>
      <c r="P12" s="337"/>
      <c r="Q12" s="337"/>
      <c r="R12" s="337"/>
      <c r="S12" s="337"/>
      <c r="T12" s="319"/>
    </row>
    <row r="13" spans="1:21" ht="15.75" customHeight="1" x14ac:dyDescent="0.15">
      <c r="B13" s="324" t="s">
        <v>231</v>
      </c>
      <c r="C13" s="342"/>
      <c r="D13" s="343"/>
      <c r="E13" s="344"/>
      <c r="F13" s="342"/>
      <c r="G13" s="342"/>
      <c r="H13" s="342"/>
      <c r="I13" s="342"/>
      <c r="J13" s="342"/>
      <c r="K13" s="342"/>
      <c r="L13" s="342"/>
      <c r="M13" s="342"/>
      <c r="N13" s="342"/>
      <c r="O13" s="342"/>
      <c r="P13" s="345"/>
      <c r="Q13" s="337"/>
      <c r="R13" s="337"/>
      <c r="S13" s="337"/>
      <c r="T13" s="319"/>
    </row>
    <row r="14" spans="1:21" ht="13" x14ac:dyDescent="0.15">
      <c r="B14" s="324" t="s">
        <v>232</v>
      </c>
      <c r="C14" s="342"/>
      <c r="D14" s="343"/>
      <c r="E14" s="344"/>
      <c r="F14" s="342"/>
      <c r="G14" s="342"/>
      <c r="H14" s="342"/>
      <c r="I14" s="342"/>
      <c r="J14" s="342"/>
      <c r="K14" s="342"/>
      <c r="L14" s="342"/>
      <c r="M14" s="342"/>
      <c r="N14" s="342"/>
      <c r="O14" s="342"/>
      <c r="P14" s="345"/>
      <c r="Q14" s="337"/>
      <c r="R14" s="337"/>
      <c r="S14" s="337"/>
      <c r="T14" s="319"/>
    </row>
    <row r="15" spans="1:21" ht="13" x14ac:dyDescent="0.15">
      <c r="B15" s="312"/>
      <c r="C15" s="319"/>
      <c r="D15" s="319"/>
      <c r="E15" s="319"/>
      <c r="F15" s="319"/>
      <c r="G15" s="319"/>
      <c r="H15" s="319"/>
      <c r="I15" s="319"/>
      <c r="J15" s="319"/>
      <c r="K15" s="319"/>
      <c r="L15" s="319"/>
      <c r="M15" s="319"/>
      <c r="N15" s="319"/>
      <c r="O15" s="319"/>
      <c r="P15" s="337"/>
      <c r="Q15" s="337"/>
      <c r="R15" s="337"/>
      <c r="S15" s="337"/>
      <c r="T15" s="319"/>
    </row>
    <row r="16" spans="1:21" ht="13" x14ac:dyDescent="0.15">
      <c r="B16" s="324" t="s">
        <v>233</v>
      </c>
      <c r="C16" s="324" t="s">
        <v>234</v>
      </c>
      <c r="D16" s="346"/>
      <c r="E16" s="325"/>
      <c r="F16" s="325"/>
      <c r="G16" s="325"/>
      <c r="H16" s="325"/>
      <c r="I16" s="325"/>
      <c r="J16" s="325"/>
      <c r="K16" s="325"/>
      <c r="L16" s="325"/>
      <c r="M16" s="325"/>
      <c r="N16" s="325"/>
      <c r="O16" s="325"/>
      <c r="P16" s="326"/>
      <c r="Q16" s="327"/>
      <c r="R16" s="327"/>
      <c r="S16" s="327"/>
      <c r="T16" s="319"/>
    </row>
    <row r="17" spans="2:20" ht="13" x14ac:dyDescent="0.15">
      <c r="B17" s="312"/>
      <c r="C17" s="319"/>
      <c r="D17" s="328"/>
      <c r="E17" s="319"/>
      <c r="F17" s="319"/>
      <c r="G17" s="319"/>
      <c r="H17" s="319"/>
      <c r="I17" s="319"/>
      <c r="J17" s="319"/>
      <c r="K17" s="319"/>
      <c r="L17" s="319"/>
      <c r="M17" s="319"/>
      <c r="N17" s="319"/>
      <c r="O17" s="319"/>
      <c r="P17" s="42"/>
      <c r="Q17" s="42"/>
      <c r="R17" s="42"/>
      <c r="S17" s="42"/>
      <c r="T17" s="319"/>
    </row>
    <row r="18" spans="2:20" ht="13" x14ac:dyDescent="0.15">
      <c r="B18" s="312"/>
      <c r="C18" s="319"/>
      <c r="D18" s="328"/>
      <c r="E18" s="319"/>
      <c r="F18" s="3"/>
      <c r="G18" s="347" t="str">
        <f>IF(AND($F$9="Integrale kostensystematiek",COUNTA(C20:D55)&gt;COUNTA(G20:G55)),"Let op! U dient de Toelichting IKS in te vullen","")</f>
        <v/>
      </c>
      <c r="H18" s="3"/>
      <c r="I18" s="3"/>
      <c r="J18" s="434" t="s">
        <v>235</v>
      </c>
      <c r="K18" s="435"/>
      <c r="L18" s="436"/>
      <c r="M18" s="434" t="s">
        <v>236</v>
      </c>
      <c r="N18" s="435"/>
      <c r="O18" s="436"/>
      <c r="P18" s="42"/>
      <c r="Q18" s="42"/>
      <c r="R18" s="42"/>
      <c r="S18" s="42"/>
      <c r="T18" s="319"/>
    </row>
    <row r="19" spans="2:20" ht="24" customHeight="1" x14ac:dyDescent="0.15">
      <c r="B19" s="348" t="s">
        <v>237</v>
      </c>
      <c r="C19" s="461" t="s">
        <v>238</v>
      </c>
      <c r="D19" s="462"/>
      <c r="E19" s="463" t="s">
        <v>239</v>
      </c>
      <c r="F19" s="463"/>
      <c r="G19" s="351" t="s">
        <v>285</v>
      </c>
      <c r="H19" s="463" t="s">
        <v>241</v>
      </c>
      <c r="I19" s="463"/>
      <c r="J19" s="72" t="str">
        <f>IF(Deelnemersoverzicht!$C$25=Lijsten!$A$23,"",Lijsten!$D$3)</f>
        <v>Industrieel onderzoek</v>
      </c>
      <c r="K19" s="72" t="str">
        <f>IF(Deelnemersoverzicht!$C$25=Lijsten!$A$23,"",Lijsten!$D$4)</f>
        <v>Experimentele ontwikkeling</v>
      </c>
      <c r="L19" s="72" t="s">
        <v>242</v>
      </c>
      <c r="M19" s="72" t="str">
        <f>IF(Deelnemersoverzicht!$C$25=Lijsten!$A$23,"",Lijsten!$D$3)</f>
        <v>Industrieel onderzoek</v>
      </c>
      <c r="N19" s="72" t="str">
        <f>IF(Deelnemersoverzicht!$C$25=Lijsten!$A$23,"",Lijsten!$D$4)</f>
        <v>Experimentele ontwikkeling</v>
      </c>
      <c r="O19" s="72" t="s">
        <v>242</v>
      </c>
      <c r="P19" s="352"/>
      <c r="Q19" s="352"/>
      <c r="R19" s="352"/>
      <c r="S19" s="352"/>
      <c r="T19" s="319"/>
    </row>
    <row r="20" spans="2:20" ht="13" x14ac:dyDescent="0.15">
      <c r="B20" s="93"/>
      <c r="C20" s="448"/>
      <c r="D20" s="449"/>
      <c r="E20" s="448"/>
      <c r="F20" s="449"/>
      <c r="G20" s="130"/>
      <c r="H20" s="455"/>
      <c r="I20" s="456"/>
      <c r="J20" s="94"/>
      <c r="K20" s="94"/>
      <c r="L20" s="94"/>
      <c r="M20" s="315">
        <f>+H20*J20</f>
        <v>0</v>
      </c>
      <c r="N20" s="315">
        <f t="shared" ref="N20:N55" si="0">+H20*K20</f>
        <v>0</v>
      </c>
      <c r="O20" s="310">
        <f>H20*L20</f>
        <v>0</v>
      </c>
      <c r="P20" s="337"/>
      <c r="Q20" s="337"/>
      <c r="R20" s="337"/>
      <c r="S20" s="337"/>
      <c r="T20" s="319"/>
    </row>
    <row r="21" spans="2:20" ht="13" x14ac:dyDescent="0.15">
      <c r="B21" s="93"/>
      <c r="C21" s="448"/>
      <c r="D21" s="449"/>
      <c r="E21" s="448"/>
      <c r="F21" s="449"/>
      <c r="G21" s="130"/>
      <c r="H21" s="455"/>
      <c r="I21" s="456"/>
      <c r="J21" s="94"/>
      <c r="K21" s="94"/>
      <c r="L21" s="94"/>
      <c r="M21" s="315">
        <f>+H21*J21</f>
        <v>0</v>
      </c>
      <c r="N21" s="315">
        <f t="shared" si="0"/>
        <v>0</v>
      </c>
      <c r="O21" s="310">
        <f>H21*L21</f>
        <v>0</v>
      </c>
      <c r="P21" s="337"/>
      <c r="Q21" s="337"/>
      <c r="R21" s="337"/>
      <c r="S21" s="337"/>
      <c r="T21" s="319"/>
    </row>
    <row r="22" spans="2:20" ht="13" x14ac:dyDescent="0.15">
      <c r="B22" s="93"/>
      <c r="C22" s="448"/>
      <c r="D22" s="449"/>
      <c r="E22" s="448"/>
      <c r="F22" s="449"/>
      <c r="G22" s="130"/>
      <c r="H22" s="455"/>
      <c r="I22" s="456"/>
      <c r="J22" s="94"/>
      <c r="K22" s="94"/>
      <c r="L22" s="94"/>
      <c r="M22" s="315">
        <f t="shared" ref="M22:M55" si="1">+H22*J22</f>
        <v>0</v>
      </c>
      <c r="N22" s="315">
        <f t="shared" si="0"/>
        <v>0</v>
      </c>
      <c r="O22" s="310">
        <f t="shared" ref="O22:O55" si="2">H22*L22</f>
        <v>0</v>
      </c>
      <c r="P22" s="337"/>
      <c r="Q22" s="337"/>
      <c r="R22" s="337"/>
      <c r="S22" s="337"/>
      <c r="T22" s="319"/>
    </row>
    <row r="23" spans="2:20" ht="13" x14ac:dyDescent="0.15">
      <c r="B23" s="93"/>
      <c r="C23" s="448"/>
      <c r="D23" s="449"/>
      <c r="E23" s="448"/>
      <c r="F23" s="449"/>
      <c r="G23" s="130"/>
      <c r="H23" s="455"/>
      <c r="I23" s="456"/>
      <c r="J23" s="94"/>
      <c r="K23" s="94"/>
      <c r="L23" s="94"/>
      <c r="M23" s="315">
        <f t="shared" si="1"/>
        <v>0</v>
      </c>
      <c r="N23" s="315">
        <f t="shared" si="0"/>
        <v>0</v>
      </c>
      <c r="O23" s="310">
        <f t="shared" si="2"/>
        <v>0</v>
      </c>
      <c r="P23" s="337"/>
      <c r="Q23" s="337"/>
      <c r="R23" s="337"/>
      <c r="S23" s="337"/>
      <c r="T23" s="319"/>
    </row>
    <row r="24" spans="2:20" ht="13" x14ac:dyDescent="0.15">
      <c r="B24" s="93"/>
      <c r="C24" s="448"/>
      <c r="D24" s="449"/>
      <c r="E24" s="448"/>
      <c r="F24" s="449"/>
      <c r="G24" s="130"/>
      <c r="H24" s="455"/>
      <c r="I24" s="456"/>
      <c r="J24" s="94"/>
      <c r="K24" s="94"/>
      <c r="L24" s="94"/>
      <c r="M24" s="315">
        <f t="shared" si="1"/>
        <v>0</v>
      </c>
      <c r="N24" s="315">
        <f t="shared" si="0"/>
        <v>0</v>
      </c>
      <c r="O24" s="310">
        <f t="shared" si="2"/>
        <v>0</v>
      </c>
      <c r="P24" s="337"/>
      <c r="Q24" s="337"/>
      <c r="R24" s="337"/>
      <c r="S24" s="337"/>
      <c r="T24" s="319"/>
    </row>
    <row r="25" spans="2:20" ht="13" x14ac:dyDescent="0.15">
      <c r="B25" s="93"/>
      <c r="C25" s="448"/>
      <c r="D25" s="449"/>
      <c r="E25" s="448"/>
      <c r="F25" s="449"/>
      <c r="G25" s="130"/>
      <c r="H25" s="455"/>
      <c r="I25" s="456"/>
      <c r="J25" s="94"/>
      <c r="K25" s="94"/>
      <c r="L25" s="94"/>
      <c r="M25" s="315">
        <f t="shared" si="1"/>
        <v>0</v>
      </c>
      <c r="N25" s="315">
        <f t="shared" si="0"/>
        <v>0</v>
      </c>
      <c r="O25" s="310">
        <f t="shared" si="2"/>
        <v>0</v>
      </c>
      <c r="P25" s="337"/>
      <c r="Q25" s="337"/>
      <c r="R25" s="337"/>
      <c r="S25" s="337"/>
      <c r="T25" s="319"/>
    </row>
    <row r="26" spans="2:20" ht="13" x14ac:dyDescent="0.15">
      <c r="B26" s="93"/>
      <c r="C26" s="448"/>
      <c r="D26" s="449"/>
      <c r="E26" s="448"/>
      <c r="F26" s="449"/>
      <c r="G26" s="130"/>
      <c r="H26" s="455"/>
      <c r="I26" s="456"/>
      <c r="J26" s="94"/>
      <c r="K26" s="94"/>
      <c r="L26" s="94"/>
      <c r="M26" s="315">
        <f t="shared" si="1"/>
        <v>0</v>
      </c>
      <c r="N26" s="315">
        <f t="shared" si="0"/>
        <v>0</v>
      </c>
      <c r="O26" s="310">
        <f t="shared" si="2"/>
        <v>0</v>
      </c>
      <c r="P26" s="337"/>
      <c r="Q26" s="337"/>
      <c r="R26" s="337"/>
      <c r="S26" s="337"/>
      <c r="T26" s="319"/>
    </row>
    <row r="27" spans="2:20" ht="13" x14ac:dyDescent="0.15">
      <c r="B27" s="93"/>
      <c r="C27" s="448"/>
      <c r="D27" s="449"/>
      <c r="E27" s="448"/>
      <c r="F27" s="449"/>
      <c r="G27" s="130"/>
      <c r="H27" s="455"/>
      <c r="I27" s="456"/>
      <c r="J27" s="94"/>
      <c r="K27" s="94"/>
      <c r="L27" s="94"/>
      <c r="M27" s="315">
        <f t="shared" si="1"/>
        <v>0</v>
      </c>
      <c r="N27" s="315">
        <f t="shared" si="0"/>
        <v>0</v>
      </c>
      <c r="O27" s="310">
        <f t="shared" si="2"/>
        <v>0</v>
      </c>
      <c r="P27" s="337"/>
      <c r="Q27" s="337"/>
      <c r="R27" s="337"/>
      <c r="S27" s="337"/>
      <c r="T27" s="319"/>
    </row>
    <row r="28" spans="2:20" ht="13" x14ac:dyDescent="0.15">
      <c r="B28" s="93"/>
      <c r="C28" s="448"/>
      <c r="D28" s="449"/>
      <c r="E28" s="448"/>
      <c r="F28" s="449"/>
      <c r="G28" s="130"/>
      <c r="H28" s="455"/>
      <c r="I28" s="456"/>
      <c r="J28" s="94"/>
      <c r="K28" s="94"/>
      <c r="L28" s="94"/>
      <c r="M28" s="315">
        <f t="shared" si="1"/>
        <v>0</v>
      </c>
      <c r="N28" s="315">
        <f t="shared" si="0"/>
        <v>0</v>
      </c>
      <c r="O28" s="310">
        <f t="shared" si="2"/>
        <v>0</v>
      </c>
      <c r="P28" s="337"/>
      <c r="Q28" s="337"/>
      <c r="R28" s="337"/>
      <c r="S28" s="337"/>
      <c r="T28" s="319"/>
    </row>
    <row r="29" spans="2:20" ht="13" x14ac:dyDescent="0.15">
      <c r="B29" s="93"/>
      <c r="C29" s="448"/>
      <c r="D29" s="449"/>
      <c r="E29" s="448"/>
      <c r="F29" s="449"/>
      <c r="G29" s="130"/>
      <c r="H29" s="455"/>
      <c r="I29" s="456"/>
      <c r="J29" s="94"/>
      <c r="K29" s="94"/>
      <c r="L29" s="94"/>
      <c r="M29" s="315">
        <f t="shared" si="1"/>
        <v>0</v>
      </c>
      <c r="N29" s="315">
        <f t="shared" si="0"/>
        <v>0</v>
      </c>
      <c r="O29" s="310">
        <f t="shared" si="2"/>
        <v>0</v>
      </c>
      <c r="P29" s="337"/>
      <c r="Q29" s="337"/>
      <c r="R29" s="337"/>
      <c r="S29" s="337"/>
      <c r="T29" s="319"/>
    </row>
    <row r="30" spans="2:20" ht="13" x14ac:dyDescent="0.15">
      <c r="B30" s="93"/>
      <c r="C30" s="448"/>
      <c r="D30" s="449"/>
      <c r="E30" s="448"/>
      <c r="F30" s="449"/>
      <c r="G30" s="130"/>
      <c r="H30" s="455"/>
      <c r="I30" s="456"/>
      <c r="J30" s="94"/>
      <c r="K30" s="94"/>
      <c r="L30" s="94"/>
      <c r="M30" s="315">
        <f t="shared" si="1"/>
        <v>0</v>
      </c>
      <c r="N30" s="315">
        <f t="shared" si="0"/>
        <v>0</v>
      </c>
      <c r="O30" s="310">
        <f t="shared" si="2"/>
        <v>0</v>
      </c>
      <c r="P30" s="337"/>
      <c r="Q30" s="337"/>
      <c r="R30" s="337"/>
      <c r="S30" s="337"/>
      <c r="T30" s="319"/>
    </row>
    <row r="31" spans="2:20" ht="13" x14ac:dyDescent="0.15">
      <c r="B31" s="93"/>
      <c r="C31" s="448"/>
      <c r="D31" s="449"/>
      <c r="E31" s="448"/>
      <c r="F31" s="449"/>
      <c r="G31" s="130"/>
      <c r="H31" s="455"/>
      <c r="I31" s="456"/>
      <c r="J31" s="94"/>
      <c r="K31" s="94"/>
      <c r="L31" s="94"/>
      <c r="M31" s="315">
        <f t="shared" si="1"/>
        <v>0</v>
      </c>
      <c r="N31" s="315">
        <f t="shared" si="0"/>
        <v>0</v>
      </c>
      <c r="O31" s="310">
        <f t="shared" si="2"/>
        <v>0</v>
      </c>
      <c r="P31" s="337"/>
      <c r="Q31" s="337"/>
      <c r="R31" s="337"/>
      <c r="S31" s="337"/>
      <c r="T31" s="319"/>
    </row>
    <row r="32" spans="2:20" ht="13" x14ac:dyDescent="0.15">
      <c r="B32" s="93"/>
      <c r="C32" s="448"/>
      <c r="D32" s="449"/>
      <c r="E32" s="448"/>
      <c r="F32" s="449"/>
      <c r="G32" s="130"/>
      <c r="H32" s="455"/>
      <c r="I32" s="456"/>
      <c r="J32" s="94"/>
      <c r="K32" s="94"/>
      <c r="L32" s="94"/>
      <c r="M32" s="315">
        <f t="shared" si="1"/>
        <v>0</v>
      </c>
      <c r="N32" s="315">
        <f t="shared" si="0"/>
        <v>0</v>
      </c>
      <c r="O32" s="310">
        <f t="shared" si="2"/>
        <v>0</v>
      </c>
      <c r="P32" s="337"/>
      <c r="Q32" s="337"/>
      <c r="R32" s="337"/>
      <c r="S32" s="337"/>
      <c r="T32" s="319"/>
    </row>
    <row r="33" spans="2:20" ht="13" x14ac:dyDescent="0.15">
      <c r="B33" s="93"/>
      <c r="C33" s="448"/>
      <c r="D33" s="449"/>
      <c r="E33" s="448"/>
      <c r="F33" s="449"/>
      <c r="G33" s="130"/>
      <c r="H33" s="455"/>
      <c r="I33" s="456"/>
      <c r="J33" s="94"/>
      <c r="K33" s="94"/>
      <c r="L33" s="94"/>
      <c r="M33" s="315">
        <f t="shared" si="1"/>
        <v>0</v>
      </c>
      <c r="N33" s="315">
        <f t="shared" si="0"/>
        <v>0</v>
      </c>
      <c r="O33" s="310">
        <f t="shared" si="2"/>
        <v>0</v>
      </c>
      <c r="P33" s="337"/>
      <c r="Q33" s="337"/>
      <c r="R33" s="337"/>
      <c r="S33" s="337"/>
      <c r="T33" s="319"/>
    </row>
    <row r="34" spans="2:20" ht="13" x14ac:dyDescent="0.15">
      <c r="B34" s="93"/>
      <c r="C34" s="448"/>
      <c r="D34" s="449"/>
      <c r="E34" s="448"/>
      <c r="F34" s="449"/>
      <c r="G34" s="130"/>
      <c r="H34" s="455"/>
      <c r="I34" s="456"/>
      <c r="J34" s="94"/>
      <c r="K34" s="94"/>
      <c r="L34" s="94"/>
      <c r="M34" s="315">
        <f t="shared" si="1"/>
        <v>0</v>
      </c>
      <c r="N34" s="315">
        <f t="shared" si="0"/>
        <v>0</v>
      </c>
      <c r="O34" s="310">
        <f t="shared" si="2"/>
        <v>0</v>
      </c>
      <c r="P34" s="337"/>
      <c r="Q34" s="337"/>
      <c r="R34" s="337"/>
      <c r="S34" s="337"/>
      <c r="T34" s="319"/>
    </row>
    <row r="35" spans="2:20" ht="13" x14ac:dyDescent="0.15">
      <c r="B35" s="93"/>
      <c r="C35" s="448"/>
      <c r="D35" s="449"/>
      <c r="E35" s="448"/>
      <c r="F35" s="449"/>
      <c r="G35" s="130"/>
      <c r="H35" s="455"/>
      <c r="I35" s="456"/>
      <c r="J35" s="94"/>
      <c r="K35" s="94"/>
      <c r="L35" s="94"/>
      <c r="M35" s="315">
        <f t="shared" si="1"/>
        <v>0</v>
      </c>
      <c r="N35" s="315">
        <f t="shared" si="0"/>
        <v>0</v>
      </c>
      <c r="O35" s="310">
        <f t="shared" si="2"/>
        <v>0</v>
      </c>
      <c r="P35" s="337"/>
      <c r="Q35" s="337"/>
      <c r="R35" s="337"/>
      <c r="S35" s="337"/>
      <c r="T35" s="319"/>
    </row>
    <row r="36" spans="2:20" ht="13" x14ac:dyDescent="0.15">
      <c r="B36" s="93"/>
      <c r="C36" s="448"/>
      <c r="D36" s="449"/>
      <c r="E36" s="448"/>
      <c r="F36" s="449"/>
      <c r="G36" s="130"/>
      <c r="H36" s="455"/>
      <c r="I36" s="456"/>
      <c r="J36" s="94"/>
      <c r="K36" s="94"/>
      <c r="L36" s="94"/>
      <c r="M36" s="315">
        <f t="shared" si="1"/>
        <v>0</v>
      </c>
      <c r="N36" s="315">
        <f t="shared" si="0"/>
        <v>0</v>
      </c>
      <c r="O36" s="310">
        <f t="shared" si="2"/>
        <v>0</v>
      </c>
      <c r="P36" s="337"/>
      <c r="Q36" s="337"/>
      <c r="R36" s="337"/>
      <c r="S36" s="337"/>
      <c r="T36" s="319"/>
    </row>
    <row r="37" spans="2:20" ht="13" x14ac:dyDescent="0.15">
      <c r="B37" s="93"/>
      <c r="C37" s="448"/>
      <c r="D37" s="449"/>
      <c r="E37" s="448"/>
      <c r="F37" s="449"/>
      <c r="G37" s="130"/>
      <c r="H37" s="455"/>
      <c r="I37" s="456"/>
      <c r="J37" s="94"/>
      <c r="K37" s="94"/>
      <c r="L37" s="94"/>
      <c r="M37" s="315">
        <f t="shared" si="1"/>
        <v>0</v>
      </c>
      <c r="N37" s="315">
        <f t="shared" si="0"/>
        <v>0</v>
      </c>
      <c r="O37" s="310">
        <f t="shared" si="2"/>
        <v>0</v>
      </c>
      <c r="P37" s="337"/>
      <c r="Q37" s="337"/>
      <c r="R37" s="337"/>
      <c r="S37" s="337"/>
      <c r="T37" s="319"/>
    </row>
    <row r="38" spans="2:20" ht="13" x14ac:dyDescent="0.15">
      <c r="B38" s="93"/>
      <c r="C38" s="448"/>
      <c r="D38" s="449"/>
      <c r="E38" s="448"/>
      <c r="F38" s="449"/>
      <c r="G38" s="130"/>
      <c r="H38" s="455"/>
      <c r="I38" s="456"/>
      <c r="J38" s="94"/>
      <c r="K38" s="94"/>
      <c r="L38" s="94"/>
      <c r="M38" s="315">
        <f t="shared" si="1"/>
        <v>0</v>
      </c>
      <c r="N38" s="315">
        <f t="shared" si="0"/>
        <v>0</v>
      </c>
      <c r="O38" s="310">
        <f t="shared" si="2"/>
        <v>0</v>
      </c>
      <c r="P38" s="337"/>
      <c r="Q38" s="337"/>
      <c r="R38" s="337"/>
      <c r="S38" s="337"/>
      <c r="T38" s="319"/>
    </row>
    <row r="39" spans="2:20" ht="13" x14ac:dyDescent="0.15">
      <c r="B39" s="93"/>
      <c r="C39" s="448"/>
      <c r="D39" s="449"/>
      <c r="E39" s="448"/>
      <c r="F39" s="449"/>
      <c r="G39" s="130"/>
      <c r="H39" s="455"/>
      <c r="I39" s="456"/>
      <c r="J39" s="94"/>
      <c r="K39" s="94"/>
      <c r="L39" s="94"/>
      <c r="M39" s="315">
        <f t="shared" si="1"/>
        <v>0</v>
      </c>
      <c r="N39" s="315">
        <f t="shared" si="0"/>
        <v>0</v>
      </c>
      <c r="O39" s="310">
        <f t="shared" si="2"/>
        <v>0</v>
      </c>
      <c r="P39" s="337"/>
      <c r="Q39" s="337"/>
      <c r="R39" s="337"/>
      <c r="S39" s="337"/>
      <c r="T39" s="319"/>
    </row>
    <row r="40" spans="2:20" ht="13" x14ac:dyDescent="0.15">
      <c r="B40" s="93"/>
      <c r="C40" s="448"/>
      <c r="D40" s="449"/>
      <c r="E40" s="448"/>
      <c r="F40" s="449"/>
      <c r="G40" s="130"/>
      <c r="H40" s="455"/>
      <c r="I40" s="456"/>
      <c r="J40" s="94"/>
      <c r="K40" s="94"/>
      <c r="L40" s="94"/>
      <c r="M40" s="315">
        <f t="shared" si="1"/>
        <v>0</v>
      </c>
      <c r="N40" s="315">
        <f t="shared" si="0"/>
        <v>0</v>
      </c>
      <c r="O40" s="310">
        <f t="shared" si="2"/>
        <v>0</v>
      </c>
      <c r="P40" s="337"/>
      <c r="Q40" s="337"/>
      <c r="R40" s="337"/>
      <c r="S40" s="337"/>
      <c r="T40" s="319"/>
    </row>
    <row r="41" spans="2:20" ht="13" x14ac:dyDescent="0.15">
      <c r="B41" s="93"/>
      <c r="C41" s="448"/>
      <c r="D41" s="449"/>
      <c r="E41" s="448"/>
      <c r="F41" s="449"/>
      <c r="G41" s="130"/>
      <c r="H41" s="455"/>
      <c r="I41" s="456"/>
      <c r="J41" s="94"/>
      <c r="K41" s="94"/>
      <c r="L41" s="94"/>
      <c r="M41" s="315">
        <f t="shared" si="1"/>
        <v>0</v>
      </c>
      <c r="N41" s="315">
        <f t="shared" si="0"/>
        <v>0</v>
      </c>
      <c r="O41" s="310">
        <f t="shared" si="2"/>
        <v>0</v>
      </c>
      <c r="P41" s="337"/>
      <c r="Q41" s="337"/>
      <c r="R41" s="337"/>
      <c r="S41" s="337"/>
      <c r="T41" s="319"/>
    </row>
    <row r="42" spans="2:20" ht="13" x14ac:dyDescent="0.15">
      <c r="B42" s="93"/>
      <c r="C42" s="448"/>
      <c r="D42" s="449"/>
      <c r="E42" s="448"/>
      <c r="F42" s="449"/>
      <c r="G42" s="130"/>
      <c r="H42" s="455"/>
      <c r="I42" s="456"/>
      <c r="J42" s="94"/>
      <c r="K42" s="94"/>
      <c r="L42" s="94"/>
      <c r="M42" s="315">
        <f t="shared" si="1"/>
        <v>0</v>
      </c>
      <c r="N42" s="315">
        <f t="shared" si="0"/>
        <v>0</v>
      </c>
      <c r="O42" s="310">
        <f t="shared" si="2"/>
        <v>0</v>
      </c>
      <c r="P42" s="337"/>
      <c r="Q42" s="337"/>
      <c r="R42" s="337"/>
      <c r="S42" s="337"/>
      <c r="T42" s="319"/>
    </row>
    <row r="43" spans="2:20" ht="13" x14ac:dyDescent="0.15">
      <c r="B43" s="93"/>
      <c r="C43" s="448"/>
      <c r="D43" s="449"/>
      <c r="E43" s="448"/>
      <c r="F43" s="449"/>
      <c r="G43" s="130"/>
      <c r="H43" s="455"/>
      <c r="I43" s="456"/>
      <c r="J43" s="94"/>
      <c r="K43" s="94"/>
      <c r="L43" s="94"/>
      <c r="M43" s="315">
        <f t="shared" si="1"/>
        <v>0</v>
      </c>
      <c r="N43" s="315">
        <f t="shared" si="0"/>
        <v>0</v>
      </c>
      <c r="O43" s="310">
        <f t="shared" si="2"/>
        <v>0</v>
      </c>
      <c r="P43" s="337"/>
      <c r="Q43" s="337"/>
      <c r="R43" s="337"/>
      <c r="S43" s="337"/>
      <c r="T43" s="319"/>
    </row>
    <row r="44" spans="2:20" ht="13" x14ac:dyDescent="0.15">
      <c r="B44" s="93"/>
      <c r="C44" s="448"/>
      <c r="D44" s="449"/>
      <c r="E44" s="448"/>
      <c r="F44" s="449"/>
      <c r="G44" s="130"/>
      <c r="H44" s="455"/>
      <c r="I44" s="456"/>
      <c r="J44" s="94"/>
      <c r="K44" s="94"/>
      <c r="L44" s="94"/>
      <c r="M44" s="315">
        <f t="shared" si="1"/>
        <v>0</v>
      </c>
      <c r="N44" s="315">
        <f t="shared" si="0"/>
        <v>0</v>
      </c>
      <c r="O44" s="310">
        <f t="shared" si="2"/>
        <v>0</v>
      </c>
      <c r="P44" s="337"/>
      <c r="Q44" s="337"/>
      <c r="R44" s="337"/>
      <c r="S44" s="337"/>
      <c r="T44" s="319"/>
    </row>
    <row r="45" spans="2:20" ht="13" x14ac:dyDescent="0.15">
      <c r="B45" s="93"/>
      <c r="C45" s="448"/>
      <c r="D45" s="449"/>
      <c r="E45" s="448"/>
      <c r="F45" s="449"/>
      <c r="G45" s="130"/>
      <c r="H45" s="455"/>
      <c r="I45" s="456"/>
      <c r="J45" s="94"/>
      <c r="K45" s="94"/>
      <c r="L45" s="94"/>
      <c r="M45" s="315">
        <f t="shared" si="1"/>
        <v>0</v>
      </c>
      <c r="N45" s="315">
        <f t="shared" si="0"/>
        <v>0</v>
      </c>
      <c r="O45" s="310">
        <f t="shared" si="2"/>
        <v>0</v>
      </c>
      <c r="P45" s="337"/>
      <c r="Q45" s="337"/>
      <c r="R45" s="337"/>
      <c r="S45" s="337"/>
      <c r="T45" s="319"/>
    </row>
    <row r="46" spans="2:20" ht="13" x14ac:dyDescent="0.15">
      <c r="B46" s="93"/>
      <c r="C46" s="448"/>
      <c r="D46" s="449"/>
      <c r="E46" s="448"/>
      <c r="F46" s="449"/>
      <c r="G46" s="130"/>
      <c r="H46" s="455"/>
      <c r="I46" s="456"/>
      <c r="J46" s="94"/>
      <c r="K46" s="94"/>
      <c r="L46" s="94"/>
      <c r="M46" s="315">
        <f t="shared" si="1"/>
        <v>0</v>
      </c>
      <c r="N46" s="315">
        <f t="shared" si="0"/>
        <v>0</v>
      </c>
      <c r="O46" s="310">
        <f t="shared" si="2"/>
        <v>0</v>
      </c>
      <c r="P46" s="337"/>
      <c r="Q46" s="337"/>
      <c r="R46" s="337"/>
      <c r="S46" s="337"/>
      <c r="T46" s="319"/>
    </row>
    <row r="47" spans="2:20" ht="13" x14ac:dyDescent="0.15">
      <c r="B47" s="93"/>
      <c r="C47" s="448"/>
      <c r="D47" s="449"/>
      <c r="E47" s="448"/>
      <c r="F47" s="449"/>
      <c r="G47" s="130"/>
      <c r="H47" s="455"/>
      <c r="I47" s="456"/>
      <c r="J47" s="94"/>
      <c r="K47" s="94"/>
      <c r="L47" s="94"/>
      <c r="M47" s="315">
        <f t="shared" si="1"/>
        <v>0</v>
      </c>
      <c r="N47" s="315">
        <f t="shared" si="0"/>
        <v>0</v>
      </c>
      <c r="O47" s="310">
        <f t="shared" si="2"/>
        <v>0</v>
      </c>
      <c r="P47" s="337"/>
      <c r="Q47" s="337"/>
      <c r="R47" s="337"/>
      <c r="S47" s="337"/>
      <c r="T47" s="319"/>
    </row>
    <row r="48" spans="2:20" ht="13" x14ac:dyDescent="0.15">
      <c r="B48" s="93"/>
      <c r="C48" s="448"/>
      <c r="D48" s="449"/>
      <c r="E48" s="448"/>
      <c r="F48" s="449"/>
      <c r="G48" s="130"/>
      <c r="H48" s="455"/>
      <c r="I48" s="456"/>
      <c r="J48" s="94"/>
      <c r="K48" s="94"/>
      <c r="L48" s="94"/>
      <c r="M48" s="315">
        <f t="shared" si="1"/>
        <v>0</v>
      </c>
      <c r="N48" s="315">
        <f t="shared" si="0"/>
        <v>0</v>
      </c>
      <c r="O48" s="310">
        <f t="shared" si="2"/>
        <v>0</v>
      </c>
      <c r="P48" s="337"/>
      <c r="Q48" s="337"/>
      <c r="R48" s="337"/>
      <c r="S48" s="337"/>
      <c r="T48" s="319"/>
    </row>
    <row r="49" spans="2:22" ht="13" x14ac:dyDescent="0.15">
      <c r="B49" s="93"/>
      <c r="C49" s="448"/>
      <c r="D49" s="449"/>
      <c r="E49" s="448"/>
      <c r="F49" s="449"/>
      <c r="G49" s="130"/>
      <c r="H49" s="455"/>
      <c r="I49" s="456"/>
      <c r="J49" s="94"/>
      <c r="K49" s="94"/>
      <c r="L49" s="94"/>
      <c r="M49" s="315">
        <f t="shared" si="1"/>
        <v>0</v>
      </c>
      <c r="N49" s="315">
        <f t="shared" si="0"/>
        <v>0</v>
      </c>
      <c r="O49" s="310">
        <f t="shared" si="2"/>
        <v>0</v>
      </c>
      <c r="P49" s="337"/>
      <c r="Q49" s="337"/>
      <c r="R49" s="337"/>
      <c r="S49" s="337"/>
      <c r="T49" s="319"/>
    </row>
    <row r="50" spans="2:22" ht="13" x14ac:dyDescent="0.15">
      <c r="B50" s="93"/>
      <c r="C50" s="448"/>
      <c r="D50" s="449"/>
      <c r="E50" s="448"/>
      <c r="F50" s="449"/>
      <c r="G50" s="130"/>
      <c r="H50" s="455"/>
      <c r="I50" s="456"/>
      <c r="J50" s="94"/>
      <c r="K50" s="94"/>
      <c r="L50" s="94"/>
      <c r="M50" s="315">
        <f t="shared" si="1"/>
        <v>0</v>
      </c>
      <c r="N50" s="315">
        <f t="shared" si="0"/>
        <v>0</v>
      </c>
      <c r="O50" s="310">
        <f t="shared" si="2"/>
        <v>0</v>
      </c>
      <c r="P50" s="337"/>
      <c r="Q50" s="337"/>
      <c r="R50" s="337"/>
      <c r="S50" s="337"/>
      <c r="T50" s="319"/>
    </row>
    <row r="51" spans="2:22" ht="13" x14ac:dyDescent="0.15">
      <c r="B51" s="93"/>
      <c r="C51" s="448"/>
      <c r="D51" s="449"/>
      <c r="E51" s="448"/>
      <c r="F51" s="449"/>
      <c r="G51" s="130"/>
      <c r="H51" s="455"/>
      <c r="I51" s="456"/>
      <c r="J51" s="94"/>
      <c r="K51" s="94"/>
      <c r="L51" s="94"/>
      <c r="M51" s="315">
        <f t="shared" si="1"/>
        <v>0</v>
      </c>
      <c r="N51" s="315">
        <f t="shared" si="0"/>
        <v>0</v>
      </c>
      <c r="O51" s="310">
        <f t="shared" si="2"/>
        <v>0</v>
      </c>
      <c r="P51" s="337"/>
      <c r="Q51" s="337"/>
      <c r="R51" s="337"/>
      <c r="S51" s="337"/>
      <c r="T51" s="319"/>
    </row>
    <row r="52" spans="2:22" ht="13" x14ac:dyDescent="0.15">
      <c r="B52" s="93"/>
      <c r="C52" s="448"/>
      <c r="D52" s="449"/>
      <c r="E52" s="448"/>
      <c r="F52" s="449"/>
      <c r="G52" s="130"/>
      <c r="H52" s="455"/>
      <c r="I52" s="456"/>
      <c r="J52" s="94"/>
      <c r="K52" s="94"/>
      <c r="L52" s="94"/>
      <c r="M52" s="315">
        <f t="shared" si="1"/>
        <v>0</v>
      </c>
      <c r="N52" s="315">
        <f t="shared" si="0"/>
        <v>0</v>
      </c>
      <c r="O52" s="310">
        <f t="shared" si="2"/>
        <v>0</v>
      </c>
      <c r="P52" s="337"/>
      <c r="Q52" s="337"/>
      <c r="R52" s="337"/>
      <c r="S52" s="337"/>
      <c r="T52" s="319"/>
    </row>
    <row r="53" spans="2:22" ht="13" x14ac:dyDescent="0.15">
      <c r="B53" s="93"/>
      <c r="C53" s="448"/>
      <c r="D53" s="449"/>
      <c r="E53" s="448"/>
      <c r="F53" s="449"/>
      <c r="G53" s="130"/>
      <c r="H53" s="455"/>
      <c r="I53" s="456"/>
      <c r="J53" s="94"/>
      <c r="K53" s="94"/>
      <c r="L53" s="94"/>
      <c r="M53" s="315">
        <f t="shared" si="1"/>
        <v>0</v>
      </c>
      <c r="N53" s="315">
        <f t="shared" si="0"/>
        <v>0</v>
      </c>
      <c r="O53" s="310">
        <f t="shared" si="2"/>
        <v>0</v>
      </c>
      <c r="P53" s="337"/>
      <c r="Q53" s="337"/>
      <c r="R53" s="337"/>
      <c r="S53" s="337"/>
      <c r="T53" s="319"/>
    </row>
    <row r="54" spans="2:22" ht="13" x14ac:dyDescent="0.15">
      <c r="B54" s="93"/>
      <c r="C54" s="448"/>
      <c r="D54" s="449"/>
      <c r="E54" s="448"/>
      <c r="F54" s="449"/>
      <c r="G54" s="130"/>
      <c r="H54" s="455"/>
      <c r="I54" s="456"/>
      <c r="J54" s="94"/>
      <c r="K54" s="94"/>
      <c r="L54" s="94"/>
      <c r="M54" s="315">
        <f t="shared" si="1"/>
        <v>0</v>
      </c>
      <c r="N54" s="315">
        <f t="shared" si="0"/>
        <v>0</v>
      </c>
      <c r="O54" s="310">
        <f t="shared" si="2"/>
        <v>0</v>
      </c>
      <c r="P54" s="337"/>
      <c r="Q54" s="337"/>
      <c r="R54" s="337"/>
      <c r="S54" s="337"/>
      <c r="T54" s="319"/>
    </row>
    <row r="55" spans="2:22" ht="13" x14ac:dyDescent="0.15">
      <c r="B55" s="93"/>
      <c r="C55" s="448"/>
      <c r="D55" s="449"/>
      <c r="E55" s="448"/>
      <c r="F55" s="449"/>
      <c r="G55" s="130"/>
      <c r="H55" s="455"/>
      <c r="I55" s="456"/>
      <c r="J55" s="94"/>
      <c r="K55" s="94"/>
      <c r="L55" s="94"/>
      <c r="M55" s="315">
        <f t="shared" si="1"/>
        <v>0</v>
      </c>
      <c r="N55" s="315">
        <f t="shared" si="0"/>
        <v>0</v>
      </c>
      <c r="O55" s="310">
        <f t="shared" si="2"/>
        <v>0</v>
      </c>
      <c r="P55" s="337"/>
      <c r="Q55" s="337"/>
      <c r="R55" s="337"/>
      <c r="S55" s="337"/>
      <c r="T55" s="319"/>
    </row>
    <row r="56" spans="2:22" ht="13" x14ac:dyDescent="0.15">
      <c r="B56" s="319"/>
      <c r="C56" s="319"/>
      <c r="D56" s="312"/>
      <c r="E56" s="312"/>
      <c r="F56" s="312"/>
      <c r="G56" s="312"/>
      <c r="H56" s="312"/>
      <c r="I56" s="312" t="s">
        <v>243</v>
      </c>
      <c r="J56" s="319"/>
      <c r="K56" s="319"/>
      <c r="L56" s="319"/>
      <c r="M56" s="167">
        <f>SUM(M20:M55)</f>
        <v>0</v>
      </c>
      <c r="N56" s="167">
        <f>SUM(N20:N55)</f>
        <v>0</v>
      </c>
      <c r="O56" s="167">
        <f>SUM(O20:O55)</f>
        <v>0</v>
      </c>
      <c r="P56" s="337"/>
      <c r="Q56" s="337"/>
      <c r="R56" s="337"/>
      <c r="S56" s="337"/>
      <c r="T56" s="319"/>
    </row>
    <row r="57" spans="2:22" ht="13" x14ac:dyDescent="0.15">
      <c r="B57" s="339"/>
      <c r="C57" s="312"/>
      <c r="D57" s="312"/>
      <c r="E57" s="319"/>
      <c r="F57" s="319"/>
      <c r="G57" s="319"/>
      <c r="H57" s="319"/>
      <c r="I57" s="319"/>
      <c r="J57" s="312"/>
      <c r="K57" s="312"/>
      <c r="L57" s="312"/>
      <c r="M57" s="73"/>
      <c r="N57" s="73"/>
      <c r="O57" s="73"/>
      <c r="P57" s="337"/>
      <c r="Q57" s="337"/>
      <c r="R57" s="337"/>
      <c r="S57" s="337"/>
      <c r="T57" s="319"/>
    </row>
    <row r="58" spans="2:22" ht="13" x14ac:dyDescent="0.15">
      <c r="B58" s="324" t="s">
        <v>244</v>
      </c>
      <c r="C58" s="324" t="s">
        <v>245</v>
      </c>
      <c r="D58" s="324"/>
      <c r="E58" s="325"/>
      <c r="F58" s="325"/>
      <c r="G58" s="325"/>
      <c r="H58" s="325"/>
      <c r="I58" s="325"/>
      <c r="J58" s="325"/>
      <c r="K58" s="325"/>
      <c r="L58" s="325"/>
      <c r="M58" s="325"/>
      <c r="N58" s="325"/>
      <c r="O58" s="325"/>
      <c r="P58" s="326"/>
      <c r="Q58" s="327"/>
      <c r="R58" s="327"/>
      <c r="S58" s="327"/>
      <c r="T58" s="319"/>
    </row>
    <row r="59" spans="2:22" ht="13" x14ac:dyDescent="0.15">
      <c r="B59" s="312"/>
      <c r="C59" s="312"/>
      <c r="D59" s="312"/>
      <c r="E59" s="319"/>
      <c r="F59" s="319"/>
      <c r="G59" s="319"/>
      <c r="H59" s="319"/>
      <c r="I59" s="319"/>
      <c r="J59" s="319"/>
      <c r="K59" s="319"/>
      <c r="L59" s="319"/>
      <c r="M59" s="319"/>
      <c r="N59" s="319"/>
      <c r="O59" s="319"/>
      <c r="P59" s="337"/>
      <c r="Q59" s="337"/>
      <c r="R59" s="337"/>
      <c r="S59" s="337"/>
      <c r="T59" s="319"/>
    </row>
    <row r="60" spans="2:22" ht="25.5" customHeight="1" x14ac:dyDescent="0.15">
      <c r="B60" s="319"/>
      <c r="C60" s="353"/>
      <c r="D60" s="354" t="str">
        <f>IF(COUNTA(D62:D83)&lt;COUNTA(E62:E83),"Let op! Vul ook de aanschafdatum in!","")</f>
        <v/>
      </c>
      <c r="E60" s="319"/>
      <c r="F60" s="355"/>
      <c r="G60" s="356"/>
      <c r="H60" s="356"/>
      <c r="I60" s="357"/>
      <c r="J60" s="439" t="s">
        <v>246</v>
      </c>
      <c r="K60" s="440"/>
      <c r="L60" s="441"/>
      <c r="M60" s="434" t="s">
        <v>236</v>
      </c>
      <c r="N60" s="435"/>
      <c r="O60" s="436"/>
      <c r="P60" s="352"/>
      <c r="Q60" s="352"/>
      <c r="R60" s="352"/>
      <c r="S60" s="352"/>
      <c r="T60" s="337"/>
      <c r="U60" s="358"/>
    </row>
    <row r="61" spans="2:22" ht="42" x14ac:dyDescent="0.15">
      <c r="B61" s="348" t="s">
        <v>237</v>
      </c>
      <c r="C61" s="72" t="s">
        <v>247</v>
      </c>
      <c r="D61" s="350" t="s">
        <v>248</v>
      </c>
      <c r="E61" s="349" t="s">
        <v>249</v>
      </c>
      <c r="F61" s="213" t="s">
        <v>250</v>
      </c>
      <c r="G61" s="359" t="s">
        <v>251</v>
      </c>
      <c r="H61" s="359" t="s">
        <v>252</v>
      </c>
      <c r="I61" s="359" t="s">
        <v>253</v>
      </c>
      <c r="J61" s="72" t="str">
        <f>+J19</f>
        <v>Industrieel onderzoek</v>
      </c>
      <c r="K61" s="72" t="str">
        <f>+K19</f>
        <v>Experimentele ontwikkeling</v>
      </c>
      <c r="L61" s="72" t="s">
        <v>254</v>
      </c>
      <c r="M61" s="72" t="str">
        <f>+J19</f>
        <v>Industrieel onderzoek</v>
      </c>
      <c r="N61" s="72" t="str">
        <f>+K19</f>
        <v>Experimentele ontwikkeling</v>
      </c>
      <c r="O61" s="72" t="s">
        <v>242</v>
      </c>
      <c r="P61" s="42"/>
      <c r="Q61" s="42"/>
      <c r="R61" s="42"/>
      <c r="S61" s="42"/>
      <c r="T61" s="337"/>
      <c r="U61" s="360" t="s">
        <v>255</v>
      </c>
    </row>
    <row r="62" spans="2:22" ht="13" x14ac:dyDescent="0.15">
      <c r="B62" s="93"/>
      <c r="C62" s="93"/>
      <c r="D62" s="95"/>
      <c r="E62" s="96"/>
      <c r="F62" s="97"/>
      <c r="G62" s="131">
        <f t="shared" ref="G62:G82" si="3">IFERROR(E62/F62,0)</f>
        <v>0</v>
      </c>
      <c r="H62" s="96"/>
      <c r="I62" s="132">
        <f t="shared" ref="I62:I83" si="4">IFERROR(G62/H62,0)</f>
        <v>0</v>
      </c>
      <c r="J62" s="94"/>
      <c r="K62" s="94"/>
      <c r="L62" s="96"/>
      <c r="M62" s="315">
        <f>+H62*J62</f>
        <v>0</v>
      </c>
      <c r="N62" s="315">
        <f t="shared" ref="N62:N83" si="5">+H62*K62</f>
        <v>0</v>
      </c>
      <c r="O62" s="310">
        <f>I62*L62</f>
        <v>0</v>
      </c>
      <c r="P62" s="42"/>
      <c r="Q62" s="42"/>
      <c r="R62" s="42"/>
      <c r="S62" s="42"/>
      <c r="T62" s="337"/>
      <c r="U62" s="131" t="str">
        <f>IFERROR(IF(D62&gt;=Deelnemersoverzicht!$B$9,"Na startdatum aangekocht", IF(DATEDIF('Begroting P'!$D62,Startdatum,"D")&gt;0,IF((('Begroting P'!$F62-((DATEDIF($D62,Startdatum,"M")/12)))*($E62/$F62))&lt;0,"Dit is afgeschreven!",(('Begroting P'!$F62-((DATEDIF($D62,Startdatum,"M")/12)))*($E62/$F62))),($E62/$F62))),0)</f>
        <v>Na startdatum aangekocht</v>
      </c>
      <c r="V62" s="338"/>
    </row>
    <row r="63" spans="2:22" ht="13" x14ac:dyDescent="0.15">
      <c r="B63" s="93"/>
      <c r="C63" s="93"/>
      <c r="D63" s="95"/>
      <c r="E63" s="96"/>
      <c r="F63" s="97"/>
      <c r="G63" s="131">
        <f t="shared" si="3"/>
        <v>0</v>
      </c>
      <c r="H63" s="96"/>
      <c r="I63" s="132">
        <f t="shared" si="4"/>
        <v>0</v>
      </c>
      <c r="J63" s="94"/>
      <c r="K63" s="94"/>
      <c r="L63" s="96"/>
      <c r="M63" s="315">
        <f t="shared" ref="M63:M83" si="6">+H63*J63</f>
        <v>0</v>
      </c>
      <c r="N63" s="315">
        <f t="shared" si="5"/>
        <v>0</v>
      </c>
      <c r="O63" s="310">
        <f t="shared" ref="O63:O83" si="7">I63*L63</f>
        <v>0</v>
      </c>
      <c r="P63" s="42"/>
      <c r="Q63" s="42"/>
      <c r="R63" s="42"/>
      <c r="S63" s="42"/>
      <c r="T63" s="337"/>
      <c r="U63" s="131" t="str">
        <f>IFERROR(IF(D63&gt;=Deelnemersoverzicht!$B$9,"Na startdatum aangekocht", IF(DATEDIF('Begroting P'!$D63,Startdatum,"D")&gt;0,IF((('Begroting P'!$F63-((DATEDIF($D63,Startdatum,"M")/12)))*($E63/$F63))&lt;0,"Dit is afgeschreven!",(('Begroting P'!$F63-((DATEDIF($D63,Startdatum,"M")/12)))*($E63/$F63))),($E63/$F63))),0)</f>
        <v>Na startdatum aangekocht</v>
      </c>
    </row>
    <row r="64" spans="2:22" ht="13" x14ac:dyDescent="0.15">
      <c r="B64" s="93"/>
      <c r="C64" s="93"/>
      <c r="D64" s="95"/>
      <c r="E64" s="96"/>
      <c r="F64" s="97"/>
      <c r="G64" s="131">
        <f t="shared" si="3"/>
        <v>0</v>
      </c>
      <c r="H64" s="96"/>
      <c r="I64" s="132">
        <f t="shared" si="4"/>
        <v>0</v>
      </c>
      <c r="J64" s="94"/>
      <c r="K64" s="94"/>
      <c r="L64" s="96"/>
      <c r="M64" s="315">
        <f t="shared" si="6"/>
        <v>0</v>
      </c>
      <c r="N64" s="315">
        <f t="shared" si="5"/>
        <v>0</v>
      </c>
      <c r="O64" s="310">
        <f t="shared" si="7"/>
        <v>0</v>
      </c>
      <c r="P64" s="42"/>
      <c r="Q64" s="42"/>
      <c r="R64" s="42"/>
      <c r="S64" s="42"/>
      <c r="T64" s="337"/>
      <c r="U64" s="131" t="str">
        <f>IFERROR(IF(D64&gt;=Deelnemersoverzicht!$B$9,"Na startdatum aangekocht", IF(DATEDIF('Begroting P'!$D64,Startdatum,"D")&gt;0,IF((('Begroting P'!$F64-((DATEDIF($D64,Startdatum,"M")/12)))*($E64/$F64))&lt;0,"Dit is afgeschreven!",(('Begroting P'!$F64-((DATEDIF($D64,Startdatum,"M")/12)))*($E64/$F64))),($E64/$F64))),0)</f>
        <v>Na startdatum aangekocht</v>
      </c>
    </row>
    <row r="65" spans="2:21" ht="13" x14ac:dyDescent="0.15">
      <c r="B65" s="93"/>
      <c r="C65" s="93"/>
      <c r="D65" s="95"/>
      <c r="E65" s="96"/>
      <c r="F65" s="97"/>
      <c r="G65" s="131">
        <f t="shared" si="3"/>
        <v>0</v>
      </c>
      <c r="H65" s="96"/>
      <c r="I65" s="132">
        <f t="shared" si="4"/>
        <v>0</v>
      </c>
      <c r="J65" s="94"/>
      <c r="K65" s="94"/>
      <c r="L65" s="96"/>
      <c r="M65" s="315">
        <f t="shared" si="6"/>
        <v>0</v>
      </c>
      <c r="N65" s="315">
        <f t="shared" si="5"/>
        <v>0</v>
      </c>
      <c r="O65" s="310">
        <f t="shared" si="7"/>
        <v>0</v>
      </c>
      <c r="P65" s="42"/>
      <c r="Q65" s="42"/>
      <c r="R65" s="42"/>
      <c r="S65" s="42"/>
      <c r="T65" s="337"/>
      <c r="U65" s="131" t="str">
        <f>IFERROR(IF(D65&gt;=Deelnemersoverzicht!$B$9,"Na startdatum aangekocht", IF(DATEDIF('Begroting P'!$D65,Startdatum,"D")&gt;0,IF((('Begroting P'!$F65-((DATEDIF($D65,Startdatum,"M")/12)))*($E65/$F65))&lt;0,"Dit is afgeschreven!",(('Begroting P'!$F65-((DATEDIF($D65,Startdatum,"M")/12)))*($E65/$F65))),($E65/$F65))),0)</f>
        <v>Na startdatum aangekocht</v>
      </c>
    </row>
    <row r="66" spans="2:21" ht="13" x14ac:dyDescent="0.15">
      <c r="B66" s="93"/>
      <c r="C66" s="93"/>
      <c r="D66" s="95"/>
      <c r="E66" s="96"/>
      <c r="F66" s="97"/>
      <c r="G66" s="131">
        <f t="shared" si="3"/>
        <v>0</v>
      </c>
      <c r="H66" s="96"/>
      <c r="I66" s="132">
        <f t="shared" si="4"/>
        <v>0</v>
      </c>
      <c r="J66" s="94"/>
      <c r="K66" s="94"/>
      <c r="L66" s="96"/>
      <c r="M66" s="315">
        <f t="shared" si="6"/>
        <v>0</v>
      </c>
      <c r="N66" s="315">
        <f t="shared" si="5"/>
        <v>0</v>
      </c>
      <c r="O66" s="310">
        <f t="shared" si="7"/>
        <v>0</v>
      </c>
      <c r="P66" s="42"/>
      <c r="Q66" s="42"/>
      <c r="R66" s="42"/>
      <c r="S66" s="42"/>
      <c r="T66" s="337"/>
      <c r="U66" s="131" t="str">
        <f>IFERROR(IF(D66&gt;=Deelnemersoverzicht!$B$9,"Na startdatum aangekocht", IF(DATEDIF('Begroting P'!$D66,Startdatum,"D")&gt;0,IF((('Begroting P'!$F66-((DATEDIF($D66,Startdatum,"M")/12)))*($E66/$F66))&lt;0,"Dit is afgeschreven!",(('Begroting P'!$F66-((DATEDIF($D66,Startdatum,"M")/12)))*($E66/$F66))),($E66/$F66))),0)</f>
        <v>Na startdatum aangekocht</v>
      </c>
    </row>
    <row r="67" spans="2:21" ht="13" x14ac:dyDescent="0.15">
      <c r="B67" s="93"/>
      <c r="C67" s="93"/>
      <c r="D67" s="95"/>
      <c r="E67" s="96"/>
      <c r="F67" s="97"/>
      <c r="G67" s="131">
        <f t="shared" si="3"/>
        <v>0</v>
      </c>
      <c r="H67" s="96"/>
      <c r="I67" s="132">
        <f t="shared" si="4"/>
        <v>0</v>
      </c>
      <c r="J67" s="94"/>
      <c r="K67" s="94"/>
      <c r="L67" s="96"/>
      <c r="M67" s="315">
        <f t="shared" si="6"/>
        <v>0</v>
      </c>
      <c r="N67" s="315">
        <f t="shared" si="5"/>
        <v>0</v>
      </c>
      <c r="O67" s="310">
        <f t="shared" si="7"/>
        <v>0</v>
      </c>
      <c r="P67" s="42"/>
      <c r="Q67" s="42"/>
      <c r="R67" s="42"/>
      <c r="S67" s="42"/>
      <c r="T67" s="337"/>
      <c r="U67" s="131" t="str">
        <f>IFERROR(IF(D67&gt;=Deelnemersoverzicht!$B$9,"Na startdatum aangekocht", IF(DATEDIF('Begroting P'!$D67,Startdatum,"D")&gt;0,IF((('Begroting P'!$F67-((DATEDIF($D67,Startdatum,"M")/12)))*($E67/$F67))&lt;0,"Dit is afgeschreven!",(('Begroting P'!$F67-((DATEDIF($D67,Startdatum,"M")/12)))*($E67/$F67))),($E67/$F67))),0)</f>
        <v>Na startdatum aangekocht</v>
      </c>
    </row>
    <row r="68" spans="2:21" ht="13" x14ac:dyDescent="0.15">
      <c r="B68" s="93"/>
      <c r="C68" s="93"/>
      <c r="D68" s="95"/>
      <c r="E68" s="96"/>
      <c r="F68" s="97"/>
      <c r="G68" s="131">
        <f t="shared" si="3"/>
        <v>0</v>
      </c>
      <c r="H68" s="96"/>
      <c r="I68" s="132">
        <f t="shared" si="4"/>
        <v>0</v>
      </c>
      <c r="J68" s="94"/>
      <c r="K68" s="94"/>
      <c r="L68" s="96"/>
      <c r="M68" s="315">
        <f t="shared" si="6"/>
        <v>0</v>
      </c>
      <c r="N68" s="315">
        <f t="shared" si="5"/>
        <v>0</v>
      </c>
      <c r="O68" s="310">
        <f t="shared" si="7"/>
        <v>0</v>
      </c>
      <c r="P68" s="42"/>
      <c r="Q68" s="42"/>
      <c r="R68" s="42"/>
      <c r="S68" s="42"/>
      <c r="T68" s="337"/>
      <c r="U68" s="131" t="str">
        <f>IFERROR(IF(D68&gt;=Deelnemersoverzicht!$B$9,"Na startdatum aangekocht", IF(DATEDIF('Begroting P'!$D68,Startdatum,"D")&gt;0,IF((('Begroting P'!$F68-((DATEDIF($D68,Startdatum,"M")/12)))*($E68/$F68))&lt;0,"Dit is afgeschreven!",(('Begroting P'!$F68-((DATEDIF($D68,Startdatum,"M")/12)))*($E68/$F68))),($E68/$F68))),0)</f>
        <v>Na startdatum aangekocht</v>
      </c>
    </row>
    <row r="69" spans="2:21" ht="13" x14ac:dyDescent="0.15">
      <c r="B69" s="93"/>
      <c r="C69" s="93"/>
      <c r="D69" s="95"/>
      <c r="E69" s="96"/>
      <c r="F69" s="97"/>
      <c r="G69" s="131">
        <f t="shared" si="3"/>
        <v>0</v>
      </c>
      <c r="H69" s="96"/>
      <c r="I69" s="132">
        <f t="shared" si="4"/>
        <v>0</v>
      </c>
      <c r="J69" s="94"/>
      <c r="K69" s="94"/>
      <c r="L69" s="96"/>
      <c r="M69" s="315">
        <f t="shared" si="6"/>
        <v>0</v>
      </c>
      <c r="N69" s="315">
        <f t="shared" si="5"/>
        <v>0</v>
      </c>
      <c r="O69" s="310">
        <f t="shared" si="7"/>
        <v>0</v>
      </c>
      <c r="P69" s="42"/>
      <c r="Q69" s="42"/>
      <c r="R69" s="42"/>
      <c r="S69" s="42"/>
      <c r="T69" s="337"/>
      <c r="U69" s="131" t="str">
        <f>IFERROR(IF(D69&gt;=Deelnemersoverzicht!$B$9,"Na startdatum aangekocht", IF(DATEDIF('Begroting P'!$D69,Startdatum,"D")&gt;0,IF((('Begroting P'!$F69-((DATEDIF($D69,Startdatum,"M")/12)))*($E69/$F69))&lt;0,"Dit is afgeschreven!",(('Begroting P'!$F69-((DATEDIF($D69,Startdatum,"M")/12)))*($E69/$F69))),($E69/$F69))),0)</f>
        <v>Na startdatum aangekocht</v>
      </c>
    </row>
    <row r="70" spans="2:21" ht="13" x14ac:dyDescent="0.15">
      <c r="B70" s="93"/>
      <c r="C70" s="93"/>
      <c r="D70" s="95"/>
      <c r="E70" s="96"/>
      <c r="F70" s="97"/>
      <c r="G70" s="131">
        <f t="shared" si="3"/>
        <v>0</v>
      </c>
      <c r="H70" s="96"/>
      <c r="I70" s="132">
        <f t="shared" si="4"/>
        <v>0</v>
      </c>
      <c r="J70" s="94"/>
      <c r="K70" s="94"/>
      <c r="L70" s="96"/>
      <c r="M70" s="315">
        <f t="shared" si="6"/>
        <v>0</v>
      </c>
      <c r="N70" s="315">
        <f t="shared" si="5"/>
        <v>0</v>
      </c>
      <c r="O70" s="310">
        <f t="shared" si="7"/>
        <v>0</v>
      </c>
      <c r="P70" s="42"/>
      <c r="Q70" s="42"/>
      <c r="R70" s="42"/>
      <c r="S70" s="42"/>
      <c r="T70" s="337"/>
      <c r="U70" s="131" t="str">
        <f>IFERROR(IF(D70&gt;=Deelnemersoverzicht!$B$9,"Na startdatum aangekocht", IF(DATEDIF('Begroting P'!$D70,Startdatum,"D")&gt;0,IF((('Begroting P'!$F70-((DATEDIF($D70,Startdatum,"M")/12)))*($E70/$F70))&lt;0,"Dit is afgeschreven!",(('Begroting P'!$F70-((DATEDIF($D70,Startdatum,"M")/12)))*($E70/$F70))),($E70/$F70))),0)</f>
        <v>Na startdatum aangekocht</v>
      </c>
    </row>
    <row r="71" spans="2:21" ht="13" x14ac:dyDescent="0.15">
      <c r="B71" s="93"/>
      <c r="C71" s="93"/>
      <c r="D71" s="95"/>
      <c r="E71" s="96"/>
      <c r="F71" s="97"/>
      <c r="G71" s="131">
        <f t="shared" si="3"/>
        <v>0</v>
      </c>
      <c r="H71" s="96"/>
      <c r="I71" s="132">
        <f t="shared" si="4"/>
        <v>0</v>
      </c>
      <c r="J71" s="94"/>
      <c r="K71" s="94"/>
      <c r="L71" s="96"/>
      <c r="M71" s="315">
        <f t="shared" si="6"/>
        <v>0</v>
      </c>
      <c r="N71" s="315">
        <f t="shared" si="5"/>
        <v>0</v>
      </c>
      <c r="O71" s="310">
        <f t="shared" si="7"/>
        <v>0</v>
      </c>
      <c r="P71" s="42"/>
      <c r="Q71" s="42"/>
      <c r="R71" s="42"/>
      <c r="S71" s="42"/>
      <c r="T71" s="337"/>
      <c r="U71" s="131" t="str">
        <f>IFERROR(IF(D71&gt;=Deelnemersoverzicht!$B$9,"Na startdatum aangekocht", IF(DATEDIF('Begroting P'!$D71,Startdatum,"D")&gt;0,IF((('Begroting P'!$F71-((DATEDIF($D71,Startdatum,"M")/12)))*($E71/$F71))&lt;0,"Dit is afgeschreven!",(('Begroting P'!$F71-((DATEDIF($D71,Startdatum,"M")/12)))*($E71/$F71))),($E71/$F71))),0)</f>
        <v>Na startdatum aangekocht</v>
      </c>
    </row>
    <row r="72" spans="2:21" ht="13" x14ac:dyDescent="0.15">
      <c r="B72" s="93"/>
      <c r="C72" s="93"/>
      <c r="D72" s="95"/>
      <c r="E72" s="96"/>
      <c r="F72" s="97"/>
      <c r="G72" s="131">
        <f t="shared" si="3"/>
        <v>0</v>
      </c>
      <c r="H72" s="96"/>
      <c r="I72" s="132">
        <f t="shared" si="4"/>
        <v>0</v>
      </c>
      <c r="J72" s="94"/>
      <c r="K72" s="94"/>
      <c r="L72" s="96"/>
      <c r="M72" s="315">
        <f t="shared" si="6"/>
        <v>0</v>
      </c>
      <c r="N72" s="315">
        <f t="shared" si="5"/>
        <v>0</v>
      </c>
      <c r="O72" s="310">
        <f t="shared" si="7"/>
        <v>0</v>
      </c>
      <c r="P72" s="42"/>
      <c r="Q72" s="42"/>
      <c r="R72" s="42"/>
      <c r="S72" s="42"/>
      <c r="T72" s="337"/>
      <c r="U72" s="131" t="str">
        <f>IFERROR(IF(D72&gt;=Deelnemersoverzicht!$B$9,"Na startdatum aangekocht", IF(DATEDIF('Begroting P'!$D72,Startdatum,"D")&gt;0,IF((('Begroting P'!$F72-((DATEDIF($D72,Startdatum,"M")/12)))*($E72/$F72))&lt;0,"Dit is afgeschreven!",(('Begroting P'!$F72-((DATEDIF($D72,Startdatum,"M")/12)))*($E72/$F72))),($E72/$F72))),0)</f>
        <v>Na startdatum aangekocht</v>
      </c>
    </row>
    <row r="73" spans="2:21" ht="13" x14ac:dyDescent="0.15">
      <c r="B73" s="93"/>
      <c r="C73" s="93"/>
      <c r="D73" s="95"/>
      <c r="E73" s="96"/>
      <c r="F73" s="97"/>
      <c r="G73" s="131">
        <f t="shared" si="3"/>
        <v>0</v>
      </c>
      <c r="H73" s="96"/>
      <c r="I73" s="132">
        <f t="shared" si="4"/>
        <v>0</v>
      </c>
      <c r="J73" s="94"/>
      <c r="K73" s="94"/>
      <c r="L73" s="96"/>
      <c r="M73" s="315">
        <f t="shared" si="6"/>
        <v>0</v>
      </c>
      <c r="N73" s="315">
        <f t="shared" si="5"/>
        <v>0</v>
      </c>
      <c r="O73" s="310">
        <f t="shared" si="7"/>
        <v>0</v>
      </c>
      <c r="P73" s="42"/>
      <c r="Q73" s="42"/>
      <c r="R73" s="42"/>
      <c r="S73" s="42"/>
      <c r="T73" s="337"/>
      <c r="U73" s="131" t="str">
        <f>IFERROR(IF(D73&gt;=Deelnemersoverzicht!$B$9,"Na startdatum aangekocht", IF(DATEDIF('Begroting P'!$D73,Startdatum,"D")&gt;0,IF((('Begroting P'!$F73-((DATEDIF($D73,Startdatum,"M")/12)))*($E73/$F73))&lt;0,"Dit is afgeschreven!",(('Begroting P'!$F73-((DATEDIF($D73,Startdatum,"M")/12)))*($E73/$F73))),($E73/$F73))),0)</f>
        <v>Na startdatum aangekocht</v>
      </c>
    </row>
    <row r="74" spans="2:21" ht="13" x14ac:dyDescent="0.15">
      <c r="B74" s="93"/>
      <c r="C74" s="93"/>
      <c r="D74" s="95"/>
      <c r="E74" s="96"/>
      <c r="F74" s="97"/>
      <c r="G74" s="131">
        <f t="shared" si="3"/>
        <v>0</v>
      </c>
      <c r="H74" s="96"/>
      <c r="I74" s="132">
        <f t="shared" si="4"/>
        <v>0</v>
      </c>
      <c r="J74" s="94"/>
      <c r="K74" s="94"/>
      <c r="L74" s="96"/>
      <c r="M74" s="315">
        <f t="shared" si="6"/>
        <v>0</v>
      </c>
      <c r="N74" s="315">
        <f t="shared" si="5"/>
        <v>0</v>
      </c>
      <c r="O74" s="310">
        <f t="shared" si="7"/>
        <v>0</v>
      </c>
      <c r="P74" s="42"/>
      <c r="Q74" s="42"/>
      <c r="R74" s="42"/>
      <c r="S74" s="42"/>
      <c r="T74" s="337"/>
      <c r="U74" s="131" t="str">
        <f>IFERROR(IF(D74&gt;=Deelnemersoverzicht!$B$9,"Na startdatum aangekocht", IF(DATEDIF('Begroting P'!$D74,Startdatum,"D")&gt;0,IF((('Begroting P'!$F74-((DATEDIF($D74,Startdatum,"M")/12)))*($E74/$F74))&lt;0,"Dit is afgeschreven!",(('Begroting P'!$F74-((DATEDIF($D74,Startdatum,"M")/12)))*($E74/$F74))),($E74/$F74))),0)</f>
        <v>Na startdatum aangekocht</v>
      </c>
    </row>
    <row r="75" spans="2:21" ht="13" x14ac:dyDescent="0.15">
      <c r="B75" s="93"/>
      <c r="C75" s="93"/>
      <c r="D75" s="95"/>
      <c r="E75" s="96"/>
      <c r="F75" s="97"/>
      <c r="G75" s="131">
        <f t="shared" si="3"/>
        <v>0</v>
      </c>
      <c r="H75" s="96"/>
      <c r="I75" s="132">
        <f t="shared" si="4"/>
        <v>0</v>
      </c>
      <c r="J75" s="94"/>
      <c r="K75" s="94"/>
      <c r="L75" s="96"/>
      <c r="M75" s="315">
        <f t="shared" si="6"/>
        <v>0</v>
      </c>
      <c r="N75" s="315">
        <f t="shared" si="5"/>
        <v>0</v>
      </c>
      <c r="O75" s="310">
        <f t="shared" si="7"/>
        <v>0</v>
      </c>
      <c r="P75" s="42"/>
      <c r="Q75" s="42"/>
      <c r="R75" s="42"/>
      <c r="S75" s="42"/>
      <c r="T75" s="337"/>
      <c r="U75" s="131" t="str">
        <f>IFERROR(IF(D75&gt;=Deelnemersoverzicht!$B$9,"Na startdatum aangekocht", IF(DATEDIF('Begroting P'!$D75,Startdatum,"D")&gt;0,IF((('Begroting P'!$F75-((DATEDIF($D75,Startdatum,"M")/12)))*($E75/$F75))&lt;0,"Dit is afgeschreven!",(('Begroting P'!$F75-((DATEDIF($D75,Startdatum,"M")/12)))*($E75/$F75))),($E75/$F75))),0)</f>
        <v>Na startdatum aangekocht</v>
      </c>
    </row>
    <row r="76" spans="2:21" ht="13" x14ac:dyDescent="0.15">
      <c r="B76" s="93"/>
      <c r="C76" s="93"/>
      <c r="D76" s="95"/>
      <c r="E76" s="96"/>
      <c r="F76" s="97"/>
      <c r="G76" s="131">
        <f t="shared" si="3"/>
        <v>0</v>
      </c>
      <c r="H76" s="96"/>
      <c r="I76" s="132">
        <f t="shared" si="4"/>
        <v>0</v>
      </c>
      <c r="J76" s="94"/>
      <c r="K76" s="94"/>
      <c r="L76" s="96"/>
      <c r="M76" s="315">
        <f t="shared" si="6"/>
        <v>0</v>
      </c>
      <c r="N76" s="315">
        <f t="shared" si="5"/>
        <v>0</v>
      </c>
      <c r="O76" s="310">
        <f t="shared" si="7"/>
        <v>0</v>
      </c>
      <c r="P76" s="42"/>
      <c r="Q76" s="42"/>
      <c r="R76" s="42"/>
      <c r="S76" s="42"/>
      <c r="T76" s="337"/>
      <c r="U76" s="131" t="str">
        <f>IFERROR(IF(D76&gt;=Deelnemersoverzicht!$B$9,"Na startdatum aangekocht", IF(DATEDIF('Begroting P'!$D76,Startdatum,"D")&gt;0,IF((('Begroting P'!$F76-((DATEDIF($D76,Startdatum,"M")/12)))*($E76/$F76))&lt;0,"Dit is afgeschreven!",(('Begroting P'!$F76-((DATEDIF($D76,Startdatum,"M")/12)))*($E76/$F76))),($E76/$F76))),0)</f>
        <v>Na startdatum aangekocht</v>
      </c>
    </row>
    <row r="77" spans="2:21" ht="13" x14ac:dyDescent="0.15">
      <c r="B77" s="93"/>
      <c r="C77" s="93"/>
      <c r="D77" s="95"/>
      <c r="E77" s="96"/>
      <c r="F77" s="97"/>
      <c r="G77" s="131">
        <f t="shared" si="3"/>
        <v>0</v>
      </c>
      <c r="H77" s="96"/>
      <c r="I77" s="132">
        <f t="shared" si="4"/>
        <v>0</v>
      </c>
      <c r="J77" s="94"/>
      <c r="K77" s="94"/>
      <c r="L77" s="96"/>
      <c r="M77" s="315">
        <f t="shared" si="6"/>
        <v>0</v>
      </c>
      <c r="N77" s="315">
        <f t="shared" si="5"/>
        <v>0</v>
      </c>
      <c r="O77" s="310">
        <f t="shared" si="7"/>
        <v>0</v>
      </c>
      <c r="P77" s="42"/>
      <c r="Q77" s="42"/>
      <c r="R77" s="42"/>
      <c r="S77" s="42"/>
      <c r="T77" s="337"/>
      <c r="U77" s="131" t="str">
        <f>IFERROR(IF(D77&gt;=Deelnemersoverzicht!$B$9,"Na startdatum aangekocht", IF(DATEDIF('Begroting P'!$D77,Startdatum,"D")&gt;0,IF((('Begroting P'!$F77-((DATEDIF($D77,Startdatum,"M")/12)))*($E77/$F77))&lt;0,"Dit is afgeschreven!",(('Begroting P'!$F77-((DATEDIF($D77,Startdatum,"M")/12)))*($E77/$F77))),($E77/$F77))),0)</f>
        <v>Na startdatum aangekocht</v>
      </c>
    </row>
    <row r="78" spans="2:21" ht="13" x14ac:dyDescent="0.15">
      <c r="B78" s="93"/>
      <c r="C78" s="93"/>
      <c r="D78" s="95"/>
      <c r="E78" s="96"/>
      <c r="F78" s="97"/>
      <c r="G78" s="131">
        <f t="shared" si="3"/>
        <v>0</v>
      </c>
      <c r="H78" s="96"/>
      <c r="I78" s="132">
        <f t="shared" si="4"/>
        <v>0</v>
      </c>
      <c r="J78" s="94"/>
      <c r="K78" s="94"/>
      <c r="L78" s="96"/>
      <c r="M78" s="315">
        <f t="shared" si="6"/>
        <v>0</v>
      </c>
      <c r="N78" s="315">
        <f t="shared" si="5"/>
        <v>0</v>
      </c>
      <c r="O78" s="310">
        <f t="shared" si="7"/>
        <v>0</v>
      </c>
      <c r="P78" s="42"/>
      <c r="Q78" s="42"/>
      <c r="R78" s="42"/>
      <c r="S78" s="42"/>
      <c r="T78" s="337"/>
      <c r="U78" s="131" t="str">
        <f>IFERROR(IF(D78&gt;=Deelnemersoverzicht!$B$9,"Na startdatum aangekocht", IF(DATEDIF('Begroting P'!$D78,Startdatum,"D")&gt;0,IF((('Begroting P'!$F78-((DATEDIF($D78,Startdatum,"M")/12)))*($E78/$F78))&lt;0,"Dit is afgeschreven!",(('Begroting P'!$F78-((DATEDIF($D78,Startdatum,"M")/12)))*($E78/$F78))),($E78/$F78))),0)</f>
        <v>Na startdatum aangekocht</v>
      </c>
    </row>
    <row r="79" spans="2:21" ht="13" x14ac:dyDescent="0.15">
      <c r="B79" s="93"/>
      <c r="C79" s="93"/>
      <c r="D79" s="95"/>
      <c r="E79" s="96"/>
      <c r="F79" s="97"/>
      <c r="G79" s="131">
        <f t="shared" si="3"/>
        <v>0</v>
      </c>
      <c r="H79" s="96"/>
      <c r="I79" s="132">
        <f t="shared" si="4"/>
        <v>0</v>
      </c>
      <c r="J79" s="94"/>
      <c r="K79" s="94"/>
      <c r="L79" s="96"/>
      <c r="M79" s="315">
        <f t="shared" si="6"/>
        <v>0</v>
      </c>
      <c r="N79" s="315">
        <f t="shared" si="5"/>
        <v>0</v>
      </c>
      <c r="O79" s="310">
        <f t="shared" si="7"/>
        <v>0</v>
      </c>
      <c r="P79" s="42"/>
      <c r="Q79" s="42"/>
      <c r="R79" s="42"/>
      <c r="S79" s="42"/>
      <c r="T79" s="337"/>
      <c r="U79" s="131" t="str">
        <f>IFERROR(IF(D79&gt;=Deelnemersoverzicht!$B$9,"Na startdatum aangekocht", IF(DATEDIF('Begroting P'!$D79,Startdatum,"D")&gt;0,IF((('Begroting P'!$F79-((DATEDIF($D79,Startdatum,"M")/12)))*($E79/$F79))&lt;0,"Dit is afgeschreven!",(('Begroting P'!$F79-((DATEDIF($D79,Startdatum,"M")/12)))*($E79/$F79))),($E79/$F79))),0)</f>
        <v>Na startdatum aangekocht</v>
      </c>
    </row>
    <row r="80" spans="2:21" ht="13" x14ac:dyDescent="0.15">
      <c r="B80" s="93"/>
      <c r="C80" s="93"/>
      <c r="D80" s="95"/>
      <c r="E80" s="96"/>
      <c r="F80" s="97"/>
      <c r="G80" s="131">
        <f t="shared" si="3"/>
        <v>0</v>
      </c>
      <c r="H80" s="96"/>
      <c r="I80" s="132">
        <f t="shared" si="4"/>
        <v>0</v>
      </c>
      <c r="J80" s="94"/>
      <c r="K80" s="94"/>
      <c r="L80" s="96"/>
      <c r="M80" s="315">
        <f t="shared" si="6"/>
        <v>0</v>
      </c>
      <c r="N80" s="315">
        <f t="shared" si="5"/>
        <v>0</v>
      </c>
      <c r="O80" s="310">
        <f t="shared" si="7"/>
        <v>0</v>
      </c>
      <c r="P80" s="42"/>
      <c r="Q80" s="42"/>
      <c r="R80" s="42"/>
      <c r="S80" s="42"/>
      <c r="T80" s="337"/>
      <c r="U80" s="131" t="str">
        <f>IFERROR(IF(D80&gt;=Deelnemersoverzicht!$B$9,"Na startdatum aangekocht", IF(DATEDIF('Begroting P'!$D80,Startdatum,"D")&gt;0,IF((('Begroting P'!$F80-((DATEDIF($D80,Startdatum,"M")/12)))*($E80/$F80))&lt;0,"Dit is afgeschreven!",(('Begroting P'!$F80-((DATEDIF($D80,Startdatum,"M")/12)))*($E80/$F80))),($E80/$F80))),0)</f>
        <v>Na startdatum aangekocht</v>
      </c>
    </row>
    <row r="81" spans="2:21" ht="13" x14ac:dyDescent="0.15">
      <c r="B81" s="93"/>
      <c r="C81" s="93"/>
      <c r="D81" s="95"/>
      <c r="E81" s="96"/>
      <c r="F81" s="97"/>
      <c r="G81" s="131">
        <f t="shared" si="3"/>
        <v>0</v>
      </c>
      <c r="H81" s="96"/>
      <c r="I81" s="132">
        <f t="shared" si="4"/>
        <v>0</v>
      </c>
      <c r="J81" s="94"/>
      <c r="K81" s="94"/>
      <c r="L81" s="96"/>
      <c r="M81" s="315">
        <f t="shared" si="6"/>
        <v>0</v>
      </c>
      <c r="N81" s="315">
        <f t="shared" si="5"/>
        <v>0</v>
      </c>
      <c r="O81" s="310">
        <f t="shared" si="7"/>
        <v>0</v>
      </c>
      <c r="P81" s="42"/>
      <c r="Q81" s="42"/>
      <c r="R81" s="42"/>
      <c r="S81" s="42"/>
      <c r="T81" s="337"/>
      <c r="U81" s="131" t="str">
        <f>IFERROR(IF(D81&gt;=Deelnemersoverzicht!$B$9,"Na startdatum aangekocht", IF(DATEDIF('Begroting P'!$D81,Startdatum,"D")&gt;0,IF((('Begroting P'!$F81-((DATEDIF($D81,Startdatum,"M")/12)))*($E81/$F81))&lt;0,"Dit is afgeschreven!",(('Begroting P'!$F81-((DATEDIF($D81,Startdatum,"M")/12)))*($E81/$F81))),($E81/$F81))),0)</f>
        <v>Na startdatum aangekocht</v>
      </c>
    </row>
    <row r="82" spans="2:21" ht="13" x14ac:dyDescent="0.15">
      <c r="B82" s="93"/>
      <c r="C82" s="93"/>
      <c r="D82" s="95"/>
      <c r="E82" s="96"/>
      <c r="F82" s="97"/>
      <c r="G82" s="131">
        <f t="shared" si="3"/>
        <v>0</v>
      </c>
      <c r="H82" s="96"/>
      <c r="I82" s="132">
        <f t="shared" si="4"/>
        <v>0</v>
      </c>
      <c r="J82" s="94"/>
      <c r="K82" s="94"/>
      <c r="L82" s="96"/>
      <c r="M82" s="315">
        <f t="shared" si="6"/>
        <v>0</v>
      </c>
      <c r="N82" s="315">
        <f t="shared" si="5"/>
        <v>0</v>
      </c>
      <c r="O82" s="310">
        <f t="shared" si="7"/>
        <v>0</v>
      </c>
      <c r="P82" s="42"/>
      <c r="Q82" s="42"/>
      <c r="R82" s="42"/>
      <c r="S82" s="42"/>
      <c r="T82" s="337"/>
      <c r="U82" s="131" t="str">
        <f>IFERROR(IF(D82&gt;=Deelnemersoverzicht!$B$9,"Na startdatum aangekocht", IF(DATEDIF('Begroting P'!$D82,Startdatum,"D")&gt;0,IF((('Begroting P'!$F82-((DATEDIF($D82,Startdatum,"M")/12)))*($E82/$F82))&lt;0,"Dit is afgeschreven!",(('Begroting P'!$F82-((DATEDIF($D82,Startdatum,"M")/12)))*($E82/$F82))),($E82/$F82))),0)</f>
        <v>Na startdatum aangekocht</v>
      </c>
    </row>
    <row r="83" spans="2:21" ht="13" x14ac:dyDescent="0.15">
      <c r="B83" s="93"/>
      <c r="C83" s="93"/>
      <c r="D83" s="95"/>
      <c r="E83" s="96"/>
      <c r="F83" s="97"/>
      <c r="G83" s="131">
        <f>IFERROR(E83/F83,0)</f>
        <v>0</v>
      </c>
      <c r="H83" s="96"/>
      <c r="I83" s="132">
        <f t="shared" si="4"/>
        <v>0</v>
      </c>
      <c r="J83" s="94"/>
      <c r="K83" s="94"/>
      <c r="L83" s="96"/>
      <c r="M83" s="315">
        <f t="shared" si="6"/>
        <v>0</v>
      </c>
      <c r="N83" s="315">
        <f t="shared" si="5"/>
        <v>0</v>
      </c>
      <c r="O83" s="310">
        <f t="shared" si="7"/>
        <v>0</v>
      </c>
      <c r="P83" s="42"/>
      <c r="Q83" s="42"/>
      <c r="R83" s="42"/>
      <c r="S83" s="42"/>
      <c r="T83" s="337"/>
      <c r="U83" s="131" t="str">
        <f>IFERROR(IF(D83&gt;=Deelnemersoverzicht!$B$9,"Na startdatum aangekocht", IF(DATEDIF('Begroting P'!$D83,Startdatum,"D")&gt;0,IF((('Begroting P'!$F83-((DATEDIF($D83,Startdatum,"M")/12)))*($E83/$F83))&lt;0,"Dit is afgeschreven!",(('Begroting P'!$F83-((DATEDIF($D83,Startdatum,"M")/12)))*($E83/$F83))),($E83/$F83))),0)</f>
        <v>Na startdatum aangekocht</v>
      </c>
    </row>
    <row r="84" spans="2:21" ht="13" x14ac:dyDescent="0.15">
      <c r="B84" s="312"/>
      <c r="C84" s="312"/>
      <c r="D84" s="312"/>
      <c r="E84" s="312"/>
      <c r="F84" s="312"/>
      <c r="G84" s="312"/>
      <c r="H84" s="312" t="s">
        <v>256</v>
      </c>
      <c r="I84" s="312"/>
      <c r="J84" s="312"/>
      <c r="K84" s="312"/>
      <c r="L84" s="312"/>
      <c r="M84" s="167">
        <f>SUM(M62:M83)</f>
        <v>0</v>
      </c>
      <c r="N84" s="167">
        <f>SUM(N62:N83)</f>
        <v>0</v>
      </c>
      <c r="O84" s="167">
        <f>SUM(O62:O83)</f>
        <v>0</v>
      </c>
      <c r="P84" s="42"/>
      <c r="Q84" s="42"/>
      <c r="R84" s="42"/>
      <c r="S84" s="42"/>
      <c r="T84" s="337"/>
    </row>
    <row r="85" spans="2:21" ht="13" x14ac:dyDescent="0.15">
      <c r="B85" s="319"/>
      <c r="C85" s="361"/>
      <c r="D85" s="319"/>
      <c r="E85" s="319"/>
      <c r="F85" s="319"/>
      <c r="G85" s="319"/>
      <c r="H85" s="319"/>
      <c r="I85" s="319"/>
      <c r="J85" s="319"/>
      <c r="K85" s="319"/>
      <c r="L85" s="319"/>
      <c r="M85" s="319"/>
      <c r="N85" s="319"/>
      <c r="O85" s="319"/>
      <c r="P85" s="42"/>
      <c r="Q85" s="42"/>
      <c r="R85" s="42"/>
      <c r="S85" s="42"/>
      <c r="T85" s="337"/>
    </row>
    <row r="86" spans="2:21" ht="13" x14ac:dyDescent="0.15">
      <c r="B86" s="324" t="s">
        <v>257</v>
      </c>
      <c r="C86" s="324" t="s">
        <v>258</v>
      </c>
      <c r="D86" s="325"/>
      <c r="E86" s="325"/>
      <c r="F86" s="325"/>
      <c r="G86" s="325"/>
      <c r="H86" s="325"/>
      <c r="I86" s="325"/>
      <c r="J86" s="325"/>
      <c r="K86" s="325"/>
      <c r="L86" s="325"/>
      <c r="M86" s="325"/>
      <c r="N86" s="325"/>
      <c r="O86" s="325"/>
      <c r="P86" s="326"/>
      <c r="Q86" s="327"/>
      <c r="R86" s="327"/>
      <c r="S86" s="327"/>
      <c r="T86" s="319"/>
    </row>
    <row r="87" spans="2:21" ht="13" x14ac:dyDescent="0.15">
      <c r="B87" s="312" t="s">
        <v>259</v>
      </c>
      <c r="C87" s="319"/>
      <c r="D87" s="319"/>
      <c r="E87" s="319"/>
      <c r="F87" s="319"/>
      <c r="G87" s="319"/>
      <c r="H87" s="319"/>
      <c r="I87" s="319"/>
      <c r="J87" s="319"/>
      <c r="K87" s="319"/>
      <c r="L87" s="319"/>
      <c r="M87" s="319"/>
      <c r="N87" s="319"/>
      <c r="O87" s="319"/>
      <c r="P87" s="337"/>
      <c r="Q87" s="337"/>
      <c r="R87" s="337"/>
      <c r="S87" s="337"/>
      <c r="T87" s="319"/>
    </row>
    <row r="88" spans="2:21" ht="25.5" customHeight="1" x14ac:dyDescent="0.2">
      <c r="D88" s="354" t="str">
        <f>IF(COUNTA(D90:D107)&lt;COUNTA(E90:E107),"Let op! Vul ook de aanschafdatum in!","")</f>
        <v/>
      </c>
      <c r="E88" s="363"/>
      <c r="F88" s="363"/>
      <c r="G88" s="364"/>
      <c r="H88" s="459"/>
      <c r="I88" s="460"/>
      <c r="J88" s="442" t="s">
        <v>260</v>
      </c>
      <c r="K88" s="443"/>
      <c r="L88" s="444"/>
      <c r="M88" s="434" t="s">
        <v>236</v>
      </c>
      <c r="N88" s="435"/>
      <c r="O88" s="436"/>
      <c r="P88" s="337"/>
      <c r="Q88" s="337"/>
      <c r="R88" s="337"/>
      <c r="S88" s="337"/>
      <c r="T88" s="319"/>
    </row>
    <row r="89" spans="2:21" ht="42" x14ac:dyDescent="0.15">
      <c r="B89" s="72" t="s">
        <v>237</v>
      </c>
      <c r="C89" s="365" t="s">
        <v>247</v>
      </c>
      <c r="D89" s="366" t="s">
        <v>261</v>
      </c>
      <c r="E89" s="367" t="s">
        <v>249</v>
      </c>
      <c r="F89" s="365" t="s">
        <v>250</v>
      </c>
      <c r="G89" s="368"/>
      <c r="H89" s="369" t="s">
        <v>262</v>
      </c>
      <c r="I89" s="359" t="s">
        <v>263</v>
      </c>
      <c r="J89" s="72" t="str">
        <f>+J19</f>
        <v>Industrieel onderzoek</v>
      </c>
      <c r="K89" s="72" t="str">
        <f>+K19</f>
        <v>Experimentele ontwikkeling</v>
      </c>
      <c r="L89" s="359" t="s">
        <v>254</v>
      </c>
      <c r="M89" s="72" t="str">
        <f>+J19</f>
        <v>Industrieel onderzoek</v>
      </c>
      <c r="N89" s="72" t="str">
        <f>+K19</f>
        <v>Experimentele ontwikkeling</v>
      </c>
      <c r="O89" s="72" t="s">
        <v>242</v>
      </c>
      <c r="P89" s="337"/>
      <c r="Q89" s="337"/>
      <c r="R89" s="337"/>
      <c r="S89" s="337"/>
      <c r="T89" s="319"/>
      <c r="U89" s="360" t="s">
        <v>255</v>
      </c>
    </row>
    <row r="90" spans="2:21" ht="13" x14ac:dyDescent="0.15">
      <c r="B90" s="98"/>
      <c r="C90" s="99"/>
      <c r="D90" s="95"/>
      <c r="E90" s="100"/>
      <c r="F90" s="206"/>
      <c r="G90" s="308"/>
      <c r="H90" s="370">
        <f>IFERROR(E90-I90,0)</f>
        <v>0</v>
      </c>
      <c r="I90" s="134">
        <f>IFERROR((E90/F90)*(Deelnemersoverzicht!$B$10-(DATEDIF(Startdatum,D90,"D")/365)),0)</f>
        <v>0</v>
      </c>
      <c r="J90" s="94"/>
      <c r="K90" s="94"/>
      <c r="L90" s="101"/>
      <c r="M90" s="315">
        <f t="shared" ref="M90:M107" si="8">+H90*J90</f>
        <v>0</v>
      </c>
      <c r="N90" s="315">
        <f t="shared" ref="N90:N107" si="9">+H90*K90</f>
        <v>0</v>
      </c>
      <c r="O90" s="310">
        <f>I90*L90</f>
        <v>0</v>
      </c>
      <c r="P90" s="337"/>
      <c r="Q90" s="337"/>
      <c r="R90" s="337"/>
      <c r="S90" s="337"/>
      <c r="T90" s="319"/>
      <c r="U90" s="131" t="str">
        <f>IFERROR(IF(D90&gt;=Deelnemersoverzicht!$B$9,"Na startdatum aangekocht", IF(DATEDIF('Begroting P'!$D90,Startdatum,"D")&gt;0,IF((('Begroting P'!$F90-((DATEDIF($D90,Startdatum,"M")/12)))*($E90/$F90))&lt;0,0,(('Begroting P'!$F90-((DATEDIF($D90,Startdatum,"M")/12)))*($E90/$F90))),($E90/$F90))),0)</f>
        <v>Na startdatum aangekocht</v>
      </c>
    </row>
    <row r="91" spans="2:21" ht="13" x14ac:dyDescent="0.15">
      <c r="B91" s="98"/>
      <c r="C91" s="99"/>
      <c r="D91" s="95"/>
      <c r="E91" s="100"/>
      <c r="F91" s="206"/>
      <c r="G91" s="308"/>
      <c r="H91" s="370">
        <f t="shared" ref="H91:H107" si="10">IFERROR(E91-I91,0)</f>
        <v>0</v>
      </c>
      <c r="I91" s="134">
        <f>IFERROR((E91/F91)*(Deelnemersoverzicht!$B$10-(DATEDIF(Startdatum,D91,"D")/365)),0)</f>
        <v>0</v>
      </c>
      <c r="J91" s="94"/>
      <c r="K91" s="94"/>
      <c r="L91" s="101"/>
      <c r="M91" s="315">
        <f t="shared" si="8"/>
        <v>0</v>
      </c>
      <c r="N91" s="315">
        <f t="shared" si="9"/>
        <v>0</v>
      </c>
      <c r="O91" s="310">
        <f t="shared" ref="O91:O107" si="11">I91*L91</f>
        <v>0</v>
      </c>
      <c r="P91" s="337"/>
      <c r="Q91" s="337"/>
      <c r="R91" s="337"/>
      <c r="S91" s="337"/>
      <c r="T91" s="319"/>
      <c r="U91" s="131" t="str">
        <f>IFERROR(IF(D91&gt;=Deelnemersoverzicht!$B$9,"Na startdatum aangekocht", IF(DATEDIF('Begroting P'!$D91,Startdatum,"D")&gt;0,IF((('Begroting P'!$F91-((DATEDIF($D91,Startdatum,"M")/12)))*($E91/$F91))&lt;0,0,(('Begroting P'!$F91-((DATEDIF($D91,Startdatum,"M")/12)))*($E91/$F91))),($E91/$F91))),0)</f>
        <v>Na startdatum aangekocht</v>
      </c>
    </row>
    <row r="92" spans="2:21" ht="13" x14ac:dyDescent="0.15">
      <c r="B92" s="98"/>
      <c r="C92" s="99"/>
      <c r="D92" s="95"/>
      <c r="E92" s="100"/>
      <c r="F92" s="206"/>
      <c r="G92" s="308"/>
      <c r="H92" s="370">
        <f t="shared" si="10"/>
        <v>0</v>
      </c>
      <c r="I92" s="134">
        <f>IFERROR((E92/F92)*(Deelnemersoverzicht!$B$10-(DATEDIF(Startdatum,D92,"D")/365)),0)</f>
        <v>0</v>
      </c>
      <c r="J92" s="94"/>
      <c r="K92" s="94"/>
      <c r="L92" s="101"/>
      <c r="M92" s="315">
        <f t="shared" si="8"/>
        <v>0</v>
      </c>
      <c r="N92" s="315">
        <f t="shared" si="9"/>
        <v>0</v>
      </c>
      <c r="O92" s="310">
        <f t="shared" si="11"/>
        <v>0</v>
      </c>
      <c r="P92" s="337"/>
      <c r="Q92" s="337"/>
      <c r="R92" s="337"/>
      <c r="S92" s="337"/>
      <c r="T92" s="319"/>
      <c r="U92" s="131" t="str">
        <f>IFERROR(IF(D92&gt;=Deelnemersoverzicht!$B$9,"Na startdatum aangekocht", IF(DATEDIF('Begroting P'!$D92,Startdatum,"D")&gt;0,IF((('Begroting P'!$F92-((DATEDIF($D92,Startdatum,"M")/12)))*($E92/$F92))&lt;0,0,(('Begroting P'!$F92-((DATEDIF($D92,Startdatum,"M")/12)))*($E92/$F92))),($E92/$F92))),0)</f>
        <v>Na startdatum aangekocht</v>
      </c>
    </row>
    <row r="93" spans="2:21" ht="13" x14ac:dyDescent="0.15">
      <c r="B93" s="98"/>
      <c r="C93" s="99"/>
      <c r="D93" s="95"/>
      <c r="E93" s="100"/>
      <c r="F93" s="206"/>
      <c r="G93" s="308"/>
      <c r="H93" s="370">
        <f t="shared" si="10"/>
        <v>0</v>
      </c>
      <c r="I93" s="134">
        <f>IFERROR((E93/F93)*(Deelnemersoverzicht!$B$10-(DATEDIF(Startdatum,D93,"D")/365)),0)</f>
        <v>0</v>
      </c>
      <c r="J93" s="94"/>
      <c r="K93" s="94"/>
      <c r="L93" s="101"/>
      <c r="M93" s="315">
        <f t="shared" si="8"/>
        <v>0</v>
      </c>
      <c r="N93" s="315">
        <f t="shared" si="9"/>
        <v>0</v>
      </c>
      <c r="O93" s="310">
        <f t="shared" si="11"/>
        <v>0</v>
      </c>
      <c r="P93" s="337"/>
      <c r="Q93" s="337"/>
      <c r="R93" s="337"/>
      <c r="S93" s="337"/>
      <c r="T93" s="319"/>
      <c r="U93" s="131" t="str">
        <f>IFERROR(IF(D93&gt;=Deelnemersoverzicht!$B$9,"Na startdatum aangekocht", IF(DATEDIF('Begroting P'!$D93,Startdatum,"D")&gt;0,IF((('Begroting P'!$F93-((DATEDIF($D93,Startdatum,"M")/12)))*($E93/$F93))&lt;0,0,(('Begroting P'!$F93-((DATEDIF($D93,Startdatum,"M")/12)))*($E93/$F93))),($E93/$F93))),0)</f>
        <v>Na startdatum aangekocht</v>
      </c>
    </row>
    <row r="94" spans="2:21" ht="13" x14ac:dyDescent="0.15">
      <c r="B94" s="98"/>
      <c r="C94" s="99"/>
      <c r="D94" s="95"/>
      <c r="E94" s="100"/>
      <c r="F94" s="206"/>
      <c r="G94" s="308"/>
      <c r="H94" s="370">
        <f t="shared" si="10"/>
        <v>0</v>
      </c>
      <c r="I94" s="134">
        <f>IFERROR((E94/F94)*(Deelnemersoverzicht!$B$10-(DATEDIF(Startdatum,D94,"D")/365)),0)</f>
        <v>0</v>
      </c>
      <c r="J94" s="94"/>
      <c r="K94" s="94"/>
      <c r="L94" s="101"/>
      <c r="M94" s="315">
        <f t="shared" si="8"/>
        <v>0</v>
      </c>
      <c r="N94" s="315">
        <f t="shared" si="9"/>
        <v>0</v>
      </c>
      <c r="O94" s="310">
        <f t="shared" si="11"/>
        <v>0</v>
      </c>
      <c r="P94" s="337"/>
      <c r="Q94" s="337"/>
      <c r="R94" s="337"/>
      <c r="S94" s="337"/>
      <c r="T94" s="319"/>
      <c r="U94" s="131" t="str">
        <f>IFERROR(IF(D94&gt;=Deelnemersoverzicht!$B$9,"Na startdatum aangekocht", IF(DATEDIF('Begroting P'!$D94,Startdatum,"D")&gt;0,IF((('Begroting P'!$F94-((DATEDIF($D94,Startdatum,"M")/12)))*($E94/$F94))&lt;0,0,(('Begroting P'!$F94-((DATEDIF($D94,Startdatum,"M")/12)))*($E94/$F94))),($E94/$F94))),0)</f>
        <v>Na startdatum aangekocht</v>
      </c>
    </row>
    <row r="95" spans="2:21" ht="13" x14ac:dyDescent="0.15">
      <c r="B95" s="98"/>
      <c r="C95" s="99"/>
      <c r="D95" s="95"/>
      <c r="E95" s="100"/>
      <c r="F95" s="206"/>
      <c r="G95" s="308"/>
      <c r="H95" s="370">
        <f t="shared" si="10"/>
        <v>0</v>
      </c>
      <c r="I95" s="134">
        <f>IFERROR((E95/F95)*(Deelnemersoverzicht!$B$10-(DATEDIF(Startdatum,D95,"D")/365)),0)</f>
        <v>0</v>
      </c>
      <c r="J95" s="94"/>
      <c r="K95" s="94"/>
      <c r="L95" s="101"/>
      <c r="M95" s="315">
        <f t="shared" si="8"/>
        <v>0</v>
      </c>
      <c r="N95" s="315">
        <f t="shared" si="9"/>
        <v>0</v>
      </c>
      <c r="O95" s="310">
        <f t="shared" si="11"/>
        <v>0</v>
      </c>
      <c r="P95" s="337"/>
      <c r="Q95" s="337"/>
      <c r="R95" s="337"/>
      <c r="S95" s="337"/>
      <c r="T95" s="319"/>
      <c r="U95" s="131" t="str">
        <f>IFERROR(IF(D95&gt;=Deelnemersoverzicht!$B$9,"Na startdatum aangekocht", IF(DATEDIF('Begroting P'!$D95,Startdatum,"D")&gt;0,IF((('Begroting P'!$F95-((DATEDIF($D95,Startdatum,"M")/12)))*($E95/$F95))&lt;0,0,(('Begroting P'!$F95-((DATEDIF($D95,Startdatum,"M")/12)))*($E95/$F95))),($E95/$F95))),0)</f>
        <v>Na startdatum aangekocht</v>
      </c>
    </row>
    <row r="96" spans="2:21" ht="13" x14ac:dyDescent="0.15">
      <c r="B96" s="98"/>
      <c r="C96" s="99"/>
      <c r="D96" s="95"/>
      <c r="E96" s="100"/>
      <c r="F96" s="206"/>
      <c r="G96" s="308"/>
      <c r="H96" s="370">
        <f t="shared" si="10"/>
        <v>0</v>
      </c>
      <c r="I96" s="134">
        <f>IFERROR((E96/F96)*(Deelnemersoverzicht!$B$10-(DATEDIF(Startdatum,D96,"D")/365)),0)</f>
        <v>0</v>
      </c>
      <c r="J96" s="94"/>
      <c r="K96" s="94"/>
      <c r="L96" s="101"/>
      <c r="M96" s="315">
        <f t="shared" si="8"/>
        <v>0</v>
      </c>
      <c r="N96" s="315">
        <f t="shared" si="9"/>
        <v>0</v>
      </c>
      <c r="O96" s="310">
        <f t="shared" si="11"/>
        <v>0</v>
      </c>
      <c r="P96" s="337"/>
      <c r="Q96" s="337"/>
      <c r="R96" s="337"/>
      <c r="S96" s="337"/>
      <c r="T96" s="319"/>
      <c r="U96" s="131" t="str">
        <f>IFERROR(IF(D96&gt;=Deelnemersoverzicht!$B$9,"Na startdatum aangekocht", IF(DATEDIF('Begroting P'!$D96,Startdatum,"D")&gt;0,IF((('Begroting P'!$F96-((DATEDIF($D96,Startdatum,"M")/12)))*($E96/$F96))&lt;0,0,(('Begroting P'!$F96-((DATEDIF($D96,Startdatum,"M")/12)))*($E96/$F96))),($E96/$F96))),0)</f>
        <v>Na startdatum aangekocht</v>
      </c>
    </row>
    <row r="97" spans="2:21" ht="13" x14ac:dyDescent="0.15">
      <c r="B97" s="98"/>
      <c r="C97" s="99"/>
      <c r="D97" s="95"/>
      <c r="E97" s="100"/>
      <c r="F97" s="206"/>
      <c r="G97" s="308"/>
      <c r="H97" s="370">
        <f t="shared" si="10"/>
        <v>0</v>
      </c>
      <c r="I97" s="134">
        <f>IFERROR((E97/F97)*(Deelnemersoverzicht!$B$10-(DATEDIF(Startdatum,D97,"D")/365)),0)</f>
        <v>0</v>
      </c>
      <c r="J97" s="94"/>
      <c r="K97" s="94"/>
      <c r="L97" s="101"/>
      <c r="M97" s="315">
        <f t="shared" si="8"/>
        <v>0</v>
      </c>
      <c r="N97" s="315">
        <f t="shared" si="9"/>
        <v>0</v>
      </c>
      <c r="O97" s="310">
        <f t="shared" si="11"/>
        <v>0</v>
      </c>
      <c r="P97" s="337"/>
      <c r="Q97" s="337"/>
      <c r="R97" s="337"/>
      <c r="S97" s="337"/>
      <c r="T97" s="319"/>
      <c r="U97" s="131" t="str">
        <f>IFERROR(IF(D97&gt;=Deelnemersoverzicht!$B$9,"Na startdatum aangekocht", IF(DATEDIF('Begroting P'!$D97,Startdatum,"D")&gt;0,IF((('Begroting P'!$F97-((DATEDIF($D97,Startdatum,"M")/12)))*($E97/$F97))&lt;0,0,(('Begroting P'!$F97-((DATEDIF($D97,Startdatum,"M")/12)))*($E97/$F97))),($E97/$F97))),0)</f>
        <v>Na startdatum aangekocht</v>
      </c>
    </row>
    <row r="98" spans="2:21" ht="13" x14ac:dyDescent="0.15">
      <c r="B98" s="98"/>
      <c r="C98" s="99"/>
      <c r="D98" s="95"/>
      <c r="E98" s="100"/>
      <c r="F98" s="206"/>
      <c r="G98" s="308"/>
      <c r="H98" s="370">
        <f t="shared" si="10"/>
        <v>0</v>
      </c>
      <c r="I98" s="134">
        <f>IFERROR((E98/F98)*(Deelnemersoverzicht!$B$10-(DATEDIF(Startdatum,D98,"D")/365)),0)</f>
        <v>0</v>
      </c>
      <c r="J98" s="94"/>
      <c r="K98" s="94"/>
      <c r="L98" s="102"/>
      <c r="M98" s="315">
        <f t="shared" si="8"/>
        <v>0</v>
      </c>
      <c r="N98" s="315">
        <f t="shared" si="9"/>
        <v>0</v>
      </c>
      <c r="O98" s="310">
        <f t="shared" si="11"/>
        <v>0</v>
      </c>
      <c r="P98" s="337"/>
      <c r="Q98" s="337"/>
      <c r="R98" s="337"/>
      <c r="S98" s="337"/>
      <c r="T98" s="319"/>
      <c r="U98" s="131" t="str">
        <f>IFERROR(IF(D98&gt;=Deelnemersoverzicht!$B$9,"Na startdatum aangekocht", IF(DATEDIF('Begroting P'!$D98,Startdatum,"D")&gt;0,IF((('Begroting P'!$F98-((DATEDIF($D98,Startdatum,"M")/12)))*($E98/$F98))&lt;0,0,(('Begroting P'!$F98-((DATEDIF($D98,Startdatum,"M")/12)))*($E98/$F98))),($E98/$F98))),0)</f>
        <v>Na startdatum aangekocht</v>
      </c>
    </row>
    <row r="99" spans="2:21" ht="13" x14ac:dyDescent="0.15">
      <c r="B99" s="98"/>
      <c r="C99" s="99"/>
      <c r="D99" s="95"/>
      <c r="E99" s="100"/>
      <c r="F99" s="206"/>
      <c r="G99" s="308"/>
      <c r="H99" s="370">
        <f t="shared" si="10"/>
        <v>0</v>
      </c>
      <c r="I99" s="134">
        <f>IFERROR((E99/F99)*(Deelnemersoverzicht!$B$10-(DATEDIF(Startdatum,D99,"D")/365)),0)</f>
        <v>0</v>
      </c>
      <c r="J99" s="94"/>
      <c r="K99" s="94"/>
      <c r="L99" s="102"/>
      <c r="M99" s="315">
        <f t="shared" si="8"/>
        <v>0</v>
      </c>
      <c r="N99" s="315">
        <f t="shared" si="9"/>
        <v>0</v>
      </c>
      <c r="O99" s="310">
        <f t="shared" si="11"/>
        <v>0</v>
      </c>
      <c r="P99" s="337"/>
      <c r="Q99" s="337"/>
      <c r="R99" s="337"/>
      <c r="S99" s="337"/>
      <c r="T99" s="319"/>
      <c r="U99" s="131" t="str">
        <f>IFERROR(IF(D99&gt;=Deelnemersoverzicht!$B$9,"Na startdatum aangekocht", IF(DATEDIF('Begroting P'!$D99,Startdatum,"D")&gt;0,IF((('Begroting P'!$F99-((DATEDIF($D99,Startdatum,"M")/12)))*($E99/$F99))&lt;0,0,(('Begroting P'!$F99-((DATEDIF($D99,Startdatum,"M")/12)))*($E99/$F99))),($E99/$F99))),0)</f>
        <v>Na startdatum aangekocht</v>
      </c>
    </row>
    <row r="100" spans="2:21" ht="13" x14ac:dyDescent="0.15">
      <c r="B100" s="98"/>
      <c r="C100" s="99"/>
      <c r="D100" s="95"/>
      <c r="E100" s="100"/>
      <c r="F100" s="206"/>
      <c r="G100" s="308"/>
      <c r="H100" s="370">
        <f t="shared" si="10"/>
        <v>0</v>
      </c>
      <c r="I100" s="134">
        <f>IFERROR((E100/F100)*(Deelnemersoverzicht!$B$10-(DATEDIF(Startdatum,D100,"D")/365)),0)</f>
        <v>0</v>
      </c>
      <c r="J100" s="94"/>
      <c r="K100" s="94"/>
      <c r="L100" s="101"/>
      <c r="M100" s="315">
        <f t="shared" si="8"/>
        <v>0</v>
      </c>
      <c r="N100" s="315">
        <f t="shared" si="9"/>
        <v>0</v>
      </c>
      <c r="O100" s="310">
        <f t="shared" si="11"/>
        <v>0</v>
      </c>
      <c r="P100" s="337"/>
      <c r="Q100" s="337"/>
      <c r="R100" s="337"/>
      <c r="S100" s="337"/>
      <c r="T100" s="319"/>
      <c r="U100" s="131" t="str">
        <f>IFERROR(IF(D100&gt;=Deelnemersoverzicht!$B$9,"Na startdatum aangekocht", IF(DATEDIF('Begroting P'!$D100,Startdatum,"D")&gt;0,IF((('Begroting P'!$F100-((DATEDIF($D100,Startdatum,"M")/12)))*($E100/$F100))&lt;0,0,(('Begroting P'!$F100-((DATEDIF($D100,Startdatum,"M")/12)))*($E100/$F100))),($E100/$F100))),0)</f>
        <v>Na startdatum aangekocht</v>
      </c>
    </row>
    <row r="101" spans="2:21" ht="13" x14ac:dyDescent="0.15">
      <c r="B101" s="98"/>
      <c r="C101" s="99"/>
      <c r="D101" s="95"/>
      <c r="E101" s="100"/>
      <c r="F101" s="206"/>
      <c r="G101" s="308"/>
      <c r="H101" s="370">
        <f t="shared" si="10"/>
        <v>0</v>
      </c>
      <c r="I101" s="134">
        <f>IFERROR((E101/F101)*(Deelnemersoverzicht!$B$10-(DATEDIF(Startdatum,D101,"D")/365)),0)</f>
        <v>0</v>
      </c>
      <c r="J101" s="94"/>
      <c r="K101" s="94"/>
      <c r="L101" s="101"/>
      <c r="M101" s="315">
        <f t="shared" si="8"/>
        <v>0</v>
      </c>
      <c r="N101" s="315">
        <f t="shared" si="9"/>
        <v>0</v>
      </c>
      <c r="O101" s="310">
        <f t="shared" si="11"/>
        <v>0</v>
      </c>
      <c r="P101" s="337"/>
      <c r="Q101" s="337"/>
      <c r="R101" s="337"/>
      <c r="S101" s="337"/>
      <c r="T101" s="319"/>
      <c r="U101" s="131" t="str">
        <f>IFERROR(IF(D101&gt;=Deelnemersoverzicht!$B$9,"Na startdatum aangekocht", IF(DATEDIF('Begroting P'!$D101,Startdatum,"D")&gt;0,IF((('Begroting P'!$F101-((DATEDIF($D101,Startdatum,"M")/12)))*($E101/$F101))&lt;0,0,(('Begroting P'!$F101-((DATEDIF($D101,Startdatum,"M")/12)))*($E101/$F101))),($E101/$F101))),0)</f>
        <v>Na startdatum aangekocht</v>
      </c>
    </row>
    <row r="102" spans="2:21" ht="13" x14ac:dyDescent="0.15">
      <c r="B102" s="98"/>
      <c r="C102" s="99"/>
      <c r="D102" s="95"/>
      <c r="E102" s="100"/>
      <c r="F102" s="206"/>
      <c r="G102" s="308"/>
      <c r="H102" s="370">
        <f t="shared" si="10"/>
        <v>0</v>
      </c>
      <c r="I102" s="134">
        <f>IFERROR((E102/F102)*(Deelnemersoverzicht!$B$10-(DATEDIF(Startdatum,D102,"D")/365)),0)</f>
        <v>0</v>
      </c>
      <c r="J102" s="94"/>
      <c r="K102" s="94"/>
      <c r="L102" s="101"/>
      <c r="M102" s="315">
        <f t="shared" si="8"/>
        <v>0</v>
      </c>
      <c r="N102" s="315">
        <f t="shared" si="9"/>
        <v>0</v>
      </c>
      <c r="O102" s="310">
        <f t="shared" si="11"/>
        <v>0</v>
      </c>
      <c r="P102" s="337"/>
      <c r="Q102" s="337"/>
      <c r="R102" s="337"/>
      <c r="S102" s="337"/>
      <c r="T102" s="319"/>
      <c r="U102" s="131" t="str">
        <f>IFERROR(IF(D102&gt;=Deelnemersoverzicht!$B$9,"Na startdatum aangekocht", IF(DATEDIF('Begroting P'!$D102,Startdatum,"D")&gt;0,IF((('Begroting P'!$F102-((DATEDIF($D102,Startdatum,"M")/12)))*($E102/$F102))&lt;0,0,(('Begroting P'!$F102-((DATEDIF($D102,Startdatum,"M")/12)))*($E102/$F102))),($E102/$F102))),0)</f>
        <v>Na startdatum aangekocht</v>
      </c>
    </row>
    <row r="103" spans="2:21" ht="13" x14ac:dyDescent="0.15">
      <c r="B103" s="98"/>
      <c r="C103" s="99"/>
      <c r="D103" s="95"/>
      <c r="E103" s="100"/>
      <c r="F103" s="206"/>
      <c r="G103" s="308"/>
      <c r="H103" s="370">
        <f t="shared" si="10"/>
        <v>0</v>
      </c>
      <c r="I103" s="134">
        <f>IFERROR((E103/F103)*(Deelnemersoverzicht!$B$10-(DATEDIF(Startdatum,D103,"D")/365)),0)</f>
        <v>0</v>
      </c>
      <c r="J103" s="94"/>
      <c r="K103" s="94"/>
      <c r="L103" s="101"/>
      <c r="M103" s="315">
        <f t="shared" si="8"/>
        <v>0</v>
      </c>
      <c r="N103" s="315">
        <f t="shared" si="9"/>
        <v>0</v>
      </c>
      <c r="O103" s="310">
        <f t="shared" si="11"/>
        <v>0</v>
      </c>
      <c r="P103" s="337"/>
      <c r="Q103" s="337"/>
      <c r="R103" s="337"/>
      <c r="S103" s="337"/>
      <c r="T103" s="319"/>
      <c r="U103" s="131" t="str">
        <f>IFERROR(IF(D103&gt;=Deelnemersoverzicht!$B$9,"Na startdatum aangekocht", IF(DATEDIF('Begroting P'!$D103,Startdatum,"D")&gt;0,IF((('Begroting P'!$F103-((DATEDIF($D103,Startdatum,"M")/12)))*($E103/$F103))&lt;0,0,(('Begroting P'!$F103-((DATEDIF($D103,Startdatum,"M")/12)))*($E103/$F103))),($E103/$F103))),0)</f>
        <v>Na startdatum aangekocht</v>
      </c>
    </row>
    <row r="104" spans="2:21" ht="13" x14ac:dyDescent="0.15">
      <c r="B104" s="98"/>
      <c r="C104" s="99"/>
      <c r="D104" s="95"/>
      <c r="E104" s="100"/>
      <c r="F104" s="206"/>
      <c r="G104" s="308"/>
      <c r="H104" s="370">
        <f t="shared" si="10"/>
        <v>0</v>
      </c>
      <c r="I104" s="134">
        <f>IFERROR((E104/F104)*(Deelnemersoverzicht!$B$10-(DATEDIF(Startdatum,D104,"D")/365)),0)</f>
        <v>0</v>
      </c>
      <c r="J104" s="94"/>
      <c r="K104" s="94"/>
      <c r="L104" s="101"/>
      <c r="M104" s="315">
        <f t="shared" si="8"/>
        <v>0</v>
      </c>
      <c r="N104" s="315">
        <f t="shared" si="9"/>
        <v>0</v>
      </c>
      <c r="O104" s="310">
        <f t="shared" si="11"/>
        <v>0</v>
      </c>
      <c r="P104" s="337"/>
      <c r="Q104" s="337"/>
      <c r="R104" s="337"/>
      <c r="S104" s="337"/>
      <c r="T104" s="319"/>
      <c r="U104" s="131" t="str">
        <f>IFERROR(IF(D104&gt;=Deelnemersoverzicht!$B$9,"Na startdatum aangekocht", IF(DATEDIF('Begroting P'!$D104,Startdatum,"D")&gt;0,IF((('Begroting P'!$F104-((DATEDIF($D104,Startdatum,"M")/12)))*($E104/$F104))&lt;0,0,(('Begroting P'!$F104-((DATEDIF($D104,Startdatum,"M")/12)))*($E104/$F104))),($E104/$F104))),0)</f>
        <v>Na startdatum aangekocht</v>
      </c>
    </row>
    <row r="105" spans="2:21" ht="13" x14ac:dyDescent="0.15">
      <c r="B105" s="98"/>
      <c r="C105" s="99"/>
      <c r="D105" s="95"/>
      <c r="E105" s="100"/>
      <c r="F105" s="206"/>
      <c r="G105" s="308"/>
      <c r="H105" s="370">
        <f t="shared" si="10"/>
        <v>0</v>
      </c>
      <c r="I105" s="134">
        <f>IFERROR((E105/F105)*(Deelnemersoverzicht!$B$10-(DATEDIF(Startdatum,D105,"D")/365)),0)</f>
        <v>0</v>
      </c>
      <c r="J105" s="94"/>
      <c r="K105" s="94"/>
      <c r="L105" s="101"/>
      <c r="M105" s="315">
        <f t="shared" si="8"/>
        <v>0</v>
      </c>
      <c r="N105" s="315">
        <f t="shared" si="9"/>
        <v>0</v>
      </c>
      <c r="O105" s="310">
        <f t="shared" si="11"/>
        <v>0</v>
      </c>
      <c r="P105" s="337"/>
      <c r="Q105" s="337"/>
      <c r="R105" s="337"/>
      <c r="S105" s="337"/>
      <c r="T105" s="319"/>
      <c r="U105" s="131" t="str">
        <f>IFERROR(IF(D105&gt;=Deelnemersoverzicht!$B$9,"Na startdatum aangekocht", IF(DATEDIF('Begroting P'!$D105,Startdatum,"D")&gt;0,IF((('Begroting P'!$F105-((DATEDIF($D105,Startdatum,"M")/12)))*($E105/$F105))&lt;0,0,(('Begroting P'!$F105-((DATEDIF($D105,Startdatum,"M")/12)))*($E105/$F105))),($E105/$F105))),0)</f>
        <v>Na startdatum aangekocht</v>
      </c>
    </row>
    <row r="106" spans="2:21" ht="13" x14ac:dyDescent="0.15">
      <c r="B106" s="98"/>
      <c r="C106" s="99"/>
      <c r="D106" s="95"/>
      <c r="E106" s="100"/>
      <c r="F106" s="206"/>
      <c r="G106" s="308"/>
      <c r="H106" s="370">
        <f t="shared" si="10"/>
        <v>0</v>
      </c>
      <c r="I106" s="134">
        <f>IFERROR((E106/F106)*(Deelnemersoverzicht!$B$10-(DATEDIF(Startdatum,D106,"D")/365)),0)</f>
        <v>0</v>
      </c>
      <c r="J106" s="94"/>
      <c r="K106" s="94"/>
      <c r="L106" s="101"/>
      <c r="M106" s="315">
        <f t="shared" si="8"/>
        <v>0</v>
      </c>
      <c r="N106" s="315">
        <f t="shared" si="9"/>
        <v>0</v>
      </c>
      <c r="O106" s="310">
        <f t="shared" si="11"/>
        <v>0</v>
      </c>
      <c r="P106" s="337"/>
      <c r="Q106" s="337"/>
      <c r="R106" s="337"/>
      <c r="S106" s="337"/>
      <c r="T106" s="319"/>
      <c r="U106" s="131" t="str">
        <f>IFERROR(IF(D106&gt;=Deelnemersoverzicht!$B$9,"Na startdatum aangekocht", IF(DATEDIF('Begroting P'!$D106,Startdatum,"D")&gt;0,IF((('Begroting P'!$F106-((DATEDIF($D106,Startdatum,"M")/12)))*($E106/$F106))&lt;0,0,(('Begroting P'!$F106-((DATEDIF($D106,Startdatum,"M")/12)))*($E106/$F106))),($E106/$F106))),0)</f>
        <v>Na startdatum aangekocht</v>
      </c>
    </row>
    <row r="107" spans="2:21" ht="13" x14ac:dyDescent="0.15">
      <c r="B107" s="98"/>
      <c r="C107" s="99"/>
      <c r="D107" s="95"/>
      <c r="E107" s="100"/>
      <c r="F107" s="206"/>
      <c r="G107" s="308"/>
      <c r="H107" s="370">
        <f t="shared" si="10"/>
        <v>0</v>
      </c>
      <c r="I107" s="134">
        <f>IFERROR((E107/F107)*(Deelnemersoverzicht!$B$10-(DATEDIF(Startdatum,D107,"D")/365)),0)</f>
        <v>0</v>
      </c>
      <c r="J107" s="94"/>
      <c r="K107" s="94"/>
      <c r="L107" s="101"/>
      <c r="M107" s="315">
        <f t="shared" si="8"/>
        <v>0</v>
      </c>
      <c r="N107" s="315">
        <f t="shared" si="9"/>
        <v>0</v>
      </c>
      <c r="O107" s="310">
        <f t="shared" si="11"/>
        <v>0</v>
      </c>
      <c r="P107" s="337"/>
      <c r="Q107" s="337"/>
      <c r="R107" s="337"/>
      <c r="S107" s="337"/>
      <c r="T107" s="319"/>
      <c r="U107" s="131" t="str">
        <f>IFERROR(IF(D107&gt;=Deelnemersoverzicht!$B$9,"Na startdatum aangekocht", IF(DATEDIF('Begroting P'!$D107,Startdatum,"D")&gt;0,IF((('Begroting P'!$F107-((DATEDIF($D107,Startdatum,"M")/12)))*($E107/$F107))&lt;0,0,(('Begroting P'!$F107-((DATEDIF($D107,Startdatum,"M")/12)))*($E107/$F107))),($E107/$F107))),0)</f>
        <v>Na startdatum aangekocht</v>
      </c>
    </row>
    <row r="108" spans="2:21" s="312" customFormat="1" ht="13" x14ac:dyDescent="0.15">
      <c r="M108" s="167">
        <f t="shared" ref="M108:N108" si="12">SUM(M90:M107)</f>
        <v>0</v>
      </c>
      <c r="N108" s="167">
        <f t="shared" si="12"/>
        <v>0</v>
      </c>
      <c r="O108" s="167">
        <f>SUM(O90:O107)</f>
        <v>0</v>
      </c>
      <c r="P108" s="371"/>
      <c r="Q108" s="371"/>
      <c r="R108" s="371"/>
      <c r="S108" s="371"/>
    </row>
    <row r="109" spans="2:21" s="312" customFormat="1" ht="13" x14ac:dyDescent="0.15">
      <c r="P109" s="371"/>
      <c r="Q109" s="371"/>
      <c r="R109" s="371"/>
      <c r="S109" s="371"/>
    </row>
    <row r="110" spans="2:21" s="312" customFormat="1" ht="13" x14ac:dyDescent="0.15">
      <c r="B110" s="312" t="s">
        <v>264</v>
      </c>
      <c r="C110" s="319"/>
      <c r="J110" s="445" t="s">
        <v>265</v>
      </c>
      <c r="K110" s="446"/>
      <c r="L110" s="447"/>
      <c r="M110" s="434" t="s">
        <v>236</v>
      </c>
      <c r="N110" s="435"/>
      <c r="O110" s="436"/>
      <c r="P110" s="371"/>
      <c r="Q110" s="371"/>
      <c r="R110" s="371"/>
      <c r="S110" s="371"/>
    </row>
    <row r="111" spans="2:21" s="312" customFormat="1" ht="28" x14ac:dyDescent="0.15">
      <c r="B111" s="348" t="s">
        <v>237</v>
      </c>
      <c r="C111" s="452" t="s">
        <v>247</v>
      </c>
      <c r="D111" s="453"/>
      <c r="E111" s="453"/>
      <c r="F111" s="453"/>
      <c r="G111" s="453"/>
      <c r="H111" s="454"/>
      <c r="I111" s="365" t="s">
        <v>266</v>
      </c>
      <c r="J111" s="72" t="str">
        <f>+J19</f>
        <v>Industrieel onderzoek</v>
      </c>
      <c r="K111" s="72" t="str">
        <f>+K19</f>
        <v>Experimentele ontwikkeling</v>
      </c>
      <c r="L111" s="359" t="s">
        <v>254</v>
      </c>
      <c r="M111" s="72" t="str">
        <f>+J19</f>
        <v>Industrieel onderzoek</v>
      </c>
      <c r="N111" s="72" t="str">
        <f>+K19</f>
        <v>Experimentele ontwikkeling</v>
      </c>
      <c r="O111" s="348" t="s">
        <v>242</v>
      </c>
      <c r="P111" s="371"/>
      <c r="Q111" s="371"/>
      <c r="R111" s="371"/>
      <c r="S111" s="371"/>
    </row>
    <row r="112" spans="2:21" s="312" customFormat="1" ht="13" x14ac:dyDescent="0.15">
      <c r="B112" s="98"/>
      <c r="C112" s="426"/>
      <c r="D112" s="437"/>
      <c r="E112" s="437"/>
      <c r="F112" s="437"/>
      <c r="G112" s="437"/>
      <c r="H112" s="438"/>
      <c r="I112" s="99"/>
      <c r="J112" s="94"/>
      <c r="K112" s="94"/>
      <c r="L112" s="103"/>
      <c r="M112" s="315">
        <f>$I112*J112</f>
        <v>0</v>
      </c>
      <c r="N112" s="315">
        <f>$I112*K112</f>
        <v>0</v>
      </c>
      <c r="O112" s="133">
        <f>$I112*L112</f>
        <v>0</v>
      </c>
      <c r="P112" s="371"/>
      <c r="Q112" s="371"/>
      <c r="R112" s="371"/>
      <c r="S112" s="371"/>
    </row>
    <row r="113" spans="2:19" s="312" customFormat="1" ht="13" x14ac:dyDescent="0.15">
      <c r="B113" s="98"/>
      <c r="C113" s="426"/>
      <c r="D113" s="437"/>
      <c r="E113" s="437"/>
      <c r="F113" s="437"/>
      <c r="G113" s="437"/>
      <c r="H113" s="438"/>
      <c r="I113" s="99"/>
      <c r="J113" s="94"/>
      <c r="K113" s="94"/>
      <c r="L113" s="103"/>
      <c r="M113" s="315">
        <f t="shared" ref="M113:O129" si="13">$I113*J113</f>
        <v>0</v>
      </c>
      <c r="N113" s="315">
        <f t="shared" si="13"/>
        <v>0</v>
      </c>
      <c r="O113" s="133">
        <f t="shared" si="13"/>
        <v>0</v>
      </c>
      <c r="P113" s="371"/>
      <c r="Q113" s="371"/>
      <c r="R113" s="371"/>
      <c r="S113" s="371"/>
    </row>
    <row r="114" spans="2:19" s="312" customFormat="1" ht="13" x14ac:dyDescent="0.15">
      <c r="B114" s="98"/>
      <c r="C114" s="426"/>
      <c r="D114" s="437"/>
      <c r="E114" s="437"/>
      <c r="F114" s="437"/>
      <c r="G114" s="437"/>
      <c r="H114" s="438"/>
      <c r="I114" s="99"/>
      <c r="J114" s="94"/>
      <c r="K114" s="94"/>
      <c r="L114" s="103"/>
      <c r="M114" s="315">
        <f t="shared" si="13"/>
        <v>0</v>
      </c>
      <c r="N114" s="315">
        <f t="shared" si="13"/>
        <v>0</v>
      </c>
      <c r="O114" s="133">
        <f t="shared" si="13"/>
        <v>0</v>
      </c>
      <c r="P114" s="371"/>
      <c r="Q114" s="371"/>
      <c r="R114" s="371"/>
      <c r="S114" s="371"/>
    </row>
    <row r="115" spans="2:19" s="312" customFormat="1" ht="13" x14ac:dyDescent="0.15">
      <c r="B115" s="98"/>
      <c r="C115" s="426"/>
      <c r="D115" s="437"/>
      <c r="E115" s="437"/>
      <c r="F115" s="437"/>
      <c r="G115" s="437"/>
      <c r="H115" s="438"/>
      <c r="I115" s="99"/>
      <c r="J115" s="94"/>
      <c r="K115" s="94"/>
      <c r="L115" s="103"/>
      <c r="M115" s="315">
        <f t="shared" si="13"/>
        <v>0</v>
      </c>
      <c r="N115" s="315">
        <f t="shared" si="13"/>
        <v>0</v>
      </c>
      <c r="O115" s="133">
        <f t="shared" si="13"/>
        <v>0</v>
      </c>
      <c r="P115" s="371"/>
      <c r="Q115" s="371"/>
      <c r="R115" s="371"/>
      <c r="S115" s="371"/>
    </row>
    <row r="116" spans="2:19" s="312" customFormat="1" ht="13" x14ac:dyDescent="0.15">
      <c r="B116" s="98"/>
      <c r="C116" s="426"/>
      <c r="D116" s="437"/>
      <c r="E116" s="437"/>
      <c r="F116" s="437"/>
      <c r="G116" s="437"/>
      <c r="H116" s="438"/>
      <c r="I116" s="99"/>
      <c r="J116" s="94"/>
      <c r="K116" s="94"/>
      <c r="L116" s="103"/>
      <c r="M116" s="315">
        <f t="shared" si="13"/>
        <v>0</v>
      </c>
      <c r="N116" s="315">
        <f t="shared" si="13"/>
        <v>0</v>
      </c>
      <c r="O116" s="133">
        <f t="shared" si="13"/>
        <v>0</v>
      </c>
      <c r="P116" s="371"/>
      <c r="Q116" s="371"/>
      <c r="R116" s="371"/>
      <c r="S116" s="371"/>
    </row>
    <row r="117" spans="2:19" s="312" customFormat="1" ht="13" x14ac:dyDescent="0.15">
      <c r="B117" s="98"/>
      <c r="C117" s="426"/>
      <c r="D117" s="437"/>
      <c r="E117" s="437"/>
      <c r="F117" s="437"/>
      <c r="G117" s="437"/>
      <c r="H117" s="438"/>
      <c r="I117" s="99"/>
      <c r="J117" s="94"/>
      <c r="K117" s="94"/>
      <c r="L117" s="103"/>
      <c r="M117" s="315">
        <f t="shared" si="13"/>
        <v>0</v>
      </c>
      <c r="N117" s="315">
        <f t="shared" si="13"/>
        <v>0</v>
      </c>
      <c r="O117" s="133">
        <f t="shared" si="13"/>
        <v>0</v>
      </c>
      <c r="P117" s="371"/>
      <c r="Q117" s="371"/>
      <c r="R117" s="371"/>
      <c r="S117" s="371"/>
    </row>
    <row r="118" spans="2:19" s="312" customFormat="1" ht="13" x14ac:dyDescent="0.15">
      <c r="B118" s="98"/>
      <c r="C118" s="457"/>
      <c r="D118" s="458"/>
      <c r="E118" s="458"/>
      <c r="F118" s="458"/>
      <c r="G118" s="458"/>
      <c r="H118" s="458"/>
      <c r="I118" s="93"/>
      <c r="J118" s="94"/>
      <c r="K118" s="94"/>
      <c r="L118" s="104"/>
      <c r="M118" s="315">
        <f t="shared" si="13"/>
        <v>0</v>
      </c>
      <c r="N118" s="315">
        <f t="shared" si="13"/>
        <v>0</v>
      </c>
      <c r="O118" s="133">
        <f t="shared" si="13"/>
        <v>0</v>
      </c>
      <c r="P118" s="371"/>
      <c r="Q118" s="371"/>
      <c r="R118" s="371"/>
      <c r="S118" s="371"/>
    </row>
    <row r="119" spans="2:19" s="312" customFormat="1" ht="13" x14ac:dyDescent="0.15">
      <c r="B119" s="98"/>
      <c r="C119" s="457"/>
      <c r="D119" s="458"/>
      <c r="E119" s="458"/>
      <c r="F119" s="458"/>
      <c r="G119" s="458"/>
      <c r="H119" s="458"/>
      <c r="I119" s="93"/>
      <c r="J119" s="94"/>
      <c r="K119" s="94"/>
      <c r="L119" s="104"/>
      <c r="M119" s="315">
        <f t="shared" si="13"/>
        <v>0</v>
      </c>
      <c r="N119" s="315">
        <f t="shared" si="13"/>
        <v>0</v>
      </c>
      <c r="O119" s="133">
        <f t="shared" si="13"/>
        <v>0</v>
      </c>
      <c r="P119" s="371"/>
      <c r="Q119" s="371"/>
      <c r="R119" s="371"/>
      <c r="S119" s="371"/>
    </row>
    <row r="120" spans="2:19" s="312" customFormat="1" ht="13" x14ac:dyDescent="0.15">
      <c r="B120" s="98"/>
      <c r="C120" s="426"/>
      <c r="D120" s="437"/>
      <c r="E120" s="437"/>
      <c r="F120" s="437"/>
      <c r="G120" s="437"/>
      <c r="H120" s="438"/>
      <c r="I120" s="99"/>
      <c r="J120" s="94"/>
      <c r="K120" s="94"/>
      <c r="L120" s="103"/>
      <c r="M120" s="315">
        <f t="shared" si="13"/>
        <v>0</v>
      </c>
      <c r="N120" s="315">
        <f t="shared" si="13"/>
        <v>0</v>
      </c>
      <c r="O120" s="133">
        <f t="shared" si="13"/>
        <v>0</v>
      </c>
      <c r="P120" s="371"/>
      <c r="Q120" s="371"/>
      <c r="R120" s="371"/>
      <c r="S120" s="371"/>
    </row>
    <row r="121" spans="2:19" s="312" customFormat="1" ht="13" x14ac:dyDescent="0.15">
      <c r="B121" s="98"/>
      <c r="C121" s="426"/>
      <c r="D121" s="437"/>
      <c r="E121" s="437"/>
      <c r="F121" s="437"/>
      <c r="G121" s="437"/>
      <c r="H121" s="438"/>
      <c r="I121" s="99"/>
      <c r="J121" s="94"/>
      <c r="K121" s="94"/>
      <c r="L121" s="103"/>
      <c r="M121" s="315">
        <f t="shared" si="13"/>
        <v>0</v>
      </c>
      <c r="N121" s="315">
        <f t="shared" si="13"/>
        <v>0</v>
      </c>
      <c r="O121" s="133">
        <f t="shared" si="13"/>
        <v>0</v>
      </c>
      <c r="P121" s="371"/>
      <c r="Q121" s="371"/>
      <c r="R121" s="371"/>
      <c r="S121" s="371"/>
    </row>
    <row r="122" spans="2:19" s="312" customFormat="1" ht="13" x14ac:dyDescent="0.15">
      <c r="B122" s="98"/>
      <c r="C122" s="426"/>
      <c r="D122" s="437"/>
      <c r="E122" s="437"/>
      <c r="F122" s="437"/>
      <c r="G122" s="437"/>
      <c r="H122" s="438"/>
      <c r="I122" s="99"/>
      <c r="J122" s="94"/>
      <c r="K122" s="94"/>
      <c r="L122" s="103"/>
      <c r="M122" s="315">
        <f t="shared" si="13"/>
        <v>0</v>
      </c>
      <c r="N122" s="315">
        <f t="shared" si="13"/>
        <v>0</v>
      </c>
      <c r="O122" s="133">
        <f t="shared" si="13"/>
        <v>0</v>
      </c>
      <c r="P122" s="371"/>
      <c r="Q122" s="371"/>
      <c r="R122" s="371"/>
      <c r="S122" s="371"/>
    </row>
    <row r="123" spans="2:19" s="312" customFormat="1" ht="13" x14ac:dyDescent="0.15">
      <c r="B123" s="98"/>
      <c r="C123" s="426"/>
      <c r="D123" s="437"/>
      <c r="E123" s="437"/>
      <c r="F123" s="437"/>
      <c r="G123" s="437"/>
      <c r="H123" s="438"/>
      <c r="I123" s="99"/>
      <c r="J123" s="94"/>
      <c r="K123" s="94"/>
      <c r="L123" s="103"/>
      <c r="M123" s="315">
        <f t="shared" si="13"/>
        <v>0</v>
      </c>
      <c r="N123" s="315">
        <f t="shared" si="13"/>
        <v>0</v>
      </c>
      <c r="O123" s="133">
        <f t="shared" si="13"/>
        <v>0</v>
      </c>
      <c r="P123" s="371"/>
      <c r="Q123" s="371"/>
      <c r="R123" s="371"/>
      <c r="S123" s="371"/>
    </row>
    <row r="124" spans="2:19" s="312" customFormat="1" ht="13" x14ac:dyDescent="0.15">
      <c r="B124" s="98"/>
      <c r="C124" s="426"/>
      <c r="D124" s="437"/>
      <c r="E124" s="437"/>
      <c r="F124" s="437"/>
      <c r="G124" s="437"/>
      <c r="H124" s="438"/>
      <c r="I124" s="99"/>
      <c r="J124" s="94"/>
      <c r="K124" s="94"/>
      <c r="L124" s="103"/>
      <c r="M124" s="315">
        <f t="shared" si="13"/>
        <v>0</v>
      </c>
      <c r="N124" s="315">
        <f t="shared" si="13"/>
        <v>0</v>
      </c>
      <c r="O124" s="133">
        <f t="shared" si="13"/>
        <v>0</v>
      </c>
      <c r="P124" s="371"/>
      <c r="Q124" s="371"/>
      <c r="R124" s="371"/>
      <c r="S124" s="371"/>
    </row>
    <row r="125" spans="2:19" s="312" customFormat="1" ht="13" x14ac:dyDescent="0.15">
      <c r="B125" s="98"/>
      <c r="C125" s="426"/>
      <c r="D125" s="437"/>
      <c r="E125" s="437"/>
      <c r="F125" s="437"/>
      <c r="G125" s="437"/>
      <c r="H125" s="438"/>
      <c r="I125" s="99"/>
      <c r="J125" s="94"/>
      <c r="K125" s="94"/>
      <c r="L125" s="103"/>
      <c r="M125" s="315">
        <f t="shared" si="13"/>
        <v>0</v>
      </c>
      <c r="N125" s="315">
        <f t="shared" si="13"/>
        <v>0</v>
      </c>
      <c r="O125" s="133">
        <f t="shared" si="13"/>
        <v>0</v>
      </c>
      <c r="P125" s="371"/>
      <c r="Q125" s="371"/>
      <c r="R125" s="371"/>
      <c r="S125" s="371"/>
    </row>
    <row r="126" spans="2:19" s="312" customFormat="1" ht="13" x14ac:dyDescent="0.15">
      <c r="B126" s="98"/>
      <c r="C126" s="426"/>
      <c r="D126" s="437"/>
      <c r="E126" s="437"/>
      <c r="F126" s="437"/>
      <c r="G126" s="437"/>
      <c r="H126" s="438"/>
      <c r="I126" s="99"/>
      <c r="J126" s="94"/>
      <c r="K126" s="94"/>
      <c r="L126" s="103"/>
      <c r="M126" s="315">
        <f t="shared" si="13"/>
        <v>0</v>
      </c>
      <c r="N126" s="315">
        <f t="shared" si="13"/>
        <v>0</v>
      </c>
      <c r="O126" s="133">
        <f t="shared" si="13"/>
        <v>0</v>
      </c>
      <c r="P126" s="371"/>
      <c r="Q126" s="371"/>
      <c r="R126" s="371"/>
      <c r="S126" s="371"/>
    </row>
    <row r="127" spans="2:19" s="312" customFormat="1" ht="13" x14ac:dyDescent="0.15">
      <c r="B127" s="98"/>
      <c r="C127" s="426"/>
      <c r="D127" s="437"/>
      <c r="E127" s="437"/>
      <c r="F127" s="437"/>
      <c r="G127" s="437"/>
      <c r="H127" s="438"/>
      <c r="I127" s="99"/>
      <c r="J127" s="94"/>
      <c r="K127" s="94"/>
      <c r="L127" s="103"/>
      <c r="M127" s="315">
        <f t="shared" si="13"/>
        <v>0</v>
      </c>
      <c r="N127" s="315">
        <f t="shared" si="13"/>
        <v>0</v>
      </c>
      <c r="O127" s="133">
        <f t="shared" si="13"/>
        <v>0</v>
      </c>
      <c r="P127" s="371"/>
      <c r="Q127" s="371"/>
      <c r="R127" s="371"/>
      <c r="S127" s="371"/>
    </row>
    <row r="128" spans="2:19" s="312" customFormat="1" ht="13" x14ac:dyDescent="0.15">
      <c r="B128" s="98"/>
      <c r="C128" s="426"/>
      <c r="D128" s="437"/>
      <c r="E128" s="437"/>
      <c r="F128" s="437"/>
      <c r="G128" s="437"/>
      <c r="H128" s="438"/>
      <c r="I128" s="99"/>
      <c r="J128" s="94"/>
      <c r="K128" s="94"/>
      <c r="L128" s="103"/>
      <c r="M128" s="315">
        <f t="shared" si="13"/>
        <v>0</v>
      </c>
      <c r="N128" s="315">
        <f t="shared" si="13"/>
        <v>0</v>
      </c>
      <c r="O128" s="133">
        <f t="shared" si="13"/>
        <v>0</v>
      </c>
      <c r="P128" s="371"/>
      <c r="Q128" s="371"/>
      <c r="R128" s="371"/>
      <c r="S128" s="371"/>
    </row>
    <row r="129" spans="2:19" s="312" customFormat="1" ht="13" x14ac:dyDescent="0.15">
      <c r="B129" s="98"/>
      <c r="C129" s="426"/>
      <c r="D129" s="437"/>
      <c r="E129" s="437"/>
      <c r="F129" s="437"/>
      <c r="G129" s="437"/>
      <c r="H129" s="438"/>
      <c r="I129" s="99"/>
      <c r="J129" s="94"/>
      <c r="K129" s="94"/>
      <c r="L129" s="103"/>
      <c r="M129" s="315">
        <f t="shared" si="13"/>
        <v>0</v>
      </c>
      <c r="N129" s="315">
        <f t="shared" si="13"/>
        <v>0</v>
      </c>
      <c r="O129" s="133">
        <f t="shared" si="13"/>
        <v>0</v>
      </c>
      <c r="P129" s="371"/>
      <c r="Q129" s="371"/>
      <c r="R129" s="371"/>
      <c r="S129" s="371"/>
    </row>
    <row r="130" spans="2:19" s="312" customFormat="1" ht="13" x14ac:dyDescent="0.15">
      <c r="M130" s="167">
        <f>SUM(M112:M129)</f>
        <v>0</v>
      </c>
      <c r="N130" s="167">
        <f>SUM(N112:N129)</f>
        <v>0</v>
      </c>
      <c r="O130" s="167">
        <f>SUM(O112:O129)</f>
        <v>0</v>
      </c>
      <c r="P130" s="371"/>
      <c r="Q130" s="371"/>
      <c r="R130" s="371"/>
      <c r="S130" s="371"/>
    </row>
    <row r="131" spans="2:19" s="312" customFormat="1" ht="13" x14ac:dyDescent="0.15"/>
    <row r="132" spans="2:19" s="312" customFormat="1" ht="13" x14ac:dyDescent="0.15">
      <c r="B132" s="312" t="s">
        <v>267</v>
      </c>
      <c r="C132" s="319"/>
      <c r="M132" s="434" t="s">
        <v>236</v>
      </c>
      <c r="N132" s="435"/>
      <c r="O132" s="436"/>
      <c r="P132" s="371"/>
      <c r="Q132" s="371"/>
      <c r="R132" s="371"/>
      <c r="S132" s="371"/>
    </row>
    <row r="133" spans="2:19" s="312" customFormat="1" ht="28" x14ac:dyDescent="0.15">
      <c r="B133" s="348" t="s">
        <v>237</v>
      </c>
      <c r="C133" s="365" t="s">
        <v>268</v>
      </c>
      <c r="D133" s="369"/>
      <c r="E133" s="429" t="s">
        <v>247</v>
      </c>
      <c r="F133" s="430"/>
      <c r="G133" s="430"/>
      <c r="H133" s="430"/>
      <c r="I133" s="430"/>
      <c r="J133" s="430"/>
      <c r="K133" s="430"/>
      <c r="L133" s="431"/>
      <c r="M133" s="72" t="str">
        <f>+J19</f>
        <v>Industrieel onderzoek</v>
      </c>
      <c r="N133" s="72" t="str">
        <f>+K19</f>
        <v>Experimentele ontwikkeling</v>
      </c>
      <c r="O133" s="72" t="s">
        <v>242</v>
      </c>
      <c r="P133" s="371"/>
      <c r="Q133" s="371"/>
      <c r="R133" s="371"/>
      <c r="S133" s="371"/>
    </row>
    <row r="134" spans="2:19" s="312" customFormat="1" ht="13" x14ac:dyDescent="0.15">
      <c r="B134" s="98"/>
      <c r="C134" s="99"/>
      <c r="D134" s="105"/>
      <c r="E134" s="426"/>
      <c r="F134" s="427"/>
      <c r="G134" s="427"/>
      <c r="H134" s="427"/>
      <c r="I134" s="427"/>
      <c r="J134" s="427"/>
      <c r="K134" s="427"/>
      <c r="L134" s="428"/>
      <c r="M134" s="94"/>
      <c r="N134" s="94"/>
      <c r="O134" s="106"/>
      <c r="P134" s="371"/>
      <c r="Q134" s="371"/>
      <c r="R134" s="371"/>
      <c r="S134" s="371"/>
    </row>
    <row r="135" spans="2:19" s="312" customFormat="1" ht="13" x14ac:dyDescent="0.15">
      <c r="B135" s="98"/>
      <c r="C135" s="99"/>
      <c r="D135" s="105"/>
      <c r="E135" s="426"/>
      <c r="F135" s="427"/>
      <c r="G135" s="427"/>
      <c r="H135" s="427"/>
      <c r="I135" s="427"/>
      <c r="J135" s="427"/>
      <c r="K135" s="427"/>
      <c r="L135" s="428"/>
      <c r="M135" s="94"/>
      <c r="N135" s="94"/>
      <c r="O135" s="106"/>
      <c r="P135" s="371"/>
      <c r="Q135" s="371"/>
      <c r="R135" s="371"/>
      <c r="S135" s="371"/>
    </row>
    <row r="136" spans="2:19" s="312" customFormat="1" ht="13" x14ac:dyDescent="0.15">
      <c r="B136" s="98"/>
      <c r="C136" s="99"/>
      <c r="D136" s="105"/>
      <c r="E136" s="426"/>
      <c r="F136" s="427"/>
      <c r="G136" s="427"/>
      <c r="H136" s="427"/>
      <c r="I136" s="427"/>
      <c r="J136" s="427"/>
      <c r="K136" s="427"/>
      <c r="L136" s="428"/>
      <c r="M136" s="94"/>
      <c r="N136" s="94"/>
      <c r="O136" s="106"/>
      <c r="P136" s="371"/>
      <c r="Q136" s="371"/>
      <c r="R136" s="371"/>
      <c r="S136" s="371"/>
    </row>
    <row r="137" spans="2:19" s="312" customFormat="1" ht="13" x14ac:dyDescent="0.15">
      <c r="B137" s="98"/>
      <c r="C137" s="99"/>
      <c r="D137" s="105"/>
      <c r="E137" s="426"/>
      <c r="F137" s="427"/>
      <c r="G137" s="427"/>
      <c r="H137" s="427"/>
      <c r="I137" s="427"/>
      <c r="J137" s="427"/>
      <c r="K137" s="427"/>
      <c r="L137" s="428"/>
      <c r="M137" s="94"/>
      <c r="N137" s="94"/>
      <c r="O137" s="106"/>
      <c r="P137" s="371"/>
      <c r="Q137" s="371"/>
      <c r="R137" s="371"/>
      <c r="S137" s="371"/>
    </row>
    <row r="138" spans="2:19" s="312" customFormat="1" ht="13" x14ac:dyDescent="0.15">
      <c r="B138" s="98"/>
      <c r="C138" s="99"/>
      <c r="D138" s="105"/>
      <c r="E138" s="426"/>
      <c r="F138" s="427"/>
      <c r="G138" s="427"/>
      <c r="H138" s="427"/>
      <c r="I138" s="427"/>
      <c r="J138" s="427"/>
      <c r="K138" s="427"/>
      <c r="L138" s="428"/>
      <c r="M138" s="94"/>
      <c r="N138" s="94"/>
      <c r="O138" s="106"/>
      <c r="P138" s="371"/>
      <c r="Q138" s="371"/>
      <c r="R138" s="371"/>
      <c r="S138" s="371"/>
    </row>
    <row r="139" spans="2:19" s="312" customFormat="1" ht="13" x14ac:dyDescent="0.15">
      <c r="B139" s="98"/>
      <c r="C139" s="99"/>
      <c r="D139" s="105"/>
      <c r="E139" s="426"/>
      <c r="F139" s="427"/>
      <c r="G139" s="427"/>
      <c r="H139" s="427"/>
      <c r="I139" s="427"/>
      <c r="J139" s="427"/>
      <c r="K139" s="427"/>
      <c r="L139" s="428"/>
      <c r="M139" s="94"/>
      <c r="N139" s="94"/>
      <c r="O139" s="106"/>
      <c r="P139" s="371"/>
      <c r="Q139" s="371"/>
      <c r="R139" s="371"/>
      <c r="S139" s="371"/>
    </row>
    <row r="140" spans="2:19" s="312" customFormat="1" ht="13" x14ac:dyDescent="0.15">
      <c r="B140" s="98"/>
      <c r="C140" s="99"/>
      <c r="D140" s="105"/>
      <c r="E140" s="426"/>
      <c r="F140" s="427"/>
      <c r="G140" s="427"/>
      <c r="H140" s="427"/>
      <c r="I140" s="427"/>
      <c r="J140" s="427"/>
      <c r="K140" s="427"/>
      <c r="L140" s="428"/>
      <c r="M140" s="94"/>
      <c r="N140" s="94"/>
      <c r="O140" s="106"/>
      <c r="P140" s="371"/>
      <c r="Q140" s="371"/>
      <c r="R140" s="371"/>
      <c r="S140" s="371"/>
    </row>
    <row r="141" spans="2:19" s="312" customFormat="1" ht="13" x14ac:dyDescent="0.15">
      <c r="B141" s="98"/>
      <c r="C141" s="99"/>
      <c r="D141" s="105"/>
      <c r="E141" s="426"/>
      <c r="F141" s="427"/>
      <c r="G141" s="427"/>
      <c r="H141" s="427"/>
      <c r="I141" s="427"/>
      <c r="J141" s="427"/>
      <c r="K141" s="427"/>
      <c r="L141" s="428"/>
      <c r="M141" s="94"/>
      <c r="N141" s="94"/>
      <c r="O141" s="106"/>
      <c r="P141" s="371"/>
      <c r="Q141" s="371"/>
      <c r="R141" s="371"/>
      <c r="S141" s="371"/>
    </row>
    <row r="142" spans="2:19" s="312" customFormat="1" ht="13" x14ac:dyDescent="0.15">
      <c r="B142" s="98"/>
      <c r="C142" s="99"/>
      <c r="D142" s="105"/>
      <c r="E142" s="426"/>
      <c r="F142" s="427"/>
      <c r="G142" s="427"/>
      <c r="H142" s="427"/>
      <c r="I142" s="427"/>
      <c r="J142" s="427"/>
      <c r="K142" s="427"/>
      <c r="L142" s="428"/>
      <c r="M142" s="94"/>
      <c r="N142" s="94"/>
      <c r="O142" s="106"/>
      <c r="P142" s="371"/>
      <c r="Q142" s="371"/>
      <c r="R142" s="371"/>
      <c r="S142" s="371"/>
    </row>
    <row r="143" spans="2:19" s="312" customFormat="1" ht="13" x14ac:dyDescent="0.15">
      <c r="B143" s="98"/>
      <c r="C143" s="99"/>
      <c r="D143" s="105"/>
      <c r="E143" s="426"/>
      <c r="F143" s="427"/>
      <c r="G143" s="427"/>
      <c r="H143" s="427"/>
      <c r="I143" s="427"/>
      <c r="J143" s="427"/>
      <c r="K143" s="427"/>
      <c r="L143" s="428"/>
      <c r="M143" s="94"/>
      <c r="N143" s="94"/>
      <c r="O143" s="106"/>
      <c r="P143" s="371"/>
      <c r="Q143" s="371"/>
      <c r="R143" s="371"/>
      <c r="S143" s="371"/>
    </row>
    <row r="144" spans="2:19" s="312" customFormat="1" ht="13" x14ac:dyDescent="0.15">
      <c r="B144" s="98"/>
      <c r="C144" s="99"/>
      <c r="D144" s="105"/>
      <c r="E144" s="426"/>
      <c r="F144" s="427"/>
      <c r="G144" s="427"/>
      <c r="H144" s="427"/>
      <c r="I144" s="427"/>
      <c r="J144" s="427"/>
      <c r="K144" s="427"/>
      <c r="L144" s="428"/>
      <c r="M144" s="94"/>
      <c r="N144" s="94"/>
      <c r="O144" s="106"/>
      <c r="P144" s="371"/>
      <c r="Q144" s="371"/>
      <c r="R144" s="371"/>
      <c r="S144" s="371"/>
    </row>
    <row r="145" spans="1:20" s="312" customFormat="1" ht="13" x14ac:dyDescent="0.15">
      <c r="B145" s="98"/>
      <c r="C145" s="99"/>
      <c r="D145" s="105"/>
      <c r="E145" s="426"/>
      <c r="F145" s="427"/>
      <c r="G145" s="427"/>
      <c r="H145" s="427"/>
      <c r="I145" s="427"/>
      <c r="J145" s="427"/>
      <c r="K145" s="427"/>
      <c r="L145" s="428"/>
      <c r="M145" s="94"/>
      <c r="N145" s="94"/>
      <c r="O145" s="106"/>
      <c r="P145" s="371"/>
      <c r="Q145" s="371"/>
      <c r="R145" s="371"/>
      <c r="S145" s="371"/>
    </row>
    <row r="146" spans="1:20" s="312" customFormat="1" ht="13" x14ac:dyDescent="0.15">
      <c r="B146" s="98"/>
      <c r="C146" s="99"/>
      <c r="D146" s="105"/>
      <c r="E146" s="426"/>
      <c r="F146" s="427"/>
      <c r="G146" s="427"/>
      <c r="H146" s="427"/>
      <c r="I146" s="427"/>
      <c r="J146" s="427"/>
      <c r="K146" s="427"/>
      <c r="L146" s="428"/>
      <c r="M146" s="94"/>
      <c r="N146" s="94"/>
      <c r="O146" s="106"/>
      <c r="P146" s="371"/>
      <c r="Q146" s="371"/>
      <c r="R146" s="371"/>
      <c r="S146" s="371"/>
    </row>
    <row r="147" spans="1:20" s="312" customFormat="1" ht="13" x14ac:dyDescent="0.15">
      <c r="B147" s="98"/>
      <c r="C147" s="99"/>
      <c r="D147" s="105"/>
      <c r="E147" s="426"/>
      <c r="F147" s="427"/>
      <c r="G147" s="427"/>
      <c r="H147" s="427"/>
      <c r="I147" s="427"/>
      <c r="J147" s="427"/>
      <c r="K147" s="427"/>
      <c r="L147" s="428"/>
      <c r="M147" s="94"/>
      <c r="N147" s="94"/>
      <c r="O147" s="106"/>
      <c r="P147" s="371"/>
      <c r="Q147" s="371"/>
      <c r="R147" s="371"/>
      <c r="S147" s="371"/>
    </row>
    <row r="148" spans="1:20" s="312" customFormat="1" ht="13" x14ac:dyDescent="0.15">
      <c r="B148" s="98"/>
      <c r="C148" s="99"/>
      <c r="D148" s="105"/>
      <c r="E148" s="426"/>
      <c r="F148" s="427"/>
      <c r="G148" s="427"/>
      <c r="H148" s="427"/>
      <c r="I148" s="427"/>
      <c r="J148" s="427"/>
      <c r="K148" s="427"/>
      <c r="L148" s="428"/>
      <c r="M148" s="94"/>
      <c r="N148" s="94"/>
      <c r="O148" s="106"/>
      <c r="P148" s="371"/>
      <c r="Q148" s="371"/>
      <c r="R148" s="371"/>
      <c r="S148" s="371"/>
    </row>
    <row r="149" spans="1:20" s="312" customFormat="1" ht="13" x14ac:dyDescent="0.15">
      <c r="B149" s="98"/>
      <c r="C149" s="99"/>
      <c r="D149" s="105"/>
      <c r="E149" s="426"/>
      <c r="F149" s="427"/>
      <c r="G149" s="427"/>
      <c r="H149" s="427"/>
      <c r="I149" s="427"/>
      <c r="J149" s="427"/>
      <c r="K149" s="427"/>
      <c r="L149" s="428"/>
      <c r="M149" s="94"/>
      <c r="N149" s="94"/>
      <c r="O149" s="106"/>
      <c r="P149" s="371"/>
      <c r="Q149" s="371"/>
      <c r="R149" s="371"/>
      <c r="S149" s="371"/>
    </row>
    <row r="150" spans="1:20" s="312" customFormat="1" ht="13" x14ac:dyDescent="0.15">
      <c r="B150" s="98"/>
      <c r="C150" s="99"/>
      <c r="D150" s="105"/>
      <c r="E150" s="426"/>
      <c r="F150" s="427"/>
      <c r="G150" s="427"/>
      <c r="H150" s="427"/>
      <c r="I150" s="427"/>
      <c r="J150" s="427"/>
      <c r="K150" s="427"/>
      <c r="L150" s="428"/>
      <c r="M150" s="94"/>
      <c r="N150" s="94"/>
      <c r="O150" s="106"/>
      <c r="P150" s="371"/>
      <c r="Q150" s="371"/>
      <c r="R150" s="371"/>
      <c r="S150" s="371"/>
    </row>
    <row r="151" spans="1:20" s="312" customFormat="1" ht="13" x14ac:dyDescent="0.15">
      <c r="B151" s="98"/>
      <c r="C151" s="99"/>
      <c r="D151" s="105"/>
      <c r="E151" s="426"/>
      <c r="F151" s="427"/>
      <c r="G151" s="427"/>
      <c r="H151" s="427"/>
      <c r="I151" s="427"/>
      <c r="J151" s="427"/>
      <c r="K151" s="427"/>
      <c r="L151" s="428"/>
      <c r="M151" s="94"/>
      <c r="N151" s="94"/>
      <c r="O151" s="106"/>
      <c r="P151" s="371"/>
      <c r="Q151" s="371"/>
      <c r="R151" s="371"/>
      <c r="S151" s="371"/>
    </row>
    <row r="152" spans="1:20" s="312" customFormat="1" ht="13" x14ac:dyDescent="0.15">
      <c r="M152" s="316">
        <f>SUM(M134:M151)</f>
        <v>0</v>
      </c>
      <c r="N152" s="316">
        <f>SUM(N134:N151)</f>
        <v>0</v>
      </c>
      <c r="O152" s="257">
        <f>SUM(O134:O151)</f>
        <v>0</v>
      </c>
      <c r="P152" s="371"/>
      <c r="Q152" s="371"/>
      <c r="R152" s="371"/>
      <c r="S152" s="371"/>
    </row>
    <row r="153" spans="1:20" s="312" customFormat="1" ht="13" x14ac:dyDescent="0.15">
      <c r="M153" s="374"/>
      <c r="N153" s="374"/>
      <c r="P153" s="371"/>
      <c r="Q153" s="371"/>
      <c r="R153" s="371"/>
      <c r="S153" s="371"/>
    </row>
    <row r="154" spans="1:20" s="312" customFormat="1" ht="13" x14ac:dyDescent="0.15">
      <c r="I154" s="312" t="s">
        <v>269</v>
      </c>
      <c r="M154" s="314">
        <f>+M108+M130+M152</f>
        <v>0</v>
      </c>
      <c r="N154" s="314">
        <f>+N108+N130+N152</f>
        <v>0</v>
      </c>
      <c r="O154" s="167">
        <f>O108+O130+O152</f>
        <v>0</v>
      </c>
      <c r="P154" s="371"/>
      <c r="Q154" s="371"/>
      <c r="R154" s="371"/>
      <c r="S154" s="371"/>
    </row>
    <row r="155" spans="1:20" s="312" customFormat="1" ht="13" x14ac:dyDescent="0.15">
      <c r="P155" s="73"/>
      <c r="Q155" s="73"/>
      <c r="R155" s="73"/>
      <c r="S155" s="73"/>
    </row>
    <row r="156" spans="1:20" ht="13" x14ac:dyDescent="0.15">
      <c r="B156" s="324" t="s">
        <v>270</v>
      </c>
      <c r="C156" s="325"/>
      <c r="D156" s="375"/>
      <c r="E156" s="376"/>
      <c r="F156" s="325"/>
      <c r="G156" s="325"/>
      <c r="H156" s="325"/>
      <c r="I156" s="325"/>
      <c r="J156" s="325"/>
      <c r="K156" s="325"/>
      <c r="L156" s="325"/>
      <c r="M156" s="325"/>
      <c r="N156" s="325"/>
      <c r="O156" s="325"/>
      <c r="P156" s="377"/>
      <c r="Q156" s="327"/>
      <c r="R156" s="327"/>
      <c r="S156" s="327"/>
      <c r="T156" s="319"/>
    </row>
    <row r="157" spans="1:20" ht="13" x14ac:dyDescent="0.15">
      <c r="B157" s="324" t="s">
        <v>271</v>
      </c>
      <c r="C157" s="325"/>
      <c r="D157" s="375"/>
      <c r="E157" s="376"/>
      <c r="F157" s="325"/>
      <c r="G157" s="325"/>
      <c r="H157" s="325"/>
      <c r="I157" s="325"/>
      <c r="J157" s="325"/>
      <c r="K157" s="325"/>
      <c r="L157" s="325"/>
      <c r="M157" s="325"/>
      <c r="N157" s="378"/>
      <c r="O157" s="325"/>
      <c r="P157" s="379"/>
      <c r="Q157" s="327"/>
      <c r="R157" s="327"/>
      <c r="S157" s="327"/>
      <c r="T157" s="319"/>
    </row>
    <row r="158" spans="1:20" ht="13" x14ac:dyDescent="0.15">
      <c r="B158" s="319"/>
      <c r="C158" s="361"/>
      <c r="D158" s="319"/>
      <c r="E158" s="319"/>
      <c r="F158" s="319"/>
      <c r="G158" s="319"/>
      <c r="H158" s="319"/>
      <c r="I158" s="319"/>
      <c r="J158" s="319"/>
      <c r="K158" s="319"/>
      <c r="L158" s="319"/>
      <c r="M158" s="319"/>
      <c r="N158" s="319"/>
      <c r="O158" s="319"/>
      <c r="P158" s="319"/>
      <c r="Q158" s="319"/>
      <c r="R158" s="319"/>
      <c r="S158" s="319"/>
    </row>
    <row r="159" spans="1:20" ht="28" x14ac:dyDescent="0.15">
      <c r="A159" s="3"/>
      <c r="B159" s="367" t="s">
        <v>272</v>
      </c>
      <c r="C159" s="373"/>
      <c r="D159" s="373"/>
      <c r="E159" s="373"/>
      <c r="F159" s="373"/>
      <c r="G159" s="373"/>
      <c r="H159" s="373"/>
      <c r="I159" s="373"/>
      <c r="J159" s="373"/>
      <c r="K159" s="373"/>
      <c r="L159" s="72" t="str">
        <f>+J19</f>
        <v>Industrieel onderzoek</v>
      </c>
      <c r="M159" s="380" t="str">
        <f>+K19</f>
        <v>Experimentele ontwikkeling</v>
      </c>
      <c r="N159" s="359" t="s">
        <v>242</v>
      </c>
      <c r="O159" s="381" t="s">
        <v>175</v>
      </c>
      <c r="P159" s="382"/>
      <c r="Q159" s="383"/>
      <c r="R159" s="383"/>
      <c r="S159" s="383"/>
      <c r="T159" s="383"/>
    </row>
    <row r="160" spans="1:20" ht="13" x14ac:dyDescent="0.15">
      <c r="B160" s="384" t="s">
        <v>233</v>
      </c>
      <c r="C160" s="385" t="s">
        <v>234</v>
      </c>
      <c r="D160" s="385"/>
      <c r="E160" s="385"/>
      <c r="F160" s="385"/>
      <c r="G160" s="385"/>
      <c r="H160" s="385"/>
      <c r="I160" s="385"/>
      <c r="J160" s="385"/>
      <c r="K160" s="385"/>
      <c r="L160" s="310">
        <f>M56</f>
        <v>0</v>
      </c>
      <c r="M160" s="310">
        <f>N56</f>
        <v>0</v>
      </c>
      <c r="N160" s="310">
        <f>O56</f>
        <v>0</v>
      </c>
      <c r="O160" s="386">
        <f>SUM(L160:N160)</f>
        <v>0</v>
      </c>
      <c r="P160" s="387"/>
      <c r="Q160" s="337"/>
      <c r="R160" s="337"/>
      <c r="S160" s="337"/>
      <c r="T160" s="337"/>
    </row>
    <row r="161" spans="2:21" ht="13" x14ac:dyDescent="0.15">
      <c r="B161" s="384" t="s">
        <v>244</v>
      </c>
      <c r="C161" s="385" t="s">
        <v>245</v>
      </c>
      <c r="D161" s="385"/>
      <c r="E161" s="385"/>
      <c r="F161" s="385"/>
      <c r="G161" s="385"/>
      <c r="H161" s="385"/>
      <c r="I161" s="385"/>
      <c r="J161" s="385"/>
      <c r="K161" s="385"/>
      <c r="L161" s="310">
        <f>M84</f>
        <v>0</v>
      </c>
      <c r="M161" s="310">
        <f>N84</f>
        <v>0</v>
      </c>
      <c r="N161" s="310">
        <f>O84</f>
        <v>0</v>
      </c>
      <c r="O161" s="386">
        <f>SUM(L161:N161)</f>
        <v>0</v>
      </c>
      <c r="P161" s="387"/>
      <c r="Q161" s="337"/>
      <c r="R161" s="337"/>
      <c r="S161" s="337"/>
      <c r="T161" s="337"/>
    </row>
    <row r="162" spans="2:21" ht="13" x14ac:dyDescent="0.15">
      <c r="B162" s="384" t="s">
        <v>257</v>
      </c>
      <c r="C162" s="385" t="s">
        <v>258</v>
      </c>
      <c r="D162" s="385"/>
      <c r="E162" s="385"/>
      <c r="F162" s="385"/>
      <c r="G162" s="385"/>
      <c r="H162" s="385"/>
      <c r="I162" s="385"/>
      <c r="J162" s="385"/>
      <c r="K162" s="385"/>
      <c r="L162" s="310">
        <f>M154</f>
        <v>0</v>
      </c>
      <c r="M162" s="310">
        <f>N154</f>
        <v>0</v>
      </c>
      <c r="N162" s="310">
        <f>O154</f>
        <v>0</v>
      </c>
      <c r="O162" s="386">
        <f>SUM(L162:N162)</f>
        <v>0</v>
      </c>
      <c r="P162" s="387"/>
      <c r="Q162" s="337"/>
      <c r="R162" s="337"/>
      <c r="S162" s="337"/>
      <c r="T162" s="337"/>
    </row>
    <row r="163" spans="2:21" ht="13" x14ac:dyDescent="0.15">
      <c r="B163" s="312"/>
      <c r="C163" s="312"/>
      <c r="D163" s="319"/>
      <c r="E163" s="319"/>
      <c r="F163" s="319"/>
      <c r="G163" s="319"/>
      <c r="H163" s="319"/>
      <c r="I163" s="319"/>
      <c r="J163" s="319"/>
      <c r="K163" s="319"/>
      <c r="L163" s="388"/>
      <c r="M163" s="389"/>
      <c r="N163" s="319"/>
      <c r="O163" s="390"/>
      <c r="P163" s="390"/>
      <c r="Q163" s="337"/>
      <c r="R163" s="337"/>
      <c r="S163" s="337"/>
      <c r="T163" s="337"/>
    </row>
    <row r="164" spans="2:21" ht="13" x14ac:dyDescent="0.15">
      <c r="B164" s="391" t="s">
        <v>273</v>
      </c>
      <c r="C164" s="392" t="s">
        <v>286</v>
      </c>
      <c r="D164" s="392"/>
      <c r="E164" s="392"/>
      <c r="F164" s="392"/>
      <c r="G164" s="392"/>
      <c r="H164" s="392"/>
      <c r="I164" s="392"/>
      <c r="J164" s="392"/>
      <c r="K164" s="392"/>
      <c r="L164" s="135">
        <f>SUM(L160:L162)</f>
        <v>0</v>
      </c>
      <c r="M164" s="135">
        <f>SUM(M160:M162)</f>
        <v>0</v>
      </c>
      <c r="N164" s="135">
        <f>SUM(N160:N162)</f>
        <v>0</v>
      </c>
      <c r="O164" s="167">
        <f>SUM(O160:O162)</f>
        <v>0</v>
      </c>
      <c r="P164" s="242"/>
      <c r="Q164" s="337"/>
      <c r="R164" s="337"/>
      <c r="S164" s="337"/>
      <c r="T164" s="337"/>
    </row>
    <row r="165" spans="2:21" ht="13" x14ac:dyDescent="0.15">
      <c r="B165" s="393"/>
      <c r="C165" s="393"/>
      <c r="D165" s="319"/>
      <c r="E165" s="319"/>
      <c r="F165" s="319"/>
      <c r="G165" s="319"/>
      <c r="H165" s="319"/>
      <c r="I165" s="319"/>
      <c r="J165" s="319"/>
      <c r="K165" s="319"/>
      <c r="L165" s="388"/>
      <c r="M165" s="389"/>
      <c r="N165" s="319"/>
      <c r="O165" s="319"/>
      <c r="P165" s="319"/>
      <c r="Q165" s="337"/>
      <c r="R165" s="337"/>
      <c r="S165" s="337"/>
      <c r="T165" s="337"/>
    </row>
    <row r="166" spans="2:21" ht="13" x14ac:dyDescent="0.15">
      <c r="B166" s="384" t="s">
        <v>275</v>
      </c>
      <c r="C166" s="385"/>
      <c r="D166" s="385"/>
      <c r="E166" s="385"/>
      <c r="F166" s="394"/>
      <c r="G166" s="385"/>
      <c r="H166" s="385"/>
      <c r="I166" s="385"/>
      <c r="J166" s="395"/>
      <c r="K166" s="395"/>
      <c r="L166" s="260" t="e">
        <f>+Deelnemersoverzicht!E25</f>
        <v>#N/A</v>
      </c>
      <c r="M166" s="260" t="e">
        <f>+Deelnemersoverzicht!F25</f>
        <v>#N/A</v>
      </c>
      <c r="N166" s="260">
        <f>+Deelnemersoverzicht!G25</f>
        <v>0</v>
      </c>
      <c r="O166" s="74"/>
      <c r="P166" s="243"/>
      <c r="Q166" s="337"/>
      <c r="R166" s="337"/>
      <c r="S166" s="337"/>
      <c r="T166" s="337"/>
    </row>
    <row r="167" spans="2:21" ht="13" x14ac:dyDescent="0.15">
      <c r="B167" s="384" t="s">
        <v>276</v>
      </c>
      <c r="C167" s="385"/>
      <c r="D167" s="385"/>
      <c r="E167" s="385"/>
      <c r="F167" s="385"/>
      <c r="G167" s="385"/>
      <c r="H167" s="385"/>
      <c r="I167" s="385"/>
      <c r="J167" s="385"/>
      <c r="K167" s="385"/>
      <c r="L167" s="167" t="e">
        <f>L164*L166</f>
        <v>#N/A</v>
      </c>
      <c r="M167" s="167" t="e">
        <f>M164*M166</f>
        <v>#N/A</v>
      </c>
      <c r="N167" s="167">
        <f>N164*N166</f>
        <v>0</v>
      </c>
      <c r="O167" s="75"/>
      <c r="P167" s="242"/>
      <c r="Q167" s="337"/>
      <c r="R167" s="337"/>
      <c r="S167" s="337"/>
      <c r="T167" s="337"/>
    </row>
    <row r="168" spans="2:21" x14ac:dyDescent="0.2">
      <c r="B168" s="391" t="s">
        <v>195</v>
      </c>
      <c r="C168" s="392"/>
      <c r="D168" s="392"/>
      <c r="E168" s="392"/>
      <c r="F168" s="392"/>
      <c r="G168" s="396"/>
      <c r="H168" s="397"/>
      <c r="J168" s="397"/>
      <c r="K168" s="397"/>
      <c r="L168" s="398"/>
      <c r="M168" s="399"/>
      <c r="N168" s="400"/>
      <c r="O168" s="107"/>
      <c r="P168" s="242"/>
      <c r="Q168" s="337"/>
      <c r="R168" s="337"/>
      <c r="S168" s="337"/>
      <c r="T168" s="337"/>
    </row>
    <row r="169" spans="2:21" ht="13" x14ac:dyDescent="0.15">
      <c r="B169" s="391" t="s">
        <v>277</v>
      </c>
      <c r="C169" s="392"/>
      <c r="D169" s="392"/>
      <c r="E169" s="392"/>
      <c r="F169" s="392"/>
      <c r="G169" s="392"/>
      <c r="H169" s="392"/>
      <c r="I169" s="392"/>
      <c r="J169" s="392"/>
      <c r="K169" s="392"/>
      <c r="L169" s="401"/>
      <c r="M169" s="391"/>
      <c r="N169" s="400"/>
      <c r="O169" s="167" t="e">
        <f>SUM(L167:N167)-O168</f>
        <v>#N/A</v>
      </c>
      <c r="P169" s="242"/>
      <c r="Q169" s="337"/>
      <c r="R169" s="337"/>
      <c r="S169" s="337"/>
      <c r="T169" s="337"/>
    </row>
    <row r="170" spans="2:21" ht="15" customHeight="1" x14ac:dyDescent="0.2">
      <c r="B170" s="472" t="s">
        <v>215</v>
      </c>
      <c r="C170" s="473"/>
      <c r="D170" s="392"/>
      <c r="E170" s="402"/>
      <c r="F170" s="397"/>
      <c r="G170" s="403"/>
      <c r="H170" s="397"/>
      <c r="I170" s="397"/>
      <c r="J170" s="404" t="str">
        <f>IF(O170&lt;1,"Let op: Vergeet niet de door u gevraagde subsidie in te vullen! →",IF((O170-O169)&gt;1,"LET OP: U vraagt meer dan de maximale berekende subsidie aan!",IF(O170&gt;500000,"LET OP: De maximale subsidie voor deze regeling betreft €500.000 per project!","")))</f>
        <v>Let op: Vergeet niet de door u gevraagde subsidie in te vullen! →</v>
      </c>
      <c r="K170" s="404"/>
      <c r="L170" s="167" t="e">
        <f>IF(L167&gt;0,O170/(O169+O168)*L167,0)</f>
        <v>#N/A</v>
      </c>
      <c r="M170" s="167" t="e">
        <f>IF(M167&gt;0,O170/(O169+O168)*M167,0)</f>
        <v>#N/A</v>
      </c>
      <c r="N170" s="167">
        <f>IF(N167&gt;0,O170/(O169+O168)*N167,0)</f>
        <v>0</v>
      </c>
      <c r="O170" s="214"/>
      <c r="P170" s="405"/>
      <c r="Q170" s="337"/>
      <c r="R170" s="337"/>
      <c r="S170" s="337"/>
      <c r="T170" s="337"/>
    </row>
    <row r="171" spans="2:21" ht="13" x14ac:dyDescent="0.15">
      <c r="B171" s="319"/>
      <c r="C171" s="319"/>
      <c r="D171" s="319"/>
      <c r="E171" s="319"/>
      <c r="F171" s="319"/>
      <c r="G171" s="319"/>
      <c r="H171" s="319"/>
      <c r="I171" s="319"/>
      <c r="J171" s="319"/>
      <c r="K171" s="319"/>
      <c r="L171" s="319"/>
      <c r="M171" s="319"/>
      <c r="N171" s="319"/>
      <c r="O171" s="319"/>
      <c r="P171" s="319"/>
      <c r="Q171" s="319"/>
      <c r="R171" s="319"/>
      <c r="S171" s="319"/>
      <c r="T171" s="319"/>
    </row>
    <row r="172" spans="2:21" ht="13" x14ac:dyDescent="0.15">
      <c r="B172" s="324" t="s">
        <v>278</v>
      </c>
      <c r="C172" s="325"/>
      <c r="D172" s="375"/>
      <c r="E172" s="376"/>
      <c r="F172" s="325"/>
      <c r="G172" s="325"/>
      <c r="H172" s="325"/>
      <c r="I172" s="325"/>
      <c r="J172" s="325"/>
      <c r="K172" s="325"/>
      <c r="L172" s="325"/>
      <c r="M172" s="325"/>
      <c r="N172" s="378"/>
      <c r="O172" s="325"/>
      <c r="P172" s="379"/>
      <c r="Q172" s="327"/>
      <c r="R172" s="327"/>
      <c r="S172" s="327"/>
    </row>
    <row r="173" spans="2:21" ht="13" x14ac:dyDescent="0.15">
      <c r="B173" s="324" t="s">
        <v>279</v>
      </c>
      <c r="C173" s="325"/>
      <c r="D173" s="375"/>
      <c r="E173" s="376"/>
      <c r="F173" s="325"/>
      <c r="G173" s="325"/>
      <c r="H173" s="325"/>
      <c r="I173" s="325"/>
      <c r="J173" s="325"/>
      <c r="K173" s="325"/>
      <c r="L173" s="325"/>
      <c r="M173" s="325"/>
      <c r="N173" s="378"/>
      <c r="O173" s="325"/>
      <c r="P173" s="379"/>
      <c r="Q173" s="327"/>
      <c r="R173" s="327"/>
      <c r="S173" s="327"/>
    </row>
    <row r="174" spans="2:21" ht="14" thickBot="1" x14ac:dyDescent="0.2">
      <c r="B174" s="319"/>
      <c r="C174" s="319"/>
      <c r="D174" s="319"/>
      <c r="E174" s="319"/>
      <c r="F174" s="319"/>
      <c r="G174" s="319"/>
      <c r="H174" s="319"/>
      <c r="I174" s="319"/>
      <c r="J174" s="319"/>
      <c r="K174" s="319"/>
      <c r="L174" s="319"/>
      <c r="M174" s="319"/>
      <c r="N174" s="319"/>
      <c r="O174" s="319"/>
      <c r="P174" s="319"/>
      <c r="Q174" s="42"/>
      <c r="R174" s="42"/>
      <c r="S174" s="42"/>
    </row>
    <row r="175" spans="2:21" ht="13" x14ac:dyDescent="0.15">
      <c r="B175" s="406" t="s">
        <v>280</v>
      </c>
      <c r="C175" s="407" t="s">
        <v>213</v>
      </c>
      <c r="D175" s="408"/>
      <c r="E175" s="408"/>
      <c r="F175" s="408"/>
      <c r="G175" s="408"/>
      <c r="H175" s="408"/>
      <c r="I175" s="408"/>
      <c r="J175" s="408"/>
      <c r="K175" s="408"/>
      <c r="L175" s="408"/>
      <c r="M175" s="409"/>
      <c r="N175" s="408"/>
      <c r="O175" s="136">
        <f>O164</f>
        <v>0</v>
      </c>
      <c r="P175" s="244"/>
      <c r="Q175" s="42"/>
      <c r="R175" s="42"/>
      <c r="S175" s="42"/>
      <c r="U175" s="42"/>
    </row>
    <row r="176" spans="2:21" ht="13" x14ac:dyDescent="0.15">
      <c r="B176" s="410" t="s">
        <v>281</v>
      </c>
      <c r="C176" s="411" t="s">
        <v>195</v>
      </c>
      <c r="D176" s="412"/>
      <c r="E176" s="412"/>
      <c r="F176" s="412"/>
      <c r="G176" s="412"/>
      <c r="H176" s="412"/>
      <c r="I176" s="412"/>
      <c r="J176" s="412"/>
      <c r="K176" s="412"/>
      <c r="L176" s="412"/>
      <c r="M176" s="413"/>
      <c r="N176" s="412"/>
      <c r="O176" s="137">
        <f>O168</f>
        <v>0</v>
      </c>
      <c r="P176" s="244"/>
      <c r="Q176" s="42"/>
      <c r="R176" s="42"/>
      <c r="S176" s="42"/>
      <c r="U176" s="42"/>
    </row>
    <row r="177" spans="2:21" ht="13" x14ac:dyDescent="0.15">
      <c r="B177" s="410" t="s">
        <v>282</v>
      </c>
      <c r="C177" s="411" t="s">
        <v>283</v>
      </c>
      <c r="D177" s="412"/>
      <c r="E177" s="412"/>
      <c r="F177" s="412"/>
      <c r="G177" s="412"/>
      <c r="H177" s="412"/>
      <c r="I177" s="412"/>
      <c r="J177" s="412"/>
      <c r="K177" s="412"/>
      <c r="L177" s="412"/>
      <c r="M177" s="413"/>
      <c r="N177" s="412"/>
      <c r="O177" s="137">
        <f>O170</f>
        <v>0</v>
      </c>
      <c r="P177" s="244"/>
      <c r="Q177" s="42"/>
      <c r="R177" s="42"/>
      <c r="S177" s="42"/>
      <c r="U177" s="42"/>
    </row>
    <row r="178" spans="2:21" ht="13" x14ac:dyDescent="0.15">
      <c r="B178" s="319"/>
      <c r="C178" s="319"/>
      <c r="D178" s="319"/>
      <c r="E178" s="319"/>
      <c r="F178" s="319"/>
      <c r="G178" s="319"/>
      <c r="H178" s="319"/>
      <c r="I178" s="319"/>
      <c r="J178" s="319"/>
      <c r="K178" s="319"/>
      <c r="L178" s="319"/>
      <c r="M178" s="319"/>
      <c r="N178" s="319"/>
      <c r="O178" s="319"/>
      <c r="P178" s="319"/>
      <c r="Q178" s="319"/>
      <c r="R178" s="319"/>
      <c r="S178" s="319"/>
      <c r="U178" s="42"/>
    </row>
    <row r="179" spans="2:21" ht="13" x14ac:dyDescent="0.15">
      <c r="B179" s="324" t="s">
        <v>284</v>
      </c>
      <c r="C179" s="325"/>
      <c r="D179" s="375"/>
      <c r="E179" s="376"/>
      <c r="F179" s="325"/>
      <c r="G179" s="325"/>
      <c r="H179" s="325"/>
      <c r="I179" s="325"/>
      <c r="J179" s="325"/>
      <c r="K179" s="325"/>
      <c r="L179" s="325"/>
      <c r="M179" s="325"/>
      <c r="N179" s="325"/>
      <c r="O179" s="325"/>
      <c r="P179" s="345"/>
      <c r="Q179" s="337"/>
      <c r="R179" s="337"/>
      <c r="S179" s="337"/>
      <c r="T179" s="319"/>
    </row>
    <row r="180" spans="2:21" ht="13" x14ac:dyDescent="0.15">
      <c r="B180" s="564"/>
      <c r="C180" s="565"/>
      <c r="D180" s="565"/>
      <c r="E180" s="565"/>
      <c r="F180" s="565"/>
      <c r="G180" s="565"/>
      <c r="H180" s="565"/>
      <c r="I180" s="565"/>
      <c r="J180" s="565"/>
      <c r="K180" s="565"/>
      <c r="L180" s="565"/>
      <c r="M180" s="565"/>
      <c r="N180" s="565"/>
      <c r="O180" s="301"/>
      <c r="P180" s="42"/>
      <c r="Q180" s="42"/>
      <c r="R180" s="42"/>
      <c r="S180" s="42"/>
      <c r="T180" s="319"/>
    </row>
    <row r="181" spans="2:21" ht="13" x14ac:dyDescent="0.15">
      <c r="B181" s="560"/>
      <c r="C181" s="561"/>
      <c r="D181" s="561"/>
      <c r="E181" s="561"/>
      <c r="F181" s="561"/>
      <c r="G181" s="561"/>
      <c r="H181" s="561"/>
      <c r="I181" s="561"/>
      <c r="J181" s="561"/>
      <c r="K181" s="561"/>
      <c r="L181" s="561"/>
      <c r="M181" s="561"/>
      <c r="N181" s="561"/>
      <c r="O181" s="301"/>
      <c r="P181" s="42"/>
      <c r="Q181" s="42"/>
      <c r="R181" s="42"/>
      <c r="S181" s="42"/>
      <c r="T181" s="319"/>
    </row>
    <row r="182" spans="2:21" ht="13" x14ac:dyDescent="0.15">
      <c r="B182" s="560"/>
      <c r="C182" s="561"/>
      <c r="D182" s="561"/>
      <c r="E182" s="561"/>
      <c r="F182" s="561"/>
      <c r="G182" s="561"/>
      <c r="H182" s="561"/>
      <c r="I182" s="561"/>
      <c r="J182" s="561"/>
      <c r="K182" s="561"/>
      <c r="L182" s="561"/>
      <c r="M182" s="561"/>
      <c r="N182" s="561"/>
      <c r="O182" s="301"/>
      <c r="P182" s="42"/>
      <c r="Q182" s="42"/>
      <c r="R182" s="42"/>
      <c r="S182" s="42"/>
      <c r="T182" s="319"/>
    </row>
    <row r="183" spans="2:21" ht="13" x14ac:dyDescent="0.15">
      <c r="B183" s="560"/>
      <c r="C183" s="561"/>
      <c r="D183" s="561"/>
      <c r="E183" s="561"/>
      <c r="F183" s="561"/>
      <c r="G183" s="561"/>
      <c r="H183" s="561"/>
      <c r="I183" s="561"/>
      <c r="J183" s="561"/>
      <c r="K183" s="561"/>
      <c r="L183" s="561"/>
      <c r="M183" s="561"/>
      <c r="N183" s="561"/>
      <c r="O183" s="301"/>
      <c r="P183" s="42"/>
      <c r="Q183" s="42"/>
      <c r="R183" s="42"/>
      <c r="S183" s="42"/>
      <c r="T183" s="319"/>
    </row>
    <row r="184" spans="2:21" ht="13" x14ac:dyDescent="0.15">
      <c r="B184" s="560"/>
      <c r="C184" s="561"/>
      <c r="D184" s="561"/>
      <c r="E184" s="561"/>
      <c r="F184" s="561"/>
      <c r="G184" s="561"/>
      <c r="H184" s="561"/>
      <c r="I184" s="561"/>
      <c r="J184" s="561"/>
      <c r="K184" s="561"/>
      <c r="L184" s="561"/>
      <c r="M184" s="561"/>
      <c r="N184" s="561"/>
      <c r="O184" s="301"/>
      <c r="P184" s="42"/>
      <c r="Q184" s="42"/>
      <c r="R184" s="42"/>
      <c r="S184" s="42"/>
      <c r="T184" s="319"/>
    </row>
    <row r="185" spans="2:21" ht="13" x14ac:dyDescent="0.15">
      <c r="B185" s="560"/>
      <c r="C185" s="561"/>
      <c r="D185" s="561"/>
      <c r="E185" s="561"/>
      <c r="F185" s="561"/>
      <c r="G185" s="561"/>
      <c r="H185" s="561"/>
      <c r="I185" s="561"/>
      <c r="J185" s="561"/>
      <c r="K185" s="561"/>
      <c r="L185" s="561"/>
      <c r="M185" s="561"/>
      <c r="N185" s="561"/>
      <c r="O185" s="301"/>
      <c r="P185" s="42"/>
      <c r="Q185" s="42"/>
      <c r="R185" s="42"/>
      <c r="S185" s="42"/>
      <c r="T185" s="319"/>
    </row>
    <row r="186" spans="2:21" ht="13" x14ac:dyDescent="0.15">
      <c r="B186" s="560"/>
      <c r="C186" s="561"/>
      <c r="D186" s="561"/>
      <c r="E186" s="561"/>
      <c r="F186" s="561"/>
      <c r="G186" s="561"/>
      <c r="H186" s="561"/>
      <c r="I186" s="561"/>
      <c r="J186" s="561"/>
      <c r="K186" s="561"/>
      <c r="L186" s="561"/>
      <c r="M186" s="561"/>
      <c r="N186" s="561"/>
      <c r="O186" s="301"/>
      <c r="P186" s="42"/>
      <c r="Q186" s="42"/>
      <c r="R186" s="42"/>
      <c r="S186" s="42"/>
      <c r="T186" s="319"/>
    </row>
    <row r="187" spans="2:21" ht="13" x14ac:dyDescent="0.15">
      <c r="B187" s="560"/>
      <c r="C187" s="561"/>
      <c r="D187" s="561"/>
      <c r="E187" s="561"/>
      <c r="F187" s="561"/>
      <c r="G187" s="561"/>
      <c r="H187" s="561"/>
      <c r="I187" s="561"/>
      <c r="J187" s="561"/>
      <c r="K187" s="561"/>
      <c r="L187" s="561"/>
      <c r="M187" s="561"/>
      <c r="N187" s="561"/>
      <c r="O187" s="301"/>
      <c r="P187" s="42"/>
      <c r="Q187" s="42"/>
      <c r="R187" s="42"/>
      <c r="S187" s="42"/>
      <c r="T187" s="319"/>
    </row>
    <row r="188" spans="2:21" ht="13" x14ac:dyDescent="0.15">
      <c r="B188" s="560"/>
      <c r="C188" s="561"/>
      <c r="D188" s="561"/>
      <c r="E188" s="561"/>
      <c r="F188" s="561"/>
      <c r="G188" s="561"/>
      <c r="H188" s="561"/>
      <c r="I188" s="561"/>
      <c r="J188" s="561"/>
      <c r="K188" s="561"/>
      <c r="L188" s="561"/>
      <c r="M188" s="561"/>
      <c r="N188" s="561"/>
      <c r="O188" s="301"/>
      <c r="P188" s="42"/>
      <c r="Q188" s="42"/>
      <c r="R188" s="42"/>
      <c r="S188" s="42"/>
      <c r="T188" s="319"/>
    </row>
    <row r="189" spans="2:21" ht="13" x14ac:dyDescent="0.15">
      <c r="B189" s="562"/>
      <c r="C189" s="563"/>
      <c r="D189" s="563"/>
      <c r="E189" s="563"/>
      <c r="F189" s="563"/>
      <c r="G189" s="563"/>
      <c r="H189" s="563"/>
      <c r="I189" s="563"/>
      <c r="J189" s="563"/>
      <c r="K189" s="563"/>
      <c r="L189" s="563"/>
      <c r="M189" s="563"/>
      <c r="N189" s="563"/>
      <c r="O189" s="302"/>
      <c r="P189" s="42"/>
      <c r="Q189" s="42"/>
      <c r="R189" s="42"/>
      <c r="S189" s="42"/>
      <c r="T189" s="319"/>
    </row>
    <row r="190" spans="2:21" ht="13" x14ac:dyDescent="0.15">
      <c r="B190" s="319"/>
      <c r="C190" s="319"/>
      <c r="D190" s="319"/>
      <c r="E190" s="319"/>
      <c r="F190" s="319"/>
      <c r="G190" s="319"/>
      <c r="H190" s="319"/>
      <c r="I190" s="319"/>
      <c r="J190" s="319"/>
      <c r="K190" s="319"/>
      <c r="L190" s="319"/>
      <c r="M190" s="319"/>
      <c r="N190" s="319"/>
      <c r="O190" s="319"/>
      <c r="P190" s="319"/>
      <c r="Q190" s="319"/>
      <c r="R190" s="319"/>
      <c r="S190" s="319"/>
    </row>
    <row r="191" spans="2:21" x14ac:dyDescent="0.2"/>
  </sheetData>
  <sheetProtection algorithmName="SHA-512" hashValue="BkmsqKDUzVpEKifYtRgsSEe6MMG4fpp3XVfwXteCujQN6YYuCtfPxJcsY5oBg7TvbwQ6AcX0PTIooyALvL1Vhg==" saltValue="gkjEBZ1QPZJEZT1HSL0mlw==" spinCount="100000" sheet="1" objects="1" scenarios="1"/>
  <mergeCells count="174">
    <mergeCell ref="B183:N183"/>
    <mergeCell ref="B184:N184"/>
    <mergeCell ref="B185:N185"/>
    <mergeCell ref="B186:N186"/>
    <mergeCell ref="B187:N187"/>
    <mergeCell ref="B188:N188"/>
    <mergeCell ref="B189:N189"/>
    <mergeCell ref="E147:L147"/>
    <mergeCell ref="E148:L148"/>
    <mergeCell ref="E149:L149"/>
    <mergeCell ref="E150:L150"/>
    <mergeCell ref="E151:L151"/>
    <mergeCell ref="B170:C170"/>
    <mergeCell ref="B180:N180"/>
    <mergeCell ref="B181:N181"/>
    <mergeCell ref="B182:N182"/>
    <mergeCell ref="M132:O132"/>
    <mergeCell ref="E133:L133"/>
    <mergeCell ref="E134:L134"/>
    <mergeCell ref="E135:L135"/>
    <mergeCell ref="E136:L136"/>
    <mergeCell ref="E137:L137"/>
    <mergeCell ref="E138:L138"/>
    <mergeCell ref="E139:L139"/>
    <mergeCell ref="E140:L140"/>
    <mergeCell ref="H8:N8"/>
    <mergeCell ref="H9:N9"/>
    <mergeCell ref="J18:L18"/>
    <mergeCell ref="M18:O18"/>
    <mergeCell ref="J60:L60"/>
    <mergeCell ref="M60:O60"/>
    <mergeCell ref="J88:L88"/>
    <mergeCell ref="M88:O88"/>
    <mergeCell ref="J110:L110"/>
    <mergeCell ref="M110:O110"/>
    <mergeCell ref="H19:I19"/>
    <mergeCell ref="H20:I20"/>
    <mergeCell ref="H21:I21"/>
    <mergeCell ref="H22:I22"/>
    <mergeCell ref="H23:I23"/>
    <mergeCell ref="H24:I24"/>
    <mergeCell ref="H40:I40"/>
    <mergeCell ref="H41:I41"/>
    <mergeCell ref="H42:I42"/>
    <mergeCell ref="H25:I25"/>
    <mergeCell ref="H26:I26"/>
    <mergeCell ref="H27:I27"/>
    <mergeCell ref="H28:I28"/>
    <mergeCell ref="H45:I45"/>
    <mergeCell ref="E141:L141"/>
    <mergeCell ref="E142:L142"/>
    <mergeCell ref="E143:L143"/>
    <mergeCell ref="E144:L144"/>
    <mergeCell ref="E145:L145"/>
    <mergeCell ref="E146:L146"/>
    <mergeCell ref="C54:D54"/>
    <mergeCell ref="E54:F54"/>
    <mergeCell ref="H54:I54"/>
    <mergeCell ref="C112:H112"/>
    <mergeCell ref="C113:H113"/>
    <mergeCell ref="C114:H114"/>
    <mergeCell ref="C127:H127"/>
    <mergeCell ref="C128:H128"/>
    <mergeCell ref="C129:H129"/>
    <mergeCell ref="C121:H121"/>
    <mergeCell ref="C122:H122"/>
    <mergeCell ref="C123:H123"/>
    <mergeCell ref="C124:H124"/>
    <mergeCell ref="C125:H125"/>
    <mergeCell ref="C126:H126"/>
    <mergeCell ref="C115:H115"/>
    <mergeCell ref="C116:H116"/>
    <mergeCell ref="C117:H117"/>
    <mergeCell ref="E41:F41"/>
    <mergeCell ref="C43:D43"/>
    <mergeCell ref="C118:H118"/>
    <mergeCell ref="C119:H119"/>
    <mergeCell ref="C120:H120"/>
    <mergeCell ref="C111:H111"/>
    <mergeCell ref="C55:D55"/>
    <mergeCell ref="E55:F55"/>
    <mergeCell ref="H88:I88"/>
    <mergeCell ref="H50:I50"/>
    <mergeCell ref="H51:I51"/>
    <mergeCell ref="H52:I52"/>
    <mergeCell ref="H53:I53"/>
    <mergeCell ref="H55:I55"/>
    <mergeCell ref="H43:I43"/>
    <mergeCell ref="C24:D24"/>
    <mergeCell ref="E24:F24"/>
    <mergeCell ref="C22:D22"/>
    <mergeCell ref="E22:F22"/>
    <mergeCell ref="C28:D28"/>
    <mergeCell ref="E28:F28"/>
    <mergeCell ref="C29:D29"/>
    <mergeCell ref="E29:F29"/>
    <mergeCell ref="C26:D26"/>
    <mergeCell ref="C27:D27"/>
    <mergeCell ref="E27:F27"/>
    <mergeCell ref="C25:D25"/>
    <mergeCell ref="E25:F25"/>
    <mergeCell ref="E26:F26"/>
    <mergeCell ref="H35:I35"/>
    <mergeCell ref="C37:D37"/>
    <mergeCell ref="C38:D38"/>
    <mergeCell ref="E40:F40"/>
    <mergeCell ref="E39:F39"/>
    <mergeCell ref="C34:D34"/>
    <mergeCell ref="E35:F35"/>
    <mergeCell ref="H37:I37"/>
    <mergeCell ref="H38:I38"/>
    <mergeCell ref="H39:I39"/>
    <mergeCell ref="E34:F34"/>
    <mergeCell ref="C35:D35"/>
    <mergeCell ref="C39:D39"/>
    <mergeCell ref="C36:D36"/>
    <mergeCell ref="E36:F36"/>
    <mergeCell ref="H29:I29"/>
    <mergeCell ref="C30:D30"/>
    <mergeCell ref="E30:F30"/>
    <mergeCell ref="C31:D31"/>
    <mergeCell ref="E31:F31"/>
    <mergeCell ref="H30:I30"/>
    <mergeCell ref="H31:I31"/>
    <mergeCell ref="C32:D32"/>
    <mergeCell ref="E32:F32"/>
    <mergeCell ref="C33:D33"/>
    <mergeCell ref="E33:F33"/>
    <mergeCell ref="H32:I32"/>
    <mergeCell ref="H33:I33"/>
    <mergeCell ref="H36:I36"/>
    <mergeCell ref="H34:I34"/>
    <mergeCell ref="H44:I44"/>
    <mergeCell ref="C53:D53"/>
    <mergeCell ref="C50:D50"/>
    <mergeCell ref="E53:F53"/>
    <mergeCell ref="E51:F51"/>
    <mergeCell ref="E52:F52"/>
    <mergeCell ref="E50:F50"/>
    <mergeCell ref="C52:D52"/>
    <mergeCell ref="C51:D51"/>
    <mergeCell ref="C49:D49"/>
    <mergeCell ref="H46:I46"/>
    <mergeCell ref="H47:I47"/>
    <mergeCell ref="H48:I48"/>
    <mergeCell ref="H49:I49"/>
    <mergeCell ref="E49:F49"/>
    <mergeCell ref="E46:F46"/>
    <mergeCell ref="E47:F47"/>
    <mergeCell ref="E48:F48"/>
    <mergeCell ref="F8:G8"/>
    <mergeCell ref="F9:G9"/>
    <mergeCell ref="E42:F42"/>
    <mergeCell ref="C40:D40"/>
    <mergeCell ref="C45:D45"/>
    <mergeCell ref="C47:D47"/>
    <mergeCell ref="C44:D44"/>
    <mergeCell ref="C42:D42"/>
    <mergeCell ref="C48:D48"/>
    <mergeCell ref="E44:F44"/>
    <mergeCell ref="C46:D46"/>
    <mergeCell ref="E45:F45"/>
    <mergeCell ref="C41:D41"/>
    <mergeCell ref="E37:F37"/>
    <mergeCell ref="E38:F38"/>
    <mergeCell ref="E43:F43"/>
    <mergeCell ref="E19:F19"/>
    <mergeCell ref="E20:F20"/>
    <mergeCell ref="C19:D19"/>
    <mergeCell ref="C20:D20"/>
    <mergeCell ref="C23:D23"/>
    <mergeCell ref="E23:F23"/>
    <mergeCell ref="C21:D21"/>
    <mergeCell ref="E21:F21"/>
  </mergeCells>
  <phoneticPr fontId="0" type="noConversion"/>
  <conditionalFormatting sqref="G20:G55">
    <cfRule type="expression" dxfId="15" priority="3" stopIfTrue="1">
      <formula>$F$9="Integrale kostensystematiek"</formula>
    </cfRule>
  </conditionalFormatting>
  <conditionalFormatting sqref="O170:P170">
    <cfRule type="cellIs" dxfId="12" priority="4" stopIfTrue="1" operator="lessThan">
      <formula>1</formula>
    </cfRule>
  </conditionalFormatting>
  <dataValidations count="6">
    <dataValidation type="decimal" operator="greaterThanOrEqual" allowBlank="1" showInputMessage="1" showErrorMessage="1" sqref="F90:F107" xr:uid="{529A8E30-DD21-4859-A417-E6F1F2BEE71A}">
      <formula1>5</formula1>
    </dataValidation>
    <dataValidation type="decimal" operator="greaterThanOrEqual" allowBlank="1" showInputMessage="1" showErrorMessage="1" error="De afschrijvingsperiode moet minimaal 5 jaar bedragen." sqref="F62:F83" xr:uid="{2C103A66-6526-4011-9C83-419A8A07060C}">
      <formula1>5</formula1>
    </dataValidation>
    <dataValidation type="date" allowBlank="1" showInputMessage="1" showErrorMessage="1" errorTitle="Let op!" error="De aanschafdatum moet tussen de start- en einddatum van het project vallen!" sqref="D90:D107" xr:uid="{0DB0AE89-F432-465C-B429-C43FB8DF331B}">
      <formula1>Startdatum</formula1>
      <formula2>Einddatum</formula2>
    </dataValidation>
    <dataValidation type="custom" allowBlank="1" showInputMessage="1" showErrorMessage="1" error="Optelling IO en EO is hoger dan totale subsidiale kosten." sqref="L90:L107" xr:uid="{AD31C60F-1C6A-4045-B09D-C10F07FB6EA4}">
      <formula1>SUM($J90:$K90)&lt;$I90</formula1>
    </dataValidation>
    <dataValidation type="list" allowBlank="1" showErrorMessage="1" sqref="F9:G9" xr:uid="{56DA22B1-A954-4F3C-A7D4-E336D103E0C0}">
      <formula1>Loonsystematiek</formula1>
    </dataValidation>
    <dataValidation type="list" allowBlank="1" showErrorMessage="1" sqref="F8:G8" xr:uid="{A8A048E7-6CE9-4343-8142-33D43C2E3FCC}">
      <formula1>BTW</formula1>
    </dataValidation>
  </dataValidations>
  <hyperlinks>
    <hyperlink ref="H89" location="'Uitleg posten O&amp;O&amp;I'!A1" display="Restwaarde [zie 'Uitleg posten O&amp;O&amp;I]" xr:uid="{0EA50D92-3794-4EE9-AA77-95E819FDD3F2}"/>
    <hyperlink ref="F61" location="'Uitleg posten O&amp;O&amp;I'!A1" display="Afschrijving in jaren (minimaal 5 jaar) [zie Uitleg posten O&amp;O&amp;I]" xr:uid="{50024BDC-6C70-453F-8432-FBAF7A669AAF}"/>
  </hyperlinks>
  <pageMargins left="0.19685039370078741" right="0.19685039370078741" top="0.19685039370078741" bottom="0.19685039370078741" header="0" footer="0.19685039370078741"/>
  <pageSetup paperSize="9" scale="55" fitToHeight="2" orientation="landscape" r:id="rId1"/>
  <headerFooter alignWithMargins="0"/>
  <rowBreaks count="3" manualBreakCount="3">
    <brk id="56" max="12" man="1"/>
    <brk id="108" max="12" man="1"/>
    <brk id="155" max="12" man="1"/>
  </rowBreaks>
  <ignoredErrors>
    <ignoredError sqref="M20:N55 M62:N83 M90:N107 M152:N152" unlockedFormula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A5DFD5C-A7D3-4440-BFA6-CDD12B41FBAE}">
            <xm:f>Deelnemersoverzicht!$C$25=Lijsten!$A$23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J19:K55 M19:N56 J61:K83 M61:N84 J89:K107 M89:N108 J111:K129 M111:N130 M133:N154 L159:M170</xm:sqref>
        </x14:conditionalFormatting>
        <x14:conditionalFormatting xmlns:xm="http://schemas.microsoft.com/office/excel/2006/main">
          <x14:cfRule type="expression" priority="1" id="{851C5500-CA9E-48FF-8611-24A980C13C04}">
            <xm:f>Deelnemersoverzicht!$C$25&lt;&gt;Lijsten!$A$23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L19:L55 O19:O56 L61:L83 O61:O84 L89:L107 O89:O108 L111:L129 O111:O130 O133:O154 N159:N162 N164 N166:N167 N170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34">
    <tabColor rgb="FFFFFF00"/>
  </sheetPr>
  <dimension ref="A1:V191"/>
  <sheetViews>
    <sheetView showGridLines="0" zoomScale="90" zoomScaleNormal="90" zoomScaleSheetLayoutView="85" workbookViewId="0">
      <selection activeCell="H19" sqref="H19:I19"/>
    </sheetView>
  </sheetViews>
  <sheetFormatPr baseColWidth="10" defaultColWidth="0" defaultRowHeight="16" zeroHeight="1" x14ac:dyDescent="0.2"/>
  <cols>
    <col min="1" max="1" width="1.6640625" style="319" customWidth="1"/>
    <col min="2" max="2" width="15.6640625" style="362" customWidth="1"/>
    <col min="3" max="3" width="45.5" style="362" customWidth="1"/>
    <col min="4" max="4" width="17.5" style="362" customWidth="1"/>
    <col min="5" max="5" width="16.83203125" style="362" customWidth="1"/>
    <col min="6" max="7" width="20.1640625" style="362" customWidth="1"/>
    <col min="8" max="8" width="19.5" style="362" customWidth="1"/>
    <col min="9" max="9" width="14" style="362" customWidth="1"/>
    <col min="10" max="10" width="14.33203125" style="362" customWidth="1"/>
    <col min="11" max="12" width="16" style="362" customWidth="1"/>
    <col min="13" max="13" width="21" style="362" customWidth="1"/>
    <col min="14" max="14" width="17.83203125" style="362" customWidth="1"/>
    <col min="15" max="15" width="15.1640625" style="362" customWidth="1"/>
    <col min="16" max="16" width="5" style="362" customWidth="1"/>
    <col min="17" max="17" width="7" style="362" hidden="1" customWidth="1"/>
    <col min="18" max="18" width="11.5" style="362" hidden="1" customWidth="1"/>
    <col min="19" max="19" width="10" style="362" hidden="1" customWidth="1"/>
    <col min="20" max="20" width="9.1640625" style="42" hidden="1" customWidth="1"/>
    <col min="21" max="21" width="24.83203125" style="319" hidden="1" customWidth="1"/>
    <col min="22" max="16384" width="9.1640625" style="319" hidden="1"/>
  </cols>
  <sheetData>
    <row r="1" spans="1:21" x14ac:dyDescent="0.2">
      <c r="A1" s="317"/>
      <c r="B1" s="317"/>
      <c r="C1" s="317" t="s">
        <v>224</v>
      </c>
      <c r="D1" s="317"/>
      <c r="E1" s="317"/>
      <c r="F1" s="317"/>
      <c r="G1" s="317"/>
      <c r="H1" s="312" t="str">
        <f>IF(Deelnemersoverzicht!B5="(Dit veld wordt ingevuld door RVO)","",Deelnemersoverzicht!B5)</f>
        <v>Dit veld wordt door RVO ingevuld</v>
      </c>
      <c r="I1" s="317"/>
      <c r="J1" s="317"/>
      <c r="K1" s="317"/>
      <c r="L1" s="317"/>
      <c r="M1" s="317"/>
      <c r="N1" s="317"/>
      <c r="O1" s="317"/>
      <c r="P1" s="318"/>
      <c r="Q1" s="318"/>
      <c r="R1" s="318"/>
      <c r="S1" s="318"/>
      <c r="T1" s="319"/>
      <c r="U1" s="320" t="s">
        <v>225</v>
      </c>
    </row>
    <row r="2" spans="1:21" ht="18" x14ac:dyDescent="0.2">
      <c r="A2" s="321"/>
      <c r="B2" s="321"/>
      <c r="C2" s="322" t="s">
        <v>226</v>
      </c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3"/>
      <c r="Q2" s="323"/>
      <c r="R2" s="323"/>
      <c r="S2" s="323"/>
      <c r="T2" s="319"/>
    </row>
    <row r="3" spans="1:21" ht="13" x14ac:dyDescent="0.15">
      <c r="B3" s="319"/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19"/>
      <c r="O3" s="319"/>
      <c r="P3" s="42"/>
      <c r="Q3" s="42"/>
      <c r="R3" s="42"/>
      <c r="S3" s="42"/>
      <c r="T3" s="319"/>
    </row>
    <row r="4" spans="1:21" ht="13" x14ac:dyDescent="0.15">
      <c r="B4" s="324"/>
      <c r="C4" s="324" t="s">
        <v>227</v>
      </c>
      <c r="D4" s="324"/>
      <c r="E4" s="325"/>
      <c r="F4" s="325"/>
      <c r="G4" s="325"/>
      <c r="H4" s="325"/>
      <c r="I4" s="325"/>
      <c r="J4" s="325"/>
      <c r="K4" s="325"/>
      <c r="L4" s="325"/>
      <c r="M4" s="325"/>
      <c r="N4" s="325"/>
      <c r="O4" s="325"/>
      <c r="P4" s="326"/>
      <c r="Q4" s="327"/>
      <c r="R4" s="327"/>
      <c r="S4" s="327"/>
      <c r="T4" s="319"/>
    </row>
    <row r="5" spans="1:21" ht="13" x14ac:dyDescent="0.15">
      <c r="B5" s="312"/>
      <c r="C5" s="328"/>
      <c r="D5" s="328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42"/>
      <c r="Q5" s="42"/>
      <c r="R5" s="42"/>
      <c r="S5" s="42"/>
      <c r="T5" s="319"/>
    </row>
    <row r="6" spans="1:21" ht="15" customHeight="1" x14ac:dyDescent="0.15">
      <c r="B6" s="312"/>
      <c r="C6" s="329" t="str">
        <f>Deelnemersoverzicht!A26</f>
        <v>Deelnemer 7 (D7)</v>
      </c>
      <c r="D6" s="329"/>
      <c r="E6" s="319"/>
      <c r="F6" s="330">
        <f>Deelnemersoverzicht!B26</f>
        <v>0</v>
      </c>
      <c r="G6" s="331"/>
      <c r="H6" s="332"/>
      <c r="I6" s="332"/>
      <c r="J6" s="332"/>
      <c r="K6" s="332"/>
      <c r="L6" s="332"/>
      <c r="M6" s="332"/>
      <c r="N6" s="333"/>
      <c r="O6" s="36"/>
      <c r="P6" s="42"/>
      <c r="Q6" s="42"/>
      <c r="R6" s="42"/>
      <c r="S6" s="42"/>
      <c r="T6" s="319"/>
    </row>
    <row r="7" spans="1:21" ht="15" customHeight="1" x14ac:dyDescent="0.15">
      <c r="B7" s="312"/>
      <c r="C7" s="329" t="s">
        <v>228</v>
      </c>
      <c r="D7" s="329"/>
      <c r="E7" s="319"/>
      <c r="F7" s="330">
        <f>Deelnemersoverzicht!B6</f>
        <v>0</v>
      </c>
      <c r="G7" s="331"/>
      <c r="H7" s="331"/>
      <c r="I7" s="331"/>
      <c r="J7" s="331"/>
      <c r="K7" s="331"/>
      <c r="L7" s="331"/>
      <c r="M7" s="331"/>
      <c r="N7" s="334"/>
      <c r="O7" s="335"/>
      <c r="P7" s="42"/>
      <c r="Q7" s="42"/>
      <c r="R7" s="42"/>
      <c r="S7" s="42"/>
      <c r="T7" s="319"/>
    </row>
    <row r="8" spans="1:21" ht="15" customHeight="1" x14ac:dyDescent="0.15">
      <c r="B8" s="312"/>
      <c r="C8" s="329" t="s">
        <v>229</v>
      </c>
      <c r="D8" s="329"/>
      <c r="E8" s="319"/>
      <c r="F8" s="450" t="s">
        <v>116</v>
      </c>
      <c r="G8" s="451"/>
      <c r="H8" s="432"/>
      <c r="I8" s="432"/>
      <c r="J8" s="432"/>
      <c r="K8" s="432"/>
      <c r="L8" s="432"/>
      <c r="M8" s="432"/>
      <c r="N8" s="433"/>
      <c r="O8" s="336"/>
      <c r="P8" s="337"/>
      <c r="Q8" s="337"/>
      <c r="R8" s="337"/>
      <c r="S8" s="337"/>
      <c r="T8" s="338"/>
    </row>
    <row r="9" spans="1:21" ht="15" customHeight="1" x14ac:dyDescent="0.15">
      <c r="B9" s="312"/>
      <c r="C9" s="339" t="s">
        <v>230</v>
      </c>
      <c r="D9" s="319"/>
      <c r="E9" s="319"/>
      <c r="F9" s="450" t="s">
        <v>116</v>
      </c>
      <c r="G9" s="451"/>
      <c r="H9" s="432"/>
      <c r="I9" s="432"/>
      <c r="J9" s="432"/>
      <c r="K9" s="432"/>
      <c r="L9" s="432"/>
      <c r="M9" s="432"/>
      <c r="N9" s="433"/>
      <c r="O9" s="336"/>
      <c r="P9" s="337"/>
      <c r="Q9" s="337"/>
      <c r="R9" s="337"/>
      <c r="S9" s="337"/>
      <c r="T9" s="338"/>
    </row>
    <row r="10" spans="1:21" ht="15.75" customHeight="1" x14ac:dyDescent="0.15">
      <c r="B10" s="312"/>
      <c r="C10" s="319"/>
      <c r="D10" s="319"/>
      <c r="E10" s="319"/>
      <c r="F10" s="340" t="str">
        <f>IF(F9="Integrale kostensystematiek","Let op! U dient in de begroting de IKS-tarieven zo te specificeren dat deze te controleren zijn op basis van de door u aangeleverde","")</f>
        <v/>
      </c>
      <c r="G10" s="340"/>
      <c r="H10" s="340"/>
      <c r="I10" s="340"/>
      <c r="J10" s="340"/>
      <c r="K10" s="340"/>
      <c r="L10" s="340"/>
      <c r="M10" s="340"/>
      <c r="N10" s="340"/>
      <c r="O10" s="341"/>
      <c r="P10" s="337"/>
      <c r="Q10" s="337"/>
      <c r="R10" s="337"/>
      <c r="S10" s="337"/>
      <c r="T10" s="319"/>
    </row>
    <row r="11" spans="1:21" ht="15.75" customHeight="1" x14ac:dyDescent="0.15">
      <c r="B11" s="312"/>
      <c r="C11" s="319"/>
      <c r="D11" s="319"/>
      <c r="E11" s="319"/>
      <c r="F11" s="341" t="str">
        <f>IF(F9="Integrale kostensystematiek","IKS tarieven aan RVO. Bijvoorbeeld: divisie R&amp;D, loonschaal 10. Vul dit in bij toelichting IKS.","")</f>
        <v/>
      </c>
      <c r="G11" s="341"/>
      <c r="H11" s="341"/>
      <c r="I11" s="341"/>
      <c r="J11" s="341"/>
      <c r="K11" s="341"/>
      <c r="L11" s="341"/>
      <c r="M11" s="341"/>
      <c r="N11" s="341"/>
      <c r="O11" s="341"/>
      <c r="P11" s="337"/>
      <c r="Q11" s="337"/>
      <c r="R11" s="337"/>
      <c r="S11" s="337"/>
      <c r="T11" s="319"/>
    </row>
    <row r="12" spans="1:21" ht="15.75" customHeight="1" x14ac:dyDescent="0.15">
      <c r="B12" s="312"/>
      <c r="C12" s="319"/>
      <c r="D12" s="319"/>
      <c r="E12" s="319"/>
      <c r="F12" s="341"/>
      <c r="G12" s="341"/>
      <c r="H12" s="341"/>
      <c r="I12" s="341"/>
      <c r="J12" s="341"/>
      <c r="K12" s="341"/>
      <c r="L12" s="341"/>
      <c r="M12" s="341"/>
      <c r="N12" s="341"/>
      <c r="O12" s="341"/>
      <c r="P12" s="337"/>
      <c r="Q12" s="337"/>
      <c r="R12" s="337"/>
      <c r="S12" s="337"/>
      <c r="T12" s="319"/>
    </row>
    <row r="13" spans="1:21" ht="15.75" customHeight="1" x14ac:dyDescent="0.15">
      <c r="B13" s="324" t="s">
        <v>231</v>
      </c>
      <c r="C13" s="342"/>
      <c r="D13" s="343"/>
      <c r="E13" s="344"/>
      <c r="F13" s="342"/>
      <c r="G13" s="342"/>
      <c r="H13" s="342"/>
      <c r="I13" s="342"/>
      <c r="J13" s="342"/>
      <c r="K13" s="342"/>
      <c r="L13" s="342"/>
      <c r="M13" s="342"/>
      <c r="N13" s="342"/>
      <c r="O13" s="342"/>
      <c r="P13" s="345"/>
      <c r="Q13" s="337"/>
      <c r="R13" s="337"/>
      <c r="S13" s="337"/>
      <c r="T13" s="319"/>
    </row>
    <row r="14" spans="1:21" ht="13" x14ac:dyDescent="0.15">
      <c r="B14" s="324" t="s">
        <v>232</v>
      </c>
      <c r="C14" s="342"/>
      <c r="D14" s="343"/>
      <c r="E14" s="344"/>
      <c r="F14" s="342"/>
      <c r="G14" s="342"/>
      <c r="H14" s="342"/>
      <c r="I14" s="342"/>
      <c r="J14" s="342"/>
      <c r="K14" s="342"/>
      <c r="L14" s="342"/>
      <c r="M14" s="342"/>
      <c r="N14" s="342"/>
      <c r="O14" s="342"/>
      <c r="P14" s="345"/>
      <c r="Q14" s="337"/>
      <c r="R14" s="337"/>
      <c r="S14" s="337"/>
      <c r="T14" s="319"/>
    </row>
    <row r="15" spans="1:21" ht="13" x14ac:dyDescent="0.15">
      <c r="B15" s="312"/>
      <c r="C15" s="319"/>
      <c r="D15" s="319"/>
      <c r="E15" s="319"/>
      <c r="F15" s="319"/>
      <c r="G15" s="319"/>
      <c r="H15" s="319"/>
      <c r="I15" s="319"/>
      <c r="J15" s="319"/>
      <c r="K15" s="319"/>
      <c r="L15" s="319"/>
      <c r="M15" s="319"/>
      <c r="N15" s="319"/>
      <c r="O15" s="319"/>
      <c r="P15" s="337"/>
      <c r="Q15" s="337"/>
      <c r="R15" s="337"/>
      <c r="S15" s="337"/>
      <c r="T15" s="319"/>
    </row>
    <row r="16" spans="1:21" ht="13" x14ac:dyDescent="0.15">
      <c r="B16" s="324" t="s">
        <v>233</v>
      </c>
      <c r="C16" s="324" t="s">
        <v>234</v>
      </c>
      <c r="D16" s="346"/>
      <c r="E16" s="325"/>
      <c r="F16" s="325"/>
      <c r="G16" s="325"/>
      <c r="H16" s="325"/>
      <c r="I16" s="325"/>
      <c r="J16" s="325"/>
      <c r="K16" s="325"/>
      <c r="L16" s="325"/>
      <c r="M16" s="325"/>
      <c r="N16" s="325"/>
      <c r="O16" s="325"/>
      <c r="P16" s="326"/>
      <c r="Q16" s="327"/>
      <c r="R16" s="327"/>
      <c r="S16" s="327"/>
      <c r="T16" s="319"/>
    </row>
    <row r="17" spans="2:20" ht="13" x14ac:dyDescent="0.15">
      <c r="B17" s="312"/>
      <c r="C17" s="319"/>
      <c r="D17" s="328"/>
      <c r="E17" s="319"/>
      <c r="F17" s="319"/>
      <c r="G17" s="319"/>
      <c r="H17" s="319"/>
      <c r="I17" s="319"/>
      <c r="J17" s="319"/>
      <c r="K17" s="319"/>
      <c r="L17" s="319"/>
      <c r="M17" s="319"/>
      <c r="N17" s="319"/>
      <c r="O17" s="319"/>
      <c r="P17" s="42"/>
      <c r="Q17" s="42"/>
      <c r="R17" s="42"/>
      <c r="S17" s="42"/>
      <c r="T17" s="319"/>
    </row>
    <row r="18" spans="2:20" ht="13" x14ac:dyDescent="0.15">
      <c r="B18" s="312"/>
      <c r="C18" s="319"/>
      <c r="D18" s="328"/>
      <c r="E18" s="319"/>
      <c r="F18" s="3"/>
      <c r="G18" s="347" t="str">
        <f>IF(AND($F$9="Integrale kostensystematiek",COUNTA(C20:D55)&gt;COUNTA(G20:G55)),"Let op! U dient de Toelichting IKS in te vullen","")</f>
        <v/>
      </c>
      <c r="H18" s="3"/>
      <c r="I18" s="3"/>
      <c r="J18" s="434" t="s">
        <v>235</v>
      </c>
      <c r="K18" s="435"/>
      <c r="L18" s="436"/>
      <c r="M18" s="434" t="s">
        <v>236</v>
      </c>
      <c r="N18" s="435"/>
      <c r="O18" s="436"/>
      <c r="P18" s="42"/>
      <c r="Q18" s="42"/>
      <c r="R18" s="42"/>
      <c r="S18" s="42"/>
      <c r="T18" s="319"/>
    </row>
    <row r="19" spans="2:20" ht="24" customHeight="1" x14ac:dyDescent="0.15">
      <c r="B19" s="348" t="s">
        <v>237</v>
      </c>
      <c r="C19" s="461" t="s">
        <v>238</v>
      </c>
      <c r="D19" s="462"/>
      <c r="E19" s="463" t="s">
        <v>239</v>
      </c>
      <c r="F19" s="463"/>
      <c r="G19" s="351" t="s">
        <v>285</v>
      </c>
      <c r="H19" s="463" t="s">
        <v>241</v>
      </c>
      <c r="I19" s="463"/>
      <c r="J19" s="72" t="str">
        <f>IF(Deelnemersoverzicht!$C$26=Lijsten!$A$23,"",Lijsten!$D$3)</f>
        <v>Industrieel onderzoek</v>
      </c>
      <c r="K19" s="72" t="str">
        <f>IF(Deelnemersoverzicht!$C$26=Lijsten!$A$23,"",Lijsten!$D$4)</f>
        <v>Experimentele ontwikkeling</v>
      </c>
      <c r="L19" s="72" t="s">
        <v>242</v>
      </c>
      <c r="M19" s="72" t="str">
        <f>IF(Deelnemersoverzicht!$C$26=Lijsten!$A$23,"",Lijsten!$D$3)</f>
        <v>Industrieel onderzoek</v>
      </c>
      <c r="N19" s="72" t="str">
        <f>IF(Deelnemersoverzicht!$C$26=Lijsten!$A$23,"",Lijsten!$D$4)</f>
        <v>Experimentele ontwikkeling</v>
      </c>
      <c r="O19" s="72" t="s">
        <v>242</v>
      </c>
      <c r="P19" s="352"/>
      <c r="Q19" s="352"/>
      <c r="R19" s="352"/>
      <c r="S19" s="352"/>
      <c r="T19" s="319"/>
    </row>
    <row r="20" spans="2:20" ht="13" x14ac:dyDescent="0.15">
      <c r="B20" s="93"/>
      <c r="C20" s="448"/>
      <c r="D20" s="449"/>
      <c r="E20" s="448"/>
      <c r="F20" s="449"/>
      <c r="G20" s="130"/>
      <c r="H20" s="455"/>
      <c r="I20" s="456"/>
      <c r="J20" s="94"/>
      <c r="K20" s="94"/>
      <c r="L20" s="94"/>
      <c r="M20" s="315">
        <f>+H20*J20</f>
        <v>0</v>
      </c>
      <c r="N20" s="315">
        <f t="shared" ref="N20:N55" si="0">+H20*K20</f>
        <v>0</v>
      </c>
      <c r="O20" s="310">
        <f>H20*L20</f>
        <v>0</v>
      </c>
      <c r="P20" s="337"/>
      <c r="Q20" s="337"/>
      <c r="R20" s="337"/>
      <c r="S20" s="337"/>
      <c r="T20" s="319"/>
    </row>
    <row r="21" spans="2:20" ht="13" x14ac:dyDescent="0.15">
      <c r="B21" s="93"/>
      <c r="C21" s="448"/>
      <c r="D21" s="449"/>
      <c r="E21" s="448"/>
      <c r="F21" s="449"/>
      <c r="G21" s="130"/>
      <c r="H21" s="455"/>
      <c r="I21" s="456"/>
      <c r="J21" s="94"/>
      <c r="K21" s="94"/>
      <c r="L21" s="94"/>
      <c r="M21" s="315">
        <f>+H21*J21</f>
        <v>0</v>
      </c>
      <c r="N21" s="315">
        <f t="shared" si="0"/>
        <v>0</v>
      </c>
      <c r="O21" s="310">
        <f>H21*L21</f>
        <v>0</v>
      </c>
      <c r="P21" s="337"/>
      <c r="Q21" s="337"/>
      <c r="R21" s="337"/>
      <c r="S21" s="337"/>
      <c r="T21" s="319"/>
    </row>
    <row r="22" spans="2:20" ht="13" x14ac:dyDescent="0.15">
      <c r="B22" s="93"/>
      <c r="C22" s="448"/>
      <c r="D22" s="449"/>
      <c r="E22" s="448"/>
      <c r="F22" s="449"/>
      <c r="G22" s="130"/>
      <c r="H22" s="455"/>
      <c r="I22" s="456"/>
      <c r="J22" s="94"/>
      <c r="K22" s="94"/>
      <c r="L22" s="94"/>
      <c r="M22" s="315">
        <f t="shared" ref="M22:M55" si="1">+H22*J22</f>
        <v>0</v>
      </c>
      <c r="N22" s="315">
        <f t="shared" si="0"/>
        <v>0</v>
      </c>
      <c r="O22" s="310">
        <f t="shared" ref="O22:O55" si="2">H22*L22</f>
        <v>0</v>
      </c>
      <c r="P22" s="337"/>
      <c r="Q22" s="337"/>
      <c r="R22" s="337"/>
      <c r="S22" s="337"/>
      <c r="T22" s="319"/>
    </row>
    <row r="23" spans="2:20" ht="13" x14ac:dyDescent="0.15">
      <c r="B23" s="93"/>
      <c r="C23" s="448"/>
      <c r="D23" s="449"/>
      <c r="E23" s="448"/>
      <c r="F23" s="449"/>
      <c r="G23" s="130"/>
      <c r="H23" s="455"/>
      <c r="I23" s="456"/>
      <c r="J23" s="94"/>
      <c r="K23" s="94"/>
      <c r="L23" s="94"/>
      <c r="M23" s="315">
        <f t="shared" si="1"/>
        <v>0</v>
      </c>
      <c r="N23" s="315">
        <f t="shared" si="0"/>
        <v>0</v>
      </c>
      <c r="O23" s="310">
        <f t="shared" si="2"/>
        <v>0</v>
      </c>
      <c r="P23" s="337"/>
      <c r="Q23" s="337"/>
      <c r="R23" s="337"/>
      <c r="S23" s="337"/>
      <c r="T23" s="319"/>
    </row>
    <row r="24" spans="2:20" ht="13" x14ac:dyDescent="0.15">
      <c r="B24" s="93"/>
      <c r="C24" s="448"/>
      <c r="D24" s="449"/>
      <c r="E24" s="448"/>
      <c r="F24" s="449"/>
      <c r="G24" s="130"/>
      <c r="H24" s="455"/>
      <c r="I24" s="456"/>
      <c r="J24" s="94"/>
      <c r="K24" s="94"/>
      <c r="L24" s="94"/>
      <c r="M24" s="315">
        <f t="shared" si="1"/>
        <v>0</v>
      </c>
      <c r="N24" s="315">
        <f t="shared" si="0"/>
        <v>0</v>
      </c>
      <c r="O24" s="310">
        <f t="shared" si="2"/>
        <v>0</v>
      </c>
      <c r="P24" s="337"/>
      <c r="Q24" s="337"/>
      <c r="R24" s="337"/>
      <c r="S24" s="337"/>
      <c r="T24" s="319"/>
    </row>
    <row r="25" spans="2:20" ht="13" x14ac:dyDescent="0.15">
      <c r="B25" s="93"/>
      <c r="C25" s="448"/>
      <c r="D25" s="449"/>
      <c r="E25" s="448"/>
      <c r="F25" s="449"/>
      <c r="G25" s="130"/>
      <c r="H25" s="455"/>
      <c r="I25" s="456"/>
      <c r="J25" s="94"/>
      <c r="K25" s="94"/>
      <c r="L25" s="94"/>
      <c r="M25" s="315">
        <f t="shared" si="1"/>
        <v>0</v>
      </c>
      <c r="N25" s="315">
        <f t="shared" si="0"/>
        <v>0</v>
      </c>
      <c r="O25" s="310">
        <f t="shared" si="2"/>
        <v>0</v>
      </c>
      <c r="P25" s="337"/>
      <c r="Q25" s="337"/>
      <c r="R25" s="337"/>
      <c r="S25" s="337"/>
      <c r="T25" s="319"/>
    </row>
    <row r="26" spans="2:20" ht="13" x14ac:dyDescent="0.15">
      <c r="B26" s="93"/>
      <c r="C26" s="448"/>
      <c r="D26" s="449"/>
      <c r="E26" s="448"/>
      <c r="F26" s="449"/>
      <c r="G26" s="130"/>
      <c r="H26" s="455"/>
      <c r="I26" s="456"/>
      <c r="J26" s="94"/>
      <c r="K26" s="94"/>
      <c r="L26" s="94"/>
      <c r="M26" s="315">
        <f t="shared" si="1"/>
        <v>0</v>
      </c>
      <c r="N26" s="315">
        <f t="shared" si="0"/>
        <v>0</v>
      </c>
      <c r="O26" s="310">
        <f t="shared" si="2"/>
        <v>0</v>
      </c>
      <c r="P26" s="337"/>
      <c r="Q26" s="337"/>
      <c r="R26" s="337"/>
      <c r="S26" s="337"/>
      <c r="T26" s="319"/>
    </row>
    <row r="27" spans="2:20" ht="13" x14ac:dyDescent="0.15">
      <c r="B27" s="93"/>
      <c r="C27" s="448"/>
      <c r="D27" s="449"/>
      <c r="E27" s="448"/>
      <c r="F27" s="449"/>
      <c r="G27" s="130"/>
      <c r="H27" s="455"/>
      <c r="I27" s="456"/>
      <c r="J27" s="94"/>
      <c r="K27" s="94"/>
      <c r="L27" s="94"/>
      <c r="M27" s="315">
        <f t="shared" si="1"/>
        <v>0</v>
      </c>
      <c r="N27" s="315">
        <f t="shared" si="0"/>
        <v>0</v>
      </c>
      <c r="O27" s="310">
        <f t="shared" si="2"/>
        <v>0</v>
      </c>
      <c r="P27" s="337"/>
      <c r="Q27" s="337"/>
      <c r="R27" s="337"/>
      <c r="S27" s="337"/>
      <c r="T27" s="319"/>
    </row>
    <row r="28" spans="2:20" ht="13" x14ac:dyDescent="0.15">
      <c r="B28" s="93"/>
      <c r="C28" s="448"/>
      <c r="D28" s="449"/>
      <c r="E28" s="448"/>
      <c r="F28" s="449"/>
      <c r="G28" s="130"/>
      <c r="H28" s="455"/>
      <c r="I28" s="456"/>
      <c r="J28" s="94"/>
      <c r="K28" s="94"/>
      <c r="L28" s="94"/>
      <c r="M28" s="315">
        <f t="shared" si="1"/>
        <v>0</v>
      </c>
      <c r="N28" s="315">
        <f t="shared" si="0"/>
        <v>0</v>
      </c>
      <c r="O28" s="310">
        <f t="shared" si="2"/>
        <v>0</v>
      </c>
      <c r="P28" s="337"/>
      <c r="Q28" s="337"/>
      <c r="R28" s="337"/>
      <c r="S28" s="337"/>
      <c r="T28" s="319"/>
    </row>
    <row r="29" spans="2:20" ht="13" x14ac:dyDescent="0.15">
      <c r="B29" s="93"/>
      <c r="C29" s="448"/>
      <c r="D29" s="449"/>
      <c r="E29" s="448"/>
      <c r="F29" s="449"/>
      <c r="G29" s="130"/>
      <c r="H29" s="455"/>
      <c r="I29" s="456"/>
      <c r="J29" s="94"/>
      <c r="K29" s="94"/>
      <c r="L29" s="94"/>
      <c r="M29" s="315">
        <f t="shared" si="1"/>
        <v>0</v>
      </c>
      <c r="N29" s="315">
        <f t="shared" si="0"/>
        <v>0</v>
      </c>
      <c r="O29" s="310">
        <f t="shared" si="2"/>
        <v>0</v>
      </c>
      <c r="P29" s="337"/>
      <c r="Q29" s="337"/>
      <c r="R29" s="337"/>
      <c r="S29" s="337"/>
      <c r="T29" s="319"/>
    </row>
    <row r="30" spans="2:20" ht="13" x14ac:dyDescent="0.15">
      <c r="B30" s="93"/>
      <c r="C30" s="448"/>
      <c r="D30" s="449"/>
      <c r="E30" s="448"/>
      <c r="F30" s="449"/>
      <c r="G30" s="130"/>
      <c r="H30" s="455"/>
      <c r="I30" s="456"/>
      <c r="J30" s="94"/>
      <c r="K30" s="94"/>
      <c r="L30" s="94"/>
      <c r="M30" s="315">
        <f t="shared" si="1"/>
        <v>0</v>
      </c>
      <c r="N30" s="315">
        <f t="shared" si="0"/>
        <v>0</v>
      </c>
      <c r="O30" s="310">
        <f t="shared" si="2"/>
        <v>0</v>
      </c>
      <c r="P30" s="337"/>
      <c r="Q30" s="337"/>
      <c r="R30" s="337"/>
      <c r="S30" s="337"/>
      <c r="T30" s="319"/>
    </row>
    <row r="31" spans="2:20" ht="13" x14ac:dyDescent="0.15">
      <c r="B31" s="93"/>
      <c r="C31" s="448"/>
      <c r="D31" s="449"/>
      <c r="E31" s="448"/>
      <c r="F31" s="449"/>
      <c r="G31" s="130"/>
      <c r="H31" s="455"/>
      <c r="I31" s="456"/>
      <c r="J31" s="94"/>
      <c r="K31" s="94"/>
      <c r="L31" s="94"/>
      <c r="M31" s="315">
        <f t="shared" si="1"/>
        <v>0</v>
      </c>
      <c r="N31" s="315">
        <f t="shared" si="0"/>
        <v>0</v>
      </c>
      <c r="O31" s="310">
        <f t="shared" si="2"/>
        <v>0</v>
      </c>
      <c r="P31" s="337"/>
      <c r="Q31" s="337"/>
      <c r="R31" s="337"/>
      <c r="S31" s="337"/>
      <c r="T31" s="319"/>
    </row>
    <row r="32" spans="2:20" ht="13" x14ac:dyDescent="0.15">
      <c r="B32" s="93"/>
      <c r="C32" s="448"/>
      <c r="D32" s="449"/>
      <c r="E32" s="448"/>
      <c r="F32" s="449"/>
      <c r="G32" s="130"/>
      <c r="H32" s="455"/>
      <c r="I32" s="456"/>
      <c r="J32" s="94"/>
      <c r="K32" s="94"/>
      <c r="L32" s="94"/>
      <c r="M32" s="315">
        <f t="shared" si="1"/>
        <v>0</v>
      </c>
      <c r="N32" s="315">
        <f t="shared" si="0"/>
        <v>0</v>
      </c>
      <c r="O32" s="310">
        <f t="shared" si="2"/>
        <v>0</v>
      </c>
      <c r="P32" s="337"/>
      <c r="Q32" s="337"/>
      <c r="R32" s="337"/>
      <c r="S32" s="337"/>
      <c r="T32" s="319"/>
    </row>
    <row r="33" spans="2:20" ht="13" x14ac:dyDescent="0.15">
      <c r="B33" s="93"/>
      <c r="C33" s="448"/>
      <c r="D33" s="449"/>
      <c r="E33" s="448"/>
      <c r="F33" s="449"/>
      <c r="G33" s="130"/>
      <c r="H33" s="455"/>
      <c r="I33" s="456"/>
      <c r="J33" s="94"/>
      <c r="K33" s="94"/>
      <c r="L33" s="94"/>
      <c r="M33" s="315">
        <f t="shared" si="1"/>
        <v>0</v>
      </c>
      <c r="N33" s="315">
        <f t="shared" si="0"/>
        <v>0</v>
      </c>
      <c r="O33" s="310">
        <f t="shared" si="2"/>
        <v>0</v>
      </c>
      <c r="P33" s="337"/>
      <c r="Q33" s="337"/>
      <c r="R33" s="337"/>
      <c r="S33" s="337"/>
      <c r="T33" s="319"/>
    </row>
    <row r="34" spans="2:20" ht="13" x14ac:dyDescent="0.15">
      <c r="B34" s="93"/>
      <c r="C34" s="448"/>
      <c r="D34" s="449"/>
      <c r="E34" s="448"/>
      <c r="F34" s="449"/>
      <c r="G34" s="130"/>
      <c r="H34" s="455"/>
      <c r="I34" s="456"/>
      <c r="J34" s="94"/>
      <c r="K34" s="94"/>
      <c r="L34" s="94"/>
      <c r="M34" s="315">
        <f t="shared" si="1"/>
        <v>0</v>
      </c>
      <c r="N34" s="315">
        <f t="shared" si="0"/>
        <v>0</v>
      </c>
      <c r="O34" s="310">
        <f t="shared" si="2"/>
        <v>0</v>
      </c>
      <c r="P34" s="337"/>
      <c r="Q34" s="337"/>
      <c r="R34" s="337"/>
      <c r="S34" s="337"/>
      <c r="T34" s="319"/>
    </row>
    <row r="35" spans="2:20" ht="13" x14ac:dyDescent="0.15">
      <c r="B35" s="93"/>
      <c r="C35" s="448"/>
      <c r="D35" s="449"/>
      <c r="E35" s="448"/>
      <c r="F35" s="449"/>
      <c r="G35" s="130"/>
      <c r="H35" s="455"/>
      <c r="I35" s="456"/>
      <c r="J35" s="94"/>
      <c r="K35" s="94"/>
      <c r="L35" s="94"/>
      <c r="M35" s="315">
        <f t="shared" si="1"/>
        <v>0</v>
      </c>
      <c r="N35" s="315">
        <f t="shared" si="0"/>
        <v>0</v>
      </c>
      <c r="O35" s="310">
        <f t="shared" si="2"/>
        <v>0</v>
      </c>
      <c r="P35" s="337"/>
      <c r="Q35" s="337"/>
      <c r="R35" s="337"/>
      <c r="S35" s="337"/>
      <c r="T35" s="319"/>
    </row>
    <row r="36" spans="2:20" ht="13" x14ac:dyDescent="0.15">
      <c r="B36" s="93"/>
      <c r="C36" s="448"/>
      <c r="D36" s="449"/>
      <c r="E36" s="448"/>
      <c r="F36" s="449"/>
      <c r="G36" s="130"/>
      <c r="H36" s="455"/>
      <c r="I36" s="456"/>
      <c r="J36" s="94"/>
      <c r="K36" s="94"/>
      <c r="L36" s="94"/>
      <c r="M36" s="315">
        <f t="shared" si="1"/>
        <v>0</v>
      </c>
      <c r="N36" s="315">
        <f t="shared" si="0"/>
        <v>0</v>
      </c>
      <c r="O36" s="310">
        <f t="shared" si="2"/>
        <v>0</v>
      </c>
      <c r="P36" s="337"/>
      <c r="Q36" s="337"/>
      <c r="R36" s="337"/>
      <c r="S36" s="337"/>
      <c r="T36" s="319"/>
    </row>
    <row r="37" spans="2:20" ht="13" x14ac:dyDescent="0.15">
      <c r="B37" s="93"/>
      <c r="C37" s="448"/>
      <c r="D37" s="449"/>
      <c r="E37" s="448"/>
      <c r="F37" s="449"/>
      <c r="G37" s="130"/>
      <c r="H37" s="455"/>
      <c r="I37" s="456"/>
      <c r="J37" s="94"/>
      <c r="K37" s="94"/>
      <c r="L37" s="94"/>
      <c r="M37" s="315">
        <f t="shared" si="1"/>
        <v>0</v>
      </c>
      <c r="N37" s="315">
        <f t="shared" si="0"/>
        <v>0</v>
      </c>
      <c r="O37" s="310">
        <f t="shared" si="2"/>
        <v>0</v>
      </c>
      <c r="P37" s="337"/>
      <c r="Q37" s="337"/>
      <c r="R37" s="337"/>
      <c r="S37" s="337"/>
      <c r="T37" s="319"/>
    </row>
    <row r="38" spans="2:20" ht="13" x14ac:dyDescent="0.15">
      <c r="B38" s="93"/>
      <c r="C38" s="448"/>
      <c r="D38" s="449"/>
      <c r="E38" s="448"/>
      <c r="F38" s="449"/>
      <c r="G38" s="130"/>
      <c r="H38" s="455"/>
      <c r="I38" s="456"/>
      <c r="J38" s="94"/>
      <c r="K38" s="94"/>
      <c r="L38" s="94"/>
      <c r="M38" s="315">
        <f t="shared" si="1"/>
        <v>0</v>
      </c>
      <c r="N38" s="315">
        <f t="shared" si="0"/>
        <v>0</v>
      </c>
      <c r="O38" s="310">
        <f t="shared" si="2"/>
        <v>0</v>
      </c>
      <c r="P38" s="337"/>
      <c r="Q38" s="337"/>
      <c r="R38" s="337"/>
      <c r="S38" s="337"/>
      <c r="T38" s="319"/>
    </row>
    <row r="39" spans="2:20" ht="13" x14ac:dyDescent="0.15">
      <c r="B39" s="93"/>
      <c r="C39" s="448"/>
      <c r="D39" s="449"/>
      <c r="E39" s="448"/>
      <c r="F39" s="449"/>
      <c r="G39" s="130"/>
      <c r="H39" s="455"/>
      <c r="I39" s="456"/>
      <c r="J39" s="94"/>
      <c r="K39" s="94"/>
      <c r="L39" s="94"/>
      <c r="M39" s="315">
        <f t="shared" si="1"/>
        <v>0</v>
      </c>
      <c r="N39" s="315">
        <f t="shared" si="0"/>
        <v>0</v>
      </c>
      <c r="O39" s="310">
        <f t="shared" si="2"/>
        <v>0</v>
      </c>
      <c r="P39" s="337"/>
      <c r="Q39" s="337"/>
      <c r="R39" s="337"/>
      <c r="S39" s="337"/>
      <c r="T39" s="319"/>
    </row>
    <row r="40" spans="2:20" ht="13" x14ac:dyDescent="0.15">
      <c r="B40" s="93"/>
      <c r="C40" s="448"/>
      <c r="D40" s="449"/>
      <c r="E40" s="448"/>
      <c r="F40" s="449"/>
      <c r="G40" s="130"/>
      <c r="H40" s="455"/>
      <c r="I40" s="456"/>
      <c r="J40" s="94"/>
      <c r="K40" s="94"/>
      <c r="L40" s="94"/>
      <c r="M40" s="315">
        <f t="shared" si="1"/>
        <v>0</v>
      </c>
      <c r="N40" s="315">
        <f t="shared" si="0"/>
        <v>0</v>
      </c>
      <c r="O40" s="310">
        <f t="shared" si="2"/>
        <v>0</v>
      </c>
      <c r="P40" s="337"/>
      <c r="Q40" s="337"/>
      <c r="R40" s="337"/>
      <c r="S40" s="337"/>
      <c r="T40" s="319"/>
    </row>
    <row r="41" spans="2:20" ht="13" x14ac:dyDescent="0.15">
      <c r="B41" s="93"/>
      <c r="C41" s="448"/>
      <c r="D41" s="449"/>
      <c r="E41" s="448"/>
      <c r="F41" s="449"/>
      <c r="G41" s="130"/>
      <c r="H41" s="455"/>
      <c r="I41" s="456"/>
      <c r="J41" s="94"/>
      <c r="K41" s="94"/>
      <c r="L41" s="94"/>
      <c r="M41" s="315">
        <f t="shared" si="1"/>
        <v>0</v>
      </c>
      <c r="N41" s="315">
        <f t="shared" si="0"/>
        <v>0</v>
      </c>
      <c r="O41" s="310">
        <f t="shared" si="2"/>
        <v>0</v>
      </c>
      <c r="P41" s="337"/>
      <c r="Q41" s="337"/>
      <c r="R41" s="337"/>
      <c r="S41" s="337"/>
      <c r="T41" s="319"/>
    </row>
    <row r="42" spans="2:20" ht="13" x14ac:dyDescent="0.15">
      <c r="B42" s="93"/>
      <c r="C42" s="448"/>
      <c r="D42" s="449"/>
      <c r="E42" s="448"/>
      <c r="F42" s="449"/>
      <c r="G42" s="130"/>
      <c r="H42" s="455"/>
      <c r="I42" s="456"/>
      <c r="J42" s="94"/>
      <c r="K42" s="94"/>
      <c r="L42" s="94"/>
      <c r="M42" s="315">
        <f t="shared" si="1"/>
        <v>0</v>
      </c>
      <c r="N42" s="315">
        <f t="shared" si="0"/>
        <v>0</v>
      </c>
      <c r="O42" s="310">
        <f t="shared" si="2"/>
        <v>0</v>
      </c>
      <c r="P42" s="337"/>
      <c r="Q42" s="337"/>
      <c r="R42" s="337"/>
      <c r="S42" s="337"/>
      <c r="T42" s="319"/>
    </row>
    <row r="43" spans="2:20" ht="13" x14ac:dyDescent="0.15">
      <c r="B43" s="93"/>
      <c r="C43" s="448"/>
      <c r="D43" s="449"/>
      <c r="E43" s="448"/>
      <c r="F43" s="449"/>
      <c r="G43" s="130"/>
      <c r="H43" s="455"/>
      <c r="I43" s="456"/>
      <c r="J43" s="94"/>
      <c r="K43" s="94"/>
      <c r="L43" s="94"/>
      <c r="M43" s="315">
        <f t="shared" si="1"/>
        <v>0</v>
      </c>
      <c r="N43" s="315">
        <f t="shared" si="0"/>
        <v>0</v>
      </c>
      <c r="O43" s="310">
        <f t="shared" si="2"/>
        <v>0</v>
      </c>
      <c r="P43" s="337"/>
      <c r="Q43" s="337"/>
      <c r="R43" s="337"/>
      <c r="S43" s="337"/>
      <c r="T43" s="319"/>
    </row>
    <row r="44" spans="2:20" ht="13" x14ac:dyDescent="0.15">
      <c r="B44" s="93"/>
      <c r="C44" s="448"/>
      <c r="D44" s="449"/>
      <c r="E44" s="448"/>
      <c r="F44" s="449"/>
      <c r="G44" s="130"/>
      <c r="H44" s="455"/>
      <c r="I44" s="456"/>
      <c r="J44" s="94"/>
      <c r="K44" s="94"/>
      <c r="L44" s="94"/>
      <c r="M44" s="315">
        <f t="shared" si="1"/>
        <v>0</v>
      </c>
      <c r="N44" s="315">
        <f t="shared" si="0"/>
        <v>0</v>
      </c>
      <c r="O44" s="310">
        <f t="shared" si="2"/>
        <v>0</v>
      </c>
      <c r="P44" s="337"/>
      <c r="Q44" s="337"/>
      <c r="R44" s="337"/>
      <c r="S44" s="337"/>
      <c r="T44" s="319"/>
    </row>
    <row r="45" spans="2:20" ht="13" x14ac:dyDescent="0.15">
      <c r="B45" s="93"/>
      <c r="C45" s="448"/>
      <c r="D45" s="449"/>
      <c r="E45" s="448"/>
      <c r="F45" s="449"/>
      <c r="G45" s="130"/>
      <c r="H45" s="455"/>
      <c r="I45" s="456"/>
      <c r="J45" s="94"/>
      <c r="K45" s="94"/>
      <c r="L45" s="94"/>
      <c r="M45" s="315">
        <f t="shared" si="1"/>
        <v>0</v>
      </c>
      <c r="N45" s="315">
        <f t="shared" si="0"/>
        <v>0</v>
      </c>
      <c r="O45" s="310">
        <f t="shared" si="2"/>
        <v>0</v>
      </c>
      <c r="P45" s="337"/>
      <c r="Q45" s="337"/>
      <c r="R45" s="337"/>
      <c r="S45" s="337"/>
      <c r="T45" s="319"/>
    </row>
    <row r="46" spans="2:20" ht="13" x14ac:dyDescent="0.15">
      <c r="B46" s="93"/>
      <c r="C46" s="448"/>
      <c r="D46" s="449"/>
      <c r="E46" s="448"/>
      <c r="F46" s="449"/>
      <c r="G46" s="130"/>
      <c r="H46" s="455"/>
      <c r="I46" s="456"/>
      <c r="J46" s="94"/>
      <c r="K46" s="94"/>
      <c r="L46" s="94"/>
      <c r="M46" s="315">
        <f t="shared" si="1"/>
        <v>0</v>
      </c>
      <c r="N46" s="315">
        <f t="shared" si="0"/>
        <v>0</v>
      </c>
      <c r="O46" s="310">
        <f t="shared" si="2"/>
        <v>0</v>
      </c>
      <c r="P46" s="337"/>
      <c r="Q46" s="337"/>
      <c r="R46" s="337"/>
      <c r="S46" s="337"/>
      <c r="T46" s="319"/>
    </row>
    <row r="47" spans="2:20" ht="13" x14ac:dyDescent="0.15">
      <c r="B47" s="93"/>
      <c r="C47" s="448"/>
      <c r="D47" s="449"/>
      <c r="E47" s="448"/>
      <c r="F47" s="449"/>
      <c r="G47" s="130"/>
      <c r="H47" s="455"/>
      <c r="I47" s="456"/>
      <c r="J47" s="94"/>
      <c r="K47" s="94"/>
      <c r="L47" s="94"/>
      <c r="M47" s="315">
        <f t="shared" si="1"/>
        <v>0</v>
      </c>
      <c r="N47" s="315">
        <f t="shared" si="0"/>
        <v>0</v>
      </c>
      <c r="O47" s="310">
        <f t="shared" si="2"/>
        <v>0</v>
      </c>
      <c r="P47" s="337"/>
      <c r="Q47" s="337"/>
      <c r="R47" s="337"/>
      <c r="S47" s="337"/>
      <c r="T47" s="319"/>
    </row>
    <row r="48" spans="2:20" ht="13" x14ac:dyDescent="0.15">
      <c r="B48" s="93"/>
      <c r="C48" s="448"/>
      <c r="D48" s="449"/>
      <c r="E48" s="448"/>
      <c r="F48" s="449"/>
      <c r="G48" s="130"/>
      <c r="H48" s="455"/>
      <c r="I48" s="456"/>
      <c r="J48" s="94"/>
      <c r="K48" s="94"/>
      <c r="L48" s="94"/>
      <c r="M48" s="315">
        <f t="shared" si="1"/>
        <v>0</v>
      </c>
      <c r="N48" s="315">
        <f t="shared" si="0"/>
        <v>0</v>
      </c>
      <c r="O48" s="310">
        <f t="shared" si="2"/>
        <v>0</v>
      </c>
      <c r="P48" s="337"/>
      <c r="Q48" s="337"/>
      <c r="R48" s="337"/>
      <c r="S48" s="337"/>
      <c r="T48" s="319"/>
    </row>
    <row r="49" spans="2:22" ht="13" x14ac:dyDescent="0.15">
      <c r="B49" s="93"/>
      <c r="C49" s="448"/>
      <c r="D49" s="449"/>
      <c r="E49" s="448"/>
      <c r="F49" s="449"/>
      <c r="G49" s="130"/>
      <c r="H49" s="455"/>
      <c r="I49" s="456"/>
      <c r="J49" s="94"/>
      <c r="K49" s="94"/>
      <c r="L49" s="94"/>
      <c r="M49" s="315">
        <f t="shared" si="1"/>
        <v>0</v>
      </c>
      <c r="N49" s="315">
        <f t="shared" si="0"/>
        <v>0</v>
      </c>
      <c r="O49" s="310">
        <f t="shared" si="2"/>
        <v>0</v>
      </c>
      <c r="P49" s="337"/>
      <c r="Q49" s="337"/>
      <c r="R49" s="337"/>
      <c r="S49" s="337"/>
      <c r="T49" s="319"/>
    </row>
    <row r="50" spans="2:22" ht="13" x14ac:dyDescent="0.15">
      <c r="B50" s="93"/>
      <c r="C50" s="448"/>
      <c r="D50" s="449"/>
      <c r="E50" s="448"/>
      <c r="F50" s="449"/>
      <c r="G50" s="130"/>
      <c r="H50" s="455"/>
      <c r="I50" s="456"/>
      <c r="J50" s="94"/>
      <c r="K50" s="94"/>
      <c r="L50" s="94"/>
      <c r="M50" s="315">
        <f t="shared" si="1"/>
        <v>0</v>
      </c>
      <c r="N50" s="315">
        <f t="shared" si="0"/>
        <v>0</v>
      </c>
      <c r="O50" s="310">
        <f t="shared" si="2"/>
        <v>0</v>
      </c>
      <c r="P50" s="337"/>
      <c r="Q50" s="337"/>
      <c r="R50" s="337"/>
      <c r="S50" s="337"/>
      <c r="T50" s="319"/>
    </row>
    <row r="51" spans="2:22" ht="13" x14ac:dyDescent="0.15">
      <c r="B51" s="93"/>
      <c r="C51" s="448"/>
      <c r="D51" s="449"/>
      <c r="E51" s="448"/>
      <c r="F51" s="449"/>
      <c r="G51" s="130"/>
      <c r="H51" s="455"/>
      <c r="I51" s="456"/>
      <c r="J51" s="94"/>
      <c r="K51" s="94"/>
      <c r="L51" s="94"/>
      <c r="M51" s="315">
        <f t="shared" si="1"/>
        <v>0</v>
      </c>
      <c r="N51" s="315">
        <f t="shared" si="0"/>
        <v>0</v>
      </c>
      <c r="O51" s="310">
        <f t="shared" si="2"/>
        <v>0</v>
      </c>
      <c r="P51" s="337"/>
      <c r="Q51" s="337"/>
      <c r="R51" s="337"/>
      <c r="S51" s="337"/>
      <c r="T51" s="319"/>
    </row>
    <row r="52" spans="2:22" ht="13" x14ac:dyDescent="0.15">
      <c r="B52" s="93"/>
      <c r="C52" s="448"/>
      <c r="D52" s="449"/>
      <c r="E52" s="448"/>
      <c r="F52" s="449"/>
      <c r="G52" s="130"/>
      <c r="H52" s="455"/>
      <c r="I52" s="456"/>
      <c r="J52" s="94"/>
      <c r="K52" s="94"/>
      <c r="L52" s="94"/>
      <c r="M52" s="315">
        <f t="shared" si="1"/>
        <v>0</v>
      </c>
      <c r="N52" s="315">
        <f t="shared" si="0"/>
        <v>0</v>
      </c>
      <c r="O52" s="310">
        <f t="shared" si="2"/>
        <v>0</v>
      </c>
      <c r="P52" s="337"/>
      <c r="Q52" s="337"/>
      <c r="R52" s="337"/>
      <c r="S52" s="337"/>
      <c r="T52" s="319"/>
    </row>
    <row r="53" spans="2:22" ht="13" x14ac:dyDescent="0.15">
      <c r="B53" s="93"/>
      <c r="C53" s="448"/>
      <c r="D53" s="449"/>
      <c r="E53" s="448"/>
      <c r="F53" s="449"/>
      <c r="G53" s="130"/>
      <c r="H53" s="455"/>
      <c r="I53" s="456"/>
      <c r="J53" s="94"/>
      <c r="K53" s="94"/>
      <c r="L53" s="94"/>
      <c r="M53" s="315">
        <f t="shared" si="1"/>
        <v>0</v>
      </c>
      <c r="N53" s="315">
        <f t="shared" si="0"/>
        <v>0</v>
      </c>
      <c r="O53" s="310">
        <f t="shared" si="2"/>
        <v>0</v>
      </c>
      <c r="P53" s="337"/>
      <c r="Q53" s="337"/>
      <c r="R53" s="337"/>
      <c r="S53" s="337"/>
      <c r="T53" s="319"/>
    </row>
    <row r="54" spans="2:22" ht="13" x14ac:dyDescent="0.15">
      <c r="B54" s="93"/>
      <c r="C54" s="448"/>
      <c r="D54" s="449"/>
      <c r="E54" s="448"/>
      <c r="F54" s="449"/>
      <c r="G54" s="130"/>
      <c r="H54" s="455"/>
      <c r="I54" s="456"/>
      <c r="J54" s="94"/>
      <c r="K54" s="94"/>
      <c r="L54" s="94"/>
      <c r="M54" s="315">
        <f t="shared" si="1"/>
        <v>0</v>
      </c>
      <c r="N54" s="315">
        <f t="shared" si="0"/>
        <v>0</v>
      </c>
      <c r="O54" s="310">
        <f t="shared" si="2"/>
        <v>0</v>
      </c>
      <c r="P54" s="337"/>
      <c r="Q54" s="337"/>
      <c r="R54" s="337"/>
      <c r="S54" s="337"/>
      <c r="T54" s="319"/>
    </row>
    <row r="55" spans="2:22" ht="13" x14ac:dyDescent="0.15">
      <c r="B55" s="93"/>
      <c r="C55" s="448"/>
      <c r="D55" s="449"/>
      <c r="E55" s="448"/>
      <c r="F55" s="449"/>
      <c r="G55" s="130"/>
      <c r="H55" s="455"/>
      <c r="I55" s="456"/>
      <c r="J55" s="94"/>
      <c r="K55" s="94"/>
      <c r="L55" s="94"/>
      <c r="M55" s="315">
        <f t="shared" si="1"/>
        <v>0</v>
      </c>
      <c r="N55" s="315">
        <f t="shared" si="0"/>
        <v>0</v>
      </c>
      <c r="O55" s="310">
        <f t="shared" si="2"/>
        <v>0</v>
      </c>
      <c r="P55" s="337"/>
      <c r="Q55" s="337"/>
      <c r="R55" s="337"/>
      <c r="S55" s="337"/>
      <c r="T55" s="319"/>
    </row>
    <row r="56" spans="2:22" ht="13" x14ac:dyDescent="0.15">
      <c r="B56" s="319"/>
      <c r="C56" s="319"/>
      <c r="D56" s="312"/>
      <c r="E56" s="312"/>
      <c r="F56" s="312"/>
      <c r="G56" s="312"/>
      <c r="H56" s="312"/>
      <c r="I56" s="312" t="s">
        <v>243</v>
      </c>
      <c r="J56" s="319"/>
      <c r="K56" s="319"/>
      <c r="L56" s="319"/>
      <c r="M56" s="167">
        <f>SUM(M20:M55)</f>
        <v>0</v>
      </c>
      <c r="N56" s="167">
        <f>SUM(N20:N55)</f>
        <v>0</v>
      </c>
      <c r="O56" s="167">
        <f>SUM(O20:O55)</f>
        <v>0</v>
      </c>
      <c r="P56" s="337"/>
      <c r="Q56" s="337"/>
      <c r="R56" s="337"/>
      <c r="S56" s="337"/>
      <c r="T56" s="319"/>
    </row>
    <row r="57" spans="2:22" ht="13" x14ac:dyDescent="0.15">
      <c r="B57" s="339"/>
      <c r="C57" s="312"/>
      <c r="D57" s="312"/>
      <c r="E57" s="319"/>
      <c r="F57" s="319"/>
      <c r="G57" s="319"/>
      <c r="H57" s="319"/>
      <c r="I57" s="319"/>
      <c r="J57" s="312"/>
      <c r="K57" s="312"/>
      <c r="L57" s="312"/>
      <c r="M57" s="73"/>
      <c r="N57" s="73"/>
      <c r="O57" s="73"/>
      <c r="P57" s="337"/>
      <c r="Q57" s="337"/>
      <c r="R57" s="337"/>
      <c r="S57" s="337"/>
      <c r="T57" s="319"/>
    </row>
    <row r="58" spans="2:22" ht="13" x14ac:dyDescent="0.15">
      <c r="B58" s="324" t="s">
        <v>244</v>
      </c>
      <c r="C58" s="324" t="s">
        <v>245</v>
      </c>
      <c r="D58" s="324"/>
      <c r="E58" s="325"/>
      <c r="F58" s="325"/>
      <c r="G58" s="325"/>
      <c r="H58" s="325"/>
      <c r="I58" s="325"/>
      <c r="J58" s="325"/>
      <c r="K58" s="325"/>
      <c r="L58" s="325"/>
      <c r="M58" s="325"/>
      <c r="N58" s="325"/>
      <c r="O58" s="325"/>
      <c r="P58" s="326"/>
      <c r="Q58" s="327"/>
      <c r="R58" s="327"/>
      <c r="S58" s="327"/>
      <c r="T58" s="319"/>
    </row>
    <row r="59" spans="2:22" ht="13" x14ac:dyDescent="0.15">
      <c r="B59" s="312"/>
      <c r="C59" s="312"/>
      <c r="D59" s="312"/>
      <c r="E59" s="319"/>
      <c r="F59" s="319"/>
      <c r="G59" s="319"/>
      <c r="H59" s="319"/>
      <c r="I59" s="319"/>
      <c r="J59" s="319"/>
      <c r="K59" s="319"/>
      <c r="L59" s="319"/>
      <c r="M59" s="319"/>
      <c r="N59" s="319"/>
      <c r="O59" s="319"/>
      <c r="P59" s="337"/>
      <c r="Q59" s="337"/>
      <c r="R59" s="337"/>
      <c r="S59" s="337"/>
      <c r="T59" s="319"/>
    </row>
    <row r="60" spans="2:22" ht="25.5" customHeight="1" x14ac:dyDescent="0.15">
      <c r="B60" s="319"/>
      <c r="C60" s="353"/>
      <c r="D60" s="354" t="str">
        <f>IF(COUNTA(D62:D83)&lt;COUNTA(E62:E83),"Let op! Vul ook de aanschafdatum in!","")</f>
        <v/>
      </c>
      <c r="E60" s="319"/>
      <c r="F60" s="355"/>
      <c r="G60" s="356"/>
      <c r="H60" s="356"/>
      <c r="I60" s="357"/>
      <c r="J60" s="439" t="s">
        <v>246</v>
      </c>
      <c r="K60" s="440"/>
      <c r="L60" s="441"/>
      <c r="M60" s="434" t="s">
        <v>236</v>
      </c>
      <c r="N60" s="435"/>
      <c r="O60" s="436"/>
      <c r="P60" s="352"/>
      <c r="Q60" s="352"/>
      <c r="R60" s="352"/>
      <c r="S60" s="352"/>
      <c r="T60" s="337"/>
      <c r="U60" s="358"/>
    </row>
    <row r="61" spans="2:22" ht="42" x14ac:dyDescent="0.15">
      <c r="B61" s="348" t="s">
        <v>237</v>
      </c>
      <c r="C61" s="72" t="s">
        <v>247</v>
      </c>
      <c r="D61" s="350" t="s">
        <v>248</v>
      </c>
      <c r="E61" s="349" t="s">
        <v>249</v>
      </c>
      <c r="F61" s="213" t="s">
        <v>250</v>
      </c>
      <c r="G61" s="359" t="s">
        <v>251</v>
      </c>
      <c r="H61" s="359" t="s">
        <v>252</v>
      </c>
      <c r="I61" s="359" t="s">
        <v>253</v>
      </c>
      <c r="J61" s="72" t="str">
        <f>+J19</f>
        <v>Industrieel onderzoek</v>
      </c>
      <c r="K61" s="72" t="str">
        <f>+K19</f>
        <v>Experimentele ontwikkeling</v>
      </c>
      <c r="L61" s="72" t="s">
        <v>254</v>
      </c>
      <c r="M61" s="72" t="str">
        <f>+J19</f>
        <v>Industrieel onderzoek</v>
      </c>
      <c r="N61" s="72" t="str">
        <f>+K19</f>
        <v>Experimentele ontwikkeling</v>
      </c>
      <c r="O61" s="72" t="s">
        <v>242</v>
      </c>
      <c r="P61" s="42"/>
      <c r="Q61" s="42"/>
      <c r="R61" s="42"/>
      <c r="S61" s="42"/>
      <c r="T61" s="337"/>
      <c r="U61" s="360" t="s">
        <v>255</v>
      </c>
    </row>
    <row r="62" spans="2:22" ht="13" x14ac:dyDescent="0.15">
      <c r="B62" s="93"/>
      <c r="C62" s="93"/>
      <c r="D62" s="95"/>
      <c r="E62" s="96"/>
      <c r="F62" s="97"/>
      <c r="G62" s="131">
        <f t="shared" ref="G62:G82" si="3">IFERROR(E62/F62,0)</f>
        <v>0</v>
      </c>
      <c r="H62" s="96"/>
      <c r="I62" s="132">
        <f>IFERROR(G62/H62,0)</f>
        <v>0</v>
      </c>
      <c r="J62" s="94"/>
      <c r="K62" s="94"/>
      <c r="L62" s="96"/>
      <c r="M62" s="315">
        <f>+H62*J62</f>
        <v>0</v>
      </c>
      <c r="N62" s="315">
        <f t="shared" ref="N62:N83" si="4">+H62*K62</f>
        <v>0</v>
      </c>
      <c r="O62" s="310">
        <f>I62*L62</f>
        <v>0</v>
      </c>
      <c r="P62" s="42"/>
      <c r="Q62" s="42"/>
      <c r="R62" s="42"/>
      <c r="S62" s="42"/>
      <c r="T62" s="337"/>
      <c r="U62" s="131" t="str">
        <f>IFERROR(IF(D62&gt;=Deelnemersoverzicht!$B$9,"Na startdatum aangekocht", IF(DATEDIF('Begroting P'!$D62,Startdatum,"D")&gt;0,IF((('Begroting P'!$F62-((DATEDIF($D62,Startdatum,"M")/12)))*($E62/$F62))&lt;0,"Dit is afgeschreven!",(('Begroting P'!$F62-((DATEDIF($D62,Startdatum,"M")/12)))*($E62/$F62))),($E62/$F62))),0)</f>
        <v>Na startdatum aangekocht</v>
      </c>
      <c r="V62" s="338"/>
    </row>
    <row r="63" spans="2:22" ht="13" x14ac:dyDescent="0.15">
      <c r="B63" s="93"/>
      <c r="C63" s="93"/>
      <c r="D63" s="95"/>
      <c r="E63" s="96"/>
      <c r="F63" s="97"/>
      <c r="G63" s="131">
        <f t="shared" si="3"/>
        <v>0</v>
      </c>
      <c r="H63" s="96"/>
      <c r="I63" s="132">
        <f t="shared" ref="I63:I83" si="5">IFERROR(G63/H63,0)</f>
        <v>0</v>
      </c>
      <c r="J63" s="94"/>
      <c r="K63" s="94"/>
      <c r="L63" s="96"/>
      <c r="M63" s="315">
        <f t="shared" ref="M63:M83" si="6">+H63*J63</f>
        <v>0</v>
      </c>
      <c r="N63" s="315">
        <f t="shared" si="4"/>
        <v>0</v>
      </c>
      <c r="O63" s="310">
        <f t="shared" ref="O63:O83" si="7">I63*L63</f>
        <v>0</v>
      </c>
      <c r="P63" s="42"/>
      <c r="Q63" s="42"/>
      <c r="R63" s="42"/>
      <c r="S63" s="42"/>
      <c r="T63" s="337"/>
      <c r="U63" s="131" t="str">
        <f>IFERROR(IF(D63&gt;=Deelnemersoverzicht!$B$9,"Na startdatum aangekocht", IF(DATEDIF('Begroting P'!$D63,Startdatum,"D")&gt;0,IF((('Begroting P'!$F63-((DATEDIF($D63,Startdatum,"M")/12)))*($E63/$F63))&lt;0,"Dit is afgeschreven!",(('Begroting P'!$F63-((DATEDIF($D63,Startdatum,"M")/12)))*($E63/$F63))),($E63/$F63))),0)</f>
        <v>Na startdatum aangekocht</v>
      </c>
    </row>
    <row r="64" spans="2:22" ht="13" x14ac:dyDescent="0.15">
      <c r="B64" s="93"/>
      <c r="C64" s="93"/>
      <c r="D64" s="95"/>
      <c r="E64" s="96"/>
      <c r="F64" s="97"/>
      <c r="G64" s="131">
        <f t="shared" si="3"/>
        <v>0</v>
      </c>
      <c r="H64" s="96"/>
      <c r="I64" s="132">
        <f t="shared" si="5"/>
        <v>0</v>
      </c>
      <c r="J64" s="94"/>
      <c r="K64" s="94"/>
      <c r="L64" s="96"/>
      <c r="M64" s="315">
        <f t="shared" si="6"/>
        <v>0</v>
      </c>
      <c r="N64" s="315">
        <f t="shared" si="4"/>
        <v>0</v>
      </c>
      <c r="O64" s="310">
        <f t="shared" si="7"/>
        <v>0</v>
      </c>
      <c r="P64" s="42"/>
      <c r="Q64" s="42"/>
      <c r="R64" s="42"/>
      <c r="S64" s="42"/>
      <c r="T64" s="337"/>
      <c r="U64" s="131" t="str">
        <f>IFERROR(IF(D64&gt;=Deelnemersoverzicht!$B$9,"Na startdatum aangekocht", IF(DATEDIF('Begroting P'!$D64,Startdatum,"D")&gt;0,IF((('Begroting P'!$F64-((DATEDIF($D64,Startdatum,"M")/12)))*($E64/$F64))&lt;0,"Dit is afgeschreven!",(('Begroting P'!$F64-((DATEDIF($D64,Startdatum,"M")/12)))*($E64/$F64))),($E64/$F64))),0)</f>
        <v>Na startdatum aangekocht</v>
      </c>
    </row>
    <row r="65" spans="2:21" ht="13" x14ac:dyDescent="0.15">
      <c r="B65" s="93"/>
      <c r="C65" s="93"/>
      <c r="D65" s="95"/>
      <c r="E65" s="96"/>
      <c r="F65" s="97"/>
      <c r="G65" s="131">
        <f t="shared" si="3"/>
        <v>0</v>
      </c>
      <c r="H65" s="96"/>
      <c r="I65" s="132">
        <f t="shared" si="5"/>
        <v>0</v>
      </c>
      <c r="J65" s="94"/>
      <c r="K65" s="94"/>
      <c r="L65" s="96"/>
      <c r="M65" s="315">
        <f t="shared" si="6"/>
        <v>0</v>
      </c>
      <c r="N65" s="315">
        <f t="shared" si="4"/>
        <v>0</v>
      </c>
      <c r="O65" s="310">
        <f t="shared" si="7"/>
        <v>0</v>
      </c>
      <c r="P65" s="42"/>
      <c r="Q65" s="42"/>
      <c r="R65" s="42"/>
      <c r="S65" s="42"/>
      <c r="T65" s="337"/>
      <c r="U65" s="131" t="str">
        <f>IFERROR(IF(D65&gt;=Deelnemersoverzicht!$B$9,"Na startdatum aangekocht", IF(DATEDIF('Begroting P'!$D65,Startdatum,"D")&gt;0,IF((('Begroting P'!$F65-((DATEDIF($D65,Startdatum,"M")/12)))*($E65/$F65))&lt;0,"Dit is afgeschreven!",(('Begroting P'!$F65-((DATEDIF($D65,Startdatum,"M")/12)))*($E65/$F65))),($E65/$F65))),0)</f>
        <v>Na startdatum aangekocht</v>
      </c>
    </row>
    <row r="66" spans="2:21" ht="13" x14ac:dyDescent="0.15">
      <c r="B66" s="93"/>
      <c r="C66" s="93"/>
      <c r="D66" s="95"/>
      <c r="E66" s="96"/>
      <c r="F66" s="97"/>
      <c r="G66" s="131">
        <f t="shared" si="3"/>
        <v>0</v>
      </c>
      <c r="H66" s="96"/>
      <c r="I66" s="132">
        <f t="shared" si="5"/>
        <v>0</v>
      </c>
      <c r="J66" s="94"/>
      <c r="K66" s="94"/>
      <c r="L66" s="96"/>
      <c r="M66" s="315">
        <f t="shared" si="6"/>
        <v>0</v>
      </c>
      <c r="N66" s="315">
        <f t="shared" si="4"/>
        <v>0</v>
      </c>
      <c r="O66" s="310">
        <f t="shared" si="7"/>
        <v>0</v>
      </c>
      <c r="P66" s="42"/>
      <c r="Q66" s="42"/>
      <c r="R66" s="42"/>
      <c r="S66" s="42"/>
      <c r="T66" s="337"/>
      <c r="U66" s="131" t="str">
        <f>IFERROR(IF(D66&gt;=Deelnemersoverzicht!$B$9,"Na startdatum aangekocht", IF(DATEDIF('Begroting P'!$D66,Startdatum,"D")&gt;0,IF((('Begroting P'!$F66-((DATEDIF($D66,Startdatum,"M")/12)))*($E66/$F66))&lt;0,"Dit is afgeschreven!",(('Begroting P'!$F66-((DATEDIF($D66,Startdatum,"M")/12)))*($E66/$F66))),($E66/$F66))),0)</f>
        <v>Na startdatum aangekocht</v>
      </c>
    </row>
    <row r="67" spans="2:21" ht="13" x14ac:dyDescent="0.15">
      <c r="B67" s="93"/>
      <c r="C67" s="93"/>
      <c r="D67" s="95"/>
      <c r="E67" s="96"/>
      <c r="F67" s="97"/>
      <c r="G67" s="131">
        <f t="shared" si="3"/>
        <v>0</v>
      </c>
      <c r="H67" s="96"/>
      <c r="I67" s="132">
        <f t="shared" si="5"/>
        <v>0</v>
      </c>
      <c r="J67" s="94"/>
      <c r="K67" s="94"/>
      <c r="L67" s="96"/>
      <c r="M67" s="315">
        <f t="shared" si="6"/>
        <v>0</v>
      </c>
      <c r="N67" s="315">
        <f t="shared" si="4"/>
        <v>0</v>
      </c>
      <c r="O67" s="310">
        <f t="shared" si="7"/>
        <v>0</v>
      </c>
      <c r="P67" s="42"/>
      <c r="Q67" s="42"/>
      <c r="R67" s="42"/>
      <c r="S67" s="42"/>
      <c r="T67" s="337"/>
      <c r="U67" s="131" t="str">
        <f>IFERROR(IF(D67&gt;=Deelnemersoverzicht!$B$9,"Na startdatum aangekocht", IF(DATEDIF('Begroting P'!$D67,Startdatum,"D")&gt;0,IF((('Begroting P'!$F67-((DATEDIF($D67,Startdatum,"M")/12)))*($E67/$F67))&lt;0,"Dit is afgeschreven!",(('Begroting P'!$F67-((DATEDIF($D67,Startdatum,"M")/12)))*($E67/$F67))),($E67/$F67))),0)</f>
        <v>Na startdatum aangekocht</v>
      </c>
    </row>
    <row r="68" spans="2:21" ht="13" x14ac:dyDescent="0.15">
      <c r="B68" s="93"/>
      <c r="C68" s="93"/>
      <c r="D68" s="95"/>
      <c r="E68" s="96"/>
      <c r="F68" s="97"/>
      <c r="G68" s="131">
        <f t="shared" si="3"/>
        <v>0</v>
      </c>
      <c r="H68" s="96"/>
      <c r="I68" s="132">
        <f t="shared" si="5"/>
        <v>0</v>
      </c>
      <c r="J68" s="94"/>
      <c r="K68" s="94"/>
      <c r="L68" s="96"/>
      <c r="M68" s="315">
        <f t="shared" si="6"/>
        <v>0</v>
      </c>
      <c r="N68" s="315">
        <f t="shared" si="4"/>
        <v>0</v>
      </c>
      <c r="O68" s="310">
        <f t="shared" si="7"/>
        <v>0</v>
      </c>
      <c r="P68" s="42"/>
      <c r="Q68" s="42"/>
      <c r="R68" s="42"/>
      <c r="S68" s="42"/>
      <c r="T68" s="337"/>
      <c r="U68" s="131" t="str">
        <f>IFERROR(IF(D68&gt;=Deelnemersoverzicht!$B$9,"Na startdatum aangekocht", IF(DATEDIF('Begroting P'!$D68,Startdatum,"D")&gt;0,IF((('Begroting P'!$F68-((DATEDIF($D68,Startdatum,"M")/12)))*($E68/$F68))&lt;0,"Dit is afgeschreven!",(('Begroting P'!$F68-((DATEDIF($D68,Startdatum,"M")/12)))*($E68/$F68))),($E68/$F68))),0)</f>
        <v>Na startdatum aangekocht</v>
      </c>
    </row>
    <row r="69" spans="2:21" ht="13" x14ac:dyDescent="0.15">
      <c r="B69" s="93"/>
      <c r="C69" s="93"/>
      <c r="D69" s="95"/>
      <c r="E69" s="96"/>
      <c r="F69" s="97"/>
      <c r="G69" s="131">
        <f t="shared" si="3"/>
        <v>0</v>
      </c>
      <c r="H69" s="96"/>
      <c r="I69" s="132">
        <f t="shared" si="5"/>
        <v>0</v>
      </c>
      <c r="J69" s="94"/>
      <c r="K69" s="94"/>
      <c r="L69" s="96"/>
      <c r="M69" s="315">
        <f t="shared" si="6"/>
        <v>0</v>
      </c>
      <c r="N69" s="315">
        <f t="shared" si="4"/>
        <v>0</v>
      </c>
      <c r="O69" s="310">
        <f t="shared" si="7"/>
        <v>0</v>
      </c>
      <c r="P69" s="42"/>
      <c r="Q69" s="42"/>
      <c r="R69" s="42"/>
      <c r="S69" s="42"/>
      <c r="T69" s="337"/>
      <c r="U69" s="131" t="str">
        <f>IFERROR(IF(D69&gt;=Deelnemersoverzicht!$B$9,"Na startdatum aangekocht", IF(DATEDIF('Begroting P'!$D69,Startdatum,"D")&gt;0,IF((('Begroting P'!$F69-((DATEDIF($D69,Startdatum,"M")/12)))*($E69/$F69))&lt;0,"Dit is afgeschreven!",(('Begroting P'!$F69-((DATEDIF($D69,Startdatum,"M")/12)))*($E69/$F69))),($E69/$F69))),0)</f>
        <v>Na startdatum aangekocht</v>
      </c>
    </row>
    <row r="70" spans="2:21" ht="13" x14ac:dyDescent="0.15">
      <c r="B70" s="93"/>
      <c r="C70" s="93"/>
      <c r="D70" s="95"/>
      <c r="E70" s="96"/>
      <c r="F70" s="97"/>
      <c r="G70" s="131">
        <f t="shared" si="3"/>
        <v>0</v>
      </c>
      <c r="H70" s="96"/>
      <c r="I70" s="132">
        <f t="shared" si="5"/>
        <v>0</v>
      </c>
      <c r="J70" s="94"/>
      <c r="K70" s="94"/>
      <c r="L70" s="96"/>
      <c r="M70" s="315">
        <f t="shared" si="6"/>
        <v>0</v>
      </c>
      <c r="N70" s="315">
        <f t="shared" si="4"/>
        <v>0</v>
      </c>
      <c r="O70" s="310">
        <f t="shared" si="7"/>
        <v>0</v>
      </c>
      <c r="P70" s="42"/>
      <c r="Q70" s="42"/>
      <c r="R70" s="42"/>
      <c r="S70" s="42"/>
      <c r="T70" s="337"/>
      <c r="U70" s="131" t="str">
        <f>IFERROR(IF(D70&gt;=Deelnemersoverzicht!$B$9,"Na startdatum aangekocht", IF(DATEDIF('Begroting P'!$D70,Startdatum,"D")&gt;0,IF((('Begroting P'!$F70-((DATEDIF($D70,Startdatum,"M")/12)))*($E70/$F70))&lt;0,"Dit is afgeschreven!",(('Begroting P'!$F70-((DATEDIF($D70,Startdatum,"M")/12)))*($E70/$F70))),($E70/$F70))),0)</f>
        <v>Na startdatum aangekocht</v>
      </c>
    </row>
    <row r="71" spans="2:21" ht="13" x14ac:dyDescent="0.15">
      <c r="B71" s="93"/>
      <c r="C71" s="93"/>
      <c r="D71" s="95"/>
      <c r="E71" s="96"/>
      <c r="F71" s="97"/>
      <c r="G71" s="131">
        <f t="shared" si="3"/>
        <v>0</v>
      </c>
      <c r="H71" s="96"/>
      <c r="I71" s="132">
        <f t="shared" si="5"/>
        <v>0</v>
      </c>
      <c r="J71" s="94"/>
      <c r="K71" s="94"/>
      <c r="L71" s="96"/>
      <c r="M71" s="315">
        <f t="shared" si="6"/>
        <v>0</v>
      </c>
      <c r="N71" s="315">
        <f t="shared" si="4"/>
        <v>0</v>
      </c>
      <c r="O71" s="310">
        <f t="shared" si="7"/>
        <v>0</v>
      </c>
      <c r="P71" s="42"/>
      <c r="Q71" s="42"/>
      <c r="R71" s="42"/>
      <c r="S71" s="42"/>
      <c r="T71" s="337"/>
      <c r="U71" s="131" t="str">
        <f>IFERROR(IF(D71&gt;=Deelnemersoverzicht!$B$9,"Na startdatum aangekocht", IF(DATEDIF('Begroting P'!$D71,Startdatum,"D")&gt;0,IF((('Begroting P'!$F71-((DATEDIF($D71,Startdatum,"M")/12)))*($E71/$F71))&lt;0,"Dit is afgeschreven!",(('Begroting P'!$F71-((DATEDIF($D71,Startdatum,"M")/12)))*($E71/$F71))),($E71/$F71))),0)</f>
        <v>Na startdatum aangekocht</v>
      </c>
    </row>
    <row r="72" spans="2:21" ht="13" x14ac:dyDescent="0.15">
      <c r="B72" s="93"/>
      <c r="C72" s="93"/>
      <c r="D72" s="95"/>
      <c r="E72" s="96"/>
      <c r="F72" s="97"/>
      <c r="G72" s="131">
        <f t="shared" si="3"/>
        <v>0</v>
      </c>
      <c r="H72" s="96"/>
      <c r="I72" s="132">
        <f t="shared" si="5"/>
        <v>0</v>
      </c>
      <c r="J72" s="94"/>
      <c r="K72" s="94"/>
      <c r="L72" s="96"/>
      <c r="M72" s="315">
        <f t="shared" si="6"/>
        <v>0</v>
      </c>
      <c r="N72" s="315">
        <f t="shared" si="4"/>
        <v>0</v>
      </c>
      <c r="O72" s="310">
        <f t="shared" si="7"/>
        <v>0</v>
      </c>
      <c r="P72" s="42"/>
      <c r="Q72" s="42"/>
      <c r="R72" s="42"/>
      <c r="S72" s="42"/>
      <c r="T72" s="337"/>
      <c r="U72" s="131" t="str">
        <f>IFERROR(IF(D72&gt;=Deelnemersoverzicht!$B$9,"Na startdatum aangekocht", IF(DATEDIF('Begroting P'!$D72,Startdatum,"D")&gt;0,IF((('Begroting P'!$F72-((DATEDIF($D72,Startdatum,"M")/12)))*($E72/$F72))&lt;0,"Dit is afgeschreven!",(('Begroting P'!$F72-((DATEDIF($D72,Startdatum,"M")/12)))*($E72/$F72))),($E72/$F72))),0)</f>
        <v>Na startdatum aangekocht</v>
      </c>
    </row>
    <row r="73" spans="2:21" ht="13" x14ac:dyDescent="0.15">
      <c r="B73" s="93"/>
      <c r="C73" s="93"/>
      <c r="D73" s="95"/>
      <c r="E73" s="96"/>
      <c r="F73" s="97"/>
      <c r="G73" s="131">
        <f t="shared" si="3"/>
        <v>0</v>
      </c>
      <c r="H73" s="96"/>
      <c r="I73" s="132">
        <f t="shared" si="5"/>
        <v>0</v>
      </c>
      <c r="J73" s="94"/>
      <c r="K73" s="94"/>
      <c r="L73" s="96"/>
      <c r="M73" s="315">
        <f t="shared" si="6"/>
        <v>0</v>
      </c>
      <c r="N73" s="315">
        <f t="shared" si="4"/>
        <v>0</v>
      </c>
      <c r="O73" s="310">
        <f t="shared" si="7"/>
        <v>0</v>
      </c>
      <c r="P73" s="42"/>
      <c r="Q73" s="42"/>
      <c r="R73" s="42"/>
      <c r="S73" s="42"/>
      <c r="T73" s="337"/>
      <c r="U73" s="131" t="str">
        <f>IFERROR(IF(D73&gt;=Deelnemersoverzicht!$B$9,"Na startdatum aangekocht", IF(DATEDIF('Begroting P'!$D73,Startdatum,"D")&gt;0,IF((('Begroting P'!$F73-((DATEDIF($D73,Startdatum,"M")/12)))*($E73/$F73))&lt;0,"Dit is afgeschreven!",(('Begroting P'!$F73-((DATEDIF($D73,Startdatum,"M")/12)))*($E73/$F73))),($E73/$F73))),0)</f>
        <v>Na startdatum aangekocht</v>
      </c>
    </row>
    <row r="74" spans="2:21" ht="13" x14ac:dyDescent="0.15">
      <c r="B74" s="93"/>
      <c r="C74" s="93"/>
      <c r="D74" s="95"/>
      <c r="E74" s="96"/>
      <c r="F74" s="97"/>
      <c r="G74" s="131">
        <f t="shared" si="3"/>
        <v>0</v>
      </c>
      <c r="H74" s="96"/>
      <c r="I74" s="132">
        <f t="shared" si="5"/>
        <v>0</v>
      </c>
      <c r="J74" s="94"/>
      <c r="K74" s="94"/>
      <c r="L74" s="96"/>
      <c r="M74" s="315">
        <f t="shared" si="6"/>
        <v>0</v>
      </c>
      <c r="N74" s="315">
        <f t="shared" si="4"/>
        <v>0</v>
      </c>
      <c r="O74" s="310">
        <f t="shared" si="7"/>
        <v>0</v>
      </c>
      <c r="P74" s="42"/>
      <c r="Q74" s="42"/>
      <c r="R74" s="42"/>
      <c r="S74" s="42"/>
      <c r="T74" s="337"/>
      <c r="U74" s="131" t="str">
        <f>IFERROR(IF(D74&gt;=Deelnemersoverzicht!$B$9,"Na startdatum aangekocht", IF(DATEDIF('Begroting P'!$D74,Startdatum,"D")&gt;0,IF((('Begroting P'!$F74-((DATEDIF($D74,Startdatum,"M")/12)))*($E74/$F74))&lt;0,"Dit is afgeschreven!",(('Begroting P'!$F74-((DATEDIF($D74,Startdatum,"M")/12)))*($E74/$F74))),($E74/$F74))),0)</f>
        <v>Na startdatum aangekocht</v>
      </c>
    </row>
    <row r="75" spans="2:21" ht="13" x14ac:dyDescent="0.15">
      <c r="B75" s="93"/>
      <c r="C75" s="93"/>
      <c r="D75" s="95"/>
      <c r="E75" s="96"/>
      <c r="F75" s="97"/>
      <c r="G75" s="131">
        <f t="shared" si="3"/>
        <v>0</v>
      </c>
      <c r="H75" s="96"/>
      <c r="I75" s="132">
        <f t="shared" si="5"/>
        <v>0</v>
      </c>
      <c r="J75" s="94"/>
      <c r="K75" s="94"/>
      <c r="L75" s="96"/>
      <c r="M75" s="315">
        <f t="shared" si="6"/>
        <v>0</v>
      </c>
      <c r="N75" s="315">
        <f t="shared" si="4"/>
        <v>0</v>
      </c>
      <c r="O75" s="310">
        <f t="shared" si="7"/>
        <v>0</v>
      </c>
      <c r="P75" s="42"/>
      <c r="Q75" s="42"/>
      <c r="R75" s="42"/>
      <c r="S75" s="42"/>
      <c r="T75" s="337"/>
      <c r="U75" s="131" t="str">
        <f>IFERROR(IF(D75&gt;=Deelnemersoverzicht!$B$9,"Na startdatum aangekocht", IF(DATEDIF('Begroting P'!$D75,Startdatum,"D")&gt;0,IF((('Begroting P'!$F75-((DATEDIF($D75,Startdatum,"M")/12)))*($E75/$F75))&lt;0,"Dit is afgeschreven!",(('Begroting P'!$F75-((DATEDIF($D75,Startdatum,"M")/12)))*($E75/$F75))),($E75/$F75))),0)</f>
        <v>Na startdatum aangekocht</v>
      </c>
    </row>
    <row r="76" spans="2:21" ht="13" x14ac:dyDescent="0.15">
      <c r="B76" s="93"/>
      <c r="C76" s="93"/>
      <c r="D76" s="95"/>
      <c r="E76" s="96"/>
      <c r="F76" s="97"/>
      <c r="G76" s="131">
        <f t="shared" si="3"/>
        <v>0</v>
      </c>
      <c r="H76" s="96"/>
      <c r="I76" s="132">
        <f t="shared" si="5"/>
        <v>0</v>
      </c>
      <c r="J76" s="94"/>
      <c r="K76" s="94"/>
      <c r="L76" s="96"/>
      <c r="M76" s="315">
        <f t="shared" si="6"/>
        <v>0</v>
      </c>
      <c r="N76" s="315">
        <f t="shared" si="4"/>
        <v>0</v>
      </c>
      <c r="O76" s="310">
        <f t="shared" si="7"/>
        <v>0</v>
      </c>
      <c r="P76" s="42"/>
      <c r="Q76" s="42"/>
      <c r="R76" s="42"/>
      <c r="S76" s="42"/>
      <c r="T76" s="337"/>
      <c r="U76" s="131" t="str">
        <f>IFERROR(IF(D76&gt;=Deelnemersoverzicht!$B$9,"Na startdatum aangekocht", IF(DATEDIF('Begroting P'!$D76,Startdatum,"D")&gt;0,IF((('Begroting P'!$F76-((DATEDIF($D76,Startdatum,"M")/12)))*($E76/$F76))&lt;0,"Dit is afgeschreven!",(('Begroting P'!$F76-((DATEDIF($D76,Startdatum,"M")/12)))*($E76/$F76))),($E76/$F76))),0)</f>
        <v>Na startdatum aangekocht</v>
      </c>
    </row>
    <row r="77" spans="2:21" ht="13" x14ac:dyDescent="0.15">
      <c r="B77" s="93"/>
      <c r="C77" s="93"/>
      <c r="D77" s="95"/>
      <c r="E77" s="96"/>
      <c r="F77" s="97"/>
      <c r="G77" s="131">
        <f t="shared" si="3"/>
        <v>0</v>
      </c>
      <c r="H77" s="96"/>
      <c r="I77" s="132">
        <f t="shared" si="5"/>
        <v>0</v>
      </c>
      <c r="J77" s="94"/>
      <c r="K77" s="94"/>
      <c r="L77" s="96"/>
      <c r="M77" s="315">
        <f t="shared" si="6"/>
        <v>0</v>
      </c>
      <c r="N77" s="315">
        <f t="shared" si="4"/>
        <v>0</v>
      </c>
      <c r="O77" s="310">
        <f t="shared" si="7"/>
        <v>0</v>
      </c>
      <c r="P77" s="42"/>
      <c r="Q77" s="42"/>
      <c r="R77" s="42"/>
      <c r="S77" s="42"/>
      <c r="T77" s="337"/>
      <c r="U77" s="131" t="str">
        <f>IFERROR(IF(D77&gt;=Deelnemersoverzicht!$B$9,"Na startdatum aangekocht", IF(DATEDIF('Begroting P'!$D77,Startdatum,"D")&gt;0,IF((('Begroting P'!$F77-((DATEDIF($D77,Startdatum,"M")/12)))*($E77/$F77))&lt;0,"Dit is afgeschreven!",(('Begroting P'!$F77-((DATEDIF($D77,Startdatum,"M")/12)))*($E77/$F77))),($E77/$F77))),0)</f>
        <v>Na startdatum aangekocht</v>
      </c>
    </row>
    <row r="78" spans="2:21" ht="13" x14ac:dyDescent="0.15">
      <c r="B78" s="93"/>
      <c r="C78" s="93"/>
      <c r="D78" s="95"/>
      <c r="E78" s="96"/>
      <c r="F78" s="97"/>
      <c r="G78" s="131">
        <f t="shared" si="3"/>
        <v>0</v>
      </c>
      <c r="H78" s="96"/>
      <c r="I78" s="132">
        <f t="shared" si="5"/>
        <v>0</v>
      </c>
      <c r="J78" s="94"/>
      <c r="K78" s="94"/>
      <c r="L78" s="96"/>
      <c r="M78" s="315">
        <f t="shared" si="6"/>
        <v>0</v>
      </c>
      <c r="N78" s="315">
        <f t="shared" si="4"/>
        <v>0</v>
      </c>
      <c r="O78" s="310">
        <f t="shared" si="7"/>
        <v>0</v>
      </c>
      <c r="P78" s="42"/>
      <c r="Q78" s="42"/>
      <c r="R78" s="42"/>
      <c r="S78" s="42"/>
      <c r="T78" s="337"/>
      <c r="U78" s="131" t="str">
        <f>IFERROR(IF(D78&gt;=Deelnemersoverzicht!$B$9,"Na startdatum aangekocht", IF(DATEDIF('Begroting P'!$D78,Startdatum,"D")&gt;0,IF((('Begroting P'!$F78-((DATEDIF($D78,Startdatum,"M")/12)))*($E78/$F78))&lt;0,"Dit is afgeschreven!",(('Begroting P'!$F78-((DATEDIF($D78,Startdatum,"M")/12)))*($E78/$F78))),($E78/$F78))),0)</f>
        <v>Na startdatum aangekocht</v>
      </c>
    </row>
    <row r="79" spans="2:21" ht="13" x14ac:dyDescent="0.15">
      <c r="B79" s="93"/>
      <c r="C79" s="93"/>
      <c r="D79" s="95"/>
      <c r="E79" s="96"/>
      <c r="F79" s="97"/>
      <c r="G79" s="131">
        <f t="shared" si="3"/>
        <v>0</v>
      </c>
      <c r="H79" s="96"/>
      <c r="I79" s="132">
        <f t="shared" si="5"/>
        <v>0</v>
      </c>
      <c r="J79" s="94"/>
      <c r="K79" s="94"/>
      <c r="L79" s="96"/>
      <c r="M79" s="315">
        <f t="shared" si="6"/>
        <v>0</v>
      </c>
      <c r="N79" s="315">
        <f t="shared" si="4"/>
        <v>0</v>
      </c>
      <c r="O79" s="310">
        <f t="shared" si="7"/>
        <v>0</v>
      </c>
      <c r="P79" s="42"/>
      <c r="Q79" s="42"/>
      <c r="R79" s="42"/>
      <c r="S79" s="42"/>
      <c r="T79" s="337"/>
      <c r="U79" s="131" t="str">
        <f>IFERROR(IF(D79&gt;=Deelnemersoverzicht!$B$9,"Na startdatum aangekocht", IF(DATEDIF('Begroting P'!$D79,Startdatum,"D")&gt;0,IF((('Begroting P'!$F79-((DATEDIF($D79,Startdatum,"M")/12)))*($E79/$F79))&lt;0,"Dit is afgeschreven!",(('Begroting P'!$F79-((DATEDIF($D79,Startdatum,"M")/12)))*($E79/$F79))),($E79/$F79))),0)</f>
        <v>Na startdatum aangekocht</v>
      </c>
    </row>
    <row r="80" spans="2:21" ht="13" x14ac:dyDescent="0.15">
      <c r="B80" s="93"/>
      <c r="C80" s="93"/>
      <c r="D80" s="95"/>
      <c r="E80" s="96"/>
      <c r="F80" s="97"/>
      <c r="G80" s="131">
        <f t="shared" si="3"/>
        <v>0</v>
      </c>
      <c r="H80" s="96"/>
      <c r="I80" s="132">
        <f t="shared" si="5"/>
        <v>0</v>
      </c>
      <c r="J80" s="94"/>
      <c r="K80" s="94"/>
      <c r="L80" s="96"/>
      <c r="M80" s="315">
        <f t="shared" si="6"/>
        <v>0</v>
      </c>
      <c r="N80" s="315">
        <f t="shared" si="4"/>
        <v>0</v>
      </c>
      <c r="O80" s="310">
        <f t="shared" si="7"/>
        <v>0</v>
      </c>
      <c r="P80" s="42"/>
      <c r="Q80" s="42"/>
      <c r="R80" s="42"/>
      <c r="S80" s="42"/>
      <c r="T80" s="337"/>
      <c r="U80" s="131" t="str">
        <f>IFERROR(IF(D80&gt;=Deelnemersoverzicht!$B$9,"Na startdatum aangekocht", IF(DATEDIF('Begroting P'!$D80,Startdatum,"D")&gt;0,IF((('Begroting P'!$F80-((DATEDIF($D80,Startdatum,"M")/12)))*($E80/$F80))&lt;0,"Dit is afgeschreven!",(('Begroting P'!$F80-((DATEDIF($D80,Startdatum,"M")/12)))*($E80/$F80))),($E80/$F80))),0)</f>
        <v>Na startdatum aangekocht</v>
      </c>
    </row>
    <row r="81" spans="2:21" ht="13" x14ac:dyDescent="0.15">
      <c r="B81" s="93"/>
      <c r="C81" s="93"/>
      <c r="D81" s="95"/>
      <c r="E81" s="96"/>
      <c r="F81" s="97"/>
      <c r="G81" s="131">
        <f t="shared" si="3"/>
        <v>0</v>
      </c>
      <c r="H81" s="96"/>
      <c r="I81" s="132">
        <f t="shared" si="5"/>
        <v>0</v>
      </c>
      <c r="J81" s="94"/>
      <c r="K81" s="94"/>
      <c r="L81" s="96"/>
      <c r="M81" s="315">
        <f t="shared" si="6"/>
        <v>0</v>
      </c>
      <c r="N81" s="315">
        <f t="shared" si="4"/>
        <v>0</v>
      </c>
      <c r="O81" s="310">
        <f t="shared" si="7"/>
        <v>0</v>
      </c>
      <c r="P81" s="42"/>
      <c r="Q81" s="42"/>
      <c r="R81" s="42"/>
      <c r="S81" s="42"/>
      <c r="T81" s="337"/>
      <c r="U81" s="131" t="str">
        <f>IFERROR(IF(D81&gt;=Deelnemersoverzicht!$B$9,"Na startdatum aangekocht", IF(DATEDIF('Begroting P'!$D81,Startdatum,"D")&gt;0,IF((('Begroting P'!$F81-((DATEDIF($D81,Startdatum,"M")/12)))*($E81/$F81))&lt;0,"Dit is afgeschreven!",(('Begroting P'!$F81-((DATEDIF($D81,Startdatum,"M")/12)))*($E81/$F81))),($E81/$F81))),0)</f>
        <v>Na startdatum aangekocht</v>
      </c>
    </row>
    <row r="82" spans="2:21" ht="13" x14ac:dyDescent="0.15">
      <c r="B82" s="93"/>
      <c r="C82" s="93"/>
      <c r="D82" s="95"/>
      <c r="E82" s="96"/>
      <c r="F82" s="97"/>
      <c r="G82" s="131">
        <f t="shared" si="3"/>
        <v>0</v>
      </c>
      <c r="H82" s="96"/>
      <c r="I82" s="132">
        <f t="shared" si="5"/>
        <v>0</v>
      </c>
      <c r="J82" s="94"/>
      <c r="K82" s="94"/>
      <c r="L82" s="96"/>
      <c r="M82" s="315">
        <f t="shared" si="6"/>
        <v>0</v>
      </c>
      <c r="N82" s="315">
        <f t="shared" si="4"/>
        <v>0</v>
      </c>
      <c r="O82" s="310">
        <f t="shared" si="7"/>
        <v>0</v>
      </c>
      <c r="P82" s="42"/>
      <c r="Q82" s="42"/>
      <c r="R82" s="42"/>
      <c r="S82" s="42"/>
      <c r="T82" s="337"/>
      <c r="U82" s="131" t="str">
        <f>IFERROR(IF(D82&gt;=Deelnemersoverzicht!$B$9,"Na startdatum aangekocht", IF(DATEDIF('Begroting P'!$D82,Startdatum,"D")&gt;0,IF((('Begroting P'!$F82-((DATEDIF($D82,Startdatum,"M")/12)))*($E82/$F82))&lt;0,"Dit is afgeschreven!",(('Begroting P'!$F82-((DATEDIF($D82,Startdatum,"M")/12)))*($E82/$F82))),($E82/$F82))),0)</f>
        <v>Na startdatum aangekocht</v>
      </c>
    </row>
    <row r="83" spans="2:21" ht="13" x14ac:dyDescent="0.15">
      <c r="B83" s="93"/>
      <c r="C83" s="93"/>
      <c r="D83" s="95"/>
      <c r="E83" s="96"/>
      <c r="F83" s="97"/>
      <c r="G83" s="131">
        <f>IFERROR(E83/F83,0)</f>
        <v>0</v>
      </c>
      <c r="H83" s="96"/>
      <c r="I83" s="132">
        <f t="shared" si="5"/>
        <v>0</v>
      </c>
      <c r="J83" s="94"/>
      <c r="K83" s="94"/>
      <c r="L83" s="96"/>
      <c r="M83" s="315">
        <f t="shared" si="6"/>
        <v>0</v>
      </c>
      <c r="N83" s="315">
        <f t="shared" si="4"/>
        <v>0</v>
      </c>
      <c r="O83" s="310">
        <f t="shared" si="7"/>
        <v>0</v>
      </c>
      <c r="P83" s="42"/>
      <c r="Q83" s="42"/>
      <c r="R83" s="42"/>
      <c r="S83" s="42"/>
      <c r="T83" s="337"/>
      <c r="U83" s="131" t="str">
        <f>IFERROR(IF(D83&gt;=Deelnemersoverzicht!$B$9,"Na startdatum aangekocht", IF(DATEDIF('Begroting P'!$D83,Startdatum,"D")&gt;0,IF((('Begroting P'!$F83-((DATEDIF($D83,Startdatum,"M")/12)))*($E83/$F83))&lt;0,"Dit is afgeschreven!",(('Begroting P'!$F83-((DATEDIF($D83,Startdatum,"M")/12)))*($E83/$F83))),($E83/$F83))),0)</f>
        <v>Na startdatum aangekocht</v>
      </c>
    </row>
    <row r="84" spans="2:21" ht="13" x14ac:dyDescent="0.15">
      <c r="B84" s="312"/>
      <c r="C84" s="312"/>
      <c r="D84" s="312"/>
      <c r="E84" s="312"/>
      <c r="F84" s="312"/>
      <c r="G84" s="312"/>
      <c r="H84" s="312" t="s">
        <v>256</v>
      </c>
      <c r="I84" s="312"/>
      <c r="J84" s="312"/>
      <c r="K84" s="312"/>
      <c r="L84" s="312"/>
      <c r="M84" s="167">
        <f>SUM(M62:M83)</f>
        <v>0</v>
      </c>
      <c r="N84" s="167">
        <f>SUM(N62:N83)</f>
        <v>0</v>
      </c>
      <c r="O84" s="167">
        <f>SUM(O62:O83)</f>
        <v>0</v>
      </c>
      <c r="P84" s="42"/>
      <c r="Q84" s="42"/>
      <c r="R84" s="42"/>
      <c r="S84" s="42"/>
      <c r="T84" s="337"/>
    </row>
    <row r="85" spans="2:21" ht="13" x14ac:dyDescent="0.15">
      <c r="B85" s="319"/>
      <c r="C85" s="361"/>
      <c r="D85" s="319"/>
      <c r="E85" s="319"/>
      <c r="F85" s="319"/>
      <c r="G85" s="319"/>
      <c r="H85" s="319"/>
      <c r="I85" s="319"/>
      <c r="J85" s="319"/>
      <c r="K85" s="319"/>
      <c r="L85" s="319"/>
      <c r="M85" s="319"/>
      <c r="N85" s="319"/>
      <c r="O85" s="319"/>
      <c r="P85" s="42"/>
      <c r="Q85" s="42"/>
      <c r="R85" s="42"/>
      <c r="S85" s="42"/>
      <c r="T85" s="337"/>
    </row>
    <row r="86" spans="2:21" ht="13" x14ac:dyDescent="0.15">
      <c r="B86" s="324" t="s">
        <v>257</v>
      </c>
      <c r="C86" s="324" t="s">
        <v>258</v>
      </c>
      <c r="D86" s="325"/>
      <c r="E86" s="325"/>
      <c r="F86" s="325"/>
      <c r="G86" s="325"/>
      <c r="H86" s="325"/>
      <c r="I86" s="325"/>
      <c r="J86" s="325"/>
      <c r="K86" s="325"/>
      <c r="L86" s="325"/>
      <c r="M86" s="325"/>
      <c r="N86" s="325"/>
      <c r="O86" s="325"/>
      <c r="P86" s="326"/>
      <c r="Q86" s="327"/>
      <c r="R86" s="327"/>
      <c r="S86" s="327"/>
      <c r="T86" s="319"/>
    </row>
    <row r="87" spans="2:21" ht="13" x14ac:dyDescent="0.15">
      <c r="B87" s="312" t="s">
        <v>259</v>
      </c>
      <c r="C87" s="319"/>
      <c r="D87" s="319"/>
      <c r="E87" s="319"/>
      <c r="F87" s="319"/>
      <c r="G87" s="319"/>
      <c r="H87" s="319"/>
      <c r="I87" s="319"/>
      <c r="J87" s="319"/>
      <c r="K87" s="319"/>
      <c r="L87" s="319"/>
      <c r="M87" s="319"/>
      <c r="N87" s="319"/>
      <c r="O87" s="319"/>
      <c r="P87" s="337"/>
      <c r="Q87" s="337"/>
      <c r="R87" s="337"/>
      <c r="S87" s="337"/>
      <c r="T87" s="319"/>
    </row>
    <row r="88" spans="2:21" ht="25.5" customHeight="1" x14ac:dyDescent="0.2">
      <c r="D88" s="354" t="str">
        <f>IF(COUNTA(D90:D107)&lt;COUNTA(E90:E107),"Let op! Vul ook de aanschafdatum in!","")</f>
        <v/>
      </c>
      <c r="E88" s="363"/>
      <c r="F88" s="363"/>
      <c r="G88" s="364"/>
      <c r="H88" s="459"/>
      <c r="I88" s="460"/>
      <c r="J88" s="442" t="s">
        <v>260</v>
      </c>
      <c r="K88" s="443"/>
      <c r="L88" s="444"/>
      <c r="M88" s="434" t="s">
        <v>236</v>
      </c>
      <c r="N88" s="435"/>
      <c r="O88" s="436"/>
      <c r="P88" s="337"/>
      <c r="Q88" s="337"/>
      <c r="R88" s="337"/>
      <c r="S88" s="337"/>
      <c r="T88" s="319"/>
    </row>
    <row r="89" spans="2:21" ht="42" x14ac:dyDescent="0.15">
      <c r="B89" s="72" t="s">
        <v>237</v>
      </c>
      <c r="C89" s="365" t="s">
        <v>247</v>
      </c>
      <c r="D89" s="366" t="s">
        <v>261</v>
      </c>
      <c r="E89" s="367" t="s">
        <v>249</v>
      </c>
      <c r="F89" s="365" t="s">
        <v>250</v>
      </c>
      <c r="G89" s="368"/>
      <c r="H89" s="369" t="s">
        <v>262</v>
      </c>
      <c r="I89" s="359" t="s">
        <v>263</v>
      </c>
      <c r="J89" s="72" t="str">
        <f>+J19</f>
        <v>Industrieel onderzoek</v>
      </c>
      <c r="K89" s="72" t="str">
        <f>+K19</f>
        <v>Experimentele ontwikkeling</v>
      </c>
      <c r="L89" s="359" t="s">
        <v>254</v>
      </c>
      <c r="M89" s="72" t="str">
        <f>+J19</f>
        <v>Industrieel onderzoek</v>
      </c>
      <c r="N89" s="72" t="str">
        <f>+K19</f>
        <v>Experimentele ontwikkeling</v>
      </c>
      <c r="O89" s="72" t="s">
        <v>242</v>
      </c>
      <c r="P89" s="337"/>
      <c r="Q89" s="337"/>
      <c r="R89" s="337"/>
      <c r="S89" s="337"/>
      <c r="T89" s="319"/>
      <c r="U89" s="360" t="s">
        <v>255</v>
      </c>
    </row>
    <row r="90" spans="2:21" ht="13" x14ac:dyDescent="0.15">
      <c r="B90" s="98"/>
      <c r="C90" s="99"/>
      <c r="D90" s="95"/>
      <c r="E90" s="100"/>
      <c r="F90" s="206"/>
      <c r="G90" s="308"/>
      <c r="H90" s="370">
        <f>IFERROR(E90-I90,0)</f>
        <v>0</v>
      </c>
      <c r="I90" s="134">
        <f>IFERROR((E90/F90)*(Deelnemersoverzicht!$B$10-(DATEDIF(Startdatum,D90,"D")/365)),0)</f>
        <v>0</v>
      </c>
      <c r="J90" s="94"/>
      <c r="K90" s="94"/>
      <c r="L90" s="101"/>
      <c r="M90" s="315">
        <f t="shared" ref="M90:M107" si="8">+H90*J90</f>
        <v>0</v>
      </c>
      <c r="N90" s="315">
        <f t="shared" ref="N90:N107" si="9">+H90*K90</f>
        <v>0</v>
      </c>
      <c r="O90" s="310">
        <f>I90*L90</f>
        <v>0</v>
      </c>
      <c r="P90" s="337"/>
      <c r="Q90" s="337"/>
      <c r="R90" s="337"/>
      <c r="S90" s="337"/>
      <c r="T90" s="319"/>
      <c r="U90" s="131" t="str">
        <f>IFERROR(IF(D90&gt;=Deelnemersoverzicht!$B$9,"Na startdatum aangekocht", IF(DATEDIF('Begroting P'!$D90,Startdatum,"D")&gt;0,IF((('Begroting P'!$F90-((DATEDIF($D90,Startdatum,"M")/12)))*($E90/$F90))&lt;0,0,(('Begroting P'!$F90-((DATEDIF($D90,Startdatum,"M")/12)))*($E90/$F90))),($E90/$F90))),0)</f>
        <v>Na startdatum aangekocht</v>
      </c>
    </row>
    <row r="91" spans="2:21" ht="13" x14ac:dyDescent="0.15">
      <c r="B91" s="98"/>
      <c r="C91" s="99"/>
      <c r="D91" s="95"/>
      <c r="E91" s="100"/>
      <c r="F91" s="206"/>
      <c r="G91" s="308"/>
      <c r="H91" s="370">
        <f t="shared" ref="H91:H107" si="10">IFERROR(E91-I91,0)</f>
        <v>0</v>
      </c>
      <c r="I91" s="134">
        <f>IFERROR((E91/F91)*(Deelnemersoverzicht!$B$10-(DATEDIF(Startdatum,D91,"D")/365)),0)</f>
        <v>0</v>
      </c>
      <c r="J91" s="94"/>
      <c r="K91" s="94"/>
      <c r="L91" s="101"/>
      <c r="M91" s="315">
        <f t="shared" si="8"/>
        <v>0</v>
      </c>
      <c r="N91" s="315">
        <f t="shared" si="9"/>
        <v>0</v>
      </c>
      <c r="O91" s="310">
        <f t="shared" ref="O91:O107" si="11">I91*L91</f>
        <v>0</v>
      </c>
      <c r="P91" s="337"/>
      <c r="Q91" s="337"/>
      <c r="R91" s="337"/>
      <c r="S91" s="337"/>
      <c r="T91" s="319"/>
      <c r="U91" s="131" t="str">
        <f>IFERROR(IF(D91&gt;=Deelnemersoverzicht!$B$9,"Na startdatum aangekocht", IF(DATEDIF('Begroting P'!$D91,Startdatum,"D")&gt;0,IF((('Begroting P'!$F91-((DATEDIF($D91,Startdatum,"M")/12)))*($E91/$F91))&lt;0,0,(('Begroting P'!$F91-((DATEDIF($D91,Startdatum,"M")/12)))*($E91/$F91))),($E91/$F91))),0)</f>
        <v>Na startdatum aangekocht</v>
      </c>
    </row>
    <row r="92" spans="2:21" ht="13" x14ac:dyDescent="0.15">
      <c r="B92" s="98"/>
      <c r="C92" s="99"/>
      <c r="D92" s="95"/>
      <c r="E92" s="100"/>
      <c r="F92" s="206"/>
      <c r="G92" s="308"/>
      <c r="H92" s="370">
        <f t="shared" si="10"/>
        <v>0</v>
      </c>
      <c r="I92" s="134">
        <f>IFERROR((E92/F92)*(Deelnemersoverzicht!$B$10-(DATEDIF(Startdatum,D92,"D")/365)),0)</f>
        <v>0</v>
      </c>
      <c r="J92" s="94"/>
      <c r="K92" s="94"/>
      <c r="L92" s="101"/>
      <c r="M92" s="315">
        <f t="shared" si="8"/>
        <v>0</v>
      </c>
      <c r="N92" s="315">
        <f t="shared" si="9"/>
        <v>0</v>
      </c>
      <c r="O92" s="310">
        <f t="shared" si="11"/>
        <v>0</v>
      </c>
      <c r="P92" s="337"/>
      <c r="Q92" s="337"/>
      <c r="R92" s="337"/>
      <c r="S92" s="337"/>
      <c r="T92" s="319"/>
      <c r="U92" s="131" t="str">
        <f>IFERROR(IF(D92&gt;=Deelnemersoverzicht!$B$9,"Na startdatum aangekocht", IF(DATEDIF('Begroting P'!$D92,Startdatum,"D")&gt;0,IF((('Begroting P'!$F92-((DATEDIF($D92,Startdatum,"M")/12)))*($E92/$F92))&lt;0,0,(('Begroting P'!$F92-((DATEDIF($D92,Startdatum,"M")/12)))*($E92/$F92))),($E92/$F92))),0)</f>
        <v>Na startdatum aangekocht</v>
      </c>
    </row>
    <row r="93" spans="2:21" ht="13" x14ac:dyDescent="0.15">
      <c r="B93" s="98"/>
      <c r="C93" s="99"/>
      <c r="D93" s="95"/>
      <c r="E93" s="100"/>
      <c r="F93" s="206"/>
      <c r="G93" s="308"/>
      <c r="H93" s="370">
        <f t="shared" si="10"/>
        <v>0</v>
      </c>
      <c r="I93" s="134">
        <f>IFERROR((E93/F93)*(Deelnemersoverzicht!$B$10-(DATEDIF(Startdatum,D93,"D")/365)),0)</f>
        <v>0</v>
      </c>
      <c r="J93" s="94"/>
      <c r="K93" s="94"/>
      <c r="L93" s="101"/>
      <c r="M93" s="315">
        <f t="shared" si="8"/>
        <v>0</v>
      </c>
      <c r="N93" s="315">
        <f t="shared" si="9"/>
        <v>0</v>
      </c>
      <c r="O93" s="310">
        <f t="shared" si="11"/>
        <v>0</v>
      </c>
      <c r="P93" s="337"/>
      <c r="Q93" s="337"/>
      <c r="R93" s="337"/>
      <c r="S93" s="337"/>
      <c r="T93" s="319"/>
      <c r="U93" s="131" t="str">
        <f>IFERROR(IF(D93&gt;=Deelnemersoverzicht!$B$9,"Na startdatum aangekocht", IF(DATEDIF('Begroting P'!$D93,Startdatum,"D")&gt;0,IF((('Begroting P'!$F93-((DATEDIF($D93,Startdatum,"M")/12)))*($E93/$F93))&lt;0,0,(('Begroting P'!$F93-((DATEDIF($D93,Startdatum,"M")/12)))*($E93/$F93))),($E93/$F93))),0)</f>
        <v>Na startdatum aangekocht</v>
      </c>
    </row>
    <row r="94" spans="2:21" ht="13" x14ac:dyDescent="0.15">
      <c r="B94" s="98"/>
      <c r="C94" s="99"/>
      <c r="D94" s="95"/>
      <c r="E94" s="100"/>
      <c r="F94" s="206"/>
      <c r="G94" s="308"/>
      <c r="H94" s="370">
        <f t="shared" si="10"/>
        <v>0</v>
      </c>
      <c r="I94" s="134">
        <f>IFERROR((E94/F94)*(Deelnemersoverzicht!$B$10-(DATEDIF(Startdatum,D94,"D")/365)),0)</f>
        <v>0</v>
      </c>
      <c r="J94" s="94"/>
      <c r="K94" s="94"/>
      <c r="L94" s="101"/>
      <c r="M94" s="315">
        <f t="shared" si="8"/>
        <v>0</v>
      </c>
      <c r="N94" s="315">
        <f t="shared" si="9"/>
        <v>0</v>
      </c>
      <c r="O94" s="310">
        <f t="shared" si="11"/>
        <v>0</v>
      </c>
      <c r="P94" s="337"/>
      <c r="Q94" s="337"/>
      <c r="R94" s="337"/>
      <c r="S94" s="337"/>
      <c r="T94" s="319"/>
      <c r="U94" s="131" t="str">
        <f>IFERROR(IF(D94&gt;=Deelnemersoverzicht!$B$9,"Na startdatum aangekocht", IF(DATEDIF('Begroting P'!$D94,Startdatum,"D")&gt;0,IF((('Begroting P'!$F94-((DATEDIF($D94,Startdatum,"M")/12)))*($E94/$F94))&lt;0,0,(('Begroting P'!$F94-((DATEDIF($D94,Startdatum,"M")/12)))*($E94/$F94))),($E94/$F94))),0)</f>
        <v>Na startdatum aangekocht</v>
      </c>
    </row>
    <row r="95" spans="2:21" ht="13" x14ac:dyDescent="0.15">
      <c r="B95" s="98"/>
      <c r="C95" s="99"/>
      <c r="D95" s="95"/>
      <c r="E95" s="100"/>
      <c r="F95" s="206"/>
      <c r="G95" s="308"/>
      <c r="H95" s="370">
        <f t="shared" si="10"/>
        <v>0</v>
      </c>
      <c r="I95" s="134">
        <f>IFERROR((E95/F95)*(Deelnemersoverzicht!$B$10-(DATEDIF(Startdatum,D95,"D")/365)),0)</f>
        <v>0</v>
      </c>
      <c r="J95" s="94"/>
      <c r="K95" s="94"/>
      <c r="L95" s="101"/>
      <c r="M95" s="315">
        <f t="shared" si="8"/>
        <v>0</v>
      </c>
      <c r="N95" s="315">
        <f t="shared" si="9"/>
        <v>0</v>
      </c>
      <c r="O95" s="310">
        <f t="shared" si="11"/>
        <v>0</v>
      </c>
      <c r="P95" s="337"/>
      <c r="Q95" s="337"/>
      <c r="R95" s="337"/>
      <c r="S95" s="337"/>
      <c r="T95" s="319"/>
      <c r="U95" s="131" t="str">
        <f>IFERROR(IF(D95&gt;=Deelnemersoverzicht!$B$9,"Na startdatum aangekocht", IF(DATEDIF('Begroting P'!$D95,Startdatum,"D")&gt;0,IF((('Begroting P'!$F95-((DATEDIF($D95,Startdatum,"M")/12)))*($E95/$F95))&lt;0,0,(('Begroting P'!$F95-((DATEDIF($D95,Startdatum,"M")/12)))*($E95/$F95))),($E95/$F95))),0)</f>
        <v>Na startdatum aangekocht</v>
      </c>
    </row>
    <row r="96" spans="2:21" ht="13" x14ac:dyDescent="0.15">
      <c r="B96" s="98"/>
      <c r="C96" s="99"/>
      <c r="D96" s="95"/>
      <c r="E96" s="100"/>
      <c r="F96" s="206"/>
      <c r="G96" s="308"/>
      <c r="H96" s="370">
        <f t="shared" si="10"/>
        <v>0</v>
      </c>
      <c r="I96" s="134">
        <f>IFERROR((E96/F96)*(Deelnemersoverzicht!$B$10-(DATEDIF(Startdatum,D96,"D")/365)),0)</f>
        <v>0</v>
      </c>
      <c r="J96" s="94"/>
      <c r="K96" s="94"/>
      <c r="L96" s="101"/>
      <c r="M96" s="315">
        <f t="shared" si="8"/>
        <v>0</v>
      </c>
      <c r="N96" s="315">
        <f t="shared" si="9"/>
        <v>0</v>
      </c>
      <c r="O96" s="310">
        <f t="shared" si="11"/>
        <v>0</v>
      </c>
      <c r="P96" s="337"/>
      <c r="Q96" s="337"/>
      <c r="R96" s="337"/>
      <c r="S96" s="337"/>
      <c r="T96" s="319"/>
      <c r="U96" s="131" t="str">
        <f>IFERROR(IF(D96&gt;=Deelnemersoverzicht!$B$9,"Na startdatum aangekocht", IF(DATEDIF('Begroting P'!$D96,Startdatum,"D")&gt;0,IF((('Begroting P'!$F96-((DATEDIF($D96,Startdatum,"M")/12)))*($E96/$F96))&lt;0,0,(('Begroting P'!$F96-((DATEDIF($D96,Startdatum,"M")/12)))*($E96/$F96))),($E96/$F96))),0)</f>
        <v>Na startdatum aangekocht</v>
      </c>
    </row>
    <row r="97" spans="2:21" ht="13" x14ac:dyDescent="0.15">
      <c r="B97" s="98"/>
      <c r="C97" s="99"/>
      <c r="D97" s="95"/>
      <c r="E97" s="100"/>
      <c r="F97" s="206"/>
      <c r="G97" s="308"/>
      <c r="H97" s="370">
        <f t="shared" si="10"/>
        <v>0</v>
      </c>
      <c r="I97" s="134">
        <f>IFERROR((E97/F97)*(Deelnemersoverzicht!$B$10-(DATEDIF(Startdatum,D97,"D")/365)),0)</f>
        <v>0</v>
      </c>
      <c r="J97" s="94"/>
      <c r="K97" s="94"/>
      <c r="L97" s="101"/>
      <c r="M97" s="315">
        <f t="shared" si="8"/>
        <v>0</v>
      </c>
      <c r="N97" s="315">
        <f t="shared" si="9"/>
        <v>0</v>
      </c>
      <c r="O97" s="310">
        <f t="shared" si="11"/>
        <v>0</v>
      </c>
      <c r="P97" s="337"/>
      <c r="Q97" s="337"/>
      <c r="R97" s="337"/>
      <c r="S97" s="337"/>
      <c r="T97" s="319"/>
      <c r="U97" s="131" t="str">
        <f>IFERROR(IF(D97&gt;=Deelnemersoverzicht!$B$9,"Na startdatum aangekocht", IF(DATEDIF('Begroting P'!$D97,Startdatum,"D")&gt;0,IF((('Begroting P'!$F97-((DATEDIF($D97,Startdatum,"M")/12)))*($E97/$F97))&lt;0,0,(('Begroting P'!$F97-((DATEDIF($D97,Startdatum,"M")/12)))*($E97/$F97))),($E97/$F97))),0)</f>
        <v>Na startdatum aangekocht</v>
      </c>
    </row>
    <row r="98" spans="2:21" ht="13" x14ac:dyDescent="0.15">
      <c r="B98" s="98"/>
      <c r="C98" s="99"/>
      <c r="D98" s="95"/>
      <c r="E98" s="100"/>
      <c r="F98" s="206"/>
      <c r="G98" s="308"/>
      <c r="H98" s="370">
        <f t="shared" si="10"/>
        <v>0</v>
      </c>
      <c r="I98" s="134">
        <f>IFERROR((E98/F98)*(Deelnemersoverzicht!$B$10-(DATEDIF(Startdatum,D98,"D")/365)),0)</f>
        <v>0</v>
      </c>
      <c r="J98" s="94"/>
      <c r="K98" s="94"/>
      <c r="L98" s="102"/>
      <c r="M98" s="315">
        <f t="shared" si="8"/>
        <v>0</v>
      </c>
      <c r="N98" s="315">
        <f t="shared" si="9"/>
        <v>0</v>
      </c>
      <c r="O98" s="310">
        <f t="shared" si="11"/>
        <v>0</v>
      </c>
      <c r="P98" s="337"/>
      <c r="Q98" s="337"/>
      <c r="R98" s="337"/>
      <c r="S98" s="337"/>
      <c r="T98" s="319"/>
      <c r="U98" s="131" t="str">
        <f>IFERROR(IF(D98&gt;=Deelnemersoverzicht!$B$9,"Na startdatum aangekocht", IF(DATEDIF('Begroting P'!$D98,Startdatum,"D")&gt;0,IF((('Begroting P'!$F98-((DATEDIF($D98,Startdatum,"M")/12)))*($E98/$F98))&lt;0,0,(('Begroting P'!$F98-((DATEDIF($D98,Startdatum,"M")/12)))*($E98/$F98))),($E98/$F98))),0)</f>
        <v>Na startdatum aangekocht</v>
      </c>
    </row>
    <row r="99" spans="2:21" ht="13" x14ac:dyDescent="0.15">
      <c r="B99" s="98"/>
      <c r="C99" s="99"/>
      <c r="D99" s="95"/>
      <c r="E99" s="100"/>
      <c r="F99" s="206"/>
      <c r="G99" s="308"/>
      <c r="H99" s="370">
        <f t="shared" si="10"/>
        <v>0</v>
      </c>
      <c r="I99" s="134">
        <f>IFERROR((E99/F99)*(Deelnemersoverzicht!$B$10-(DATEDIF(Startdatum,D99,"D")/365)),0)</f>
        <v>0</v>
      </c>
      <c r="J99" s="94"/>
      <c r="K99" s="94"/>
      <c r="L99" s="102"/>
      <c r="M99" s="315">
        <f t="shared" si="8"/>
        <v>0</v>
      </c>
      <c r="N99" s="315">
        <f t="shared" si="9"/>
        <v>0</v>
      </c>
      <c r="O99" s="310">
        <f t="shared" si="11"/>
        <v>0</v>
      </c>
      <c r="P99" s="337"/>
      <c r="Q99" s="337"/>
      <c r="R99" s="337"/>
      <c r="S99" s="337"/>
      <c r="T99" s="319"/>
      <c r="U99" s="131" t="str">
        <f>IFERROR(IF(D99&gt;=Deelnemersoverzicht!$B$9,"Na startdatum aangekocht", IF(DATEDIF('Begroting P'!$D99,Startdatum,"D")&gt;0,IF((('Begroting P'!$F99-((DATEDIF($D99,Startdatum,"M")/12)))*($E99/$F99))&lt;0,0,(('Begroting P'!$F99-((DATEDIF($D99,Startdatum,"M")/12)))*($E99/$F99))),($E99/$F99))),0)</f>
        <v>Na startdatum aangekocht</v>
      </c>
    </row>
    <row r="100" spans="2:21" ht="13" x14ac:dyDescent="0.15">
      <c r="B100" s="98"/>
      <c r="C100" s="99"/>
      <c r="D100" s="95"/>
      <c r="E100" s="100"/>
      <c r="F100" s="206"/>
      <c r="G100" s="308"/>
      <c r="H100" s="370">
        <f t="shared" si="10"/>
        <v>0</v>
      </c>
      <c r="I100" s="134">
        <f>IFERROR((E100/F100)*(Deelnemersoverzicht!$B$10-(DATEDIF(Startdatum,D100,"D")/365)),0)</f>
        <v>0</v>
      </c>
      <c r="J100" s="94"/>
      <c r="K100" s="94"/>
      <c r="L100" s="101"/>
      <c r="M100" s="315">
        <f t="shared" si="8"/>
        <v>0</v>
      </c>
      <c r="N100" s="315">
        <f t="shared" si="9"/>
        <v>0</v>
      </c>
      <c r="O100" s="310">
        <f t="shared" si="11"/>
        <v>0</v>
      </c>
      <c r="P100" s="337"/>
      <c r="Q100" s="337"/>
      <c r="R100" s="337"/>
      <c r="S100" s="337"/>
      <c r="T100" s="319"/>
      <c r="U100" s="131" t="str">
        <f>IFERROR(IF(D100&gt;=Deelnemersoverzicht!$B$9,"Na startdatum aangekocht", IF(DATEDIF('Begroting P'!$D100,Startdatum,"D")&gt;0,IF((('Begroting P'!$F100-((DATEDIF($D100,Startdatum,"M")/12)))*($E100/$F100))&lt;0,0,(('Begroting P'!$F100-((DATEDIF($D100,Startdatum,"M")/12)))*($E100/$F100))),($E100/$F100))),0)</f>
        <v>Na startdatum aangekocht</v>
      </c>
    </row>
    <row r="101" spans="2:21" ht="13" x14ac:dyDescent="0.15">
      <c r="B101" s="98"/>
      <c r="C101" s="99"/>
      <c r="D101" s="95"/>
      <c r="E101" s="100"/>
      <c r="F101" s="206"/>
      <c r="G101" s="308"/>
      <c r="H101" s="370">
        <f t="shared" si="10"/>
        <v>0</v>
      </c>
      <c r="I101" s="134">
        <f>IFERROR((E101/F101)*(Deelnemersoverzicht!$B$10-(DATEDIF(Startdatum,D101,"D")/365)),0)</f>
        <v>0</v>
      </c>
      <c r="J101" s="94"/>
      <c r="K101" s="94"/>
      <c r="L101" s="101"/>
      <c r="M101" s="315">
        <f t="shared" si="8"/>
        <v>0</v>
      </c>
      <c r="N101" s="315">
        <f t="shared" si="9"/>
        <v>0</v>
      </c>
      <c r="O101" s="310">
        <f t="shared" si="11"/>
        <v>0</v>
      </c>
      <c r="P101" s="337"/>
      <c r="Q101" s="337"/>
      <c r="R101" s="337"/>
      <c r="S101" s="337"/>
      <c r="T101" s="319"/>
      <c r="U101" s="131" t="str">
        <f>IFERROR(IF(D101&gt;=Deelnemersoverzicht!$B$9,"Na startdatum aangekocht", IF(DATEDIF('Begroting P'!$D101,Startdatum,"D")&gt;0,IF((('Begroting P'!$F101-((DATEDIF($D101,Startdatum,"M")/12)))*($E101/$F101))&lt;0,0,(('Begroting P'!$F101-((DATEDIF($D101,Startdatum,"M")/12)))*($E101/$F101))),($E101/$F101))),0)</f>
        <v>Na startdatum aangekocht</v>
      </c>
    </row>
    <row r="102" spans="2:21" ht="13" x14ac:dyDescent="0.15">
      <c r="B102" s="98"/>
      <c r="C102" s="99"/>
      <c r="D102" s="95"/>
      <c r="E102" s="100"/>
      <c r="F102" s="206"/>
      <c r="G102" s="308"/>
      <c r="H102" s="370">
        <f t="shared" si="10"/>
        <v>0</v>
      </c>
      <c r="I102" s="134">
        <f>IFERROR((E102/F102)*(Deelnemersoverzicht!$B$10-(DATEDIF(Startdatum,D102,"D")/365)),0)</f>
        <v>0</v>
      </c>
      <c r="J102" s="94"/>
      <c r="K102" s="94"/>
      <c r="L102" s="101"/>
      <c r="M102" s="315">
        <f t="shared" si="8"/>
        <v>0</v>
      </c>
      <c r="N102" s="315">
        <f t="shared" si="9"/>
        <v>0</v>
      </c>
      <c r="O102" s="310">
        <f t="shared" si="11"/>
        <v>0</v>
      </c>
      <c r="P102" s="337"/>
      <c r="Q102" s="337"/>
      <c r="R102" s="337"/>
      <c r="S102" s="337"/>
      <c r="T102" s="319"/>
      <c r="U102" s="131" t="str">
        <f>IFERROR(IF(D102&gt;=Deelnemersoverzicht!$B$9,"Na startdatum aangekocht", IF(DATEDIF('Begroting P'!$D102,Startdatum,"D")&gt;0,IF((('Begroting P'!$F102-((DATEDIF($D102,Startdatum,"M")/12)))*($E102/$F102))&lt;0,0,(('Begroting P'!$F102-((DATEDIF($D102,Startdatum,"M")/12)))*($E102/$F102))),($E102/$F102))),0)</f>
        <v>Na startdatum aangekocht</v>
      </c>
    </row>
    <row r="103" spans="2:21" ht="13" x14ac:dyDescent="0.15">
      <c r="B103" s="98"/>
      <c r="C103" s="99"/>
      <c r="D103" s="95"/>
      <c r="E103" s="100"/>
      <c r="F103" s="206"/>
      <c r="G103" s="308"/>
      <c r="H103" s="370">
        <f t="shared" si="10"/>
        <v>0</v>
      </c>
      <c r="I103" s="134">
        <f>IFERROR((E103/F103)*(Deelnemersoverzicht!$B$10-(DATEDIF(Startdatum,D103,"D")/365)),0)</f>
        <v>0</v>
      </c>
      <c r="J103" s="94"/>
      <c r="K103" s="94"/>
      <c r="L103" s="101"/>
      <c r="M103" s="315">
        <f t="shared" si="8"/>
        <v>0</v>
      </c>
      <c r="N103" s="315">
        <f t="shared" si="9"/>
        <v>0</v>
      </c>
      <c r="O103" s="310">
        <f t="shared" si="11"/>
        <v>0</v>
      </c>
      <c r="P103" s="337"/>
      <c r="Q103" s="337"/>
      <c r="R103" s="337"/>
      <c r="S103" s="337"/>
      <c r="T103" s="319"/>
      <c r="U103" s="131" t="str">
        <f>IFERROR(IF(D103&gt;=Deelnemersoverzicht!$B$9,"Na startdatum aangekocht", IF(DATEDIF('Begroting P'!$D103,Startdatum,"D")&gt;0,IF((('Begroting P'!$F103-((DATEDIF($D103,Startdatum,"M")/12)))*($E103/$F103))&lt;0,0,(('Begroting P'!$F103-((DATEDIF($D103,Startdatum,"M")/12)))*($E103/$F103))),($E103/$F103))),0)</f>
        <v>Na startdatum aangekocht</v>
      </c>
    </row>
    <row r="104" spans="2:21" ht="13" x14ac:dyDescent="0.15">
      <c r="B104" s="98"/>
      <c r="C104" s="99"/>
      <c r="D104" s="95"/>
      <c r="E104" s="100"/>
      <c r="F104" s="206"/>
      <c r="G104" s="308"/>
      <c r="H104" s="370">
        <f t="shared" si="10"/>
        <v>0</v>
      </c>
      <c r="I104" s="134">
        <f>IFERROR((E104/F104)*(Deelnemersoverzicht!$B$10-(DATEDIF(Startdatum,D104,"D")/365)),0)</f>
        <v>0</v>
      </c>
      <c r="J104" s="94"/>
      <c r="K104" s="94"/>
      <c r="L104" s="101"/>
      <c r="M104" s="315">
        <f t="shared" si="8"/>
        <v>0</v>
      </c>
      <c r="N104" s="315">
        <f t="shared" si="9"/>
        <v>0</v>
      </c>
      <c r="O104" s="310">
        <f t="shared" si="11"/>
        <v>0</v>
      </c>
      <c r="P104" s="337"/>
      <c r="Q104" s="337"/>
      <c r="R104" s="337"/>
      <c r="S104" s="337"/>
      <c r="T104" s="319"/>
      <c r="U104" s="131" t="str">
        <f>IFERROR(IF(D104&gt;=Deelnemersoverzicht!$B$9,"Na startdatum aangekocht", IF(DATEDIF('Begroting P'!$D104,Startdatum,"D")&gt;0,IF((('Begroting P'!$F104-((DATEDIF($D104,Startdatum,"M")/12)))*($E104/$F104))&lt;0,0,(('Begroting P'!$F104-((DATEDIF($D104,Startdatum,"M")/12)))*($E104/$F104))),($E104/$F104))),0)</f>
        <v>Na startdatum aangekocht</v>
      </c>
    </row>
    <row r="105" spans="2:21" ht="13" x14ac:dyDescent="0.15">
      <c r="B105" s="98"/>
      <c r="C105" s="99"/>
      <c r="D105" s="95"/>
      <c r="E105" s="100"/>
      <c r="F105" s="206"/>
      <c r="G105" s="308"/>
      <c r="H105" s="370">
        <f t="shared" si="10"/>
        <v>0</v>
      </c>
      <c r="I105" s="134">
        <f>IFERROR((E105/F105)*(Deelnemersoverzicht!$B$10-(DATEDIF(Startdatum,D105,"D")/365)),0)</f>
        <v>0</v>
      </c>
      <c r="J105" s="94"/>
      <c r="K105" s="94"/>
      <c r="L105" s="101"/>
      <c r="M105" s="315">
        <f t="shared" si="8"/>
        <v>0</v>
      </c>
      <c r="N105" s="315">
        <f t="shared" si="9"/>
        <v>0</v>
      </c>
      <c r="O105" s="310">
        <f t="shared" si="11"/>
        <v>0</v>
      </c>
      <c r="P105" s="337"/>
      <c r="Q105" s="337"/>
      <c r="R105" s="337"/>
      <c r="S105" s="337"/>
      <c r="T105" s="319"/>
      <c r="U105" s="131" t="str">
        <f>IFERROR(IF(D105&gt;=Deelnemersoverzicht!$B$9,"Na startdatum aangekocht", IF(DATEDIF('Begroting P'!$D105,Startdatum,"D")&gt;0,IF((('Begroting P'!$F105-((DATEDIF($D105,Startdatum,"M")/12)))*($E105/$F105))&lt;0,0,(('Begroting P'!$F105-((DATEDIF($D105,Startdatum,"M")/12)))*($E105/$F105))),($E105/$F105))),0)</f>
        <v>Na startdatum aangekocht</v>
      </c>
    </row>
    <row r="106" spans="2:21" ht="13" x14ac:dyDescent="0.15">
      <c r="B106" s="98"/>
      <c r="C106" s="99"/>
      <c r="D106" s="95"/>
      <c r="E106" s="100"/>
      <c r="F106" s="206"/>
      <c r="G106" s="308"/>
      <c r="H106" s="370">
        <f t="shared" si="10"/>
        <v>0</v>
      </c>
      <c r="I106" s="134">
        <f>IFERROR((E106/F106)*(Deelnemersoverzicht!$B$10-(DATEDIF(Startdatum,D106,"D")/365)),0)</f>
        <v>0</v>
      </c>
      <c r="J106" s="94"/>
      <c r="K106" s="94"/>
      <c r="L106" s="101"/>
      <c r="M106" s="315">
        <f t="shared" si="8"/>
        <v>0</v>
      </c>
      <c r="N106" s="315">
        <f t="shared" si="9"/>
        <v>0</v>
      </c>
      <c r="O106" s="310">
        <f t="shared" si="11"/>
        <v>0</v>
      </c>
      <c r="P106" s="337"/>
      <c r="Q106" s="337"/>
      <c r="R106" s="337"/>
      <c r="S106" s="337"/>
      <c r="T106" s="319"/>
      <c r="U106" s="131" t="str">
        <f>IFERROR(IF(D106&gt;=Deelnemersoverzicht!$B$9,"Na startdatum aangekocht", IF(DATEDIF('Begroting P'!$D106,Startdatum,"D")&gt;0,IF((('Begroting P'!$F106-((DATEDIF($D106,Startdatum,"M")/12)))*($E106/$F106))&lt;0,0,(('Begroting P'!$F106-((DATEDIF($D106,Startdatum,"M")/12)))*($E106/$F106))),($E106/$F106))),0)</f>
        <v>Na startdatum aangekocht</v>
      </c>
    </row>
    <row r="107" spans="2:21" ht="13" x14ac:dyDescent="0.15">
      <c r="B107" s="98"/>
      <c r="C107" s="99"/>
      <c r="D107" s="95"/>
      <c r="E107" s="100"/>
      <c r="F107" s="206"/>
      <c r="G107" s="308"/>
      <c r="H107" s="370">
        <f t="shared" si="10"/>
        <v>0</v>
      </c>
      <c r="I107" s="134">
        <f>IFERROR((E107/F107)*(Deelnemersoverzicht!$B$10-(DATEDIF(Startdatum,D107,"D")/365)),0)</f>
        <v>0</v>
      </c>
      <c r="J107" s="94"/>
      <c r="K107" s="94"/>
      <c r="L107" s="101"/>
      <c r="M107" s="315">
        <f t="shared" si="8"/>
        <v>0</v>
      </c>
      <c r="N107" s="315">
        <f t="shared" si="9"/>
        <v>0</v>
      </c>
      <c r="O107" s="310">
        <f t="shared" si="11"/>
        <v>0</v>
      </c>
      <c r="P107" s="337"/>
      <c r="Q107" s="337"/>
      <c r="R107" s="337"/>
      <c r="S107" s="337"/>
      <c r="T107" s="319"/>
      <c r="U107" s="131" t="str">
        <f>IFERROR(IF(D107&gt;=Deelnemersoverzicht!$B$9,"Na startdatum aangekocht", IF(DATEDIF('Begroting P'!$D107,Startdatum,"D")&gt;0,IF((('Begroting P'!$F107-((DATEDIF($D107,Startdatum,"M")/12)))*($E107/$F107))&lt;0,0,(('Begroting P'!$F107-((DATEDIF($D107,Startdatum,"M")/12)))*($E107/$F107))),($E107/$F107))),0)</f>
        <v>Na startdatum aangekocht</v>
      </c>
    </row>
    <row r="108" spans="2:21" s="312" customFormat="1" ht="13" x14ac:dyDescent="0.15">
      <c r="M108" s="167">
        <f t="shared" ref="M108:N108" si="12">SUM(M90:M107)</f>
        <v>0</v>
      </c>
      <c r="N108" s="167">
        <f t="shared" si="12"/>
        <v>0</v>
      </c>
      <c r="O108" s="167">
        <f>SUM(O90:O107)</f>
        <v>0</v>
      </c>
      <c r="P108" s="371"/>
      <c r="Q108" s="371"/>
      <c r="R108" s="371"/>
      <c r="S108" s="371"/>
    </row>
    <row r="109" spans="2:21" s="312" customFormat="1" ht="13" x14ac:dyDescent="0.15">
      <c r="P109" s="371"/>
      <c r="Q109" s="371"/>
      <c r="R109" s="371"/>
      <c r="S109" s="371"/>
    </row>
    <row r="110" spans="2:21" s="312" customFormat="1" ht="13" x14ac:dyDescent="0.15">
      <c r="B110" s="312" t="s">
        <v>264</v>
      </c>
      <c r="C110" s="319"/>
      <c r="J110" s="445" t="s">
        <v>265</v>
      </c>
      <c r="K110" s="446"/>
      <c r="L110" s="447"/>
      <c r="M110" s="434" t="s">
        <v>236</v>
      </c>
      <c r="N110" s="435"/>
      <c r="O110" s="436"/>
      <c r="P110" s="371"/>
      <c r="Q110" s="371"/>
      <c r="R110" s="371"/>
      <c r="S110" s="371"/>
    </row>
    <row r="111" spans="2:21" s="312" customFormat="1" ht="28" x14ac:dyDescent="0.15">
      <c r="B111" s="348" t="s">
        <v>237</v>
      </c>
      <c r="C111" s="452" t="s">
        <v>247</v>
      </c>
      <c r="D111" s="453"/>
      <c r="E111" s="453"/>
      <c r="F111" s="453"/>
      <c r="G111" s="453"/>
      <c r="H111" s="454"/>
      <c r="I111" s="365" t="s">
        <v>266</v>
      </c>
      <c r="J111" s="72" t="str">
        <f>+J19</f>
        <v>Industrieel onderzoek</v>
      </c>
      <c r="K111" s="72" t="str">
        <f>+K19</f>
        <v>Experimentele ontwikkeling</v>
      </c>
      <c r="L111" s="359" t="s">
        <v>254</v>
      </c>
      <c r="M111" s="72" t="str">
        <f>+J19</f>
        <v>Industrieel onderzoek</v>
      </c>
      <c r="N111" s="72" t="str">
        <f>+K19</f>
        <v>Experimentele ontwikkeling</v>
      </c>
      <c r="O111" s="348" t="s">
        <v>242</v>
      </c>
      <c r="P111" s="371"/>
      <c r="Q111" s="371"/>
      <c r="R111" s="371"/>
      <c r="S111" s="371"/>
    </row>
    <row r="112" spans="2:21" s="312" customFormat="1" ht="13" x14ac:dyDescent="0.15">
      <c r="B112" s="98"/>
      <c r="C112" s="426"/>
      <c r="D112" s="437"/>
      <c r="E112" s="437"/>
      <c r="F112" s="437"/>
      <c r="G112" s="437"/>
      <c r="H112" s="438"/>
      <c r="I112" s="99"/>
      <c r="J112" s="94"/>
      <c r="K112" s="94"/>
      <c r="L112" s="103"/>
      <c r="M112" s="315">
        <f>$I112*J112</f>
        <v>0</v>
      </c>
      <c r="N112" s="315">
        <f>$I112*K112</f>
        <v>0</v>
      </c>
      <c r="O112" s="133">
        <f>$I112*L112</f>
        <v>0</v>
      </c>
      <c r="P112" s="371"/>
      <c r="Q112" s="371"/>
      <c r="R112" s="371"/>
      <c r="S112" s="371"/>
    </row>
    <row r="113" spans="2:19" s="312" customFormat="1" ht="13" x14ac:dyDescent="0.15">
      <c r="B113" s="98"/>
      <c r="C113" s="426"/>
      <c r="D113" s="437"/>
      <c r="E113" s="437"/>
      <c r="F113" s="437"/>
      <c r="G113" s="437"/>
      <c r="H113" s="438"/>
      <c r="I113" s="99"/>
      <c r="J113" s="94"/>
      <c r="K113" s="94"/>
      <c r="L113" s="103"/>
      <c r="M113" s="315">
        <f t="shared" ref="M113:O129" si="13">$I113*J113</f>
        <v>0</v>
      </c>
      <c r="N113" s="315">
        <f t="shared" si="13"/>
        <v>0</v>
      </c>
      <c r="O113" s="133">
        <f t="shared" si="13"/>
        <v>0</v>
      </c>
      <c r="P113" s="371"/>
      <c r="Q113" s="371"/>
      <c r="R113" s="371"/>
      <c r="S113" s="371"/>
    </row>
    <row r="114" spans="2:19" s="312" customFormat="1" ht="13" x14ac:dyDescent="0.15">
      <c r="B114" s="98"/>
      <c r="C114" s="426"/>
      <c r="D114" s="437"/>
      <c r="E114" s="437"/>
      <c r="F114" s="437"/>
      <c r="G114" s="437"/>
      <c r="H114" s="438"/>
      <c r="I114" s="99"/>
      <c r="J114" s="94"/>
      <c r="K114" s="94"/>
      <c r="L114" s="103"/>
      <c r="M114" s="315">
        <f t="shared" si="13"/>
        <v>0</v>
      </c>
      <c r="N114" s="315">
        <f t="shared" si="13"/>
        <v>0</v>
      </c>
      <c r="O114" s="133">
        <f t="shared" si="13"/>
        <v>0</v>
      </c>
      <c r="P114" s="371"/>
      <c r="Q114" s="371"/>
      <c r="R114" s="371"/>
      <c r="S114" s="371"/>
    </row>
    <row r="115" spans="2:19" s="312" customFormat="1" ht="13" x14ac:dyDescent="0.15">
      <c r="B115" s="98"/>
      <c r="C115" s="426"/>
      <c r="D115" s="437"/>
      <c r="E115" s="437"/>
      <c r="F115" s="437"/>
      <c r="G115" s="437"/>
      <c r="H115" s="438"/>
      <c r="I115" s="99"/>
      <c r="J115" s="94"/>
      <c r="K115" s="94"/>
      <c r="L115" s="103"/>
      <c r="M115" s="315">
        <f t="shared" si="13"/>
        <v>0</v>
      </c>
      <c r="N115" s="315">
        <f t="shared" si="13"/>
        <v>0</v>
      </c>
      <c r="O115" s="133">
        <f t="shared" si="13"/>
        <v>0</v>
      </c>
      <c r="P115" s="371"/>
      <c r="Q115" s="371"/>
      <c r="R115" s="371"/>
      <c r="S115" s="371"/>
    </row>
    <row r="116" spans="2:19" s="312" customFormat="1" ht="13" x14ac:dyDescent="0.15">
      <c r="B116" s="98"/>
      <c r="C116" s="426"/>
      <c r="D116" s="437"/>
      <c r="E116" s="437"/>
      <c r="F116" s="437"/>
      <c r="G116" s="437"/>
      <c r="H116" s="438"/>
      <c r="I116" s="99"/>
      <c r="J116" s="94"/>
      <c r="K116" s="94"/>
      <c r="L116" s="103"/>
      <c r="M116" s="315">
        <f t="shared" si="13"/>
        <v>0</v>
      </c>
      <c r="N116" s="315">
        <f t="shared" si="13"/>
        <v>0</v>
      </c>
      <c r="O116" s="133">
        <f t="shared" si="13"/>
        <v>0</v>
      </c>
      <c r="P116" s="371"/>
      <c r="Q116" s="371"/>
      <c r="R116" s="371"/>
      <c r="S116" s="371"/>
    </row>
    <row r="117" spans="2:19" s="312" customFormat="1" ht="13" x14ac:dyDescent="0.15">
      <c r="B117" s="98"/>
      <c r="C117" s="426"/>
      <c r="D117" s="437"/>
      <c r="E117" s="437"/>
      <c r="F117" s="437"/>
      <c r="G117" s="437"/>
      <c r="H117" s="438"/>
      <c r="I117" s="99"/>
      <c r="J117" s="94"/>
      <c r="K117" s="94"/>
      <c r="L117" s="103"/>
      <c r="M117" s="315">
        <f t="shared" si="13"/>
        <v>0</v>
      </c>
      <c r="N117" s="315">
        <f t="shared" si="13"/>
        <v>0</v>
      </c>
      <c r="O117" s="133">
        <f t="shared" si="13"/>
        <v>0</v>
      </c>
      <c r="P117" s="371"/>
      <c r="Q117" s="371"/>
      <c r="R117" s="371"/>
      <c r="S117" s="371"/>
    </row>
    <row r="118" spans="2:19" s="312" customFormat="1" ht="13" x14ac:dyDescent="0.15">
      <c r="B118" s="98"/>
      <c r="C118" s="457"/>
      <c r="D118" s="458"/>
      <c r="E118" s="458"/>
      <c r="F118" s="458"/>
      <c r="G118" s="458"/>
      <c r="H118" s="458"/>
      <c r="I118" s="93"/>
      <c r="J118" s="94"/>
      <c r="K118" s="94"/>
      <c r="L118" s="104"/>
      <c r="M118" s="315">
        <f t="shared" si="13"/>
        <v>0</v>
      </c>
      <c r="N118" s="315">
        <f t="shared" si="13"/>
        <v>0</v>
      </c>
      <c r="O118" s="133">
        <f t="shared" si="13"/>
        <v>0</v>
      </c>
      <c r="P118" s="371"/>
      <c r="Q118" s="371"/>
      <c r="R118" s="371"/>
      <c r="S118" s="371"/>
    </row>
    <row r="119" spans="2:19" s="312" customFormat="1" ht="13" x14ac:dyDescent="0.15">
      <c r="B119" s="98"/>
      <c r="C119" s="457"/>
      <c r="D119" s="458"/>
      <c r="E119" s="458"/>
      <c r="F119" s="458"/>
      <c r="G119" s="458"/>
      <c r="H119" s="458"/>
      <c r="I119" s="93"/>
      <c r="J119" s="94"/>
      <c r="K119" s="94"/>
      <c r="L119" s="104"/>
      <c r="M119" s="315">
        <f t="shared" si="13"/>
        <v>0</v>
      </c>
      <c r="N119" s="315">
        <f t="shared" si="13"/>
        <v>0</v>
      </c>
      <c r="O119" s="133">
        <f t="shared" si="13"/>
        <v>0</v>
      </c>
      <c r="P119" s="371"/>
      <c r="Q119" s="371"/>
      <c r="R119" s="371"/>
      <c r="S119" s="371"/>
    </row>
    <row r="120" spans="2:19" s="312" customFormat="1" ht="13" x14ac:dyDescent="0.15">
      <c r="B120" s="98"/>
      <c r="C120" s="426"/>
      <c r="D120" s="437"/>
      <c r="E120" s="437"/>
      <c r="F120" s="437"/>
      <c r="G120" s="437"/>
      <c r="H120" s="438"/>
      <c r="I120" s="99"/>
      <c r="J120" s="94"/>
      <c r="K120" s="94"/>
      <c r="L120" s="103"/>
      <c r="M120" s="315">
        <f t="shared" si="13"/>
        <v>0</v>
      </c>
      <c r="N120" s="315">
        <f t="shared" si="13"/>
        <v>0</v>
      </c>
      <c r="O120" s="133">
        <f t="shared" si="13"/>
        <v>0</v>
      </c>
      <c r="P120" s="371"/>
      <c r="Q120" s="371"/>
      <c r="R120" s="371"/>
      <c r="S120" s="371"/>
    </row>
    <row r="121" spans="2:19" s="312" customFormat="1" ht="13" x14ac:dyDescent="0.15">
      <c r="B121" s="98"/>
      <c r="C121" s="426"/>
      <c r="D121" s="437"/>
      <c r="E121" s="437"/>
      <c r="F121" s="437"/>
      <c r="G121" s="437"/>
      <c r="H121" s="438"/>
      <c r="I121" s="99"/>
      <c r="J121" s="94"/>
      <c r="K121" s="94"/>
      <c r="L121" s="103"/>
      <c r="M121" s="315">
        <f t="shared" si="13"/>
        <v>0</v>
      </c>
      <c r="N121" s="315">
        <f t="shared" si="13"/>
        <v>0</v>
      </c>
      <c r="O121" s="133">
        <f t="shared" si="13"/>
        <v>0</v>
      </c>
      <c r="P121" s="371"/>
      <c r="Q121" s="371"/>
      <c r="R121" s="371"/>
      <c r="S121" s="371"/>
    </row>
    <row r="122" spans="2:19" s="312" customFormat="1" ht="13" x14ac:dyDescent="0.15">
      <c r="B122" s="98"/>
      <c r="C122" s="426"/>
      <c r="D122" s="437"/>
      <c r="E122" s="437"/>
      <c r="F122" s="437"/>
      <c r="G122" s="437"/>
      <c r="H122" s="438"/>
      <c r="I122" s="99"/>
      <c r="J122" s="94"/>
      <c r="K122" s="94"/>
      <c r="L122" s="103"/>
      <c r="M122" s="315">
        <f t="shared" si="13"/>
        <v>0</v>
      </c>
      <c r="N122" s="315">
        <f t="shared" si="13"/>
        <v>0</v>
      </c>
      <c r="O122" s="133">
        <f t="shared" si="13"/>
        <v>0</v>
      </c>
      <c r="P122" s="371"/>
      <c r="Q122" s="371"/>
      <c r="R122" s="371"/>
      <c r="S122" s="371"/>
    </row>
    <row r="123" spans="2:19" s="312" customFormat="1" ht="13" x14ac:dyDescent="0.15">
      <c r="B123" s="98"/>
      <c r="C123" s="426"/>
      <c r="D123" s="437"/>
      <c r="E123" s="437"/>
      <c r="F123" s="437"/>
      <c r="G123" s="437"/>
      <c r="H123" s="438"/>
      <c r="I123" s="99"/>
      <c r="J123" s="94"/>
      <c r="K123" s="94"/>
      <c r="L123" s="103"/>
      <c r="M123" s="315">
        <f t="shared" si="13"/>
        <v>0</v>
      </c>
      <c r="N123" s="315">
        <f t="shared" si="13"/>
        <v>0</v>
      </c>
      <c r="O123" s="133">
        <f t="shared" si="13"/>
        <v>0</v>
      </c>
      <c r="P123" s="371"/>
      <c r="Q123" s="371"/>
      <c r="R123" s="371"/>
      <c r="S123" s="371"/>
    </row>
    <row r="124" spans="2:19" s="312" customFormat="1" ht="13" x14ac:dyDescent="0.15">
      <c r="B124" s="98"/>
      <c r="C124" s="426"/>
      <c r="D124" s="437"/>
      <c r="E124" s="437"/>
      <c r="F124" s="437"/>
      <c r="G124" s="437"/>
      <c r="H124" s="438"/>
      <c r="I124" s="99"/>
      <c r="J124" s="94"/>
      <c r="K124" s="94"/>
      <c r="L124" s="103"/>
      <c r="M124" s="315">
        <f t="shared" si="13"/>
        <v>0</v>
      </c>
      <c r="N124" s="315">
        <f t="shared" si="13"/>
        <v>0</v>
      </c>
      <c r="O124" s="133">
        <f t="shared" si="13"/>
        <v>0</v>
      </c>
      <c r="P124" s="371"/>
      <c r="Q124" s="371"/>
      <c r="R124" s="371"/>
      <c r="S124" s="371"/>
    </row>
    <row r="125" spans="2:19" s="312" customFormat="1" ht="13" x14ac:dyDescent="0.15">
      <c r="B125" s="98"/>
      <c r="C125" s="426"/>
      <c r="D125" s="437"/>
      <c r="E125" s="437"/>
      <c r="F125" s="437"/>
      <c r="G125" s="437"/>
      <c r="H125" s="438"/>
      <c r="I125" s="99"/>
      <c r="J125" s="94"/>
      <c r="K125" s="94"/>
      <c r="L125" s="103"/>
      <c r="M125" s="315">
        <f t="shared" si="13"/>
        <v>0</v>
      </c>
      <c r="N125" s="315">
        <f t="shared" si="13"/>
        <v>0</v>
      </c>
      <c r="O125" s="133">
        <f t="shared" si="13"/>
        <v>0</v>
      </c>
      <c r="P125" s="371"/>
      <c r="Q125" s="371"/>
      <c r="R125" s="371"/>
      <c r="S125" s="371"/>
    </row>
    <row r="126" spans="2:19" s="312" customFormat="1" ht="13" x14ac:dyDescent="0.15">
      <c r="B126" s="98"/>
      <c r="C126" s="426"/>
      <c r="D126" s="437"/>
      <c r="E126" s="437"/>
      <c r="F126" s="437"/>
      <c r="G126" s="437"/>
      <c r="H126" s="438"/>
      <c r="I126" s="99"/>
      <c r="J126" s="94"/>
      <c r="K126" s="94"/>
      <c r="L126" s="103"/>
      <c r="M126" s="315">
        <f t="shared" si="13"/>
        <v>0</v>
      </c>
      <c r="N126" s="315">
        <f t="shared" si="13"/>
        <v>0</v>
      </c>
      <c r="O126" s="133">
        <f t="shared" si="13"/>
        <v>0</v>
      </c>
      <c r="P126" s="371"/>
      <c r="Q126" s="371"/>
      <c r="R126" s="371"/>
      <c r="S126" s="371"/>
    </row>
    <row r="127" spans="2:19" s="312" customFormat="1" ht="13" x14ac:dyDescent="0.15">
      <c r="B127" s="98"/>
      <c r="C127" s="426"/>
      <c r="D127" s="437"/>
      <c r="E127" s="437"/>
      <c r="F127" s="437"/>
      <c r="G127" s="437"/>
      <c r="H127" s="438"/>
      <c r="I127" s="99"/>
      <c r="J127" s="94"/>
      <c r="K127" s="94"/>
      <c r="L127" s="103"/>
      <c r="M127" s="315">
        <f t="shared" si="13"/>
        <v>0</v>
      </c>
      <c r="N127" s="315">
        <f t="shared" si="13"/>
        <v>0</v>
      </c>
      <c r="O127" s="133">
        <f t="shared" si="13"/>
        <v>0</v>
      </c>
      <c r="P127" s="371"/>
      <c r="Q127" s="371"/>
      <c r="R127" s="371"/>
      <c r="S127" s="371"/>
    </row>
    <row r="128" spans="2:19" s="312" customFormat="1" ht="13" x14ac:dyDescent="0.15">
      <c r="B128" s="98"/>
      <c r="C128" s="426"/>
      <c r="D128" s="437"/>
      <c r="E128" s="437"/>
      <c r="F128" s="437"/>
      <c r="G128" s="437"/>
      <c r="H128" s="438"/>
      <c r="I128" s="99"/>
      <c r="J128" s="94"/>
      <c r="K128" s="94"/>
      <c r="L128" s="103"/>
      <c r="M128" s="315">
        <f t="shared" si="13"/>
        <v>0</v>
      </c>
      <c r="N128" s="315">
        <f t="shared" si="13"/>
        <v>0</v>
      </c>
      <c r="O128" s="133">
        <f t="shared" si="13"/>
        <v>0</v>
      </c>
      <c r="P128" s="371"/>
      <c r="Q128" s="371"/>
      <c r="R128" s="371"/>
      <c r="S128" s="371"/>
    </row>
    <row r="129" spans="2:19" s="312" customFormat="1" ht="13" x14ac:dyDescent="0.15">
      <c r="B129" s="98"/>
      <c r="C129" s="426"/>
      <c r="D129" s="437"/>
      <c r="E129" s="437"/>
      <c r="F129" s="437"/>
      <c r="G129" s="437"/>
      <c r="H129" s="438"/>
      <c r="I129" s="99"/>
      <c r="J129" s="94"/>
      <c r="K129" s="94"/>
      <c r="L129" s="103"/>
      <c r="M129" s="315">
        <f t="shared" si="13"/>
        <v>0</v>
      </c>
      <c r="N129" s="315">
        <f t="shared" si="13"/>
        <v>0</v>
      </c>
      <c r="O129" s="133">
        <f t="shared" si="13"/>
        <v>0</v>
      </c>
      <c r="P129" s="371"/>
      <c r="Q129" s="371"/>
      <c r="R129" s="371"/>
      <c r="S129" s="371"/>
    </row>
    <row r="130" spans="2:19" s="312" customFormat="1" ht="13" x14ac:dyDescent="0.15">
      <c r="M130" s="167">
        <f>SUM(M112:M129)</f>
        <v>0</v>
      </c>
      <c r="N130" s="167">
        <f>SUM(N112:N129)</f>
        <v>0</v>
      </c>
      <c r="O130" s="167">
        <f>SUM(O112:O129)</f>
        <v>0</v>
      </c>
      <c r="P130" s="371"/>
      <c r="Q130" s="371"/>
      <c r="R130" s="371"/>
      <c r="S130" s="371"/>
    </row>
    <row r="131" spans="2:19" s="312" customFormat="1" ht="13" x14ac:dyDescent="0.15"/>
    <row r="132" spans="2:19" s="312" customFormat="1" ht="13" x14ac:dyDescent="0.15">
      <c r="B132" s="312" t="s">
        <v>267</v>
      </c>
      <c r="C132" s="319"/>
      <c r="M132" s="434" t="s">
        <v>236</v>
      </c>
      <c r="N132" s="435"/>
      <c r="O132" s="436"/>
      <c r="P132" s="371"/>
      <c r="Q132" s="371"/>
      <c r="R132" s="371"/>
      <c r="S132" s="371"/>
    </row>
    <row r="133" spans="2:19" s="312" customFormat="1" ht="28" x14ac:dyDescent="0.15">
      <c r="B133" s="348" t="s">
        <v>237</v>
      </c>
      <c r="C133" s="365" t="s">
        <v>268</v>
      </c>
      <c r="D133" s="369"/>
      <c r="E133" s="429" t="s">
        <v>247</v>
      </c>
      <c r="F133" s="430"/>
      <c r="G133" s="430"/>
      <c r="H133" s="430"/>
      <c r="I133" s="430"/>
      <c r="J133" s="430"/>
      <c r="K133" s="430"/>
      <c r="L133" s="431"/>
      <c r="M133" s="72" t="str">
        <f>+J19</f>
        <v>Industrieel onderzoek</v>
      </c>
      <c r="N133" s="72" t="str">
        <f>+K19</f>
        <v>Experimentele ontwikkeling</v>
      </c>
      <c r="O133" s="72" t="s">
        <v>242</v>
      </c>
      <c r="P133" s="371"/>
      <c r="Q133" s="371"/>
      <c r="R133" s="371"/>
      <c r="S133" s="371"/>
    </row>
    <row r="134" spans="2:19" s="312" customFormat="1" ht="13" x14ac:dyDescent="0.15">
      <c r="B134" s="98"/>
      <c r="C134" s="99"/>
      <c r="D134" s="105"/>
      <c r="E134" s="426"/>
      <c r="F134" s="427"/>
      <c r="G134" s="427"/>
      <c r="H134" s="427"/>
      <c r="I134" s="427"/>
      <c r="J134" s="427"/>
      <c r="K134" s="427"/>
      <c r="L134" s="428"/>
      <c r="M134" s="94"/>
      <c r="N134" s="94"/>
      <c r="O134" s="106"/>
      <c r="P134" s="371"/>
      <c r="Q134" s="371"/>
      <c r="R134" s="371"/>
      <c r="S134" s="371"/>
    </row>
    <row r="135" spans="2:19" s="312" customFormat="1" ht="13" x14ac:dyDescent="0.15">
      <c r="B135" s="98"/>
      <c r="C135" s="99"/>
      <c r="D135" s="105"/>
      <c r="E135" s="426"/>
      <c r="F135" s="427"/>
      <c r="G135" s="427"/>
      <c r="H135" s="427"/>
      <c r="I135" s="427"/>
      <c r="J135" s="427"/>
      <c r="K135" s="427"/>
      <c r="L135" s="428"/>
      <c r="M135" s="94"/>
      <c r="N135" s="94"/>
      <c r="O135" s="106"/>
      <c r="P135" s="371"/>
      <c r="Q135" s="371"/>
      <c r="R135" s="371"/>
      <c r="S135" s="371"/>
    </row>
    <row r="136" spans="2:19" s="312" customFormat="1" ht="13" x14ac:dyDescent="0.15">
      <c r="B136" s="98"/>
      <c r="C136" s="99"/>
      <c r="D136" s="105"/>
      <c r="E136" s="426"/>
      <c r="F136" s="427"/>
      <c r="G136" s="427"/>
      <c r="H136" s="427"/>
      <c r="I136" s="427"/>
      <c r="J136" s="427"/>
      <c r="K136" s="427"/>
      <c r="L136" s="428"/>
      <c r="M136" s="94"/>
      <c r="N136" s="94"/>
      <c r="O136" s="106"/>
      <c r="P136" s="371"/>
      <c r="Q136" s="371"/>
      <c r="R136" s="371"/>
      <c r="S136" s="371"/>
    </row>
    <row r="137" spans="2:19" s="312" customFormat="1" ht="13" x14ac:dyDescent="0.15">
      <c r="B137" s="98"/>
      <c r="C137" s="99"/>
      <c r="D137" s="105"/>
      <c r="E137" s="426"/>
      <c r="F137" s="427"/>
      <c r="G137" s="427"/>
      <c r="H137" s="427"/>
      <c r="I137" s="427"/>
      <c r="J137" s="427"/>
      <c r="K137" s="427"/>
      <c r="L137" s="428"/>
      <c r="M137" s="94"/>
      <c r="N137" s="94"/>
      <c r="O137" s="106"/>
      <c r="P137" s="371"/>
      <c r="Q137" s="371"/>
      <c r="R137" s="371"/>
      <c r="S137" s="371"/>
    </row>
    <row r="138" spans="2:19" s="312" customFormat="1" ht="13" x14ac:dyDescent="0.15">
      <c r="B138" s="98"/>
      <c r="C138" s="99"/>
      <c r="D138" s="105"/>
      <c r="E138" s="426"/>
      <c r="F138" s="427"/>
      <c r="G138" s="427"/>
      <c r="H138" s="427"/>
      <c r="I138" s="427"/>
      <c r="J138" s="427"/>
      <c r="K138" s="427"/>
      <c r="L138" s="428"/>
      <c r="M138" s="94"/>
      <c r="N138" s="94"/>
      <c r="O138" s="106"/>
      <c r="P138" s="371"/>
      <c r="Q138" s="371"/>
      <c r="R138" s="371"/>
      <c r="S138" s="371"/>
    </row>
    <row r="139" spans="2:19" s="312" customFormat="1" ht="13" x14ac:dyDescent="0.15">
      <c r="B139" s="98"/>
      <c r="C139" s="99"/>
      <c r="D139" s="105"/>
      <c r="E139" s="426"/>
      <c r="F139" s="427"/>
      <c r="G139" s="427"/>
      <c r="H139" s="427"/>
      <c r="I139" s="427"/>
      <c r="J139" s="427"/>
      <c r="K139" s="427"/>
      <c r="L139" s="428"/>
      <c r="M139" s="94"/>
      <c r="N139" s="94"/>
      <c r="O139" s="106"/>
      <c r="P139" s="371"/>
      <c r="Q139" s="371"/>
      <c r="R139" s="371"/>
      <c r="S139" s="371"/>
    </row>
    <row r="140" spans="2:19" s="312" customFormat="1" ht="13" x14ac:dyDescent="0.15">
      <c r="B140" s="98"/>
      <c r="C140" s="99"/>
      <c r="D140" s="105"/>
      <c r="E140" s="426"/>
      <c r="F140" s="427"/>
      <c r="G140" s="427"/>
      <c r="H140" s="427"/>
      <c r="I140" s="427"/>
      <c r="J140" s="427"/>
      <c r="K140" s="427"/>
      <c r="L140" s="428"/>
      <c r="M140" s="94"/>
      <c r="N140" s="94"/>
      <c r="O140" s="106"/>
      <c r="P140" s="371"/>
      <c r="Q140" s="371"/>
      <c r="R140" s="371"/>
      <c r="S140" s="371"/>
    </row>
    <row r="141" spans="2:19" s="312" customFormat="1" ht="13" x14ac:dyDescent="0.15">
      <c r="B141" s="98"/>
      <c r="C141" s="99"/>
      <c r="D141" s="105"/>
      <c r="E141" s="426"/>
      <c r="F141" s="427"/>
      <c r="G141" s="427"/>
      <c r="H141" s="427"/>
      <c r="I141" s="427"/>
      <c r="J141" s="427"/>
      <c r="K141" s="427"/>
      <c r="L141" s="428"/>
      <c r="M141" s="94"/>
      <c r="N141" s="94"/>
      <c r="O141" s="106"/>
      <c r="P141" s="371"/>
      <c r="Q141" s="371"/>
      <c r="R141" s="371"/>
      <c r="S141" s="371"/>
    </row>
    <row r="142" spans="2:19" s="312" customFormat="1" ht="13" x14ac:dyDescent="0.15">
      <c r="B142" s="98"/>
      <c r="C142" s="99"/>
      <c r="D142" s="105"/>
      <c r="E142" s="426"/>
      <c r="F142" s="427"/>
      <c r="G142" s="427"/>
      <c r="H142" s="427"/>
      <c r="I142" s="427"/>
      <c r="J142" s="427"/>
      <c r="K142" s="427"/>
      <c r="L142" s="428"/>
      <c r="M142" s="94"/>
      <c r="N142" s="94"/>
      <c r="O142" s="106"/>
      <c r="P142" s="371"/>
      <c r="Q142" s="371"/>
      <c r="R142" s="371"/>
      <c r="S142" s="371"/>
    </row>
    <row r="143" spans="2:19" s="312" customFormat="1" ht="13" x14ac:dyDescent="0.15">
      <c r="B143" s="98"/>
      <c r="C143" s="99"/>
      <c r="D143" s="105"/>
      <c r="E143" s="426"/>
      <c r="F143" s="427"/>
      <c r="G143" s="427"/>
      <c r="H143" s="427"/>
      <c r="I143" s="427"/>
      <c r="J143" s="427"/>
      <c r="K143" s="427"/>
      <c r="L143" s="428"/>
      <c r="M143" s="94"/>
      <c r="N143" s="94"/>
      <c r="O143" s="106"/>
      <c r="P143" s="371"/>
      <c r="Q143" s="371"/>
      <c r="R143" s="371"/>
      <c r="S143" s="371"/>
    </row>
    <row r="144" spans="2:19" s="312" customFormat="1" ht="13" x14ac:dyDescent="0.15">
      <c r="B144" s="98"/>
      <c r="C144" s="99"/>
      <c r="D144" s="105"/>
      <c r="E144" s="426"/>
      <c r="F144" s="427"/>
      <c r="G144" s="427"/>
      <c r="H144" s="427"/>
      <c r="I144" s="427"/>
      <c r="J144" s="427"/>
      <c r="K144" s="427"/>
      <c r="L144" s="428"/>
      <c r="M144" s="94"/>
      <c r="N144" s="94"/>
      <c r="O144" s="106"/>
      <c r="P144" s="371"/>
      <c r="Q144" s="371"/>
      <c r="R144" s="371"/>
      <c r="S144" s="371"/>
    </row>
    <row r="145" spans="1:20" s="312" customFormat="1" ht="13" x14ac:dyDescent="0.15">
      <c r="B145" s="98"/>
      <c r="C145" s="99"/>
      <c r="D145" s="105"/>
      <c r="E145" s="426"/>
      <c r="F145" s="427"/>
      <c r="G145" s="427"/>
      <c r="H145" s="427"/>
      <c r="I145" s="427"/>
      <c r="J145" s="427"/>
      <c r="K145" s="427"/>
      <c r="L145" s="428"/>
      <c r="M145" s="94"/>
      <c r="N145" s="94"/>
      <c r="O145" s="106"/>
      <c r="P145" s="371"/>
      <c r="Q145" s="371"/>
      <c r="R145" s="371"/>
      <c r="S145" s="371"/>
    </row>
    <row r="146" spans="1:20" s="312" customFormat="1" ht="13" x14ac:dyDescent="0.15">
      <c r="B146" s="98"/>
      <c r="C146" s="99"/>
      <c r="D146" s="105"/>
      <c r="E146" s="426"/>
      <c r="F146" s="427"/>
      <c r="G146" s="427"/>
      <c r="H146" s="427"/>
      <c r="I146" s="427"/>
      <c r="J146" s="427"/>
      <c r="K146" s="427"/>
      <c r="L146" s="428"/>
      <c r="M146" s="94"/>
      <c r="N146" s="94"/>
      <c r="O146" s="106"/>
      <c r="P146" s="371"/>
      <c r="Q146" s="371"/>
      <c r="R146" s="371"/>
      <c r="S146" s="371"/>
    </row>
    <row r="147" spans="1:20" s="312" customFormat="1" ht="13" x14ac:dyDescent="0.15">
      <c r="B147" s="98"/>
      <c r="C147" s="99"/>
      <c r="D147" s="105"/>
      <c r="E147" s="426"/>
      <c r="F147" s="427"/>
      <c r="G147" s="427"/>
      <c r="H147" s="427"/>
      <c r="I147" s="427"/>
      <c r="J147" s="427"/>
      <c r="K147" s="427"/>
      <c r="L147" s="428"/>
      <c r="M147" s="94"/>
      <c r="N147" s="94"/>
      <c r="O147" s="106"/>
      <c r="P147" s="371"/>
      <c r="Q147" s="371"/>
      <c r="R147" s="371"/>
      <c r="S147" s="371"/>
    </row>
    <row r="148" spans="1:20" s="312" customFormat="1" ht="13" x14ac:dyDescent="0.15">
      <c r="B148" s="98"/>
      <c r="C148" s="99"/>
      <c r="D148" s="105"/>
      <c r="E148" s="426"/>
      <c r="F148" s="427"/>
      <c r="G148" s="427"/>
      <c r="H148" s="427"/>
      <c r="I148" s="427"/>
      <c r="J148" s="427"/>
      <c r="K148" s="427"/>
      <c r="L148" s="428"/>
      <c r="M148" s="94"/>
      <c r="N148" s="94"/>
      <c r="O148" s="106"/>
      <c r="P148" s="371"/>
      <c r="Q148" s="371"/>
      <c r="R148" s="371"/>
      <c r="S148" s="371"/>
    </row>
    <row r="149" spans="1:20" s="312" customFormat="1" ht="13" x14ac:dyDescent="0.15">
      <c r="B149" s="98"/>
      <c r="C149" s="99"/>
      <c r="D149" s="105"/>
      <c r="E149" s="426"/>
      <c r="F149" s="427"/>
      <c r="G149" s="427"/>
      <c r="H149" s="427"/>
      <c r="I149" s="427"/>
      <c r="J149" s="427"/>
      <c r="K149" s="427"/>
      <c r="L149" s="428"/>
      <c r="M149" s="94"/>
      <c r="N149" s="94"/>
      <c r="O149" s="106"/>
      <c r="P149" s="371"/>
      <c r="Q149" s="371"/>
      <c r="R149" s="371"/>
      <c r="S149" s="371"/>
    </row>
    <row r="150" spans="1:20" s="312" customFormat="1" ht="13" x14ac:dyDescent="0.15">
      <c r="B150" s="98"/>
      <c r="C150" s="99"/>
      <c r="D150" s="105"/>
      <c r="E150" s="426"/>
      <c r="F150" s="427"/>
      <c r="G150" s="427"/>
      <c r="H150" s="427"/>
      <c r="I150" s="427"/>
      <c r="J150" s="427"/>
      <c r="K150" s="427"/>
      <c r="L150" s="428"/>
      <c r="M150" s="94"/>
      <c r="N150" s="94"/>
      <c r="O150" s="106"/>
      <c r="P150" s="371"/>
      <c r="Q150" s="371"/>
      <c r="R150" s="371"/>
      <c r="S150" s="371"/>
    </row>
    <row r="151" spans="1:20" s="312" customFormat="1" ht="13" x14ac:dyDescent="0.15">
      <c r="B151" s="98"/>
      <c r="C151" s="99"/>
      <c r="D151" s="105"/>
      <c r="E151" s="426"/>
      <c r="F151" s="427"/>
      <c r="G151" s="427"/>
      <c r="H151" s="427"/>
      <c r="I151" s="427"/>
      <c r="J151" s="427"/>
      <c r="K151" s="427"/>
      <c r="L151" s="428"/>
      <c r="M151" s="94"/>
      <c r="N151" s="94"/>
      <c r="O151" s="106"/>
      <c r="P151" s="371"/>
      <c r="Q151" s="371"/>
      <c r="R151" s="371"/>
      <c r="S151" s="371"/>
    </row>
    <row r="152" spans="1:20" s="312" customFormat="1" ht="13" x14ac:dyDescent="0.15">
      <c r="M152" s="316">
        <f>SUM(M134:M151)</f>
        <v>0</v>
      </c>
      <c r="N152" s="316">
        <f>SUM(N134:N151)</f>
        <v>0</v>
      </c>
      <c r="O152" s="257">
        <f>SUM(O134:O151)</f>
        <v>0</v>
      </c>
      <c r="P152" s="371"/>
      <c r="Q152" s="371"/>
      <c r="R152" s="371"/>
      <c r="S152" s="371"/>
    </row>
    <row r="153" spans="1:20" s="312" customFormat="1" ht="13" x14ac:dyDescent="0.15">
      <c r="M153" s="374"/>
      <c r="N153" s="374"/>
      <c r="P153" s="371"/>
      <c r="Q153" s="371"/>
      <c r="R153" s="371"/>
      <c r="S153" s="371"/>
    </row>
    <row r="154" spans="1:20" s="312" customFormat="1" ht="13" x14ac:dyDescent="0.15">
      <c r="I154" s="312" t="s">
        <v>269</v>
      </c>
      <c r="M154" s="314">
        <f>+M108+M130+M152</f>
        <v>0</v>
      </c>
      <c r="N154" s="314">
        <f>+N108+N130+N152</f>
        <v>0</v>
      </c>
      <c r="O154" s="167">
        <f>O108+O130+O152</f>
        <v>0</v>
      </c>
      <c r="P154" s="371"/>
      <c r="Q154" s="371"/>
      <c r="R154" s="371"/>
      <c r="S154" s="371"/>
    </row>
    <row r="155" spans="1:20" s="312" customFormat="1" ht="13" x14ac:dyDescent="0.15">
      <c r="P155" s="73"/>
      <c r="Q155" s="73"/>
      <c r="R155" s="73"/>
      <c r="S155" s="73"/>
    </row>
    <row r="156" spans="1:20" ht="13" x14ac:dyDescent="0.15">
      <c r="B156" s="324" t="s">
        <v>270</v>
      </c>
      <c r="C156" s="325"/>
      <c r="D156" s="375"/>
      <c r="E156" s="376"/>
      <c r="F156" s="325"/>
      <c r="G156" s="325"/>
      <c r="H156" s="325"/>
      <c r="I156" s="325"/>
      <c r="J156" s="325"/>
      <c r="K156" s="325"/>
      <c r="L156" s="325"/>
      <c r="M156" s="325"/>
      <c r="N156" s="325"/>
      <c r="O156" s="325"/>
      <c r="P156" s="377"/>
      <c r="Q156" s="327"/>
      <c r="R156" s="327"/>
      <c r="S156" s="327"/>
      <c r="T156" s="319"/>
    </row>
    <row r="157" spans="1:20" ht="13" x14ac:dyDescent="0.15">
      <c r="B157" s="324" t="s">
        <v>271</v>
      </c>
      <c r="C157" s="325"/>
      <c r="D157" s="375"/>
      <c r="E157" s="376"/>
      <c r="F157" s="325"/>
      <c r="G157" s="325"/>
      <c r="H157" s="325"/>
      <c r="I157" s="325"/>
      <c r="J157" s="325"/>
      <c r="K157" s="325"/>
      <c r="L157" s="325"/>
      <c r="M157" s="325"/>
      <c r="N157" s="378"/>
      <c r="O157" s="325"/>
      <c r="P157" s="379"/>
      <c r="Q157" s="327"/>
      <c r="R157" s="327"/>
      <c r="S157" s="327"/>
      <c r="T157" s="319"/>
    </row>
    <row r="158" spans="1:20" ht="13" x14ac:dyDescent="0.15">
      <c r="B158" s="319"/>
      <c r="C158" s="361"/>
      <c r="D158" s="319"/>
      <c r="E158" s="319"/>
      <c r="F158" s="319"/>
      <c r="G158" s="319"/>
      <c r="H158" s="319"/>
      <c r="I158" s="319"/>
      <c r="J158" s="319"/>
      <c r="K158" s="319"/>
      <c r="L158" s="319"/>
      <c r="M158" s="319"/>
      <c r="N158" s="319"/>
      <c r="O158" s="319"/>
      <c r="P158" s="319"/>
      <c r="Q158" s="319"/>
      <c r="R158" s="319"/>
      <c r="S158" s="319"/>
    </row>
    <row r="159" spans="1:20" ht="28" x14ac:dyDescent="0.15">
      <c r="A159" s="3"/>
      <c r="B159" s="367" t="s">
        <v>272</v>
      </c>
      <c r="C159" s="373"/>
      <c r="D159" s="373"/>
      <c r="E159" s="373"/>
      <c r="F159" s="373"/>
      <c r="G159" s="373"/>
      <c r="H159" s="373"/>
      <c r="I159" s="373"/>
      <c r="J159" s="373"/>
      <c r="K159" s="373"/>
      <c r="L159" s="72" t="str">
        <f>+J19</f>
        <v>Industrieel onderzoek</v>
      </c>
      <c r="M159" s="380" t="str">
        <f>+K19</f>
        <v>Experimentele ontwikkeling</v>
      </c>
      <c r="N159" s="359" t="s">
        <v>242</v>
      </c>
      <c r="O159" s="381" t="s">
        <v>175</v>
      </c>
      <c r="P159" s="382"/>
      <c r="Q159" s="383"/>
      <c r="R159" s="383"/>
      <c r="S159" s="383"/>
      <c r="T159" s="383"/>
    </row>
    <row r="160" spans="1:20" ht="13" x14ac:dyDescent="0.15">
      <c r="B160" s="384" t="s">
        <v>233</v>
      </c>
      <c r="C160" s="385" t="s">
        <v>234</v>
      </c>
      <c r="D160" s="385"/>
      <c r="E160" s="385"/>
      <c r="F160" s="385"/>
      <c r="G160" s="385"/>
      <c r="H160" s="385"/>
      <c r="I160" s="385"/>
      <c r="J160" s="385"/>
      <c r="K160" s="385"/>
      <c r="L160" s="310">
        <f>M56</f>
        <v>0</v>
      </c>
      <c r="M160" s="310">
        <f>N56</f>
        <v>0</v>
      </c>
      <c r="N160" s="310">
        <f>O56</f>
        <v>0</v>
      </c>
      <c r="O160" s="386">
        <f>SUM(L160:N160)</f>
        <v>0</v>
      </c>
      <c r="P160" s="387"/>
      <c r="Q160" s="337"/>
      <c r="R160" s="337"/>
      <c r="S160" s="337"/>
      <c r="T160" s="337"/>
    </row>
    <row r="161" spans="2:21" ht="13" x14ac:dyDescent="0.15">
      <c r="B161" s="384" t="s">
        <v>244</v>
      </c>
      <c r="C161" s="385" t="s">
        <v>245</v>
      </c>
      <c r="D161" s="385"/>
      <c r="E161" s="385"/>
      <c r="F161" s="385"/>
      <c r="G161" s="385"/>
      <c r="H161" s="385"/>
      <c r="I161" s="385"/>
      <c r="J161" s="385"/>
      <c r="K161" s="385"/>
      <c r="L161" s="310">
        <f>M84</f>
        <v>0</v>
      </c>
      <c r="M161" s="310">
        <f>N84</f>
        <v>0</v>
      </c>
      <c r="N161" s="310">
        <f>O84</f>
        <v>0</v>
      </c>
      <c r="O161" s="386">
        <f>SUM(L161:N161)</f>
        <v>0</v>
      </c>
      <c r="P161" s="387"/>
      <c r="Q161" s="337"/>
      <c r="R161" s="337"/>
      <c r="S161" s="337"/>
      <c r="T161" s="337"/>
    </row>
    <row r="162" spans="2:21" ht="13" x14ac:dyDescent="0.15">
      <c r="B162" s="384" t="s">
        <v>257</v>
      </c>
      <c r="C162" s="385" t="s">
        <v>258</v>
      </c>
      <c r="D162" s="385"/>
      <c r="E162" s="385"/>
      <c r="F162" s="385"/>
      <c r="G162" s="385"/>
      <c r="H162" s="385"/>
      <c r="I162" s="385"/>
      <c r="J162" s="385"/>
      <c r="K162" s="385"/>
      <c r="L162" s="310">
        <f>M154</f>
        <v>0</v>
      </c>
      <c r="M162" s="310">
        <f>N154</f>
        <v>0</v>
      </c>
      <c r="N162" s="310">
        <f>O154</f>
        <v>0</v>
      </c>
      <c r="O162" s="386">
        <f>SUM(L162:N162)</f>
        <v>0</v>
      </c>
      <c r="P162" s="387"/>
      <c r="Q162" s="337"/>
      <c r="R162" s="337"/>
      <c r="S162" s="337"/>
      <c r="T162" s="337"/>
    </row>
    <row r="163" spans="2:21" ht="13" x14ac:dyDescent="0.15">
      <c r="B163" s="312"/>
      <c r="C163" s="312"/>
      <c r="D163" s="319"/>
      <c r="E163" s="319"/>
      <c r="F163" s="319"/>
      <c r="G163" s="319"/>
      <c r="H163" s="319"/>
      <c r="I163" s="319"/>
      <c r="J163" s="319"/>
      <c r="K163" s="319"/>
      <c r="L163" s="388"/>
      <c r="M163" s="389"/>
      <c r="N163" s="319"/>
      <c r="O163" s="390"/>
      <c r="P163" s="390"/>
      <c r="Q163" s="337"/>
      <c r="R163" s="337"/>
      <c r="S163" s="337"/>
      <c r="T163" s="337"/>
    </row>
    <row r="164" spans="2:21" ht="13" x14ac:dyDescent="0.15">
      <c r="B164" s="391" t="s">
        <v>273</v>
      </c>
      <c r="C164" s="392" t="s">
        <v>274</v>
      </c>
      <c r="D164" s="392"/>
      <c r="E164" s="392"/>
      <c r="F164" s="392"/>
      <c r="G164" s="392"/>
      <c r="H164" s="392"/>
      <c r="I164" s="392"/>
      <c r="J164" s="392"/>
      <c r="K164" s="392"/>
      <c r="L164" s="135">
        <f>SUM(L160:L162)</f>
        <v>0</v>
      </c>
      <c r="M164" s="135">
        <f>SUM(M160:M162)</f>
        <v>0</v>
      </c>
      <c r="N164" s="135">
        <f>SUM(N160:N162)</f>
        <v>0</v>
      </c>
      <c r="O164" s="167">
        <f>SUM(O160:O162)</f>
        <v>0</v>
      </c>
      <c r="P164" s="242"/>
      <c r="Q164" s="337"/>
      <c r="R164" s="337"/>
      <c r="S164" s="337"/>
      <c r="T164" s="337"/>
    </row>
    <row r="165" spans="2:21" ht="13" x14ac:dyDescent="0.15">
      <c r="B165" s="393"/>
      <c r="C165" s="393"/>
      <c r="D165" s="319"/>
      <c r="E165" s="319"/>
      <c r="F165" s="319"/>
      <c r="G165" s="319"/>
      <c r="H165" s="319"/>
      <c r="I165" s="319"/>
      <c r="J165" s="319"/>
      <c r="K165" s="319"/>
      <c r="L165" s="388"/>
      <c r="M165" s="389"/>
      <c r="N165" s="319"/>
      <c r="O165" s="319"/>
      <c r="P165" s="319"/>
      <c r="Q165" s="337"/>
      <c r="R165" s="337"/>
      <c r="S165" s="337"/>
      <c r="T165" s="337"/>
    </row>
    <row r="166" spans="2:21" ht="13" x14ac:dyDescent="0.15">
      <c r="B166" s="384" t="s">
        <v>275</v>
      </c>
      <c r="C166" s="385"/>
      <c r="D166" s="385"/>
      <c r="E166" s="385"/>
      <c r="F166" s="394"/>
      <c r="G166" s="385"/>
      <c r="H166" s="385"/>
      <c r="I166" s="385"/>
      <c r="J166" s="395"/>
      <c r="K166" s="395"/>
      <c r="L166" s="260" t="e">
        <f>+Deelnemersoverzicht!E26</f>
        <v>#N/A</v>
      </c>
      <c r="M166" s="260" t="e">
        <f>+Deelnemersoverzicht!F26</f>
        <v>#N/A</v>
      </c>
      <c r="N166" s="260">
        <f>+Deelnemersoverzicht!G26</f>
        <v>0</v>
      </c>
      <c r="O166" s="74"/>
      <c r="P166" s="243"/>
      <c r="Q166" s="337"/>
      <c r="R166" s="337"/>
      <c r="S166" s="337"/>
      <c r="T166" s="337"/>
    </row>
    <row r="167" spans="2:21" ht="13" x14ac:dyDescent="0.15">
      <c r="B167" s="384" t="s">
        <v>276</v>
      </c>
      <c r="C167" s="385"/>
      <c r="D167" s="385"/>
      <c r="E167" s="385"/>
      <c r="F167" s="385"/>
      <c r="G167" s="385"/>
      <c r="H167" s="385"/>
      <c r="I167" s="385"/>
      <c r="J167" s="385"/>
      <c r="K167" s="385"/>
      <c r="L167" s="167" t="e">
        <f>L164*L166</f>
        <v>#N/A</v>
      </c>
      <c r="M167" s="167" t="e">
        <f>M164*M166</f>
        <v>#N/A</v>
      </c>
      <c r="N167" s="167">
        <f>N164*N166</f>
        <v>0</v>
      </c>
      <c r="O167" s="75"/>
      <c r="P167" s="242"/>
      <c r="Q167" s="337"/>
      <c r="R167" s="337"/>
      <c r="S167" s="337"/>
      <c r="T167" s="337"/>
    </row>
    <row r="168" spans="2:21" x14ac:dyDescent="0.2">
      <c r="B168" s="391" t="s">
        <v>195</v>
      </c>
      <c r="C168" s="392"/>
      <c r="D168" s="392"/>
      <c r="E168" s="392"/>
      <c r="F168" s="392"/>
      <c r="G168" s="396"/>
      <c r="H168" s="397"/>
      <c r="J168" s="397"/>
      <c r="K168" s="397"/>
      <c r="L168" s="398"/>
      <c r="M168" s="399"/>
      <c r="N168" s="400"/>
      <c r="O168" s="107"/>
      <c r="P168" s="242"/>
      <c r="Q168" s="337"/>
      <c r="R168" s="337"/>
      <c r="S168" s="337"/>
      <c r="T168" s="337"/>
    </row>
    <row r="169" spans="2:21" ht="13" x14ac:dyDescent="0.15">
      <c r="B169" s="391" t="s">
        <v>277</v>
      </c>
      <c r="C169" s="392"/>
      <c r="D169" s="392"/>
      <c r="E169" s="392"/>
      <c r="F169" s="392"/>
      <c r="G169" s="392"/>
      <c r="H169" s="392"/>
      <c r="I169" s="392"/>
      <c r="J169" s="392"/>
      <c r="K169" s="392"/>
      <c r="L169" s="401"/>
      <c r="M169" s="391"/>
      <c r="N169" s="400"/>
      <c r="O169" s="167" t="e">
        <f>SUM(L167:N167)-O168</f>
        <v>#N/A</v>
      </c>
      <c r="P169" s="242"/>
      <c r="Q169" s="337"/>
      <c r="R169" s="337"/>
      <c r="S169" s="337"/>
      <c r="T169" s="337"/>
    </row>
    <row r="170" spans="2:21" ht="15" customHeight="1" x14ac:dyDescent="0.2">
      <c r="B170" s="472" t="s">
        <v>215</v>
      </c>
      <c r="C170" s="473"/>
      <c r="D170" s="392"/>
      <c r="E170" s="402"/>
      <c r="F170" s="397"/>
      <c r="G170" s="403"/>
      <c r="H170" s="397"/>
      <c r="I170" s="397"/>
      <c r="J170" s="404" t="str">
        <f>IF(O170&lt;1,"Let op: Vergeet niet de door u gevraagde subsidie in te vullen! →",IF((O170-O169)&gt;1,"LET OP: U vraagt meer dan de maximale berekende subsidie aan!",IF(O170&gt;500000,"LET OP: De maximale subsidie voor deze regeling betreft €500.000 per project!","")))</f>
        <v>Let op: Vergeet niet de door u gevraagde subsidie in te vullen! →</v>
      </c>
      <c r="K170" s="404"/>
      <c r="L170" s="167" t="e">
        <f>IF(L167&gt;0,O170/(O169+O168)*L167,0)</f>
        <v>#N/A</v>
      </c>
      <c r="M170" s="167" t="e">
        <f>IF(M167&gt;0,O170/(O169+O168)*M167,0)</f>
        <v>#N/A</v>
      </c>
      <c r="N170" s="167">
        <f>IF(N167&gt;0,O170/(O169+O168)*N167,0)</f>
        <v>0</v>
      </c>
      <c r="O170" s="214"/>
      <c r="P170" s="405"/>
      <c r="Q170" s="337"/>
      <c r="R170" s="337"/>
      <c r="S170" s="337"/>
      <c r="T170" s="337"/>
    </row>
    <row r="171" spans="2:21" ht="13" x14ac:dyDescent="0.15">
      <c r="B171" s="319"/>
      <c r="C171" s="319"/>
      <c r="D171" s="319"/>
      <c r="E171" s="319"/>
      <c r="F171" s="319"/>
      <c r="G171" s="319"/>
      <c r="H171" s="319"/>
      <c r="I171" s="319"/>
      <c r="J171" s="319"/>
      <c r="K171" s="319"/>
      <c r="L171" s="319"/>
      <c r="M171" s="319"/>
      <c r="N171" s="319"/>
      <c r="O171" s="319"/>
      <c r="P171" s="319"/>
      <c r="Q171" s="319"/>
      <c r="R171" s="319"/>
      <c r="S171" s="319"/>
      <c r="T171" s="319"/>
    </row>
    <row r="172" spans="2:21" ht="13" x14ac:dyDescent="0.15">
      <c r="B172" s="324" t="s">
        <v>278</v>
      </c>
      <c r="C172" s="325"/>
      <c r="D172" s="375"/>
      <c r="E172" s="376"/>
      <c r="F172" s="325"/>
      <c r="G172" s="325"/>
      <c r="H172" s="325"/>
      <c r="I172" s="325"/>
      <c r="J172" s="325"/>
      <c r="K172" s="325"/>
      <c r="L172" s="325"/>
      <c r="M172" s="325"/>
      <c r="N172" s="378"/>
      <c r="O172" s="325"/>
      <c r="P172" s="379"/>
      <c r="Q172" s="327"/>
      <c r="R172" s="327"/>
      <c r="S172" s="327"/>
    </row>
    <row r="173" spans="2:21" ht="13" x14ac:dyDescent="0.15">
      <c r="B173" s="324" t="s">
        <v>279</v>
      </c>
      <c r="C173" s="325"/>
      <c r="D173" s="375"/>
      <c r="E173" s="376"/>
      <c r="F173" s="325"/>
      <c r="G173" s="325"/>
      <c r="H173" s="325"/>
      <c r="I173" s="325"/>
      <c r="J173" s="325"/>
      <c r="K173" s="325"/>
      <c r="L173" s="325"/>
      <c r="M173" s="325"/>
      <c r="N173" s="378"/>
      <c r="O173" s="325"/>
      <c r="P173" s="379"/>
      <c r="Q173" s="327"/>
      <c r="R173" s="327"/>
      <c r="S173" s="327"/>
    </row>
    <row r="174" spans="2:21" ht="14" thickBot="1" x14ac:dyDescent="0.2">
      <c r="B174" s="319"/>
      <c r="C174" s="319"/>
      <c r="D174" s="319"/>
      <c r="E174" s="319"/>
      <c r="F174" s="319"/>
      <c r="G174" s="319"/>
      <c r="H174" s="319"/>
      <c r="I174" s="319"/>
      <c r="J174" s="319"/>
      <c r="K174" s="319"/>
      <c r="L174" s="319"/>
      <c r="M174" s="319"/>
      <c r="N174" s="319"/>
      <c r="O174" s="319"/>
      <c r="P174" s="319"/>
      <c r="Q174" s="42"/>
      <c r="R174" s="42"/>
      <c r="S174" s="42"/>
    </row>
    <row r="175" spans="2:21" ht="13" x14ac:dyDescent="0.15">
      <c r="B175" s="406" t="s">
        <v>280</v>
      </c>
      <c r="C175" s="407" t="s">
        <v>213</v>
      </c>
      <c r="D175" s="408"/>
      <c r="E175" s="408"/>
      <c r="F175" s="408"/>
      <c r="G175" s="408"/>
      <c r="H175" s="408"/>
      <c r="I175" s="408"/>
      <c r="J175" s="408"/>
      <c r="K175" s="408"/>
      <c r="L175" s="408"/>
      <c r="M175" s="409"/>
      <c r="N175" s="408"/>
      <c r="O175" s="136">
        <f>O164</f>
        <v>0</v>
      </c>
      <c r="P175" s="244"/>
      <c r="Q175" s="42"/>
      <c r="R175" s="42"/>
      <c r="S175" s="42"/>
      <c r="U175" s="42"/>
    </row>
    <row r="176" spans="2:21" ht="13" x14ac:dyDescent="0.15">
      <c r="B176" s="410" t="s">
        <v>281</v>
      </c>
      <c r="C176" s="411" t="s">
        <v>195</v>
      </c>
      <c r="D176" s="412"/>
      <c r="E176" s="412"/>
      <c r="F176" s="412"/>
      <c r="G176" s="412"/>
      <c r="H176" s="412"/>
      <c r="I176" s="412"/>
      <c r="J176" s="412"/>
      <c r="K176" s="412"/>
      <c r="L176" s="412"/>
      <c r="M176" s="413"/>
      <c r="N176" s="412"/>
      <c r="O176" s="137">
        <f>O168</f>
        <v>0</v>
      </c>
      <c r="P176" s="244"/>
      <c r="Q176" s="42"/>
      <c r="R176" s="42"/>
      <c r="S176" s="42"/>
      <c r="U176" s="42"/>
    </row>
    <row r="177" spans="2:21" ht="13" x14ac:dyDescent="0.15">
      <c r="B177" s="410" t="s">
        <v>282</v>
      </c>
      <c r="C177" s="411" t="s">
        <v>283</v>
      </c>
      <c r="D177" s="412"/>
      <c r="E177" s="412"/>
      <c r="F177" s="412"/>
      <c r="G177" s="412"/>
      <c r="H177" s="412"/>
      <c r="I177" s="412"/>
      <c r="J177" s="412"/>
      <c r="K177" s="412"/>
      <c r="L177" s="412"/>
      <c r="M177" s="413"/>
      <c r="N177" s="412"/>
      <c r="O177" s="137">
        <f>O170</f>
        <v>0</v>
      </c>
      <c r="P177" s="244"/>
      <c r="Q177" s="42"/>
      <c r="R177" s="42"/>
      <c r="S177" s="42"/>
      <c r="U177" s="42"/>
    </row>
    <row r="178" spans="2:21" ht="13" x14ac:dyDescent="0.15">
      <c r="B178" s="319"/>
      <c r="C178" s="319"/>
      <c r="D178" s="319"/>
      <c r="E178" s="319"/>
      <c r="F178" s="319"/>
      <c r="G178" s="319"/>
      <c r="H178" s="319"/>
      <c r="I178" s="319"/>
      <c r="J178" s="319"/>
      <c r="K178" s="319"/>
      <c r="L178" s="319"/>
      <c r="M178" s="319"/>
      <c r="N178" s="319"/>
      <c r="O178" s="319"/>
      <c r="P178" s="319"/>
      <c r="Q178" s="319"/>
      <c r="R178" s="319"/>
      <c r="S178" s="319"/>
      <c r="U178" s="42"/>
    </row>
    <row r="179" spans="2:21" ht="13" x14ac:dyDescent="0.15">
      <c r="B179" s="324" t="s">
        <v>284</v>
      </c>
      <c r="C179" s="325"/>
      <c r="D179" s="375"/>
      <c r="E179" s="376"/>
      <c r="F179" s="325"/>
      <c r="G179" s="325"/>
      <c r="H179" s="325"/>
      <c r="I179" s="325"/>
      <c r="J179" s="325"/>
      <c r="K179" s="325"/>
      <c r="L179" s="325"/>
      <c r="M179" s="325"/>
      <c r="N179" s="325"/>
      <c r="O179" s="325"/>
      <c r="P179" s="345"/>
      <c r="Q179" s="337"/>
      <c r="R179" s="337"/>
      <c r="S179" s="337"/>
      <c r="T179" s="319"/>
    </row>
    <row r="180" spans="2:21" ht="13" x14ac:dyDescent="0.15">
      <c r="B180" s="564"/>
      <c r="C180" s="565"/>
      <c r="D180" s="565"/>
      <c r="E180" s="565"/>
      <c r="F180" s="565"/>
      <c r="G180" s="565"/>
      <c r="H180" s="565"/>
      <c r="I180" s="565"/>
      <c r="J180" s="565"/>
      <c r="K180" s="565"/>
      <c r="L180" s="565"/>
      <c r="M180" s="565"/>
      <c r="N180" s="565"/>
      <c r="O180" s="301"/>
      <c r="P180" s="42"/>
      <c r="Q180" s="42"/>
      <c r="R180" s="42"/>
      <c r="S180" s="42"/>
      <c r="T180" s="319"/>
    </row>
    <row r="181" spans="2:21" ht="13" x14ac:dyDescent="0.15">
      <c r="B181" s="560"/>
      <c r="C181" s="561"/>
      <c r="D181" s="561"/>
      <c r="E181" s="561"/>
      <c r="F181" s="561"/>
      <c r="G181" s="561"/>
      <c r="H181" s="561"/>
      <c r="I181" s="561"/>
      <c r="J181" s="561"/>
      <c r="K181" s="561"/>
      <c r="L181" s="561"/>
      <c r="M181" s="561"/>
      <c r="N181" s="561"/>
      <c r="O181" s="301"/>
      <c r="P181" s="42"/>
      <c r="Q181" s="42"/>
      <c r="R181" s="42"/>
      <c r="S181" s="42"/>
      <c r="T181" s="319"/>
    </row>
    <row r="182" spans="2:21" ht="13" x14ac:dyDescent="0.15">
      <c r="B182" s="560"/>
      <c r="C182" s="561"/>
      <c r="D182" s="561"/>
      <c r="E182" s="561"/>
      <c r="F182" s="561"/>
      <c r="G182" s="561"/>
      <c r="H182" s="561"/>
      <c r="I182" s="561"/>
      <c r="J182" s="561"/>
      <c r="K182" s="561"/>
      <c r="L182" s="561"/>
      <c r="M182" s="561"/>
      <c r="N182" s="561"/>
      <c r="O182" s="301"/>
      <c r="P182" s="42"/>
      <c r="Q182" s="42"/>
      <c r="R182" s="42"/>
      <c r="S182" s="42"/>
      <c r="T182" s="319"/>
    </row>
    <row r="183" spans="2:21" ht="13" x14ac:dyDescent="0.15">
      <c r="B183" s="560"/>
      <c r="C183" s="561"/>
      <c r="D183" s="561"/>
      <c r="E183" s="561"/>
      <c r="F183" s="561"/>
      <c r="G183" s="561"/>
      <c r="H183" s="561"/>
      <c r="I183" s="561"/>
      <c r="J183" s="561"/>
      <c r="K183" s="561"/>
      <c r="L183" s="561"/>
      <c r="M183" s="561"/>
      <c r="N183" s="561"/>
      <c r="O183" s="301"/>
      <c r="P183" s="42"/>
      <c r="Q183" s="42"/>
      <c r="R183" s="42"/>
      <c r="S183" s="42"/>
      <c r="T183" s="319"/>
    </row>
    <row r="184" spans="2:21" ht="13" x14ac:dyDescent="0.15">
      <c r="B184" s="560"/>
      <c r="C184" s="561"/>
      <c r="D184" s="561"/>
      <c r="E184" s="561"/>
      <c r="F184" s="561"/>
      <c r="G184" s="561"/>
      <c r="H184" s="561"/>
      <c r="I184" s="561"/>
      <c r="J184" s="561"/>
      <c r="K184" s="561"/>
      <c r="L184" s="561"/>
      <c r="M184" s="561"/>
      <c r="N184" s="561"/>
      <c r="O184" s="301"/>
      <c r="P184" s="42"/>
      <c r="Q184" s="42"/>
      <c r="R184" s="42"/>
      <c r="S184" s="42"/>
      <c r="T184" s="319"/>
    </row>
    <row r="185" spans="2:21" ht="13" x14ac:dyDescent="0.15">
      <c r="B185" s="560"/>
      <c r="C185" s="561"/>
      <c r="D185" s="561"/>
      <c r="E185" s="561"/>
      <c r="F185" s="561"/>
      <c r="G185" s="561"/>
      <c r="H185" s="561"/>
      <c r="I185" s="561"/>
      <c r="J185" s="561"/>
      <c r="K185" s="561"/>
      <c r="L185" s="561"/>
      <c r="M185" s="561"/>
      <c r="N185" s="561"/>
      <c r="O185" s="301"/>
      <c r="P185" s="42"/>
      <c r="Q185" s="42"/>
      <c r="R185" s="42"/>
      <c r="S185" s="42"/>
      <c r="T185" s="319"/>
    </row>
    <row r="186" spans="2:21" ht="13" x14ac:dyDescent="0.15">
      <c r="B186" s="560"/>
      <c r="C186" s="561"/>
      <c r="D186" s="561"/>
      <c r="E186" s="561"/>
      <c r="F186" s="561"/>
      <c r="G186" s="561"/>
      <c r="H186" s="561"/>
      <c r="I186" s="561"/>
      <c r="J186" s="561"/>
      <c r="K186" s="561"/>
      <c r="L186" s="561"/>
      <c r="M186" s="561"/>
      <c r="N186" s="561"/>
      <c r="O186" s="301"/>
      <c r="P186" s="42"/>
      <c r="Q186" s="42"/>
      <c r="R186" s="42"/>
      <c r="S186" s="42"/>
      <c r="T186" s="319"/>
    </row>
    <row r="187" spans="2:21" ht="13" x14ac:dyDescent="0.15">
      <c r="B187" s="560"/>
      <c r="C187" s="561"/>
      <c r="D187" s="561"/>
      <c r="E187" s="561"/>
      <c r="F187" s="561"/>
      <c r="G187" s="561"/>
      <c r="H187" s="561"/>
      <c r="I187" s="561"/>
      <c r="J187" s="561"/>
      <c r="K187" s="561"/>
      <c r="L187" s="561"/>
      <c r="M187" s="561"/>
      <c r="N187" s="561"/>
      <c r="O187" s="301"/>
      <c r="P187" s="42"/>
      <c r="Q187" s="42"/>
      <c r="R187" s="42"/>
      <c r="S187" s="42"/>
      <c r="T187" s="319"/>
    </row>
    <row r="188" spans="2:21" ht="13" x14ac:dyDescent="0.15">
      <c r="B188" s="560"/>
      <c r="C188" s="561"/>
      <c r="D188" s="561"/>
      <c r="E188" s="561"/>
      <c r="F188" s="561"/>
      <c r="G188" s="561"/>
      <c r="H188" s="561"/>
      <c r="I188" s="561"/>
      <c r="J188" s="561"/>
      <c r="K188" s="561"/>
      <c r="L188" s="561"/>
      <c r="M188" s="561"/>
      <c r="N188" s="561"/>
      <c r="O188" s="301"/>
      <c r="P188" s="42"/>
      <c r="Q188" s="42"/>
      <c r="R188" s="42"/>
      <c r="S188" s="42"/>
      <c r="T188" s="319"/>
    </row>
    <row r="189" spans="2:21" ht="13" x14ac:dyDescent="0.15">
      <c r="B189" s="562"/>
      <c r="C189" s="563"/>
      <c r="D189" s="563"/>
      <c r="E189" s="563"/>
      <c r="F189" s="563"/>
      <c r="G189" s="563"/>
      <c r="H189" s="563"/>
      <c r="I189" s="563"/>
      <c r="J189" s="563"/>
      <c r="K189" s="563"/>
      <c r="L189" s="563"/>
      <c r="M189" s="563"/>
      <c r="N189" s="563"/>
      <c r="O189" s="302"/>
      <c r="P189" s="42"/>
      <c r="Q189" s="42"/>
      <c r="R189" s="42"/>
      <c r="S189" s="42"/>
      <c r="T189" s="319"/>
    </row>
    <row r="190" spans="2:21" ht="13" x14ac:dyDescent="0.15">
      <c r="B190" s="319"/>
      <c r="C190" s="319"/>
      <c r="D190" s="319"/>
      <c r="E190" s="319"/>
      <c r="F190" s="319"/>
      <c r="G190" s="319"/>
      <c r="H190" s="319"/>
      <c r="I190" s="319"/>
      <c r="J190" s="319"/>
      <c r="K190" s="319"/>
      <c r="L190" s="319"/>
      <c r="M190" s="319"/>
      <c r="N190" s="319"/>
      <c r="O190" s="319"/>
      <c r="P190" s="319"/>
      <c r="Q190" s="319"/>
      <c r="R190" s="319"/>
      <c r="S190" s="319"/>
    </row>
    <row r="191" spans="2:21" x14ac:dyDescent="0.2"/>
  </sheetData>
  <sheetProtection algorithmName="SHA-512" hashValue="YD1vrYHeuDUTWqyuOre6kXEtlg1/ZNxqmwXTWQ/lwb5tJMlYfcMPBVMVdk0+DZYOCg/vfeIumgERpsnWxfD2DQ==" saltValue="rNHKviWnrGTRfyy15S7o3w==" spinCount="100000" sheet="1" objects="1" scenarios="1"/>
  <mergeCells count="174">
    <mergeCell ref="E144:L144"/>
    <mergeCell ref="E145:L145"/>
    <mergeCell ref="E146:L146"/>
    <mergeCell ref="E147:L147"/>
    <mergeCell ref="E148:L148"/>
    <mergeCell ref="E149:L149"/>
    <mergeCell ref="E150:L150"/>
    <mergeCell ref="E151:L151"/>
    <mergeCell ref="B170:C170"/>
    <mergeCell ref="M132:O132"/>
    <mergeCell ref="E133:L133"/>
    <mergeCell ref="E134:L134"/>
    <mergeCell ref="E135:L135"/>
    <mergeCell ref="E136:L136"/>
    <mergeCell ref="E137:L137"/>
    <mergeCell ref="E138:L138"/>
    <mergeCell ref="E139:L139"/>
    <mergeCell ref="E140:L140"/>
    <mergeCell ref="H8:N8"/>
    <mergeCell ref="H9:N9"/>
    <mergeCell ref="J18:L18"/>
    <mergeCell ref="M18:O18"/>
    <mergeCell ref="J60:L60"/>
    <mergeCell ref="M60:O60"/>
    <mergeCell ref="J88:L88"/>
    <mergeCell ref="M88:O88"/>
    <mergeCell ref="J110:L110"/>
    <mergeCell ref="M110:O110"/>
    <mergeCell ref="H31:I31"/>
    <mergeCell ref="H24:I24"/>
    <mergeCell ref="H19:I19"/>
    <mergeCell ref="H20:I20"/>
    <mergeCell ref="H21:I21"/>
    <mergeCell ref="H22:I22"/>
    <mergeCell ref="H23:I23"/>
    <mergeCell ref="H41:I41"/>
    <mergeCell ref="B184:N184"/>
    <mergeCell ref="B185:N185"/>
    <mergeCell ref="B186:N186"/>
    <mergeCell ref="B187:N187"/>
    <mergeCell ref="B188:N188"/>
    <mergeCell ref="B189:N189"/>
    <mergeCell ref="B180:N180"/>
    <mergeCell ref="B181:N181"/>
    <mergeCell ref="B182:N182"/>
    <mergeCell ref="B183:N183"/>
    <mergeCell ref="E141:L141"/>
    <mergeCell ref="E142:L142"/>
    <mergeCell ref="E143:L143"/>
    <mergeCell ref="C128:H128"/>
    <mergeCell ref="C129:H129"/>
    <mergeCell ref="E21:F21"/>
    <mergeCell ref="E27:F27"/>
    <mergeCell ref="C24:D24"/>
    <mergeCell ref="H45:I45"/>
    <mergeCell ref="E30:F30"/>
    <mergeCell ref="E40:F40"/>
    <mergeCell ref="C47:D47"/>
    <mergeCell ref="H35:I35"/>
    <mergeCell ref="H36:I36"/>
    <mergeCell ref="H37:I37"/>
    <mergeCell ref="H44:I44"/>
    <mergeCell ref="H46:I46"/>
    <mergeCell ref="H47:I47"/>
    <mergeCell ref="H38:I38"/>
    <mergeCell ref="H39:I39"/>
    <mergeCell ref="H40:I40"/>
    <mergeCell ref="H28:I28"/>
    <mergeCell ref="H29:I29"/>
    <mergeCell ref="H30:I30"/>
    <mergeCell ref="C115:H115"/>
    <mergeCell ref="C116:H116"/>
    <mergeCell ref="H25:I25"/>
    <mergeCell ref="E26:F26"/>
    <mergeCell ref="H26:I26"/>
    <mergeCell ref="H27:I27"/>
    <mergeCell ref="H54:I54"/>
    <mergeCell ref="C55:D55"/>
    <mergeCell ref="E55:F55"/>
    <mergeCell ref="H55:I55"/>
    <mergeCell ref="C54:D54"/>
    <mergeCell ref="E54:F54"/>
    <mergeCell ref="H48:I48"/>
    <mergeCell ref="H53:I53"/>
    <mergeCell ref="H51:I51"/>
    <mergeCell ref="H52:I52"/>
    <mergeCell ref="H49:I49"/>
    <mergeCell ref="H50:I50"/>
    <mergeCell ref="C113:H113"/>
    <mergeCell ref="E35:F35"/>
    <mergeCell ref="E29:F29"/>
    <mergeCell ref="E50:F50"/>
    <mergeCell ref="E46:F46"/>
    <mergeCell ref="E47:F47"/>
    <mergeCell ref="E19:F19"/>
    <mergeCell ref="C22:D22"/>
    <mergeCell ref="E22:F22"/>
    <mergeCell ref="C25:D25"/>
    <mergeCell ref="E25:F25"/>
    <mergeCell ref="C26:D26"/>
    <mergeCell ref="C20:D20"/>
    <mergeCell ref="E20:F20"/>
    <mergeCell ref="C21:D21"/>
    <mergeCell ref="C19:D19"/>
    <mergeCell ref="C42:D42"/>
    <mergeCell ref="C46:D46"/>
    <mergeCell ref="C23:D23"/>
    <mergeCell ref="E23:F23"/>
    <mergeCell ref="E24:F24"/>
    <mergeCell ref="C27:D27"/>
    <mergeCell ref="C28:D28"/>
    <mergeCell ref="E28:F28"/>
    <mergeCell ref="E42:F42"/>
    <mergeCell ref="C40:D40"/>
    <mergeCell ref="E43:F43"/>
    <mergeCell ref="E41:F41"/>
    <mergeCell ref="E37:F37"/>
    <mergeCell ref="C31:D31"/>
    <mergeCell ref="E33:F33"/>
    <mergeCell ref="C34:D34"/>
    <mergeCell ref="E31:F31"/>
    <mergeCell ref="C33:D33"/>
    <mergeCell ref="C36:D36"/>
    <mergeCell ref="E36:F36"/>
    <mergeCell ref="C39:D39"/>
    <mergeCell ref="C41:D41"/>
    <mergeCell ref="C126:H126"/>
    <mergeCell ref="H42:I42"/>
    <mergeCell ref="H43:I43"/>
    <mergeCell ref="C127:H127"/>
    <mergeCell ref="C52:D52"/>
    <mergeCell ref="E53:F53"/>
    <mergeCell ref="H88:I88"/>
    <mergeCell ref="H32:I32"/>
    <mergeCell ref="H33:I33"/>
    <mergeCell ref="H34:I34"/>
    <mergeCell ref="E52:F52"/>
    <mergeCell ref="C53:D53"/>
    <mergeCell ref="C117:H117"/>
    <mergeCell ref="C118:H118"/>
    <mergeCell ref="C119:H119"/>
    <mergeCell ref="C120:H120"/>
    <mergeCell ref="C121:H121"/>
    <mergeCell ref="C122:H122"/>
    <mergeCell ref="C123:H123"/>
    <mergeCell ref="C32:D32"/>
    <mergeCell ref="E32:F32"/>
    <mergeCell ref="E34:F34"/>
    <mergeCell ref="C35:D35"/>
    <mergeCell ref="E48:F48"/>
    <mergeCell ref="F8:G8"/>
    <mergeCell ref="F9:G9"/>
    <mergeCell ref="C111:H111"/>
    <mergeCell ref="C124:H124"/>
    <mergeCell ref="C125:H125"/>
    <mergeCell ref="C112:H112"/>
    <mergeCell ref="E51:F51"/>
    <mergeCell ref="C51:D51"/>
    <mergeCell ref="C37:D37"/>
    <mergeCell ref="C38:D38"/>
    <mergeCell ref="C49:D49"/>
    <mergeCell ref="C50:D50"/>
    <mergeCell ref="C44:D44"/>
    <mergeCell ref="E45:F45"/>
    <mergeCell ref="C114:H114"/>
    <mergeCell ref="E49:F49"/>
    <mergeCell ref="C30:D30"/>
    <mergeCell ref="C48:D48"/>
    <mergeCell ref="C45:D45"/>
    <mergeCell ref="C29:D29"/>
    <mergeCell ref="C43:D43"/>
    <mergeCell ref="E44:F44"/>
    <mergeCell ref="E38:F38"/>
    <mergeCell ref="E39:F39"/>
  </mergeCells>
  <phoneticPr fontId="0" type="noConversion"/>
  <conditionalFormatting sqref="G20:G55">
    <cfRule type="expression" dxfId="11" priority="4" stopIfTrue="1">
      <formula>$F$9="Integrale kostensystematiek"</formula>
    </cfRule>
  </conditionalFormatting>
  <conditionalFormatting sqref="O170:P170">
    <cfRule type="cellIs" dxfId="8" priority="5" stopIfTrue="1" operator="lessThan">
      <formula>1</formula>
    </cfRule>
  </conditionalFormatting>
  <dataValidations count="6">
    <dataValidation type="list" allowBlank="1" showErrorMessage="1" sqref="F8:G8" xr:uid="{04682E17-F69B-4BAF-960B-CC011DAA5A18}">
      <formula1>BTW</formula1>
    </dataValidation>
    <dataValidation type="decimal" operator="greaterThanOrEqual" allowBlank="1" showInputMessage="1" showErrorMessage="1" error="De afschrijvingsperiode moet minimaal 5 jaar bedragen." sqref="F62:F83" xr:uid="{3EB7F065-AB8C-4415-B7D2-5DC5E11FFF43}">
      <formula1>5</formula1>
    </dataValidation>
    <dataValidation type="decimal" operator="greaterThanOrEqual" allowBlank="1" showInputMessage="1" showErrorMessage="1" sqref="F90:F107" xr:uid="{D364F911-D693-4026-9351-F46BB96AA757}">
      <formula1>5</formula1>
    </dataValidation>
    <dataValidation type="date" allowBlank="1" showInputMessage="1" showErrorMessage="1" errorTitle="Let op!" error="De aanschafdatum moet tussen de start- en einddatum van het project vallen!" sqref="D90:D107" xr:uid="{8E4B29E7-D6A7-4AAA-859F-D5AC1CF9FF29}">
      <formula1>Startdatum</formula1>
      <formula2>Einddatum</formula2>
    </dataValidation>
    <dataValidation type="custom" allowBlank="1" showInputMessage="1" showErrorMessage="1" error="Optelling IO en EO is hoger dan totale subsidiale kosten." sqref="L90:L107" xr:uid="{8B8E2EE8-068C-4698-9B1B-94EE3A586389}">
      <formula1>SUM($J90:$K90)&lt;$I90</formula1>
    </dataValidation>
    <dataValidation type="list" allowBlank="1" showErrorMessage="1" sqref="F9:G9" xr:uid="{402E0942-022B-46EB-977D-4A7914EB6534}">
      <formula1>Loonsystematiek</formula1>
    </dataValidation>
  </dataValidations>
  <hyperlinks>
    <hyperlink ref="H89" location="'Uitleg posten O&amp;O&amp;I'!A1" display="Restwaarde [zie 'Uitleg posten O&amp;O&amp;I]" xr:uid="{4349DC86-A753-495A-BF86-2849320584D9}"/>
    <hyperlink ref="F61" location="'Uitleg posten O&amp;O&amp;I'!A1" display="Afschrijving in jaren (minimaal 5 jaar) [zie Uitleg posten O&amp;O&amp;I]" xr:uid="{77FC6B37-C0F8-43CB-8606-CF6175DAF330}"/>
  </hyperlinks>
  <pageMargins left="0.19685039370078741" right="0.19685039370078741" top="0.19685039370078741" bottom="0.19685039370078741" header="0" footer="0.19685039370078741"/>
  <pageSetup paperSize="9" scale="55" fitToHeight="2" orientation="landscape" r:id="rId1"/>
  <headerFooter alignWithMargins="0"/>
  <rowBreaks count="3" manualBreakCount="3">
    <brk id="57" max="12" man="1"/>
    <brk id="109" max="12" man="1"/>
    <brk id="155" max="12" man="1"/>
  </rowBreaks>
  <ignoredErrors>
    <ignoredError sqref="M20:N55 M62:N83 M90:N107 M152:N152" unlockedFormula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A14ABB2A-55F9-40CA-B717-C9FD3E561EE5}">
            <xm:f>Deelnemersoverzicht!$C$26=Lijsten!$A$23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J19:K55 M19:N56 J61:K83 M61:N84 J89:K107 M89:N108 J111:K129 M111:N130 M133:N154 L159:M170</xm:sqref>
        </x14:conditionalFormatting>
        <x14:conditionalFormatting xmlns:xm="http://schemas.microsoft.com/office/excel/2006/main">
          <x14:cfRule type="expression" priority="1" id="{C16E37C1-31F8-4902-A2DE-E9C55B8C104D}">
            <xm:f>Deelnemersoverzicht!$C$26&lt;&gt;Lijsten!$A$23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L19:L55 O19:O56 L61:L83 O61:O84 L89:L107 O89:O108 L111:L129 O111:O130 O133:O154 N159:N162 N164 N166:N167 N170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21">
    <tabColor rgb="FFFFFF00"/>
  </sheetPr>
  <dimension ref="A1:V194"/>
  <sheetViews>
    <sheetView showGridLines="0" zoomScale="90" zoomScaleNormal="90" zoomScaleSheetLayoutView="85" workbookViewId="0"/>
  </sheetViews>
  <sheetFormatPr baseColWidth="10" defaultColWidth="0" defaultRowHeight="0" customHeight="1" zeroHeight="1" x14ac:dyDescent="0.2"/>
  <cols>
    <col min="1" max="1" width="1.6640625" style="319" customWidth="1"/>
    <col min="2" max="2" width="15.6640625" style="362" customWidth="1"/>
    <col min="3" max="3" width="45.5" style="362" customWidth="1"/>
    <col min="4" max="4" width="17.5" style="362" customWidth="1"/>
    <col min="5" max="5" width="16.83203125" style="362" customWidth="1"/>
    <col min="6" max="7" width="20.1640625" style="362" customWidth="1"/>
    <col min="8" max="8" width="19.5" style="362" customWidth="1"/>
    <col min="9" max="9" width="14" style="362" customWidth="1"/>
    <col min="10" max="10" width="14.33203125" style="362" customWidth="1"/>
    <col min="11" max="12" width="16" style="362" customWidth="1"/>
    <col min="13" max="13" width="21" style="362" customWidth="1"/>
    <col min="14" max="14" width="17.83203125" style="362" customWidth="1"/>
    <col min="15" max="15" width="15.1640625" style="362" customWidth="1"/>
    <col min="16" max="16" width="5" style="362" customWidth="1"/>
    <col min="17" max="17" width="7" style="362" hidden="1" customWidth="1"/>
    <col min="18" max="18" width="11.5" style="362" hidden="1" customWidth="1"/>
    <col min="19" max="19" width="10" style="362" hidden="1" customWidth="1"/>
    <col min="20" max="20" width="9.1640625" style="42" hidden="1" customWidth="1"/>
    <col min="21" max="21" width="24.83203125" style="319" hidden="1" customWidth="1"/>
    <col min="22" max="16384" width="9.1640625" style="319" hidden="1"/>
  </cols>
  <sheetData>
    <row r="1" spans="1:21" ht="16" x14ac:dyDescent="0.2">
      <c r="A1" s="317"/>
      <c r="B1" s="317"/>
      <c r="C1" s="317" t="s">
        <v>224</v>
      </c>
      <c r="D1" s="317"/>
      <c r="E1" s="317"/>
      <c r="F1" s="317"/>
      <c r="G1" s="317"/>
      <c r="H1" s="312" t="str">
        <f>IF(Deelnemersoverzicht!B5="(Dit veld wordt ingevuld door RVO)","",Deelnemersoverzicht!B5)</f>
        <v>Dit veld wordt door RVO ingevuld</v>
      </c>
      <c r="I1" s="317"/>
      <c r="J1" s="317"/>
      <c r="K1" s="317"/>
      <c r="L1" s="317"/>
      <c r="M1" s="317"/>
      <c r="N1" s="317"/>
      <c r="O1" s="317"/>
      <c r="P1" s="318"/>
      <c r="Q1" s="318"/>
      <c r="R1" s="318"/>
      <c r="S1" s="318"/>
      <c r="T1" s="319"/>
      <c r="U1" s="320" t="s">
        <v>225</v>
      </c>
    </row>
    <row r="2" spans="1:21" ht="18" x14ac:dyDescent="0.2">
      <c r="A2" s="321"/>
      <c r="B2" s="321"/>
      <c r="C2" s="322" t="s">
        <v>226</v>
      </c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3"/>
      <c r="Q2" s="323"/>
      <c r="R2" s="323"/>
      <c r="S2" s="323"/>
      <c r="T2" s="319"/>
    </row>
    <row r="3" spans="1:21" ht="13" x14ac:dyDescent="0.15">
      <c r="B3" s="319"/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19"/>
      <c r="O3" s="319"/>
      <c r="P3" s="42"/>
      <c r="Q3" s="42"/>
      <c r="R3" s="42"/>
      <c r="S3" s="42"/>
      <c r="T3" s="319"/>
    </row>
    <row r="4" spans="1:21" ht="13" x14ac:dyDescent="0.15">
      <c r="B4" s="324"/>
      <c r="C4" s="324" t="s">
        <v>227</v>
      </c>
      <c r="D4" s="324"/>
      <c r="E4" s="325"/>
      <c r="F4" s="325"/>
      <c r="G4" s="325"/>
      <c r="H4" s="325"/>
      <c r="I4" s="325"/>
      <c r="J4" s="325"/>
      <c r="K4" s="325"/>
      <c r="L4" s="325"/>
      <c r="M4" s="325"/>
      <c r="N4" s="325"/>
      <c r="O4" s="325"/>
      <c r="P4" s="326"/>
      <c r="Q4" s="327"/>
      <c r="R4" s="327"/>
      <c r="S4" s="327"/>
      <c r="T4" s="319"/>
    </row>
    <row r="5" spans="1:21" ht="13" x14ac:dyDescent="0.15">
      <c r="B5" s="312"/>
      <c r="C5" s="328"/>
      <c r="D5" s="328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42"/>
      <c r="Q5" s="42"/>
      <c r="R5" s="42"/>
      <c r="S5" s="42"/>
      <c r="T5" s="319"/>
    </row>
    <row r="6" spans="1:21" ht="15" customHeight="1" x14ac:dyDescent="0.15">
      <c r="B6" s="312"/>
      <c r="C6" s="329" t="str">
        <f>Deelnemersoverzicht!A27</f>
        <v>Deelnemer 8 (D8)</v>
      </c>
      <c r="D6" s="329"/>
      <c r="E6" s="319"/>
      <c r="F6" s="330">
        <f>Deelnemersoverzicht!B27</f>
        <v>0</v>
      </c>
      <c r="G6" s="331"/>
      <c r="H6" s="332"/>
      <c r="I6" s="332"/>
      <c r="J6" s="332"/>
      <c r="K6" s="332"/>
      <c r="L6" s="332"/>
      <c r="M6" s="332"/>
      <c r="N6" s="333"/>
      <c r="O6" s="36"/>
      <c r="P6" s="42"/>
      <c r="Q6" s="42"/>
      <c r="R6" s="42"/>
      <c r="S6" s="42"/>
      <c r="T6" s="319"/>
    </row>
    <row r="7" spans="1:21" ht="15" customHeight="1" x14ac:dyDescent="0.15">
      <c r="B7" s="312"/>
      <c r="C7" s="329" t="s">
        <v>228</v>
      </c>
      <c r="D7" s="329"/>
      <c r="E7" s="319"/>
      <c r="F7" s="330">
        <f>Deelnemersoverzicht!B6</f>
        <v>0</v>
      </c>
      <c r="G7" s="331"/>
      <c r="H7" s="331"/>
      <c r="I7" s="331"/>
      <c r="J7" s="331"/>
      <c r="K7" s="331"/>
      <c r="L7" s="331"/>
      <c r="M7" s="331"/>
      <c r="N7" s="334"/>
      <c r="O7" s="335"/>
      <c r="P7" s="42"/>
      <c r="Q7" s="42"/>
      <c r="R7" s="42"/>
      <c r="S7" s="42"/>
      <c r="T7" s="319"/>
    </row>
    <row r="8" spans="1:21" ht="15" customHeight="1" x14ac:dyDescent="0.15">
      <c r="B8" s="312"/>
      <c r="C8" s="329" t="s">
        <v>229</v>
      </c>
      <c r="D8" s="329"/>
      <c r="E8" s="319"/>
      <c r="F8" s="450" t="s">
        <v>116</v>
      </c>
      <c r="G8" s="451"/>
      <c r="H8" s="432"/>
      <c r="I8" s="432"/>
      <c r="J8" s="432"/>
      <c r="K8" s="432"/>
      <c r="L8" s="432"/>
      <c r="M8" s="432"/>
      <c r="N8" s="433"/>
      <c r="O8" s="336"/>
      <c r="P8" s="337"/>
      <c r="Q8" s="337"/>
      <c r="R8" s="337"/>
      <c r="S8" s="337"/>
      <c r="T8" s="338"/>
    </row>
    <row r="9" spans="1:21" ht="15" customHeight="1" x14ac:dyDescent="0.15">
      <c r="B9" s="312"/>
      <c r="C9" s="339" t="s">
        <v>230</v>
      </c>
      <c r="D9" s="319"/>
      <c r="E9" s="319"/>
      <c r="F9" s="450" t="s">
        <v>116</v>
      </c>
      <c r="G9" s="451"/>
      <c r="H9" s="432"/>
      <c r="I9" s="432"/>
      <c r="J9" s="432"/>
      <c r="K9" s="432"/>
      <c r="L9" s="432"/>
      <c r="M9" s="432"/>
      <c r="N9" s="433"/>
      <c r="O9" s="336"/>
      <c r="P9" s="337"/>
      <c r="Q9" s="337"/>
      <c r="R9" s="337"/>
      <c r="S9" s="337"/>
      <c r="T9" s="338"/>
    </row>
    <row r="10" spans="1:21" ht="15.75" customHeight="1" x14ac:dyDescent="0.15">
      <c r="B10" s="312"/>
      <c r="C10" s="319"/>
      <c r="D10" s="319"/>
      <c r="E10" s="319"/>
      <c r="F10" s="340" t="str">
        <f>IF(F9="Integrale kostensystematiek","Let op! U dient in de begroting de IKS-tarieven zo te specificeren dat deze te controleren zijn op basis van de door u aangeleverde","")</f>
        <v/>
      </c>
      <c r="G10" s="340"/>
      <c r="H10" s="340"/>
      <c r="I10" s="340"/>
      <c r="J10" s="340"/>
      <c r="K10" s="340"/>
      <c r="L10" s="340"/>
      <c r="M10" s="340"/>
      <c r="N10" s="340"/>
      <c r="O10" s="341"/>
      <c r="P10" s="337"/>
      <c r="Q10" s="337"/>
      <c r="R10" s="337"/>
      <c r="S10" s="337"/>
      <c r="T10" s="319"/>
    </row>
    <row r="11" spans="1:21" ht="15.75" customHeight="1" x14ac:dyDescent="0.15">
      <c r="B11" s="312"/>
      <c r="C11" s="319"/>
      <c r="D11" s="319"/>
      <c r="E11" s="319"/>
      <c r="F11" s="341" t="str">
        <f>IF(F9="Integrale kostensystematiek","IKS tarieven aan RVO. Bijvoorbeeld: divisie R&amp;D, loonschaal 10. Vul dit in bij toelichting IKS.","")</f>
        <v/>
      </c>
      <c r="G11" s="341"/>
      <c r="H11" s="341"/>
      <c r="I11" s="341"/>
      <c r="J11" s="341"/>
      <c r="K11" s="341"/>
      <c r="L11" s="341"/>
      <c r="M11" s="341"/>
      <c r="N11" s="341"/>
      <c r="O11" s="341"/>
      <c r="P11" s="337"/>
      <c r="Q11" s="337"/>
      <c r="R11" s="337"/>
      <c r="S11" s="337"/>
      <c r="T11" s="319"/>
    </row>
    <row r="12" spans="1:21" ht="15.75" customHeight="1" x14ac:dyDescent="0.15">
      <c r="B12" s="312"/>
      <c r="C12" s="319"/>
      <c r="D12" s="319"/>
      <c r="E12" s="319"/>
      <c r="F12" s="341"/>
      <c r="G12" s="341"/>
      <c r="H12" s="341"/>
      <c r="I12" s="341"/>
      <c r="J12" s="341"/>
      <c r="K12" s="341"/>
      <c r="L12" s="341"/>
      <c r="M12" s="341"/>
      <c r="N12" s="341"/>
      <c r="O12" s="341"/>
      <c r="P12" s="337"/>
      <c r="Q12" s="337"/>
      <c r="R12" s="337"/>
      <c r="S12" s="337"/>
      <c r="T12" s="319"/>
    </row>
    <row r="13" spans="1:21" ht="15.75" customHeight="1" x14ac:dyDescent="0.15">
      <c r="B13" s="324" t="s">
        <v>231</v>
      </c>
      <c r="C13" s="342"/>
      <c r="D13" s="343"/>
      <c r="E13" s="344"/>
      <c r="F13" s="342"/>
      <c r="G13" s="342"/>
      <c r="H13" s="342"/>
      <c r="I13" s="342"/>
      <c r="J13" s="342"/>
      <c r="K13" s="342"/>
      <c r="L13" s="342"/>
      <c r="M13" s="342"/>
      <c r="N13" s="342"/>
      <c r="O13" s="342"/>
      <c r="P13" s="345"/>
      <c r="Q13" s="337"/>
      <c r="R13" s="337"/>
      <c r="S13" s="337"/>
      <c r="T13" s="319"/>
    </row>
    <row r="14" spans="1:21" ht="13" x14ac:dyDescent="0.15">
      <c r="B14" s="324" t="s">
        <v>232</v>
      </c>
      <c r="C14" s="342"/>
      <c r="D14" s="343"/>
      <c r="E14" s="344"/>
      <c r="F14" s="342"/>
      <c r="G14" s="342"/>
      <c r="H14" s="342"/>
      <c r="I14" s="342"/>
      <c r="J14" s="342"/>
      <c r="K14" s="342"/>
      <c r="L14" s="342"/>
      <c r="M14" s="342"/>
      <c r="N14" s="342"/>
      <c r="O14" s="342"/>
      <c r="P14" s="345"/>
      <c r="Q14" s="337"/>
      <c r="R14" s="337"/>
      <c r="S14" s="337"/>
      <c r="T14" s="319"/>
    </row>
    <row r="15" spans="1:21" ht="13" x14ac:dyDescent="0.15">
      <c r="B15" s="312"/>
      <c r="C15" s="319"/>
      <c r="D15" s="319"/>
      <c r="E15" s="319"/>
      <c r="F15" s="319"/>
      <c r="G15" s="319"/>
      <c r="H15" s="319"/>
      <c r="I15" s="319"/>
      <c r="J15" s="319"/>
      <c r="K15" s="319"/>
      <c r="L15" s="319"/>
      <c r="M15" s="319"/>
      <c r="N15" s="319"/>
      <c r="O15" s="319"/>
      <c r="P15" s="337"/>
      <c r="Q15" s="337"/>
      <c r="R15" s="337"/>
      <c r="S15" s="337"/>
      <c r="T15" s="319"/>
    </row>
    <row r="16" spans="1:21" ht="13" x14ac:dyDescent="0.15">
      <c r="B16" s="324" t="s">
        <v>233</v>
      </c>
      <c r="C16" s="324" t="s">
        <v>234</v>
      </c>
      <c r="D16" s="346"/>
      <c r="E16" s="325"/>
      <c r="F16" s="325"/>
      <c r="G16" s="325"/>
      <c r="H16" s="325"/>
      <c r="I16" s="325"/>
      <c r="J16" s="325"/>
      <c r="K16" s="325"/>
      <c r="L16" s="325"/>
      <c r="M16" s="325"/>
      <c r="N16" s="325"/>
      <c r="O16" s="325"/>
      <c r="P16" s="326"/>
      <c r="Q16" s="327"/>
      <c r="R16" s="327"/>
      <c r="S16" s="327"/>
      <c r="T16" s="319"/>
    </row>
    <row r="17" spans="2:20" ht="13" x14ac:dyDescent="0.15">
      <c r="B17" s="312"/>
      <c r="C17" s="319"/>
      <c r="D17" s="328"/>
      <c r="E17" s="319"/>
      <c r="F17" s="319"/>
      <c r="G17" s="319"/>
      <c r="H17" s="319"/>
      <c r="I17" s="319"/>
      <c r="J17" s="319"/>
      <c r="K17" s="319"/>
      <c r="L17" s="319"/>
      <c r="M17" s="319"/>
      <c r="N17" s="319"/>
      <c r="O17" s="319"/>
      <c r="P17" s="42"/>
      <c r="Q17" s="42"/>
      <c r="R17" s="42"/>
      <c r="S17" s="42"/>
      <c r="T17" s="319"/>
    </row>
    <row r="18" spans="2:20" ht="13" x14ac:dyDescent="0.15">
      <c r="B18" s="312"/>
      <c r="C18" s="319"/>
      <c r="D18" s="328"/>
      <c r="E18" s="319"/>
      <c r="F18" s="3"/>
      <c r="G18" s="347" t="str">
        <f>IF(AND($F$9="Integrale kostensystematiek",COUNTA(C20:D55)&gt;COUNTA(G20:G55)),"Let op! U dient de Toelichting IKS in te vullen","")</f>
        <v/>
      </c>
      <c r="H18" s="3"/>
      <c r="I18" s="3"/>
      <c r="J18" s="434" t="s">
        <v>235</v>
      </c>
      <c r="K18" s="435"/>
      <c r="L18" s="436"/>
      <c r="M18" s="434" t="s">
        <v>236</v>
      </c>
      <c r="N18" s="435"/>
      <c r="O18" s="436"/>
      <c r="P18" s="42"/>
      <c r="Q18" s="42"/>
      <c r="R18" s="42"/>
      <c r="S18" s="42"/>
      <c r="T18" s="319"/>
    </row>
    <row r="19" spans="2:20" ht="24" customHeight="1" x14ac:dyDescent="0.15">
      <c r="B19" s="348" t="s">
        <v>237</v>
      </c>
      <c r="C19" s="461" t="s">
        <v>238</v>
      </c>
      <c r="D19" s="462"/>
      <c r="E19" s="463" t="s">
        <v>239</v>
      </c>
      <c r="F19" s="463"/>
      <c r="G19" s="351" t="s">
        <v>285</v>
      </c>
      <c r="H19" s="463" t="s">
        <v>241</v>
      </c>
      <c r="I19" s="463"/>
      <c r="J19" s="72" t="str">
        <f>IF(Deelnemersoverzicht!$C$27=Lijsten!$A$23,"",Lijsten!$D$3)</f>
        <v>Industrieel onderzoek</v>
      </c>
      <c r="K19" s="72" t="str">
        <f>IF(Deelnemersoverzicht!$C$27=Lijsten!$A$23,"",Lijsten!$D$4)</f>
        <v>Experimentele ontwikkeling</v>
      </c>
      <c r="L19" s="72" t="s">
        <v>242</v>
      </c>
      <c r="M19" s="72" t="str">
        <f>IF(Deelnemersoverzicht!$C$27=Lijsten!$A$23,"",Lijsten!$D$3)</f>
        <v>Industrieel onderzoek</v>
      </c>
      <c r="N19" s="72" t="str">
        <f>IF(Deelnemersoverzicht!$C$27=Lijsten!$A$23,"",Lijsten!$D$4)</f>
        <v>Experimentele ontwikkeling</v>
      </c>
      <c r="O19" s="72" t="s">
        <v>242</v>
      </c>
      <c r="P19" s="352"/>
      <c r="Q19" s="352"/>
      <c r="R19" s="352"/>
      <c r="S19" s="352"/>
      <c r="T19" s="319"/>
    </row>
    <row r="20" spans="2:20" ht="13" x14ac:dyDescent="0.15">
      <c r="B20" s="93"/>
      <c r="C20" s="448"/>
      <c r="D20" s="449"/>
      <c r="E20" s="448"/>
      <c r="F20" s="449"/>
      <c r="G20" s="130"/>
      <c r="H20" s="455"/>
      <c r="I20" s="456"/>
      <c r="J20" s="94"/>
      <c r="K20" s="94"/>
      <c r="L20" s="94"/>
      <c r="M20" s="315">
        <f>+H20*J20</f>
        <v>0</v>
      </c>
      <c r="N20" s="315">
        <f t="shared" ref="N20:N55" si="0">+H20*K20</f>
        <v>0</v>
      </c>
      <c r="O20" s="310">
        <f>H20*L20</f>
        <v>0</v>
      </c>
      <c r="P20" s="337"/>
      <c r="Q20" s="337"/>
      <c r="R20" s="337"/>
      <c r="S20" s="337"/>
      <c r="T20" s="319"/>
    </row>
    <row r="21" spans="2:20" ht="13" x14ac:dyDescent="0.15">
      <c r="B21" s="93"/>
      <c r="C21" s="448"/>
      <c r="D21" s="449"/>
      <c r="E21" s="448"/>
      <c r="F21" s="449"/>
      <c r="G21" s="130"/>
      <c r="H21" s="455"/>
      <c r="I21" s="456"/>
      <c r="J21" s="94"/>
      <c r="K21" s="94"/>
      <c r="L21" s="94"/>
      <c r="M21" s="315">
        <f>+H21*J21</f>
        <v>0</v>
      </c>
      <c r="N21" s="315">
        <f t="shared" si="0"/>
        <v>0</v>
      </c>
      <c r="O21" s="310">
        <f>H21*L21</f>
        <v>0</v>
      </c>
      <c r="P21" s="337"/>
      <c r="Q21" s="337"/>
      <c r="R21" s="337"/>
      <c r="S21" s="337"/>
      <c r="T21" s="319"/>
    </row>
    <row r="22" spans="2:20" ht="13" x14ac:dyDescent="0.15">
      <c r="B22" s="93"/>
      <c r="C22" s="448"/>
      <c r="D22" s="449"/>
      <c r="E22" s="448"/>
      <c r="F22" s="449"/>
      <c r="G22" s="130"/>
      <c r="H22" s="455"/>
      <c r="I22" s="456"/>
      <c r="J22" s="94"/>
      <c r="K22" s="94"/>
      <c r="L22" s="94"/>
      <c r="M22" s="315">
        <f t="shared" ref="M22:M55" si="1">+H22*J22</f>
        <v>0</v>
      </c>
      <c r="N22" s="315">
        <f t="shared" si="0"/>
        <v>0</v>
      </c>
      <c r="O22" s="310">
        <f t="shared" ref="O22:O55" si="2">H22*L22</f>
        <v>0</v>
      </c>
      <c r="P22" s="337"/>
      <c r="Q22" s="337"/>
      <c r="R22" s="337"/>
      <c r="S22" s="337"/>
      <c r="T22" s="319"/>
    </row>
    <row r="23" spans="2:20" ht="13" x14ac:dyDescent="0.15">
      <c r="B23" s="93"/>
      <c r="C23" s="448"/>
      <c r="D23" s="449"/>
      <c r="E23" s="448"/>
      <c r="F23" s="449"/>
      <c r="G23" s="130"/>
      <c r="H23" s="455"/>
      <c r="I23" s="456"/>
      <c r="J23" s="94"/>
      <c r="K23" s="94"/>
      <c r="L23" s="94"/>
      <c r="M23" s="315">
        <f t="shared" si="1"/>
        <v>0</v>
      </c>
      <c r="N23" s="315">
        <f t="shared" si="0"/>
        <v>0</v>
      </c>
      <c r="O23" s="310">
        <f t="shared" si="2"/>
        <v>0</v>
      </c>
      <c r="P23" s="337"/>
      <c r="Q23" s="337"/>
      <c r="R23" s="337"/>
      <c r="S23" s="337"/>
      <c r="T23" s="319"/>
    </row>
    <row r="24" spans="2:20" ht="13" x14ac:dyDescent="0.15">
      <c r="B24" s="93"/>
      <c r="C24" s="448"/>
      <c r="D24" s="449"/>
      <c r="E24" s="448"/>
      <c r="F24" s="449"/>
      <c r="G24" s="130"/>
      <c r="H24" s="455"/>
      <c r="I24" s="456"/>
      <c r="J24" s="94"/>
      <c r="K24" s="94"/>
      <c r="L24" s="94"/>
      <c r="M24" s="315">
        <f t="shared" si="1"/>
        <v>0</v>
      </c>
      <c r="N24" s="315">
        <f t="shared" si="0"/>
        <v>0</v>
      </c>
      <c r="O24" s="310">
        <f t="shared" si="2"/>
        <v>0</v>
      </c>
      <c r="P24" s="337"/>
      <c r="Q24" s="337"/>
      <c r="R24" s="337"/>
      <c r="S24" s="337"/>
      <c r="T24" s="319"/>
    </row>
    <row r="25" spans="2:20" ht="13" x14ac:dyDescent="0.15">
      <c r="B25" s="93"/>
      <c r="C25" s="448"/>
      <c r="D25" s="449"/>
      <c r="E25" s="448"/>
      <c r="F25" s="449"/>
      <c r="G25" s="130"/>
      <c r="H25" s="455"/>
      <c r="I25" s="456"/>
      <c r="J25" s="94"/>
      <c r="K25" s="94"/>
      <c r="L25" s="94"/>
      <c r="M25" s="315">
        <f t="shared" si="1"/>
        <v>0</v>
      </c>
      <c r="N25" s="315">
        <f t="shared" si="0"/>
        <v>0</v>
      </c>
      <c r="O25" s="310">
        <f t="shared" si="2"/>
        <v>0</v>
      </c>
      <c r="P25" s="337"/>
      <c r="Q25" s="337"/>
      <c r="R25" s="337"/>
      <c r="S25" s="337"/>
      <c r="T25" s="319"/>
    </row>
    <row r="26" spans="2:20" ht="13" x14ac:dyDescent="0.15">
      <c r="B26" s="93"/>
      <c r="C26" s="448"/>
      <c r="D26" s="449"/>
      <c r="E26" s="448"/>
      <c r="F26" s="449"/>
      <c r="G26" s="130"/>
      <c r="H26" s="455"/>
      <c r="I26" s="456"/>
      <c r="J26" s="94"/>
      <c r="K26" s="94"/>
      <c r="L26" s="94"/>
      <c r="M26" s="315">
        <f t="shared" si="1"/>
        <v>0</v>
      </c>
      <c r="N26" s="315">
        <f t="shared" si="0"/>
        <v>0</v>
      </c>
      <c r="O26" s="310">
        <f t="shared" si="2"/>
        <v>0</v>
      </c>
      <c r="P26" s="337"/>
      <c r="Q26" s="337"/>
      <c r="R26" s="337"/>
      <c r="S26" s="337"/>
      <c r="T26" s="319"/>
    </row>
    <row r="27" spans="2:20" ht="13" x14ac:dyDescent="0.15">
      <c r="B27" s="93"/>
      <c r="C27" s="448"/>
      <c r="D27" s="449"/>
      <c r="E27" s="448"/>
      <c r="F27" s="449"/>
      <c r="G27" s="130"/>
      <c r="H27" s="455"/>
      <c r="I27" s="456"/>
      <c r="J27" s="94"/>
      <c r="K27" s="94"/>
      <c r="L27" s="94"/>
      <c r="M27" s="315">
        <f t="shared" si="1"/>
        <v>0</v>
      </c>
      <c r="N27" s="315">
        <f t="shared" si="0"/>
        <v>0</v>
      </c>
      <c r="O27" s="310">
        <f t="shared" si="2"/>
        <v>0</v>
      </c>
      <c r="P27" s="337"/>
      <c r="Q27" s="337"/>
      <c r="R27" s="337"/>
      <c r="S27" s="337"/>
      <c r="T27" s="319"/>
    </row>
    <row r="28" spans="2:20" ht="13" x14ac:dyDescent="0.15">
      <c r="B28" s="93"/>
      <c r="C28" s="448"/>
      <c r="D28" s="449"/>
      <c r="E28" s="448"/>
      <c r="F28" s="449"/>
      <c r="G28" s="130"/>
      <c r="H28" s="455"/>
      <c r="I28" s="456"/>
      <c r="J28" s="94"/>
      <c r="K28" s="94"/>
      <c r="L28" s="94"/>
      <c r="M28" s="315">
        <f t="shared" si="1"/>
        <v>0</v>
      </c>
      <c r="N28" s="315">
        <f t="shared" si="0"/>
        <v>0</v>
      </c>
      <c r="O28" s="310">
        <f t="shared" si="2"/>
        <v>0</v>
      </c>
      <c r="P28" s="337"/>
      <c r="Q28" s="337"/>
      <c r="R28" s="337"/>
      <c r="S28" s="337"/>
      <c r="T28" s="319"/>
    </row>
    <row r="29" spans="2:20" ht="13" x14ac:dyDescent="0.15">
      <c r="B29" s="93"/>
      <c r="C29" s="448"/>
      <c r="D29" s="449"/>
      <c r="E29" s="448"/>
      <c r="F29" s="449"/>
      <c r="G29" s="130"/>
      <c r="H29" s="455"/>
      <c r="I29" s="456"/>
      <c r="J29" s="94"/>
      <c r="K29" s="94"/>
      <c r="L29" s="94"/>
      <c r="M29" s="315">
        <f t="shared" si="1"/>
        <v>0</v>
      </c>
      <c r="N29" s="315">
        <f t="shared" si="0"/>
        <v>0</v>
      </c>
      <c r="O29" s="310">
        <f t="shared" si="2"/>
        <v>0</v>
      </c>
      <c r="P29" s="337"/>
      <c r="Q29" s="337"/>
      <c r="R29" s="337"/>
      <c r="S29" s="337"/>
      <c r="T29" s="319"/>
    </row>
    <row r="30" spans="2:20" ht="13" x14ac:dyDescent="0.15">
      <c r="B30" s="93"/>
      <c r="C30" s="448"/>
      <c r="D30" s="449"/>
      <c r="E30" s="448"/>
      <c r="F30" s="449"/>
      <c r="G30" s="130"/>
      <c r="H30" s="455"/>
      <c r="I30" s="456"/>
      <c r="J30" s="94"/>
      <c r="K30" s="94"/>
      <c r="L30" s="94"/>
      <c r="M30" s="315">
        <f t="shared" si="1"/>
        <v>0</v>
      </c>
      <c r="N30" s="315">
        <f t="shared" si="0"/>
        <v>0</v>
      </c>
      <c r="O30" s="310">
        <f t="shared" si="2"/>
        <v>0</v>
      </c>
      <c r="P30" s="337"/>
      <c r="Q30" s="337"/>
      <c r="R30" s="337"/>
      <c r="S30" s="337"/>
      <c r="T30" s="319"/>
    </row>
    <row r="31" spans="2:20" ht="13" x14ac:dyDescent="0.15">
      <c r="B31" s="93"/>
      <c r="C31" s="448"/>
      <c r="D31" s="449"/>
      <c r="E31" s="448"/>
      <c r="F31" s="449"/>
      <c r="G31" s="130"/>
      <c r="H31" s="455"/>
      <c r="I31" s="456"/>
      <c r="J31" s="94"/>
      <c r="K31" s="94"/>
      <c r="L31" s="94"/>
      <c r="M31" s="315">
        <f t="shared" si="1"/>
        <v>0</v>
      </c>
      <c r="N31" s="315">
        <f t="shared" si="0"/>
        <v>0</v>
      </c>
      <c r="O31" s="310">
        <f t="shared" si="2"/>
        <v>0</v>
      </c>
      <c r="P31" s="337"/>
      <c r="Q31" s="337"/>
      <c r="R31" s="337"/>
      <c r="S31" s="337"/>
      <c r="T31" s="319"/>
    </row>
    <row r="32" spans="2:20" ht="13" x14ac:dyDescent="0.15">
      <c r="B32" s="93"/>
      <c r="C32" s="448"/>
      <c r="D32" s="449"/>
      <c r="E32" s="448"/>
      <c r="F32" s="449"/>
      <c r="G32" s="130"/>
      <c r="H32" s="455"/>
      <c r="I32" s="456"/>
      <c r="J32" s="94"/>
      <c r="K32" s="94"/>
      <c r="L32" s="94"/>
      <c r="M32" s="315">
        <f t="shared" si="1"/>
        <v>0</v>
      </c>
      <c r="N32" s="315">
        <f t="shared" si="0"/>
        <v>0</v>
      </c>
      <c r="O32" s="310">
        <f t="shared" si="2"/>
        <v>0</v>
      </c>
      <c r="P32" s="337"/>
      <c r="Q32" s="337"/>
      <c r="R32" s="337"/>
      <c r="S32" s="337"/>
      <c r="T32" s="319"/>
    </row>
    <row r="33" spans="2:20" ht="13" x14ac:dyDescent="0.15">
      <c r="B33" s="93"/>
      <c r="C33" s="448"/>
      <c r="D33" s="449"/>
      <c r="E33" s="448"/>
      <c r="F33" s="449"/>
      <c r="G33" s="130"/>
      <c r="H33" s="455"/>
      <c r="I33" s="456"/>
      <c r="J33" s="94"/>
      <c r="K33" s="94"/>
      <c r="L33" s="94"/>
      <c r="M33" s="315">
        <f t="shared" si="1"/>
        <v>0</v>
      </c>
      <c r="N33" s="315">
        <f t="shared" si="0"/>
        <v>0</v>
      </c>
      <c r="O33" s="310">
        <f t="shared" si="2"/>
        <v>0</v>
      </c>
      <c r="P33" s="337"/>
      <c r="Q33" s="337"/>
      <c r="R33" s="337"/>
      <c r="S33" s="337"/>
      <c r="T33" s="319"/>
    </row>
    <row r="34" spans="2:20" ht="13" x14ac:dyDescent="0.15">
      <c r="B34" s="93"/>
      <c r="C34" s="448"/>
      <c r="D34" s="449"/>
      <c r="E34" s="448"/>
      <c r="F34" s="449"/>
      <c r="G34" s="130"/>
      <c r="H34" s="455"/>
      <c r="I34" s="456"/>
      <c r="J34" s="94"/>
      <c r="K34" s="94"/>
      <c r="L34" s="94"/>
      <c r="M34" s="315">
        <f t="shared" si="1"/>
        <v>0</v>
      </c>
      <c r="N34" s="315">
        <f t="shared" si="0"/>
        <v>0</v>
      </c>
      <c r="O34" s="310">
        <f t="shared" si="2"/>
        <v>0</v>
      </c>
      <c r="P34" s="337"/>
      <c r="Q34" s="337"/>
      <c r="R34" s="337"/>
      <c r="S34" s="337"/>
      <c r="T34" s="319"/>
    </row>
    <row r="35" spans="2:20" ht="13" x14ac:dyDescent="0.15">
      <c r="B35" s="93"/>
      <c r="C35" s="448"/>
      <c r="D35" s="449"/>
      <c r="E35" s="448"/>
      <c r="F35" s="449"/>
      <c r="G35" s="130"/>
      <c r="H35" s="455"/>
      <c r="I35" s="456"/>
      <c r="J35" s="94"/>
      <c r="K35" s="94"/>
      <c r="L35" s="94"/>
      <c r="M35" s="315">
        <f t="shared" si="1"/>
        <v>0</v>
      </c>
      <c r="N35" s="315">
        <f t="shared" si="0"/>
        <v>0</v>
      </c>
      <c r="O35" s="310">
        <f t="shared" si="2"/>
        <v>0</v>
      </c>
      <c r="P35" s="337"/>
      <c r="Q35" s="337"/>
      <c r="R35" s="337"/>
      <c r="S35" s="337"/>
      <c r="T35" s="319"/>
    </row>
    <row r="36" spans="2:20" ht="13" x14ac:dyDescent="0.15">
      <c r="B36" s="93"/>
      <c r="C36" s="448"/>
      <c r="D36" s="449"/>
      <c r="E36" s="448"/>
      <c r="F36" s="449"/>
      <c r="G36" s="130"/>
      <c r="H36" s="455"/>
      <c r="I36" s="456"/>
      <c r="J36" s="94"/>
      <c r="K36" s="94"/>
      <c r="L36" s="94"/>
      <c r="M36" s="315">
        <f t="shared" si="1"/>
        <v>0</v>
      </c>
      <c r="N36" s="315">
        <f t="shared" si="0"/>
        <v>0</v>
      </c>
      <c r="O36" s="310">
        <f t="shared" si="2"/>
        <v>0</v>
      </c>
      <c r="P36" s="337"/>
      <c r="Q36" s="337"/>
      <c r="R36" s="337"/>
      <c r="S36" s="337"/>
      <c r="T36" s="319"/>
    </row>
    <row r="37" spans="2:20" ht="13" x14ac:dyDescent="0.15">
      <c r="B37" s="93"/>
      <c r="C37" s="448"/>
      <c r="D37" s="449"/>
      <c r="E37" s="448"/>
      <c r="F37" s="449"/>
      <c r="G37" s="130"/>
      <c r="H37" s="455"/>
      <c r="I37" s="456"/>
      <c r="J37" s="94"/>
      <c r="K37" s="94"/>
      <c r="L37" s="94"/>
      <c r="M37" s="315">
        <f t="shared" si="1"/>
        <v>0</v>
      </c>
      <c r="N37" s="315">
        <f t="shared" si="0"/>
        <v>0</v>
      </c>
      <c r="O37" s="310">
        <f t="shared" si="2"/>
        <v>0</v>
      </c>
      <c r="P37" s="337"/>
      <c r="Q37" s="337"/>
      <c r="R37" s="337"/>
      <c r="S37" s="337"/>
      <c r="T37" s="319"/>
    </row>
    <row r="38" spans="2:20" ht="13" x14ac:dyDescent="0.15">
      <c r="B38" s="93"/>
      <c r="C38" s="448"/>
      <c r="D38" s="449"/>
      <c r="E38" s="448"/>
      <c r="F38" s="449"/>
      <c r="G38" s="130"/>
      <c r="H38" s="455"/>
      <c r="I38" s="456"/>
      <c r="J38" s="94"/>
      <c r="K38" s="94"/>
      <c r="L38" s="94"/>
      <c r="M38" s="315">
        <f t="shared" si="1"/>
        <v>0</v>
      </c>
      <c r="N38" s="315">
        <f t="shared" si="0"/>
        <v>0</v>
      </c>
      <c r="O38" s="310">
        <f t="shared" si="2"/>
        <v>0</v>
      </c>
      <c r="P38" s="337"/>
      <c r="Q38" s="337"/>
      <c r="R38" s="337"/>
      <c r="S38" s="337"/>
      <c r="T38" s="319"/>
    </row>
    <row r="39" spans="2:20" ht="13" x14ac:dyDescent="0.15">
      <c r="B39" s="93"/>
      <c r="C39" s="448"/>
      <c r="D39" s="449"/>
      <c r="E39" s="448"/>
      <c r="F39" s="449"/>
      <c r="G39" s="130"/>
      <c r="H39" s="455"/>
      <c r="I39" s="456"/>
      <c r="J39" s="94"/>
      <c r="K39" s="94"/>
      <c r="L39" s="94"/>
      <c r="M39" s="315">
        <f t="shared" si="1"/>
        <v>0</v>
      </c>
      <c r="N39" s="315">
        <f t="shared" si="0"/>
        <v>0</v>
      </c>
      <c r="O39" s="310">
        <f t="shared" si="2"/>
        <v>0</v>
      </c>
      <c r="P39" s="337"/>
      <c r="Q39" s="337"/>
      <c r="R39" s="337"/>
      <c r="S39" s="337"/>
      <c r="T39" s="319"/>
    </row>
    <row r="40" spans="2:20" ht="13" x14ac:dyDescent="0.15">
      <c r="B40" s="93"/>
      <c r="C40" s="448"/>
      <c r="D40" s="449"/>
      <c r="E40" s="448"/>
      <c r="F40" s="449"/>
      <c r="G40" s="130"/>
      <c r="H40" s="455"/>
      <c r="I40" s="456"/>
      <c r="J40" s="94"/>
      <c r="K40" s="94"/>
      <c r="L40" s="94"/>
      <c r="M40" s="315">
        <f t="shared" si="1"/>
        <v>0</v>
      </c>
      <c r="N40" s="315">
        <f t="shared" si="0"/>
        <v>0</v>
      </c>
      <c r="O40" s="310">
        <f t="shared" si="2"/>
        <v>0</v>
      </c>
      <c r="P40" s="337"/>
      <c r="Q40" s="337"/>
      <c r="R40" s="337"/>
      <c r="S40" s="337"/>
      <c r="T40" s="319"/>
    </row>
    <row r="41" spans="2:20" ht="13" x14ac:dyDescent="0.15">
      <c r="B41" s="93"/>
      <c r="C41" s="448"/>
      <c r="D41" s="449"/>
      <c r="E41" s="448"/>
      <c r="F41" s="449"/>
      <c r="G41" s="130"/>
      <c r="H41" s="455"/>
      <c r="I41" s="456"/>
      <c r="J41" s="94"/>
      <c r="K41" s="94"/>
      <c r="L41" s="94"/>
      <c r="M41" s="315">
        <f t="shared" si="1"/>
        <v>0</v>
      </c>
      <c r="N41" s="315">
        <f t="shared" si="0"/>
        <v>0</v>
      </c>
      <c r="O41" s="310">
        <f t="shared" si="2"/>
        <v>0</v>
      </c>
      <c r="P41" s="337"/>
      <c r="Q41" s="337"/>
      <c r="R41" s="337"/>
      <c r="S41" s="337"/>
      <c r="T41" s="319"/>
    </row>
    <row r="42" spans="2:20" ht="13" x14ac:dyDescent="0.15">
      <c r="B42" s="93"/>
      <c r="C42" s="448"/>
      <c r="D42" s="449"/>
      <c r="E42" s="448"/>
      <c r="F42" s="449"/>
      <c r="G42" s="130"/>
      <c r="H42" s="455"/>
      <c r="I42" s="456"/>
      <c r="J42" s="94"/>
      <c r="K42" s="94"/>
      <c r="L42" s="94"/>
      <c r="M42" s="315">
        <f t="shared" si="1"/>
        <v>0</v>
      </c>
      <c r="N42" s="315">
        <f t="shared" si="0"/>
        <v>0</v>
      </c>
      <c r="O42" s="310">
        <f t="shared" si="2"/>
        <v>0</v>
      </c>
      <c r="P42" s="337"/>
      <c r="Q42" s="337"/>
      <c r="R42" s="337"/>
      <c r="S42" s="337"/>
      <c r="T42" s="319"/>
    </row>
    <row r="43" spans="2:20" ht="13" x14ac:dyDescent="0.15">
      <c r="B43" s="93"/>
      <c r="C43" s="448"/>
      <c r="D43" s="449"/>
      <c r="E43" s="448"/>
      <c r="F43" s="449"/>
      <c r="G43" s="130"/>
      <c r="H43" s="455"/>
      <c r="I43" s="456"/>
      <c r="J43" s="94"/>
      <c r="K43" s="94"/>
      <c r="L43" s="94"/>
      <c r="M43" s="315">
        <f t="shared" si="1"/>
        <v>0</v>
      </c>
      <c r="N43" s="315">
        <f t="shared" si="0"/>
        <v>0</v>
      </c>
      <c r="O43" s="310">
        <f t="shared" si="2"/>
        <v>0</v>
      </c>
      <c r="P43" s="337"/>
      <c r="Q43" s="337"/>
      <c r="R43" s="337"/>
      <c r="S43" s="337"/>
      <c r="T43" s="319"/>
    </row>
    <row r="44" spans="2:20" ht="13" x14ac:dyDescent="0.15">
      <c r="B44" s="93"/>
      <c r="C44" s="448"/>
      <c r="D44" s="449"/>
      <c r="E44" s="448"/>
      <c r="F44" s="449"/>
      <c r="G44" s="130"/>
      <c r="H44" s="455"/>
      <c r="I44" s="456"/>
      <c r="J44" s="94"/>
      <c r="K44" s="94"/>
      <c r="L44" s="94"/>
      <c r="M44" s="315">
        <f t="shared" si="1"/>
        <v>0</v>
      </c>
      <c r="N44" s="315">
        <f t="shared" si="0"/>
        <v>0</v>
      </c>
      <c r="O44" s="310">
        <f t="shared" si="2"/>
        <v>0</v>
      </c>
      <c r="P44" s="337"/>
      <c r="Q44" s="337"/>
      <c r="R44" s="337"/>
      <c r="S44" s="337"/>
      <c r="T44" s="319"/>
    </row>
    <row r="45" spans="2:20" ht="13" x14ac:dyDescent="0.15">
      <c r="B45" s="93"/>
      <c r="C45" s="448"/>
      <c r="D45" s="449"/>
      <c r="E45" s="448"/>
      <c r="F45" s="449"/>
      <c r="G45" s="130"/>
      <c r="H45" s="455"/>
      <c r="I45" s="456"/>
      <c r="J45" s="94"/>
      <c r="K45" s="94"/>
      <c r="L45" s="94"/>
      <c r="M45" s="315">
        <f t="shared" si="1"/>
        <v>0</v>
      </c>
      <c r="N45" s="315">
        <f t="shared" si="0"/>
        <v>0</v>
      </c>
      <c r="O45" s="310">
        <f t="shared" si="2"/>
        <v>0</v>
      </c>
      <c r="P45" s="337"/>
      <c r="Q45" s="337"/>
      <c r="R45" s="337"/>
      <c r="S45" s="337"/>
      <c r="T45" s="319"/>
    </row>
    <row r="46" spans="2:20" ht="13" x14ac:dyDescent="0.15">
      <c r="B46" s="93"/>
      <c r="C46" s="448"/>
      <c r="D46" s="449"/>
      <c r="E46" s="448"/>
      <c r="F46" s="449"/>
      <c r="G46" s="130"/>
      <c r="H46" s="455"/>
      <c r="I46" s="456"/>
      <c r="J46" s="94"/>
      <c r="K46" s="94"/>
      <c r="L46" s="94"/>
      <c r="M46" s="315">
        <f t="shared" si="1"/>
        <v>0</v>
      </c>
      <c r="N46" s="315">
        <f t="shared" si="0"/>
        <v>0</v>
      </c>
      <c r="O46" s="310">
        <f t="shared" si="2"/>
        <v>0</v>
      </c>
      <c r="P46" s="337"/>
      <c r="Q46" s="337"/>
      <c r="R46" s="337"/>
      <c r="S46" s="337"/>
      <c r="T46" s="319"/>
    </row>
    <row r="47" spans="2:20" ht="13" x14ac:dyDescent="0.15">
      <c r="B47" s="93"/>
      <c r="C47" s="448"/>
      <c r="D47" s="449"/>
      <c r="E47" s="448"/>
      <c r="F47" s="449"/>
      <c r="G47" s="130"/>
      <c r="H47" s="455"/>
      <c r="I47" s="456"/>
      <c r="J47" s="94"/>
      <c r="K47" s="94"/>
      <c r="L47" s="94"/>
      <c r="M47" s="315">
        <f t="shared" si="1"/>
        <v>0</v>
      </c>
      <c r="N47" s="315">
        <f t="shared" si="0"/>
        <v>0</v>
      </c>
      <c r="O47" s="310">
        <f t="shared" si="2"/>
        <v>0</v>
      </c>
      <c r="P47" s="337"/>
      <c r="Q47" s="337"/>
      <c r="R47" s="337"/>
      <c r="S47" s="337"/>
      <c r="T47" s="319"/>
    </row>
    <row r="48" spans="2:20" ht="13" x14ac:dyDescent="0.15">
      <c r="B48" s="93"/>
      <c r="C48" s="448"/>
      <c r="D48" s="449"/>
      <c r="E48" s="448"/>
      <c r="F48" s="449"/>
      <c r="G48" s="130"/>
      <c r="H48" s="455"/>
      <c r="I48" s="456"/>
      <c r="J48" s="94"/>
      <c r="K48" s="94"/>
      <c r="L48" s="94"/>
      <c r="M48" s="315">
        <f t="shared" si="1"/>
        <v>0</v>
      </c>
      <c r="N48" s="315">
        <f t="shared" si="0"/>
        <v>0</v>
      </c>
      <c r="O48" s="310">
        <f t="shared" si="2"/>
        <v>0</v>
      </c>
      <c r="P48" s="337"/>
      <c r="Q48" s="337"/>
      <c r="R48" s="337"/>
      <c r="S48" s="337"/>
      <c r="T48" s="319"/>
    </row>
    <row r="49" spans="2:22" ht="13" x14ac:dyDescent="0.15">
      <c r="B49" s="93"/>
      <c r="C49" s="448"/>
      <c r="D49" s="449"/>
      <c r="E49" s="448"/>
      <c r="F49" s="449"/>
      <c r="G49" s="130"/>
      <c r="H49" s="455"/>
      <c r="I49" s="456"/>
      <c r="J49" s="94"/>
      <c r="K49" s="94"/>
      <c r="L49" s="94"/>
      <c r="M49" s="315">
        <f t="shared" si="1"/>
        <v>0</v>
      </c>
      <c r="N49" s="315">
        <f t="shared" si="0"/>
        <v>0</v>
      </c>
      <c r="O49" s="310">
        <f t="shared" si="2"/>
        <v>0</v>
      </c>
      <c r="P49" s="337"/>
      <c r="Q49" s="337"/>
      <c r="R49" s="337"/>
      <c r="S49" s="337"/>
      <c r="T49" s="319"/>
    </row>
    <row r="50" spans="2:22" ht="13" x14ac:dyDescent="0.15">
      <c r="B50" s="93"/>
      <c r="C50" s="448"/>
      <c r="D50" s="449"/>
      <c r="E50" s="448"/>
      <c r="F50" s="449"/>
      <c r="G50" s="130"/>
      <c r="H50" s="455"/>
      <c r="I50" s="456"/>
      <c r="J50" s="94"/>
      <c r="K50" s="94"/>
      <c r="L50" s="94"/>
      <c r="M50" s="315">
        <f t="shared" si="1"/>
        <v>0</v>
      </c>
      <c r="N50" s="315">
        <f t="shared" si="0"/>
        <v>0</v>
      </c>
      <c r="O50" s="310">
        <f t="shared" si="2"/>
        <v>0</v>
      </c>
      <c r="P50" s="337"/>
      <c r="Q50" s="337"/>
      <c r="R50" s="337"/>
      <c r="S50" s="337"/>
      <c r="T50" s="319"/>
    </row>
    <row r="51" spans="2:22" ht="13" x14ac:dyDescent="0.15">
      <c r="B51" s="93"/>
      <c r="C51" s="448"/>
      <c r="D51" s="449"/>
      <c r="E51" s="448"/>
      <c r="F51" s="449"/>
      <c r="G51" s="130"/>
      <c r="H51" s="455"/>
      <c r="I51" s="456"/>
      <c r="J51" s="94"/>
      <c r="K51" s="94"/>
      <c r="L51" s="94"/>
      <c r="M51" s="315">
        <f t="shared" si="1"/>
        <v>0</v>
      </c>
      <c r="N51" s="315">
        <f t="shared" si="0"/>
        <v>0</v>
      </c>
      <c r="O51" s="310">
        <f t="shared" si="2"/>
        <v>0</v>
      </c>
      <c r="P51" s="337"/>
      <c r="Q51" s="337"/>
      <c r="R51" s="337"/>
      <c r="S51" s="337"/>
      <c r="T51" s="319"/>
    </row>
    <row r="52" spans="2:22" ht="13" x14ac:dyDescent="0.15">
      <c r="B52" s="93"/>
      <c r="C52" s="448"/>
      <c r="D52" s="449"/>
      <c r="E52" s="448"/>
      <c r="F52" s="449"/>
      <c r="G52" s="130"/>
      <c r="H52" s="455"/>
      <c r="I52" s="456"/>
      <c r="J52" s="94"/>
      <c r="K52" s="94"/>
      <c r="L52" s="94"/>
      <c r="M52" s="315">
        <f t="shared" si="1"/>
        <v>0</v>
      </c>
      <c r="N52" s="315">
        <f t="shared" si="0"/>
        <v>0</v>
      </c>
      <c r="O52" s="310">
        <f t="shared" si="2"/>
        <v>0</v>
      </c>
      <c r="P52" s="337"/>
      <c r="Q52" s="337"/>
      <c r="R52" s="337"/>
      <c r="S52" s="337"/>
      <c r="T52" s="319"/>
    </row>
    <row r="53" spans="2:22" ht="13" x14ac:dyDescent="0.15">
      <c r="B53" s="93"/>
      <c r="C53" s="448"/>
      <c r="D53" s="449"/>
      <c r="E53" s="448"/>
      <c r="F53" s="449"/>
      <c r="G53" s="130"/>
      <c r="H53" s="455"/>
      <c r="I53" s="456"/>
      <c r="J53" s="94"/>
      <c r="K53" s="94"/>
      <c r="L53" s="94"/>
      <c r="M53" s="315">
        <f t="shared" si="1"/>
        <v>0</v>
      </c>
      <c r="N53" s="315">
        <f t="shared" si="0"/>
        <v>0</v>
      </c>
      <c r="O53" s="310">
        <f t="shared" si="2"/>
        <v>0</v>
      </c>
      <c r="P53" s="337"/>
      <c r="Q53" s="337"/>
      <c r="R53" s="337"/>
      <c r="S53" s="337"/>
      <c r="T53" s="319"/>
    </row>
    <row r="54" spans="2:22" ht="13" x14ac:dyDescent="0.15">
      <c r="B54" s="93"/>
      <c r="C54" s="448"/>
      <c r="D54" s="449"/>
      <c r="E54" s="448"/>
      <c r="F54" s="449"/>
      <c r="G54" s="130"/>
      <c r="H54" s="455"/>
      <c r="I54" s="456"/>
      <c r="J54" s="94"/>
      <c r="K54" s="94"/>
      <c r="L54" s="94"/>
      <c r="M54" s="315">
        <f t="shared" si="1"/>
        <v>0</v>
      </c>
      <c r="N54" s="315">
        <f t="shared" si="0"/>
        <v>0</v>
      </c>
      <c r="O54" s="310">
        <f t="shared" si="2"/>
        <v>0</v>
      </c>
      <c r="P54" s="337"/>
      <c r="Q54" s="337"/>
      <c r="R54" s="337"/>
      <c r="S54" s="337"/>
      <c r="T54" s="319"/>
    </row>
    <row r="55" spans="2:22" ht="13" x14ac:dyDescent="0.15">
      <c r="B55" s="93"/>
      <c r="C55" s="448"/>
      <c r="D55" s="449"/>
      <c r="E55" s="448"/>
      <c r="F55" s="449"/>
      <c r="G55" s="130"/>
      <c r="H55" s="455"/>
      <c r="I55" s="456"/>
      <c r="J55" s="94"/>
      <c r="K55" s="94"/>
      <c r="L55" s="94"/>
      <c r="M55" s="315">
        <f t="shared" si="1"/>
        <v>0</v>
      </c>
      <c r="N55" s="315">
        <f t="shared" si="0"/>
        <v>0</v>
      </c>
      <c r="O55" s="310">
        <f t="shared" si="2"/>
        <v>0</v>
      </c>
      <c r="P55" s="337"/>
      <c r="Q55" s="337"/>
      <c r="R55" s="337"/>
      <c r="S55" s="337"/>
      <c r="T55" s="319"/>
    </row>
    <row r="56" spans="2:22" ht="13" x14ac:dyDescent="0.15">
      <c r="B56" s="319"/>
      <c r="C56" s="319"/>
      <c r="D56" s="312"/>
      <c r="E56" s="312"/>
      <c r="F56" s="312"/>
      <c r="G56" s="312"/>
      <c r="H56" s="312"/>
      <c r="I56" s="312" t="s">
        <v>243</v>
      </c>
      <c r="J56" s="319"/>
      <c r="K56" s="319"/>
      <c r="L56" s="319"/>
      <c r="M56" s="167">
        <f>SUM(M20:M55)</f>
        <v>0</v>
      </c>
      <c r="N56" s="167">
        <f>SUM(N20:N55)</f>
        <v>0</v>
      </c>
      <c r="O56" s="167">
        <f>SUM(O20:O55)</f>
        <v>0</v>
      </c>
      <c r="P56" s="337"/>
      <c r="Q56" s="337"/>
      <c r="R56" s="337"/>
      <c r="S56" s="337"/>
      <c r="T56" s="319"/>
    </row>
    <row r="57" spans="2:22" ht="13" x14ac:dyDescent="0.15">
      <c r="B57" s="339"/>
      <c r="C57" s="312"/>
      <c r="D57" s="312"/>
      <c r="E57" s="319"/>
      <c r="F57" s="319"/>
      <c r="G57" s="319"/>
      <c r="H57" s="319"/>
      <c r="I57" s="319"/>
      <c r="J57" s="312"/>
      <c r="K57" s="312"/>
      <c r="L57" s="312"/>
      <c r="M57" s="73"/>
      <c r="N57" s="73"/>
      <c r="O57" s="73"/>
      <c r="P57" s="337"/>
      <c r="Q57" s="337"/>
      <c r="R57" s="337"/>
      <c r="S57" s="337"/>
      <c r="T57" s="319"/>
    </row>
    <row r="58" spans="2:22" ht="13" x14ac:dyDescent="0.15">
      <c r="B58" s="324" t="s">
        <v>244</v>
      </c>
      <c r="C58" s="324" t="s">
        <v>245</v>
      </c>
      <c r="D58" s="324"/>
      <c r="E58" s="325"/>
      <c r="F58" s="325"/>
      <c r="G58" s="325"/>
      <c r="H58" s="325"/>
      <c r="I58" s="325"/>
      <c r="J58" s="325"/>
      <c r="K58" s="325"/>
      <c r="L58" s="325"/>
      <c r="M58" s="325"/>
      <c r="N58" s="325"/>
      <c r="O58" s="325"/>
      <c r="P58" s="326"/>
      <c r="Q58" s="327"/>
      <c r="R58" s="327"/>
      <c r="S58" s="327"/>
      <c r="T58" s="319"/>
    </row>
    <row r="59" spans="2:22" ht="13" x14ac:dyDescent="0.15">
      <c r="B59" s="312"/>
      <c r="C59" s="312"/>
      <c r="D59" s="312"/>
      <c r="E59" s="319"/>
      <c r="F59" s="319"/>
      <c r="G59" s="319"/>
      <c r="H59" s="319"/>
      <c r="I59" s="319"/>
      <c r="J59" s="319"/>
      <c r="K59" s="319"/>
      <c r="L59" s="319"/>
      <c r="M59" s="319"/>
      <c r="N59" s="319"/>
      <c r="O59" s="319"/>
      <c r="P59" s="337"/>
      <c r="Q59" s="337"/>
      <c r="R59" s="337"/>
      <c r="S59" s="337"/>
      <c r="T59" s="319"/>
    </row>
    <row r="60" spans="2:22" ht="25.5" customHeight="1" x14ac:dyDescent="0.15">
      <c r="B60" s="319"/>
      <c r="C60" s="353"/>
      <c r="D60" s="354" t="str">
        <f>IF(COUNTA(D62:D83)&lt;COUNTA(E62:E83),"Let op! Vul ook de aanschafdatum in!","")</f>
        <v/>
      </c>
      <c r="E60" s="319"/>
      <c r="F60" s="355"/>
      <c r="G60" s="356"/>
      <c r="H60" s="356"/>
      <c r="I60" s="357"/>
      <c r="J60" s="439" t="s">
        <v>246</v>
      </c>
      <c r="K60" s="440"/>
      <c r="L60" s="441"/>
      <c r="M60" s="434" t="s">
        <v>236</v>
      </c>
      <c r="N60" s="435"/>
      <c r="O60" s="436"/>
      <c r="P60" s="352"/>
      <c r="Q60" s="352"/>
      <c r="R60" s="352"/>
      <c r="S60" s="352"/>
      <c r="T60" s="337"/>
      <c r="U60" s="358"/>
    </row>
    <row r="61" spans="2:22" ht="42" x14ac:dyDescent="0.15">
      <c r="B61" s="348" t="s">
        <v>237</v>
      </c>
      <c r="C61" s="72" t="s">
        <v>247</v>
      </c>
      <c r="D61" s="350" t="s">
        <v>248</v>
      </c>
      <c r="E61" s="349" t="s">
        <v>249</v>
      </c>
      <c r="F61" s="213" t="s">
        <v>250</v>
      </c>
      <c r="G61" s="359" t="s">
        <v>251</v>
      </c>
      <c r="H61" s="359" t="s">
        <v>252</v>
      </c>
      <c r="I61" s="359" t="s">
        <v>253</v>
      </c>
      <c r="J61" s="72" t="str">
        <f>+J19</f>
        <v>Industrieel onderzoek</v>
      </c>
      <c r="K61" s="72" t="str">
        <f>+K19</f>
        <v>Experimentele ontwikkeling</v>
      </c>
      <c r="L61" s="72" t="s">
        <v>254</v>
      </c>
      <c r="M61" s="72" t="str">
        <f>+J19</f>
        <v>Industrieel onderzoek</v>
      </c>
      <c r="N61" s="72" t="str">
        <f>+K19</f>
        <v>Experimentele ontwikkeling</v>
      </c>
      <c r="O61" s="72" t="s">
        <v>242</v>
      </c>
      <c r="P61" s="42"/>
      <c r="Q61" s="42"/>
      <c r="R61" s="42"/>
      <c r="S61" s="42"/>
      <c r="T61" s="337"/>
      <c r="U61" s="360" t="s">
        <v>255</v>
      </c>
    </row>
    <row r="62" spans="2:22" ht="13" x14ac:dyDescent="0.15">
      <c r="B62" s="93"/>
      <c r="C62" s="93"/>
      <c r="D62" s="95"/>
      <c r="E62" s="96"/>
      <c r="F62" s="97"/>
      <c r="G62" s="131">
        <f t="shared" ref="G62:G82" si="3">IFERROR(E62/F62,0)</f>
        <v>0</v>
      </c>
      <c r="H62" s="96"/>
      <c r="I62" s="132">
        <f>IFERROR(G62/H62,0)</f>
        <v>0</v>
      </c>
      <c r="J62" s="94"/>
      <c r="K62" s="94"/>
      <c r="L62" s="96"/>
      <c r="M62" s="315">
        <f>+H62*J62</f>
        <v>0</v>
      </c>
      <c r="N62" s="315">
        <f t="shared" ref="N62:N83" si="4">+H62*K62</f>
        <v>0</v>
      </c>
      <c r="O62" s="310">
        <f>I62*L62</f>
        <v>0</v>
      </c>
      <c r="P62" s="42"/>
      <c r="Q62" s="42"/>
      <c r="R62" s="42"/>
      <c r="S62" s="42"/>
      <c r="T62" s="337"/>
      <c r="U62" s="131" t="str">
        <f>IFERROR(IF(D62&gt;=Deelnemersoverzicht!$B$9,"Na startdatum aangekocht", IF(DATEDIF('Begroting P'!$D62,Startdatum,"D")&gt;0,IF((('Begroting P'!$F62-((DATEDIF($D62,Startdatum,"M")/12)))*($E62/$F62))&lt;0,"Dit is afgeschreven!",(('Begroting P'!$F62-((DATEDIF($D62,Startdatum,"M")/12)))*($E62/$F62))),($E62/$F62))),0)</f>
        <v>Na startdatum aangekocht</v>
      </c>
      <c r="V62" s="338"/>
    </row>
    <row r="63" spans="2:22" ht="13" x14ac:dyDescent="0.15">
      <c r="B63" s="93"/>
      <c r="C63" s="93"/>
      <c r="D63" s="95"/>
      <c r="E63" s="96"/>
      <c r="F63" s="97"/>
      <c r="G63" s="131">
        <f t="shared" si="3"/>
        <v>0</v>
      </c>
      <c r="H63" s="96"/>
      <c r="I63" s="132">
        <f t="shared" ref="I63:I83" si="5">IFERROR(G63/H63,0)</f>
        <v>0</v>
      </c>
      <c r="J63" s="94"/>
      <c r="K63" s="94"/>
      <c r="L63" s="96"/>
      <c r="M63" s="315">
        <f t="shared" ref="M63:M83" si="6">+H63*J63</f>
        <v>0</v>
      </c>
      <c r="N63" s="315">
        <f t="shared" si="4"/>
        <v>0</v>
      </c>
      <c r="O63" s="310">
        <f t="shared" ref="O63:O83" si="7">I63*L63</f>
        <v>0</v>
      </c>
      <c r="P63" s="42"/>
      <c r="Q63" s="42"/>
      <c r="R63" s="42"/>
      <c r="S63" s="42"/>
      <c r="T63" s="337"/>
      <c r="U63" s="131" t="str">
        <f>IFERROR(IF(D63&gt;=Deelnemersoverzicht!$B$9,"Na startdatum aangekocht", IF(DATEDIF('Begroting P'!$D63,Startdatum,"D")&gt;0,IF((('Begroting P'!$F63-((DATEDIF($D63,Startdatum,"M")/12)))*($E63/$F63))&lt;0,"Dit is afgeschreven!",(('Begroting P'!$F63-((DATEDIF($D63,Startdatum,"M")/12)))*($E63/$F63))),($E63/$F63))),0)</f>
        <v>Na startdatum aangekocht</v>
      </c>
    </row>
    <row r="64" spans="2:22" ht="13" x14ac:dyDescent="0.15">
      <c r="B64" s="93"/>
      <c r="C64" s="93"/>
      <c r="D64" s="95"/>
      <c r="E64" s="96"/>
      <c r="F64" s="97"/>
      <c r="G64" s="131">
        <f t="shared" si="3"/>
        <v>0</v>
      </c>
      <c r="H64" s="96"/>
      <c r="I64" s="132">
        <f t="shared" si="5"/>
        <v>0</v>
      </c>
      <c r="J64" s="94"/>
      <c r="K64" s="94"/>
      <c r="L64" s="96"/>
      <c r="M64" s="315">
        <f t="shared" si="6"/>
        <v>0</v>
      </c>
      <c r="N64" s="315">
        <f t="shared" si="4"/>
        <v>0</v>
      </c>
      <c r="O64" s="310">
        <f t="shared" si="7"/>
        <v>0</v>
      </c>
      <c r="P64" s="42"/>
      <c r="Q64" s="42"/>
      <c r="R64" s="42"/>
      <c r="S64" s="42"/>
      <c r="T64" s="337"/>
      <c r="U64" s="131" t="str">
        <f>IFERROR(IF(D64&gt;=Deelnemersoverzicht!$B$9,"Na startdatum aangekocht", IF(DATEDIF('Begroting P'!$D64,Startdatum,"D")&gt;0,IF((('Begroting P'!$F64-((DATEDIF($D64,Startdatum,"M")/12)))*($E64/$F64))&lt;0,"Dit is afgeschreven!",(('Begroting P'!$F64-((DATEDIF($D64,Startdatum,"M")/12)))*($E64/$F64))),($E64/$F64))),0)</f>
        <v>Na startdatum aangekocht</v>
      </c>
    </row>
    <row r="65" spans="2:21" ht="13" x14ac:dyDescent="0.15">
      <c r="B65" s="93"/>
      <c r="C65" s="93"/>
      <c r="D65" s="95"/>
      <c r="E65" s="96"/>
      <c r="F65" s="97"/>
      <c r="G65" s="131">
        <f t="shared" si="3"/>
        <v>0</v>
      </c>
      <c r="H65" s="96"/>
      <c r="I65" s="132">
        <f t="shared" si="5"/>
        <v>0</v>
      </c>
      <c r="J65" s="94"/>
      <c r="K65" s="94"/>
      <c r="L65" s="96"/>
      <c r="M65" s="315">
        <f t="shared" si="6"/>
        <v>0</v>
      </c>
      <c r="N65" s="315">
        <f t="shared" si="4"/>
        <v>0</v>
      </c>
      <c r="O65" s="310">
        <f t="shared" si="7"/>
        <v>0</v>
      </c>
      <c r="P65" s="42"/>
      <c r="Q65" s="42"/>
      <c r="R65" s="42"/>
      <c r="S65" s="42"/>
      <c r="T65" s="337"/>
      <c r="U65" s="131" t="str">
        <f>IFERROR(IF(D65&gt;=Deelnemersoverzicht!$B$9,"Na startdatum aangekocht", IF(DATEDIF('Begroting P'!$D65,Startdatum,"D")&gt;0,IF((('Begroting P'!$F65-((DATEDIF($D65,Startdatum,"M")/12)))*($E65/$F65))&lt;0,"Dit is afgeschreven!",(('Begroting P'!$F65-((DATEDIF($D65,Startdatum,"M")/12)))*($E65/$F65))),($E65/$F65))),0)</f>
        <v>Na startdatum aangekocht</v>
      </c>
    </row>
    <row r="66" spans="2:21" ht="13" x14ac:dyDescent="0.15">
      <c r="B66" s="93"/>
      <c r="C66" s="93"/>
      <c r="D66" s="95"/>
      <c r="E66" s="96"/>
      <c r="F66" s="97"/>
      <c r="G66" s="131">
        <f t="shared" si="3"/>
        <v>0</v>
      </c>
      <c r="H66" s="96"/>
      <c r="I66" s="132">
        <f t="shared" si="5"/>
        <v>0</v>
      </c>
      <c r="J66" s="94"/>
      <c r="K66" s="94"/>
      <c r="L66" s="96"/>
      <c r="M66" s="315">
        <f t="shared" si="6"/>
        <v>0</v>
      </c>
      <c r="N66" s="315">
        <f t="shared" si="4"/>
        <v>0</v>
      </c>
      <c r="O66" s="310">
        <f t="shared" si="7"/>
        <v>0</v>
      </c>
      <c r="P66" s="42"/>
      <c r="Q66" s="42"/>
      <c r="R66" s="42"/>
      <c r="S66" s="42"/>
      <c r="T66" s="337"/>
      <c r="U66" s="131" t="str">
        <f>IFERROR(IF(D66&gt;=Deelnemersoverzicht!$B$9,"Na startdatum aangekocht", IF(DATEDIF('Begroting P'!$D66,Startdatum,"D")&gt;0,IF((('Begroting P'!$F66-((DATEDIF($D66,Startdatum,"M")/12)))*($E66/$F66))&lt;0,"Dit is afgeschreven!",(('Begroting P'!$F66-((DATEDIF($D66,Startdatum,"M")/12)))*($E66/$F66))),($E66/$F66))),0)</f>
        <v>Na startdatum aangekocht</v>
      </c>
    </row>
    <row r="67" spans="2:21" ht="13" x14ac:dyDescent="0.15">
      <c r="B67" s="93"/>
      <c r="C67" s="93"/>
      <c r="D67" s="95"/>
      <c r="E67" s="96"/>
      <c r="F67" s="97"/>
      <c r="G67" s="131">
        <f t="shared" si="3"/>
        <v>0</v>
      </c>
      <c r="H67" s="96"/>
      <c r="I67" s="132">
        <f t="shared" si="5"/>
        <v>0</v>
      </c>
      <c r="J67" s="94"/>
      <c r="K67" s="94"/>
      <c r="L67" s="96"/>
      <c r="M67" s="315">
        <f t="shared" si="6"/>
        <v>0</v>
      </c>
      <c r="N67" s="315">
        <f t="shared" si="4"/>
        <v>0</v>
      </c>
      <c r="O67" s="310">
        <f t="shared" si="7"/>
        <v>0</v>
      </c>
      <c r="P67" s="42"/>
      <c r="Q67" s="42"/>
      <c r="R67" s="42"/>
      <c r="S67" s="42"/>
      <c r="T67" s="337"/>
      <c r="U67" s="131" t="str">
        <f>IFERROR(IF(D67&gt;=Deelnemersoverzicht!$B$9,"Na startdatum aangekocht", IF(DATEDIF('Begroting P'!$D67,Startdatum,"D")&gt;0,IF((('Begroting P'!$F67-((DATEDIF($D67,Startdatum,"M")/12)))*($E67/$F67))&lt;0,"Dit is afgeschreven!",(('Begroting P'!$F67-((DATEDIF($D67,Startdatum,"M")/12)))*($E67/$F67))),($E67/$F67))),0)</f>
        <v>Na startdatum aangekocht</v>
      </c>
    </row>
    <row r="68" spans="2:21" ht="13" x14ac:dyDescent="0.15">
      <c r="B68" s="93"/>
      <c r="C68" s="93"/>
      <c r="D68" s="95"/>
      <c r="E68" s="96"/>
      <c r="F68" s="97"/>
      <c r="G68" s="131">
        <f t="shared" si="3"/>
        <v>0</v>
      </c>
      <c r="H68" s="96"/>
      <c r="I68" s="132">
        <f t="shared" si="5"/>
        <v>0</v>
      </c>
      <c r="J68" s="94"/>
      <c r="K68" s="94"/>
      <c r="L68" s="96"/>
      <c r="M68" s="315">
        <f t="shared" si="6"/>
        <v>0</v>
      </c>
      <c r="N68" s="315">
        <f t="shared" si="4"/>
        <v>0</v>
      </c>
      <c r="O68" s="310">
        <f t="shared" si="7"/>
        <v>0</v>
      </c>
      <c r="P68" s="42"/>
      <c r="Q68" s="42"/>
      <c r="R68" s="42"/>
      <c r="S68" s="42"/>
      <c r="T68" s="337"/>
      <c r="U68" s="131" t="str">
        <f>IFERROR(IF(D68&gt;=Deelnemersoverzicht!$B$9,"Na startdatum aangekocht", IF(DATEDIF('Begroting P'!$D68,Startdatum,"D")&gt;0,IF((('Begroting P'!$F68-((DATEDIF($D68,Startdatum,"M")/12)))*($E68/$F68))&lt;0,"Dit is afgeschreven!",(('Begroting P'!$F68-((DATEDIF($D68,Startdatum,"M")/12)))*($E68/$F68))),($E68/$F68))),0)</f>
        <v>Na startdatum aangekocht</v>
      </c>
    </row>
    <row r="69" spans="2:21" ht="13" x14ac:dyDescent="0.15">
      <c r="B69" s="93"/>
      <c r="C69" s="93"/>
      <c r="D69" s="95"/>
      <c r="E69" s="96"/>
      <c r="F69" s="97"/>
      <c r="G69" s="131">
        <f t="shared" si="3"/>
        <v>0</v>
      </c>
      <c r="H69" s="96"/>
      <c r="I69" s="132">
        <f t="shared" si="5"/>
        <v>0</v>
      </c>
      <c r="J69" s="94"/>
      <c r="K69" s="94"/>
      <c r="L69" s="96"/>
      <c r="M69" s="315">
        <f t="shared" si="6"/>
        <v>0</v>
      </c>
      <c r="N69" s="315">
        <f t="shared" si="4"/>
        <v>0</v>
      </c>
      <c r="O69" s="310">
        <f t="shared" si="7"/>
        <v>0</v>
      </c>
      <c r="P69" s="42"/>
      <c r="Q69" s="42"/>
      <c r="R69" s="42"/>
      <c r="S69" s="42"/>
      <c r="T69" s="337"/>
      <c r="U69" s="131" t="str">
        <f>IFERROR(IF(D69&gt;=Deelnemersoverzicht!$B$9,"Na startdatum aangekocht", IF(DATEDIF('Begroting P'!$D69,Startdatum,"D")&gt;0,IF((('Begroting P'!$F69-((DATEDIF($D69,Startdatum,"M")/12)))*($E69/$F69))&lt;0,"Dit is afgeschreven!",(('Begroting P'!$F69-((DATEDIF($D69,Startdatum,"M")/12)))*($E69/$F69))),($E69/$F69))),0)</f>
        <v>Na startdatum aangekocht</v>
      </c>
    </row>
    <row r="70" spans="2:21" ht="13" x14ac:dyDescent="0.15">
      <c r="B70" s="93"/>
      <c r="C70" s="93"/>
      <c r="D70" s="95"/>
      <c r="E70" s="96"/>
      <c r="F70" s="97"/>
      <c r="G70" s="131">
        <f t="shared" si="3"/>
        <v>0</v>
      </c>
      <c r="H70" s="96"/>
      <c r="I70" s="132">
        <f t="shared" si="5"/>
        <v>0</v>
      </c>
      <c r="J70" s="94"/>
      <c r="K70" s="94"/>
      <c r="L70" s="96"/>
      <c r="M70" s="315">
        <f t="shared" si="6"/>
        <v>0</v>
      </c>
      <c r="N70" s="315">
        <f t="shared" si="4"/>
        <v>0</v>
      </c>
      <c r="O70" s="310">
        <f t="shared" si="7"/>
        <v>0</v>
      </c>
      <c r="P70" s="42"/>
      <c r="Q70" s="42"/>
      <c r="R70" s="42"/>
      <c r="S70" s="42"/>
      <c r="T70" s="337"/>
      <c r="U70" s="131" t="str">
        <f>IFERROR(IF(D70&gt;=Deelnemersoverzicht!$B$9,"Na startdatum aangekocht", IF(DATEDIF('Begroting P'!$D70,Startdatum,"D")&gt;0,IF((('Begroting P'!$F70-((DATEDIF($D70,Startdatum,"M")/12)))*($E70/$F70))&lt;0,"Dit is afgeschreven!",(('Begroting P'!$F70-((DATEDIF($D70,Startdatum,"M")/12)))*($E70/$F70))),($E70/$F70))),0)</f>
        <v>Na startdatum aangekocht</v>
      </c>
    </row>
    <row r="71" spans="2:21" ht="13" x14ac:dyDescent="0.15">
      <c r="B71" s="93"/>
      <c r="C71" s="93"/>
      <c r="D71" s="95"/>
      <c r="E71" s="96"/>
      <c r="F71" s="97"/>
      <c r="G71" s="131">
        <f t="shared" si="3"/>
        <v>0</v>
      </c>
      <c r="H71" s="96"/>
      <c r="I71" s="132">
        <f t="shared" si="5"/>
        <v>0</v>
      </c>
      <c r="J71" s="94"/>
      <c r="K71" s="94"/>
      <c r="L71" s="96"/>
      <c r="M71" s="315">
        <f t="shared" si="6"/>
        <v>0</v>
      </c>
      <c r="N71" s="315">
        <f t="shared" si="4"/>
        <v>0</v>
      </c>
      <c r="O71" s="310">
        <f t="shared" si="7"/>
        <v>0</v>
      </c>
      <c r="P71" s="42"/>
      <c r="Q71" s="42"/>
      <c r="R71" s="42"/>
      <c r="S71" s="42"/>
      <c r="T71" s="337"/>
      <c r="U71" s="131" t="str">
        <f>IFERROR(IF(D71&gt;=Deelnemersoverzicht!$B$9,"Na startdatum aangekocht", IF(DATEDIF('Begroting P'!$D71,Startdatum,"D")&gt;0,IF((('Begroting P'!$F71-((DATEDIF($D71,Startdatum,"M")/12)))*($E71/$F71))&lt;0,"Dit is afgeschreven!",(('Begroting P'!$F71-((DATEDIF($D71,Startdatum,"M")/12)))*($E71/$F71))),($E71/$F71))),0)</f>
        <v>Na startdatum aangekocht</v>
      </c>
    </row>
    <row r="72" spans="2:21" ht="13" x14ac:dyDescent="0.15">
      <c r="B72" s="93"/>
      <c r="C72" s="93"/>
      <c r="D72" s="95"/>
      <c r="E72" s="96"/>
      <c r="F72" s="97"/>
      <c r="G72" s="131">
        <f t="shared" si="3"/>
        <v>0</v>
      </c>
      <c r="H72" s="96"/>
      <c r="I72" s="132">
        <f t="shared" si="5"/>
        <v>0</v>
      </c>
      <c r="J72" s="94"/>
      <c r="K72" s="94"/>
      <c r="L72" s="96"/>
      <c r="M72" s="315">
        <f t="shared" si="6"/>
        <v>0</v>
      </c>
      <c r="N72" s="315">
        <f t="shared" si="4"/>
        <v>0</v>
      </c>
      <c r="O72" s="310">
        <f t="shared" si="7"/>
        <v>0</v>
      </c>
      <c r="P72" s="42"/>
      <c r="Q72" s="42"/>
      <c r="R72" s="42"/>
      <c r="S72" s="42"/>
      <c r="T72" s="337"/>
      <c r="U72" s="131" t="str">
        <f>IFERROR(IF(D72&gt;=Deelnemersoverzicht!$B$9,"Na startdatum aangekocht", IF(DATEDIF('Begroting P'!$D72,Startdatum,"D")&gt;0,IF((('Begroting P'!$F72-((DATEDIF($D72,Startdatum,"M")/12)))*($E72/$F72))&lt;0,"Dit is afgeschreven!",(('Begroting P'!$F72-((DATEDIF($D72,Startdatum,"M")/12)))*($E72/$F72))),($E72/$F72))),0)</f>
        <v>Na startdatum aangekocht</v>
      </c>
    </row>
    <row r="73" spans="2:21" ht="13" x14ac:dyDescent="0.15">
      <c r="B73" s="93"/>
      <c r="C73" s="93"/>
      <c r="D73" s="95"/>
      <c r="E73" s="96"/>
      <c r="F73" s="97"/>
      <c r="G73" s="131">
        <f t="shared" si="3"/>
        <v>0</v>
      </c>
      <c r="H73" s="96"/>
      <c r="I73" s="132">
        <f t="shared" si="5"/>
        <v>0</v>
      </c>
      <c r="J73" s="94"/>
      <c r="K73" s="94"/>
      <c r="L73" s="96"/>
      <c r="M73" s="315">
        <f t="shared" si="6"/>
        <v>0</v>
      </c>
      <c r="N73" s="315">
        <f t="shared" si="4"/>
        <v>0</v>
      </c>
      <c r="O73" s="310">
        <f t="shared" si="7"/>
        <v>0</v>
      </c>
      <c r="P73" s="42"/>
      <c r="Q73" s="42"/>
      <c r="R73" s="42"/>
      <c r="S73" s="42"/>
      <c r="T73" s="337"/>
      <c r="U73" s="131" t="str">
        <f>IFERROR(IF(D73&gt;=Deelnemersoverzicht!$B$9,"Na startdatum aangekocht", IF(DATEDIF('Begroting P'!$D73,Startdatum,"D")&gt;0,IF((('Begroting P'!$F73-((DATEDIF($D73,Startdatum,"M")/12)))*($E73/$F73))&lt;0,"Dit is afgeschreven!",(('Begroting P'!$F73-((DATEDIF($D73,Startdatum,"M")/12)))*($E73/$F73))),($E73/$F73))),0)</f>
        <v>Na startdatum aangekocht</v>
      </c>
    </row>
    <row r="74" spans="2:21" ht="13" x14ac:dyDescent="0.15">
      <c r="B74" s="93"/>
      <c r="C74" s="93"/>
      <c r="D74" s="95"/>
      <c r="E74" s="96"/>
      <c r="F74" s="97"/>
      <c r="G74" s="131">
        <f t="shared" si="3"/>
        <v>0</v>
      </c>
      <c r="H74" s="96"/>
      <c r="I74" s="132">
        <f t="shared" si="5"/>
        <v>0</v>
      </c>
      <c r="J74" s="94"/>
      <c r="K74" s="94"/>
      <c r="L74" s="96"/>
      <c r="M74" s="315">
        <f t="shared" si="6"/>
        <v>0</v>
      </c>
      <c r="N74" s="315">
        <f t="shared" si="4"/>
        <v>0</v>
      </c>
      <c r="O74" s="310">
        <f t="shared" si="7"/>
        <v>0</v>
      </c>
      <c r="P74" s="42"/>
      <c r="Q74" s="42"/>
      <c r="R74" s="42"/>
      <c r="S74" s="42"/>
      <c r="T74" s="337"/>
      <c r="U74" s="131" t="str">
        <f>IFERROR(IF(D74&gt;=Deelnemersoverzicht!$B$9,"Na startdatum aangekocht", IF(DATEDIF('Begroting P'!$D74,Startdatum,"D")&gt;0,IF((('Begroting P'!$F74-((DATEDIF($D74,Startdatum,"M")/12)))*($E74/$F74))&lt;0,"Dit is afgeschreven!",(('Begroting P'!$F74-((DATEDIF($D74,Startdatum,"M")/12)))*($E74/$F74))),($E74/$F74))),0)</f>
        <v>Na startdatum aangekocht</v>
      </c>
    </row>
    <row r="75" spans="2:21" ht="13" x14ac:dyDescent="0.15">
      <c r="B75" s="93"/>
      <c r="C75" s="93"/>
      <c r="D75" s="95"/>
      <c r="E75" s="96"/>
      <c r="F75" s="97"/>
      <c r="G75" s="131">
        <f t="shared" si="3"/>
        <v>0</v>
      </c>
      <c r="H75" s="96"/>
      <c r="I75" s="132">
        <f t="shared" si="5"/>
        <v>0</v>
      </c>
      <c r="J75" s="94"/>
      <c r="K75" s="94"/>
      <c r="L75" s="96"/>
      <c r="M75" s="315">
        <f t="shared" si="6"/>
        <v>0</v>
      </c>
      <c r="N75" s="315">
        <f t="shared" si="4"/>
        <v>0</v>
      </c>
      <c r="O75" s="310">
        <f t="shared" si="7"/>
        <v>0</v>
      </c>
      <c r="P75" s="42"/>
      <c r="Q75" s="42"/>
      <c r="R75" s="42"/>
      <c r="S75" s="42"/>
      <c r="T75" s="337"/>
      <c r="U75" s="131" t="str">
        <f>IFERROR(IF(D75&gt;=Deelnemersoverzicht!$B$9,"Na startdatum aangekocht", IF(DATEDIF('Begroting P'!$D75,Startdatum,"D")&gt;0,IF((('Begroting P'!$F75-((DATEDIF($D75,Startdatum,"M")/12)))*($E75/$F75))&lt;0,"Dit is afgeschreven!",(('Begroting P'!$F75-((DATEDIF($D75,Startdatum,"M")/12)))*($E75/$F75))),($E75/$F75))),0)</f>
        <v>Na startdatum aangekocht</v>
      </c>
    </row>
    <row r="76" spans="2:21" ht="13" x14ac:dyDescent="0.15">
      <c r="B76" s="93"/>
      <c r="C76" s="93"/>
      <c r="D76" s="95"/>
      <c r="E76" s="96"/>
      <c r="F76" s="97"/>
      <c r="G76" s="131">
        <f t="shared" si="3"/>
        <v>0</v>
      </c>
      <c r="H76" s="96"/>
      <c r="I76" s="132">
        <f t="shared" si="5"/>
        <v>0</v>
      </c>
      <c r="J76" s="94"/>
      <c r="K76" s="94"/>
      <c r="L76" s="96"/>
      <c r="M76" s="315">
        <f t="shared" si="6"/>
        <v>0</v>
      </c>
      <c r="N76" s="315">
        <f t="shared" si="4"/>
        <v>0</v>
      </c>
      <c r="O76" s="310">
        <f t="shared" si="7"/>
        <v>0</v>
      </c>
      <c r="P76" s="42"/>
      <c r="Q76" s="42"/>
      <c r="R76" s="42"/>
      <c r="S76" s="42"/>
      <c r="T76" s="337"/>
      <c r="U76" s="131" t="str">
        <f>IFERROR(IF(D76&gt;=Deelnemersoverzicht!$B$9,"Na startdatum aangekocht", IF(DATEDIF('Begroting P'!$D76,Startdatum,"D")&gt;0,IF((('Begroting P'!$F76-((DATEDIF($D76,Startdatum,"M")/12)))*($E76/$F76))&lt;0,"Dit is afgeschreven!",(('Begroting P'!$F76-((DATEDIF($D76,Startdatum,"M")/12)))*($E76/$F76))),($E76/$F76))),0)</f>
        <v>Na startdatum aangekocht</v>
      </c>
    </row>
    <row r="77" spans="2:21" ht="13" x14ac:dyDescent="0.15">
      <c r="B77" s="93"/>
      <c r="C77" s="93"/>
      <c r="D77" s="95"/>
      <c r="E77" s="96"/>
      <c r="F77" s="97"/>
      <c r="G77" s="131">
        <f t="shared" si="3"/>
        <v>0</v>
      </c>
      <c r="H77" s="96"/>
      <c r="I77" s="132">
        <f t="shared" si="5"/>
        <v>0</v>
      </c>
      <c r="J77" s="94"/>
      <c r="K77" s="94"/>
      <c r="L77" s="96"/>
      <c r="M77" s="315">
        <f t="shared" si="6"/>
        <v>0</v>
      </c>
      <c r="N77" s="315">
        <f t="shared" si="4"/>
        <v>0</v>
      </c>
      <c r="O77" s="310">
        <f t="shared" si="7"/>
        <v>0</v>
      </c>
      <c r="P77" s="42"/>
      <c r="Q77" s="42"/>
      <c r="R77" s="42"/>
      <c r="S77" s="42"/>
      <c r="T77" s="337"/>
      <c r="U77" s="131" t="str">
        <f>IFERROR(IF(D77&gt;=Deelnemersoverzicht!$B$9,"Na startdatum aangekocht", IF(DATEDIF('Begroting P'!$D77,Startdatum,"D")&gt;0,IF((('Begroting P'!$F77-((DATEDIF($D77,Startdatum,"M")/12)))*($E77/$F77))&lt;0,"Dit is afgeschreven!",(('Begroting P'!$F77-((DATEDIF($D77,Startdatum,"M")/12)))*($E77/$F77))),($E77/$F77))),0)</f>
        <v>Na startdatum aangekocht</v>
      </c>
    </row>
    <row r="78" spans="2:21" ht="13" x14ac:dyDescent="0.15">
      <c r="B78" s="93"/>
      <c r="C78" s="93"/>
      <c r="D78" s="95"/>
      <c r="E78" s="96"/>
      <c r="F78" s="97"/>
      <c r="G78" s="131">
        <f t="shared" si="3"/>
        <v>0</v>
      </c>
      <c r="H78" s="96"/>
      <c r="I78" s="132">
        <f t="shared" si="5"/>
        <v>0</v>
      </c>
      <c r="J78" s="94"/>
      <c r="K78" s="94"/>
      <c r="L78" s="96"/>
      <c r="M78" s="315">
        <f t="shared" si="6"/>
        <v>0</v>
      </c>
      <c r="N78" s="315">
        <f t="shared" si="4"/>
        <v>0</v>
      </c>
      <c r="O78" s="310">
        <f t="shared" si="7"/>
        <v>0</v>
      </c>
      <c r="P78" s="42"/>
      <c r="Q78" s="42"/>
      <c r="R78" s="42"/>
      <c r="S78" s="42"/>
      <c r="T78" s="337"/>
      <c r="U78" s="131" t="str">
        <f>IFERROR(IF(D78&gt;=Deelnemersoverzicht!$B$9,"Na startdatum aangekocht", IF(DATEDIF('Begroting P'!$D78,Startdatum,"D")&gt;0,IF((('Begroting P'!$F78-((DATEDIF($D78,Startdatum,"M")/12)))*($E78/$F78))&lt;0,"Dit is afgeschreven!",(('Begroting P'!$F78-((DATEDIF($D78,Startdatum,"M")/12)))*($E78/$F78))),($E78/$F78))),0)</f>
        <v>Na startdatum aangekocht</v>
      </c>
    </row>
    <row r="79" spans="2:21" ht="13" x14ac:dyDescent="0.15">
      <c r="B79" s="93"/>
      <c r="C79" s="93"/>
      <c r="D79" s="95"/>
      <c r="E79" s="96"/>
      <c r="F79" s="97"/>
      <c r="G79" s="131">
        <f t="shared" si="3"/>
        <v>0</v>
      </c>
      <c r="H79" s="96"/>
      <c r="I79" s="132">
        <f t="shared" si="5"/>
        <v>0</v>
      </c>
      <c r="J79" s="94"/>
      <c r="K79" s="94"/>
      <c r="L79" s="96"/>
      <c r="M79" s="315">
        <f t="shared" si="6"/>
        <v>0</v>
      </c>
      <c r="N79" s="315">
        <f t="shared" si="4"/>
        <v>0</v>
      </c>
      <c r="O79" s="310">
        <f t="shared" si="7"/>
        <v>0</v>
      </c>
      <c r="P79" s="42"/>
      <c r="Q79" s="42"/>
      <c r="R79" s="42"/>
      <c r="S79" s="42"/>
      <c r="T79" s="337"/>
      <c r="U79" s="131" t="str">
        <f>IFERROR(IF(D79&gt;=Deelnemersoverzicht!$B$9,"Na startdatum aangekocht", IF(DATEDIF('Begroting P'!$D79,Startdatum,"D")&gt;0,IF((('Begroting P'!$F79-((DATEDIF($D79,Startdatum,"M")/12)))*($E79/$F79))&lt;0,"Dit is afgeschreven!",(('Begroting P'!$F79-((DATEDIF($D79,Startdatum,"M")/12)))*($E79/$F79))),($E79/$F79))),0)</f>
        <v>Na startdatum aangekocht</v>
      </c>
    </row>
    <row r="80" spans="2:21" ht="13" x14ac:dyDescent="0.15">
      <c r="B80" s="93"/>
      <c r="C80" s="93"/>
      <c r="D80" s="95"/>
      <c r="E80" s="96"/>
      <c r="F80" s="97"/>
      <c r="G80" s="131">
        <f t="shared" si="3"/>
        <v>0</v>
      </c>
      <c r="H80" s="96"/>
      <c r="I80" s="132">
        <f t="shared" si="5"/>
        <v>0</v>
      </c>
      <c r="J80" s="94"/>
      <c r="K80" s="94"/>
      <c r="L80" s="96"/>
      <c r="M80" s="315">
        <f t="shared" si="6"/>
        <v>0</v>
      </c>
      <c r="N80" s="315">
        <f t="shared" si="4"/>
        <v>0</v>
      </c>
      <c r="O80" s="310">
        <f t="shared" si="7"/>
        <v>0</v>
      </c>
      <c r="P80" s="42"/>
      <c r="Q80" s="42"/>
      <c r="R80" s="42"/>
      <c r="S80" s="42"/>
      <c r="T80" s="337"/>
      <c r="U80" s="131" t="str">
        <f>IFERROR(IF(D80&gt;=Deelnemersoverzicht!$B$9,"Na startdatum aangekocht", IF(DATEDIF('Begroting P'!$D80,Startdatum,"D")&gt;0,IF((('Begroting P'!$F80-((DATEDIF($D80,Startdatum,"M")/12)))*($E80/$F80))&lt;0,"Dit is afgeschreven!",(('Begroting P'!$F80-((DATEDIF($D80,Startdatum,"M")/12)))*($E80/$F80))),($E80/$F80))),0)</f>
        <v>Na startdatum aangekocht</v>
      </c>
    </row>
    <row r="81" spans="2:21" ht="13" x14ac:dyDescent="0.15">
      <c r="B81" s="93"/>
      <c r="C81" s="93"/>
      <c r="D81" s="95"/>
      <c r="E81" s="96"/>
      <c r="F81" s="97"/>
      <c r="G81" s="131">
        <f t="shared" si="3"/>
        <v>0</v>
      </c>
      <c r="H81" s="96"/>
      <c r="I81" s="132">
        <f t="shared" si="5"/>
        <v>0</v>
      </c>
      <c r="J81" s="94"/>
      <c r="K81" s="94"/>
      <c r="L81" s="96"/>
      <c r="M81" s="315">
        <f t="shared" si="6"/>
        <v>0</v>
      </c>
      <c r="N81" s="315">
        <f t="shared" si="4"/>
        <v>0</v>
      </c>
      <c r="O81" s="310">
        <f t="shared" si="7"/>
        <v>0</v>
      </c>
      <c r="P81" s="42"/>
      <c r="Q81" s="42"/>
      <c r="R81" s="42"/>
      <c r="S81" s="42"/>
      <c r="T81" s="337"/>
      <c r="U81" s="131" t="str">
        <f>IFERROR(IF(D81&gt;=Deelnemersoverzicht!$B$9,"Na startdatum aangekocht", IF(DATEDIF('Begroting P'!$D81,Startdatum,"D")&gt;0,IF((('Begroting P'!$F81-((DATEDIF($D81,Startdatum,"M")/12)))*($E81/$F81))&lt;0,"Dit is afgeschreven!",(('Begroting P'!$F81-((DATEDIF($D81,Startdatum,"M")/12)))*($E81/$F81))),($E81/$F81))),0)</f>
        <v>Na startdatum aangekocht</v>
      </c>
    </row>
    <row r="82" spans="2:21" ht="13" x14ac:dyDescent="0.15">
      <c r="B82" s="93"/>
      <c r="C82" s="93"/>
      <c r="D82" s="95"/>
      <c r="E82" s="96"/>
      <c r="F82" s="97"/>
      <c r="G82" s="131">
        <f t="shared" si="3"/>
        <v>0</v>
      </c>
      <c r="H82" s="96"/>
      <c r="I82" s="132">
        <f t="shared" si="5"/>
        <v>0</v>
      </c>
      <c r="J82" s="94"/>
      <c r="K82" s="94"/>
      <c r="L82" s="96"/>
      <c r="M82" s="315">
        <f t="shared" si="6"/>
        <v>0</v>
      </c>
      <c r="N82" s="315">
        <f t="shared" si="4"/>
        <v>0</v>
      </c>
      <c r="O82" s="310">
        <f t="shared" si="7"/>
        <v>0</v>
      </c>
      <c r="P82" s="42"/>
      <c r="Q82" s="42"/>
      <c r="R82" s="42"/>
      <c r="S82" s="42"/>
      <c r="T82" s="337"/>
      <c r="U82" s="131" t="str">
        <f>IFERROR(IF(D82&gt;=Deelnemersoverzicht!$B$9,"Na startdatum aangekocht", IF(DATEDIF('Begroting P'!$D82,Startdatum,"D")&gt;0,IF((('Begroting P'!$F82-((DATEDIF($D82,Startdatum,"M")/12)))*($E82/$F82))&lt;0,"Dit is afgeschreven!",(('Begroting P'!$F82-((DATEDIF($D82,Startdatum,"M")/12)))*($E82/$F82))),($E82/$F82))),0)</f>
        <v>Na startdatum aangekocht</v>
      </c>
    </row>
    <row r="83" spans="2:21" ht="13" x14ac:dyDescent="0.15">
      <c r="B83" s="93"/>
      <c r="C83" s="93"/>
      <c r="D83" s="95"/>
      <c r="E83" s="96"/>
      <c r="F83" s="97"/>
      <c r="G83" s="131">
        <f>IFERROR(E83/F83,0)</f>
        <v>0</v>
      </c>
      <c r="H83" s="96"/>
      <c r="I83" s="132">
        <f t="shared" si="5"/>
        <v>0</v>
      </c>
      <c r="J83" s="94"/>
      <c r="K83" s="94"/>
      <c r="L83" s="96"/>
      <c r="M83" s="315">
        <f t="shared" si="6"/>
        <v>0</v>
      </c>
      <c r="N83" s="315">
        <f t="shared" si="4"/>
        <v>0</v>
      </c>
      <c r="O83" s="310">
        <f t="shared" si="7"/>
        <v>0</v>
      </c>
      <c r="P83" s="42"/>
      <c r="Q83" s="42"/>
      <c r="R83" s="42"/>
      <c r="S83" s="42"/>
      <c r="T83" s="337"/>
      <c r="U83" s="131" t="str">
        <f>IFERROR(IF(D83&gt;=Deelnemersoverzicht!$B$9,"Na startdatum aangekocht", IF(DATEDIF('Begroting P'!$D83,Startdatum,"D")&gt;0,IF((('Begroting P'!$F83-((DATEDIF($D83,Startdatum,"M")/12)))*($E83/$F83))&lt;0,"Dit is afgeschreven!",(('Begroting P'!$F83-((DATEDIF($D83,Startdatum,"M")/12)))*($E83/$F83))),($E83/$F83))),0)</f>
        <v>Na startdatum aangekocht</v>
      </c>
    </row>
    <row r="84" spans="2:21" ht="13" x14ac:dyDescent="0.15">
      <c r="B84" s="312"/>
      <c r="C84" s="312"/>
      <c r="D84" s="312"/>
      <c r="E84" s="312"/>
      <c r="F84" s="312"/>
      <c r="G84" s="312"/>
      <c r="H84" s="312" t="s">
        <v>256</v>
      </c>
      <c r="I84" s="312"/>
      <c r="J84" s="312"/>
      <c r="K84" s="312"/>
      <c r="L84" s="312"/>
      <c r="M84" s="167">
        <f>SUM(M62:M83)</f>
        <v>0</v>
      </c>
      <c r="N84" s="167">
        <f>SUM(N62:N83)</f>
        <v>0</v>
      </c>
      <c r="O84" s="167">
        <f>SUM(O62:O83)</f>
        <v>0</v>
      </c>
      <c r="P84" s="42"/>
      <c r="Q84" s="42"/>
      <c r="R84" s="42"/>
      <c r="S84" s="42"/>
      <c r="T84" s="337"/>
    </row>
    <row r="85" spans="2:21" ht="13" x14ac:dyDescent="0.15">
      <c r="B85" s="319"/>
      <c r="C85" s="361"/>
      <c r="D85" s="319"/>
      <c r="E85" s="319"/>
      <c r="F85" s="319"/>
      <c r="G85" s="319"/>
      <c r="H85" s="319"/>
      <c r="I85" s="319"/>
      <c r="J85" s="319"/>
      <c r="K85" s="319"/>
      <c r="L85" s="319"/>
      <c r="M85" s="319"/>
      <c r="N85" s="319"/>
      <c r="O85" s="319"/>
      <c r="P85" s="42"/>
      <c r="Q85" s="42"/>
      <c r="R85" s="42"/>
      <c r="S85" s="42"/>
      <c r="T85" s="337"/>
    </row>
    <row r="86" spans="2:21" ht="13" x14ac:dyDescent="0.15">
      <c r="B86" s="324" t="s">
        <v>257</v>
      </c>
      <c r="C86" s="324" t="s">
        <v>258</v>
      </c>
      <c r="D86" s="325"/>
      <c r="E86" s="325"/>
      <c r="F86" s="325"/>
      <c r="G86" s="325"/>
      <c r="H86" s="325"/>
      <c r="I86" s="325"/>
      <c r="J86" s="325"/>
      <c r="K86" s="325"/>
      <c r="L86" s="325"/>
      <c r="M86" s="325"/>
      <c r="N86" s="325"/>
      <c r="O86" s="325"/>
      <c r="P86" s="326"/>
      <c r="Q86" s="327"/>
      <c r="R86" s="327"/>
      <c r="S86" s="327"/>
      <c r="T86" s="319"/>
    </row>
    <row r="87" spans="2:21" ht="13" x14ac:dyDescent="0.15">
      <c r="B87" s="312" t="s">
        <v>259</v>
      </c>
      <c r="C87" s="319"/>
      <c r="D87" s="319"/>
      <c r="E87" s="319"/>
      <c r="F87" s="319"/>
      <c r="G87" s="319"/>
      <c r="H87" s="319"/>
      <c r="I87" s="319"/>
      <c r="J87" s="319"/>
      <c r="K87" s="319"/>
      <c r="L87" s="319"/>
      <c r="M87" s="319"/>
      <c r="N87" s="319"/>
      <c r="O87" s="319"/>
      <c r="P87" s="337"/>
      <c r="Q87" s="337"/>
      <c r="R87" s="337"/>
      <c r="S87" s="337"/>
      <c r="T87" s="319"/>
    </row>
    <row r="88" spans="2:21" ht="25.5" customHeight="1" x14ac:dyDescent="0.2">
      <c r="D88" s="354" t="str">
        <f>IF(COUNTA(D90:D107)&lt;COUNTA(E90:E107),"Let op! Vul ook de aanschafdatum in!","")</f>
        <v/>
      </c>
      <c r="E88" s="363"/>
      <c r="F88" s="363"/>
      <c r="G88" s="364"/>
      <c r="H88" s="459"/>
      <c r="I88" s="460"/>
      <c r="J88" s="442" t="s">
        <v>260</v>
      </c>
      <c r="K88" s="443"/>
      <c r="L88" s="444"/>
      <c r="M88" s="434" t="s">
        <v>236</v>
      </c>
      <c r="N88" s="435"/>
      <c r="O88" s="436"/>
      <c r="P88" s="337"/>
      <c r="Q88" s="337"/>
      <c r="R88" s="337"/>
      <c r="S88" s="337"/>
      <c r="T88" s="319"/>
    </row>
    <row r="89" spans="2:21" ht="42" x14ac:dyDescent="0.15">
      <c r="B89" s="72" t="s">
        <v>237</v>
      </c>
      <c r="C89" s="365" t="s">
        <v>247</v>
      </c>
      <c r="D89" s="366" t="s">
        <v>261</v>
      </c>
      <c r="E89" s="367" t="s">
        <v>249</v>
      </c>
      <c r="F89" s="365" t="s">
        <v>250</v>
      </c>
      <c r="G89" s="368"/>
      <c r="H89" s="369" t="s">
        <v>262</v>
      </c>
      <c r="I89" s="359" t="s">
        <v>263</v>
      </c>
      <c r="J89" s="72" t="str">
        <f>+J19</f>
        <v>Industrieel onderzoek</v>
      </c>
      <c r="K89" s="72" t="str">
        <f>+K19</f>
        <v>Experimentele ontwikkeling</v>
      </c>
      <c r="L89" s="359" t="s">
        <v>254</v>
      </c>
      <c r="M89" s="72" t="str">
        <f>+J19</f>
        <v>Industrieel onderzoek</v>
      </c>
      <c r="N89" s="72" t="str">
        <f>+K19</f>
        <v>Experimentele ontwikkeling</v>
      </c>
      <c r="O89" s="72" t="s">
        <v>242</v>
      </c>
      <c r="P89" s="337"/>
      <c r="Q89" s="337"/>
      <c r="R89" s="337"/>
      <c r="S89" s="337"/>
      <c r="T89" s="319"/>
      <c r="U89" s="360" t="s">
        <v>255</v>
      </c>
    </row>
    <row r="90" spans="2:21" ht="13" x14ac:dyDescent="0.15">
      <c r="B90" s="98"/>
      <c r="C90" s="99"/>
      <c r="D90" s="95"/>
      <c r="E90" s="100"/>
      <c r="F90" s="206"/>
      <c r="G90" s="308"/>
      <c r="H90" s="370">
        <f>IFERROR(E90-I90,0)</f>
        <v>0</v>
      </c>
      <c r="I90" s="134">
        <f>IFERROR((E90/F90)*(Deelnemersoverzicht!$B$10-(DATEDIF(Startdatum,D90,"D")/365)),0)</f>
        <v>0</v>
      </c>
      <c r="J90" s="94"/>
      <c r="K90" s="94"/>
      <c r="L90" s="101"/>
      <c r="M90" s="315">
        <f t="shared" ref="M90:M107" si="8">+H90*J90</f>
        <v>0</v>
      </c>
      <c r="N90" s="315">
        <f t="shared" ref="N90:N107" si="9">+H90*K90</f>
        <v>0</v>
      </c>
      <c r="O90" s="310">
        <f>I90*L90</f>
        <v>0</v>
      </c>
      <c r="P90" s="337"/>
      <c r="Q90" s="337"/>
      <c r="R90" s="337"/>
      <c r="S90" s="337"/>
      <c r="T90" s="319"/>
      <c r="U90" s="131" t="str">
        <f>IFERROR(IF(D90&gt;=Deelnemersoverzicht!$B$9,"Na startdatum aangekocht", IF(DATEDIF('Begroting P'!$D90,Startdatum,"D")&gt;0,IF((('Begroting P'!$F90-((DATEDIF($D90,Startdatum,"M")/12)))*($E90/$F90))&lt;0,0,(('Begroting P'!$F90-((DATEDIF($D90,Startdatum,"M")/12)))*($E90/$F90))),($E90/$F90))),0)</f>
        <v>Na startdatum aangekocht</v>
      </c>
    </row>
    <row r="91" spans="2:21" ht="13" x14ac:dyDescent="0.15">
      <c r="B91" s="98"/>
      <c r="C91" s="99"/>
      <c r="D91" s="95"/>
      <c r="E91" s="100"/>
      <c r="F91" s="206"/>
      <c r="G91" s="308"/>
      <c r="H91" s="370">
        <f t="shared" ref="H91:H107" si="10">IFERROR(E91-I91,0)</f>
        <v>0</v>
      </c>
      <c r="I91" s="134">
        <f>IFERROR((E91/F91)*(Deelnemersoverzicht!$B$10-(DATEDIF(Startdatum,D91,"D")/365)),0)</f>
        <v>0</v>
      </c>
      <c r="J91" s="94"/>
      <c r="K91" s="94"/>
      <c r="L91" s="101"/>
      <c r="M91" s="315">
        <f t="shared" si="8"/>
        <v>0</v>
      </c>
      <c r="N91" s="315">
        <f t="shared" si="9"/>
        <v>0</v>
      </c>
      <c r="O91" s="310">
        <f t="shared" ref="O91:O107" si="11">I91*L91</f>
        <v>0</v>
      </c>
      <c r="P91" s="337"/>
      <c r="Q91" s="337"/>
      <c r="R91" s="337"/>
      <c r="S91" s="337"/>
      <c r="T91" s="319"/>
      <c r="U91" s="131" t="str">
        <f>IFERROR(IF(D91&gt;=Deelnemersoverzicht!$B$9,"Na startdatum aangekocht", IF(DATEDIF('Begroting P'!$D91,Startdatum,"D")&gt;0,IF((('Begroting P'!$F91-((DATEDIF($D91,Startdatum,"M")/12)))*($E91/$F91))&lt;0,0,(('Begroting P'!$F91-((DATEDIF($D91,Startdatum,"M")/12)))*($E91/$F91))),($E91/$F91))),0)</f>
        <v>Na startdatum aangekocht</v>
      </c>
    </row>
    <row r="92" spans="2:21" ht="13" x14ac:dyDescent="0.15">
      <c r="B92" s="98"/>
      <c r="C92" s="99"/>
      <c r="D92" s="95"/>
      <c r="E92" s="100"/>
      <c r="F92" s="206"/>
      <c r="G92" s="308"/>
      <c r="H92" s="370">
        <f t="shared" si="10"/>
        <v>0</v>
      </c>
      <c r="I92" s="134">
        <f>IFERROR((E92/F92)*(Deelnemersoverzicht!$B$10-(DATEDIF(Startdatum,D92,"D")/365)),0)</f>
        <v>0</v>
      </c>
      <c r="J92" s="94"/>
      <c r="K92" s="94"/>
      <c r="L92" s="101"/>
      <c r="M92" s="315">
        <f t="shared" si="8"/>
        <v>0</v>
      </c>
      <c r="N92" s="315">
        <f t="shared" si="9"/>
        <v>0</v>
      </c>
      <c r="O92" s="310">
        <f t="shared" si="11"/>
        <v>0</v>
      </c>
      <c r="P92" s="337"/>
      <c r="Q92" s="337"/>
      <c r="R92" s="337"/>
      <c r="S92" s="337"/>
      <c r="T92" s="319"/>
      <c r="U92" s="131" t="str">
        <f>IFERROR(IF(D92&gt;=Deelnemersoverzicht!$B$9,"Na startdatum aangekocht", IF(DATEDIF('Begroting P'!$D92,Startdatum,"D")&gt;0,IF((('Begroting P'!$F92-((DATEDIF($D92,Startdatum,"M")/12)))*($E92/$F92))&lt;0,0,(('Begroting P'!$F92-((DATEDIF($D92,Startdatum,"M")/12)))*($E92/$F92))),($E92/$F92))),0)</f>
        <v>Na startdatum aangekocht</v>
      </c>
    </row>
    <row r="93" spans="2:21" ht="13" x14ac:dyDescent="0.15">
      <c r="B93" s="98"/>
      <c r="C93" s="99"/>
      <c r="D93" s="95"/>
      <c r="E93" s="100"/>
      <c r="F93" s="206"/>
      <c r="G93" s="308"/>
      <c r="H93" s="370">
        <f t="shared" si="10"/>
        <v>0</v>
      </c>
      <c r="I93" s="134">
        <f>IFERROR((E93/F93)*(Deelnemersoverzicht!$B$10-(DATEDIF(Startdatum,D93,"D")/365)),0)</f>
        <v>0</v>
      </c>
      <c r="J93" s="94"/>
      <c r="K93" s="94"/>
      <c r="L93" s="101"/>
      <c r="M93" s="315">
        <f t="shared" si="8"/>
        <v>0</v>
      </c>
      <c r="N93" s="315">
        <f t="shared" si="9"/>
        <v>0</v>
      </c>
      <c r="O93" s="310">
        <f t="shared" si="11"/>
        <v>0</v>
      </c>
      <c r="P93" s="337"/>
      <c r="Q93" s="337"/>
      <c r="R93" s="337"/>
      <c r="S93" s="337"/>
      <c r="T93" s="319"/>
      <c r="U93" s="131" t="str">
        <f>IFERROR(IF(D93&gt;=Deelnemersoverzicht!$B$9,"Na startdatum aangekocht", IF(DATEDIF('Begroting P'!$D93,Startdatum,"D")&gt;0,IF((('Begroting P'!$F93-((DATEDIF($D93,Startdatum,"M")/12)))*($E93/$F93))&lt;0,0,(('Begroting P'!$F93-((DATEDIF($D93,Startdatum,"M")/12)))*($E93/$F93))),($E93/$F93))),0)</f>
        <v>Na startdatum aangekocht</v>
      </c>
    </row>
    <row r="94" spans="2:21" ht="13" x14ac:dyDescent="0.15">
      <c r="B94" s="98"/>
      <c r="C94" s="99"/>
      <c r="D94" s="95"/>
      <c r="E94" s="100"/>
      <c r="F94" s="206"/>
      <c r="G94" s="308"/>
      <c r="H94" s="370">
        <f t="shared" si="10"/>
        <v>0</v>
      </c>
      <c r="I94" s="134">
        <f>IFERROR((E94/F94)*(Deelnemersoverzicht!$B$10-(DATEDIF(Startdatum,D94,"D")/365)),0)</f>
        <v>0</v>
      </c>
      <c r="J94" s="94"/>
      <c r="K94" s="94"/>
      <c r="L94" s="101"/>
      <c r="M94" s="315">
        <f t="shared" si="8"/>
        <v>0</v>
      </c>
      <c r="N94" s="315">
        <f t="shared" si="9"/>
        <v>0</v>
      </c>
      <c r="O94" s="310">
        <f t="shared" si="11"/>
        <v>0</v>
      </c>
      <c r="P94" s="337"/>
      <c r="Q94" s="337"/>
      <c r="R94" s="337"/>
      <c r="S94" s="337"/>
      <c r="T94" s="319"/>
      <c r="U94" s="131" t="str">
        <f>IFERROR(IF(D94&gt;=Deelnemersoverzicht!$B$9,"Na startdatum aangekocht", IF(DATEDIF('Begroting P'!$D94,Startdatum,"D")&gt;0,IF((('Begroting P'!$F94-((DATEDIF($D94,Startdatum,"M")/12)))*($E94/$F94))&lt;0,0,(('Begroting P'!$F94-((DATEDIF($D94,Startdatum,"M")/12)))*($E94/$F94))),($E94/$F94))),0)</f>
        <v>Na startdatum aangekocht</v>
      </c>
    </row>
    <row r="95" spans="2:21" ht="13" x14ac:dyDescent="0.15">
      <c r="B95" s="98"/>
      <c r="C95" s="99"/>
      <c r="D95" s="95"/>
      <c r="E95" s="100"/>
      <c r="F95" s="206"/>
      <c r="G95" s="308"/>
      <c r="H95" s="370">
        <f t="shared" si="10"/>
        <v>0</v>
      </c>
      <c r="I95" s="134">
        <f>IFERROR((E95/F95)*(Deelnemersoverzicht!$B$10-(DATEDIF(Startdatum,D95,"D")/365)),0)</f>
        <v>0</v>
      </c>
      <c r="J95" s="94"/>
      <c r="K95" s="94"/>
      <c r="L95" s="101"/>
      <c r="M95" s="315">
        <f t="shared" si="8"/>
        <v>0</v>
      </c>
      <c r="N95" s="315">
        <f t="shared" si="9"/>
        <v>0</v>
      </c>
      <c r="O95" s="310">
        <f t="shared" si="11"/>
        <v>0</v>
      </c>
      <c r="P95" s="337"/>
      <c r="Q95" s="337"/>
      <c r="R95" s="337"/>
      <c r="S95" s="337"/>
      <c r="T95" s="319"/>
      <c r="U95" s="131" t="str">
        <f>IFERROR(IF(D95&gt;=Deelnemersoverzicht!$B$9,"Na startdatum aangekocht", IF(DATEDIF('Begroting P'!$D95,Startdatum,"D")&gt;0,IF((('Begroting P'!$F95-((DATEDIF($D95,Startdatum,"M")/12)))*($E95/$F95))&lt;0,0,(('Begroting P'!$F95-((DATEDIF($D95,Startdatum,"M")/12)))*($E95/$F95))),($E95/$F95))),0)</f>
        <v>Na startdatum aangekocht</v>
      </c>
    </row>
    <row r="96" spans="2:21" ht="13" x14ac:dyDescent="0.15">
      <c r="B96" s="98"/>
      <c r="C96" s="99"/>
      <c r="D96" s="95"/>
      <c r="E96" s="100"/>
      <c r="F96" s="206"/>
      <c r="G96" s="308"/>
      <c r="H96" s="370">
        <f t="shared" si="10"/>
        <v>0</v>
      </c>
      <c r="I96" s="134">
        <f>IFERROR((E96/F96)*(Deelnemersoverzicht!$B$10-(DATEDIF(Startdatum,D96,"D")/365)),0)</f>
        <v>0</v>
      </c>
      <c r="J96" s="94"/>
      <c r="K96" s="94"/>
      <c r="L96" s="101"/>
      <c r="M96" s="315">
        <f t="shared" si="8"/>
        <v>0</v>
      </c>
      <c r="N96" s="315">
        <f t="shared" si="9"/>
        <v>0</v>
      </c>
      <c r="O96" s="310">
        <f t="shared" si="11"/>
        <v>0</v>
      </c>
      <c r="P96" s="337"/>
      <c r="Q96" s="337"/>
      <c r="R96" s="337"/>
      <c r="S96" s="337"/>
      <c r="T96" s="319"/>
      <c r="U96" s="131" t="str">
        <f>IFERROR(IF(D96&gt;=Deelnemersoverzicht!$B$9,"Na startdatum aangekocht", IF(DATEDIF('Begroting P'!$D96,Startdatum,"D")&gt;0,IF((('Begroting P'!$F96-((DATEDIF($D96,Startdatum,"M")/12)))*($E96/$F96))&lt;0,0,(('Begroting P'!$F96-((DATEDIF($D96,Startdatum,"M")/12)))*($E96/$F96))),($E96/$F96))),0)</f>
        <v>Na startdatum aangekocht</v>
      </c>
    </row>
    <row r="97" spans="2:21" ht="13" x14ac:dyDescent="0.15">
      <c r="B97" s="98"/>
      <c r="C97" s="99"/>
      <c r="D97" s="95"/>
      <c r="E97" s="100"/>
      <c r="F97" s="206"/>
      <c r="G97" s="308"/>
      <c r="H97" s="370">
        <f t="shared" si="10"/>
        <v>0</v>
      </c>
      <c r="I97" s="134">
        <f>IFERROR((E97/F97)*(Deelnemersoverzicht!$B$10-(DATEDIF(Startdatum,D97,"D")/365)),0)</f>
        <v>0</v>
      </c>
      <c r="J97" s="94"/>
      <c r="K97" s="94"/>
      <c r="L97" s="101"/>
      <c r="M97" s="315">
        <f t="shared" si="8"/>
        <v>0</v>
      </c>
      <c r="N97" s="315">
        <f t="shared" si="9"/>
        <v>0</v>
      </c>
      <c r="O97" s="310">
        <f t="shared" si="11"/>
        <v>0</v>
      </c>
      <c r="P97" s="337"/>
      <c r="Q97" s="337"/>
      <c r="R97" s="337"/>
      <c r="S97" s="337"/>
      <c r="T97" s="319"/>
      <c r="U97" s="131" t="str">
        <f>IFERROR(IF(D97&gt;=Deelnemersoverzicht!$B$9,"Na startdatum aangekocht", IF(DATEDIF('Begroting P'!$D97,Startdatum,"D")&gt;0,IF((('Begroting P'!$F97-((DATEDIF($D97,Startdatum,"M")/12)))*($E97/$F97))&lt;0,0,(('Begroting P'!$F97-((DATEDIF($D97,Startdatum,"M")/12)))*($E97/$F97))),($E97/$F97))),0)</f>
        <v>Na startdatum aangekocht</v>
      </c>
    </row>
    <row r="98" spans="2:21" ht="13" x14ac:dyDescent="0.15">
      <c r="B98" s="98"/>
      <c r="C98" s="99"/>
      <c r="D98" s="95"/>
      <c r="E98" s="100"/>
      <c r="F98" s="206"/>
      <c r="G98" s="308"/>
      <c r="H98" s="370">
        <f t="shared" si="10"/>
        <v>0</v>
      </c>
      <c r="I98" s="134">
        <f>IFERROR((E98/F98)*(Deelnemersoverzicht!$B$10-(DATEDIF(Startdatum,D98,"D")/365)),0)</f>
        <v>0</v>
      </c>
      <c r="J98" s="94"/>
      <c r="K98" s="94"/>
      <c r="L98" s="102"/>
      <c r="M98" s="315">
        <f t="shared" si="8"/>
        <v>0</v>
      </c>
      <c r="N98" s="315">
        <f t="shared" si="9"/>
        <v>0</v>
      </c>
      <c r="O98" s="310">
        <f t="shared" si="11"/>
        <v>0</v>
      </c>
      <c r="P98" s="337"/>
      <c r="Q98" s="337"/>
      <c r="R98" s="337"/>
      <c r="S98" s="337"/>
      <c r="T98" s="319"/>
      <c r="U98" s="131" t="str">
        <f>IFERROR(IF(D98&gt;=Deelnemersoverzicht!$B$9,"Na startdatum aangekocht", IF(DATEDIF('Begroting P'!$D98,Startdatum,"D")&gt;0,IF((('Begroting P'!$F98-((DATEDIF($D98,Startdatum,"M")/12)))*($E98/$F98))&lt;0,0,(('Begroting P'!$F98-((DATEDIF($D98,Startdatum,"M")/12)))*($E98/$F98))),($E98/$F98))),0)</f>
        <v>Na startdatum aangekocht</v>
      </c>
    </row>
    <row r="99" spans="2:21" ht="13" x14ac:dyDescent="0.15">
      <c r="B99" s="98"/>
      <c r="C99" s="99"/>
      <c r="D99" s="95"/>
      <c r="E99" s="100"/>
      <c r="F99" s="206"/>
      <c r="G99" s="308"/>
      <c r="H99" s="370">
        <f t="shared" si="10"/>
        <v>0</v>
      </c>
      <c r="I99" s="134">
        <f>IFERROR((E99/F99)*(Deelnemersoverzicht!$B$10-(DATEDIF(Startdatum,D99,"D")/365)),0)</f>
        <v>0</v>
      </c>
      <c r="J99" s="94"/>
      <c r="K99" s="94"/>
      <c r="L99" s="102"/>
      <c r="M99" s="315">
        <f t="shared" si="8"/>
        <v>0</v>
      </c>
      <c r="N99" s="315">
        <f t="shared" si="9"/>
        <v>0</v>
      </c>
      <c r="O99" s="310">
        <f t="shared" si="11"/>
        <v>0</v>
      </c>
      <c r="P99" s="337"/>
      <c r="Q99" s="337"/>
      <c r="R99" s="337"/>
      <c r="S99" s="337"/>
      <c r="T99" s="319"/>
      <c r="U99" s="131" t="str">
        <f>IFERROR(IF(D99&gt;=Deelnemersoverzicht!$B$9,"Na startdatum aangekocht", IF(DATEDIF('Begroting P'!$D99,Startdatum,"D")&gt;0,IF((('Begroting P'!$F99-((DATEDIF($D99,Startdatum,"M")/12)))*($E99/$F99))&lt;0,0,(('Begroting P'!$F99-((DATEDIF($D99,Startdatum,"M")/12)))*($E99/$F99))),($E99/$F99))),0)</f>
        <v>Na startdatum aangekocht</v>
      </c>
    </row>
    <row r="100" spans="2:21" ht="13" x14ac:dyDescent="0.15">
      <c r="B100" s="98"/>
      <c r="C100" s="99"/>
      <c r="D100" s="95"/>
      <c r="E100" s="100"/>
      <c r="F100" s="206"/>
      <c r="G100" s="308"/>
      <c r="H100" s="370">
        <f t="shared" si="10"/>
        <v>0</v>
      </c>
      <c r="I100" s="134">
        <f>IFERROR((E100/F100)*(Deelnemersoverzicht!$B$10-(DATEDIF(Startdatum,D100,"D")/365)),0)</f>
        <v>0</v>
      </c>
      <c r="J100" s="94"/>
      <c r="K100" s="94"/>
      <c r="L100" s="101"/>
      <c r="M100" s="315">
        <f t="shared" si="8"/>
        <v>0</v>
      </c>
      <c r="N100" s="315">
        <f t="shared" si="9"/>
        <v>0</v>
      </c>
      <c r="O100" s="310">
        <f t="shared" si="11"/>
        <v>0</v>
      </c>
      <c r="P100" s="337"/>
      <c r="Q100" s="337"/>
      <c r="R100" s="337"/>
      <c r="S100" s="337"/>
      <c r="T100" s="319"/>
      <c r="U100" s="131" t="str">
        <f>IFERROR(IF(D100&gt;=Deelnemersoverzicht!$B$9,"Na startdatum aangekocht", IF(DATEDIF('Begroting P'!$D100,Startdatum,"D")&gt;0,IF((('Begroting P'!$F100-((DATEDIF($D100,Startdatum,"M")/12)))*($E100/$F100))&lt;0,0,(('Begroting P'!$F100-((DATEDIF($D100,Startdatum,"M")/12)))*($E100/$F100))),($E100/$F100))),0)</f>
        <v>Na startdatum aangekocht</v>
      </c>
    </row>
    <row r="101" spans="2:21" ht="13" x14ac:dyDescent="0.15">
      <c r="B101" s="98"/>
      <c r="C101" s="99"/>
      <c r="D101" s="95"/>
      <c r="E101" s="100"/>
      <c r="F101" s="206"/>
      <c r="G101" s="308"/>
      <c r="H101" s="370">
        <f t="shared" si="10"/>
        <v>0</v>
      </c>
      <c r="I101" s="134">
        <f>IFERROR((E101/F101)*(Deelnemersoverzicht!$B$10-(DATEDIF(Startdatum,D101,"D")/365)),0)</f>
        <v>0</v>
      </c>
      <c r="J101" s="94"/>
      <c r="K101" s="94"/>
      <c r="L101" s="101"/>
      <c r="M101" s="315">
        <f t="shared" si="8"/>
        <v>0</v>
      </c>
      <c r="N101" s="315">
        <f t="shared" si="9"/>
        <v>0</v>
      </c>
      <c r="O101" s="310">
        <f t="shared" si="11"/>
        <v>0</v>
      </c>
      <c r="P101" s="337"/>
      <c r="Q101" s="337"/>
      <c r="R101" s="337"/>
      <c r="S101" s="337"/>
      <c r="T101" s="319"/>
      <c r="U101" s="131" t="str">
        <f>IFERROR(IF(D101&gt;=Deelnemersoverzicht!$B$9,"Na startdatum aangekocht", IF(DATEDIF('Begroting P'!$D101,Startdatum,"D")&gt;0,IF((('Begroting P'!$F101-((DATEDIF($D101,Startdatum,"M")/12)))*($E101/$F101))&lt;0,0,(('Begroting P'!$F101-((DATEDIF($D101,Startdatum,"M")/12)))*($E101/$F101))),($E101/$F101))),0)</f>
        <v>Na startdatum aangekocht</v>
      </c>
    </row>
    <row r="102" spans="2:21" ht="13" x14ac:dyDescent="0.15">
      <c r="B102" s="98"/>
      <c r="C102" s="99"/>
      <c r="D102" s="95"/>
      <c r="E102" s="100"/>
      <c r="F102" s="206"/>
      <c r="G102" s="308"/>
      <c r="H102" s="370">
        <f t="shared" si="10"/>
        <v>0</v>
      </c>
      <c r="I102" s="134">
        <f>IFERROR((E102/F102)*(Deelnemersoverzicht!$B$10-(DATEDIF(Startdatum,D102,"D")/365)),0)</f>
        <v>0</v>
      </c>
      <c r="J102" s="94"/>
      <c r="K102" s="94"/>
      <c r="L102" s="101"/>
      <c r="M102" s="315">
        <f t="shared" si="8"/>
        <v>0</v>
      </c>
      <c r="N102" s="315">
        <f t="shared" si="9"/>
        <v>0</v>
      </c>
      <c r="O102" s="310">
        <f t="shared" si="11"/>
        <v>0</v>
      </c>
      <c r="P102" s="337"/>
      <c r="Q102" s="337"/>
      <c r="R102" s="337"/>
      <c r="S102" s="337"/>
      <c r="T102" s="319"/>
      <c r="U102" s="131" t="str">
        <f>IFERROR(IF(D102&gt;=Deelnemersoverzicht!$B$9,"Na startdatum aangekocht", IF(DATEDIF('Begroting P'!$D102,Startdatum,"D")&gt;0,IF((('Begroting P'!$F102-((DATEDIF($D102,Startdatum,"M")/12)))*($E102/$F102))&lt;0,0,(('Begroting P'!$F102-((DATEDIF($D102,Startdatum,"M")/12)))*($E102/$F102))),($E102/$F102))),0)</f>
        <v>Na startdatum aangekocht</v>
      </c>
    </row>
    <row r="103" spans="2:21" ht="13" x14ac:dyDescent="0.15">
      <c r="B103" s="98"/>
      <c r="C103" s="99"/>
      <c r="D103" s="95"/>
      <c r="E103" s="100"/>
      <c r="F103" s="206"/>
      <c r="G103" s="308"/>
      <c r="H103" s="370">
        <f t="shared" si="10"/>
        <v>0</v>
      </c>
      <c r="I103" s="134">
        <f>IFERROR((E103/F103)*(Deelnemersoverzicht!$B$10-(DATEDIF(Startdatum,D103,"D")/365)),0)</f>
        <v>0</v>
      </c>
      <c r="J103" s="94"/>
      <c r="K103" s="94"/>
      <c r="L103" s="101"/>
      <c r="M103" s="315">
        <f t="shared" si="8"/>
        <v>0</v>
      </c>
      <c r="N103" s="315">
        <f t="shared" si="9"/>
        <v>0</v>
      </c>
      <c r="O103" s="310">
        <f t="shared" si="11"/>
        <v>0</v>
      </c>
      <c r="P103" s="337"/>
      <c r="Q103" s="337"/>
      <c r="R103" s="337"/>
      <c r="S103" s="337"/>
      <c r="T103" s="319"/>
      <c r="U103" s="131" t="str">
        <f>IFERROR(IF(D103&gt;=Deelnemersoverzicht!$B$9,"Na startdatum aangekocht", IF(DATEDIF('Begroting P'!$D103,Startdatum,"D")&gt;0,IF((('Begroting P'!$F103-((DATEDIF($D103,Startdatum,"M")/12)))*($E103/$F103))&lt;0,0,(('Begroting P'!$F103-((DATEDIF($D103,Startdatum,"M")/12)))*($E103/$F103))),($E103/$F103))),0)</f>
        <v>Na startdatum aangekocht</v>
      </c>
    </row>
    <row r="104" spans="2:21" ht="13" x14ac:dyDescent="0.15">
      <c r="B104" s="98"/>
      <c r="C104" s="99"/>
      <c r="D104" s="95"/>
      <c r="E104" s="100"/>
      <c r="F104" s="206"/>
      <c r="G104" s="308"/>
      <c r="H104" s="370">
        <f t="shared" si="10"/>
        <v>0</v>
      </c>
      <c r="I104" s="134">
        <f>IFERROR((E104/F104)*(Deelnemersoverzicht!$B$10-(DATEDIF(Startdatum,D104,"D")/365)),0)</f>
        <v>0</v>
      </c>
      <c r="J104" s="94"/>
      <c r="K104" s="94"/>
      <c r="L104" s="101"/>
      <c r="M104" s="315">
        <f t="shared" si="8"/>
        <v>0</v>
      </c>
      <c r="N104" s="315">
        <f t="shared" si="9"/>
        <v>0</v>
      </c>
      <c r="O104" s="310">
        <f t="shared" si="11"/>
        <v>0</v>
      </c>
      <c r="P104" s="337"/>
      <c r="Q104" s="337"/>
      <c r="R104" s="337"/>
      <c r="S104" s="337"/>
      <c r="T104" s="319"/>
      <c r="U104" s="131" t="str">
        <f>IFERROR(IF(D104&gt;=Deelnemersoverzicht!$B$9,"Na startdatum aangekocht", IF(DATEDIF('Begroting P'!$D104,Startdatum,"D")&gt;0,IF((('Begroting P'!$F104-((DATEDIF($D104,Startdatum,"M")/12)))*($E104/$F104))&lt;0,0,(('Begroting P'!$F104-((DATEDIF($D104,Startdatum,"M")/12)))*($E104/$F104))),($E104/$F104))),0)</f>
        <v>Na startdatum aangekocht</v>
      </c>
    </row>
    <row r="105" spans="2:21" ht="13" x14ac:dyDescent="0.15">
      <c r="B105" s="98"/>
      <c r="C105" s="99"/>
      <c r="D105" s="95"/>
      <c r="E105" s="100"/>
      <c r="F105" s="206"/>
      <c r="G105" s="308"/>
      <c r="H105" s="370">
        <f t="shared" si="10"/>
        <v>0</v>
      </c>
      <c r="I105" s="134">
        <f>IFERROR((E105/F105)*(Deelnemersoverzicht!$B$10-(DATEDIF(Startdatum,D105,"D")/365)),0)</f>
        <v>0</v>
      </c>
      <c r="J105" s="94"/>
      <c r="K105" s="94"/>
      <c r="L105" s="101"/>
      <c r="M105" s="315">
        <f t="shared" si="8"/>
        <v>0</v>
      </c>
      <c r="N105" s="315">
        <f t="shared" si="9"/>
        <v>0</v>
      </c>
      <c r="O105" s="310">
        <f t="shared" si="11"/>
        <v>0</v>
      </c>
      <c r="P105" s="337"/>
      <c r="Q105" s="337"/>
      <c r="R105" s="337"/>
      <c r="S105" s="337"/>
      <c r="T105" s="319"/>
      <c r="U105" s="131" t="str">
        <f>IFERROR(IF(D105&gt;=Deelnemersoverzicht!$B$9,"Na startdatum aangekocht", IF(DATEDIF('Begroting P'!$D105,Startdatum,"D")&gt;0,IF((('Begroting P'!$F105-((DATEDIF($D105,Startdatum,"M")/12)))*($E105/$F105))&lt;0,0,(('Begroting P'!$F105-((DATEDIF($D105,Startdatum,"M")/12)))*($E105/$F105))),($E105/$F105))),0)</f>
        <v>Na startdatum aangekocht</v>
      </c>
    </row>
    <row r="106" spans="2:21" ht="13" x14ac:dyDescent="0.15">
      <c r="B106" s="98"/>
      <c r="C106" s="99"/>
      <c r="D106" s="95"/>
      <c r="E106" s="100"/>
      <c r="F106" s="206"/>
      <c r="G106" s="308"/>
      <c r="H106" s="370">
        <f t="shared" si="10"/>
        <v>0</v>
      </c>
      <c r="I106" s="134">
        <f>IFERROR((E106/F106)*(Deelnemersoverzicht!$B$10-(DATEDIF(Startdatum,D106,"D")/365)),0)</f>
        <v>0</v>
      </c>
      <c r="J106" s="94"/>
      <c r="K106" s="94"/>
      <c r="L106" s="101"/>
      <c r="M106" s="315">
        <f t="shared" si="8"/>
        <v>0</v>
      </c>
      <c r="N106" s="315">
        <f t="shared" si="9"/>
        <v>0</v>
      </c>
      <c r="O106" s="310">
        <f t="shared" si="11"/>
        <v>0</v>
      </c>
      <c r="P106" s="337"/>
      <c r="Q106" s="337"/>
      <c r="R106" s="337"/>
      <c r="S106" s="337"/>
      <c r="T106" s="319"/>
      <c r="U106" s="131" t="str">
        <f>IFERROR(IF(D106&gt;=Deelnemersoverzicht!$B$9,"Na startdatum aangekocht", IF(DATEDIF('Begroting P'!$D106,Startdatum,"D")&gt;0,IF((('Begroting P'!$F106-((DATEDIF($D106,Startdatum,"M")/12)))*($E106/$F106))&lt;0,0,(('Begroting P'!$F106-((DATEDIF($D106,Startdatum,"M")/12)))*($E106/$F106))),($E106/$F106))),0)</f>
        <v>Na startdatum aangekocht</v>
      </c>
    </row>
    <row r="107" spans="2:21" ht="13" x14ac:dyDescent="0.15">
      <c r="B107" s="98"/>
      <c r="C107" s="99"/>
      <c r="D107" s="95"/>
      <c r="E107" s="100"/>
      <c r="F107" s="206"/>
      <c r="G107" s="308"/>
      <c r="H107" s="370">
        <f t="shared" si="10"/>
        <v>0</v>
      </c>
      <c r="I107" s="134">
        <f>IFERROR((E107/F107)*(Deelnemersoverzicht!$B$10-(DATEDIF(Startdatum,D107,"D")/365)),0)</f>
        <v>0</v>
      </c>
      <c r="J107" s="94"/>
      <c r="K107" s="94"/>
      <c r="L107" s="101"/>
      <c r="M107" s="315">
        <f t="shared" si="8"/>
        <v>0</v>
      </c>
      <c r="N107" s="315">
        <f t="shared" si="9"/>
        <v>0</v>
      </c>
      <c r="O107" s="310">
        <f t="shared" si="11"/>
        <v>0</v>
      </c>
      <c r="P107" s="337"/>
      <c r="Q107" s="337"/>
      <c r="R107" s="337"/>
      <c r="S107" s="337"/>
      <c r="T107" s="319"/>
      <c r="U107" s="131" t="str">
        <f>IFERROR(IF(D107&gt;=Deelnemersoverzicht!$B$9,"Na startdatum aangekocht", IF(DATEDIF('Begroting P'!$D107,Startdatum,"D")&gt;0,IF((('Begroting P'!$F107-((DATEDIF($D107,Startdatum,"M")/12)))*($E107/$F107))&lt;0,0,(('Begroting P'!$F107-((DATEDIF($D107,Startdatum,"M")/12)))*($E107/$F107))),($E107/$F107))),0)</f>
        <v>Na startdatum aangekocht</v>
      </c>
    </row>
    <row r="108" spans="2:21" s="312" customFormat="1" ht="13" x14ac:dyDescent="0.15">
      <c r="M108" s="167">
        <f t="shared" ref="M108:N108" si="12">SUM(M90:M107)</f>
        <v>0</v>
      </c>
      <c r="N108" s="167">
        <f t="shared" si="12"/>
        <v>0</v>
      </c>
      <c r="O108" s="167">
        <f>SUM(O90:O107)</f>
        <v>0</v>
      </c>
      <c r="P108" s="371"/>
      <c r="Q108" s="371"/>
      <c r="R108" s="371"/>
      <c r="S108" s="371"/>
    </row>
    <row r="109" spans="2:21" s="312" customFormat="1" ht="13" x14ac:dyDescent="0.15">
      <c r="P109" s="371"/>
      <c r="Q109" s="371"/>
      <c r="R109" s="371"/>
      <c r="S109" s="371"/>
    </row>
    <row r="110" spans="2:21" s="312" customFormat="1" ht="13" x14ac:dyDescent="0.15">
      <c r="B110" s="312" t="s">
        <v>264</v>
      </c>
      <c r="C110" s="319"/>
      <c r="J110" s="445" t="s">
        <v>265</v>
      </c>
      <c r="K110" s="446"/>
      <c r="L110" s="447"/>
      <c r="M110" s="434" t="s">
        <v>236</v>
      </c>
      <c r="N110" s="435"/>
      <c r="O110" s="436"/>
      <c r="P110" s="371"/>
      <c r="Q110" s="371"/>
      <c r="R110" s="371"/>
      <c r="S110" s="371"/>
    </row>
    <row r="111" spans="2:21" s="312" customFormat="1" ht="28" x14ac:dyDescent="0.15">
      <c r="B111" s="348" t="s">
        <v>237</v>
      </c>
      <c r="C111" s="452" t="s">
        <v>247</v>
      </c>
      <c r="D111" s="453"/>
      <c r="E111" s="453"/>
      <c r="F111" s="453"/>
      <c r="G111" s="453"/>
      <c r="H111" s="454"/>
      <c r="I111" s="365" t="s">
        <v>266</v>
      </c>
      <c r="J111" s="72" t="str">
        <f>+J19</f>
        <v>Industrieel onderzoek</v>
      </c>
      <c r="K111" s="72" t="str">
        <f>+K19</f>
        <v>Experimentele ontwikkeling</v>
      </c>
      <c r="L111" s="359" t="s">
        <v>254</v>
      </c>
      <c r="M111" s="72" t="str">
        <f>+J19</f>
        <v>Industrieel onderzoek</v>
      </c>
      <c r="N111" s="72" t="str">
        <f>+K19</f>
        <v>Experimentele ontwikkeling</v>
      </c>
      <c r="O111" s="348" t="s">
        <v>242</v>
      </c>
      <c r="P111" s="371"/>
      <c r="Q111" s="371"/>
      <c r="R111" s="371"/>
      <c r="S111" s="371"/>
    </row>
    <row r="112" spans="2:21" s="312" customFormat="1" ht="13" x14ac:dyDescent="0.15">
      <c r="B112" s="98"/>
      <c r="C112" s="426"/>
      <c r="D112" s="437"/>
      <c r="E112" s="437"/>
      <c r="F112" s="437"/>
      <c r="G112" s="437"/>
      <c r="H112" s="438"/>
      <c r="I112" s="99"/>
      <c r="J112" s="94"/>
      <c r="K112" s="94"/>
      <c r="L112" s="103"/>
      <c r="M112" s="315">
        <f>$I112*J112</f>
        <v>0</v>
      </c>
      <c r="N112" s="315">
        <f>$I112*K112</f>
        <v>0</v>
      </c>
      <c r="O112" s="133">
        <f>$I112*L112</f>
        <v>0</v>
      </c>
      <c r="P112" s="371"/>
      <c r="Q112" s="371"/>
      <c r="R112" s="371"/>
      <c r="S112" s="371"/>
    </row>
    <row r="113" spans="2:19" s="312" customFormat="1" ht="13" x14ac:dyDescent="0.15">
      <c r="B113" s="98"/>
      <c r="C113" s="426"/>
      <c r="D113" s="437"/>
      <c r="E113" s="437"/>
      <c r="F113" s="437"/>
      <c r="G113" s="437"/>
      <c r="H113" s="438"/>
      <c r="I113" s="99"/>
      <c r="J113" s="94"/>
      <c r="K113" s="94"/>
      <c r="L113" s="103"/>
      <c r="M113" s="315">
        <f t="shared" ref="M113:O129" si="13">$I113*J113</f>
        <v>0</v>
      </c>
      <c r="N113" s="315">
        <f t="shared" si="13"/>
        <v>0</v>
      </c>
      <c r="O113" s="133">
        <f t="shared" si="13"/>
        <v>0</v>
      </c>
      <c r="P113" s="371"/>
      <c r="Q113" s="371"/>
      <c r="R113" s="371"/>
      <c r="S113" s="371"/>
    </row>
    <row r="114" spans="2:19" s="312" customFormat="1" ht="13" x14ac:dyDescent="0.15">
      <c r="B114" s="98"/>
      <c r="C114" s="426"/>
      <c r="D114" s="437"/>
      <c r="E114" s="437"/>
      <c r="F114" s="437"/>
      <c r="G114" s="437"/>
      <c r="H114" s="438"/>
      <c r="I114" s="99"/>
      <c r="J114" s="94"/>
      <c r="K114" s="94"/>
      <c r="L114" s="103"/>
      <c r="M114" s="315">
        <f t="shared" si="13"/>
        <v>0</v>
      </c>
      <c r="N114" s="315">
        <f t="shared" si="13"/>
        <v>0</v>
      </c>
      <c r="O114" s="133">
        <f t="shared" si="13"/>
        <v>0</v>
      </c>
      <c r="P114" s="371"/>
      <c r="Q114" s="371"/>
      <c r="R114" s="371"/>
      <c r="S114" s="371"/>
    </row>
    <row r="115" spans="2:19" s="312" customFormat="1" ht="13" x14ac:dyDescent="0.15">
      <c r="B115" s="98"/>
      <c r="C115" s="426"/>
      <c r="D115" s="437"/>
      <c r="E115" s="437"/>
      <c r="F115" s="437"/>
      <c r="G115" s="437"/>
      <c r="H115" s="438"/>
      <c r="I115" s="99"/>
      <c r="J115" s="94"/>
      <c r="K115" s="94"/>
      <c r="L115" s="103"/>
      <c r="M115" s="315">
        <f t="shared" si="13"/>
        <v>0</v>
      </c>
      <c r="N115" s="315">
        <f t="shared" si="13"/>
        <v>0</v>
      </c>
      <c r="O115" s="133">
        <f t="shared" si="13"/>
        <v>0</v>
      </c>
      <c r="P115" s="371"/>
      <c r="Q115" s="371"/>
      <c r="R115" s="371"/>
      <c r="S115" s="371"/>
    </row>
    <row r="116" spans="2:19" s="312" customFormat="1" ht="13" x14ac:dyDescent="0.15">
      <c r="B116" s="98"/>
      <c r="C116" s="426"/>
      <c r="D116" s="437"/>
      <c r="E116" s="437"/>
      <c r="F116" s="437"/>
      <c r="G116" s="437"/>
      <c r="H116" s="438"/>
      <c r="I116" s="99"/>
      <c r="J116" s="94"/>
      <c r="K116" s="94"/>
      <c r="L116" s="103"/>
      <c r="M116" s="315">
        <f t="shared" si="13"/>
        <v>0</v>
      </c>
      <c r="N116" s="315">
        <f t="shared" si="13"/>
        <v>0</v>
      </c>
      <c r="O116" s="133">
        <f t="shared" si="13"/>
        <v>0</v>
      </c>
      <c r="P116" s="371"/>
      <c r="Q116" s="371"/>
      <c r="R116" s="371"/>
      <c r="S116" s="371"/>
    </row>
    <row r="117" spans="2:19" s="312" customFormat="1" ht="13" x14ac:dyDescent="0.15">
      <c r="B117" s="98"/>
      <c r="C117" s="426"/>
      <c r="D117" s="437"/>
      <c r="E117" s="437"/>
      <c r="F117" s="437"/>
      <c r="G117" s="437"/>
      <c r="H117" s="438"/>
      <c r="I117" s="99"/>
      <c r="J117" s="94"/>
      <c r="K117" s="94"/>
      <c r="L117" s="103"/>
      <c r="M117" s="315">
        <f t="shared" si="13"/>
        <v>0</v>
      </c>
      <c r="N117" s="315">
        <f t="shared" si="13"/>
        <v>0</v>
      </c>
      <c r="O117" s="133">
        <f t="shared" si="13"/>
        <v>0</v>
      </c>
      <c r="P117" s="371"/>
      <c r="Q117" s="371"/>
      <c r="R117" s="371"/>
      <c r="S117" s="371"/>
    </row>
    <row r="118" spans="2:19" s="312" customFormat="1" ht="13" x14ac:dyDescent="0.15">
      <c r="B118" s="98"/>
      <c r="C118" s="457"/>
      <c r="D118" s="458"/>
      <c r="E118" s="458"/>
      <c r="F118" s="458"/>
      <c r="G118" s="458"/>
      <c r="H118" s="458"/>
      <c r="I118" s="93"/>
      <c r="J118" s="94"/>
      <c r="K118" s="94"/>
      <c r="L118" s="104"/>
      <c r="M118" s="315">
        <f t="shared" si="13"/>
        <v>0</v>
      </c>
      <c r="N118" s="315">
        <f t="shared" si="13"/>
        <v>0</v>
      </c>
      <c r="O118" s="133">
        <f t="shared" si="13"/>
        <v>0</v>
      </c>
      <c r="P118" s="371"/>
      <c r="Q118" s="371"/>
      <c r="R118" s="371"/>
      <c r="S118" s="371"/>
    </row>
    <row r="119" spans="2:19" s="312" customFormat="1" ht="13" x14ac:dyDescent="0.15">
      <c r="B119" s="98"/>
      <c r="C119" s="457"/>
      <c r="D119" s="458"/>
      <c r="E119" s="458"/>
      <c r="F119" s="458"/>
      <c r="G119" s="458"/>
      <c r="H119" s="458"/>
      <c r="I119" s="93"/>
      <c r="J119" s="94"/>
      <c r="K119" s="94"/>
      <c r="L119" s="104"/>
      <c r="M119" s="315">
        <f t="shared" si="13"/>
        <v>0</v>
      </c>
      <c r="N119" s="315">
        <f t="shared" si="13"/>
        <v>0</v>
      </c>
      <c r="O119" s="133">
        <f t="shared" si="13"/>
        <v>0</v>
      </c>
      <c r="P119" s="371"/>
      <c r="Q119" s="371"/>
      <c r="R119" s="371"/>
      <c r="S119" s="371"/>
    </row>
    <row r="120" spans="2:19" s="312" customFormat="1" ht="13" x14ac:dyDescent="0.15">
      <c r="B120" s="98"/>
      <c r="C120" s="426"/>
      <c r="D120" s="437"/>
      <c r="E120" s="437"/>
      <c r="F120" s="437"/>
      <c r="G120" s="437"/>
      <c r="H120" s="438"/>
      <c r="I120" s="99"/>
      <c r="J120" s="94"/>
      <c r="K120" s="94"/>
      <c r="L120" s="103"/>
      <c r="M120" s="315">
        <f t="shared" si="13"/>
        <v>0</v>
      </c>
      <c r="N120" s="315">
        <f t="shared" si="13"/>
        <v>0</v>
      </c>
      <c r="O120" s="133">
        <f t="shared" si="13"/>
        <v>0</v>
      </c>
      <c r="P120" s="371"/>
      <c r="Q120" s="371"/>
      <c r="R120" s="371"/>
      <c r="S120" s="371"/>
    </row>
    <row r="121" spans="2:19" s="312" customFormat="1" ht="13" x14ac:dyDescent="0.15">
      <c r="B121" s="98"/>
      <c r="C121" s="426"/>
      <c r="D121" s="437"/>
      <c r="E121" s="437"/>
      <c r="F121" s="437"/>
      <c r="G121" s="437"/>
      <c r="H121" s="438"/>
      <c r="I121" s="99"/>
      <c r="J121" s="94"/>
      <c r="K121" s="94"/>
      <c r="L121" s="103"/>
      <c r="M121" s="315">
        <f t="shared" si="13"/>
        <v>0</v>
      </c>
      <c r="N121" s="315">
        <f t="shared" si="13"/>
        <v>0</v>
      </c>
      <c r="O121" s="133">
        <f t="shared" si="13"/>
        <v>0</v>
      </c>
      <c r="P121" s="371"/>
      <c r="Q121" s="371"/>
      <c r="R121" s="371"/>
      <c r="S121" s="371"/>
    </row>
    <row r="122" spans="2:19" s="312" customFormat="1" ht="13" x14ac:dyDescent="0.15">
      <c r="B122" s="98"/>
      <c r="C122" s="426"/>
      <c r="D122" s="437"/>
      <c r="E122" s="437"/>
      <c r="F122" s="437"/>
      <c r="G122" s="437"/>
      <c r="H122" s="438"/>
      <c r="I122" s="99"/>
      <c r="J122" s="94"/>
      <c r="K122" s="94"/>
      <c r="L122" s="103"/>
      <c r="M122" s="315">
        <f t="shared" si="13"/>
        <v>0</v>
      </c>
      <c r="N122" s="315">
        <f t="shared" si="13"/>
        <v>0</v>
      </c>
      <c r="O122" s="133">
        <f t="shared" si="13"/>
        <v>0</v>
      </c>
      <c r="P122" s="371"/>
      <c r="Q122" s="371"/>
      <c r="R122" s="371"/>
      <c r="S122" s="371"/>
    </row>
    <row r="123" spans="2:19" s="312" customFormat="1" ht="13" x14ac:dyDescent="0.15">
      <c r="B123" s="98"/>
      <c r="C123" s="426"/>
      <c r="D123" s="437"/>
      <c r="E123" s="437"/>
      <c r="F123" s="437"/>
      <c r="G123" s="437"/>
      <c r="H123" s="438"/>
      <c r="I123" s="99"/>
      <c r="J123" s="94"/>
      <c r="K123" s="94"/>
      <c r="L123" s="103"/>
      <c r="M123" s="315">
        <f t="shared" si="13"/>
        <v>0</v>
      </c>
      <c r="N123" s="315">
        <f t="shared" si="13"/>
        <v>0</v>
      </c>
      <c r="O123" s="133">
        <f t="shared" si="13"/>
        <v>0</v>
      </c>
      <c r="P123" s="371"/>
      <c r="Q123" s="371"/>
      <c r="R123" s="371"/>
      <c r="S123" s="371"/>
    </row>
    <row r="124" spans="2:19" s="312" customFormat="1" ht="13" x14ac:dyDescent="0.15">
      <c r="B124" s="98"/>
      <c r="C124" s="426"/>
      <c r="D124" s="437"/>
      <c r="E124" s="437"/>
      <c r="F124" s="437"/>
      <c r="G124" s="437"/>
      <c r="H124" s="438"/>
      <c r="I124" s="99"/>
      <c r="J124" s="94"/>
      <c r="K124" s="94"/>
      <c r="L124" s="103"/>
      <c r="M124" s="315">
        <f t="shared" si="13"/>
        <v>0</v>
      </c>
      <c r="N124" s="315">
        <f t="shared" si="13"/>
        <v>0</v>
      </c>
      <c r="O124" s="133">
        <f t="shared" si="13"/>
        <v>0</v>
      </c>
      <c r="P124" s="371"/>
      <c r="Q124" s="371"/>
      <c r="R124" s="371"/>
      <c r="S124" s="371"/>
    </row>
    <row r="125" spans="2:19" s="312" customFormat="1" ht="13" x14ac:dyDescent="0.15">
      <c r="B125" s="98"/>
      <c r="C125" s="426"/>
      <c r="D125" s="437"/>
      <c r="E125" s="437"/>
      <c r="F125" s="437"/>
      <c r="G125" s="437"/>
      <c r="H125" s="438"/>
      <c r="I125" s="99"/>
      <c r="J125" s="94"/>
      <c r="K125" s="94"/>
      <c r="L125" s="103"/>
      <c r="M125" s="315">
        <f t="shared" si="13"/>
        <v>0</v>
      </c>
      <c r="N125" s="315">
        <f t="shared" si="13"/>
        <v>0</v>
      </c>
      <c r="O125" s="133">
        <f t="shared" si="13"/>
        <v>0</v>
      </c>
      <c r="P125" s="371"/>
      <c r="Q125" s="371"/>
      <c r="R125" s="371"/>
      <c r="S125" s="371"/>
    </row>
    <row r="126" spans="2:19" s="312" customFormat="1" ht="13" x14ac:dyDescent="0.15">
      <c r="B126" s="98"/>
      <c r="C126" s="426"/>
      <c r="D126" s="437"/>
      <c r="E126" s="437"/>
      <c r="F126" s="437"/>
      <c r="G126" s="437"/>
      <c r="H126" s="438"/>
      <c r="I126" s="99"/>
      <c r="J126" s="94"/>
      <c r="K126" s="94"/>
      <c r="L126" s="103"/>
      <c r="M126" s="315">
        <f t="shared" si="13"/>
        <v>0</v>
      </c>
      <c r="N126" s="315">
        <f t="shared" si="13"/>
        <v>0</v>
      </c>
      <c r="O126" s="133">
        <f t="shared" si="13"/>
        <v>0</v>
      </c>
      <c r="P126" s="371"/>
      <c r="Q126" s="371"/>
      <c r="R126" s="371"/>
      <c r="S126" s="371"/>
    </row>
    <row r="127" spans="2:19" s="312" customFormat="1" ht="13" x14ac:dyDescent="0.15">
      <c r="B127" s="98"/>
      <c r="C127" s="426"/>
      <c r="D127" s="437"/>
      <c r="E127" s="437"/>
      <c r="F127" s="437"/>
      <c r="G127" s="437"/>
      <c r="H127" s="438"/>
      <c r="I127" s="99"/>
      <c r="J127" s="94"/>
      <c r="K127" s="94"/>
      <c r="L127" s="103"/>
      <c r="M127" s="315">
        <f t="shared" si="13"/>
        <v>0</v>
      </c>
      <c r="N127" s="315">
        <f t="shared" si="13"/>
        <v>0</v>
      </c>
      <c r="O127" s="133">
        <f t="shared" si="13"/>
        <v>0</v>
      </c>
      <c r="P127" s="371"/>
      <c r="Q127" s="371"/>
      <c r="R127" s="371"/>
      <c r="S127" s="371"/>
    </row>
    <row r="128" spans="2:19" s="312" customFormat="1" ht="13" x14ac:dyDescent="0.15">
      <c r="B128" s="98"/>
      <c r="C128" s="426"/>
      <c r="D128" s="437"/>
      <c r="E128" s="437"/>
      <c r="F128" s="437"/>
      <c r="G128" s="437"/>
      <c r="H128" s="438"/>
      <c r="I128" s="99"/>
      <c r="J128" s="94"/>
      <c r="K128" s="94"/>
      <c r="L128" s="103"/>
      <c r="M128" s="315">
        <f t="shared" si="13"/>
        <v>0</v>
      </c>
      <c r="N128" s="315">
        <f t="shared" si="13"/>
        <v>0</v>
      </c>
      <c r="O128" s="133">
        <f t="shared" si="13"/>
        <v>0</v>
      </c>
      <c r="P128" s="371"/>
      <c r="Q128" s="371"/>
      <c r="R128" s="371"/>
      <c r="S128" s="371"/>
    </row>
    <row r="129" spans="2:19" s="312" customFormat="1" ht="13" x14ac:dyDescent="0.15">
      <c r="B129" s="98"/>
      <c r="C129" s="426"/>
      <c r="D129" s="437"/>
      <c r="E129" s="437"/>
      <c r="F129" s="437"/>
      <c r="G129" s="437"/>
      <c r="H129" s="438"/>
      <c r="I129" s="99"/>
      <c r="J129" s="94"/>
      <c r="K129" s="94"/>
      <c r="L129" s="103"/>
      <c r="M129" s="315">
        <f t="shared" si="13"/>
        <v>0</v>
      </c>
      <c r="N129" s="315">
        <f t="shared" si="13"/>
        <v>0</v>
      </c>
      <c r="O129" s="133">
        <f t="shared" si="13"/>
        <v>0</v>
      </c>
      <c r="P129" s="371"/>
      <c r="Q129" s="371"/>
      <c r="R129" s="371"/>
      <c r="S129" s="371"/>
    </row>
    <row r="130" spans="2:19" s="312" customFormat="1" ht="13" x14ac:dyDescent="0.15">
      <c r="M130" s="167">
        <f>SUM(M112:M129)</f>
        <v>0</v>
      </c>
      <c r="N130" s="167">
        <f>SUM(N112:N129)</f>
        <v>0</v>
      </c>
      <c r="O130" s="167">
        <f>SUM(O112:O129)</f>
        <v>0</v>
      </c>
      <c r="P130" s="371"/>
      <c r="Q130" s="371"/>
      <c r="R130" s="371"/>
      <c r="S130" s="371"/>
    </row>
    <row r="131" spans="2:19" s="312" customFormat="1" ht="13" x14ac:dyDescent="0.15"/>
    <row r="132" spans="2:19" s="312" customFormat="1" ht="13" x14ac:dyDescent="0.15">
      <c r="B132" s="312" t="s">
        <v>267</v>
      </c>
      <c r="C132" s="319"/>
      <c r="M132" s="434" t="s">
        <v>236</v>
      </c>
      <c r="N132" s="435"/>
      <c r="O132" s="436"/>
      <c r="P132" s="371"/>
      <c r="Q132" s="371"/>
      <c r="R132" s="371"/>
      <c r="S132" s="371"/>
    </row>
    <row r="133" spans="2:19" s="312" customFormat="1" ht="28" x14ac:dyDescent="0.15">
      <c r="B133" s="348" t="s">
        <v>237</v>
      </c>
      <c r="C133" s="365" t="s">
        <v>268</v>
      </c>
      <c r="D133" s="369"/>
      <c r="E133" s="429" t="s">
        <v>247</v>
      </c>
      <c r="F133" s="430"/>
      <c r="G133" s="430"/>
      <c r="H133" s="430"/>
      <c r="I133" s="430"/>
      <c r="J133" s="430"/>
      <c r="K133" s="430"/>
      <c r="L133" s="431"/>
      <c r="M133" s="72" t="str">
        <f>+J19</f>
        <v>Industrieel onderzoek</v>
      </c>
      <c r="N133" s="72" t="str">
        <f>+K19</f>
        <v>Experimentele ontwikkeling</v>
      </c>
      <c r="O133" s="72" t="s">
        <v>242</v>
      </c>
      <c r="P133" s="371"/>
      <c r="Q133" s="371"/>
      <c r="R133" s="371"/>
      <c r="S133" s="371"/>
    </row>
    <row r="134" spans="2:19" s="312" customFormat="1" ht="13" x14ac:dyDescent="0.15">
      <c r="B134" s="98"/>
      <c r="C134" s="99"/>
      <c r="D134" s="105"/>
      <c r="E134" s="426"/>
      <c r="F134" s="427"/>
      <c r="G134" s="427"/>
      <c r="H134" s="427"/>
      <c r="I134" s="427"/>
      <c r="J134" s="427"/>
      <c r="K134" s="427"/>
      <c r="L134" s="428"/>
      <c r="M134" s="94"/>
      <c r="N134" s="94"/>
      <c r="O134" s="106"/>
      <c r="P134" s="371"/>
      <c r="Q134" s="371"/>
      <c r="R134" s="371"/>
      <c r="S134" s="371"/>
    </row>
    <row r="135" spans="2:19" s="312" customFormat="1" ht="13" x14ac:dyDescent="0.15">
      <c r="B135" s="98"/>
      <c r="C135" s="99"/>
      <c r="D135" s="105"/>
      <c r="E135" s="426"/>
      <c r="F135" s="427"/>
      <c r="G135" s="427"/>
      <c r="H135" s="427"/>
      <c r="I135" s="427"/>
      <c r="J135" s="427"/>
      <c r="K135" s="427"/>
      <c r="L135" s="428"/>
      <c r="M135" s="94"/>
      <c r="N135" s="94"/>
      <c r="O135" s="106"/>
      <c r="P135" s="371"/>
      <c r="Q135" s="371"/>
      <c r="R135" s="371"/>
      <c r="S135" s="371"/>
    </row>
    <row r="136" spans="2:19" s="312" customFormat="1" ht="13" x14ac:dyDescent="0.15">
      <c r="B136" s="98"/>
      <c r="C136" s="99"/>
      <c r="D136" s="105"/>
      <c r="E136" s="426"/>
      <c r="F136" s="427"/>
      <c r="G136" s="427"/>
      <c r="H136" s="427"/>
      <c r="I136" s="427"/>
      <c r="J136" s="427"/>
      <c r="K136" s="427"/>
      <c r="L136" s="428"/>
      <c r="M136" s="94"/>
      <c r="N136" s="94"/>
      <c r="O136" s="106"/>
      <c r="P136" s="371"/>
      <c r="Q136" s="371"/>
      <c r="R136" s="371"/>
      <c r="S136" s="371"/>
    </row>
    <row r="137" spans="2:19" s="312" customFormat="1" ht="13" x14ac:dyDescent="0.15">
      <c r="B137" s="98"/>
      <c r="C137" s="99"/>
      <c r="D137" s="105"/>
      <c r="E137" s="426"/>
      <c r="F137" s="427"/>
      <c r="G137" s="427"/>
      <c r="H137" s="427"/>
      <c r="I137" s="427"/>
      <c r="J137" s="427"/>
      <c r="K137" s="427"/>
      <c r="L137" s="428"/>
      <c r="M137" s="94"/>
      <c r="N137" s="94"/>
      <c r="O137" s="106"/>
      <c r="P137" s="371"/>
      <c r="Q137" s="371"/>
      <c r="R137" s="371"/>
      <c r="S137" s="371"/>
    </row>
    <row r="138" spans="2:19" s="312" customFormat="1" ht="13" x14ac:dyDescent="0.15">
      <c r="B138" s="98"/>
      <c r="C138" s="99"/>
      <c r="D138" s="105"/>
      <c r="E138" s="426"/>
      <c r="F138" s="427"/>
      <c r="G138" s="427"/>
      <c r="H138" s="427"/>
      <c r="I138" s="427"/>
      <c r="J138" s="427"/>
      <c r="K138" s="427"/>
      <c r="L138" s="428"/>
      <c r="M138" s="94"/>
      <c r="N138" s="94"/>
      <c r="O138" s="106"/>
      <c r="P138" s="371"/>
      <c r="Q138" s="371"/>
      <c r="R138" s="371"/>
      <c r="S138" s="371"/>
    </row>
    <row r="139" spans="2:19" s="312" customFormat="1" ht="13" x14ac:dyDescent="0.15">
      <c r="B139" s="98"/>
      <c r="C139" s="99"/>
      <c r="D139" s="105"/>
      <c r="E139" s="426"/>
      <c r="F139" s="427"/>
      <c r="G139" s="427"/>
      <c r="H139" s="427"/>
      <c r="I139" s="427"/>
      <c r="J139" s="427"/>
      <c r="K139" s="427"/>
      <c r="L139" s="428"/>
      <c r="M139" s="94"/>
      <c r="N139" s="94"/>
      <c r="O139" s="106"/>
      <c r="P139" s="371"/>
      <c r="Q139" s="371"/>
      <c r="R139" s="371"/>
      <c r="S139" s="371"/>
    </row>
    <row r="140" spans="2:19" s="312" customFormat="1" ht="13" x14ac:dyDescent="0.15">
      <c r="B140" s="98"/>
      <c r="C140" s="99"/>
      <c r="D140" s="105"/>
      <c r="E140" s="426"/>
      <c r="F140" s="427"/>
      <c r="G140" s="427"/>
      <c r="H140" s="427"/>
      <c r="I140" s="427"/>
      <c r="J140" s="427"/>
      <c r="K140" s="427"/>
      <c r="L140" s="428"/>
      <c r="M140" s="94"/>
      <c r="N140" s="94"/>
      <c r="O140" s="106"/>
      <c r="P140" s="371"/>
      <c r="Q140" s="371"/>
      <c r="R140" s="371"/>
      <c r="S140" s="371"/>
    </row>
    <row r="141" spans="2:19" s="312" customFormat="1" ht="13" x14ac:dyDescent="0.15">
      <c r="B141" s="98"/>
      <c r="C141" s="99"/>
      <c r="D141" s="105"/>
      <c r="E141" s="426"/>
      <c r="F141" s="427"/>
      <c r="G141" s="427"/>
      <c r="H141" s="427"/>
      <c r="I141" s="427"/>
      <c r="J141" s="427"/>
      <c r="K141" s="427"/>
      <c r="L141" s="428"/>
      <c r="M141" s="94"/>
      <c r="N141" s="94"/>
      <c r="O141" s="106"/>
      <c r="P141" s="371"/>
      <c r="Q141" s="371"/>
      <c r="R141" s="371"/>
      <c r="S141" s="371"/>
    </row>
    <row r="142" spans="2:19" s="312" customFormat="1" ht="13" x14ac:dyDescent="0.15">
      <c r="B142" s="98"/>
      <c r="C142" s="99"/>
      <c r="D142" s="105"/>
      <c r="E142" s="426"/>
      <c r="F142" s="427"/>
      <c r="G142" s="427"/>
      <c r="H142" s="427"/>
      <c r="I142" s="427"/>
      <c r="J142" s="427"/>
      <c r="K142" s="427"/>
      <c r="L142" s="428"/>
      <c r="M142" s="94"/>
      <c r="N142" s="94"/>
      <c r="O142" s="106"/>
      <c r="P142" s="371"/>
      <c r="Q142" s="371"/>
      <c r="R142" s="371"/>
      <c r="S142" s="371"/>
    </row>
    <row r="143" spans="2:19" s="312" customFormat="1" ht="13" x14ac:dyDescent="0.15">
      <c r="B143" s="98"/>
      <c r="C143" s="99"/>
      <c r="D143" s="105"/>
      <c r="E143" s="426"/>
      <c r="F143" s="427"/>
      <c r="G143" s="427"/>
      <c r="H143" s="427"/>
      <c r="I143" s="427"/>
      <c r="J143" s="427"/>
      <c r="K143" s="427"/>
      <c r="L143" s="428"/>
      <c r="M143" s="94"/>
      <c r="N143" s="94"/>
      <c r="O143" s="106"/>
      <c r="P143" s="371"/>
      <c r="Q143" s="371"/>
      <c r="R143" s="371"/>
      <c r="S143" s="371"/>
    </row>
    <row r="144" spans="2:19" s="312" customFormat="1" ht="13" x14ac:dyDescent="0.15">
      <c r="B144" s="98"/>
      <c r="C144" s="99"/>
      <c r="D144" s="105"/>
      <c r="E144" s="426"/>
      <c r="F144" s="427"/>
      <c r="G144" s="427"/>
      <c r="H144" s="427"/>
      <c r="I144" s="427"/>
      <c r="J144" s="427"/>
      <c r="K144" s="427"/>
      <c r="L144" s="428"/>
      <c r="M144" s="94"/>
      <c r="N144" s="94"/>
      <c r="O144" s="106"/>
      <c r="P144" s="371"/>
      <c r="Q144" s="371"/>
      <c r="R144" s="371"/>
      <c r="S144" s="371"/>
    </row>
    <row r="145" spans="1:20" s="312" customFormat="1" ht="13" x14ac:dyDescent="0.15">
      <c r="B145" s="98"/>
      <c r="C145" s="99"/>
      <c r="D145" s="105"/>
      <c r="E145" s="426"/>
      <c r="F145" s="427"/>
      <c r="G145" s="427"/>
      <c r="H145" s="427"/>
      <c r="I145" s="427"/>
      <c r="J145" s="427"/>
      <c r="K145" s="427"/>
      <c r="L145" s="428"/>
      <c r="M145" s="94"/>
      <c r="N145" s="94"/>
      <c r="O145" s="106"/>
      <c r="P145" s="371"/>
      <c r="Q145" s="371"/>
      <c r="R145" s="371"/>
      <c r="S145" s="371"/>
    </row>
    <row r="146" spans="1:20" s="312" customFormat="1" ht="13" x14ac:dyDescent="0.15">
      <c r="B146" s="98"/>
      <c r="C146" s="99"/>
      <c r="D146" s="105"/>
      <c r="E146" s="426"/>
      <c r="F146" s="427"/>
      <c r="G146" s="427"/>
      <c r="H146" s="427"/>
      <c r="I146" s="427"/>
      <c r="J146" s="427"/>
      <c r="K146" s="427"/>
      <c r="L146" s="428"/>
      <c r="M146" s="94"/>
      <c r="N146" s="94"/>
      <c r="O146" s="106"/>
      <c r="P146" s="371"/>
      <c r="Q146" s="371"/>
      <c r="R146" s="371"/>
      <c r="S146" s="371"/>
    </row>
    <row r="147" spans="1:20" s="312" customFormat="1" ht="13" x14ac:dyDescent="0.15">
      <c r="B147" s="98"/>
      <c r="C147" s="99"/>
      <c r="D147" s="105"/>
      <c r="E147" s="426"/>
      <c r="F147" s="427"/>
      <c r="G147" s="427"/>
      <c r="H147" s="427"/>
      <c r="I147" s="427"/>
      <c r="J147" s="427"/>
      <c r="K147" s="427"/>
      <c r="L147" s="428"/>
      <c r="M147" s="94"/>
      <c r="N147" s="94"/>
      <c r="O147" s="106"/>
      <c r="P147" s="371"/>
      <c r="Q147" s="371"/>
      <c r="R147" s="371"/>
      <c r="S147" s="371"/>
    </row>
    <row r="148" spans="1:20" s="312" customFormat="1" ht="13" x14ac:dyDescent="0.15">
      <c r="B148" s="98"/>
      <c r="C148" s="99"/>
      <c r="D148" s="105"/>
      <c r="E148" s="426"/>
      <c r="F148" s="427"/>
      <c r="G148" s="427"/>
      <c r="H148" s="427"/>
      <c r="I148" s="427"/>
      <c r="J148" s="427"/>
      <c r="K148" s="427"/>
      <c r="L148" s="428"/>
      <c r="M148" s="94"/>
      <c r="N148" s="94"/>
      <c r="O148" s="106"/>
      <c r="P148" s="371"/>
      <c r="Q148" s="371"/>
      <c r="R148" s="371"/>
      <c r="S148" s="371"/>
    </row>
    <row r="149" spans="1:20" s="312" customFormat="1" ht="13" x14ac:dyDescent="0.15">
      <c r="B149" s="98"/>
      <c r="C149" s="99"/>
      <c r="D149" s="105"/>
      <c r="E149" s="426"/>
      <c r="F149" s="427"/>
      <c r="G149" s="427"/>
      <c r="H149" s="427"/>
      <c r="I149" s="427"/>
      <c r="J149" s="427"/>
      <c r="K149" s="427"/>
      <c r="L149" s="428"/>
      <c r="M149" s="94"/>
      <c r="N149" s="94"/>
      <c r="O149" s="106"/>
      <c r="P149" s="371"/>
      <c r="Q149" s="371"/>
      <c r="R149" s="371"/>
      <c r="S149" s="371"/>
    </row>
    <row r="150" spans="1:20" s="312" customFormat="1" ht="13" x14ac:dyDescent="0.15">
      <c r="B150" s="98"/>
      <c r="C150" s="99"/>
      <c r="D150" s="105"/>
      <c r="E150" s="426"/>
      <c r="F150" s="427"/>
      <c r="G150" s="427"/>
      <c r="H150" s="427"/>
      <c r="I150" s="427"/>
      <c r="J150" s="427"/>
      <c r="K150" s="427"/>
      <c r="L150" s="428"/>
      <c r="M150" s="94"/>
      <c r="N150" s="94"/>
      <c r="O150" s="106"/>
      <c r="P150" s="371"/>
      <c r="Q150" s="371"/>
      <c r="R150" s="371"/>
      <c r="S150" s="371"/>
    </row>
    <row r="151" spans="1:20" s="312" customFormat="1" ht="13" x14ac:dyDescent="0.15">
      <c r="B151" s="98"/>
      <c r="C151" s="99"/>
      <c r="D151" s="105"/>
      <c r="E151" s="426"/>
      <c r="F151" s="427"/>
      <c r="G151" s="427"/>
      <c r="H151" s="427"/>
      <c r="I151" s="427"/>
      <c r="J151" s="427"/>
      <c r="K151" s="427"/>
      <c r="L151" s="428"/>
      <c r="M151" s="94"/>
      <c r="N151" s="94"/>
      <c r="O151" s="106"/>
      <c r="P151" s="371"/>
      <c r="Q151" s="371"/>
      <c r="R151" s="371"/>
      <c r="S151" s="371"/>
    </row>
    <row r="152" spans="1:20" s="312" customFormat="1" ht="13" x14ac:dyDescent="0.15">
      <c r="M152" s="316">
        <f>SUM(M134:M151)</f>
        <v>0</v>
      </c>
      <c r="N152" s="316">
        <f>SUM(N134:N151)</f>
        <v>0</v>
      </c>
      <c r="O152" s="257">
        <f>SUM(O134:O151)</f>
        <v>0</v>
      </c>
      <c r="P152" s="371"/>
      <c r="Q152" s="371"/>
      <c r="R152" s="371"/>
      <c r="S152" s="371"/>
    </row>
    <row r="153" spans="1:20" s="312" customFormat="1" ht="13" x14ac:dyDescent="0.15">
      <c r="M153" s="374"/>
      <c r="N153" s="374"/>
      <c r="P153" s="371"/>
      <c r="Q153" s="371"/>
      <c r="R153" s="371"/>
      <c r="S153" s="371"/>
    </row>
    <row r="154" spans="1:20" s="312" customFormat="1" ht="13" x14ac:dyDescent="0.15">
      <c r="I154" s="312" t="s">
        <v>269</v>
      </c>
      <c r="M154" s="314">
        <f>+M108+M130+M152</f>
        <v>0</v>
      </c>
      <c r="N154" s="314">
        <f>+N108+N130+N152</f>
        <v>0</v>
      </c>
      <c r="O154" s="167">
        <f>O108+O130+O152</f>
        <v>0</v>
      </c>
      <c r="P154" s="371"/>
      <c r="Q154" s="371"/>
      <c r="R154" s="371"/>
      <c r="S154" s="371"/>
    </row>
    <row r="155" spans="1:20" s="312" customFormat="1" ht="13" x14ac:dyDescent="0.15">
      <c r="P155" s="73"/>
      <c r="Q155" s="73"/>
      <c r="R155" s="73"/>
      <c r="S155" s="73"/>
    </row>
    <row r="156" spans="1:20" ht="13" x14ac:dyDescent="0.15">
      <c r="B156" s="324" t="s">
        <v>270</v>
      </c>
      <c r="C156" s="325"/>
      <c r="D156" s="375"/>
      <c r="E156" s="376"/>
      <c r="F156" s="325"/>
      <c r="G156" s="325"/>
      <c r="H156" s="325"/>
      <c r="I156" s="325"/>
      <c r="J156" s="325"/>
      <c r="K156" s="325"/>
      <c r="L156" s="325"/>
      <c r="M156" s="325"/>
      <c r="N156" s="325"/>
      <c r="O156" s="325"/>
      <c r="P156" s="377"/>
      <c r="Q156" s="327"/>
      <c r="R156" s="327"/>
      <c r="S156" s="327"/>
      <c r="T156" s="319"/>
    </row>
    <row r="157" spans="1:20" ht="13" x14ac:dyDescent="0.15">
      <c r="B157" s="324" t="s">
        <v>271</v>
      </c>
      <c r="C157" s="325"/>
      <c r="D157" s="375"/>
      <c r="E157" s="376"/>
      <c r="F157" s="325"/>
      <c r="G157" s="325"/>
      <c r="H157" s="325"/>
      <c r="I157" s="325"/>
      <c r="J157" s="325"/>
      <c r="K157" s="325"/>
      <c r="L157" s="325"/>
      <c r="M157" s="325"/>
      <c r="N157" s="378"/>
      <c r="O157" s="325"/>
      <c r="P157" s="379"/>
      <c r="Q157" s="327"/>
      <c r="R157" s="327"/>
      <c r="S157" s="327"/>
      <c r="T157" s="319"/>
    </row>
    <row r="158" spans="1:20" ht="13" x14ac:dyDescent="0.15">
      <c r="B158" s="319"/>
      <c r="C158" s="361"/>
      <c r="D158" s="319"/>
      <c r="E158" s="319"/>
      <c r="F158" s="319"/>
      <c r="G158" s="319"/>
      <c r="H158" s="319"/>
      <c r="I158" s="319"/>
      <c r="J158" s="319"/>
      <c r="K158" s="319"/>
      <c r="L158" s="319"/>
      <c r="M158" s="319"/>
      <c r="N158" s="319"/>
      <c r="O158" s="319"/>
      <c r="P158" s="319"/>
      <c r="Q158" s="319"/>
      <c r="R158" s="319"/>
      <c r="S158" s="319"/>
    </row>
    <row r="159" spans="1:20" ht="28" x14ac:dyDescent="0.15">
      <c r="A159" s="3"/>
      <c r="B159" s="367" t="s">
        <v>272</v>
      </c>
      <c r="C159" s="373"/>
      <c r="D159" s="373"/>
      <c r="E159" s="373"/>
      <c r="F159" s="373"/>
      <c r="G159" s="373"/>
      <c r="H159" s="373"/>
      <c r="I159" s="373"/>
      <c r="J159" s="373"/>
      <c r="K159" s="373"/>
      <c r="L159" s="72" t="str">
        <f>+J19</f>
        <v>Industrieel onderzoek</v>
      </c>
      <c r="M159" s="380" t="str">
        <f>+K19</f>
        <v>Experimentele ontwikkeling</v>
      </c>
      <c r="N159" s="359" t="s">
        <v>242</v>
      </c>
      <c r="O159" s="381" t="s">
        <v>175</v>
      </c>
      <c r="P159" s="382"/>
      <c r="Q159" s="383"/>
      <c r="R159" s="383"/>
      <c r="S159" s="383"/>
      <c r="T159" s="383"/>
    </row>
    <row r="160" spans="1:20" ht="13" x14ac:dyDescent="0.15">
      <c r="B160" s="384" t="s">
        <v>233</v>
      </c>
      <c r="C160" s="385" t="s">
        <v>234</v>
      </c>
      <c r="D160" s="385"/>
      <c r="E160" s="385"/>
      <c r="F160" s="385"/>
      <c r="G160" s="385"/>
      <c r="H160" s="385"/>
      <c r="I160" s="385"/>
      <c r="J160" s="385"/>
      <c r="K160" s="385"/>
      <c r="L160" s="310">
        <f>M56</f>
        <v>0</v>
      </c>
      <c r="M160" s="310">
        <f>N56</f>
        <v>0</v>
      </c>
      <c r="N160" s="310">
        <f>O56</f>
        <v>0</v>
      </c>
      <c r="O160" s="386">
        <f>SUM(L160:N160)</f>
        <v>0</v>
      </c>
      <c r="P160" s="387"/>
      <c r="Q160" s="337"/>
      <c r="R160" s="337"/>
      <c r="S160" s="337"/>
      <c r="T160" s="337"/>
    </row>
    <row r="161" spans="2:21" ht="13" x14ac:dyDescent="0.15">
      <c r="B161" s="384" t="s">
        <v>244</v>
      </c>
      <c r="C161" s="385" t="s">
        <v>245</v>
      </c>
      <c r="D161" s="385"/>
      <c r="E161" s="385"/>
      <c r="F161" s="385"/>
      <c r="G161" s="385"/>
      <c r="H161" s="385"/>
      <c r="I161" s="385"/>
      <c r="J161" s="385"/>
      <c r="K161" s="385"/>
      <c r="L161" s="310">
        <f>M84</f>
        <v>0</v>
      </c>
      <c r="M161" s="310">
        <f>N84</f>
        <v>0</v>
      </c>
      <c r="N161" s="310">
        <f>O84</f>
        <v>0</v>
      </c>
      <c r="O161" s="386">
        <f>SUM(L161:N161)</f>
        <v>0</v>
      </c>
      <c r="P161" s="387"/>
      <c r="Q161" s="337"/>
      <c r="R161" s="337"/>
      <c r="S161" s="337"/>
      <c r="T161" s="337"/>
    </row>
    <row r="162" spans="2:21" ht="13" x14ac:dyDescent="0.15">
      <c r="B162" s="384" t="s">
        <v>257</v>
      </c>
      <c r="C162" s="385" t="s">
        <v>258</v>
      </c>
      <c r="D162" s="385"/>
      <c r="E162" s="385"/>
      <c r="F162" s="385"/>
      <c r="G162" s="385"/>
      <c r="H162" s="385"/>
      <c r="I162" s="385"/>
      <c r="J162" s="385"/>
      <c r="K162" s="385"/>
      <c r="L162" s="310">
        <f>M154</f>
        <v>0</v>
      </c>
      <c r="M162" s="310">
        <f>N154</f>
        <v>0</v>
      </c>
      <c r="N162" s="310">
        <f>O154</f>
        <v>0</v>
      </c>
      <c r="O162" s="386">
        <f>SUM(L162:N162)</f>
        <v>0</v>
      </c>
      <c r="P162" s="387"/>
      <c r="Q162" s="337"/>
      <c r="R162" s="337"/>
      <c r="S162" s="337"/>
      <c r="T162" s="337"/>
    </row>
    <row r="163" spans="2:21" ht="13" x14ac:dyDescent="0.15">
      <c r="B163" s="312"/>
      <c r="C163" s="312"/>
      <c r="D163" s="319"/>
      <c r="E163" s="319"/>
      <c r="F163" s="319"/>
      <c r="G163" s="319"/>
      <c r="H163" s="319"/>
      <c r="I163" s="319"/>
      <c r="J163" s="319"/>
      <c r="K163" s="319"/>
      <c r="L163" s="388"/>
      <c r="M163" s="389"/>
      <c r="N163" s="319"/>
      <c r="O163" s="390"/>
      <c r="P163" s="390"/>
      <c r="Q163" s="337"/>
      <c r="R163" s="337"/>
      <c r="S163" s="337"/>
      <c r="T163" s="337"/>
    </row>
    <row r="164" spans="2:21" ht="13" x14ac:dyDescent="0.15">
      <c r="B164" s="391" t="s">
        <v>273</v>
      </c>
      <c r="C164" s="392" t="s">
        <v>286</v>
      </c>
      <c r="D164" s="392"/>
      <c r="E164" s="392"/>
      <c r="F164" s="392"/>
      <c r="G164" s="392"/>
      <c r="H164" s="392"/>
      <c r="I164" s="392"/>
      <c r="J164" s="392"/>
      <c r="K164" s="392"/>
      <c r="L164" s="135">
        <f>SUM(L160:L162)</f>
        <v>0</v>
      </c>
      <c r="M164" s="135">
        <f>SUM(M160:M162)</f>
        <v>0</v>
      </c>
      <c r="N164" s="135">
        <f>SUM(N160:N162)</f>
        <v>0</v>
      </c>
      <c r="O164" s="167">
        <f>SUM(O160:O162)</f>
        <v>0</v>
      </c>
      <c r="P164" s="242"/>
      <c r="Q164" s="337"/>
      <c r="R164" s="337"/>
      <c r="S164" s="337"/>
      <c r="T164" s="337"/>
    </row>
    <row r="165" spans="2:21" ht="13" x14ac:dyDescent="0.15">
      <c r="B165" s="393"/>
      <c r="C165" s="393"/>
      <c r="D165" s="319"/>
      <c r="E165" s="319"/>
      <c r="F165" s="319"/>
      <c r="G165" s="319"/>
      <c r="H165" s="319"/>
      <c r="I165" s="319"/>
      <c r="J165" s="319"/>
      <c r="K165" s="319"/>
      <c r="L165" s="388"/>
      <c r="M165" s="389"/>
      <c r="N165" s="319"/>
      <c r="O165" s="319"/>
      <c r="P165" s="319"/>
      <c r="Q165" s="337"/>
      <c r="R165" s="337"/>
      <c r="S165" s="337"/>
      <c r="T165" s="337"/>
    </row>
    <row r="166" spans="2:21" ht="13" x14ac:dyDescent="0.15">
      <c r="B166" s="384" t="s">
        <v>275</v>
      </c>
      <c r="C166" s="385"/>
      <c r="D166" s="385"/>
      <c r="E166" s="385"/>
      <c r="F166" s="394"/>
      <c r="G166" s="385"/>
      <c r="H166" s="385"/>
      <c r="I166" s="385"/>
      <c r="J166" s="395"/>
      <c r="K166" s="395"/>
      <c r="L166" s="260" t="e">
        <f>+Deelnemersoverzicht!E27</f>
        <v>#N/A</v>
      </c>
      <c r="M166" s="260" t="e">
        <f>+Deelnemersoverzicht!F27</f>
        <v>#N/A</v>
      </c>
      <c r="N166" s="260">
        <f>+Deelnemersoverzicht!G27</f>
        <v>0</v>
      </c>
      <c r="O166" s="74"/>
      <c r="P166" s="243"/>
      <c r="Q166" s="337"/>
      <c r="R166" s="337"/>
      <c r="S166" s="337"/>
      <c r="T166" s="337"/>
    </row>
    <row r="167" spans="2:21" ht="13" x14ac:dyDescent="0.15">
      <c r="B167" s="384" t="s">
        <v>276</v>
      </c>
      <c r="C167" s="385"/>
      <c r="D167" s="385"/>
      <c r="E167" s="385"/>
      <c r="F167" s="385"/>
      <c r="G167" s="385"/>
      <c r="H167" s="385"/>
      <c r="I167" s="385"/>
      <c r="J167" s="385"/>
      <c r="K167" s="385"/>
      <c r="L167" s="167" t="e">
        <f>L164*L166</f>
        <v>#N/A</v>
      </c>
      <c r="M167" s="167" t="e">
        <f>M164*M166</f>
        <v>#N/A</v>
      </c>
      <c r="N167" s="167">
        <f>N164*N166</f>
        <v>0</v>
      </c>
      <c r="O167" s="75"/>
      <c r="P167" s="242"/>
      <c r="Q167" s="337"/>
      <c r="R167" s="337"/>
      <c r="S167" s="337"/>
      <c r="T167" s="337"/>
    </row>
    <row r="168" spans="2:21" ht="16" x14ac:dyDescent="0.2">
      <c r="B168" s="391" t="s">
        <v>195</v>
      </c>
      <c r="C168" s="392"/>
      <c r="D168" s="392"/>
      <c r="E168" s="392"/>
      <c r="F168" s="392"/>
      <c r="G168" s="396"/>
      <c r="H168" s="397"/>
      <c r="J168" s="397"/>
      <c r="K168" s="397"/>
      <c r="L168" s="398"/>
      <c r="M168" s="399"/>
      <c r="N168" s="400"/>
      <c r="O168" s="107"/>
      <c r="P168" s="242"/>
      <c r="Q168" s="337"/>
      <c r="R168" s="337"/>
      <c r="S168" s="337"/>
      <c r="T168" s="337"/>
    </row>
    <row r="169" spans="2:21" ht="13" x14ac:dyDescent="0.15">
      <c r="B169" s="391" t="s">
        <v>277</v>
      </c>
      <c r="C169" s="392"/>
      <c r="D169" s="392"/>
      <c r="E169" s="392"/>
      <c r="F169" s="392"/>
      <c r="G169" s="392"/>
      <c r="H169" s="392"/>
      <c r="I169" s="392"/>
      <c r="J169" s="392"/>
      <c r="K169" s="392"/>
      <c r="L169" s="401"/>
      <c r="M169" s="391"/>
      <c r="N169" s="400"/>
      <c r="O169" s="167" t="e">
        <f>SUM(L167:N167)-O168</f>
        <v>#N/A</v>
      </c>
      <c r="P169" s="242"/>
      <c r="Q169" s="337"/>
      <c r="R169" s="337"/>
      <c r="S169" s="337"/>
      <c r="T169" s="337"/>
    </row>
    <row r="170" spans="2:21" ht="15" customHeight="1" x14ac:dyDescent="0.2">
      <c r="B170" s="472" t="s">
        <v>215</v>
      </c>
      <c r="C170" s="473"/>
      <c r="D170" s="392"/>
      <c r="E170" s="402"/>
      <c r="F170" s="397"/>
      <c r="G170" s="403"/>
      <c r="H170" s="397"/>
      <c r="I170" s="397"/>
      <c r="J170" s="404" t="str">
        <f>IF(O170&lt;1,"Let op: Vergeet niet de door u gevraagde subsidie in te vullen! →",IF((O170-O169)&gt;1,"LET OP: U vraagt meer dan de maximale berekende subsidie aan!",IF(O170&gt;500000,"LET OP: De maximale subsidie voor deze regeling betreft €500.000 per project!","")))</f>
        <v>Let op: Vergeet niet de door u gevraagde subsidie in te vullen! →</v>
      </c>
      <c r="K170" s="404"/>
      <c r="L170" s="167" t="e">
        <f>IF(L167&gt;0,O170/(O169+O168)*L167,0)</f>
        <v>#N/A</v>
      </c>
      <c r="M170" s="167" t="e">
        <f>IF(M167&gt;0,O170/(O169+O168)*M167,0)</f>
        <v>#N/A</v>
      </c>
      <c r="N170" s="167">
        <f>IF(N167&gt;0,O170/(O169+O168)*N167,0)</f>
        <v>0</v>
      </c>
      <c r="O170" s="214"/>
      <c r="P170" s="405"/>
      <c r="Q170" s="337"/>
      <c r="R170" s="337"/>
      <c r="S170" s="337"/>
      <c r="T170" s="337"/>
    </row>
    <row r="171" spans="2:21" ht="13" x14ac:dyDescent="0.15">
      <c r="B171" s="319"/>
      <c r="C171" s="319"/>
      <c r="D171" s="319"/>
      <c r="E171" s="319"/>
      <c r="F171" s="319"/>
      <c r="G171" s="319"/>
      <c r="H171" s="319"/>
      <c r="I171" s="319"/>
      <c r="J171" s="319"/>
      <c r="K171" s="319"/>
      <c r="L171" s="319"/>
      <c r="M171" s="319"/>
      <c r="N171" s="319"/>
      <c r="O171" s="319"/>
      <c r="P171" s="319"/>
      <c r="Q171" s="319"/>
      <c r="R171" s="319"/>
      <c r="S171" s="319"/>
      <c r="T171" s="319"/>
    </row>
    <row r="172" spans="2:21" ht="13" x14ac:dyDescent="0.15">
      <c r="B172" s="324" t="s">
        <v>278</v>
      </c>
      <c r="C172" s="325"/>
      <c r="D172" s="375"/>
      <c r="E172" s="376"/>
      <c r="F172" s="325"/>
      <c r="G172" s="325"/>
      <c r="H172" s="325"/>
      <c r="I172" s="325"/>
      <c r="J172" s="325"/>
      <c r="K172" s="325"/>
      <c r="L172" s="325"/>
      <c r="M172" s="325"/>
      <c r="N172" s="378"/>
      <c r="O172" s="325"/>
      <c r="P172" s="379"/>
      <c r="Q172" s="327"/>
      <c r="R172" s="327"/>
      <c r="S172" s="327"/>
    </row>
    <row r="173" spans="2:21" ht="13" x14ac:dyDescent="0.15">
      <c r="B173" s="324" t="s">
        <v>279</v>
      </c>
      <c r="C173" s="325"/>
      <c r="D173" s="375"/>
      <c r="E173" s="376"/>
      <c r="F173" s="325"/>
      <c r="G173" s="325"/>
      <c r="H173" s="325"/>
      <c r="I173" s="325"/>
      <c r="J173" s="325"/>
      <c r="K173" s="325"/>
      <c r="L173" s="325"/>
      <c r="M173" s="325"/>
      <c r="N173" s="378"/>
      <c r="O173" s="325"/>
      <c r="P173" s="379"/>
      <c r="Q173" s="327"/>
      <c r="R173" s="327"/>
      <c r="S173" s="327"/>
    </row>
    <row r="174" spans="2:21" ht="14" thickBot="1" x14ac:dyDescent="0.2">
      <c r="B174" s="319"/>
      <c r="C174" s="319"/>
      <c r="D174" s="319"/>
      <c r="E174" s="319"/>
      <c r="F174" s="319"/>
      <c r="G174" s="319"/>
      <c r="H174" s="319"/>
      <c r="I174" s="319"/>
      <c r="J174" s="319"/>
      <c r="K174" s="319"/>
      <c r="L174" s="319"/>
      <c r="M174" s="319"/>
      <c r="N174" s="319"/>
      <c r="O174" s="319"/>
      <c r="P174" s="319"/>
      <c r="Q174" s="42"/>
      <c r="R174" s="42"/>
      <c r="S174" s="42"/>
    </row>
    <row r="175" spans="2:21" ht="13" x14ac:dyDescent="0.15">
      <c r="B175" s="406" t="s">
        <v>280</v>
      </c>
      <c r="C175" s="407" t="s">
        <v>213</v>
      </c>
      <c r="D175" s="408"/>
      <c r="E175" s="408"/>
      <c r="F175" s="408"/>
      <c r="G175" s="408"/>
      <c r="H175" s="408"/>
      <c r="I175" s="408"/>
      <c r="J175" s="408"/>
      <c r="K175" s="408"/>
      <c r="L175" s="408"/>
      <c r="M175" s="409"/>
      <c r="N175" s="408"/>
      <c r="O175" s="136">
        <f>O164</f>
        <v>0</v>
      </c>
      <c r="P175" s="244"/>
      <c r="Q175" s="42"/>
      <c r="R175" s="42"/>
      <c r="S175" s="42"/>
      <c r="U175" s="42"/>
    </row>
    <row r="176" spans="2:21" ht="13" x14ac:dyDescent="0.15">
      <c r="B176" s="410" t="s">
        <v>281</v>
      </c>
      <c r="C176" s="411" t="s">
        <v>195</v>
      </c>
      <c r="D176" s="412"/>
      <c r="E176" s="412"/>
      <c r="F176" s="412"/>
      <c r="G176" s="412"/>
      <c r="H176" s="412"/>
      <c r="I176" s="412"/>
      <c r="J176" s="412"/>
      <c r="K176" s="412"/>
      <c r="L176" s="412"/>
      <c r="M176" s="413"/>
      <c r="N176" s="412"/>
      <c r="O176" s="137">
        <f>O168</f>
        <v>0</v>
      </c>
      <c r="P176" s="244"/>
      <c r="Q176" s="42"/>
      <c r="R176" s="42"/>
      <c r="S176" s="42"/>
      <c r="U176" s="42"/>
    </row>
    <row r="177" spans="2:21" ht="13" x14ac:dyDescent="0.15">
      <c r="B177" s="410" t="s">
        <v>282</v>
      </c>
      <c r="C177" s="411" t="s">
        <v>283</v>
      </c>
      <c r="D177" s="412"/>
      <c r="E177" s="412"/>
      <c r="F177" s="412"/>
      <c r="G177" s="412"/>
      <c r="H177" s="412"/>
      <c r="I177" s="412"/>
      <c r="J177" s="412"/>
      <c r="K177" s="412"/>
      <c r="L177" s="412"/>
      <c r="M177" s="413"/>
      <c r="N177" s="412"/>
      <c r="O177" s="137">
        <f>O170</f>
        <v>0</v>
      </c>
      <c r="P177" s="244"/>
      <c r="Q177" s="42"/>
      <c r="R177" s="42"/>
      <c r="S177" s="42"/>
      <c r="U177" s="42"/>
    </row>
    <row r="178" spans="2:21" ht="13" x14ac:dyDescent="0.15">
      <c r="B178" s="319"/>
      <c r="C178" s="319"/>
      <c r="D178" s="319"/>
      <c r="E178" s="319"/>
      <c r="F178" s="319"/>
      <c r="G178" s="319"/>
      <c r="H178" s="319"/>
      <c r="I178" s="319"/>
      <c r="J178" s="319"/>
      <c r="K178" s="319"/>
      <c r="L178" s="319"/>
      <c r="M178" s="319"/>
      <c r="N178" s="319"/>
      <c r="O178" s="319"/>
      <c r="P178" s="319"/>
      <c r="Q178" s="319"/>
      <c r="R178" s="319"/>
      <c r="S178" s="319"/>
      <c r="U178" s="42"/>
    </row>
    <row r="179" spans="2:21" ht="13" x14ac:dyDescent="0.15">
      <c r="B179" s="324" t="s">
        <v>284</v>
      </c>
      <c r="C179" s="325"/>
      <c r="D179" s="375"/>
      <c r="E179" s="376"/>
      <c r="F179" s="325"/>
      <c r="G179" s="325"/>
      <c r="H179" s="325"/>
      <c r="I179" s="325"/>
      <c r="J179" s="325"/>
      <c r="K179" s="325"/>
      <c r="L179" s="325"/>
      <c r="M179" s="325"/>
      <c r="N179" s="325"/>
      <c r="O179" s="325"/>
      <c r="P179" s="345"/>
      <c r="Q179" s="337"/>
      <c r="R179" s="337"/>
      <c r="S179" s="337"/>
      <c r="T179" s="319"/>
    </row>
    <row r="180" spans="2:21" ht="13" x14ac:dyDescent="0.15">
      <c r="B180" s="564"/>
      <c r="C180" s="565"/>
      <c r="D180" s="565"/>
      <c r="E180" s="565"/>
      <c r="F180" s="565"/>
      <c r="G180" s="565"/>
      <c r="H180" s="565"/>
      <c r="I180" s="565"/>
      <c r="J180" s="565"/>
      <c r="K180" s="565"/>
      <c r="L180" s="565"/>
      <c r="M180" s="565"/>
      <c r="N180" s="565"/>
      <c r="O180" s="301"/>
      <c r="P180" s="42"/>
      <c r="Q180" s="42"/>
      <c r="R180" s="42"/>
      <c r="S180" s="42"/>
      <c r="T180" s="319"/>
    </row>
    <row r="181" spans="2:21" ht="13" x14ac:dyDescent="0.15">
      <c r="B181" s="560"/>
      <c r="C181" s="561"/>
      <c r="D181" s="561"/>
      <c r="E181" s="561"/>
      <c r="F181" s="561"/>
      <c r="G181" s="561"/>
      <c r="H181" s="561"/>
      <c r="I181" s="561"/>
      <c r="J181" s="561"/>
      <c r="K181" s="561"/>
      <c r="L181" s="561"/>
      <c r="M181" s="561"/>
      <c r="N181" s="561"/>
      <c r="O181" s="301"/>
      <c r="P181" s="42"/>
      <c r="Q181" s="42"/>
      <c r="R181" s="42"/>
      <c r="S181" s="42"/>
      <c r="T181" s="319"/>
    </row>
    <row r="182" spans="2:21" ht="13" x14ac:dyDescent="0.15">
      <c r="B182" s="560"/>
      <c r="C182" s="561"/>
      <c r="D182" s="561"/>
      <c r="E182" s="561"/>
      <c r="F182" s="561"/>
      <c r="G182" s="561"/>
      <c r="H182" s="561"/>
      <c r="I182" s="561"/>
      <c r="J182" s="561"/>
      <c r="K182" s="561"/>
      <c r="L182" s="561"/>
      <c r="M182" s="561"/>
      <c r="N182" s="561"/>
      <c r="O182" s="301"/>
      <c r="P182" s="42"/>
      <c r="Q182" s="42"/>
      <c r="R182" s="42"/>
      <c r="S182" s="42"/>
      <c r="T182" s="319"/>
    </row>
    <row r="183" spans="2:21" ht="13" x14ac:dyDescent="0.15">
      <c r="B183" s="560"/>
      <c r="C183" s="561"/>
      <c r="D183" s="561"/>
      <c r="E183" s="561"/>
      <c r="F183" s="561"/>
      <c r="G183" s="561"/>
      <c r="H183" s="561"/>
      <c r="I183" s="561"/>
      <c r="J183" s="561"/>
      <c r="K183" s="561"/>
      <c r="L183" s="561"/>
      <c r="M183" s="561"/>
      <c r="N183" s="561"/>
      <c r="O183" s="301"/>
      <c r="P183" s="42"/>
      <c r="Q183" s="42"/>
      <c r="R183" s="42"/>
      <c r="S183" s="42"/>
      <c r="T183" s="319"/>
    </row>
    <row r="184" spans="2:21" ht="13" x14ac:dyDescent="0.15">
      <c r="B184" s="560"/>
      <c r="C184" s="561"/>
      <c r="D184" s="561"/>
      <c r="E184" s="561"/>
      <c r="F184" s="561"/>
      <c r="G184" s="561"/>
      <c r="H184" s="561"/>
      <c r="I184" s="561"/>
      <c r="J184" s="561"/>
      <c r="K184" s="561"/>
      <c r="L184" s="561"/>
      <c r="M184" s="561"/>
      <c r="N184" s="561"/>
      <c r="O184" s="301"/>
      <c r="P184" s="42"/>
      <c r="Q184" s="42"/>
      <c r="R184" s="42"/>
      <c r="S184" s="42"/>
      <c r="T184" s="319"/>
    </row>
    <row r="185" spans="2:21" ht="13" x14ac:dyDescent="0.15">
      <c r="B185" s="560"/>
      <c r="C185" s="561"/>
      <c r="D185" s="561"/>
      <c r="E185" s="561"/>
      <c r="F185" s="561"/>
      <c r="G185" s="561"/>
      <c r="H185" s="561"/>
      <c r="I185" s="561"/>
      <c r="J185" s="561"/>
      <c r="K185" s="561"/>
      <c r="L185" s="561"/>
      <c r="M185" s="561"/>
      <c r="N185" s="561"/>
      <c r="O185" s="301"/>
      <c r="P185" s="42"/>
      <c r="Q185" s="42"/>
      <c r="R185" s="42"/>
      <c r="S185" s="42"/>
      <c r="T185" s="319"/>
    </row>
    <row r="186" spans="2:21" ht="13" x14ac:dyDescent="0.15">
      <c r="B186" s="560"/>
      <c r="C186" s="561"/>
      <c r="D186" s="561"/>
      <c r="E186" s="561"/>
      <c r="F186" s="561"/>
      <c r="G186" s="561"/>
      <c r="H186" s="561"/>
      <c r="I186" s="561"/>
      <c r="J186" s="561"/>
      <c r="K186" s="561"/>
      <c r="L186" s="561"/>
      <c r="M186" s="561"/>
      <c r="N186" s="561"/>
      <c r="O186" s="301"/>
      <c r="P186" s="42"/>
      <c r="Q186" s="42"/>
      <c r="R186" s="42"/>
      <c r="S186" s="42"/>
      <c r="T186" s="319"/>
    </row>
    <row r="187" spans="2:21" ht="13" x14ac:dyDescent="0.15">
      <c r="B187" s="560"/>
      <c r="C187" s="561"/>
      <c r="D187" s="561"/>
      <c r="E187" s="561"/>
      <c r="F187" s="561"/>
      <c r="G187" s="561"/>
      <c r="H187" s="561"/>
      <c r="I187" s="561"/>
      <c r="J187" s="561"/>
      <c r="K187" s="561"/>
      <c r="L187" s="561"/>
      <c r="M187" s="561"/>
      <c r="N187" s="561"/>
      <c r="O187" s="301"/>
      <c r="P187" s="42"/>
      <c r="Q187" s="42"/>
      <c r="R187" s="42"/>
      <c r="S187" s="42"/>
      <c r="T187" s="319"/>
    </row>
    <row r="188" spans="2:21" ht="13" x14ac:dyDescent="0.15">
      <c r="B188" s="560"/>
      <c r="C188" s="561"/>
      <c r="D188" s="561"/>
      <c r="E188" s="561"/>
      <c r="F188" s="561"/>
      <c r="G188" s="561"/>
      <c r="H188" s="561"/>
      <c r="I188" s="561"/>
      <c r="J188" s="561"/>
      <c r="K188" s="561"/>
      <c r="L188" s="561"/>
      <c r="M188" s="561"/>
      <c r="N188" s="561"/>
      <c r="O188" s="301"/>
      <c r="P188" s="42"/>
      <c r="Q188" s="42"/>
      <c r="R188" s="42"/>
      <c r="S188" s="42"/>
      <c r="T188" s="319"/>
    </row>
    <row r="189" spans="2:21" ht="13" x14ac:dyDescent="0.15">
      <c r="B189" s="562"/>
      <c r="C189" s="563"/>
      <c r="D189" s="563"/>
      <c r="E189" s="563"/>
      <c r="F189" s="563"/>
      <c r="G189" s="563"/>
      <c r="H189" s="563"/>
      <c r="I189" s="563"/>
      <c r="J189" s="563"/>
      <c r="K189" s="563"/>
      <c r="L189" s="563"/>
      <c r="M189" s="563"/>
      <c r="N189" s="563"/>
      <c r="O189" s="302"/>
      <c r="P189" s="42"/>
      <c r="Q189" s="42"/>
      <c r="R189" s="42"/>
      <c r="S189" s="42"/>
      <c r="T189" s="319"/>
    </row>
    <row r="190" spans="2:21" ht="13" x14ac:dyDescent="0.15">
      <c r="B190" s="319"/>
      <c r="C190" s="319"/>
      <c r="D190" s="319"/>
      <c r="E190" s="319"/>
      <c r="F190" s="319"/>
      <c r="G190" s="319"/>
      <c r="H190" s="319"/>
      <c r="I190" s="319"/>
      <c r="J190" s="319"/>
      <c r="K190" s="319"/>
      <c r="L190" s="319"/>
      <c r="M190" s="319"/>
      <c r="N190" s="319"/>
      <c r="O190" s="319"/>
      <c r="P190" s="319"/>
      <c r="Q190" s="319"/>
      <c r="R190" s="319"/>
      <c r="S190" s="319"/>
    </row>
    <row r="191" spans="2:21" ht="16" hidden="1" x14ac:dyDescent="0.2"/>
    <row r="192" spans="2:21" ht="16" hidden="1" x14ac:dyDescent="0.2"/>
    <row r="193" ht="16" hidden="1" x14ac:dyDescent="0.2"/>
    <row r="194" ht="16" hidden="1" x14ac:dyDescent="0.2"/>
  </sheetData>
  <sheetProtection algorithmName="SHA-512" hashValue="szk+Uy9Uef5l5pxKnfjBoHpy2bOJpyksCc5jPR5ATEuGjQXuZSZ/JIhe8/B4pvN0qSWFnAFUCe/NMD598C4mbA==" saltValue="aYKsSjgwi5+psKU39wNUow==" spinCount="100000" sheet="1" objects="1" scenarios="1"/>
  <mergeCells count="174">
    <mergeCell ref="H26:I26"/>
    <mergeCell ref="M132:O132"/>
    <mergeCell ref="E133:L133"/>
    <mergeCell ref="E134:L134"/>
    <mergeCell ref="E135:L135"/>
    <mergeCell ref="E136:L136"/>
    <mergeCell ref="E137:L137"/>
    <mergeCell ref="E138:L138"/>
    <mergeCell ref="E139:L139"/>
    <mergeCell ref="J60:L60"/>
    <mergeCell ref="M60:O60"/>
    <mergeCell ref="J88:L88"/>
    <mergeCell ref="M88:O88"/>
    <mergeCell ref="J110:L110"/>
    <mergeCell ref="M110:O110"/>
    <mergeCell ref="H41:I41"/>
    <mergeCell ref="H42:I42"/>
    <mergeCell ref="H31:I31"/>
    <mergeCell ref="H32:I32"/>
    <mergeCell ref="H33:I33"/>
    <mergeCell ref="H34:I34"/>
    <mergeCell ref="H35:I35"/>
    <mergeCell ref="H36:I36"/>
    <mergeCell ref="H43:I43"/>
    <mergeCell ref="H44:I44"/>
    <mergeCell ref="H45:I45"/>
    <mergeCell ref="H46:I46"/>
    <mergeCell ref="B189:N189"/>
    <mergeCell ref="E147:L147"/>
    <mergeCell ref="E148:L148"/>
    <mergeCell ref="E149:L149"/>
    <mergeCell ref="E150:L150"/>
    <mergeCell ref="E151:L151"/>
    <mergeCell ref="B170:C170"/>
    <mergeCell ref="E141:L141"/>
    <mergeCell ref="E142:L142"/>
    <mergeCell ref="E143:L143"/>
    <mergeCell ref="E144:L144"/>
    <mergeCell ref="E145:L145"/>
    <mergeCell ref="E146:L146"/>
    <mergeCell ref="B180:N180"/>
    <mergeCell ref="B181:N181"/>
    <mergeCell ref="B182:N182"/>
    <mergeCell ref="B183:N183"/>
    <mergeCell ref="B184:N184"/>
    <mergeCell ref="B185:N185"/>
    <mergeCell ref="B186:N186"/>
    <mergeCell ref="B187:N187"/>
    <mergeCell ref="B188:N188"/>
    <mergeCell ref="C117:H117"/>
    <mergeCell ref="C127:H127"/>
    <mergeCell ref="C128:H128"/>
    <mergeCell ref="C129:H129"/>
    <mergeCell ref="C120:H120"/>
    <mergeCell ref="C121:H121"/>
    <mergeCell ref="C122:H122"/>
    <mergeCell ref="C123:H123"/>
    <mergeCell ref="C124:H124"/>
    <mergeCell ref="C125:H125"/>
    <mergeCell ref="C126:H126"/>
    <mergeCell ref="C118:H118"/>
    <mergeCell ref="C119:H119"/>
    <mergeCell ref="E140:L140"/>
    <mergeCell ref="C111:H111"/>
    <mergeCell ref="C112:H112"/>
    <mergeCell ref="C113:H113"/>
    <mergeCell ref="C114:H114"/>
    <mergeCell ref="C115:H115"/>
    <mergeCell ref="C116:H116"/>
    <mergeCell ref="C55:D55"/>
    <mergeCell ref="E55:F55"/>
    <mergeCell ref="H55:I55"/>
    <mergeCell ref="C53:D53"/>
    <mergeCell ref="C51:D51"/>
    <mergeCell ref="C47:D47"/>
    <mergeCell ref="H88:I88"/>
    <mergeCell ref="H49:I49"/>
    <mergeCell ref="H50:I50"/>
    <mergeCell ref="H51:I51"/>
    <mergeCell ref="H52:I52"/>
    <mergeCell ref="H53:I53"/>
    <mergeCell ref="C54:D54"/>
    <mergeCell ref="E54:F54"/>
    <mergeCell ref="H54:I54"/>
    <mergeCell ref="E53:F53"/>
    <mergeCell ref="E52:F52"/>
    <mergeCell ref="H47:I47"/>
    <mergeCell ref="H48:I48"/>
    <mergeCell ref="E51:F51"/>
    <mergeCell ref="E50:F50"/>
    <mergeCell ref="C52:D52"/>
    <mergeCell ref="C50:D50"/>
    <mergeCell ref="C49:D49"/>
    <mergeCell ref="C48:D48"/>
    <mergeCell ref="E49:F49"/>
    <mergeCell ref="E47:F47"/>
    <mergeCell ref="H37:I37"/>
    <mergeCell ref="H30:I30"/>
    <mergeCell ref="H28:I28"/>
    <mergeCell ref="H29:I29"/>
    <mergeCell ref="H38:I38"/>
    <mergeCell ref="H39:I39"/>
    <mergeCell ref="H40:I40"/>
    <mergeCell ref="E32:F32"/>
    <mergeCell ref="E36:F36"/>
    <mergeCell ref="C35:D35"/>
    <mergeCell ref="E34:F34"/>
    <mergeCell ref="C37:D37"/>
    <mergeCell ref="C38:D38"/>
    <mergeCell ref="E37:F37"/>
    <mergeCell ref="E38:F38"/>
    <mergeCell ref="C46:D46"/>
    <mergeCell ref="C39:D39"/>
    <mergeCell ref="C40:D40"/>
    <mergeCell ref="C44:D44"/>
    <mergeCell ref="C42:D42"/>
    <mergeCell ref="C45:D45"/>
    <mergeCell ref="C43:D43"/>
    <mergeCell ref="C41:D41"/>
    <mergeCell ref="E40:F40"/>
    <mergeCell ref="E41:F41"/>
    <mergeCell ref="E46:F46"/>
    <mergeCell ref="E39:F39"/>
    <mergeCell ref="E44:F44"/>
    <mergeCell ref="E42:F42"/>
    <mergeCell ref="E43:F43"/>
    <mergeCell ref="E48:F48"/>
    <mergeCell ref="E33:F33"/>
    <mergeCell ref="C32:D32"/>
    <mergeCell ref="C33:D33"/>
    <mergeCell ref="E45:F45"/>
    <mergeCell ref="E35:F35"/>
    <mergeCell ref="C36:D36"/>
    <mergeCell ref="C34:D34"/>
    <mergeCell ref="H19:I19"/>
    <mergeCell ref="H20:I20"/>
    <mergeCell ref="H21:I21"/>
    <mergeCell ref="H22:I22"/>
    <mergeCell ref="H23:I23"/>
    <mergeCell ref="H24:I24"/>
    <mergeCell ref="C31:D31"/>
    <mergeCell ref="C23:D23"/>
    <mergeCell ref="C26:D26"/>
    <mergeCell ref="E19:F19"/>
    <mergeCell ref="E25:F25"/>
    <mergeCell ref="E27:F27"/>
    <mergeCell ref="C20:D20"/>
    <mergeCell ref="E20:F20"/>
    <mergeCell ref="E22:F22"/>
    <mergeCell ref="E23:F23"/>
    <mergeCell ref="E24:F24"/>
    <mergeCell ref="H27:I27"/>
    <mergeCell ref="F9:G9"/>
    <mergeCell ref="F8:G8"/>
    <mergeCell ref="E30:F30"/>
    <mergeCell ref="C28:D28"/>
    <mergeCell ref="E28:F28"/>
    <mergeCell ref="E31:F31"/>
    <mergeCell ref="C30:D30"/>
    <mergeCell ref="E21:F21"/>
    <mergeCell ref="C27:D27"/>
    <mergeCell ref="C25:D25"/>
    <mergeCell ref="E29:F29"/>
    <mergeCell ref="E26:F26"/>
    <mergeCell ref="C29:D29"/>
    <mergeCell ref="C19:D19"/>
    <mergeCell ref="C24:D24"/>
    <mergeCell ref="C21:D21"/>
    <mergeCell ref="C22:D22"/>
    <mergeCell ref="H8:N8"/>
    <mergeCell ref="H9:N9"/>
    <mergeCell ref="J18:L18"/>
    <mergeCell ref="M18:O18"/>
    <mergeCell ref="H25:I25"/>
  </mergeCells>
  <phoneticPr fontId="0" type="noConversion"/>
  <conditionalFormatting sqref="G20:G55">
    <cfRule type="expression" dxfId="7" priority="3" stopIfTrue="1">
      <formula>$F$9="Integrale kostensystematiek"</formula>
    </cfRule>
  </conditionalFormatting>
  <conditionalFormatting sqref="O170:P170">
    <cfRule type="cellIs" dxfId="4" priority="4" stopIfTrue="1" operator="lessThan">
      <formula>1</formula>
    </cfRule>
  </conditionalFormatting>
  <dataValidations count="6">
    <dataValidation type="decimal" operator="greaterThanOrEqual" allowBlank="1" showInputMessage="1" showErrorMessage="1" sqref="F90:F107" xr:uid="{3F1414D7-67E6-43DB-8784-298FC92462FB}">
      <formula1>5</formula1>
    </dataValidation>
    <dataValidation type="decimal" operator="greaterThanOrEqual" allowBlank="1" showInputMessage="1" showErrorMessage="1" error="De afschrijvingsperiode moet minimaal 5 jaar bedragen." sqref="F62:F83" xr:uid="{984D9AF6-D902-4519-B03A-BE58D54FC5B1}">
      <formula1>5</formula1>
    </dataValidation>
    <dataValidation type="date" allowBlank="1" showInputMessage="1" showErrorMessage="1" errorTitle="Let op!" error="De aanschafdatum moet tussen de start- en einddatum van het project vallen!" sqref="D90:D107" xr:uid="{280C2B24-C9F6-4450-93CE-42154BBF1D7F}">
      <formula1>Startdatum</formula1>
      <formula2>Einddatum</formula2>
    </dataValidation>
    <dataValidation type="custom" allowBlank="1" showInputMessage="1" showErrorMessage="1" error="Optelling IO en EO is hoger dan totale subsidiale kosten." sqref="L90:L107" xr:uid="{8ECEAA23-A38B-4605-A2A5-1C877601D27F}">
      <formula1>SUM($J90:$K90)&lt;$I90</formula1>
    </dataValidation>
    <dataValidation type="list" allowBlank="1" showErrorMessage="1" sqref="F8:G8" xr:uid="{D2954F0F-0B9D-4E5E-8AA1-BE88F79689BF}">
      <formula1>BTW</formula1>
    </dataValidation>
    <dataValidation type="list" allowBlank="1" showErrorMessage="1" sqref="F9:G9" xr:uid="{C39CF91F-4E40-49C2-B38A-3C26EA117F5C}">
      <formula1>Loonsystematiek</formula1>
    </dataValidation>
  </dataValidations>
  <hyperlinks>
    <hyperlink ref="H89" location="'Uitleg posten O&amp;O&amp;I'!A1" display="Restwaarde [zie 'Uitleg posten O&amp;O&amp;I]" xr:uid="{5CC1D1CB-F128-408F-B940-11275D60F441}"/>
    <hyperlink ref="F61" location="'Uitleg posten O&amp;O&amp;I'!A1" display="Afschrijving in jaren (minimaal 5 jaar) [zie Uitleg posten O&amp;O&amp;I]" xr:uid="{7A38D9BD-5471-4645-8856-5DE2157E567E}"/>
  </hyperlinks>
  <pageMargins left="0.19685039370078741" right="0.19685039370078741" top="0.19685039370078741" bottom="0.19685039370078741" header="0" footer="0.19685039370078741"/>
  <pageSetup paperSize="9" scale="55" fitToHeight="2" orientation="landscape" r:id="rId1"/>
  <headerFooter alignWithMargins="0"/>
  <rowBreaks count="3" manualBreakCount="3">
    <brk id="57" max="12" man="1"/>
    <brk id="109" max="12" man="1"/>
    <brk id="155" max="1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3B209EB-F531-47BF-9BE6-B0C46D323181}">
            <xm:f>Deelnemersoverzicht!$C$27=Lijsten!$A$23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J19:K55 M19:N56 J61:K83 M61:N84 J89:K107 M89:N108 J111:K129 M111:N130 M133:N154 L159:M170</xm:sqref>
        </x14:conditionalFormatting>
        <x14:conditionalFormatting xmlns:xm="http://schemas.microsoft.com/office/excel/2006/main">
          <x14:cfRule type="expression" priority="1" id="{C147A78A-44F6-4AAA-9A70-138E314A55B7}">
            <xm:f>Deelnemersoverzicht!$C$27&lt;&gt;Lijsten!$A$23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L19:L55 O19:O56 L61:L83 O61:O84 L89:L107 O89:O108 L111:L129 O111:O130 O133:O154 N159:N162 N164 N166:N167 N170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52EE6-1EF0-420B-B19B-EA89D3705BAD}">
  <sheetPr>
    <tabColor rgb="FFFFFF00"/>
  </sheetPr>
  <dimension ref="A1:V190"/>
  <sheetViews>
    <sheetView zoomScale="85" zoomScaleNormal="85" workbookViewId="0"/>
  </sheetViews>
  <sheetFormatPr baseColWidth="10" defaultColWidth="0" defaultRowHeight="16" zeroHeight="1" x14ac:dyDescent="0.2"/>
  <cols>
    <col min="1" max="1" width="1.6640625" style="319" customWidth="1"/>
    <col min="2" max="2" width="15.6640625" style="362" customWidth="1"/>
    <col min="3" max="3" width="45.5" style="362" customWidth="1"/>
    <col min="4" max="4" width="17.5" style="362" customWidth="1"/>
    <col min="5" max="5" width="16.83203125" style="362" customWidth="1"/>
    <col min="6" max="7" width="20.1640625" style="362" customWidth="1"/>
    <col min="8" max="8" width="19.5" style="362" customWidth="1"/>
    <col min="9" max="9" width="14" style="362" customWidth="1"/>
    <col min="10" max="10" width="14.33203125" style="362" customWidth="1"/>
    <col min="11" max="12" width="16" style="362" customWidth="1"/>
    <col min="13" max="13" width="21" style="362" customWidth="1"/>
    <col min="14" max="14" width="17.83203125" style="362" customWidth="1"/>
    <col min="15" max="15" width="15.1640625" style="362" customWidth="1"/>
    <col min="16" max="16" width="5" style="362" customWidth="1"/>
    <col min="17" max="17" width="7" style="362" hidden="1" customWidth="1"/>
    <col min="18" max="18" width="11.5" style="362" hidden="1" customWidth="1"/>
    <col min="19" max="19" width="10" style="362" hidden="1" customWidth="1"/>
    <col min="20" max="20" width="9.1640625" style="42" hidden="1" customWidth="1"/>
    <col min="21" max="21" width="24.83203125" style="319" hidden="1" customWidth="1"/>
    <col min="22" max="16384" width="9.1640625" style="319" hidden="1"/>
  </cols>
  <sheetData>
    <row r="1" spans="1:21" x14ac:dyDescent="0.2">
      <c r="A1" s="317"/>
      <c r="B1" s="317"/>
      <c r="C1" s="317" t="s">
        <v>224</v>
      </c>
      <c r="D1" s="317"/>
      <c r="E1" s="317"/>
      <c r="F1" s="317"/>
      <c r="G1" s="317"/>
      <c r="H1" s="312" t="str">
        <f>IF(Deelnemersoverzicht!B5="(Dit veld wordt ingevuld door RVO)","",Deelnemersoverzicht!B5)</f>
        <v>Dit veld wordt door RVO ingevuld</v>
      </c>
      <c r="I1" s="317"/>
      <c r="J1" s="317"/>
      <c r="K1" s="317"/>
      <c r="L1" s="317"/>
      <c r="M1" s="317"/>
      <c r="N1" s="317"/>
      <c r="O1" s="317"/>
      <c r="P1" s="318"/>
      <c r="Q1" s="318"/>
      <c r="R1" s="318"/>
      <c r="S1" s="318"/>
      <c r="T1" s="319"/>
      <c r="U1" s="320" t="s">
        <v>225</v>
      </c>
    </row>
    <row r="2" spans="1:21" ht="18" x14ac:dyDescent="0.2">
      <c r="A2" s="321"/>
      <c r="B2" s="321"/>
      <c r="C2" s="322" t="s">
        <v>226</v>
      </c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3"/>
      <c r="Q2" s="323"/>
      <c r="R2" s="323"/>
      <c r="S2" s="323"/>
      <c r="T2" s="319"/>
    </row>
    <row r="3" spans="1:21" ht="13" x14ac:dyDescent="0.15">
      <c r="B3" s="319"/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19"/>
      <c r="O3" s="319"/>
      <c r="P3" s="42"/>
      <c r="Q3" s="42"/>
      <c r="R3" s="42"/>
      <c r="S3" s="42"/>
      <c r="T3" s="319"/>
    </row>
    <row r="4" spans="1:21" ht="13" x14ac:dyDescent="0.15">
      <c r="B4" s="324"/>
      <c r="C4" s="324" t="s">
        <v>227</v>
      </c>
      <c r="D4" s="324"/>
      <c r="E4" s="325"/>
      <c r="F4" s="325"/>
      <c r="G4" s="325"/>
      <c r="H4" s="325"/>
      <c r="I4" s="325"/>
      <c r="J4" s="325"/>
      <c r="K4" s="325"/>
      <c r="L4" s="325"/>
      <c r="M4" s="325"/>
      <c r="N4" s="325"/>
      <c r="O4" s="325"/>
      <c r="P4" s="326"/>
      <c r="Q4" s="327"/>
      <c r="R4" s="327"/>
      <c r="S4" s="327"/>
      <c r="T4" s="319"/>
    </row>
    <row r="5" spans="1:21" ht="13" x14ac:dyDescent="0.15">
      <c r="B5" s="312"/>
      <c r="C5" s="328"/>
      <c r="D5" s="328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42"/>
      <c r="Q5" s="42"/>
      <c r="R5" s="42"/>
      <c r="S5" s="42"/>
      <c r="T5" s="319"/>
    </row>
    <row r="6" spans="1:21" ht="15" customHeight="1" x14ac:dyDescent="0.15">
      <c r="B6" s="312"/>
      <c r="C6" s="329" t="str">
        <f>Deelnemersoverzicht!A28</f>
        <v>Deelnemer 9 (D9)</v>
      </c>
      <c r="D6" s="329"/>
      <c r="E6" s="319"/>
      <c r="F6" s="330">
        <f>Deelnemersoverzicht!B27</f>
        <v>0</v>
      </c>
      <c r="G6" s="331"/>
      <c r="H6" s="332"/>
      <c r="I6" s="332"/>
      <c r="J6" s="332"/>
      <c r="K6" s="332"/>
      <c r="L6" s="332"/>
      <c r="M6" s="332"/>
      <c r="N6" s="333"/>
      <c r="O6" s="36"/>
      <c r="P6" s="42"/>
      <c r="Q6" s="42"/>
      <c r="R6" s="42"/>
      <c r="S6" s="42"/>
      <c r="T6" s="319"/>
    </row>
    <row r="7" spans="1:21" ht="15" customHeight="1" x14ac:dyDescent="0.15">
      <c r="B7" s="312"/>
      <c r="C7" s="329" t="s">
        <v>228</v>
      </c>
      <c r="D7" s="329"/>
      <c r="E7" s="319"/>
      <c r="F7" s="330">
        <f>Deelnemersoverzicht!B6</f>
        <v>0</v>
      </c>
      <c r="G7" s="331"/>
      <c r="H7" s="331"/>
      <c r="I7" s="331"/>
      <c r="J7" s="331"/>
      <c r="K7" s="331"/>
      <c r="L7" s="331"/>
      <c r="M7" s="331"/>
      <c r="N7" s="334"/>
      <c r="O7" s="335"/>
      <c r="P7" s="42"/>
      <c r="Q7" s="42"/>
      <c r="R7" s="42"/>
      <c r="S7" s="42"/>
      <c r="T7" s="319"/>
    </row>
    <row r="8" spans="1:21" ht="15" customHeight="1" x14ac:dyDescent="0.15">
      <c r="B8" s="312"/>
      <c r="C8" s="329" t="s">
        <v>229</v>
      </c>
      <c r="D8" s="329"/>
      <c r="E8" s="319"/>
      <c r="F8" s="450" t="s">
        <v>116</v>
      </c>
      <c r="G8" s="451"/>
      <c r="H8" s="432"/>
      <c r="I8" s="432"/>
      <c r="J8" s="432"/>
      <c r="K8" s="432"/>
      <c r="L8" s="432"/>
      <c r="M8" s="432"/>
      <c r="N8" s="433"/>
      <c r="O8" s="336"/>
      <c r="P8" s="337"/>
      <c r="Q8" s="337"/>
      <c r="R8" s="337"/>
      <c r="S8" s="337"/>
      <c r="T8" s="338"/>
    </row>
    <row r="9" spans="1:21" ht="15" customHeight="1" x14ac:dyDescent="0.15">
      <c r="B9" s="312"/>
      <c r="C9" s="339" t="s">
        <v>230</v>
      </c>
      <c r="D9" s="319"/>
      <c r="E9" s="319"/>
      <c r="F9" s="450" t="s">
        <v>116</v>
      </c>
      <c r="G9" s="451"/>
      <c r="H9" s="432"/>
      <c r="I9" s="432"/>
      <c r="J9" s="432"/>
      <c r="K9" s="432"/>
      <c r="L9" s="432"/>
      <c r="M9" s="432"/>
      <c r="N9" s="433"/>
      <c r="O9" s="336"/>
      <c r="P9" s="337"/>
      <c r="Q9" s="337"/>
      <c r="R9" s="337"/>
      <c r="S9" s="337"/>
      <c r="T9" s="338"/>
    </row>
    <row r="10" spans="1:21" ht="15.75" customHeight="1" x14ac:dyDescent="0.15">
      <c r="B10" s="312"/>
      <c r="C10" s="319"/>
      <c r="D10" s="319"/>
      <c r="E10" s="319"/>
      <c r="F10" s="340" t="str">
        <f>IF(F9="Integrale kostensystematiek","Let op! U dient in de begroting de IKS-tarieven zo te specificeren dat deze te controleren zijn op basis van de door u aangeleverde","")</f>
        <v/>
      </c>
      <c r="G10" s="340"/>
      <c r="H10" s="340"/>
      <c r="I10" s="340"/>
      <c r="J10" s="340"/>
      <c r="K10" s="340"/>
      <c r="L10" s="340"/>
      <c r="M10" s="340"/>
      <c r="N10" s="340"/>
      <c r="O10" s="341"/>
      <c r="P10" s="337"/>
      <c r="Q10" s="337"/>
      <c r="R10" s="337"/>
      <c r="S10" s="337"/>
      <c r="T10" s="319"/>
    </row>
    <row r="11" spans="1:21" ht="15.75" customHeight="1" x14ac:dyDescent="0.15">
      <c r="B11" s="312"/>
      <c r="C11" s="319"/>
      <c r="D11" s="319"/>
      <c r="E11" s="319"/>
      <c r="F11" s="341" t="str">
        <f>IF(F9="Integrale kostensystematiek","IKS tarieven aan RVO. Bijvoorbeeld: divisie R&amp;D, loonschaal 10. Vul dit in bij toelichting IKS.","")</f>
        <v/>
      </c>
      <c r="G11" s="341"/>
      <c r="H11" s="341"/>
      <c r="I11" s="341"/>
      <c r="J11" s="341"/>
      <c r="K11" s="341"/>
      <c r="L11" s="341"/>
      <c r="M11" s="341"/>
      <c r="N11" s="341"/>
      <c r="O11" s="341"/>
      <c r="P11" s="337"/>
      <c r="Q11" s="337"/>
      <c r="R11" s="337"/>
      <c r="S11" s="337"/>
      <c r="T11" s="319"/>
    </row>
    <row r="12" spans="1:21" ht="15.75" customHeight="1" x14ac:dyDescent="0.15">
      <c r="B12" s="312"/>
      <c r="C12" s="319"/>
      <c r="D12" s="319"/>
      <c r="E12" s="319"/>
      <c r="F12" s="341"/>
      <c r="G12" s="341"/>
      <c r="H12" s="341"/>
      <c r="I12" s="341"/>
      <c r="J12" s="341"/>
      <c r="K12" s="341"/>
      <c r="L12" s="341"/>
      <c r="M12" s="341"/>
      <c r="N12" s="341"/>
      <c r="O12" s="341"/>
      <c r="P12" s="337"/>
      <c r="Q12" s="337"/>
      <c r="R12" s="337"/>
      <c r="S12" s="337"/>
      <c r="T12" s="319"/>
    </row>
    <row r="13" spans="1:21" ht="15.75" customHeight="1" x14ac:dyDescent="0.15">
      <c r="B13" s="324" t="s">
        <v>231</v>
      </c>
      <c r="C13" s="342"/>
      <c r="D13" s="343"/>
      <c r="E13" s="344"/>
      <c r="F13" s="342"/>
      <c r="G13" s="342"/>
      <c r="H13" s="342"/>
      <c r="I13" s="342"/>
      <c r="J13" s="342"/>
      <c r="K13" s="342"/>
      <c r="L13" s="342"/>
      <c r="M13" s="342"/>
      <c r="N13" s="342"/>
      <c r="O13" s="342"/>
      <c r="P13" s="345"/>
      <c r="Q13" s="337"/>
      <c r="R13" s="337"/>
      <c r="S13" s="337"/>
      <c r="T13" s="319"/>
    </row>
    <row r="14" spans="1:21" ht="13" x14ac:dyDescent="0.15">
      <c r="B14" s="324" t="s">
        <v>232</v>
      </c>
      <c r="C14" s="342"/>
      <c r="D14" s="343"/>
      <c r="E14" s="344"/>
      <c r="F14" s="342"/>
      <c r="G14" s="342"/>
      <c r="H14" s="342"/>
      <c r="I14" s="342"/>
      <c r="J14" s="342"/>
      <c r="K14" s="342"/>
      <c r="L14" s="342"/>
      <c r="M14" s="342"/>
      <c r="N14" s="342"/>
      <c r="O14" s="342"/>
      <c r="P14" s="345"/>
      <c r="Q14" s="337"/>
      <c r="R14" s="337"/>
      <c r="S14" s="337"/>
      <c r="T14" s="319"/>
    </row>
    <row r="15" spans="1:21" ht="13" x14ac:dyDescent="0.15">
      <c r="B15" s="312"/>
      <c r="C15" s="319"/>
      <c r="D15" s="319"/>
      <c r="E15" s="319"/>
      <c r="F15" s="319"/>
      <c r="G15" s="319"/>
      <c r="H15" s="319"/>
      <c r="I15" s="319"/>
      <c r="J15" s="319"/>
      <c r="K15" s="319"/>
      <c r="L15" s="319"/>
      <c r="M15" s="319"/>
      <c r="N15" s="319"/>
      <c r="O15" s="319"/>
      <c r="P15" s="337"/>
      <c r="Q15" s="337"/>
      <c r="R15" s="337"/>
      <c r="S15" s="337"/>
      <c r="T15" s="319"/>
    </row>
    <row r="16" spans="1:21" ht="13" x14ac:dyDescent="0.15">
      <c r="B16" s="324" t="s">
        <v>233</v>
      </c>
      <c r="C16" s="324" t="s">
        <v>234</v>
      </c>
      <c r="D16" s="346"/>
      <c r="E16" s="325"/>
      <c r="F16" s="325"/>
      <c r="G16" s="325"/>
      <c r="H16" s="325"/>
      <c r="I16" s="325"/>
      <c r="J16" s="325"/>
      <c r="K16" s="325"/>
      <c r="L16" s="325"/>
      <c r="M16" s="325"/>
      <c r="N16" s="325"/>
      <c r="O16" s="325"/>
      <c r="P16" s="326"/>
      <c r="Q16" s="327"/>
      <c r="R16" s="327"/>
      <c r="S16" s="327"/>
      <c r="T16" s="319"/>
    </row>
    <row r="17" spans="2:20" ht="13" x14ac:dyDescent="0.15">
      <c r="B17" s="312"/>
      <c r="C17" s="319"/>
      <c r="D17" s="328"/>
      <c r="E17" s="319"/>
      <c r="F17" s="319"/>
      <c r="G17" s="319"/>
      <c r="H17" s="319"/>
      <c r="I17" s="319"/>
      <c r="J17" s="319"/>
      <c r="K17" s="319"/>
      <c r="L17" s="319"/>
      <c r="M17" s="319"/>
      <c r="N17" s="319"/>
      <c r="O17" s="319"/>
      <c r="P17" s="42"/>
      <c r="Q17" s="42"/>
      <c r="R17" s="42"/>
      <c r="S17" s="42"/>
      <c r="T17" s="319"/>
    </row>
    <row r="18" spans="2:20" ht="13" x14ac:dyDescent="0.15">
      <c r="B18" s="312"/>
      <c r="C18" s="319"/>
      <c r="D18" s="328"/>
      <c r="E18" s="319"/>
      <c r="F18" s="3"/>
      <c r="G18" s="347" t="str">
        <f>IF(AND($F$9="Integrale kostensystematiek",COUNTA(C20:D55)&gt;COUNTA(G20:G55)),"Let op! U dient de Toelichting IKS in te vullen","")</f>
        <v/>
      </c>
      <c r="H18" s="3"/>
      <c r="I18" s="3"/>
      <c r="J18" s="434" t="s">
        <v>235</v>
      </c>
      <c r="K18" s="435"/>
      <c r="L18" s="436"/>
      <c r="M18" s="434" t="s">
        <v>236</v>
      </c>
      <c r="N18" s="435"/>
      <c r="O18" s="436"/>
      <c r="P18" s="42"/>
      <c r="Q18" s="42"/>
      <c r="R18" s="42"/>
      <c r="S18" s="42"/>
      <c r="T18" s="319"/>
    </row>
    <row r="19" spans="2:20" ht="24" customHeight="1" x14ac:dyDescent="0.15">
      <c r="B19" s="348" t="s">
        <v>237</v>
      </c>
      <c r="C19" s="461" t="s">
        <v>238</v>
      </c>
      <c r="D19" s="462"/>
      <c r="E19" s="463" t="s">
        <v>239</v>
      </c>
      <c r="F19" s="463"/>
      <c r="G19" s="351" t="s">
        <v>285</v>
      </c>
      <c r="H19" s="463" t="s">
        <v>241</v>
      </c>
      <c r="I19" s="463"/>
      <c r="J19" s="72" t="str">
        <f>IF(Deelnemersoverzicht!$C$27=Lijsten!$A$23,"",Lijsten!$D$3)</f>
        <v>Industrieel onderzoek</v>
      </c>
      <c r="K19" s="72" t="str">
        <f>IF(Deelnemersoverzicht!$C$27=Lijsten!$A$23,"",Lijsten!$D$4)</f>
        <v>Experimentele ontwikkeling</v>
      </c>
      <c r="L19" s="72" t="s">
        <v>242</v>
      </c>
      <c r="M19" s="72" t="str">
        <f>IF(Deelnemersoverzicht!$C$27=Lijsten!$A$23,"",Lijsten!$D$3)</f>
        <v>Industrieel onderzoek</v>
      </c>
      <c r="N19" s="72" t="str">
        <f>IF(Deelnemersoverzicht!$C$27=Lijsten!$A$23,"",Lijsten!$D$4)</f>
        <v>Experimentele ontwikkeling</v>
      </c>
      <c r="O19" s="72" t="s">
        <v>242</v>
      </c>
      <c r="P19" s="352"/>
      <c r="Q19" s="352"/>
      <c r="R19" s="352"/>
      <c r="S19" s="352"/>
      <c r="T19" s="319"/>
    </row>
    <row r="20" spans="2:20" ht="13" x14ac:dyDescent="0.15">
      <c r="B20" s="93"/>
      <c r="C20" s="448"/>
      <c r="D20" s="449"/>
      <c r="E20" s="448"/>
      <c r="F20" s="449"/>
      <c r="G20" s="130"/>
      <c r="H20" s="455"/>
      <c r="I20" s="456"/>
      <c r="J20" s="94"/>
      <c r="K20" s="94"/>
      <c r="L20" s="94"/>
      <c r="M20" s="315">
        <f>+H20*J20</f>
        <v>0</v>
      </c>
      <c r="N20" s="315">
        <f t="shared" ref="N20:N55" si="0">+H20*K20</f>
        <v>0</v>
      </c>
      <c r="O20" s="310">
        <f>H20*L20</f>
        <v>0</v>
      </c>
      <c r="P20" s="337"/>
      <c r="Q20" s="337"/>
      <c r="R20" s="337"/>
      <c r="S20" s="337"/>
      <c r="T20" s="319"/>
    </row>
    <row r="21" spans="2:20" ht="13" x14ac:dyDescent="0.15">
      <c r="B21" s="93"/>
      <c r="C21" s="448"/>
      <c r="D21" s="449"/>
      <c r="E21" s="448"/>
      <c r="F21" s="449"/>
      <c r="G21" s="130"/>
      <c r="H21" s="455"/>
      <c r="I21" s="456"/>
      <c r="J21" s="94"/>
      <c r="K21" s="94"/>
      <c r="L21" s="94"/>
      <c r="M21" s="315">
        <f>+H21*J21</f>
        <v>0</v>
      </c>
      <c r="N21" s="315">
        <f t="shared" si="0"/>
        <v>0</v>
      </c>
      <c r="O21" s="310">
        <f>H21*L21</f>
        <v>0</v>
      </c>
      <c r="P21" s="337"/>
      <c r="Q21" s="337"/>
      <c r="R21" s="337"/>
      <c r="S21" s="337"/>
      <c r="T21" s="319"/>
    </row>
    <row r="22" spans="2:20" ht="13" x14ac:dyDescent="0.15">
      <c r="B22" s="93"/>
      <c r="C22" s="448"/>
      <c r="D22" s="449"/>
      <c r="E22" s="448"/>
      <c r="F22" s="449"/>
      <c r="G22" s="130"/>
      <c r="H22" s="455"/>
      <c r="I22" s="456"/>
      <c r="J22" s="94"/>
      <c r="K22" s="94"/>
      <c r="L22" s="94"/>
      <c r="M22" s="315">
        <f t="shared" ref="M22:M55" si="1">+H22*J22</f>
        <v>0</v>
      </c>
      <c r="N22" s="315">
        <f t="shared" si="0"/>
        <v>0</v>
      </c>
      <c r="O22" s="310">
        <f t="shared" ref="O22:O55" si="2">H22*L22</f>
        <v>0</v>
      </c>
      <c r="P22" s="337"/>
      <c r="Q22" s="337"/>
      <c r="R22" s="337"/>
      <c r="S22" s="337"/>
      <c r="T22" s="319"/>
    </row>
    <row r="23" spans="2:20" ht="13" x14ac:dyDescent="0.15">
      <c r="B23" s="93"/>
      <c r="C23" s="448"/>
      <c r="D23" s="449"/>
      <c r="E23" s="448"/>
      <c r="F23" s="449"/>
      <c r="G23" s="130"/>
      <c r="H23" s="455"/>
      <c r="I23" s="456"/>
      <c r="J23" s="94"/>
      <c r="K23" s="94"/>
      <c r="L23" s="94"/>
      <c r="M23" s="315">
        <f t="shared" si="1"/>
        <v>0</v>
      </c>
      <c r="N23" s="315">
        <f t="shared" si="0"/>
        <v>0</v>
      </c>
      <c r="O23" s="310">
        <f t="shared" si="2"/>
        <v>0</v>
      </c>
      <c r="P23" s="337"/>
      <c r="Q23" s="337"/>
      <c r="R23" s="337"/>
      <c r="S23" s="337"/>
      <c r="T23" s="319"/>
    </row>
    <row r="24" spans="2:20" ht="13" x14ac:dyDescent="0.15">
      <c r="B24" s="93"/>
      <c r="C24" s="448"/>
      <c r="D24" s="449"/>
      <c r="E24" s="448"/>
      <c r="F24" s="449"/>
      <c r="G24" s="130"/>
      <c r="H24" s="455"/>
      <c r="I24" s="456"/>
      <c r="J24" s="94"/>
      <c r="K24" s="94"/>
      <c r="L24" s="94"/>
      <c r="M24" s="315">
        <f t="shared" si="1"/>
        <v>0</v>
      </c>
      <c r="N24" s="315">
        <f t="shared" si="0"/>
        <v>0</v>
      </c>
      <c r="O24" s="310">
        <f t="shared" si="2"/>
        <v>0</v>
      </c>
      <c r="P24" s="337"/>
      <c r="Q24" s="337"/>
      <c r="R24" s="337"/>
      <c r="S24" s="337"/>
      <c r="T24" s="319"/>
    </row>
    <row r="25" spans="2:20" ht="13" x14ac:dyDescent="0.15">
      <c r="B25" s="93"/>
      <c r="C25" s="448"/>
      <c r="D25" s="449"/>
      <c r="E25" s="448"/>
      <c r="F25" s="449"/>
      <c r="G25" s="130"/>
      <c r="H25" s="455"/>
      <c r="I25" s="456"/>
      <c r="J25" s="94"/>
      <c r="K25" s="94"/>
      <c r="L25" s="94"/>
      <c r="M25" s="315">
        <f t="shared" si="1"/>
        <v>0</v>
      </c>
      <c r="N25" s="315">
        <f t="shared" si="0"/>
        <v>0</v>
      </c>
      <c r="O25" s="310">
        <f t="shared" si="2"/>
        <v>0</v>
      </c>
      <c r="P25" s="337"/>
      <c r="Q25" s="337"/>
      <c r="R25" s="337"/>
      <c r="S25" s="337"/>
      <c r="T25" s="319"/>
    </row>
    <row r="26" spans="2:20" ht="13" x14ac:dyDescent="0.15">
      <c r="B26" s="93"/>
      <c r="C26" s="448"/>
      <c r="D26" s="449"/>
      <c r="E26" s="448"/>
      <c r="F26" s="449"/>
      <c r="G26" s="130"/>
      <c r="H26" s="455"/>
      <c r="I26" s="456"/>
      <c r="J26" s="94"/>
      <c r="K26" s="94"/>
      <c r="L26" s="94"/>
      <c r="M26" s="315">
        <f t="shared" si="1"/>
        <v>0</v>
      </c>
      <c r="N26" s="315">
        <f t="shared" si="0"/>
        <v>0</v>
      </c>
      <c r="O26" s="310">
        <f t="shared" si="2"/>
        <v>0</v>
      </c>
      <c r="P26" s="337"/>
      <c r="Q26" s="337"/>
      <c r="R26" s="337"/>
      <c r="S26" s="337"/>
      <c r="T26" s="319"/>
    </row>
    <row r="27" spans="2:20" ht="13" x14ac:dyDescent="0.15">
      <c r="B27" s="93"/>
      <c r="C27" s="448"/>
      <c r="D27" s="449"/>
      <c r="E27" s="448"/>
      <c r="F27" s="449"/>
      <c r="G27" s="130"/>
      <c r="H27" s="455"/>
      <c r="I27" s="456"/>
      <c r="J27" s="94"/>
      <c r="K27" s="94"/>
      <c r="L27" s="94"/>
      <c r="M27" s="315">
        <f t="shared" si="1"/>
        <v>0</v>
      </c>
      <c r="N27" s="315">
        <f t="shared" si="0"/>
        <v>0</v>
      </c>
      <c r="O27" s="310">
        <f t="shared" si="2"/>
        <v>0</v>
      </c>
      <c r="P27" s="337"/>
      <c r="Q27" s="337"/>
      <c r="R27" s="337"/>
      <c r="S27" s="337"/>
      <c r="T27" s="319"/>
    </row>
    <row r="28" spans="2:20" ht="13" x14ac:dyDescent="0.15">
      <c r="B28" s="93"/>
      <c r="C28" s="448"/>
      <c r="D28" s="449"/>
      <c r="E28" s="448"/>
      <c r="F28" s="449"/>
      <c r="G28" s="130"/>
      <c r="H28" s="455"/>
      <c r="I28" s="456"/>
      <c r="J28" s="94"/>
      <c r="K28" s="94"/>
      <c r="L28" s="94"/>
      <c r="M28" s="315">
        <f t="shared" si="1"/>
        <v>0</v>
      </c>
      <c r="N28" s="315">
        <f t="shared" si="0"/>
        <v>0</v>
      </c>
      <c r="O28" s="310">
        <f t="shared" si="2"/>
        <v>0</v>
      </c>
      <c r="P28" s="337"/>
      <c r="Q28" s="337"/>
      <c r="R28" s="337"/>
      <c r="S28" s="337"/>
      <c r="T28" s="319"/>
    </row>
    <row r="29" spans="2:20" ht="13" x14ac:dyDescent="0.15">
      <c r="B29" s="93"/>
      <c r="C29" s="448"/>
      <c r="D29" s="449"/>
      <c r="E29" s="448"/>
      <c r="F29" s="449"/>
      <c r="G29" s="130"/>
      <c r="H29" s="455"/>
      <c r="I29" s="456"/>
      <c r="J29" s="94"/>
      <c r="K29" s="94"/>
      <c r="L29" s="94"/>
      <c r="M29" s="315">
        <f t="shared" si="1"/>
        <v>0</v>
      </c>
      <c r="N29" s="315">
        <f t="shared" si="0"/>
        <v>0</v>
      </c>
      <c r="O29" s="310">
        <f t="shared" si="2"/>
        <v>0</v>
      </c>
      <c r="P29" s="337"/>
      <c r="Q29" s="337"/>
      <c r="R29" s="337"/>
      <c r="S29" s="337"/>
      <c r="T29" s="319"/>
    </row>
    <row r="30" spans="2:20" ht="13" x14ac:dyDescent="0.15">
      <c r="B30" s="93"/>
      <c r="C30" s="448"/>
      <c r="D30" s="449"/>
      <c r="E30" s="448"/>
      <c r="F30" s="449"/>
      <c r="G30" s="130"/>
      <c r="H30" s="455"/>
      <c r="I30" s="456"/>
      <c r="J30" s="94"/>
      <c r="K30" s="94"/>
      <c r="L30" s="94"/>
      <c r="M30" s="315">
        <f t="shared" si="1"/>
        <v>0</v>
      </c>
      <c r="N30" s="315">
        <f t="shared" si="0"/>
        <v>0</v>
      </c>
      <c r="O30" s="310">
        <f t="shared" si="2"/>
        <v>0</v>
      </c>
      <c r="P30" s="337"/>
      <c r="Q30" s="337"/>
      <c r="R30" s="337"/>
      <c r="S30" s="337"/>
      <c r="T30" s="319"/>
    </row>
    <row r="31" spans="2:20" ht="13" x14ac:dyDescent="0.15">
      <c r="B31" s="93"/>
      <c r="C31" s="448"/>
      <c r="D31" s="449"/>
      <c r="E31" s="448"/>
      <c r="F31" s="449"/>
      <c r="G31" s="130"/>
      <c r="H31" s="455"/>
      <c r="I31" s="456"/>
      <c r="J31" s="94"/>
      <c r="K31" s="94"/>
      <c r="L31" s="94"/>
      <c r="M31" s="315">
        <f t="shared" si="1"/>
        <v>0</v>
      </c>
      <c r="N31" s="315">
        <f t="shared" si="0"/>
        <v>0</v>
      </c>
      <c r="O31" s="310">
        <f t="shared" si="2"/>
        <v>0</v>
      </c>
      <c r="P31" s="337"/>
      <c r="Q31" s="337"/>
      <c r="R31" s="337"/>
      <c r="S31" s="337"/>
      <c r="T31" s="319"/>
    </row>
    <row r="32" spans="2:20" ht="13" x14ac:dyDescent="0.15">
      <c r="B32" s="93"/>
      <c r="C32" s="448"/>
      <c r="D32" s="449"/>
      <c r="E32" s="448"/>
      <c r="F32" s="449"/>
      <c r="G32" s="130"/>
      <c r="H32" s="455"/>
      <c r="I32" s="456"/>
      <c r="J32" s="94"/>
      <c r="K32" s="94"/>
      <c r="L32" s="94"/>
      <c r="M32" s="315">
        <f t="shared" si="1"/>
        <v>0</v>
      </c>
      <c r="N32" s="315">
        <f t="shared" si="0"/>
        <v>0</v>
      </c>
      <c r="O32" s="310">
        <f t="shared" si="2"/>
        <v>0</v>
      </c>
      <c r="P32" s="337"/>
      <c r="Q32" s="337"/>
      <c r="R32" s="337"/>
      <c r="S32" s="337"/>
      <c r="T32" s="319"/>
    </row>
    <row r="33" spans="2:20" ht="13" x14ac:dyDescent="0.15">
      <c r="B33" s="93"/>
      <c r="C33" s="448"/>
      <c r="D33" s="449"/>
      <c r="E33" s="448"/>
      <c r="F33" s="449"/>
      <c r="G33" s="130"/>
      <c r="H33" s="455"/>
      <c r="I33" s="456"/>
      <c r="J33" s="94"/>
      <c r="K33" s="94"/>
      <c r="L33" s="94"/>
      <c r="M33" s="315">
        <f t="shared" si="1"/>
        <v>0</v>
      </c>
      <c r="N33" s="315">
        <f t="shared" si="0"/>
        <v>0</v>
      </c>
      <c r="O33" s="310">
        <f t="shared" si="2"/>
        <v>0</v>
      </c>
      <c r="P33" s="337"/>
      <c r="Q33" s="337"/>
      <c r="R33" s="337"/>
      <c r="S33" s="337"/>
      <c r="T33" s="319"/>
    </row>
    <row r="34" spans="2:20" ht="13" x14ac:dyDescent="0.15">
      <c r="B34" s="93"/>
      <c r="C34" s="448"/>
      <c r="D34" s="449"/>
      <c r="E34" s="448"/>
      <c r="F34" s="449"/>
      <c r="G34" s="130"/>
      <c r="H34" s="455"/>
      <c r="I34" s="456"/>
      <c r="J34" s="94"/>
      <c r="K34" s="94"/>
      <c r="L34" s="94"/>
      <c r="M34" s="315">
        <f t="shared" si="1"/>
        <v>0</v>
      </c>
      <c r="N34" s="315">
        <f t="shared" si="0"/>
        <v>0</v>
      </c>
      <c r="O34" s="310">
        <f t="shared" si="2"/>
        <v>0</v>
      </c>
      <c r="P34" s="337"/>
      <c r="Q34" s="337"/>
      <c r="R34" s="337"/>
      <c r="S34" s="337"/>
      <c r="T34" s="319"/>
    </row>
    <row r="35" spans="2:20" ht="13" x14ac:dyDescent="0.15">
      <c r="B35" s="93"/>
      <c r="C35" s="448"/>
      <c r="D35" s="449"/>
      <c r="E35" s="448"/>
      <c r="F35" s="449"/>
      <c r="G35" s="130"/>
      <c r="H35" s="455"/>
      <c r="I35" s="456"/>
      <c r="J35" s="94"/>
      <c r="K35" s="94"/>
      <c r="L35" s="94"/>
      <c r="M35" s="315">
        <f t="shared" si="1"/>
        <v>0</v>
      </c>
      <c r="N35" s="315">
        <f t="shared" si="0"/>
        <v>0</v>
      </c>
      <c r="O35" s="310">
        <f t="shared" si="2"/>
        <v>0</v>
      </c>
      <c r="P35" s="337"/>
      <c r="Q35" s="337"/>
      <c r="R35" s="337"/>
      <c r="S35" s="337"/>
      <c r="T35" s="319"/>
    </row>
    <row r="36" spans="2:20" ht="13" x14ac:dyDescent="0.15">
      <c r="B36" s="93"/>
      <c r="C36" s="448"/>
      <c r="D36" s="449"/>
      <c r="E36" s="448"/>
      <c r="F36" s="449"/>
      <c r="G36" s="130"/>
      <c r="H36" s="455"/>
      <c r="I36" s="456"/>
      <c r="J36" s="94"/>
      <c r="K36" s="94"/>
      <c r="L36" s="94"/>
      <c r="M36" s="315">
        <f t="shared" si="1"/>
        <v>0</v>
      </c>
      <c r="N36" s="315">
        <f t="shared" si="0"/>
        <v>0</v>
      </c>
      <c r="O36" s="310">
        <f t="shared" si="2"/>
        <v>0</v>
      </c>
      <c r="P36" s="337"/>
      <c r="Q36" s="337"/>
      <c r="R36" s="337"/>
      <c r="S36" s="337"/>
      <c r="T36" s="319"/>
    </row>
    <row r="37" spans="2:20" ht="13" x14ac:dyDescent="0.15">
      <c r="B37" s="93"/>
      <c r="C37" s="448"/>
      <c r="D37" s="449"/>
      <c r="E37" s="448"/>
      <c r="F37" s="449"/>
      <c r="G37" s="130"/>
      <c r="H37" s="455"/>
      <c r="I37" s="456"/>
      <c r="J37" s="94"/>
      <c r="K37" s="94"/>
      <c r="L37" s="94"/>
      <c r="M37" s="315">
        <f t="shared" si="1"/>
        <v>0</v>
      </c>
      <c r="N37" s="315">
        <f t="shared" si="0"/>
        <v>0</v>
      </c>
      <c r="O37" s="310">
        <f t="shared" si="2"/>
        <v>0</v>
      </c>
      <c r="P37" s="337"/>
      <c r="Q37" s="337"/>
      <c r="R37" s="337"/>
      <c r="S37" s="337"/>
      <c r="T37" s="319"/>
    </row>
    <row r="38" spans="2:20" ht="13" x14ac:dyDescent="0.15">
      <c r="B38" s="93"/>
      <c r="C38" s="448"/>
      <c r="D38" s="449"/>
      <c r="E38" s="448"/>
      <c r="F38" s="449"/>
      <c r="G38" s="130"/>
      <c r="H38" s="455"/>
      <c r="I38" s="456"/>
      <c r="J38" s="94"/>
      <c r="K38" s="94"/>
      <c r="L38" s="94"/>
      <c r="M38" s="315">
        <f t="shared" si="1"/>
        <v>0</v>
      </c>
      <c r="N38" s="315">
        <f t="shared" si="0"/>
        <v>0</v>
      </c>
      <c r="O38" s="310">
        <f t="shared" si="2"/>
        <v>0</v>
      </c>
      <c r="P38" s="337"/>
      <c r="Q38" s="337"/>
      <c r="R38" s="337"/>
      <c r="S38" s="337"/>
      <c r="T38" s="319"/>
    </row>
    <row r="39" spans="2:20" ht="13" x14ac:dyDescent="0.15">
      <c r="B39" s="93"/>
      <c r="C39" s="448"/>
      <c r="D39" s="449"/>
      <c r="E39" s="448"/>
      <c r="F39" s="449"/>
      <c r="G39" s="130"/>
      <c r="H39" s="455"/>
      <c r="I39" s="456"/>
      <c r="J39" s="94"/>
      <c r="K39" s="94"/>
      <c r="L39" s="94"/>
      <c r="M39" s="315">
        <f t="shared" si="1"/>
        <v>0</v>
      </c>
      <c r="N39" s="315">
        <f t="shared" si="0"/>
        <v>0</v>
      </c>
      <c r="O39" s="310">
        <f t="shared" si="2"/>
        <v>0</v>
      </c>
      <c r="P39" s="337"/>
      <c r="Q39" s="337"/>
      <c r="R39" s="337"/>
      <c r="S39" s="337"/>
      <c r="T39" s="319"/>
    </row>
    <row r="40" spans="2:20" ht="13" x14ac:dyDescent="0.15">
      <c r="B40" s="93"/>
      <c r="C40" s="448"/>
      <c r="D40" s="449"/>
      <c r="E40" s="448"/>
      <c r="F40" s="449"/>
      <c r="G40" s="130"/>
      <c r="H40" s="455"/>
      <c r="I40" s="456"/>
      <c r="J40" s="94"/>
      <c r="K40" s="94"/>
      <c r="L40" s="94"/>
      <c r="M40" s="315">
        <f t="shared" si="1"/>
        <v>0</v>
      </c>
      <c r="N40" s="315">
        <f t="shared" si="0"/>
        <v>0</v>
      </c>
      <c r="O40" s="310">
        <f t="shared" si="2"/>
        <v>0</v>
      </c>
      <c r="P40" s="337"/>
      <c r="Q40" s="337"/>
      <c r="R40" s="337"/>
      <c r="S40" s="337"/>
      <c r="T40" s="319"/>
    </row>
    <row r="41" spans="2:20" ht="13" x14ac:dyDescent="0.15">
      <c r="B41" s="93"/>
      <c r="C41" s="448"/>
      <c r="D41" s="449"/>
      <c r="E41" s="448"/>
      <c r="F41" s="449"/>
      <c r="G41" s="130"/>
      <c r="H41" s="455"/>
      <c r="I41" s="456"/>
      <c r="J41" s="94"/>
      <c r="K41" s="94"/>
      <c r="L41" s="94"/>
      <c r="M41" s="315">
        <f t="shared" si="1"/>
        <v>0</v>
      </c>
      <c r="N41" s="315">
        <f t="shared" si="0"/>
        <v>0</v>
      </c>
      <c r="O41" s="310">
        <f t="shared" si="2"/>
        <v>0</v>
      </c>
      <c r="P41" s="337"/>
      <c r="Q41" s="337"/>
      <c r="R41" s="337"/>
      <c r="S41" s="337"/>
      <c r="T41" s="319"/>
    </row>
    <row r="42" spans="2:20" ht="13" x14ac:dyDescent="0.15">
      <c r="B42" s="93"/>
      <c r="C42" s="448"/>
      <c r="D42" s="449"/>
      <c r="E42" s="448"/>
      <c r="F42" s="449"/>
      <c r="G42" s="130"/>
      <c r="H42" s="455"/>
      <c r="I42" s="456"/>
      <c r="J42" s="94"/>
      <c r="K42" s="94"/>
      <c r="L42" s="94"/>
      <c r="M42" s="315">
        <f t="shared" si="1"/>
        <v>0</v>
      </c>
      <c r="N42" s="315">
        <f t="shared" si="0"/>
        <v>0</v>
      </c>
      <c r="O42" s="310">
        <f t="shared" si="2"/>
        <v>0</v>
      </c>
      <c r="P42" s="337"/>
      <c r="Q42" s="337"/>
      <c r="R42" s="337"/>
      <c r="S42" s="337"/>
      <c r="T42" s="319"/>
    </row>
    <row r="43" spans="2:20" ht="13" x14ac:dyDescent="0.15">
      <c r="B43" s="93"/>
      <c r="C43" s="448"/>
      <c r="D43" s="449"/>
      <c r="E43" s="448"/>
      <c r="F43" s="449"/>
      <c r="G43" s="130"/>
      <c r="H43" s="455"/>
      <c r="I43" s="456"/>
      <c r="J43" s="94"/>
      <c r="K43" s="94"/>
      <c r="L43" s="94"/>
      <c r="M43" s="315">
        <f t="shared" si="1"/>
        <v>0</v>
      </c>
      <c r="N43" s="315">
        <f t="shared" si="0"/>
        <v>0</v>
      </c>
      <c r="O43" s="310">
        <f t="shared" si="2"/>
        <v>0</v>
      </c>
      <c r="P43" s="337"/>
      <c r="Q43" s="337"/>
      <c r="R43" s="337"/>
      <c r="S43" s="337"/>
      <c r="T43" s="319"/>
    </row>
    <row r="44" spans="2:20" ht="13" x14ac:dyDescent="0.15">
      <c r="B44" s="93"/>
      <c r="C44" s="448"/>
      <c r="D44" s="449"/>
      <c r="E44" s="448"/>
      <c r="F44" s="449"/>
      <c r="G44" s="130"/>
      <c r="H44" s="455"/>
      <c r="I44" s="456"/>
      <c r="J44" s="94"/>
      <c r="K44" s="94"/>
      <c r="L44" s="94"/>
      <c r="M44" s="315">
        <f t="shared" si="1"/>
        <v>0</v>
      </c>
      <c r="N44" s="315">
        <f t="shared" si="0"/>
        <v>0</v>
      </c>
      <c r="O44" s="310">
        <f t="shared" si="2"/>
        <v>0</v>
      </c>
      <c r="P44" s="337"/>
      <c r="Q44" s="337"/>
      <c r="R44" s="337"/>
      <c r="S44" s="337"/>
      <c r="T44" s="319"/>
    </row>
    <row r="45" spans="2:20" ht="13" x14ac:dyDescent="0.15">
      <c r="B45" s="93"/>
      <c r="C45" s="448"/>
      <c r="D45" s="449"/>
      <c r="E45" s="448"/>
      <c r="F45" s="449"/>
      <c r="G45" s="130"/>
      <c r="H45" s="455"/>
      <c r="I45" s="456"/>
      <c r="J45" s="94"/>
      <c r="K45" s="94"/>
      <c r="L45" s="94"/>
      <c r="M45" s="315">
        <f t="shared" si="1"/>
        <v>0</v>
      </c>
      <c r="N45" s="315">
        <f t="shared" si="0"/>
        <v>0</v>
      </c>
      <c r="O45" s="310">
        <f t="shared" si="2"/>
        <v>0</v>
      </c>
      <c r="P45" s="337"/>
      <c r="Q45" s="337"/>
      <c r="R45" s="337"/>
      <c r="S45" s="337"/>
      <c r="T45" s="319"/>
    </row>
    <row r="46" spans="2:20" ht="13" x14ac:dyDescent="0.15">
      <c r="B46" s="93"/>
      <c r="C46" s="448"/>
      <c r="D46" s="449"/>
      <c r="E46" s="448"/>
      <c r="F46" s="449"/>
      <c r="G46" s="130"/>
      <c r="H46" s="455"/>
      <c r="I46" s="456"/>
      <c r="J46" s="94"/>
      <c r="K46" s="94"/>
      <c r="L46" s="94"/>
      <c r="M46" s="315">
        <f t="shared" si="1"/>
        <v>0</v>
      </c>
      <c r="N46" s="315">
        <f t="shared" si="0"/>
        <v>0</v>
      </c>
      <c r="O46" s="310">
        <f t="shared" si="2"/>
        <v>0</v>
      </c>
      <c r="P46" s="337"/>
      <c r="Q46" s="337"/>
      <c r="R46" s="337"/>
      <c r="S46" s="337"/>
      <c r="T46" s="319"/>
    </row>
    <row r="47" spans="2:20" ht="13" x14ac:dyDescent="0.15">
      <c r="B47" s="93"/>
      <c r="C47" s="448"/>
      <c r="D47" s="449"/>
      <c r="E47" s="448"/>
      <c r="F47" s="449"/>
      <c r="G47" s="130"/>
      <c r="H47" s="455"/>
      <c r="I47" s="456"/>
      <c r="J47" s="94"/>
      <c r="K47" s="94"/>
      <c r="L47" s="94"/>
      <c r="M47" s="315">
        <f t="shared" si="1"/>
        <v>0</v>
      </c>
      <c r="N47" s="315">
        <f t="shared" si="0"/>
        <v>0</v>
      </c>
      <c r="O47" s="310">
        <f t="shared" si="2"/>
        <v>0</v>
      </c>
      <c r="P47" s="337"/>
      <c r="Q47" s="337"/>
      <c r="R47" s="337"/>
      <c r="S47" s="337"/>
      <c r="T47" s="319"/>
    </row>
    <row r="48" spans="2:20" ht="13" x14ac:dyDescent="0.15">
      <c r="B48" s="93"/>
      <c r="C48" s="448"/>
      <c r="D48" s="449"/>
      <c r="E48" s="448"/>
      <c r="F48" s="449"/>
      <c r="G48" s="130"/>
      <c r="H48" s="455"/>
      <c r="I48" s="456"/>
      <c r="J48" s="94"/>
      <c r="K48" s="94"/>
      <c r="L48" s="94"/>
      <c r="M48" s="315">
        <f t="shared" si="1"/>
        <v>0</v>
      </c>
      <c r="N48" s="315">
        <f t="shared" si="0"/>
        <v>0</v>
      </c>
      <c r="O48" s="310">
        <f t="shared" si="2"/>
        <v>0</v>
      </c>
      <c r="P48" s="337"/>
      <c r="Q48" s="337"/>
      <c r="R48" s="337"/>
      <c r="S48" s="337"/>
      <c r="T48" s="319"/>
    </row>
    <row r="49" spans="2:22" ht="13" x14ac:dyDescent="0.15">
      <c r="B49" s="93"/>
      <c r="C49" s="448"/>
      <c r="D49" s="449"/>
      <c r="E49" s="448"/>
      <c r="F49" s="449"/>
      <c r="G49" s="130"/>
      <c r="H49" s="455"/>
      <c r="I49" s="456"/>
      <c r="J49" s="94"/>
      <c r="K49" s="94"/>
      <c r="L49" s="94"/>
      <c r="M49" s="315">
        <f t="shared" si="1"/>
        <v>0</v>
      </c>
      <c r="N49" s="315">
        <f t="shared" si="0"/>
        <v>0</v>
      </c>
      <c r="O49" s="310">
        <f t="shared" si="2"/>
        <v>0</v>
      </c>
      <c r="P49" s="337"/>
      <c r="Q49" s="337"/>
      <c r="R49" s="337"/>
      <c r="S49" s="337"/>
      <c r="T49" s="319"/>
    </row>
    <row r="50" spans="2:22" ht="13" x14ac:dyDescent="0.15">
      <c r="B50" s="93"/>
      <c r="C50" s="448"/>
      <c r="D50" s="449"/>
      <c r="E50" s="448"/>
      <c r="F50" s="449"/>
      <c r="G50" s="130"/>
      <c r="H50" s="455"/>
      <c r="I50" s="456"/>
      <c r="J50" s="94"/>
      <c r="K50" s="94"/>
      <c r="L50" s="94"/>
      <c r="M50" s="315">
        <f t="shared" si="1"/>
        <v>0</v>
      </c>
      <c r="N50" s="315">
        <f t="shared" si="0"/>
        <v>0</v>
      </c>
      <c r="O50" s="310">
        <f t="shared" si="2"/>
        <v>0</v>
      </c>
      <c r="P50" s="337"/>
      <c r="Q50" s="337"/>
      <c r="R50" s="337"/>
      <c r="S50" s="337"/>
      <c r="T50" s="319"/>
    </row>
    <row r="51" spans="2:22" ht="13" x14ac:dyDescent="0.15">
      <c r="B51" s="93"/>
      <c r="C51" s="448"/>
      <c r="D51" s="449"/>
      <c r="E51" s="448"/>
      <c r="F51" s="449"/>
      <c r="G51" s="130"/>
      <c r="H51" s="455"/>
      <c r="I51" s="456"/>
      <c r="J51" s="94"/>
      <c r="K51" s="94"/>
      <c r="L51" s="94"/>
      <c r="M51" s="315">
        <f t="shared" si="1"/>
        <v>0</v>
      </c>
      <c r="N51" s="315">
        <f t="shared" si="0"/>
        <v>0</v>
      </c>
      <c r="O51" s="310">
        <f t="shared" si="2"/>
        <v>0</v>
      </c>
      <c r="P51" s="337"/>
      <c r="Q51" s="337"/>
      <c r="R51" s="337"/>
      <c r="S51" s="337"/>
      <c r="T51" s="319"/>
    </row>
    <row r="52" spans="2:22" ht="13" x14ac:dyDescent="0.15">
      <c r="B52" s="93"/>
      <c r="C52" s="448"/>
      <c r="D52" s="449"/>
      <c r="E52" s="448"/>
      <c r="F52" s="449"/>
      <c r="G52" s="130"/>
      <c r="H52" s="455"/>
      <c r="I52" s="456"/>
      <c r="J52" s="94"/>
      <c r="K52" s="94"/>
      <c r="L52" s="94"/>
      <c r="M52" s="315">
        <f t="shared" si="1"/>
        <v>0</v>
      </c>
      <c r="N52" s="315">
        <f t="shared" si="0"/>
        <v>0</v>
      </c>
      <c r="O52" s="310">
        <f t="shared" si="2"/>
        <v>0</v>
      </c>
      <c r="P52" s="337"/>
      <c r="Q52" s="337"/>
      <c r="R52" s="337"/>
      <c r="S52" s="337"/>
      <c r="T52" s="319"/>
    </row>
    <row r="53" spans="2:22" ht="13" x14ac:dyDescent="0.15">
      <c r="B53" s="93"/>
      <c r="C53" s="448"/>
      <c r="D53" s="449"/>
      <c r="E53" s="448"/>
      <c r="F53" s="449"/>
      <c r="G53" s="130"/>
      <c r="H53" s="455"/>
      <c r="I53" s="456"/>
      <c r="J53" s="94"/>
      <c r="K53" s="94"/>
      <c r="L53" s="94"/>
      <c r="M53" s="315">
        <f t="shared" si="1"/>
        <v>0</v>
      </c>
      <c r="N53" s="315">
        <f t="shared" si="0"/>
        <v>0</v>
      </c>
      <c r="O53" s="310">
        <f t="shared" si="2"/>
        <v>0</v>
      </c>
      <c r="P53" s="337"/>
      <c r="Q53" s="337"/>
      <c r="R53" s="337"/>
      <c r="S53" s="337"/>
      <c r="T53" s="319"/>
    </row>
    <row r="54" spans="2:22" ht="13" x14ac:dyDescent="0.15">
      <c r="B54" s="93"/>
      <c r="C54" s="448"/>
      <c r="D54" s="449"/>
      <c r="E54" s="448"/>
      <c r="F54" s="449"/>
      <c r="G54" s="130"/>
      <c r="H54" s="455"/>
      <c r="I54" s="456"/>
      <c r="J54" s="94"/>
      <c r="K54" s="94"/>
      <c r="L54" s="94"/>
      <c r="M54" s="315">
        <f t="shared" si="1"/>
        <v>0</v>
      </c>
      <c r="N54" s="315">
        <f t="shared" si="0"/>
        <v>0</v>
      </c>
      <c r="O54" s="310">
        <f t="shared" si="2"/>
        <v>0</v>
      </c>
      <c r="P54" s="337"/>
      <c r="Q54" s="337"/>
      <c r="R54" s="337"/>
      <c r="S54" s="337"/>
      <c r="T54" s="319"/>
    </row>
    <row r="55" spans="2:22" ht="13" x14ac:dyDescent="0.15">
      <c r="B55" s="93"/>
      <c r="C55" s="448"/>
      <c r="D55" s="449"/>
      <c r="E55" s="448"/>
      <c r="F55" s="449"/>
      <c r="G55" s="130"/>
      <c r="H55" s="455"/>
      <c r="I55" s="456"/>
      <c r="J55" s="94"/>
      <c r="K55" s="94"/>
      <c r="L55" s="94"/>
      <c r="M55" s="315">
        <f t="shared" si="1"/>
        <v>0</v>
      </c>
      <c r="N55" s="315">
        <f t="shared" si="0"/>
        <v>0</v>
      </c>
      <c r="O55" s="310">
        <f t="shared" si="2"/>
        <v>0</v>
      </c>
      <c r="P55" s="337"/>
      <c r="Q55" s="337"/>
      <c r="R55" s="337"/>
      <c r="S55" s="337"/>
      <c r="T55" s="319"/>
    </row>
    <row r="56" spans="2:22" ht="13" x14ac:dyDescent="0.15">
      <c r="B56" s="319"/>
      <c r="C56" s="319"/>
      <c r="D56" s="312"/>
      <c r="E56" s="312"/>
      <c r="F56" s="312"/>
      <c r="G56" s="312"/>
      <c r="H56" s="312"/>
      <c r="I56" s="312" t="s">
        <v>243</v>
      </c>
      <c r="J56" s="319"/>
      <c r="K56" s="319"/>
      <c r="L56" s="319"/>
      <c r="M56" s="167">
        <f>SUM(M20:M55)</f>
        <v>0</v>
      </c>
      <c r="N56" s="167">
        <f>SUM(N20:N55)</f>
        <v>0</v>
      </c>
      <c r="O56" s="167">
        <f>SUM(O20:O55)</f>
        <v>0</v>
      </c>
      <c r="P56" s="337"/>
      <c r="Q56" s="337"/>
      <c r="R56" s="337"/>
      <c r="S56" s="337"/>
      <c r="T56" s="319"/>
    </row>
    <row r="57" spans="2:22" ht="13" x14ac:dyDescent="0.15">
      <c r="B57" s="339"/>
      <c r="C57" s="312"/>
      <c r="D57" s="312"/>
      <c r="E57" s="319"/>
      <c r="F57" s="319"/>
      <c r="G57" s="319"/>
      <c r="H57" s="319"/>
      <c r="I57" s="319"/>
      <c r="J57" s="312"/>
      <c r="K57" s="312"/>
      <c r="L57" s="312"/>
      <c r="M57" s="73"/>
      <c r="N57" s="73"/>
      <c r="O57" s="73"/>
      <c r="P57" s="337"/>
      <c r="Q57" s="337"/>
      <c r="R57" s="337"/>
      <c r="S57" s="337"/>
      <c r="T57" s="319"/>
    </row>
    <row r="58" spans="2:22" ht="13" x14ac:dyDescent="0.15">
      <c r="B58" s="324" t="s">
        <v>244</v>
      </c>
      <c r="C58" s="324" t="s">
        <v>245</v>
      </c>
      <c r="D58" s="324"/>
      <c r="E58" s="325"/>
      <c r="F58" s="325"/>
      <c r="G58" s="325"/>
      <c r="H58" s="325"/>
      <c r="I58" s="325"/>
      <c r="J58" s="325"/>
      <c r="K58" s="325"/>
      <c r="L58" s="325"/>
      <c r="M58" s="325"/>
      <c r="N58" s="325"/>
      <c r="O58" s="325"/>
      <c r="P58" s="326"/>
      <c r="Q58" s="327"/>
      <c r="R58" s="327"/>
      <c r="S58" s="327"/>
      <c r="T58" s="319"/>
    </row>
    <row r="59" spans="2:22" ht="13" x14ac:dyDescent="0.15">
      <c r="B59" s="312"/>
      <c r="C59" s="312"/>
      <c r="D59" s="312"/>
      <c r="E59" s="319"/>
      <c r="F59" s="319"/>
      <c r="G59" s="319"/>
      <c r="H59" s="319"/>
      <c r="I59" s="319"/>
      <c r="J59" s="319"/>
      <c r="K59" s="319"/>
      <c r="L59" s="319"/>
      <c r="M59" s="319"/>
      <c r="N59" s="319"/>
      <c r="O59" s="319"/>
      <c r="P59" s="337"/>
      <c r="Q59" s="337"/>
      <c r="R59" s="337"/>
      <c r="S59" s="337"/>
      <c r="T59" s="319"/>
    </row>
    <row r="60" spans="2:22" ht="25.5" customHeight="1" x14ac:dyDescent="0.15">
      <c r="B60" s="319"/>
      <c r="C60" s="353"/>
      <c r="D60" s="354" t="str">
        <f>IF(COUNTA(D62:D83)&lt;COUNTA(E62:E83),"Let op! Vul ook de aanschafdatum in!","")</f>
        <v/>
      </c>
      <c r="E60" s="319"/>
      <c r="F60" s="355"/>
      <c r="G60" s="356"/>
      <c r="H60" s="356"/>
      <c r="I60" s="357"/>
      <c r="J60" s="439" t="s">
        <v>246</v>
      </c>
      <c r="K60" s="440"/>
      <c r="L60" s="441"/>
      <c r="M60" s="434" t="s">
        <v>236</v>
      </c>
      <c r="N60" s="435"/>
      <c r="O60" s="436"/>
      <c r="P60" s="352"/>
      <c r="Q60" s="352"/>
      <c r="R60" s="352"/>
      <c r="S60" s="352"/>
      <c r="T60" s="337"/>
      <c r="U60" s="358"/>
    </row>
    <row r="61" spans="2:22" ht="42" x14ac:dyDescent="0.15">
      <c r="B61" s="348" t="s">
        <v>237</v>
      </c>
      <c r="C61" s="72" t="s">
        <v>247</v>
      </c>
      <c r="D61" s="350" t="s">
        <v>248</v>
      </c>
      <c r="E61" s="349" t="s">
        <v>249</v>
      </c>
      <c r="F61" s="213" t="s">
        <v>250</v>
      </c>
      <c r="G61" s="359" t="s">
        <v>251</v>
      </c>
      <c r="H61" s="359" t="s">
        <v>252</v>
      </c>
      <c r="I61" s="359" t="s">
        <v>253</v>
      </c>
      <c r="J61" s="72" t="str">
        <f>+J19</f>
        <v>Industrieel onderzoek</v>
      </c>
      <c r="K61" s="72" t="str">
        <f>+K19</f>
        <v>Experimentele ontwikkeling</v>
      </c>
      <c r="L61" s="72" t="s">
        <v>254</v>
      </c>
      <c r="M61" s="72" t="str">
        <f>+J19</f>
        <v>Industrieel onderzoek</v>
      </c>
      <c r="N61" s="72" t="str">
        <f>+K19</f>
        <v>Experimentele ontwikkeling</v>
      </c>
      <c r="O61" s="72" t="s">
        <v>242</v>
      </c>
      <c r="P61" s="42"/>
      <c r="Q61" s="42"/>
      <c r="R61" s="42"/>
      <c r="S61" s="42"/>
      <c r="T61" s="337"/>
      <c r="U61" s="360" t="s">
        <v>255</v>
      </c>
    </row>
    <row r="62" spans="2:22" ht="13" x14ac:dyDescent="0.15">
      <c r="B62" s="93"/>
      <c r="C62" s="93"/>
      <c r="D62" s="95"/>
      <c r="E62" s="96"/>
      <c r="F62" s="97"/>
      <c r="G62" s="131">
        <f t="shared" ref="G62:G82" si="3">IFERROR(E62/F62,0)</f>
        <v>0</v>
      </c>
      <c r="H62" s="96"/>
      <c r="I62" s="132">
        <f>IFERROR(G62/H62,0)</f>
        <v>0</v>
      </c>
      <c r="J62" s="94"/>
      <c r="K62" s="94"/>
      <c r="L62" s="96"/>
      <c r="M62" s="315">
        <f>+H62*J62</f>
        <v>0</v>
      </c>
      <c r="N62" s="315">
        <f t="shared" ref="N62:N83" si="4">+H62*K62</f>
        <v>0</v>
      </c>
      <c r="O62" s="310">
        <f>I62*L62</f>
        <v>0</v>
      </c>
      <c r="P62" s="42"/>
      <c r="Q62" s="42"/>
      <c r="R62" s="42"/>
      <c r="S62" s="42"/>
      <c r="T62" s="337"/>
      <c r="U62" s="131" t="str">
        <f>IFERROR(IF(D62&gt;=Deelnemersoverzicht!$B$9,"Na startdatum aangekocht", IF(DATEDIF('Begroting P'!$D62,Startdatum,"D")&gt;0,IF((('Begroting P'!$F62-((DATEDIF($D62,Startdatum,"M")/12)))*($E62/$F62))&lt;0,"Dit is afgeschreven!",(('Begroting P'!$F62-((DATEDIF($D62,Startdatum,"M")/12)))*($E62/$F62))),($E62/$F62))),0)</f>
        <v>Na startdatum aangekocht</v>
      </c>
      <c r="V62" s="338"/>
    </row>
    <row r="63" spans="2:22" ht="13" x14ac:dyDescent="0.15">
      <c r="B63" s="93"/>
      <c r="C63" s="93"/>
      <c r="D63" s="95"/>
      <c r="E63" s="96"/>
      <c r="F63" s="97"/>
      <c r="G63" s="131">
        <f t="shared" si="3"/>
        <v>0</v>
      </c>
      <c r="H63" s="96"/>
      <c r="I63" s="132">
        <f t="shared" ref="I63:I83" si="5">IFERROR(G63/H63,0)</f>
        <v>0</v>
      </c>
      <c r="J63" s="94"/>
      <c r="K63" s="94"/>
      <c r="L63" s="96"/>
      <c r="M63" s="315">
        <f t="shared" ref="M63:M83" si="6">+H63*J63</f>
        <v>0</v>
      </c>
      <c r="N63" s="315">
        <f t="shared" si="4"/>
        <v>0</v>
      </c>
      <c r="O63" s="310">
        <f t="shared" ref="O63:O83" si="7">I63*L63</f>
        <v>0</v>
      </c>
      <c r="P63" s="42"/>
      <c r="Q63" s="42"/>
      <c r="R63" s="42"/>
      <c r="S63" s="42"/>
      <c r="T63" s="337"/>
      <c r="U63" s="131" t="str">
        <f>IFERROR(IF(D63&gt;=Deelnemersoverzicht!$B$9,"Na startdatum aangekocht", IF(DATEDIF('Begroting P'!$D63,Startdatum,"D")&gt;0,IF((('Begroting P'!$F63-((DATEDIF($D63,Startdatum,"M")/12)))*($E63/$F63))&lt;0,"Dit is afgeschreven!",(('Begroting P'!$F63-((DATEDIF($D63,Startdatum,"M")/12)))*($E63/$F63))),($E63/$F63))),0)</f>
        <v>Na startdatum aangekocht</v>
      </c>
    </row>
    <row r="64" spans="2:22" ht="13" x14ac:dyDescent="0.15">
      <c r="B64" s="93"/>
      <c r="C64" s="93"/>
      <c r="D64" s="95"/>
      <c r="E64" s="96"/>
      <c r="F64" s="97"/>
      <c r="G64" s="131">
        <f t="shared" si="3"/>
        <v>0</v>
      </c>
      <c r="H64" s="96"/>
      <c r="I64" s="132">
        <f t="shared" si="5"/>
        <v>0</v>
      </c>
      <c r="J64" s="94"/>
      <c r="K64" s="94"/>
      <c r="L64" s="96"/>
      <c r="M64" s="315">
        <f t="shared" si="6"/>
        <v>0</v>
      </c>
      <c r="N64" s="315">
        <f t="shared" si="4"/>
        <v>0</v>
      </c>
      <c r="O64" s="310">
        <f t="shared" si="7"/>
        <v>0</v>
      </c>
      <c r="P64" s="42"/>
      <c r="Q64" s="42"/>
      <c r="R64" s="42"/>
      <c r="S64" s="42"/>
      <c r="T64" s="337"/>
      <c r="U64" s="131" t="str">
        <f>IFERROR(IF(D64&gt;=Deelnemersoverzicht!$B$9,"Na startdatum aangekocht", IF(DATEDIF('Begroting P'!$D64,Startdatum,"D")&gt;0,IF((('Begroting P'!$F64-((DATEDIF($D64,Startdatum,"M")/12)))*($E64/$F64))&lt;0,"Dit is afgeschreven!",(('Begroting P'!$F64-((DATEDIF($D64,Startdatum,"M")/12)))*($E64/$F64))),($E64/$F64))),0)</f>
        <v>Na startdatum aangekocht</v>
      </c>
    </row>
    <row r="65" spans="2:21" ht="13" x14ac:dyDescent="0.15">
      <c r="B65" s="93"/>
      <c r="C65" s="93"/>
      <c r="D65" s="95"/>
      <c r="E65" s="96"/>
      <c r="F65" s="97"/>
      <c r="G65" s="131">
        <f t="shared" si="3"/>
        <v>0</v>
      </c>
      <c r="H65" s="96"/>
      <c r="I65" s="132">
        <f t="shared" si="5"/>
        <v>0</v>
      </c>
      <c r="J65" s="94"/>
      <c r="K65" s="94"/>
      <c r="L65" s="96"/>
      <c r="M65" s="315">
        <f t="shared" si="6"/>
        <v>0</v>
      </c>
      <c r="N65" s="315">
        <f t="shared" si="4"/>
        <v>0</v>
      </c>
      <c r="O65" s="310">
        <f t="shared" si="7"/>
        <v>0</v>
      </c>
      <c r="P65" s="42"/>
      <c r="Q65" s="42"/>
      <c r="R65" s="42"/>
      <c r="S65" s="42"/>
      <c r="T65" s="337"/>
      <c r="U65" s="131" t="str">
        <f>IFERROR(IF(D65&gt;=Deelnemersoverzicht!$B$9,"Na startdatum aangekocht", IF(DATEDIF('Begroting P'!$D65,Startdatum,"D")&gt;0,IF((('Begroting P'!$F65-((DATEDIF($D65,Startdatum,"M")/12)))*($E65/$F65))&lt;0,"Dit is afgeschreven!",(('Begroting P'!$F65-((DATEDIF($D65,Startdatum,"M")/12)))*($E65/$F65))),($E65/$F65))),0)</f>
        <v>Na startdatum aangekocht</v>
      </c>
    </row>
    <row r="66" spans="2:21" ht="13" x14ac:dyDescent="0.15">
      <c r="B66" s="93"/>
      <c r="C66" s="93"/>
      <c r="D66" s="95"/>
      <c r="E66" s="96"/>
      <c r="F66" s="97"/>
      <c r="G66" s="131">
        <f t="shared" si="3"/>
        <v>0</v>
      </c>
      <c r="H66" s="96"/>
      <c r="I66" s="132">
        <f t="shared" si="5"/>
        <v>0</v>
      </c>
      <c r="J66" s="94"/>
      <c r="K66" s="94"/>
      <c r="L66" s="96"/>
      <c r="M66" s="315">
        <f t="shared" si="6"/>
        <v>0</v>
      </c>
      <c r="N66" s="315">
        <f t="shared" si="4"/>
        <v>0</v>
      </c>
      <c r="O66" s="310">
        <f t="shared" si="7"/>
        <v>0</v>
      </c>
      <c r="P66" s="42"/>
      <c r="Q66" s="42"/>
      <c r="R66" s="42"/>
      <c r="S66" s="42"/>
      <c r="T66" s="337"/>
      <c r="U66" s="131" t="str">
        <f>IFERROR(IF(D66&gt;=Deelnemersoverzicht!$B$9,"Na startdatum aangekocht", IF(DATEDIF('Begroting P'!$D66,Startdatum,"D")&gt;0,IF((('Begroting P'!$F66-((DATEDIF($D66,Startdatum,"M")/12)))*($E66/$F66))&lt;0,"Dit is afgeschreven!",(('Begroting P'!$F66-((DATEDIF($D66,Startdatum,"M")/12)))*($E66/$F66))),($E66/$F66))),0)</f>
        <v>Na startdatum aangekocht</v>
      </c>
    </row>
    <row r="67" spans="2:21" ht="13" x14ac:dyDescent="0.15">
      <c r="B67" s="93"/>
      <c r="C67" s="93"/>
      <c r="D67" s="95"/>
      <c r="E67" s="96"/>
      <c r="F67" s="97"/>
      <c r="G67" s="131">
        <f t="shared" si="3"/>
        <v>0</v>
      </c>
      <c r="H67" s="96"/>
      <c r="I67" s="132">
        <f t="shared" si="5"/>
        <v>0</v>
      </c>
      <c r="J67" s="94"/>
      <c r="K67" s="94"/>
      <c r="L67" s="96"/>
      <c r="M67" s="315">
        <f t="shared" si="6"/>
        <v>0</v>
      </c>
      <c r="N67" s="315">
        <f t="shared" si="4"/>
        <v>0</v>
      </c>
      <c r="O67" s="310">
        <f t="shared" si="7"/>
        <v>0</v>
      </c>
      <c r="P67" s="42"/>
      <c r="Q67" s="42"/>
      <c r="R67" s="42"/>
      <c r="S67" s="42"/>
      <c r="T67" s="337"/>
      <c r="U67" s="131" t="str">
        <f>IFERROR(IF(D67&gt;=Deelnemersoverzicht!$B$9,"Na startdatum aangekocht", IF(DATEDIF('Begroting P'!$D67,Startdatum,"D")&gt;0,IF((('Begroting P'!$F67-((DATEDIF($D67,Startdatum,"M")/12)))*($E67/$F67))&lt;0,"Dit is afgeschreven!",(('Begroting P'!$F67-((DATEDIF($D67,Startdatum,"M")/12)))*($E67/$F67))),($E67/$F67))),0)</f>
        <v>Na startdatum aangekocht</v>
      </c>
    </row>
    <row r="68" spans="2:21" ht="13" x14ac:dyDescent="0.15">
      <c r="B68" s="93"/>
      <c r="C68" s="93"/>
      <c r="D68" s="95"/>
      <c r="E68" s="96"/>
      <c r="F68" s="97"/>
      <c r="G68" s="131">
        <f t="shared" si="3"/>
        <v>0</v>
      </c>
      <c r="H68" s="96"/>
      <c r="I68" s="132">
        <f t="shared" si="5"/>
        <v>0</v>
      </c>
      <c r="J68" s="94"/>
      <c r="K68" s="94"/>
      <c r="L68" s="96"/>
      <c r="M68" s="315">
        <f t="shared" si="6"/>
        <v>0</v>
      </c>
      <c r="N68" s="315">
        <f t="shared" si="4"/>
        <v>0</v>
      </c>
      <c r="O68" s="310">
        <f t="shared" si="7"/>
        <v>0</v>
      </c>
      <c r="P68" s="42"/>
      <c r="Q68" s="42"/>
      <c r="R68" s="42"/>
      <c r="S68" s="42"/>
      <c r="T68" s="337"/>
      <c r="U68" s="131" t="str">
        <f>IFERROR(IF(D68&gt;=Deelnemersoverzicht!$B$9,"Na startdatum aangekocht", IF(DATEDIF('Begroting P'!$D68,Startdatum,"D")&gt;0,IF((('Begroting P'!$F68-((DATEDIF($D68,Startdatum,"M")/12)))*($E68/$F68))&lt;0,"Dit is afgeschreven!",(('Begroting P'!$F68-((DATEDIF($D68,Startdatum,"M")/12)))*($E68/$F68))),($E68/$F68))),0)</f>
        <v>Na startdatum aangekocht</v>
      </c>
    </row>
    <row r="69" spans="2:21" ht="13" x14ac:dyDescent="0.15">
      <c r="B69" s="93"/>
      <c r="C69" s="93"/>
      <c r="D69" s="95"/>
      <c r="E69" s="96"/>
      <c r="F69" s="97"/>
      <c r="G69" s="131">
        <f t="shared" si="3"/>
        <v>0</v>
      </c>
      <c r="H69" s="96"/>
      <c r="I69" s="132">
        <f t="shared" si="5"/>
        <v>0</v>
      </c>
      <c r="J69" s="94"/>
      <c r="K69" s="94"/>
      <c r="L69" s="96"/>
      <c r="M69" s="315">
        <f t="shared" si="6"/>
        <v>0</v>
      </c>
      <c r="N69" s="315">
        <f t="shared" si="4"/>
        <v>0</v>
      </c>
      <c r="O69" s="310">
        <f t="shared" si="7"/>
        <v>0</v>
      </c>
      <c r="P69" s="42"/>
      <c r="Q69" s="42"/>
      <c r="R69" s="42"/>
      <c r="S69" s="42"/>
      <c r="T69" s="337"/>
      <c r="U69" s="131" t="str">
        <f>IFERROR(IF(D69&gt;=Deelnemersoverzicht!$B$9,"Na startdatum aangekocht", IF(DATEDIF('Begroting P'!$D69,Startdatum,"D")&gt;0,IF((('Begroting P'!$F69-((DATEDIF($D69,Startdatum,"M")/12)))*($E69/$F69))&lt;0,"Dit is afgeschreven!",(('Begroting P'!$F69-((DATEDIF($D69,Startdatum,"M")/12)))*($E69/$F69))),($E69/$F69))),0)</f>
        <v>Na startdatum aangekocht</v>
      </c>
    </row>
    <row r="70" spans="2:21" ht="13" x14ac:dyDescent="0.15">
      <c r="B70" s="93"/>
      <c r="C70" s="93"/>
      <c r="D70" s="95"/>
      <c r="E70" s="96"/>
      <c r="F70" s="97"/>
      <c r="G70" s="131">
        <f t="shared" si="3"/>
        <v>0</v>
      </c>
      <c r="H70" s="96"/>
      <c r="I70" s="132">
        <f t="shared" si="5"/>
        <v>0</v>
      </c>
      <c r="J70" s="94"/>
      <c r="K70" s="94"/>
      <c r="L70" s="96"/>
      <c r="M70" s="315">
        <f t="shared" si="6"/>
        <v>0</v>
      </c>
      <c r="N70" s="315">
        <f t="shared" si="4"/>
        <v>0</v>
      </c>
      <c r="O70" s="310">
        <f t="shared" si="7"/>
        <v>0</v>
      </c>
      <c r="P70" s="42"/>
      <c r="Q70" s="42"/>
      <c r="R70" s="42"/>
      <c r="S70" s="42"/>
      <c r="T70" s="337"/>
      <c r="U70" s="131" t="str">
        <f>IFERROR(IF(D70&gt;=Deelnemersoverzicht!$B$9,"Na startdatum aangekocht", IF(DATEDIF('Begroting P'!$D70,Startdatum,"D")&gt;0,IF((('Begroting P'!$F70-((DATEDIF($D70,Startdatum,"M")/12)))*($E70/$F70))&lt;0,"Dit is afgeschreven!",(('Begroting P'!$F70-((DATEDIF($D70,Startdatum,"M")/12)))*($E70/$F70))),($E70/$F70))),0)</f>
        <v>Na startdatum aangekocht</v>
      </c>
    </row>
    <row r="71" spans="2:21" ht="13" x14ac:dyDescent="0.15">
      <c r="B71" s="93"/>
      <c r="C71" s="93"/>
      <c r="D71" s="95"/>
      <c r="E71" s="96"/>
      <c r="F71" s="97"/>
      <c r="G71" s="131">
        <f t="shared" si="3"/>
        <v>0</v>
      </c>
      <c r="H71" s="96"/>
      <c r="I71" s="132">
        <f t="shared" si="5"/>
        <v>0</v>
      </c>
      <c r="J71" s="94"/>
      <c r="K71" s="94"/>
      <c r="L71" s="96"/>
      <c r="M71" s="315">
        <f t="shared" si="6"/>
        <v>0</v>
      </c>
      <c r="N71" s="315">
        <f t="shared" si="4"/>
        <v>0</v>
      </c>
      <c r="O71" s="310">
        <f t="shared" si="7"/>
        <v>0</v>
      </c>
      <c r="P71" s="42"/>
      <c r="Q71" s="42"/>
      <c r="R71" s="42"/>
      <c r="S71" s="42"/>
      <c r="T71" s="337"/>
      <c r="U71" s="131" t="str">
        <f>IFERROR(IF(D71&gt;=Deelnemersoverzicht!$B$9,"Na startdatum aangekocht", IF(DATEDIF('Begroting P'!$D71,Startdatum,"D")&gt;0,IF((('Begroting P'!$F71-((DATEDIF($D71,Startdatum,"M")/12)))*($E71/$F71))&lt;0,"Dit is afgeschreven!",(('Begroting P'!$F71-((DATEDIF($D71,Startdatum,"M")/12)))*($E71/$F71))),($E71/$F71))),0)</f>
        <v>Na startdatum aangekocht</v>
      </c>
    </row>
    <row r="72" spans="2:21" ht="13" x14ac:dyDescent="0.15">
      <c r="B72" s="93"/>
      <c r="C72" s="93"/>
      <c r="D72" s="95"/>
      <c r="E72" s="96"/>
      <c r="F72" s="97"/>
      <c r="G72" s="131">
        <f t="shared" si="3"/>
        <v>0</v>
      </c>
      <c r="H72" s="96"/>
      <c r="I72" s="132">
        <f t="shared" si="5"/>
        <v>0</v>
      </c>
      <c r="J72" s="94"/>
      <c r="K72" s="94"/>
      <c r="L72" s="96"/>
      <c r="M72" s="315">
        <f t="shared" si="6"/>
        <v>0</v>
      </c>
      <c r="N72" s="315">
        <f t="shared" si="4"/>
        <v>0</v>
      </c>
      <c r="O72" s="310">
        <f t="shared" si="7"/>
        <v>0</v>
      </c>
      <c r="P72" s="42"/>
      <c r="Q72" s="42"/>
      <c r="R72" s="42"/>
      <c r="S72" s="42"/>
      <c r="T72" s="337"/>
      <c r="U72" s="131" t="str">
        <f>IFERROR(IF(D72&gt;=Deelnemersoverzicht!$B$9,"Na startdatum aangekocht", IF(DATEDIF('Begroting P'!$D72,Startdatum,"D")&gt;0,IF((('Begroting P'!$F72-((DATEDIF($D72,Startdatum,"M")/12)))*($E72/$F72))&lt;0,"Dit is afgeschreven!",(('Begroting P'!$F72-((DATEDIF($D72,Startdatum,"M")/12)))*($E72/$F72))),($E72/$F72))),0)</f>
        <v>Na startdatum aangekocht</v>
      </c>
    </row>
    <row r="73" spans="2:21" ht="13" x14ac:dyDescent="0.15">
      <c r="B73" s="93"/>
      <c r="C73" s="93"/>
      <c r="D73" s="95"/>
      <c r="E73" s="96"/>
      <c r="F73" s="97"/>
      <c r="G73" s="131">
        <f t="shared" si="3"/>
        <v>0</v>
      </c>
      <c r="H73" s="96"/>
      <c r="I73" s="132">
        <f t="shared" si="5"/>
        <v>0</v>
      </c>
      <c r="J73" s="94"/>
      <c r="K73" s="94"/>
      <c r="L73" s="96"/>
      <c r="M73" s="315">
        <f t="shared" si="6"/>
        <v>0</v>
      </c>
      <c r="N73" s="315">
        <f t="shared" si="4"/>
        <v>0</v>
      </c>
      <c r="O73" s="310">
        <f t="shared" si="7"/>
        <v>0</v>
      </c>
      <c r="P73" s="42"/>
      <c r="Q73" s="42"/>
      <c r="R73" s="42"/>
      <c r="S73" s="42"/>
      <c r="T73" s="337"/>
      <c r="U73" s="131" t="str">
        <f>IFERROR(IF(D73&gt;=Deelnemersoverzicht!$B$9,"Na startdatum aangekocht", IF(DATEDIF('Begroting P'!$D73,Startdatum,"D")&gt;0,IF((('Begroting P'!$F73-((DATEDIF($D73,Startdatum,"M")/12)))*($E73/$F73))&lt;0,"Dit is afgeschreven!",(('Begroting P'!$F73-((DATEDIF($D73,Startdatum,"M")/12)))*($E73/$F73))),($E73/$F73))),0)</f>
        <v>Na startdatum aangekocht</v>
      </c>
    </row>
    <row r="74" spans="2:21" ht="13" x14ac:dyDescent="0.15">
      <c r="B74" s="93"/>
      <c r="C74" s="93"/>
      <c r="D74" s="95"/>
      <c r="E74" s="96"/>
      <c r="F74" s="97"/>
      <c r="G74" s="131">
        <f t="shared" si="3"/>
        <v>0</v>
      </c>
      <c r="H74" s="96"/>
      <c r="I74" s="132">
        <f t="shared" si="5"/>
        <v>0</v>
      </c>
      <c r="J74" s="94"/>
      <c r="K74" s="94"/>
      <c r="L74" s="96"/>
      <c r="M74" s="315">
        <f t="shared" si="6"/>
        <v>0</v>
      </c>
      <c r="N74" s="315">
        <f t="shared" si="4"/>
        <v>0</v>
      </c>
      <c r="O74" s="310">
        <f t="shared" si="7"/>
        <v>0</v>
      </c>
      <c r="P74" s="42"/>
      <c r="Q74" s="42"/>
      <c r="R74" s="42"/>
      <c r="S74" s="42"/>
      <c r="T74" s="337"/>
      <c r="U74" s="131" t="str">
        <f>IFERROR(IF(D74&gt;=Deelnemersoverzicht!$B$9,"Na startdatum aangekocht", IF(DATEDIF('Begroting P'!$D74,Startdatum,"D")&gt;0,IF((('Begroting P'!$F74-((DATEDIF($D74,Startdatum,"M")/12)))*($E74/$F74))&lt;0,"Dit is afgeschreven!",(('Begroting P'!$F74-((DATEDIF($D74,Startdatum,"M")/12)))*($E74/$F74))),($E74/$F74))),0)</f>
        <v>Na startdatum aangekocht</v>
      </c>
    </row>
    <row r="75" spans="2:21" ht="13" x14ac:dyDescent="0.15">
      <c r="B75" s="93"/>
      <c r="C75" s="93"/>
      <c r="D75" s="95"/>
      <c r="E75" s="96"/>
      <c r="F75" s="97"/>
      <c r="G75" s="131">
        <f t="shared" si="3"/>
        <v>0</v>
      </c>
      <c r="H75" s="96"/>
      <c r="I75" s="132">
        <f t="shared" si="5"/>
        <v>0</v>
      </c>
      <c r="J75" s="94"/>
      <c r="K75" s="94"/>
      <c r="L75" s="96"/>
      <c r="M75" s="315">
        <f t="shared" si="6"/>
        <v>0</v>
      </c>
      <c r="N75" s="315">
        <f t="shared" si="4"/>
        <v>0</v>
      </c>
      <c r="O75" s="310">
        <f t="shared" si="7"/>
        <v>0</v>
      </c>
      <c r="P75" s="42"/>
      <c r="Q75" s="42"/>
      <c r="R75" s="42"/>
      <c r="S75" s="42"/>
      <c r="T75" s="337"/>
      <c r="U75" s="131" t="str">
        <f>IFERROR(IF(D75&gt;=Deelnemersoverzicht!$B$9,"Na startdatum aangekocht", IF(DATEDIF('Begroting P'!$D75,Startdatum,"D")&gt;0,IF((('Begroting P'!$F75-((DATEDIF($D75,Startdatum,"M")/12)))*($E75/$F75))&lt;0,"Dit is afgeschreven!",(('Begroting P'!$F75-((DATEDIF($D75,Startdatum,"M")/12)))*($E75/$F75))),($E75/$F75))),0)</f>
        <v>Na startdatum aangekocht</v>
      </c>
    </row>
    <row r="76" spans="2:21" ht="13" x14ac:dyDescent="0.15">
      <c r="B76" s="93"/>
      <c r="C76" s="93"/>
      <c r="D76" s="95"/>
      <c r="E76" s="96"/>
      <c r="F76" s="97"/>
      <c r="G76" s="131">
        <f t="shared" si="3"/>
        <v>0</v>
      </c>
      <c r="H76" s="96"/>
      <c r="I76" s="132">
        <f t="shared" si="5"/>
        <v>0</v>
      </c>
      <c r="J76" s="94"/>
      <c r="K76" s="94"/>
      <c r="L76" s="96"/>
      <c r="M76" s="315">
        <f t="shared" si="6"/>
        <v>0</v>
      </c>
      <c r="N76" s="315">
        <f t="shared" si="4"/>
        <v>0</v>
      </c>
      <c r="O76" s="310">
        <f t="shared" si="7"/>
        <v>0</v>
      </c>
      <c r="P76" s="42"/>
      <c r="Q76" s="42"/>
      <c r="R76" s="42"/>
      <c r="S76" s="42"/>
      <c r="T76" s="337"/>
      <c r="U76" s="131" t="str">
        <f>IFERROR(IF(D76&gt;=Deelnemersoverzicht!$B$9,"Na startdatum aangekocht", IF(DATEDIF('Begroting P'!$D76,Startdatum,"D")&gt;0,IF((('Begroting P'!$F76-((DATEDIF($D76,Startdatum,"M")/12)))*($E76/$F76))&lt;0,"Dit is afgeschreven!",(('Begroting P'!$F76-((DATEDIF($D76,Startdatum,"M")/12)))*($E76/$F76))),($E76/$F76))),0)</f>
        <v>Na startdatum aangekocht</v>
      </c>
    </row>
    <row r="77" spans="2:21" ht="13" x14ac:dyDescent="0.15">
      <c r="B77" s="93"/>
      <c r="C77" s="93"/>
      <c r="D77" s="95"/>
      <c r="E77" s="96"/>
      <c r="F77" s="97"/>
      <c r="G77" s="131">
        <f t="shared" si="3"/>
        <v>0</v>
      </c>
      <c r="H77" s="96"/>
      <c r="I77" s="132">
        <f t="shared" si="5"/>
        <v>0</v>
      </c>
      <c r="J77" s="94"/>
      <c r="K77" s="94"/>
      <c r="L77" s="96"/>
      <c r="M77" s="315">
        <f t="shared" si="6"/>
        <v>0</v>
      </c>
      <c r="N77" s="315">
        <f t="shared" si="4"/>
        <v>0</v>
      </c>
      <c r="O77" s="310">
        <f t="shared" si="7"/>
        <v>0</v>
      </c>
      <c r="P77" s="42"/>
      <c r="Q77" s="42"/>
      <c r="R77" s="42"/>
      <c r="S77" s="42"/>
      <c r="T77" s="337"/>
      <c r="U77" s="131" t="str">
        <f>IFERROR(IF(D77&gt;=Deelnemersoverzicht!$B$9,"Na startdatum aangekocht", IF(DATEDIF('Begroting P'!$D77,Startdatum,"D")&gt;0,IF((('Begroting P'!$F77-((DATEDIF($D77,Startdatum,"M")/12)))*($E77/$F77))&lt;0,"Dit is afgeschreven!",(('Begroting P'!$F77-((DATEDIF($D77,Startdatum,"M")/12)))*($E77/$F77))),($E77/$F77))),0)</f>
        <v>Na startdatum aangekocht</v>
      </c>
    </row>
    <row r="78" spans="2:21" ht="13" x14ac:dyDescent="0.15">
      <c r="B78" s="93"/>
      <c r="C78" s="93"/>
      <c r="D78" s="95"/>
      <c r="E78" s="96"/>
      <c r="F78" s="97"/>
      <c r="G78" s="131">
        <f t="shared" si="3"/>
        <v>0</v>
      </c>
      <c r="H78" s="96"/>
      <c r="I78" s="132">
        <f t="shared" si="5"/>
        <v>0</v>
      </c>
      <c r="J78" s="94"/>
      <c r="K78" s="94"/>
      <c r="L78" s="96"/>
      <c r="M78" s="315">
        <f t="shared" si="6"/>
        <v>0</v>
      </c>
      <c r="N78" s="315">
        <f t="shared" si="4"/>
        <v>0</v>
      </c>
      <c r="O78" s="310">
        <f t="shared" si="7"/>
        <v>0</v>
      </c>
      <c r="P78" s="42"/>
      <c r="Q78" s="42"/>
      <c r="R78" s="42"/>
      <c r="S78" s="42"/>
      <c r="T78" s="337"/>
      <c r="U78" s="131" t="str">
        <f>IFERROR(IF(D78&gt;=Deelnemersoverzicht!$B$9,"Na startdatum aangekocht", IF(DATEDIF('Begroting P'!$D78,Startdatum,"D")&gt;0,IF((('Begroting P'!$F78-((DATEDIF($D78,Startdatum,"M")/12)))*($E78/$F78))&lt;0,"Dit is afgeschreven!",(('Begroting P'!$F78-((DATEDIF($D78,Startdatum,"M")/12)))*($E78/$F78))),($E78/$F78))),0)</f>
        <v>Na startdatum aangekocht</v>
      </c>
    </row>
    <row r="79" spans="2:21" ht="13" x14ac:dyDescent="0.15">
      <c r="B79" s="93"/>
      <c r="C79" s="93"/>
      <c r="D79" s="95"/>
      <c r="E79" s="96"/>
      <c r="F79" s="97"/>
      <c r="G79" s="131">
        <f t="shared" si="3"/>
        <v>0</v>
      </c>
      <c r="H79" s="96"/>
      <c r="I79" s="132">
        <f t="shared" si="5"/>
        <v>0</v>
      </c>
      <c r="J79" s="94"/>
      <c r="K79" s="94"/>
      <c r="L79" s="96"/>
      <c r="M79" s="315">
        <f t="shared" si="6"/>
        <v>0</v>
      </c>
      <c r="N79" s="315">
        <f t="shared" si="4"/>
        <v>0</v>
      </c>
      <c r="O79" s="310">
        <f t="shared" si="7"/>
        <v>0</v>
      </c>
      <c r="P79" s="42"/>
      <c r="Q79" s="42"/>
      <c r="R79" s="42"/>
      <c r="S79" s="42"/>
      <c r="T79" s="337"/>
      <c r="U79" s="131" t="str">
        <f>IFERROR(IF(D79&gt;=Deelnemersoverzicht!$B$9,"Na startdatum aangekocht", IF(DATEDIF('Begroting P'!$D79,Startdatum,"D")&gt;0,IF((('Begroting P'!$F79-((DATEDIF($D79,Startdatum,"M")/12)))*($E79/$F79))&lt;0,"Dit is afgeschreven!",(('Begroting P'!$F79-((DATEDIF($D79,Startdatum,"M")/12)))*($E79/$F79))),($E79/$F79))),0)</f>
        <v>Na startdatum aangekocht</v>
      </c>
    </row>
    <row r="80" spans="2:21" ht="13" x14ac:dyDescent="0.15">
      <c r="B80" s="93"/>
      <c r="C80" s="93"/>
      <c r="D80" s="95"/>
      <c r="E80" s="96"/>
      <c r="F80" s="97"/>
      <c r="G80" s="131">
        <f t="shared" si="3"/>
        <v>0</v>
      </c>
      <c r="H80" s="96"/>
      <c r="I80" s="132">
        <f t="shared" si="5"/>
        <v>0</v>
      </c>
      <c r="J80" s="94"/>
      <c r="K80" s="94"/>
      <c r="L80" s="96"/>
      <c r="M80" s="315">
        <f t="shared" si="6"/>
        <v>0</v>
      </c>
      <c r="N80" s="315">
        <f t="shared" si="4"/>
        <v>0</v>
      </c>
      <c r="O80" s="310">
        <f t="shared" si="7"/>
        <v>0</v>
      </c>
      <c r="P80" s="42"/>
      <c r="Q80" s="42"/>
      <c r="R80" s="42"/>
      <c r="S80" s="42"/>
      <c r="T80" s="337"/>
      <c r="U80" s="131" t="str">
        <f>IFERROR(IF(D80&gt;=Deelnemersoverzicht!$B$9,"Na startdatum aangekocht", IF(DATEDIF('Begroting P'!$D80,Startdatum,"D")&gt;0,IF((('Begroting P'!$F80-((DATEDIF($D80,Startdatum,"M")/12)))*($E80/$F80))&lt;0,"Dit is afgeschreven!",(('Begroting P'!$F80-((DATEDIF($D80,Startdatum,"M")/12)))*($E80/$F80))),($E80/$F80))),0)</f>
        <v>Na startdatum aangekocht</v>
      </c>
    </row>
    <row r="81" spans="2:21" ht="13" x14ac:dyDescent="0.15">
      <c r="B81" s="93"/>
      <c r="C81" s="93"/>
      <c r="D81" s="95"/>
      <c r="E81" s="96"/>
      <c r="F81" s="97"/>
      <c r="G81" s="131">
        <f t="shared" si="3"/>
        <v>0</v>
      </c>
      <c r="H81" s="96"/>
      <c r="I81" s="132">
        <f t="shared" si="5"/>
        <v>0</v>
      </c>
      <c r="J81" s="94"/>
      <c r="K81" s="94"/>
      <c r="L81" s="96"/>
      <c r="M81" s="315">
        <f t="shared" si="6"/>
        <v>0</v>
      </c>
      <c r="N81" s="315">
        <f t="shared" si="4"/>
        <v>0</v>
      </c>
      <c r="O81" s="310">
        <f t="shared" si="7"/>
        <v>0</v>
      </c>
      <c r="P81" s="42"/>
      <c r="Q81" s="42"/>
      <c r="R81" s="42"/>
      <c r="S81" s="42"/>
      <c r="T81" s="337"/>
      <c r="U81" s="131" t="str">
        <f>IFERROR(IF(D81&gt;=Deelnemersoverzicht!$B$9,"Na startdatum aangekocht", IF(DATEDIF('Begroting P'!$D81,Startdatum,"D")&gt;0,IF((('Begroting P'!$F81-((DATEDIF($D81,Startdatum,"M")/12)))*($E81/$F81))&lt;0,"Dit is afgeschreven!",(('Begroting P'!$F81-((DATEDIF($D81,Startdatum,"M")/12)))*($E81/$F81))),($E81/$F81))),0)</f>
        <v>Na startdatum aangekocht</v>
      </c>
    </row>
    <row r="82" spans="2:21" ht="13" x14ac:dyDescent="0.15">
      <c r="B82" s="93"/>
      <c r="C82" s="93"/>
      <c r="D82" s="95"/>
      <c r="E82" s="96"/>
      <c r="F82" s="97"/>
      <c r="G82" s="131">
        <f t="shared" si="3"/>
        <v>0</v>
      </c>
      <c r="H82" s="96"/>
      <c r="I82" s="132">
        <f t="shared" si="5"/>
        <v>0</v>
      </c>
      <c r="J82" s="94"/>
      <c r="K82" s="94"/>
      <c r="L82" s="96"/>
      <c r="M82" s="315">
        <f t="shared" si="6"/>
        <v>0</v>
      </c>
      <c r="N82" s="315">
        <f t="shared" si="4"/>
        <v>0</v>
      </c>
      <c r="O82" s="310">
        <f t="shared" si="7"/>
        <v>0</v>
      </c>
      <c r="P82" s="42"/>
      <c r="Q82" s="42"/>
      <c r="R82" s="42"/>
      <c r="S82" s="42"/>
      <c r="T82" s="337"/>
      <c r="U82" s="131" t="str">
        <f>IFERROR(IF(D82&gt;=Deelnemersoverzicht!$B$9,"Na startdatum aangekocht", IF(DATEDIF('Begroting P'!$D82,Startdatum,"D")&gt;0,IF((('Begroting P'!$F82-((DATEDIF($D82,Startdatum,"M")/12)))*($E82/$F82))&lt;0,"Dit is afgeschreven!",(('Begroting P'!$F82-((DATEDIF($D82,Startdatum,"M")/12)))*($E82/$F82))),($E82/$F82))),0)</f>
        <v>Na startdatum aangekocht</v>
      </c>
    </row>
    <row r="83" spans="2:21" ht="13" x14ac:dyDescent="0.15">
      <c r="B83" s="93"/>
      <c r="C83" s="93"/>
      <c r="D83" s="95"/>
      <c r="E83" s="96"/>
      <c r="F83" s="97"/>
      <c r="G83" s="131">
        <f>IFERROR(E83/F83,0)</f>
        <v>0</v>
      </c>
      <c r="H83" s="96"/>
      <c r="I83" s="132">
        <f t="shared" si="5"/>
        <v>0</v>
      </c>
      <c r="J83" s="94"/>
      <c r="K83" s="94"/>
      <c r="L83" s="96"/>
      <c r="M83" s="315">
        <f t="shared" si="6"/>
        <v>0</v>
      </c>
      <c r="N83" s="315">
        <f t="shared" si="4"/>
        <v>0</v>
      </c>
      <c r="O83" s="310">
        <f t="shared" si="7"/>
        <v>0</v>
      </c>
      <c r="P83" s="42"/>
      <c r="Q83" s="42"/>
      <c r="R83" s="42"/>
      <c r="S83" s="42"/>
      <c r="T83" s="337"/>
      <c r="U83" s="131" t="str">
        <f>IFERROR(IF(D83&gt;=Deelnemersoverzicht!$B$9,"Na startdatum aangekocht", IF(DATEDIF('Begroting P'!$D83,Startdatum,"D")&gt;0,IF((('Begroting P'!$F83-((DATEDIF($D83,Startdatum,"M")/12)))*($E83/$F83))&lt;0,"Dit is afgeschreven!",(('Begroting P'!$F83-((DATEDIF($D83,Startdatum,"M")/12)))*($E83/$F83))),($E83/$F83))),0)</f>
        <v>Na startdatum aangekocht</v>
      </c>
    </row>
    <row r="84" spans="2:21" ht="13" x14ac:dyDescent="0.15">
      <c r="B84" s="312"/>
      <c r="C84" s="312"/>
      <c r="D84" s="312"/>
      <c r="E84" s="312"/>
      <c r="F84" s="312"/>
      <c r="G84" s="312"/>
      <c r="H84" s="312" t="s">
        <v>256</v>
      </c>
      <c r="I84" s="312"/>
      <c r="J84" s="312"/>
      <c r="K84" s="312"/>
      <c r="L84" s="312"/>
      <c r="M84" s="167">
        <f>SUM(M62:M83)</f>
        <v>0</v>
      </c>
      <c r="N84" s="167">
        <f>SUM(N62:N83)</f>
        <v>0</v>
      </c>
      <c r="O84" s="167">
        <f>SUM(O62:O83)</f>
        <v>0</v>
      </c>
      <c r="P84" s="42"/>
      <c r="Q84" s="42"/>
      <c r="R84" s="42"/>
      <c r="S84" s="42"/>
      <c r="T84" s="337"/>
    </row>
    <row r="85" spans="2:21" ht="13" x14ac:dyDescent="0.15">
      <c r="B85" s="319"/>
      <c r="C85" s="361"/>
      <c r="D85" s="319"/>
      <c r="E85" s="319"/>
      <c r="F85" s="319"/>
      <c r="G85" s="319"/>
      <c r="H85" s="319"/>
      <c r="I85" s="319"/>
      <c r="J85" s="319"/>
      <c r="K85" s="319"/>
      <c r="L85" s="319"/>
      <c r="M85" s="319"/>
      <c r="N85" s="319"/>
      <c r="O85" s="319"/>
      <c r="P85" s="42"/>
      <c r="Q85" s="42"/>
      <c r="R85" s="42"/>
      <c r="S85" s="42"/>
      <c r="T85" s="337"/>
    </row>
    <row r="86" spans="2:21" ht="13" x14ac:dyDescent="0.15">
      <c r="B86" s="324" t="s">
        <v>257</v>
      </c>
      <c r="C86" s="324" t="s">
        <v>258</v>
      </c>
      <c r="D86" s="325"/>
      <c r="E86" s="325"/>
      <c r="F86" s="325"/>
      <c r="G86" s="325"/>
      <c r="H86" s="325"/>
      <c r="I86" s="325"/>
      <c r="J86" s="325"/>
      <c r="K86" s="325"/>
      <c r="L86" s="325"/>
      <c r="M86" s="325"/>
      <c r="N86" s="325"/>
      <c r="O86" s="325"/>
      <c r="P86" s="326"/>
      <c r="Q86" s="327"/>
      <c r="R86" s="327"/>
      <c r="S86" s="327"/>
      <c r="T86" s="319"/>
    </row>
    <row r="87" spans="2:21" ht="13" x14ac:dyDescent="0.15">
      <c r="B87" s="312" t="s">
        <v>259</v>
      </c>
      <c r="C87" s="319"/>
      <c r="D87" s="319"/>
      <c r="E87" s="319"/>
      <c r="F87" s="319"/>
      <c r="G87" s="319"/>
      <c r="H87" s="319"/>
      <c r="I87" s="319"/>
      <c r="J87" s="319"/>
      <c r="K87" s="319"/>
      <c r="L87" s="319"/>
      <c r="M87" s="319"/>
      <c r="N87" s="319"/>
      <c r="O87" s="319"/>
      <c r="P87" s="337"/>
      <c r="Q87" s="337"/>
      <c r="R87" s="337"/>
      <c r="S87" s="337"/>
      <c r="T87" s="319"/>
    </row>
    <row r="88" spans="2:21" ht="25.5" customHeight="1" x14ac:dyDescent="0.2">
      <c r="D88" s="354" t="str">
        <f>IF(COUNTA(D90:D107)&lt;COUNTA(E90:E107),"Let op! Vul ook de aanschafdatum in!","")</f>
        <v/>
      </c>
      <c r="E88" s="363"/>
      <c r="F88" s="363"/>
      <c r="G88" s="364"/>
      <c r="H88" s="459"/>
      <c r="I88" s="460"/>
      <c r="J88" s="442" t="s">
        <v>260</v>
      </c>
      <c r="K88" s="443"/>
      <c r="L88" s="444"/>
      <c r="M88" s="434" t="s">
        <v>236</v>
      </c>
      <c r="N88" s="435"/>
      <c r="O88" s="436"/>
      <c r="P88" s="337"/>
      <c r="Q88" s="337"/>
      <c r="R88" s="337"/>
      <c r="S88" s="337"/>
      <c r="T88" s="319"/>
    </row>
    <row r="89" spans="2:21" ht="42" x14ac:dyDescent="0.15">
      <c r="B89" s="72" t="s">
        <v>237</v>
      </c>
      <c r="C89" s="365" t="s">
        <v>247</v>
      </c>
      <c r="D89" s="366" t="s">
        <v>261</v>
      </c>
      <c r="E89" s="367" t="s">
        <v>249</v>
      </c>
      <c r="F89" s="365" t="s">
        <v>250</v>
      </c>
      <c r="G89" s="368"/>
      <c r="H89" s="369" t="s">
        <v>262</v>
      </c>
      <c r="I89" s="359" t="s">
        <v>263</v>
      </c>
      <c r="J89" s="72" t="str">
        <f>+J19</f>
        <v>Industrieel onderzoek</v>
      </c>
      <c r="K89" s="72" t="str">
        <f>+K19</f>
        <v>Experimentele ontwikkeling</v>
      </c>
      <c r="L89" s="359" t="s">
        <v>254</v>
      </c>
      <c r="M89" s="72" t="str">
        <f>+J19</f>
        <v>Industrieel onderzoek</v>
      </c>
      <c r="N89" s="72" t="str">
        <f>+K19</f>
        <v>Experimentele ontwikkeling</v>
      </c>
      <c r="O89" s="72" t="s">
        <v>242</v>
      </c>
      <c r="P89" s="337"/>
      <c r="Q89" s="337"/>
      <c r="R89" s="337"/>
      <c r="S89" s="337"/>
      <c r="T89" s="319"/>
      <c r="U89" s="360" t="s">
        <v>255</v>
      </c>
    </row>
    <row r="90" spans="2:21" ht="13" x14ac:dyDescent="0.15">
      <c r="B90" s="98"/>
      <c r="C90" s="99"/>
      <c r="D90" s="95"/>
      <c r="E90" s="100"/>
      <c r="F90" s="206"/>
      <c r="G90" s="308"/>
      <c r="H90" s="370">
        <f>IFERROR(E90-I90,0)</f>
        <v>0</v>
      </c>
      <c r="I90" s="134">
        <f>IFERROR((E90/F90)*(Deelnemersoverzicht!$B$10-(DATEDIF(Startdatum,D90,"D")/365)),0)</f>
        <v>0</v>
      </c>
      <c r="J90" s="94"/>
      <c r="K90" s="94"/>
      <c r="L90" s="101"/>
      <c r="M90" s="315">
        <f t="shared" ref="M90:M107" si="8">+H90*J90</f>
        <v>0</v>
      </c>
      <c r="N90" s="315">
        <f t="shared" ref="N90:N107" si="9">+H90*K90</f>
        <v>0</v>
      </c>
      <c r="O90" s="310">
        <f>I90*L90</f>
        <v>0</v>
      </c>
      <c r="P90" s="337"/>
      <c r="Q90" s="337"/>
      <c r="R90" s="337"/>
      <c r="S90" s="337"/>
      <c r="T90" s="319"/>
      <c r="U90" s="131" t="str">
        <f>IFERROR(IF(D90&gt;=Deelnemersoverzicht!$B$9,"Na startdatum aangekocht", IF(DATEDIF('Begroting P'!$D90,Startdatum,"D")&gt;0,IF((('Begroting P'!$F90-((DATEDIF($D90,Startdatum,"M")/12)))*($E90/$F90))&lt;0,0,(('Begroting P'!$F90-((DATEDIF($D90,Startdatum,"M")/12)))*($E90/$F90))),($E90/$F90))),0)</f>
        <v>Na startdatum aangekocht</v>
      </c>
    </row>
    <row r="91" spans="2:21" ht="13" x14ac:dyDescent="0.15">
      <c r="B91" s="98"/>
      <c r="C91" s="99"/>
      <c r="D91" s="95"/>
      <c r="E91" s="100"/>
      <c r="F91" s="206"/>
      <c r="G91" s="308"/>
      <c r="H91" s="370">
        <f t="shared" ref="H91:H107" si="10">IFERROR(E91-I91,0)</f>
        <v>0</v>
      </c>
      <c r="I91" s="134">
        <f>IFERROR((E91/F91)*(Deelnemersoverzicht!$B$10-(DATEDIF(Startdatum,D91,"D")/365)),0)</f>
        <v>0</v>
      </c>
      <c r="J91" s="94"/>
      <c r="K91" s="94"/>
      <c r="L91" s="101"/>
      <c r="M91" s="315">
        <f t="shared" si="8"/>
        <v>0</v>
      </c>
      <c r="N91" s="315">
        <f t="shared" si="9"/>
        <v>0</v>
      </c>
      <c r="O91" s="310">
        <f t="shared" ref="O91:O107" si="11">I91*L91</f>
        <v>0</v>
      </c>
      <c r="P91" s="337"/>
      <c r="Q91" s="337"/>
      <c r="R91" s="337"/>
      <c r="S91" s="337"/>
      <c r="T91" s="319"/>
      <c r="U91" s="131" t="str">
        <f>IFERROR(IF(D91&gt;=Deelnemersoverzicht!$B$9,"Na startdatum aangekocht", IF(DATEDIF('Begroting P'!$D91,Startdatum,"D")&gt;0,IF((('Begroting P'!$F91-((DATEDIF($D91,Startdatum,"M")/12)))*($E91/$F91))&lt;0,0,(('Begroting P'!$F91-((DATEDIF($D91,Startdatum,"M")/12)))*($E91/$F91))),($E91/$F91))),0)</f>
        <v>Na startdatum aangekocht</v>
      </c>
    </row>
    <row r="92" spans="2:21" ht="13" x14ac:dyDescent="0.15">
      <c r="B92" s="98"/>
      <c r="C92" s="99"/>
      <c r="D92" s="95"/>
      <c r="E92" s="100"/>
      <c r="F92" s="206"/>
      <c r="G92" s="308"/>
      <c r="H92" s="370">
        <f t="shared" si="10"/>
        <v>0</v>
      </c>
      <c r="I92" s="134">
        <f>IFERROR((E92/F92)*(Deelnemersoverzicht!$B$10-(DATEDIF(Startdatum,D92,"D")/365)),0)</f>
        <v>0</v>
      </c>
      <c r="J92" s="94"/>
      <c r="K92" s="94"/>
      <c r="L92" s="101"/>
      <c r="M92" s="315">
        <f t="shared" si="8"/>
        <v>0</v>
      </c>
      <c r="N92" s="315">
        <f t="shared" si="9"/>
        <v>0</v>
      </c>
      <c r="O92" s="310">
        <f t="shared" si="11"/>
        <v>0</v>
      </c>
      <c r="P92" s="337"/>
      <c r="Q92" s="337"/>
      <c r="R92" s="337"/>
      <c r="S92" s="337"/>
      <c r="T92" s="319"/>
      <c r="U92" s="131" t="str">
        <f>IFERROR(IF(D92&gt;=Deelnemersoverzicht!$B$9,"Na startdatum aangekocht", IF(DATEDIF('Begroting P'!$D92,Startdatum,"D")&gt;0,IF((('Begroting P'!$F92-((DATEDIF($D92,Startdatum,"M")/12)))*($E92/$F92))&lt;0,0,(('Begroting P'!$F92-((DATEDIF($D92,Startdatum,"M")/12)))*($E92/$F92))),($E92/$F92))),0)</f>
        <v>Na startdatum aangekocht</v>
      </c>
    </row>
    <row r="93" spans="2:21" ht="13" x14ac:dyDescent="0.15">
      <c r="B93" s="98"/>
      <c r="C93" s="99"/>
      <c r="D93" s="95"/>
      <c r="E93" s="100"/>
      <c r="F93" s="206"/>
      <c r="G93" s="308"/>
      <c r="H93" s="370">
        <f t="shared" si="10"/>
        <v>0</v>
      </c>
      <c r="I93" s="134">
        <f>IFERROR((E93/F93)*(Deelnemersoverzicht!$B$10-(DATEDIF(Startdatum,D93,"D")/365)),0)</f>
        <v>0</v>
      </c>
      <c r="J93" s="94"/>
      <c r="K93" s="94"/>
      <c r="L93" s="101"/>
      <c r="M93" s="315">
        <f t="shared" si="8"/>
        <v>0</v>
      </c>
      <c r="N93" s="315">
        <f t="shared" si="9"/>
        <v>0</v>
      </c>
      <c r="O93" s="310">
        <f t="shared" si="11"/>
        <v>0</v>
      </c>
      <c r="P93" s="337"/>
      <c r="Q93" s="337"/>
      <c r="R93" s="337"/>
      <c r="S93" s="337"/>
      <c r="T93" s="319"/>
      <c r="U93" s="131" t="str">
        <f>IFERROR(IF(D93&gt;=Deelnemersoverzicht!$B$9,"Na startdatum aangekocht", IF(DATEDIF('Begroting P'!$D93,Startdatum,"D")&gt;0,IF((('Begroting P'!$F93-((DATEDIF($D93,Startdatum,"M")/12)))*($E93/$F93))&lt;0,0,(('Begroting P'!$F93-((DATEDIF($D93,Startdatum,"M")/12)))*($E93/$F93))),($E93/$F93))),0)</f>
        <v>Na startdatum aangekocht</v>
      </c>
    </row>
    <row r="94" spans="2:21" ht="13" x14ac:dyDescent="0.15">
      <c r="B94" s="98"/>
      <c r="C94" s="99"/>
      <c r="D94" s="95"/>
      <c r="E94" s="100"/>
      <c r="F94" s="206"/>
      <c r="G94" s="308"/>
      <c r="H94" s="370">
        <f t="shared" si="10"/>
        <v>0</v>
      </c>
      <c r="I94" s="134">
        <f>IFERROR((E94/F94)*(Deelnemersoverzicht!$B$10-(DATEDIF(Startdatum,D94,"D")/365)),0)</f>
        <v>0</v>
      </c>
      <c r="J94" s="94"/>
      <c r="K94" s="94"/>
      <c r="L94" s="101"/>
      <c r="M94" s="315">
        <f t="shared" si="8"/>
        <v>0</v>
      </c>
      <c r="N94" s="315">
        <f t="shared" si="9"/>
        <v>0</v>
      </c>
      <c r="O94" s="310">
        <f t="shared" si="11"/>
        <v>0</v>
      </c>
      <c r="P94" s="337"/>
      <c r="Q94" s="337"/>
      <c r="R94" s="337"/>
      <c r="S94" s="337"/>
      <c r="T94" s="319"/>
      <c r="U94" s="131" t="str">
        <f>IFERROR(IF(D94&gt;=Deelnemersoverzicht!$B$9,"Na startdatum aangekocht", IF(DATEDIF('Begroting P'!$D94,Startdatum,"D")&gt;0,IF((('Begroting P'!$F94-((DATEDIF($D94,Startdatum,"M")/12)))*($E94/$F94))&lt;0,0,(('Begroting P'!$F94-((DATEDIF($D94,Startdatum,"M")/12)))*($E94/$F94))),($E94/$F94))),0)</f>
        <v>Na startdatum aangekocht</v>
      </c>
    </row>
    <row r="95" spans="2:21" ht="13" x14ac:dyDescent="0.15">
      <c r="B95" s="98"/>
      <c r="C95" s="99"/>
      <c r="D95" s="95"/>
      <c r="E95" s="100"/>
      <c r="F95" s="206"/>
      <c r="G95" s="308"/>
      <c r="H95" s="370">
        <f t="shared" si="10"/>
        <v>0</v>
      </c>
      <c r="I95" s="134">
        <f>IFERROR((E95/F95)*(Deelnemersoverzicht!$B$10-(DATEDIF(Startdatum,D95,"D")/365)),0)</f>
        <v>0</v>
      </c>
      <c r="J95" s="94"/>
      <c r="K95" s="94"/>
      <c r="L95" s="101"/>
      <c r="M95" s="315">
        <f t="shared" si="8"/>
        <v>0</v>
      </c>
      <c r="N95" s="315">
        <f t="shared" si="9"/>
        <v>0</v>
      </c>
      <c r="O95" s="310">
        <f t="shared" si="11"/>
        <v>0</v>
      </c>
      <c r="P95" s="337"/>
      <c r="Q95" s="337"/>
      <c r="R95" s="337"/>
      <c r="S95" s="337"/>
      <c r="T95" s="319"/>
      <c r="U95" s="131" t="str">
        <f>IFERROR(IF(D95&gt;=Deelnemersoverzicht!$B$9,"Na startdatum aangekocht", IF(DATEDIF('Begroting P'!$D95,Startdatum,"D")&gt;0,IF((('Begroting P'!$F95-((DATEDIF($D95,Startdatum,"M")/12)))*($E95/$F95))&lt;0,0,(('Begroting P'!$F95-((DATEDIF($D95,Startdatum,"M")/12)))*($E95/$F95))),($E95/$F95))),0)</f>
        <v>Na startdatum aangekocht</v>
      </c>
    </row>
    <row r="96" spans="2:21" ht="13" x14ac:dyDescent="0.15">
      <c r="B96" s="98"/>
      <c r="C96" s="99"/>
      <c r="D96" s="95"/>
      <c r="E96" s="100"/>
      <c r="F96" s="206"/>
      <c r="G96" s="308"/>
      <c r="H96" s="370">
        <f t="shared" si="10"/>
        <v>0</v>
      </c>
      <c r="I96" s="134">
        <f>IFERROR((E96/F96)*(Deelnemersoverzicht!$B$10-(DATEDIF(Startdatum,D96,"D")/365)),0)</f>
        <v>0</v>
      </c>
      <c r="J96" s="94"/>
      <c r="K96" s="94"/>
      <c r="L96" s="101"/>
      <c r="M96" s="315">
        <f t="shared" si="8"/>
        <v>0</v>
      </c>
      <c r="N96" s="315">
        <f t="shared" si="9"/>
        <v>0</v>
      </c>
      <c r="O96" s="310">
        <f t="shared" si="11"/>
        <v>0</v>
      </c>
      <c r="P96" s="337"/>
      <c r="Q96" s="337"/>
      <c r="R96" s="337"/>
      <c r="S96" s="337"/>
      <c r="T96" s="319"/>
      <c r="U96" s="131" t="str">
        <f>IFERROR(IF(D96&gt;=Deelnemersoverzicht!$B$9,"Na startdatum aangekocht", IF(DATEDIF('Begroting P'!$D96,Startdatum,"D")&gt;0,IF((('Begroting P'!$F96-((DATEDIF($D96,Startdatum,"M")/12)))*($E96/$F96))&lt;0,0,(('Begroting P'!$F96-((DATEDIF($D96,Startdatum,"M")/12)))*($E96/$F96))),($E96/$F96))),0)</f>
        <v>Na startdatum aangekocht</v>
      </c>
    </row>
    <row r="97" spans="2:21" ht="13" x14ac:dyDescent="0.15">
      <c r="B97" s="98"/>
      <c r="C97" s="99"/>
      <c r="D97" s="95"/>
      <c r="E97" s="100"/>
      <c r="F97" s="206"/>
      <c r="G97" s="308"/>
      <c r="H97" s="370">
        <f t="shared" si="10"/>
        <v>0</v>
      </c>
      <c r="I97" s="134">
        <f>IFERROR((E97/F97)*(Deelnemersoverzicht!$B$10-(DATEDIF(Startdatum,D97,"D")/365)),0)</f>
        <v>0</v>
      </c>
      <c r="J97" s="94"/>
      <c r="K97" s="94"/>
      <c r="L97" s="101"/>
      <c r="M97" s="315">
        <f t="shared" si="8"/>
        <v>0</v>
      </c>
      <c r="N97" s="315">
        <f t="shared" si="9"/>
        <v>0</v>
      </c>
      <c r="O97" s="310">
        <f t="shared" si="11"/>
        <v>0</v>
      </c>
      <c r="P97" s="337"/>
      <c r="Q97" s="337"/>
      <c r="R97" s="337"/>
      <c r="S97" s="337"/>
      <c r="T97" s="319"/>
      <c r="U97" s="131" t="str">
        <f>IFERROR(IF(D97&gt;=Deelnemersoverzicht!$B$9,"Na startdatum aangekocht", IF(DATEDIF('Begroting P'!$D97,Startdatum,"D")&gt;0,IF((('Begroting P'!$F97-((DATEDIF($D97,Startdatum,"M")/12)))*($E97/$F97))&lt;0,0,(('Begroting P'!$F97-((DATEDIF($D97,Startdatum,"M")/12)))*($E97/$F97))),($E97/$F97))),0)</f>
        <v>Na startdatum aangekocht</v>
      </c>
    </row>
    <row r="98" spans="2:21" ht="13" x14ac:dyDescent="0.15">
      <c r="B98" s="98"/>
      <c r="C98" s="99"/>
      <c r="D98" s="95"/>
      <c r="E98" s="100"/>
      <c r="F98" s="206"/>
      <c r="G98" s="308"/>
      <c r="H98" s="370">
        <f t="shared" si="10"/>
        <v>0</v>
      </c>
      <c r="I98" s="134">
        <f>IFERROR((E98/F98)*(Deelnemersoverzicht!$B$10-(DATEDIF(Startdatum,D98,"D")/365)),0)</f>
        <v>0</v>
      </c>
      <c r="J98" s="94"/>
      <c r="K98" s="94"/>
      <c r="L98" s="102"/>
      <c r="M98" s="315">
        <f t="shared" si="8"/>
        <v>0</v>
      </c>
      <c r="N98" s="315">
        <f t="shared" si="9"/>
        <v>0</v>
      </c>
      <c r="O98" s="310">
        <f t="shared" si="11"/>
        <v>0</v>
      </c>
      <c r="P98" s="337"/>
      <c r="Q98" s="337"/>
      <c r="R98" s="337"/>
      <c r="S98" s="337"/>
      <c r="T98" s="319"/>
      <c r="U98" s="131" t="str">
        <f>IFERROR(IF(D98&gt;=Deelnemersoverzicht!$B$9,"Na startdatum aangekocht", IF(DATEDIF('Begroting P'!$D98,Startdatum,"D")&gt;0,IF((('Begroting P'!$F98-((DATEDIF($D98,Startdatum,"M")/12)))*($E98/$F98))&lt;0,0,(('Begroting P'!$F98-((DATEDIF($D98,Startdatum,"M")/12)))*($E98/$F98))),($E98/$F98))),0)</f>
        <v>Na startdatum aangekocht</v>
      </c>
    </row>
    <row r="99" spans="2:21" ht="13" x14ac:dyDescent="0.15">
      <c r="B99" s="98"/>
      <c r="C99" s="99"/>
      <c r="D99" s="95"/>
      <c r="E99" s="100"/>
      <c r="F99" s="206"/>
      <c r="G99" s="308"/>
      <c r="H99" s="370">
        <f t="shared" si="10"/>
        <v>0</v>
      </c>
      <c r="I99" s="134">
        <f>IFERROR((E99/F99)*(Deelnemersoverzicht!$B$10-(DATEDIF(Startdatum,D99,"D")/365)),0)</f>
        <v>0</v>
      </c>
      <c r="J99" s="94"/>
      <c r="K99" s="94"/>
      <c r="L99" s="102"/>
      <c r="M99" s="315">
        <f t="shared" si="8"/>
        <v>0</v>
      </c>
      <c r="N99" s="315">
        <f t="shared" si="9"/>
        <v>0</v>
      </c>
      <c r="O99" s="310">
        <f t="shared" si="11"/>
        <v>0</v>
      </c>
      <c r="P99" s="337"/>
      <c r="Q99" s="337"/>
      <c r="R99" s="337"/>
      <c r="S99" s="337"/>
      <c r="T99" s="319"/>
      <c r="U99" s="131" t="str">
        <f>IFERROR(IF(D99&gt;=Deelnemersoverzicht!$B$9,"Na startdatum aangekocht", IF(DATEDIF('Begroting P'!$D99,Startdatum,"D")&gt;0,IF((('Begroting P'!$F99-((DATEDIF($D99,Startdatum,"M")/12)))*($E99/$F99))&lt;0,0,(('Begroting P'!$F99-((DATEDIF($D99,Startdatum,"M")/12)))*($E99/$F99))),($E99/$F99))),0)</f>
        <v>Na startdatum aangekocht</v>
      </c>
    </row>
    <row r="100" spans="2:21" ht="13" x14ac:dyDescent="0.15">
      <c r="B100" s="98"/>
      <c r="C100" s="99"/>
      <c r="D100" s="95"/>
      <c r="E100" s="100"/>
      <c r="F100" s="206"/>
      <c r="G100" s="308"/>
      <c r="H100" s="370">
        <f t="shared" si="10"/>
        <v>0</v>
      </c>
      <c r="I100" s="134">
        <f>IFERROR((E100/F100)*(Deelnemersoverzicht!$B$10-(DATEDIF(Startdatum,D100,"D")/365)),0)</f>
        <v>0</v>
      </c>
      <c r="J100" s="94"/>
      <c r="K100" s="94"/>
      <c r="L100" s="101"/>
      <c r="M100" s="315">
        <f t="shared" si="8"/>
        <v>0</v>
      </c>
      <c r="N100" s="315">
        <f t="shared" si="9"/>
        <v>0</v>
      </c>
      <c r="O100" s="310">
        <f t="shared" si="11"/>
        <v>0</v>
      </c>
      <c r="P100" s="337"/>
      <c r="Q100" s="337"/>
      <c r="R100" s="337"/>
      <c r="S100" s="337"/>
      <c r="T100" s="319"/>
      <c r="U100" s="131" t="str">
        <f>IFERROR(IF(D100&gt;=Deelnemersoverzicht!$B$9,"Na startdatum aangekocht", IF(DATEDIF('Begroting P'!$D100,Startdatum,"D")&gt;0,IF((('Begroting P'!$F100-((DATEDIF($D100,Startdatum,"M")/12)))*($E100/$F100))&lt;0,0,(('Begroting P'!$F100-((DATEDIF($D100,Startdatum,"M")/12)))*($E100/$F100))),($E100/$F100))),0)</f>
        <v>Na startdatum aangekocht</v>
      </c>
    </row>
    <row r="101" spans="2:21" ht="13" x14ac:dyDescent="0.15">
      <c r="B101" s="98"/>
      <c r="C101" s="99"/>
      <c r="D101" s="95"/>
      <c r="E101" s="100"/>
      <c r="F101" s="206"/>
      <c r="G101" s="308"/>
      <c r="H101" s="370">
        <f t="shared" si="10"/>
        <v>0</v>
      </c>
      <c r="I101" s="134">
        <f>IFERROR((E101/F101)*(Deelnemersoverzicht!$B$10-(DATEDIF(Startdatum,D101,"D")/365)),0)</f>
        <v>0</v>
      </c>
      <c r="J101" s="94"/>
      <c r="K101" s="94"/>
      <c r="L101" s="101"/>
      <c r="M101" s="315">
        <f t="shared" si="8"/>
        <v>0</v>
      </c>
      <c r="N101" s="315">
        <f t="shared" si="9"/>
        <v>0</v>
      </c>
      <c r="O101" s="310">
        <f t="shared" si="11"/>
        <v>0</v>
      </c>
      <c r="P101" s="337"/>
      <c r="Q101" s="337"/>
      <c r="R101" s="337"/>
      <c r="S101" s="337"/>
      <c r="T101" s="319"/>
      <c r="U101" s="131" t="str">
        <f>IFERROR(IF(D101&gt;=Deelnemersoverzicht!$B$9,"Na startdatum aangekocht", IF(DATEDIF('Begroting P'!$D101,Startdatum,"D")&gt;0,IF((('Begroting P'!$F101-((DATEDIF($D101,Startdatum,"M")/12)))*($E101/$F101))&lt;0,0,(('Begroting P'!$F101-((DATEDIF($D101,Startdatum,"M")/12)))*($E101/$F101))),($E101/$F101))),0)</f>
        <v>Na startdatum aangekocht</v>
      </c>
    </row>
    <row r="102" spans="2:21" ht="13" x14ac:dyDescent="0.15">
      <c r="B102" s="98"/>
      <c r="C102" s="99"/>
      <c r="D102" s="95"/>
      <c r="E102" s="100"/>
      <c r="F102" s="206"/>
      <c r="G102" s="308"/>
      <c r="H102" s="370">
        <f t="shared" si="10"/>
        <v>0</v>
      </c>
      <c r="I102" s="134">
        <f>IFERROR((E102/F102)*(Deelnemersoverzicht!$B$10-(DATEDIF(Startdatum,D102,"D")/365)),0)</f>
        <v>0</v>
      </c>
      <c r="J102" s="94"/>
      <c r="K102" s="94"/>
      <c r="L102" s="101"/>
      <c r="M102" s="315">
        <f t="shared" si="8"/>
        <v>0</v>
      </c>
      <c r="N102" s="315">
        <f t="shared" si="9"/>
        <v>0</v>
      </c>
      <c r="O102" s="310">
        <f t="shared" si="11"/>
        <v>0</v>
      </c>
      <c r="P102" s="337"/>
      <c r="Q102" s="337"/>
      <c r="R102" s="337"/>
      <c r="S102" s="337"/>
      <c r="T102" s="319"/>
      <c r="U102" s="131" t="str">
        <f>IFERROR(IF(D102&gt;=Deelnemersoverzicht!$B$9,"Na startdatum aangekocht", IF(DATEDIF('Begroting P'!$D102,Startdatum,"D")&gt;0,IF((('Begroting P'!$F102-((DATEDIF($D102,Startdatum,"M")/12)))*($E102/$F102))&lt;0,0,(('Begroting P'!$F102-((DATEDIF($D102,Startdatum,"M")/12)))*($E102/$F102))),($E102/$F102))),0)</f>
        <v>Na startdatum aangekocht</v>
      </c>
    </row>
    <row r="103" spans="2:21" ht="13" x14ac:dyDescent="0.15">
      <c r="B103" s="98"/>
      <c r="C103" s="99"/>
      <c r="D103" s="95"/>
      <c r="E103" s="100"/>
      <c r="F103" s="206"/>
      <c r="G103" s="308"/>
      <c r="H103" s="370">
        <f t="shared" si="10"/>
        <v>0</v>
      </c>
      <c r="I103" s="134">
        <f>IFERROR((E103/F103)*(Deelnemersoverzicht!$B$10-(DATEDIF(Startdatum,D103,"D")/365)),0)</f>
        <v>0</v>
      </c>
      <c r="J103" s="94"/>
      <c r="K103" s="94"/>
      <c r="L103" s="101"/>
      <c r="M103" s="315">
        <f t="shared" si="8"/>
        <v>0</v>
      </c>
      <c r="N103" s="315">
        <f t="shared" si="9"/>
        <v>0</v>
      </c>
      <c r="O103" s="310">
        <f t="shared" si="11"/>
        <v>0</v>
      </c>
      <c r="P103" s="337"/>
      <c r="Q103" s="337"/>
      <c r="R103" s="337"/>
      <c r="S103" s="337"/>
      <c r="T103" s="319"/>
      <c r="U103" s="131" t="str">
        <f>IFERROR(IF(D103&gt;=Deelnemersoverzicht!$B$9,"Na startdatum aangekocht", IF(DATEDIF('Begroting P'!$D103,Startdatum,"D")&gt;0,IF((('Begroting P'!$F103-((DATEDIF($D103,Startdatum,"M")/12)))*($E103/$F103))&lt;0,0,(('Begroting P'!$F103-((DATEDIF($D103,Startdatum,"M")/12)))*($E103/$F103))),($E103/$F103))),0)</f>
        <v>Na startdatum aangekocht</v>
      </c>
    </row>
    <row r="104" spans="2:21" ht="13" x14ac:dyDescent="0.15">
      <c r="B104" s="98"/>
      <c r="C104" s="99"/>
      <c r="D104" s="95"/>
      <c r="E104" s="100"/>
      <c r="F104" s="206"/>
      <c r="G104" s="308"/>
      <c r="H104" s="370">
        <f t="shared" si="10"/>
        <v>0</v>
      </c>
      <c r="I104" s="134">
        <f>IFERROR((E104/F104)*(Deelnemersoverzicht!$B$10-(DATEDIF(Startdatum,D104,"D")/365)),0)</f>
        <v>0</v>
      </c>
      <c r="J104" s="94"/>
      <c r="K104" s="94"/>
      <c r="L104" s="101"/>
      <c r="M104" s="315">
        <f t="shared" si="8"/>
        <v>0</v>
      </c>
      <c r="N104" s="315">
        <f t="shared" si="9"/>
        <v>0</v>
      </c>
      <c r="O104" s="310">
        <f t="shared" si="11"/>
        <v>0</v>
      </c>
      <c r="P104" s="337"/>
      <c r="Q104" s="337"/>
      <c r="R104" s="337"/>
      <c r="S104" s="337"/>
      <c r="T104" s="319"/>
      <c r="U104" s="131" t="str">
        <f>IFERROR(IF(D104&gt;=Deelnemersoverzicht!$B$9,"Na startdatum aangekocht", IF(DATEDIF('Begroting P'!$D104,Startdatum,"D")&gt;0,IF((('Begroting P'!$F104-((DATEDIF($D104,Startdatum,"M")/12)))*($E104/$F104))&lt;0,0,(('Begroting P'!$F104-((DATEDIF($D104,Startdatum,"M")/12)))*($E104/$F104))),($E104/$F104))),0)</f>
        <v>Na startdatum aangekocht</v>
      </c>
    </row>
    <row r="105" spans="2:21" ht="13" x14ac:dyDescent="0.15">
      <c r="B105" s="98"/>
      <c r="C105" s="99"/>
      <c r="D105" s="95"/>
      <c r="E105" s="100"/>
      <c r="F105" s="206"/>
      <c r="G105" s="308"/>
      <c r="H105" s="370">
        <f t="shared" si="10"/>
        <v>0</v>
      </c>
      <c r="I105" s="134">
        <f>IFERROR((E105/F105)*(Deelnemersoverzicht!$B$10-(DATEDIF(Startdatum,D105,"D")/365)),0)</f>
        <v>0</v>
      </c>
      <c r="J105" s="94"/>
      <c r="K105" s="94"/>
      <c r="L105" s="101"/>
      <c r="M105" s="315">
        <f t="shared" si="8"/>
        <v>0</v>
      </c>
      <c r="N105" s="315">
        <f t="shared" si="9"/>
        <v>0</v>
      </c>
      <c r="O105" s="310">
        <f t="shared" si="11"/>
        <v>0</v>
      </c>
      <c r="P105" s="337"/>
      <c r="Q105" s="337"/>
      <c r="R105" s="337"/>
      <c r="S105" s="337"/>
      <c r="T105" s="319"/>
      <c r="U105" s="131" t="str">
        <f>IFERROR(IF(D105&gt;=Deelnemersoverzicht!$B$9,"Na startdatum aangekocht", IF(DATEDIF('Begroting P'!$D105,Startdatum,"D")&gt;0,IF((('Begroting P'!$F105-((DATEDIF($D105,Startdatum,"M")/12)))*($E105/$F105))&lt;0,0,(('Begroting P'!$F105-((DATEDIF($D105,Startdatum,"M")/12)))*($E105/$F105))),($E105/$F105))),0)</f>
        <v>Na startdatum aangekocht</v>
      </c>
    </row>
    <row r="106" spans="2:21" ht="13" x14ac:dyDescent="0.15">
      <c r="B106" s="98"/>
      <c r="C106" s="99"/>
      <c r="D106" s="95"/>
      <c r="E106" s="100"/>
      <c r="F106" s="206"/>
      <c r="G106" s="308"/>
      <c r="H106" s="370">
        <f t="shared" si="10"/>
        <v>0</v>
      </c>
      <c r="I106" s="134">
        <f>IFERROR((E106/F106)*(Deelnemersoverzicht!$B$10-(DATEDIF(Startdatum,D106,"D")/365)),0)</f>
        <v>0</v>
      </c>
      <c r="J106" s="94"/>
      <c r="K106" s="94"/>
      <c r="L106" s="101"/>
      <c r="M106" s="315">
        <f t="shared" si="8"/>
        <v>0</v>
      </c>
      <c r="N106" s="315">
        <f t="shared" si="9"/>
        <v>0</v>
      </c>
      <c r="O106" s="310">
        <f t="shared" si="11"/>
        <v>0</v>
      </c>
      <c r="P106" s="337"/>
      <c r="Q106" s="337"/>
      <c r="R106" s="337"/>
      <c r="S106" s="337"/>
      <c r="T106" s="319"/>
      <c r="U106" s="131" t="str">
        <f>IFERROR(IF(D106&gt;=Deelnemersoverzicht!$B$9,"Na startdatum aangekocht", IF(DATEDIF('Begroting P'!$D106,Startdatum,"D")&gt;0,IF((('Begroting P'!$F106-((DATEDIF($D106,Startdatum,"M")/12)))*($E106/$F106))&lt;0,0,(('Begroting P'!$F106-((DATEDIF($D106,Startdatum,"M")/12)))*($E106/$F106))),($E106/$F106))),0)</f>
        <v>Na startdatum aangekocht</v>
      </c>
    </row>
    <row r="107" spans="2:21" ht="13" x14ac:dyDescent="0.15">
      <c r="B107" s="98"/>
      <c r="C107" s="99"/>
      <c r="D107" s="95"/>
      <c r="E107" s="100"/>
      <c r="F107" s="206"/>
      <c r="G107" s="308"/>
      <c r="H107" s="370">
        <f t="shared" si="10"/>
        <v>0</v>
      </c>
      <c r="I107" s="134">
        <f>IFERROR((E107/F107)*(Deelnemersoverzicht!$B$10-(DATEDIF(Startdatum,D107,"D")/365)),0)</f>
        <v>0</v>
      </c>
      <c r="J107" s="94"/>
      <c r="K107" s="94"/>
      <c r="L107" s="101"/>
      <c r="M107" s="315">
        <f t="shared" si="8"/>
        <v>0</v>
      </c>
      <c r="N107" s="315">
        <f t="shared" si="9"/>
        <v>0</v>
      </c>
      <c r="O107" s="310">
        <f t="shared" si="11"/>
        <v>0</v>
      </c>
      <c r="P107" s="337"/>
      <c r="Q107" s="337"/>
      <c r="R107" s="337"/>
      <c r="S107" s="337"/>
      <c r="T107" s="319"/>
      <c r="U107" s="131" t="str">
        <f>IFERROR(IF(D107&gt;=Deelnemersoverzicht!$B$9,"Na startdatum aangekocht", IF(DATEDIF('Begroting P'!$D107,Startdatum,"D")&gt;0,IF((('Begroting P'!$F107-((DATEDIF($D107,Startdatum,"M")/12)))*($E107/$F107))&lt;0,0,(('Begroting P'!$F107-((DATEDIF($D107,Startdatum,"M")/12)))*($E107/$F107))),($E107/$F107))),0)</f>
        <v>Na startdatum aangekocht</v>
      </c>
    </row>
    <row r="108" spans="2:21" s="312" customFormat="1" ht="13" x14ac:dyDescent="0.15">
      <c r="M108" s="167">
        <f t="shared" ref="M108:N108" si="12">SUM(M90:M107)</f>
        <v>0</v>
      </c>
      <c r="N108" s="167">
        <f t="shared" si="12"/>
        <v>0</v>
      </c>
      <c r="O108" s="167">
        <f>SUM(O90:O107)</f>
        <v>0</v>
      </c>
      <c r="P108" s="371"/>
      <c r="Q108" s="371"/>
      <c r="R108" s="371"/>
      <c r="S108" s="371"/>
    </row>
    <row r="109" spans="2:21" s="312" customFormat="1" ht="13" x14ac:dyDescent="0.15">
      <c r="P109" s="371"/>
      <c r="Q109" s="371"/>
      <c r="R109" s="371"/>
      <c r="S109" s="371"/>
    </row>
    <row r="110" spans="2:21" s="312" customFormat="1" ht="13" x14ac:dyDescent="0.15">
      <c r="B110" s="312" t="s">
        <v>264</v>
      </c>
      <c r="C110" s="319"/>
      <c r="J110" s="445" t="s">
        <v>265</v>
      </c>
      <c r="K110" s="446"/>
      <c r="L110" s="447"/>
      <c r="M110" s="434" t="s">
        <v>236</v>
      </c>
      <c r="N110" s="435"/>
      <c r="O110" s="436"/>
      <c r="P110" s="371"/>
      <c r="Q110" s="371"/>
      <c r="R110" s="371"/>
      <c r="S110" s="371"/>
    </row>
    <row r="111" spans="2:21" s="312" customFormat="1" ht="28" x14ac:dyDescent="0.15">
      <c r="B111" s="348" t="s">
        <v>237</v>
      </c>
      <c r="C111" s="452" t="s">
        <v>247</v>
      </c>
      <c r="D111" s="453"/>
      <c r="E111" s="453"/>
      <c r="F111" s="453"/>
      <c r="G111" s="453"/>
      <c r="H111" s="454"/>
      <c r="I111" s="365" t="s">
        <v>266</v>
      </c>
      <c r="J111" s="72" t="str">
        <f>+J19</f>
        <v>Industrieel onderzoek</v>
      </c>
      <c r="K111" s="72" t="str">
        <f>+K19</f>
        <v>Experimentele ontwikkeling</v>
      </c>
      <c r="L111" s="359" t="s">
        <v>254</v>
      </c>
      <c r="M111" s="72" t="str">
        <f>+J19</f>
        <v>Industrieel onderzoek</v>
      </c>
      <c r="N111" s="72" t="str">
        <f>+K19</f>
        <v>Experimentele ontwikkeling</v>
      </c>
      <c r="O111" s="348" t="s">
        <v>242</v>
      </c>
      <c r="P111" s="371"/>
      <c r="Q111" s="371"/>
      <c r="R111" s="371"/>
      <c r="S111" s="371"/>
    </row>
    <row r="112" spans="2:21" s="312" customFormat="1" ht="13" x14ac:dyDescent="0.15">
      <c r="B112" s="98"/>
      <c r="C112" s="426"/>
      <c r="D112" s="437"/>
      <c r="E112" s="437"/>
      <c r="F112" s="437"/>
      <c r="G112" s="437"/>
      <c r="H112" s="438"/>
      <c r="I112" s="99"/>
      <c r="J112" s="94"/>
      <c r="K112" s="94"/>
      <c r="L112" s="103"/>
      <c r="M112" s="315">
        <f>$I112*J112</f>
        <v>0</v>
      </c>
      <c r="N112" s="315">
        <f>$I112*K112</f>
        <v>0</v>
      </c>
      <c r="O112" s="133">
        <f>$I112*L112</f>
        <v>0</v>
      </c>
      <c r="P112" s="371"/>
      <c r="Q112" s="371"/>
      <c r="R112" s="371"/>
      <c r="S112" s="371"/>
    </row>
    <row r="113" spans="2:19" s="312" customFormat="1" ht="13" x14ac:dyDescent="0.15">
      <c r="B113" s="98"/>
      <c r="C113" s="426"/>
      <c r="D113" s="437"/>
      <c r="E113" s="437"/>
      <c r="F113" s="437"/>
      <c r="G113" s="437"/>
      <c r="H113" s="438"/>
      <c r="I113" s="99"/>
      <c r="J113" s="94"/>
      <c r="K113" s="94"/>
      <c r="L113" s="103"/>
      <c r="M113" s="315">
        <f t="shared" ref="M113:O129" si="13">$I113*J113</f>
        <v>0</v>
      </c>
      <c r="N113" s="315">
        <f t="shared" si="13"/>
        <v>0</v>
      </c>
      <c r="O113" s="133">
        <f t="shared" si="13"/>
        <v>0</v>
      </c>
      <c r="P113" s="371"/>
      <c r="Q113" s="371"/>
      <c r="R113" s="371"/>
      <c r="S113" s="371"/>
    </row>
    <row r="114" spans="2:19" s="312" customFormat="1" ht="13" x14ac:dyDescent="0.15">
      <c r="B114" s="98"/>
      <c r="C114" s="426"/>
      <c r="D114" s="437"/>
      <c r="E114" s="437"/>
      <c r="F114" s="437"/>
      <c r="G114" s="437"/>
      <c r="H114" s="438"/>
      <c r="I114" s="99"/>
      <c r="J114" s="94"/>
      <c r="K114" s="94"/>
      <c r="L114" s="103"/>
      <c r="M114" s="315">
        <f t="shared" si="13"/>
        <v>0</v>
      </c>
      <c r="N114" s="315">
        <f t="shared" si="13"/>
        <v>0</v>
      </c>
      <c r="O114" s="133">
        <f t="shared" si="13"/>
        <v>0</v>
      </c>
      <c r="P114" s="371"/>
      <c r="Q114" s="371"/>
      <c r="R114" s="371"/>
      <c r="S114" s="371"/>
    </row>
    <row r="115" spans="2:19" s="312" customFormat="1" ht="13" x14ac:dyDescent="0.15">
      <c r="B115" s="98"/>
      <c r="C115" s="426"/>
      <c r="D115" s="437"/>
      <c r="E115" s="437"/>
      <c r="F115" s="437"/>
      <c r="G115" s="437"/>
      <c r="H115" s="438"/>
      <c r="I115" s="99"/>
      <c r="J115" s="94"/>
      <c r="K115" s="94"/>
      <c r="L115" s="103"/>
      <c r="M115" s="315">
        <f t="shared" si="13"/>
        <v>0</v>
      </c>
      <c r="N115" s="315">
        <f t="shared" si="13"/>
        <v>0</v>
      </c>
      <c r="O115" s="133">
        <f t="shared" si="13"/>
        <v>0</v>
      </c>
      <c r="P115" s="371"/>
      <c r="Q115" s="371"/>
      <c r="R115" s="371"/>
      <c r="S115" s="371"/>
    </row>
    <row r="116" spans="2:19" s="312" customFormat="1" ht="13" x14ac:dyDescent="0.15">
      <c r="B116" s="98"/>
      <c r="C116" s="426"/>
      <c r="D116" s="437"/>
      <c r="E116" s="437"/>
      <c r="F116" s="437"/>
      <c r="G116" s="437"/>
      <c r="H116" s="438"/>
      <c r="I116" s="99"/>
      <c r="J116" s="94"/>
      <c r="K116" s="94"/>
      <c r="L116" s="103"/>
      <c r="M116" s="315">
        <f t="shared" si="13"/>
        <v>0</v>
      </c>
      <c r="N116" s="315">
        <f t="shared" si="13"/>
        <v>0</v>
      </c>
      <c r="O116" s="133">
        <f t="shared" si="13"/>
        <v>0</v>
      </c>
      <c r="P116" s="371"/>
      <c r="Q116" s="371"/>
      <c r="R116" s="371"/>
      <c r="S116" s="371"/>
    </row>
    <row r="117" spans="2:19" s="312" customFormat="1" ht="13" x14ac:dyDescent="0.15">
      <c r="B117" s="98"/>
      <c r="C117" s="426"/>
      <c r="D117" s="437"/>
      <c r="E117" s="437"/>
      <c r="F117" s="437"/>
      <c r="G117" s="437"/>
      <c r="H117" s="438"/>
      <c r="I117" s="99"/>
      <c r="J117" s="94"/>
      <c r="K117" s="94"/>
      <c r="L117" s="103"/>
      <c r="M117" s="315">
        <f t="shared" si="13"/>
        <v>0</v>
      </c>
      <c r="N117" s="315">
        <f t="shared" si="13"/>
        <v>0</v>
      </c>
      <c r="O117" s="133">
        <f t="shared" si="13"/>
        <v>0</v>
      </c>
      <c r="P117" s="371"/>
      <c r="Q117" s="371"/>
      <c r="R117" s="371"/>
      <c r="S117" s="371"/>
    </row>
    <row r="118" spans="2:19" s="312" customFormat="1" ht="13" x14ac:dyDescent="0.15">
      <c r="B118" s="98"/>
      <c r="C118" s="457"/>
      <c r="D118" s="458"/>
      <c r="E118" s="458"/>
      <c r="F118" s="458"/>
      <c r="G118" s="458"/>
      <c r="H118" s="458"/>
      <c r="I118" s="93"/>
      <c r="J118" s="94"/>
      <c r="K118" s="94"/>
      <c r="L118" s="104"/>
      <c r="M118" s="315">
        <f t="shared" si="13"/>
        <v>0</v>
      </c>
      <c r="N118" s="315">
        <f t="shared" si="13"/>
        <v>0</v>
      </c>
      <c r="O118" s="133">
        <f t="shared" si="13"/>
        <v>0</v>
      </c>
      <c r="P118" s="371"/>
      <c r="Q118" s="371"/>
      <c r="R118" s="371"/>
      <c r="S118" s="371"/>
    </row>
    <row r="119" spans="2:19" s="312" customFormat="1" ht="13" x14ac:dyDescent="0.15">
      <c r="B119" s="98"/>
      <c r="C119" s="457"/>
      <c r="D119" s="458"/>
      <c r="E119" s="458"/>
      <c r="F119" s="458"/>
      <c r="G119" s="458"/>
      <c r="H119" s="458"/>
      <c r="I119" s="93"/>
      <c r="J119" s="94"/>
      <c r="K119" s="94"/>
      <c r="L119" s="104"/>
      <c r="M119" s="315">
        <f t="shared" si="13"/>
        <v>0</v>
      </c>
      <c r="N119" s="315">
        <f t="shared" si="13"/>
        <v>0</v>
      </c>
      <c r="O119" s="133">
        <f t="shared" si="13"/>
        <v>0</v>
      </c>
      <c r="P119" s="371"/>
      <c r="Q119" s="371"/>
      <c r="R119" s="371"/>
      <c r="S119" s="371"/>
    </row>
    <row r="120" spans="2:19" s="312" customFormat="1" ht="13" x14ac:dyDescent="0.15">
      <c r="B120" s="98"/>
      <c r="C120" s="426"/>
      <c r="D120" s="437"/>
      <c r="E120" s="437"/>
      <c r="F120" s="437"/>
      <c r="G120" s="437"/>
      <c r="H120" s="438"/>
      <c r="I120" s="99"/>
      <c r="J120" s="94"/>
      <c r="K120" s="94"/>
      <c r="L120" s="103"/>
      <c r="M120" s="315">
        <f t="shared" si="13"/>
        <v>0</v>
      </c>
      <c r="N120" s="315">
        <f t="shared" si="13"/>
        <v>0</v>
      </c>
      <c r="O120" s="133">
        <f t="shared" si="13"/>
        <v>0</v>
      </c>
      <c r="P120" s="371"/>
      <c r="Q120" s="371"/>
      <c r="R120" s="371"/>
      <c r="S120" s="371"/>
    </row>
    <row r="121" spans="2:19" s="312" customFormat="1" ht="13" x14ac:dyDescent="0.15">
      <c r="B121" s="98"/>
      <c r="C121" s="426"/>
      <c r="D121" s="437"/>
      <c r="E121" s="437"/>
      <c r="F121" s="437"/>
      <c r="G121" s="437"/>
      <c r="H121" s="438"/>
      <c r="I121" s="99"/>
      <c r="J121" s="94"/>
      <c r="K121" s="94"/>
      <c r="L121" s="103"/>
      <c r="M121" s="315">
        <f t="shared" si="13"/>
        <v>0</v>
      </c>
      <c r="N121" s="315">
        <f t="shared" si="13"/>
        <v>0</v>
      </c>
      <c r="O121" s="133">
        <f t="shared" si="13"/>
        <v>0</v>
      </c>
      <c r="P121" s="371"/>
      <c r="Q121" s="371"/>
      <c r="R121" s="371"/>
      <c r="S121" s="371"/>
    </row>
    <row r="122" spans="2:19" s="312" customFormat="1" ht="13" x14ac:dyDescent="0.15">
      <c r="B122" s="98"/>
      <c r="C122" s="426"/>
      <c r="D122" s="437"/>
      <c r="E122" s="437"/>
      <c r="F122" s="437"/>
      <c r="G122" s="437"/>
      <c r="H122" s="438"/>
      <c r="I122" s="99"/>
      <c r="J122" s="94"/>
      <c r="K122" s="94"/>
      <c r="L122" s="103"/>
      <c r="M122" s="315">
        <f t="shared" si="13"/>
        <v>0</v>
      </c>
      <c r="N122" s="315">
        <f t="shared" si="13"/>
        <v>0</v>
      </c>
      <c r="O122" s="133">
        <f t="shared" si="13"/>
        <v>0</v>
      </c>
      <c r="P122" s="371"/>
      <c r="Q122" s="371"/>
      <c r="R122" s="371"/>
      <c r="S122" s="371"/>
    </row>
    <row r="123" spans="2:19" s="312" customFormat="1" ht="13" x14ac:dyDescent="0.15">
      <c r="B123" s="98"/>
      <c r="C123" s="426"/>
      <c r="D123" s="437"/>
      <c r="E123" s="437"/>
      <c r="F123" s="437"/>
      <c r="G123" s="437"/>
      <c r="H123" s="438"/>
      <c r="I123" s="99"/>
      <c r="J123" s="94"/>
      <c r="K123" s="94"/>
      <c r="L123" s="103"/>
      <c r="M123" s="315">
        <f t="shared" si="13"/>
        <v>0</v>
      </c>
      <c r="N123" s="315">
        <f t="shared" si="13"/>
        <v>0</v>
      </c>
      <c r="O123" s="133">
        <f t="shared" si="13"/>
        <v>0</v>
      </c>
      <c r="P123" s="371"/>
      <c r="Q123" s="371"/>
      <c r="R123" s="371"/>
      <c r="S123" s="371"/>
    </row>
    <row r="124" spans="2:19" s="312" customFormat="1" ht="13" x14ac:dyDescent="0.15">
      <c r="B124" s="98"/>
      <c r="C124" s="426"/>
      <c r="D124" s="437"/>
      <c r="E124" s="437"/>
      <c r="F124" s="437"/>
      <c r="G124" s="437"/>
      <c r="H124" s="438"/>
      <c r="I124" s="99"/>
      <c r="J124" s="94"/>
      <c r="K124" s="94"/>
      <c r="L124" s="103"/>
      <c r="M124" s="315">
        <f t="shared" si="13"/>
        <v>0</v>
      </c>
      <c r="N124" s="315">
        <f t="shared" si="13"/>
        <v>0</v>
      </c>
      <c r="O124" s="133">
        <f t="shared" si="13"/>
        <v>0</v>
      </c>
      <c r="P124" s="371"/>
      <c r="Q124" s="371"/>
      <c r="R124" s="371"/>
      <c r="S124" s="371"/>
    </row>
    <row r="125" spans="2:19" s="312" customFormat="1" ht="13" x14ac:dyDescent="0.15">
      <c r="B125" s="98"/>
      <c r="C125" s="426"/>
      <c r="D125" s="437"/>
      <c r="E125" s="437"/>
      <c r="F125" s="437"/>
      <c r="G125" s="437"/>
      <c r="H125" s="438"/>
      <c r="I125" s="99"/>
      <c r="J125" s="94"/>
      <c r="K125" s="94"/>
      <c r="L125" s="103"/>
      <c r="M125" s="315">
        <f t="shared" si="13"/>
        <v>0</v>
      </c>
      <c r="N125" s="315">
        <f t="shared" si="13"/>
        <v>0</v>
      </c>
      <c r="O125" s="133">
        <f t="shared" si="13"/>
        <v>0</v>
      </c>
      <c r="P125" s="371"/>
      <c r="Q125" s="371"/>
      <c r="R125" s="371"/>
      <c r="S125" s="371"/>
    </row>
    <row r="126" spans="2:19" s="312" customFormat="1" ht="13" x14ac:dyDescent="0.15">
      <c r="B126" s="98"/>
      <c r="C126" s="426"/>
      <c r="D126" s="437"/>
      <c r="E126" s="437"/>
      <c r="F126" s="437"/>
      <c r="G126" s="437"/>
      <c r="H126" s="438"/>
      <c r="I126" s="99"/>
      <c r="J126" s="94"/>
      <c r="K126" s="94"/>
      <c r="L126" s="103"/>
      <c r="M126" s="315">
        <f t="shared" si="13"/>
        <v>0</v>
      </c>
      <c r="N126" s="315">
        <f t="shared" si="13"/>
        <v>0</v>
      </c>
      <c r="O126" s="133">
        <f t="shared" si="13"/>
        <v>0</v>
      </c>
      <c r="P126" s="371"/>
      <c r="Q126" s="371"/>
      <c r="R126" s="371"/>
      <c r="S126" s="371"/>
    </row>
    <row r="127" spans="2:19" s="312" customFormat="1" ht="13" x14ac:dyDescent="0.15">
      <c r="B127" s="98"/>
      <c r="C127" s="426"/>
      <c r="D127" s="437"/>
      <c r="E127" s="437"/>
      <c r="F127" s="437"/>
      <c r="G127" s="437"/>
      <c r="H127" s="438"/>
      <c r="I127" s="99"/>
      <c r="J127" s="94"/>
      <c r="K127" s="94"/>
      <c r="L127" s="103"/>
      <c r="M127" s="315">
        <f t="shared" si="13"/>
        <v>0</v>
      </c>
      <c r="N127" s="315">
        <f t="shared" si="13"/>
        <v>0</v>
      </c>
      <c r="O127" s="133">
        <f t="shared" si="13"/>
        <v>0</v>
      </c>
      <c r="P127" s="371"/>
      <c r="Q127" s="371"/>
      <c r="R127" s="371"/>
      <c r="S127" s="371"/>
    </row>
    <row r="128" spans="2:19" s="312" customFormat="1" ht="13" x14ac:dyDescent="0.15">
      <c r="B128" s="98"/>
      <c r="C128" s="426"/>
      <c r="D128" s="437"/>
      <c r="E128" s="437"/>
      <c r="F128" s="437"/>
      <c r="G128" s="437"/>
      <c r="H128" s="438"/>
      <c r="I128" s="99"/>
      <c r="J128" s="94"/>
      <c r="K128" s="94"/>
      <c r="L128" s="103"/>
      <c r="M128" s="315">
        <f t="shared" si="13"/>
        <v>0</v>
      </c>
      <c r="N128" s="315">
        <f t="shared" si="13"/>
        <v>0</v>
      </c>
      <c r="O128" s="133">
        <f t="shared" si="13"/>
        <v>0</v>
      </c>
      <c r="P128" s="371"/>
      <c r="Q128" s="371"/>
      <c r="R128" s="371"/>
      <c r="S128" s="371"/>
    </row>
    <row r="129" spans="2:19" s="312" customFormat="1" ht="13" x14ac:dyDescent="0.15">
      <c r="B129" s="98"/>
      <c r="C129" s="426"/>
      <c r="D129" s="437"/>
      <c r="E129" s="437"/>
      <c r="F129" s="437"/>
      <c r="G129" s="437"/>
      <c r="H129" s="438"/>
      <c r="I129" s="99"/>
      <c r="J129" s="94"/>
      <c r="K129" s="94"/>
      <c r="L129" s="103"/>
      <c r="M129" s="315">
        <f t="shared" si="13"/>
        <v>0</v>
      </c>
      <c r="N129" s="315">
        <f t="shared" si="13"/>
        <v>0</v>
      </c>
      <c r="O129" s="133">
        <f t="shared" si="13"/>
        <v>0</v>
      </c>
      <c r="P129" s="371"/>
      <c r="Q129" s="371"/>
      <c r="R129" s="371"/>
      <c r="S129" s="371"/>
    </row>
    <row r="130" spans="2:19" s="312" customFormat="1" ht="13" x14ac:dyDescent="0.15">
      <c r="M130" s="167">
        <f>SUM(M112:M129)</f>
        <v>0</v>
      </c>
      <c r="N130" s="167">
        <f>SUM(N112:N129)</f>
        <v>0</v>
      </c>
      <c r="O130" s="167">
        <f>SUM(O112:O129)</f>
        <v>0</v>
      </c>
      <c r="P130" s="371"/>
      <c r="Q130" s="371"/>
      <c r="R130" s="371"/>
      <c r="S130" s="371"/>
    </row>
    <row r="131" spans="2:19" s="312" customFormat="1" ht="13" x14ac:dyDescent="0.15"/>
    <row r="132" spans="2:19" s="312" customFormat="1" ht="13" x14ac:dyDescent="0.15">
      <c r="B132" s="312" t="s">
        <v>267</v>
      </c>
      <c r="C132" s="319"/>
      <c r="M132" s="434" t="s">
        <v>236</v>
      </c>
      <c r="N132" s="435"/>
      <c r="O132" s="436"/>
      <c r="P132" s="371"/>
      <c r="Q132" s="371"/>
      <c r="R132" s="371"/>
      <c r="S132" s="371"/>
    </row>
    <row r="133" spans="2:19" s="312" customFormat="1" ht="28" x14ac:dyDescent="0.15">
      <c r="B133" s="348" t="s">
        <v>237</v>
      </c>
      <c r="C133" s="365" t="s">
        <v>268</v>
      </c>
      <c r="D133" s="369"/>
      <c r="E133" s="429" t="s">
        <v>247</v>
      </c>
      <c r="F133" s="430"/>
      <c r="G133" s="430"/>
      <c r="H133" s="430"/>
      <c r="I133" s="430"/>
      <c r="J133" s="430"/>
      <c r="K133" s="430"/>
      <c r="L133" s="431"/>
      <c r="M133" s="72" t="str">
        <f>+J19</f>
        <v>Industrieel onderzoek</v>
      </c>
      <c r="N133" s="72" t="str">
        <f>+K19</f>
        <v>Experimentele ontwikkeling</v>
      </c>
      <c r="O133" s="72" t="s">
        <v>242</v>
      </c>
      <c r="P133" s="371"/>
      <c r="Q133" s="371"/>
      <c r="R133" s="371"/>
      <c r="S133" s="371"/>
    </row>
    <row r="134" spans="2:19" s="312" customFormat="1" ht="13" x14ac:dyDescent="0.15">
      <c r="B134" s="98"/>
      <c r="C134" s="99"/>
      <c r="D134" s="105"/>
      <c r="E134" s="426"/>
      <c r="F134" s="427"/>
      <c r="G134" s="427"/>
      <c r="H134" s="427"/>
      <c r="I134" s="427"/>
      <c r="J134" s="427"/>
      <c r="K134" s="427"/>
      <c r="L134" s="428"/>
      <c r="M134" s="94"/>
      <c r="N134" s="94"/>
      <c r="O134" s="106"/>
      <c r="P134" s="371"/>
      <c r="Q134" s="371"/>
      <c r="R134" s="371"/>
      <c r="S134" s="371"/>
    </row>
    <row r="135" spans="2:19" s="312" customFormat="1" ht="13" x14ac:dyDescent="0.15">
      <c r="B135" s="98"/>
      <c r="C135" s="99"/>
      <c r="D135" s="105"/>
      <c r="E135" s="426"/>
      <c r="F135" s="427"/>
      <c r="G135" s="427"/>
      <c r="H135" s="427"/>
      <c r="I135" s="427"/>
      <c r="J135" s="427"/>
      <c r="K135" s="427"/>
      <c r="L135" s="428"/>
      <c r="M135" s="94"/>
      <c r="N135" s="94"/>
      <c r="O135" s="106"/>
      <c r="P135" s="371"/>
      <c r="Q135" s="371"/>
      <c r="R135" s="371"/>
      <c r="S135" s="371"/>
    </row>
    <row r="136" spans="2:19" s="312" customFormat="1" ht="13" x14ac:dyDescent="0.15">
      <c r="B136" s="98"/>
      <c r="C136" s="99"/>
      <c r="D136" s="105"/>
      <c r="E136" s="426"/>
      <c r="F136" s="427"/>
      <c r="G136" s="427"/>
      <c r="H136" s="427"/>
      <c r="I136" s="427"/>
      <c r="J136" s="427"/>
      <c r="K136" s="427"/>
      <c r="L136" s="428"/>
      <c r="M136" s="94"/>
      <c r="N136" s="94"/>
      <c r="O136" s="106"/>
      <c r="P136" s="371"/>
      <c r="Q136" s="371"/>
      <c r="R136" s="371"/>
      <c r="S136" s="371"/>
    </row>
    <row r="137" spans="2:19" s="312" customFormat="1" ht="13" x14ac:dyDescent="0.15">
      <c r="B137" s="98"/>
      <c r="C137" s="99"/>
      <c r="D137" s="105"/>
      <c r="E137" s="426"/>
      <c r="F137" s="427"/>
      <c r="G137" s="427"/>
      <c r="H137" s="427"/>
      <c r="I137" s="427"/>
      <c r="J137" s="427"/>
      <c r="K137" s="427"/>
      <c r="L137" s="428"/>
      <c r="M137" s="94"/>
      <c r="N137" s="94"/>
      <c r="O137" s="106"/>
      <c r="P137" s="371"/>
      <c r="Q137" s="371"/>
      <c r="R137" s="371"/>
      <c r="S137" s="371"/>
    </row>
    <row r="138" spans="2:19" s="312" customFormat="1" ht="13" x14ac:dyDescent="0.15">
      <c r="B138" s="98"/>
      <c r="C138" s="99"/>
      <c r="D138" s="105"/>
      <c r="E138" s="426"/>
      <c r="F138" s="427"/>
      <c r="G138" s="427"/>
      <c r="H138" s="427"/>
      <c r="I138" s="427"/>
      <c r="J138" s="427"/>
      <c r="K138" s="427"/>
      <c r="L138" s="428"/>
      <c r="M138" s="94"/>
      <c r="N138" s="94"/>
      <c r="O138" s="106"/>
      <c r="P138" s="371"/>
      <c r="Q138" s="371"/>
      <c r="R138" s="371"/>
      <c r="S138" s="371"/>
    </row>
    <row r="139" spans="2:19" s="312" customFormat="1" ht="13" x14ac:dyDescent="0.15">
      <c r="B139" s="98"/>
      <c r="C139" s="99"/>
      <c r="D139" s="105"/>
      <c r="E139" s="426"/>
      <c r="F139" s="427"/>
      <c r="G139" s="427"/>
      <c r="H139" s="427"/>
      <c r="I139" s="427"/>
      <c r="J139" s="427"/>
      <c r="K139" s="427"/>
      <c r="L139" s="428"/>
      <c r="M139" s="94"/>
      <c r="N139" s="94"/>
      <c r="O139" s="106"/>
      <c r="P139" s="371"/>
      <c r="Q139" s="371"/>
      <c r="R139" s="371"/>
      <c r="S139" s="371"/>
    </row>
    <row r="140" spans="2:19" s="312" customFormat="1" ht="13" x14ac:dyDescent="0.15">
      <c r="B140" s="98"/>
      <c r="C140" s="99"/>
      <c r="D140" s="105"/>
      <c r="E140" s="426"/>
      <c r="F140" s="427"/>
      <c r="G140" s="427"/>
      <c r="H140" s="427"/>
      <c r="I140" s="427"/>
      <c r="J140" s="427"/>
      <c r="K140" s="427"/>
      <c r="L140" s="428"/>
      <c r="M140" s="94"/>
      <c r="N140" s="94"/>
      <c r="O140" s="106"/>
      <c r="P140" s="371"/>
      <c r="Q140" s="371"/>
      <c r="R140" s="371"/>
      <c r="S140" s="371"/>
    </row>
    <row r="141" spans="2:19" s="312" customFormat="1" ht="13" x14ac:dyDescent="0.15">
      <c r="B141" s="98"/>
      <c r="C141" s="99"/>
      <c r="D141" s="105"/>
      <c r="E141" s="426"/>
      <c r="F141" s="427"/>
      <c r="G141" s="427"/>
      <c r="H141" s="427"/>
      <c r="I141" s="427"/>
      <c r="J141" s="427"/>
      <c r="K141" s="427"/>
      <c r="L141" s="428"/>
      <c r="M141" s="94"/>
      <c r="N141" s="94"/>
      <c r="O141" s="106"/>
      <c r="P141" s="371"/>
      <c r="Q141" s="371"/>
      <c r="R141" s="371"/>
      <c r="S141" s="371"/>
    </row>
    <row r="142" spans="2:19" s="312" customFormat="1" ht="13" x14ac:dyDescent="0.15">
      <c r="B142" s="98"/>
      <c r="C142" s="99"/>
      <c r="D142" s="105"/>
      <c r="E142" s="426"/>
      <c r="F142" s="427"/>
      <c r="G142" s="427"/>
      <c r="H142" s="427"/>
      <c r="I142" s="427"/>
      <c r="J142" s="427"/>
      <c r="K142" s="427"/>
      <c r="L142" s="428"/>
      <c r="M142" s="94"/>
      <c r="N142" s="94"/>
      <c r="O142" s="106"/>
      <c r="P142" s="371"/>
      <c r="Q142" s="371"/>
      <c r="R142" s="371"/>
      <c r="S142" s="371"/>
    </row>
    <row r="143" spans="2:19" s="312" customFormat="1" ht="13" x14ac:dyDescent="0.15">
      <c r="B143" s="98"/>
      <c r="C143" s="99"/>
      <c r="D143" s="105"/>
      <c r="E143" s="426"/>
      <c r="F143" s="427"/>
      <c r="G143" s="427"/>
      <c r="H143" s="427"/>
      <c r="I143" s="427"/>
      <c r="J143" s="427"/>
      <c r="K143" s="427"/>
      <c r="L143" s="428"/>
      <c r="M143" s="94"/>
      <c r="N143" s="94"/>
      <c r="O143" s="106"/>
      <c r="P143" s="371"/>
      <c r="Q143" s="371"/>
      <c r="R143" s="371"/>
      <c r="S143" s="371"/>
    </row>
    <row r="144" spans="2:19" s="312" customFormat="1" ht="13" x14ac:dyDescent="0.15">
      <c r="B144" s="98"/>
      <c r="C144" s="99"/>
      <c r="D144" s="105"/>
      <c r="E144" s="426"/>
      <c r="F144" s="427"/>
      <c r="G144" s="427"/>
      <c r="H144" s="427"/>
      <c r="I144" s="427"/>
      <c r="J144" s="427"/>
      <c r="K144" s="427"/>
      <c r="L144" s="428"/>
      <c r="M144" s="94"/>
      <c r="N144" s="94"/>
      <c r="O144" s="106"/>
      <c r="P144" s="371"/>
      <c r="Q144" s="371"/>
      <c r="R144" s="371"/>
      <c r="S144" s="371"/>
    </row>
    <row r="145" spans="1:20" s="312" customFormat="1" ht="13" x14ac:dyDescent="0.15">
      <c r="B145" s="98"/>
      <c r="C145" s="99"/>
      <c r="D145" s="105"/>
      <c r="E145" s="426"/>
      <c r="F145" s="427"/>
      <c r="G145" s="427"/>
      <c r="H145" s="427"/>
      <c r="I145" s="427"/>
      <c r="J145" s="427"/>
      <c r="K145" s="427"/>
      <c r="L145" s="428"/>
      <c r="M145" s="94"/>
      <c r="N145" s="94"/>
      <c r="O145" s="106"/>
      <c r="P145" s="371"/>
      <c r="Q145" s="371"/>
      <c r="R145" s="371"/>
      <c r="S145" s="371"/>
    </row>
    <row r="146" spans="1:20" s="312" customFormat="1" ht="13" x14ac:dyDescent="0.15">
      <c r="B146" s="98"/>
      <c r="C146" s="99"/>
      <c r="D146" s="105"/>
      <c r="E146" s="426"/>
      <c r="F146" s="427"/>
      <c r="G146" s="427"/>
      <c r="H146" s="427"/>
      <c r="I146" s="427"/>
      <c r="J146" s="427"/>
      <c r="K146" s="427"/>
      <c r="L146" s="428"/>
      <c r="M146" s="94"/>
      <c r="N146" s="94"/>
      <c r="O146" s="106"/>
      <c r="P146" s="371"/>
      <c r="Q146" s="371"/>
      <c r="R146" s="371"/>
      <c r="S146" s="371"/>
    </row>
    <row r="147" spans="1:20" s="312" customFormat="1" ht="13" x14ac:dyDescent="0.15">
      <c r="B147" s="98"/>
      <c r="C147" s="99"/>
      <c r="D147" s="105"/>
      <c r="E147" s="426"/>
      <c r="F147" s="427"/>
      <c r="G147" s="427"/>
      <c r="H147" s="427"/>
      <c r="I147" s="427"/>
      <c r="J147" s="427"/>
      <c r="K147" s="427"/>
      <c r="L147" s="428"/>
      <c r="M147" s="94"/>
      <c r="N147" s="94"/>
      <c r="O147" s="106"/>
      <c r="P147" s="371"/>
      <c r="Q147" s="371"/>
      <c r="R147" s="371"/>
      <c r="S147" s="371"/>
    </row>
    <row r="148" spans="1:20" s="312" customFormat="1" ht="13" x14ac:dyDescent="0.15">
      <c r="B148" s="98"/>
      <c r="C148" s="99"/>
      <c r="D148" s="105"/>
      <c r="E148" s="426"/>
      <c r="F148" s="427"/>
      <c r="G148" s="427"/>
      <c r="H148" s="427"/>
      <c r="I148" s="427"/>
      <c r="J148" s="427"/>
      <c r="K148" s="427"/>
      <c r="L148" s="428"/>
      <c r="M148" s="94"/>
      <c r="N148" s="94"/>
      <c r="O148" s="106"/>
      <c r="P148" s="371"/>
      <c r="Q148" s="371"/>
      <c r="R148" s="371"/>
      <c r="S148" s="371"/>
    </row>
    <row r="149" spans="1:20" s="312" customFormat="1" ht="13" x14ac:dyDescent="0.15">
      <c r="B149" s="98"/>
      <c r="C149" s="99"/>
      <c r="D149" s="105"/>
      <c r="E149" s="426"/>
      <c r="F149" s="427"/>
      <c r="G149" s="427"/>
      <c r="H149" s="427"/>
      <c r="I149" s="427"/>
      <c r="J149" s="427"/>
      <c r="K149" s="427"/>
      <c r="L149" s="428"/>
      <c r="M149" s="94"/>
      <c r="N149" s="94"/>
      <c r="O149" s="106"/>
      <c r="P149" s="371"/>
      <c r="Q149" s="371"/>
      <c r="R149" s="371"/>
      <c r="S149" s="371"/>
    </row>
    <row r="150" spans="1:20" s="312" customFormat="1" ht="13" x14ac:dyDescent="0.15">
      <c r="B150" s="98"/>
      <c r="C150" s="99"/>
      <c r="D150" s="105"/>
      <c r="E150" s="426"/>
      <c r="F150" s="427"/>
      <c r="G150" s="427"/>
      <c r="H150" s="427"/>
      <c r="I150" s="427"/>
      <c r="J150" s="427"/>
      <c r="K150" s="427"/>
      <c r="L150" s="428"/>
      <c r="M150" s="94"/>
      <c r="N150" s="94"/>
      <c r="O150" s="106"/>
      <c r="P150" s="371"/>
      <c r="Q150" s="371"/>
      <c r="R150" s="371"/>
      <c r="S150" s="371"/>
    </row>
    <row r="151" spans="1:20" s="312" customFormat="1" ht="13" x14ac:dyDescent="0.15">
      <c r="B151" s="98"/>
      <c r="C151" s="99"/>
      <c r="D151" s="105"/>
      <c r="E151" s="426"/>
      <c r="F151" s="427"/>
      <c r="G151" s="427"/>
      <c r="H151" s="427"/>
      <c r="I151" s="427"/>
      <c r="J151" s="427"/>
      <c r="K151" s="427"/>
      <c r="L151" s="428"/>
      <c r="M151" s="94"/>
      <c r="N151" s="94"/>
      <c r="O151" s="106"/>
      <c r="P151" s="371"/>
      <c r="Q151" s="371"/>
      <c r="R151" s="371"/>
      <c r="S151" s="371"/>
    </row>
    <row r="152" spans="1:20" s="312" customFormat="1" ht="13" x14ac:dyDescent="0.15">
      <c r="M152" s="316">
        <f>SUM(M134:M151)</f>
        <v>0</v>
      </c>
      <c r="N152" s="316">
        <f>SUM(N134:N151)</f>
        <v>0</v>
      </c>
      <c r="O152" s="257">
        <f>SUM(O134:O151)</f>
        <v>0</v>
      </c>
      <c r="P152" s="371"/>
      <c r="Q152" s="371"/>
      <c r="R152" s="371"/>
      <c r="S152" s="371"/>
    </row>
    <row r="153" spans="1:20" s="312" customFormat="1" ht="13" x14ac:dyDescent="0.15">
      <c r="M153" s="374"/>
      <c r="N153" s="374"/>
      <c r="P153" s="371"/>
      <c r="Q153" s="371"/>
      <c r="R153" s="371"/>
      <c r="S153" s="371"/>
    </row>
    <row r="154" spans="1:20" s="312" customFormat="1" ht="13" x14ac:dyDescent="0.15">
      <c r="I154" s="312" t="s">
        <v>269</v>
      </c>
      <c r="M154" s="314">
        <f>+M108+M130+M152</f>
        <v>0</v>
      </c>
      <c r="N154" s="314">
        <f>+N108+N130+N152</f>
        <v>0</v>
      </c>
      <c r="O154" s="167">
        <f>O108+O130+O152</f>
        <v>0</v>
      </c>
      <c r="P154" s="371"/>
      <c r="Q154" s="371"/>
      <c r="R154" s="371"/>
      <c r="S154" s="371"/>
    </row>
    <row r="155" spans="1:20" s="312" customFormat="1" ht="13" x14ac:dyDescent="0.15">
      <c r="P155" s="73"/>
      <c r="Q155" s="73"/>
      <c r="R155" s="73"/>
      <c r="S155" s="73"/>
    </row>
    <row r="156" spans="1:20" ht="13" x14ac:dyDescent="0.15">
      <c r="B156" s="324" t="s">
        <v>270</v>
      </c>
      <c r="C156" s="325"/>
      <c r="D156" s="375"/>
      <c r="E156" s="376"/>
      <c r="F156" s="325"/>
      <c r="G156" s="325"/>
      <c r="H156" s="325"/>
      <c r="I156" s="325"/>
      <c r="J156" s="325"/>
      <c r="K156" s="325"/>
      <c r="L156" s="325"/>
      <c r="M156" s="325"/>
      <c r="N156" s="325"/>
      <c r="O156" s="325"/>
      <c r="P156" s="377"/>
      <c r="Q156" s="327"/>
      <c r="R156" s="327"/>
      <c r="S156" s="327"/>
      <c r="T156" s="319"/>
    </row>
    <row r="157" spans="1:20" ht="13" x14ac:dyDescent="0.15">
      <c r="B157" s="324" t="s">
        <v>271</v>
      </c>
      <c r="C157" s="325"/>
      <c r="D157" s="375"/>
      <c r="E157" s="376"/>
      <c r="F157" s="325"/>
      <c r="G157" s="325"/>
      <c r="H157" s="325"/>
      <c r="I157" s="325"/>
      <c r="J157" s="325"/>
      <c r="K157" s="325"/>
      <c r="L157" s="325"/>
      <c r="M157" s="325"/>
      <c r="N157" s="378"/>
      <c r="O157" s="325"/>
      <c r="P157" s="379"/>
      <c r="Q157" s="327"/>
      <c r="R157" s="327"/>
      <c r="S157" s="327"/>
      <c r="T157" s="319"/>
    </row>
    <row r="158" spans="1:20" ht="13" x14ac:dyDescent="0.15">
      <c r="B158" s="319"/>
      <c r="C158" s="361"/>
      <c r="D158" s="319"/>
      <c r="E158" s="319"/>
      <c r="F158" s="319"/>
      <c r="G158" s="319"/>
      <c r="H158" s="319"/>
      <c r="I158" s="319"/>
      <c r="J158" s="319"/>
      <c r="K158" s="319"/>
      <c r="L158" s="319"/>
      <c r="M158" s="319"/>
      <c r="N158" s="319"/>
      <c r="O158" s="319"/>
      <c r="P158" s="319"/>
      <c r="Q158" s="319"/>
      <c r="R158" s="319"/>
      <c r="S158" s="319"/>
    </row>
    <row r="159" spans="1:20" ht="28" x14ac:dyDescent="0.15">
      <c r="A159" s="3"/>
      <c r="B159" s="367" t="s">
        <v>272</v>
      </c>
      <c r="C159" s="373"/>
      <c r="D159" s="373"/>
      <c r="E159" s="373"/>
      <c r="F159" s="373"/>
      <c r="G159" s="373"/>
      <c r="H159" s="373"/>
      <c r="I159" s="373"/>
      <c r="J159" s="373"/>
      <c r="K159" s="373"/>
      <c r="L159" s="72" t="str">
        <f>+J19</f>
        <v>Industrieel onderzoek</v>
      </c>
      <c r="M159" s="380" t="str">
        <f>+K19</f>
        <v>Experimentele ontwikkeling</v>
      </c>
      <c r="N159" s="359" t="s">
        <v>242</v>
      </c>
      <c r="O159" s="381" t="s">
        <v>175</v>
      </c>
      <c r="P159" s="382"/>
      <c r="Q159" s="383"/>
      <c r="R159" s="383"/>
      <c r="S159" s="383"/>
      <c r="T159" s="383"/>
    </row>
    <row r="160" spans="1:20" ht="13" x14ac:dyDescent="0.15">
      <c r="B160" s="384" t="s">
        <v>233</v>
      </c>
      <c r="C160" s="385" t="s">
        <v>234</v>
      </c>
      <c r="D160" s="385"/>
      <c r="E160" s="385"/>
      <c r="F160" s="385"/>
      <c r="G160" s="385"/>
      <c r="H160" s="385"/>
      <c r="I160" s="385"/>
      <c r="J160" s="385"/>
      <c r="K160" s="385"/>
      <c r="L160" s="310">
        <f>M56</f>
        <v>0</v>
      </c>
      <c r="M160" s="310">
        <f>N56</f>
        <v>0</v>
      </c>
      <c r="N160" s="310">
        <f>O56</f>
        <v>0</v>
      </c>
      <c r="O160" s="386">
        <f>SUM(L160:N160)</f>
        <v>0</v>
      </c>
      <c r="P160" s="387"/>
      <c r="Q160" s="337"/>
      <c r="R160" s="337"/>
      <c r="S160" s="337"/>
      <c r="T160" s="337"/>
    </row>
    <row r="161" spans="2:21" ht="13" x14ac:dyDescent="0.15">
      <c r="B161" s="384" t="s">
        <v>244</v>
      </c>
      <c r="C161" s="385" t="s">
        <v>245</v>
      </c>
      <c r="D161" s="385"/>
      <c r="E161" s="385"/>
      <c r="F161" s="385"/>
      <c r="G161" s="385"/>
      <c r="H161" s="385"/>
      <c r="I161" s="385"/>
      <c r="J161" s="385"/>
      <c r="K161" s="385"/>
      <c r="L161" s="310">
        <f>M84</f>
        <v>0</v>
      </c>
      <c r="M161" s="310">
        <f>N84</f>
        <v>0</v>
      </c>
      <c r="N161" s="310">
        <f>O84</f>
        <v>0</v>
      </c>
      <c r="O161" s="386">
        <f>SUM(L161:N161)</f>
        <v>0</v>
      </c>
      <c r="P161" s="387"/>
      <c r="Q161" s="337"/>
      <c r="R161" s="337"/>
      <c r="S161" s="337"/>
      <c r="T161" s="337"/>
    </row>
    <row r="162" spans="2:21" ht="13" x14ac:dyDescent="0.15">
      <c r="B162" s="384" t="s">
        <v>257</v>
      </c>
      <c r="C162" s="385" t="s">
        <v>258</v>
      </c>
      <c r="D162" s="385"/>
      <c r="E162" s="385"/>
      <c r="F162" s="385"/>
      <c r="G162" s="385"/>
      <c r="H162" s="385"/>
      <c r="I162" s="385"/>
      <c r="J162" s="385"/>
      <c r="K162" s="385"/>
      <c r="L162" s="310">
        <f>M154</f>
        <v>0</v>
      </c>
      <c r="M162" s="310">
        <f>N154</f>
        <v>0</v>
      </c>
      <c r="N162" s="310">
        <f>O154</f>
        <v>0</v>
      </c>
      <c r="O162" s="386">
        <f>SUM(L162:N162)</f>
        <v>0</v>
      </c>
      <c r="P162" s="387"/>
      <c r="Q162" s="337"/>
      <c r="R162" s="337"/>
      <c r="S162" s="337"/>
      <c r="T162" s="337"/>
    </row>
    <row r="163" spans="2:21" ht="13" x14ac:dyDescent="0.15">
      <c r="B163" s="312"/>
      <c r="C163" s="312"/>
      <c r="D163" s="319"/>
      <c r="E163" s="319"/>
      <c r="F163" s="319"/>
      <c r="G163" s="319"/>
      <c r="H163" s="319"/>
      <c r="I163" s="319"/>
      <c r="J163" s="319"/>
      <c r="K163" s="319"/>
      <c r="L163" s="388"/>
      <c r="M163" s="389"/>
      <c r="N163" s="319"/>
      <c r="O163" s="390"/>
      <c r="P163" s="390"/>
      <c r="Q163" s="337"/>
      <c r="R163" s="337"/>
      <c r="S163" s="337"/>
      <c r="T163" s="337"/>
    </row>
    <row r="164" spans="2:21" ht="13" x14ac:dyDescent="0.15">
      <c r="B164" s="391" t="s">
        <v>273</v>
      </c>
      <c r="C164" s="392" t="s">
        <v>286</v>
      </c>
      <c r="D164" s="392"/>
      <c r="E164" s="392"/>
      <c r="F164" s="392"/>
      <c r="G164" s="392"/>
      <c r="H164" s="392"/>
      <c r="I164" s="392"/>
      <c r="J164" s="392"/>
      <c r="K164" s="392"/>
      <c r="L164" s="135">
        <f>SUM(L160:L162)</f>
        <v>0</v>
      </c>
      <c r="M164" s="135">
        <f>SUM(M160:M162)</f>
        <v>0</v>
      </c>
      <c r="N164" s="135">
        <f>SUM(N160:N162)</f>
        <v>0</v>
      </c>
      <c r="O164" s="167">
        <f>SUM(O160:O162)</f>
        <v>0</v>
      </c>
      <c r="P164" s="242"/>
      <c r="Q164" s="337"/>
      <c r="R164" s="337"/>
      <c r="S164" s="337"/>
      <c r="T164" s="337"/>
    </row>
    <row r="165" spans="2:21" ht="13" x14ac:dyDescent="0.15">
      <c r="B165" s="393"/>
      <c r="C165" s="393"/>
      <c r="D165" s="319"/>
      <c r="E165" s="319"/>
      <c r="F165" s="319"/>
      <c r="G165" s="319"/>
      <c r="H165" s="319"/>
      <c r="I165" s="319"/>
      <c r="J165" s="319"/>
      <c r="K165" s="319"/>
      <c r="L165" s="388"/>
      <c r="M165" s="389"/>
      <c r="N165" s="319"/>
      <c r="O165" s="319"/>
      <c r="P165" s="319"/>
      <c r="Q165" s="337"/>
      <c r="R165" s="337"/>
      <c r="S165" s="337"/>
      <c r="T165" s="337"/>
    </row>
    <row r="166" spans="2:21" ht="13" x14ac:dyDescent="0.15">
      <c r="B166" s="384" t="s">
        <v>275</v>
      </c>
      <c r="C166" s="385"/>
      <c r="D166" s="385"/>
      <c r="E166" s="385"/>
      <c r="F166" s="394"/>
      <c r="G166" s="385"/>
      <c r="H166" s="385"/>
      <c r="I166" s="385"/>
      <c r="J166" s="395"/>
      <c r="K166" s="395"/>
      <c r="L166" s="260" t="e">
        <f>+Deelnemersoverzicht!E27</f>
        <v>#N/A</v>
      </c>
      <c r="M166" s="260" t="e">
        <f>+Deelnemersoverzicht!F27</f>
        <v>#N/A</v>
      </c>
      <c r="N166" s="260">
        <f>+Deelnemersoverzicht!G27</f>
        <v>0</v>
      </c>
      <c r="O166" s="74"/>
      <c r="P166" s="243"/>
      <c r="Q166" s="337"/>
      <c r="R166" s="337"/>
      <c r="S166" s="337"/>
      <c r="T166" s="337"/>
    </row>
    <row r="167" spans="2:21" ht="13" x14ac:dyDescent="0.15">
      <c r="B167" s="384" t="s">
        <v>276</v>
      </c>
      <c r="C167" s="385"/>
      <c r="D167" s="385"/>
      <c r="E167" s="385"/>
      <c r="F167" s="385"/>
      <c r="G167" s="385"/>
      <c r="H167" s="385"/>
      <c r="I167" s="385"/>
      <c r="J167" s="385"/>
      <c r="K167" s="385"/>
      <c r="L167" s="167" t="e">
        <f>L164*L166</f>
        <v>#N/A</v>
      </c>
      <c r="M167" s="167" t="e">
        <f>M164*M166</f>
        <v>#N/A</v>
      </c>
      <c r="N167" s="167">
        <f>N164*N166</f>
        <v>0</v>
      </c>
      <c r="O167" s="75"/>
      <c r="P167" s="242"/>
      <c r="Q167" s="337"/>
      <c r="R167" s="337"/>
      <c r="S167" s="337"/>
      <c r="T167" s="337"/>
    </row>
    <row r="168" spans="2:21" x14ac:dyDescent="0.2">
      <c r="B168" s="391" t="s">
        <v>195</v>
      </c>
      <c r="C168" s="392"/>
      <c r="D168" s="392"/>
      <c r="E168" s="392"/>
      <c r="F168" s="392"/>
      <c r="G168" s="396"/>
      <c r="H168" s="397"/>
      <c r="J168" s="397"/>
      <c r="K168" s="397"/>
      <c r="L168" s="398"/>
      <c r="M168" s="399"/>
      <c r="N168" s="400"/>
      <c r="O168" s="107"/>
      <c r="P168" s="242"/>
      <c r="Q168" s="337"/>
      <c r="R168" s="337"/>
      <c r="S168" s="337"/>
      <c r="T168" s="337"/>
    </row>
    <row r="169" spans="2:21" ht="13" x14ac:dyDescent="0.15">
      <c r="B169" s="391" t="s">
        <v>277</v>
      </c>
      <c r="C169" s="392"/>
      <c r="D169" s="392"/>
      <c r="E169" s="392"/>
      <c r="F169" s="392"/>
      <c r="G169" s="392"/>
      <c r="H169" s="392"/>
      <c r="I169" s="392"/>
      <c r="J169" s="392"/>
      <c r="K169" s="392"/>
      <c r="L169" s="401"/>
      <c r="M169" s="391"/>
      <c r="N169" s="400"/>
      <c r="O169" s="167" t="e">
        <f>SUM(L167:N167)-O168</f>
        <v>#N/A</v>
      </c>
      <c r="P169" s="242"/>
      <c r="Q169" s="337"/>
      <c r="R169" s="337"/>
      <c r="S169" s="337"/>
      <c r="T169" s="337"/>
    </row>
    <row r="170" spans="2:21" ht="15" customHeight="1" x14ac:dyDescent="0.2">
      <c r="B170" s="472" t="s">
        <v>215</v>
      </c>
      <c r="C170" s="473"/>
      <c r="D170" s="392"/>
      <c r="E170" s="402"/>
      <c r="F170" s="397"/>
      <c r="G170" s="403"/>
      <c r="H170" s="397"/>
      <c r="I170" s="397"/>
      <c r="J170" s="404" t="str">
        <f>IF(O170&lt;1,"Let op: Vergeet niet de door u gevraagde subsidie in te vullen! →",IF((O170-O169)&gt;1,"LET OP: U vraagt meer dan de maximale berekende subsidie aan!",IF(O170&gt;500000,"LET OP: De maximale subsidie voor deze regeling betreft €500.000 per project!","")))</f>
        <v>Let op: Vergeet niet de door u gevraagde subsidie in te vullen! →</v>
      </c>
      <c r="K170" s="404"/>
      <c r="L170" s="167" t="e">
        <f>IF(L167&gt;0,O170/(O169+O168)*L167,0)</f>
        <v>#N/A</v>
      </c>
      <c r="M170" s="167" t="e">
        <f>IF(M167&gt;0,O170/(O169+O168)*M167,0)</f>
        <v>#N/A</v>
      </c>
      <c r="N170" s="167">
        <f>IF(N167&gt;0,O170/(O169+O168)*N167,0)</f>
        <v>0</v>
      </c>
      <c r="O170" s="214"/>
      <c r="P170" s="405"/>
      <c r="Q170" s="337"/>
      <c r="R170" s="337"/>
      <c r="S170" s="337"/>
      <c r="T170" s="337"/>
    </row>
    <row r="171" spans="2:21" ht="13" x14ac:dyDescent="0.15">
      <c r="B171" s="319"/>
      <c r="C171" s="319"/>
      <c r="D171" s="319"/>
      <c r="E171" s="319"/>
      <c r="F171" s="319"/>
      <c r="G171" s="319"/>
      <c r="H171" s="319"/>
      <c r="I171" s="319"/>
      <c r="J171" s="319"/>
      <c r="K171" s="319"/>
      <c r="L171" s="319"/>
      <c r="M171" s="319"/>
      <c r="N171" s="319"/>
      <c r="O171" s="319"/>
      <c r="P171" s="319"/>
      <c r="Q171" s="319"/>
      <c r="R171" s="319"/>
      <c r="S171" s="319"/>
      <c r="T171" s="319"/>
    </row>
    <row r="172" spans="2:21" ht="13" x14ac:dyDescent="0.15">
      <c r="B172" s="324" t="s">
        <v>278</v>
      </c>
      <c r="C172" s="325"/>
      <c r="D172" s="375"/>
      <c r="E172" s="376"/>
      <c r="F172" s="325"/>
      <c r="G172" s="325"/>
      <c r="H172" s="325"/>
      <c r="I172" s="325"/>
      <c r="J172" s="325"/>
      <c r="K172" s="325"/>
      <c r="L172" s="325"/>
      <c r="M172" s="325"/>
      <c r="N172" s="378"/>
      <c r="O172" s="325"/>
      <c r="P172" s="379"/>
      <c r="Q172" s="327"/>
      <c r="R172" s="327"/>
      <c r="S172" s="327"/>
    </row>
    <row r="173" spans="2:21" ht="13" x14ac:dyDescent="0.15">
      <c r="B173" s="324" t="s">
        <v>279</v>
      </c>
      <c r="C173" s="325"/>
      <c r="D173" s="375"/>
      <c r="E173" s="376"/>
      <c r="F173" s="325"/>
      <c r="G173" s="325"/>
      <c r="H173" s="325"/>
      <c r="I173" s="325"/>
      <c r="J173" s="325"/>
      <c r="K173" s="325"/>
      <c r="L173" s="325"/>
      <c r="M173" s="325"/>
      <c r="N173" s="378"/>
      <c r="O173" s="325"/>
      <c r="P173" s="379"/>
      <c r="Q173" s="327"/>
      <c r="R173" s="327"/>
      <c r="S173" s="327"/>
    </row>
    <row r="174" spans="2:21" ht="14" thickBot="1" x14ac:dyDescent="0.2">
      <c r="B174" s="319"/>
      <c r="C174" s="319"/>
      <c r="D174" s="319"/>
      <c r="E174" s="319"/>
      <c r="F174" s="319"/>
      <c r="G174" s="319"/>
      <c r="H174" s="319"/>
      <c r="I174" s="319"/>
      <c r="J174" s="319"/>
      <c r="K174" s="319"/>
      <c r="L174" s="319"/>
      <c r="M174" s="319"/>
      <c r="N174" s="319"/>
      <c r="O174" s="319"/>
      <c r="P174" s="319"/>
      <c r="Q174" s="42"/>
      <c r="R174" s="42"/>
      <c r="S174" s="42"/>
    </row>
    <row r="175" spans="2:21" ht="13" x14ac:dyDescent="0.15">
      <c r="B175" s="406" t="s">
        <v>280</v>
      </c>
      <c r="C175" s="407" t="s">
        <v>213</v>
      </c>
      <c r="D175" s="408"/>
      <c r="E175" s="408"/>
      <c r="F175" s="408"/>
      <c r="G175" s="408"/>
      <c r="H175" s="408"/>
      <c r="I175" s="408"/>
      <c r="J175" s="408"/>
      <c r="K175" s="408"/>
      <c r="L175" s="408"/>
      <c r="M175" s="409"/>
      <c r="N175" s="408"/>
      <c r="O175" s="136">
        <f>O164</f>
        <v>0</v>
      </c>
      <c r="P175" s="244"/>
      <c r="Q175" s="42"/>
      <c r="R175" s="42"/>
      <c r="S175" s="42"/>
      <c r="U175" s="42"/>
    </row>
    <row r="176" spans="2:21" ht="13" x14ac:dyDescent="0.15">
      <c r="B176" s="410" t="s">
        <v>281</v>
      </c>
      <c r="C176" s="411" t="s">
        <v>195</v>
      </c>
      <c r="D176" s="412"/>
      <c r="E176" s="412"/>
      <c r="F176" s="412"/>
      <c r="G176" s="412"/>
      <c r="H176" s="412"/>
      <c r="I176" s="412"/>
      <c r="J176" s="412"/>
      <c r="K176" s="412"/>
      <c r="L176" s="412"/>
      <c r="M176" s="413"/>
      <c r="N176" s="412"/>
      <c r="O176" s="137">
        <f>O168</f>
        <v>0</v>
      </c>
      <c r="P176" s="244"/>
      <c r="Q176" s="42"/>
      <c r="R176" s="42"/>
      <c r="S176" s="42"/>
      <c r="U176" s="42"/>
    </row>
    <row r="177" spans="2:21" ht="13" x14ac:dyDescent="0.15">
      <c r="B177" s="410" t="s">
        <v>282</v>
      </c>
      <c r="C177" s="411" t="s">
        <v>283</v>
      </c>
      <c r="D177" s="412"/>
      <c r="E177" s="412"/>
      <c r="F177" s="412"/>
      <c r="G177" s="412"/>
      <c r="H177" s="412"/>
      <c r="I177" s="412"/>
      <c r="J177" s="412"/>
      <c r="K177" s="412"/>
      <c r="L177" s="412"/>
      <c r="M177" s="413"/>
      <c r="N177" s="412"/>
      <c r="O177" s="137">
        <f>O170</f>
        <v>0</v>
      </c>
      <c r="P177" s="244"/>
      <c r="Q177" s="42"/>
      <c r="R177" s="42"/>
      <c r="S177" s="42"/>
      <c r="U177" s="42"/>
    </row>
    <row r="178" spans="2:21" ht="13" x14ac:dyDescent="0.15">
      <c r="B178" s="319"/>
      <c r="C178" s="319"/>
      <c r="D178" s="319"/>
      <c r="E178" s="319"/>
      <c r="F178" s="319"/>
      <c r="G178" s="319"/>
      <c r="H178" s="319"/>
      <c r="I178" s="319"/>
      <c r="J178" s="319"/>
      <c r="K178" s="319"/>
      <c r="L178" s="319"/>
      <c r="M178" s="319"/>
      <c r="N178" s="319"/>
      <c r="O178" s="319"/>
      <c r="P178" s="319"/>
      <c r="Q178" s="319"/>
      <c r="R178" s="319"/>
      <c r="S178" s="319"/>
      <c r="U178" s="42"/>
    </row>
    <row r="179" spans="2:21" ht="13" x14ac:dyDescent="0.15">
      <c r="B179" s="324" t="s">
        <v>284</v>
      </c>
      <c r="C179" s="325"/>
      <c r="D179" s="375"/>
      <c r="E179" s="376"/>
      <c r="F179" s="325"/>
      <c r="G179" s="325"/>
      <c r="H179" s="325"/>
      <c r="I179" s="325"/>
      <c r="J179" s="325"/>
      <c r="K179" s="325"/>
      <c r="L179" s="325"/>
      <c r="M179" s="325"/>
      <c r="N179" s="325"/>
      <c r="O179" s="325"/>
      <c r="P179" s="345"/>
      <c r="Q179" s="337"/>
      <c r="R179" s="337"/>
      <c r="S179" s="337"/>
      <c r="T179" s="319"/>
    </row>
    <row r="180" spans="2:21" ht="13" x14ac:dyDescent="0.15">
      <c r="B180" s="564"/>
      <c r="C180" s="565"/>
      <c r="D180" s="565"/>
      <c r="E180" s="565"/>
      <c r="F180" s="565"/>
      <c r="G180" s="565"/>
      <c r="H180" s="565"/>
      <c r="I180" s="565"/>
      <c r="J180" s="565"/>
      <c r="K180" s="565"/>
      <c r="L180" s="565"/>
      <c r="M180" s="565"/>
      <c r="N180" s="565"/>
      <c r="O180" s="301"/>
      <c r="P180" s="42"/>
      <c r="Q180" s="42"/>
      <c r="R180" s="42"/>
      <c r="S180" s="42"/>
      <c r="T180" s="319"/>
    </row>
    <row r="181" spans="2:21" ht="13" x14ac:dyDescent="0.15">
      <c r="B181" s="560"/>
      <c r="C181" s="561"/>
      <c r="D181" s="561"/>
      <c r="E181" s="561"/>
      <c r="F181" s="561"/>
      <c r="G181" s="561"/>
      <c r="H181" s="561"/>
      <c r="I181" s="561"/>
      <c r="J181" s="561"/>
      <c r="K181" s="561"/>
      <c r="L181" s="561"/>
      <c r="M181" s="561"/>
      <c r="N181" s="561"/>
      <c r="O181" s="301"/>
      <c r="P181" s="42"/>
      <c r="Q181" s="42"/>
      <c r="R181" s="42"/>
      <c r="S181" s="42"/>
      <c r="T181" s="319"/>
    </row>
    <row r="182" spans="2:21" ht="13" x14ac:dyDescent="0.15">
      <c r="B182" s="560"/>
      <c r="C182" s="561"/>
      <c r="D182" s="561"/>
      <c r="E182" s="561"/>
      <c r="F182" s="561"/>
      <c r="G182" s="561"/>
      <c r="H182" s="561"/>
      <c r="I182" s="561"/>
      <c r="J182" s="561"/>
      <c r="K182" s="561"/>
      <c r="L182" s="561"/>
      <c r="M182" s="561"/>
      <c r="N182" s="561"/>
      <c r="O182" s="301"/>
      <c r="P182" s="42"/>
      <c r="Q182" s="42"/>
      <c r="R182" s="42"/>
      <c r="S182" s="42"/>
      <c r="T182" s="319"/>
    </row>
    <row r="183" spans="2:21" ht="13" x14ac:dyDescent="0.15">
      <c r="B183" s="560"/>
      <c r="C183" s="561"/>
      <c r="D183" s="561"/>
      <c r="E183" s="561"/>
      <c r="F183" s="561"/>
      <c r="G183" s="561"/>
      <c r="H183" s="561"/>
      <c r="I183" s="561"/>
      <c r="J183" s="561"/>
      <c r="K183" s="561"/>
      <c r="L183" s="561"/>
      <c r="M183" s="561"/>
      <c r="N183" s="561"/>
      <c r="O183" s="301"/>
      <c r="P183" s="42"/>
      <c r="Q183" s="42"/>
      <c r="R183" s="42"/>
      <c r="S183" s="42"/>
      <c r="T183" s="319"/>
    </row>
    <row r="184" spans="2:21" ht="13" x14ac:dyDescent="0.15">
      <c r="B184" s="560"/>
      <c r="C184" s="561"/>
      <c r="D184" s="561"/>
      <c r="E184" s="561"/>
      <c r="F184" s="561"/>
      <c r="G184" s="561"/>
      <c r="H184" s="561"/>
      <c r="I184" s="561"/>
      <c r="J184" s="561"/>
      <c r="K184" s="561"/>
      <c r="L184" s="561"/>
      <c r="M184" s="561"/>
      <c r="N184" s="561"/>
      <c r="O184" s="301"/>
      <c r="P184" s="42"/>
      <c r="Q184" s="42"/>
      <c r="R184" s="42"/>
      <c r="S184" s="42"/>
      <c r="T184" s="319"/>
    </row>
    <row r="185" spans="2:21" ht="13" x14ac:dyDescent="0.15">
      <c r="B185" s="560"/>
      <c r="C185" s="561"/>
      <c r="D185" s="561"/>
      <c r="E185" s="561"/>
      <c r="F185" s="561"/>
      <c r="G185" s="561"/>
      <c r="H185" s="561"/>
      <c r="I185" s="561"/>
      <c r="J185" s="561"/>
      <c r="K185" s="561"/>
      <c r="L185" s="561"/>
      <c r="M185" s="561"/>
      <c r="N185" s="561"/>
      <c r="O185" s="301"/>
      <c r="P185" s="42"/>
      <c r="Q185" s="42"/>
      <c r="R185" s="42"/>
      <c r="S185" s="42"/>
      <c r="T185" s="319"/>
    </row>
    <row r="186" spans="2:21" ht="13" x14ac:dyDescent="0.15">
      <c r="B186" s="560"/>
      <c r="C186" s="561"/>
      <c r="D186" s="561"/>
      <c r="E186" s="561"/>
      <c r="F186" s="561"/>
      <c r="G186" s="561"/>
      <c r="H186" s="561"/>
      <c r="I186" s="561"/>
      <c r="J186" s="561"/>
      <c r="K186" s="561"/>
      <c r="L186" s="561"/>
      <c r="M186" s="561"/>
      <c r="N186" s="561"/>
      <c r="O186" s="301"/>
      <c r="P186" s="42"/>
      <c r="Q186" s="42"/>
      <c r="R186" s="42"/>
      <c r="S186" s="42"/>
      <c r="T186" s="319"/>
    </row>
    <row r="187" spans="2:21" ht="13" x14ac:dyDescent="0.15">
      <c r="B187" s="560"/>
      <c r="C187" s="561"/>
      <c r="D187" s="561"/>
      <c r="E187" s="561"/>
      <c r="F187" s="561"/>
      <c r="G187" s="561"/>
      <c r="H187" s="561"/>
      <c r="I187" s="561"/>
      <c r="J187" s="561"/>
      <c r="K187" s="561"/>
      <c r="L187" s="561"/>
      <c r="M187" s="561"/>
      <c r="N187" s="561"/>
      <c r="O187" s="301"/>
      <c r="P187" s="42"/>
      <c r="Q187" s="42"/>
      <c r="R187" s="42"/>
      <c r="S187" s="42"/>
      <c r="T187" s="319"/>
    </row>
    <row r="188" spans="2:21" ht="13" x14ac:dyDescent="0.15">
      <c r="B188" s="560"/>
      <c r="C188" s="561"/>
      <c r="D188" s="561"/>
      <c r="E188" s="561"/>
      <c r="F188" s="561"/>
      <c r="G188" s="561"/>
      <c r="H188" s="561"/>
      <c r="I188" s="561"/>
      <c r="J188" s="561"/>
      <c r="K188" s="561"/>
      <c r="L188" s="561"/>
      <c r="M188" s="561"/>
      <c r="N188" s="561"/>
      <c r="O188" s="301"/>
      <c r="P188" s="42"/>
      <c r="Q188" s="42"/>
      <c r="R188" s="42"/>
      <c r="S188" s="42"/>
      <c r="T188" s="319"/>
    </row>
    <row r="189" spans="2:21" ht="13" x14ac:dyDescent="0.15">
      <c r="B189" s="562"/>
      <c r="C189" s="563"/>
      <c r="D189" s="563"/>
      <c r="E189" s="563"/>
      <c r="F189" s="563"/>
      <c r="G189" s="563"/>
      <c r="H189" s="563"/>
      <c r="I189" s="563"/>
      <c r="J189" s="563"/>
      <c r="K189" s="563"/>
      <c r="L189" s="563"/>
      <c r="M189" s="563"/>
      <c r="N189" s="563"/>
      <c r="O189" s="302"/>
      <c r="P189" s="42"/>
      <c r="Q189" s="42"/>
      <c r="R189" s="42"/>
      <c r="S189" s="42"/>
      <c r="T189" s="319"/>
    </row>
    <row r="190" spans="2:21" ht="13" x14ac:dyDescent="0.15">
      <c r="B190" s="319"/>
      <c r="C190" s="319"/>
      <c r="D190" s="319"/>
      <c r="E190" s="319"/>
      <c r="F190" s="319"/>
      <c r="G190" s="319"/>
      <c r="H190" s="319"/>
      <c r="I190" s="319"/>
      <c r="J190" s="319"/>
      <c r="K190" s="319"/>
      <c r="L190" s="319"/>
      <c r="M190" s="319"/>
      <c r="N190" s="319"/>
      <c r="O190" s="319"/>
      <c r="P190" s="319"/>
      <c r="Q190" s="319"/>
      <c r="R190" s="319"/>
      <c r="S190" s="319"/>
    </row>
  </sheetData>
  <sheetProtection algorithmName="SHA-512" hashValue="CL/qMh0SrNpqrxhzje1bCayWSg4Dltvv/gTt0RD9BRjIrXnIxwJZTj68xc6Zekn00JGzmvdT1MNI8pT1ifG1pA==" saltValue="YdCstlOSbvbIHexP1JBOZw==" spinCount="100000" sheet="1" objects="1" scenarios="1"/>
  <mergeCells count="174">
    <mergeCell ref="B186:N186"/>
    <mergeCell ref="B187:N187"/>
    <mergeCell ref="B188:N188"/>
    <mergeCell ref="B189:N189"/>
    <mergeCell ref="B180:N180"/>
    <mergeCell ref="B181:N181"/>
    <mergeCell ref="B182:N182"/>
    <mergeCell ref="B183:N183"/>
    <mergeCell ref="B184:N184"/>
    <mergeCell ref="B185:N185"/>
    <mergeCell ref="E147:L147"/>
    <mergeCell ref="E148:L148"/>
    <mergeCell ref="E149:L149"/>
    <mergeCell ref="E150:L150"/>
    <mergeCell ref="E151:L151"/>
    <mergeCell ref="B170:C170"/>
    <mergeCell ref="E141:L141"/>
    <mergeCell ref="E142:L142"/>
    <mergeCell ref="E143:L143"/>
    <mergeCell ref="E144:L144"/>
    <mergeCell ref="E145:L145"/>
    <mergeCell ref="E146:L146"/>
    <mergeCell ref="E135:L135"/>
    <mergeCell ref="E136:L136"/>
    <mergeCell ref="E137:L137"/>
    <mergeCell ref="E138:L138"/>
    <mergeCell ref="E139:L139"/>
    <mergeCell ref="E140:L140"/>
    <mergeCell ref="C127:H127"/>
    <mergeCell ref="C128:H128"/>
    <mergeCell ref="C129:H129"/>
    <mergeCell ref="M132:O132"/>
    <mergeCell ref="E133:L133"/>
    <mergeCell ref="E134:L134"/>
    <mergeCell ref="C121:H121"/>
    <mergeCell ref="C122:H122"/>
    <mergeCell ref="C123:H123"/>
    <mergeCell ref="C124:H124"/>
    <mergeCell ref="C125:H125"/>
    <mergeCell ref="C126:H126"/>
    <mergeCell ref="C115:H115"/>
    <mergeCell ref="C116:H116"/>
    <mergeCell ref="C117:H117"/>
    <mergeCell ref="C118:H118"/>
    <mergeCell ref="C119:H119"/>
    <mergeCell ref="C120:H120"/>
    <mergeCell ref="J110:L110"/>
    <mergeCell ref="M110:O110"/>
    <mergeCell ref="C111:H111"/>
    <mergeCell ref="C112:H112"/>
    <mergeCell ref="C113:H113"/>
    <mergeCell ref="C114:H114"/>
    <mergeCell ref="C55:D55"/>
    <mergeCell ref="E55:F55"/>
    <mergeCell ref="H55:I55"/>
    <mergeCell ref="J60:L60"/>
    <mergeCell ref="M60:O60"/>
    <mergeCell ref="H88:I88"/>
    <mergeCell ref="J88:L88"/>
    <mergeCell ref="M88:O88"/>
    <mergeCell ref="C53:D53"/>
    <mergeCell ref="E53:F53"/>
    <mergeCell ref="H53:I53"/>
    <mergeCell ref="C54:D54"/>
    <mergeCell ref="E54:F54"/>
    <mergeCell ref="H54:I54"/>
    <mergeCell ref="C51:D51"/>
    <mergeCell ref="E51:F51"/>
    <mergeCell ref="H51:I51"/>
    <mergeCell ref="C52:D52"/>
    <mergeCell ref="E52:F52"/>
    <mergeCell ref="H52:I52"/>
    <mergeCell ref="C49:D49"/>
    <mergeCell ref="E49:F49"/>
    <mergeCell ref="H49:I49"/>
    <mergeCell ref="C50:D50"/>
    <mergeCell ref="E50:F50"/>
    <mergeCell ref="H50:I50"/>
    <mergeCell ref="C47:D47"/>
    <mergeCell ref="E47:F47"/>
    <mergeCell ref="H47:I47"/>
    <mergeCell ref="C48:D48"/>
    <mergeCell ref="E48:F48"/>
    <mergeCell ref="H48:I48"/>
    <mergeCell ref="C45:D45"/>
    <mergeCell ref="E45:F45"/>
    <mergeCell ref="H45:I45"/>
    <mergeCell ref="C46:D46"/>
    <mergeCell ref="E46:F46"/>
    <mergeCell ref="H46:I46"/>
    <mergeCell ref="C43:D43"/>
    <mergeCell ref="E43:F43"/>
    <mergeCell ref="H43:I43"/>
    <mergeCell ref="C44:D44"/>
    <mergeCell ref="E44:F44"/>
    <mergeCell ref="H44:I44"/>
    <mergeCell ref="C41:D41"/>
    <mergeCell ref="E41:F41"/>
    <mergeCell ref="H41:I41"/>
    <mergeCell ref="C42:D42"/>
    <mergeCell ref="E42:F42"/>
    <mergeCell ref="H42:I42"/>
    <mergeCell ref="C39:D39"/>
    <mergeCell ref="E39:F39"/>
    <mergeCell ref="H39:I39"/>
    <mergeCell ref="C40:D40"/>
    <mergeCell ref="E40:F40"/>
    <mergeCell ref="H40:I40"/>
    <mergeCell ref="C37:D37"/>
    <mergeCell ref="E37:F37"/>
    <mergeCell ref="H37:I37"/>
    <mergeCell ref="C38:D38"/>
    <mergeCell ref="E38:F38"/>
    <mergeCell ref="H38:I38"/>
    <mergeCell ref="C35:D35"/>
    <mergeCell ref="E35:F35"/>
    <mergeCell ref="H35:I35"/>
    <mergeCell ref="C36:D36"/>
    <mergeCell ref="E36:F36"/>
    <mergeCell ref="H36:I36"/>
    <mergeCell ref="C33:D33"/>
    <mergeCell ref="E33:F33"/>
    <mergeCell ref="H33:I33"/>
    <mergeCell ref="C34:D34"/>
    <mergeCell ref="E34:F34"/>
    <mergeCell ref="H34:I34"/>
    <mergeCell ref="C31:D31"/>
    <mergeCell ref="E31:F31"/>
    <mergeCell ref="H31:I31"/>
    <mergeCell ref="C32:D32"/>
    <mergeCell ref="E32:F32"/>
    <mergeCell ref="H32:I32"/>
    <mergeCell ref="C29:D29"/>
    <mergeCell ref="E29:F29"/>
    <mergeCell ref="H29:I29"/>
    <mergeCell ref="C30:D30"/>
    <mergeCell ref="E30:F30"/>
    <mergeCell ref="H30:I30"/>
    <mergeCell ref="C27:D27"/>
    <mergeCell ref="E27:F27"/>
    <mergeCell ref="H27:I27"/>
    <mergeCell ref="C28:D28"/>
    <mergeCell ref="E28:F28"/>
    <mergeCell ref="H28:I28"/>
    <mergeCell ref="C25:D25"/>
    <mergeCell ref="E25:F25"/>
    <mergeCell ref="H25:I25"/>
    <mergeCell ref="C26:D26"/>
    <mergeCell ref="E26:F26"/>
    <mergeCell ref="H26:I26"/>
    <mergeCell ref="C23:D23"/>
    <mergeCell ref="E23:F23"/>
    <mergeCell ref="H23:I23"/>
    <mergeCell ref="C24:D24"/>
    <mergeCell ref="E24:F24"/>
    <mergeCell ref="H24:I24"/>
    <mergeCell ref="C21:D21"/>
    <mergeCell ref="E21:F21"/>
    <mergeCell ref="H21:I21"/>
    <mergeCell ref="C22:D22"/>
    <mergeCell ref="E22:F22"/>
    <mergeCell ref="H22:I22"/>
    <mergeCell ref="C19:D19"/>
    <mergeCell ref="E19:F19"/>
    <mergeCell ref="H19:I19"/>
    <mergeCell ref="C20:D20"/>
    <mergeCell ref="E20:F20"/>
    <mergeCell ref="H20:I20"/>
    <mergeCell ref="F8:G8"/>
    <mergeCell ref="H8:N8"/>
    <mergeCell ref="F9:G9"/>
    <mergeCell ref="H9:N9"/>
    <mergeCell ref="J18:L18"/>
    <mergeCell ref="M18:O18"/>
  </mergeCells>
  <conditionalFormatting sqref="G20:G55">
    <cfRule type="expression" dxfId="3" priority="3" stopIfTrue="1">
      <formula>$F$9="Integrale kostensystematiek"</formula>
    </cfRule>
  </conditionalFormatting>
  <conditionalFormatting sqref="O170:P170">
    <cfRule type="cellIs" dxfId="0" priority="4" stopIfTrue="1" operator="lessThan">
      <formula>1</formula>
    </cfRule>
  </conditionalFormatting>
  <dataValidations count="6">
    <dataValidation type="list" allowBlank="1" showErrorMessage="1" sqref="F9:G9" xr:uid="{1F0A6A3B-7DE0-4A14-94AF-F0B8F518CABB}">
      <formula1>Loonsystematiek</formula1>
    </dataValidation>
    <dataValidation type="list" allowBlank="1" showErrorMessage="1" sqref="F8:G8" xr:uid="{BF7B31CA-4EFD-4515-8887-8AE21653DEA3}">
      <formula1>BTW</formula1>
    </dataValidation>
    <dataValidation type="custom" allowBlank="1" showInputMessage="1" showErrorMessage="1" error="Optelling IO en EO is hoger dan totale subsidiale kosten." sqref="L90:L107" xr:uid="{9F4810D8-76AE-4F3F-B83A-6760CB433072}">
      <formula1>SUM($J90:$K90)&lt;$I90</formula1>
    </dataValidation>
    <dataValidation type="date" allowBlank="1" showInputMessage="1" showErrorMessage="1" errorTitle="Let op!" error="De aanschafdatum moet tussen de start- en einddatum van het project vallen!" sqref="D90:D107" xr:uid="{879E3289-8432-47A3-A214-CC1A26030937}">
      <formula1>Startdatum</formula1>
      <formula2>Einddatum</formula2>
    </dataValidation>
    <dataValidation type="decimal" operator="greaterThanOrEqual" allowBlank="1" showInputMessage="1" showErrorMessage="1" error="De afschrijvingsperiode moet minimaal 5 jaar bedragen." sqref="F62:F83" xr:uid="{2C54B24F-0B86-4EE3-94F8-4F07ACA65644}">
      <formula1>5</formula1>
    </dataValidation>
    <dataValidation type="decimal" operator="greaterThanOrEqual" allowBlank="1" showInputMessage="1" showErrorMessage="1" sqref="F90:F107" xr:uid="{F7CEA689-8A7A-4072-BAF1-6B6DE80EC586}">
      <formula1>5</formula1>
    </dataValidation>
  </dataValidations>
  <hyperlinks>
    <hyperlink ref="H89" location="'Uitleg posten O&amp;O&amp;I'!A1" display="Restwaarde [zie 'Uitleg posten O&amp;O&amp;I]" xr:uid="{F3EE2961-DB65-4084-82D0-09DF9629DF5C}"/>
    <hyperlink ref="F61" location="'Uitleg posten O&amp;O&amp;I'!A1" display="Afschrijving in jaren (minimaal 5 jaar) [zie Uitleg posten O&amp;O&amp;I]" xr:uid="{D5D5E797-FE62-4E8B-AF43-BE3506B16F8A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CF8DACB-53F4-4653-84F8-DA0CF38F0BA0}">
            <xm:f>Deelnemersoverzicht!$C$27=Lijsten!$A$23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top/>
                <bottom/>
              </border>
            </x14:dxf>
          </x14:cfRule>
          <xm:sqref>J19:K55 M19:N56 J61:K83 M61:N84 J89:K107 M89:N108 J111:K129 M111:N130 M133:N154 L159:M170</xm:sqref>
        </x14:conditionalFormatting>
        <x14:conditionalFormatting xmlns:xm="http://schemas.microsoft.com/office/excel/2006/main">
          <x14:cfRule type="expression" priority="1" id="{0D786C43-6C00-4CC1-A70B-DA3A2A2289B6}">
            <xm:f>Deelnemersoverzicht!$C$27&lt;&gt;Lijsten!$A$23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L19:L55 O19:O56 L61:L83 O61:O84 L89:L107 O89:O108 L111:L129 O111:O130 O133:O154 N159:N162 N164 N166:N167 N170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Blad12">
    <tabColor rgb="FF7030A0"/>
  </sheetPr>
  <dimension ref="A1:J26"/>
  <sheetViews>
    <sheetView zoomScaleNormal="100" workbookViewId="0"/>
  </sheetViews>
  <sheetFormatPr baseColWidth="10" defaultColWidth="47.5" defaultRowHeight="13" x14ac:dyDescent="0.15"/>
  <cols>
    <col min="4" max="4" width="37.6640625" bestFit="1" customWidth="1"/>
    <col min="5" max="5" width="34.33203125" customWidth="1"/>
  </cols>
  <sheetData>
    <row r="1" spans="1:10" ht="14" thickBot="1" x14ac:dyDescent="0.2">
      <c r="A1" s="3"/>
      <c r="B1" s="3"/>
    </row>
    <row r="2" spans="1:10" ht="14" x14ac:dyDescent="0.15">
      <c r="A2" s="36"/>
      <c r="B2" s="3"/>
      <c r="C2" s="1" t="s">
        <v>287</v>
      </c>
      <c r="D2" s="195" t="s">
        <v>84</v>
      </c>
      <c r="E2" s="196"/>
      <c r="G2" s="1" t="s">
        <v>288</v>
      </c>
    </row>
    <row r="3" spans="1:10" ht="14" x14ac:dyDescent="0.15">
      <c r="A3" s="185" t="s">
        <v>116</v>
      </c>
      <c r="B3" s="2"/>
      <c r="C3" s="185" t="s">
        <v>116</v>
      </c>
      <c r="D3" s="72" t="s">
        <v>289</v>
      </c>
      <c r="E3" s="205">
        <v>0.5</v>
      </c>
      <c r="G3" s="185" t="s">
        <v>116</v>
      </c>
    </row>
    <row r="4" spans="1:10" ht="14" x14ac:dyDescent="0.15">
      <c r="A4" t="s">
        <v>290</v>
      </c>
      <c r="B4" s="2"/>
      <c r="C4" t="s">
        <v>291</v>
      </c>
      <c r="D4" s="72" t="s">
        <v>292</v>
      </c>
      <c r="E4" s="205">
        <v>0.25</v>
      </c>
      <c r="G4" t="s">
        <v>293</v>
      </c>
    </row>
    <row r="5" spans="1:10" ht="14" x14ac:dyDescent="0.15">
      <c r="A5" t="s">
        <v>294</v>
      </c>
      <c r="B5" s="2"/>
      <c r="C5" t="s">
        <v>295</v>
      </c>
      <c r="D5" s="72" t="s">
        <v>254</v>
      </c>
      <c r="E5" s="256">
        <v>0.8</v>
      </c>
      <c r="G5" t="s">
        <v>296</v>
      </c>
    </row>
    <row r="6" spans="1:10" ht="14" x14ac:dyDescent="0.15">
      <c r="A6" s="2"/>
      <c r="B6" s="2"/>
      <c r="D6" s="192" t="s">
        <v>88</v>
      </c>
      <c r="E6" s="192"/>
      <c r="G6" t="s">
        <v>297</v>
      </c>
    </row>
    <row r="7" spans="1:10" x14ac:dyDescent="0.15">
      <c r="A7" s="2"/>
      <c r="B7" s="2"/>
      <c r="D7" s="261" t="s">
        <v>298</v>
      </c>
      <c r="E7" s="205">
        <v>0.2</v>
      </c>
    </row>
    <row r="8" spans="1:10" x14ac:dyDescent="0.15">
      <c r="A8" s="2"/>
      <c r="B8" s="2"/>
      <c r="D8" s="261" t="s">
        <v>299</v>
      </c>
      <c r="E8" s="205">
        <v>0.1</v>
      </c>
    </row>
    <row r="9" spans="1:10" ht="14" thickBot="1" x14ac:dyDescent="0.2">
      <c r="B9" s="2"/>
      <c r="D9" s="261" t="s">
        <v>300</v>
      </c>
      <c r="E9" s="247">
        <v>0</v>
      </c>
    </row>
    <row r="10" spans="1:10" ht="14" thickBot="1" x14ac:dyDescent="0.2">
      <c r="A10" s="2"/>
      <c r="B10" s="2"/>
      <c r="D10" s="261" t="s">
        <v>301</v>
      </c>
      <c r="E10" s="247">
        <v>0.8</v>
      </c>
    </row>
    <row r="11" spans="1:10" ht="43" thickBot="1" x14ac:dyDescent="0.2">
      <c r="A11" s="2"/>
      <c r="B11" s="3"/>
      <c r="D11" s="197" t="s">
        <v>91</v>
      </c>
      <c r="E11" s="247">
        <v>0.15</v>
      </c>
    </row>
    <row r="12" spans="1:10" x14ac:dyDescent="0.15">
      <c r="B12" s="3"/>
    </row>
    <row r="13" spans="1:10" x14ac:dyDescent="0.15">
      <c r="A13" s="2"/>
      <c r="B13" s="3"/>
    </row>
    <row r="14" spans="1:10" x14ac:dyDescent="0.15">
      <c r="B14" s="3"/>
      <c r="J14" s="2"/>
    </row>
    <row r="15" spans="1:10" x14ac:dyDescent="0.15">
      <c r="B15" s="3"/>
    </row>
    <row r="16" spans="1:10" x14ac:dyDescent="0.15">
      <c r="B16" s="3"/>
    </row>
    <row r="17" spans="1:4" x14ac:dyDescent="0.15">
      <c r="A17" s="2"/>
      <c r="B17" s="3"/>
    </row>
    <row r="18" spans="1:4" x14ac:dyDescent="0.15">
      <c r="A18" s="5" t="s">
        <v>302</v>
      </c>
      <c r="B18" s="36" t="s">
        <v>303</v>
      </c>
      <c r="D18" s="36" t="s">
        <v>304</v>
      </c>
    </row>
    <row r="19" spans="1:4" x14ac:dyDescent="0.15">
      <c r="A19" s="185" t="s">
        <v>116</v>
      </c>
      <c r="B19" s="2" t="s">
        <v>305</v>
      </c>
      <c r="D19" s="80">
        <v>500000</v>
      </c>
    </row>
    <row r="20" spans="1:4" x14ac:dyDescent="0.15">
      <c r="A20" s="2" t="s">
        <v>298</v>
      </c>
      <c r="B20" s="2" t="s">
        <v>305</v>
      </c>
    </row>
    <row r="21" spans="1:4" x14ac:dyDescent="0.15">
      <c r="A21" s="2" t="s">
        <v>299</v>
      </c>
      <c r="B21" s="2" t="s">
        <v>306</v>
      </c>
    </row>
    <row r="22" spans="1:4" x14ac:dyDescent="0.15">
      <c r="A22" s="2" t="s">
        <v>300</v>
      </c>
      <c r="B22" s="2" t="s">
        <v>306</v>
      </c>
    </row>
    <row r="23" spans="1:4" x14ac:dyDescent="0.15">
      <c r="A23" s="2" t="s">
        <v>301</v>
      </c>
      <c r="B23" s="2" t="s">
        <v>306</v>
      </c>
    </row>
    <row r="24" spans="1:4" x14ac:dyDescent="0.15">
      <c r="B24" s="2" t="s">
        <v>305</v>
      </c>
    </row>
    <row r="25" spans="1:4" x14ac:dyDescent="0.15">
      <c r="A25" s="2"/>
      <c r="B25" s="2" t="s">
        <v>306</v>
      </c>
    </row>
    <row r="26" spans="1:4" x14ac:dyDescent="0.15">
      <c r="B26" s="2" t="s">
        <v>306</v>
      </c>
    </row>
  </sheetData>
  <sheetProtection algorithmName="SHA-512" hashValue="+vt/J72526+bLykrYdPBoBUCicNFql9M/rTlRpJZ+YtqD2HiqFRCi9nLaI+oBgscp3cmzXRpwLBN4ybWt7OUBw==" saltValue="HJ7KxaAopVIQSmIgrbeWag==" spinCount="100000" sheet="1" objects="1" scenarios="1"/>
  <printOptions headings="1"/>
  <pageMargins left="0.70866141732283472" right="0.70866141732283472" top="0.74803149606299213" bottom="0.74803149606299213" header="0.31496062992125984" footer="0.31496062992125984"/>
  <pageSetup paperSize="9" scale="56" orientation="landscape" r:id="rId1"/>
  <headerFooter>
    <oddFooter>&amp;LVersie: mei 2024&amp;C&amp;A&amp;R&amp;P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a95e74-cda3-43cd-b4c1-377ee967ca55">
      <Terms xmlns="http://schemas.microsoft.com/office/infopath/2007/PartnerControls"/>
    </lcf76f155ced4ddcb4097134ff3c332f>
    <TaxCatchAll xmlns="8a78d30a-84df-4209-9174-8bb6dfb42cd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76470C7AE4249B457B56966C11C93" ma:contentTypeVersion="10" ma:contentTypeDescription="Een nieuw document maken." ma:contentTypeScope="" ma:versionID="9318b26006d4b565f6f0936acdc52305">
  <xsd:schema xmlns:xsd="http://www.w3.org/2001/XMLSchema" xmlns:xs="http://www.w3.org/2001/XMLSchema" xmlns:p="http://schemas.microsoft.com/office/2006/metadata/properties" xmlns:ns2="86a95e74-cda3-43cd-b4c1-377ee967ca55" xmlns:ns3="8a78d30a-84df-4209-9174-8bb6dfb42cde" targetNamespace="http://schemas.microsoft.com/office/2006/metadata/properties" ma:root="true" ma:fieldsID="869d722a3ef9acbd3938d38446a2eab9" ns2:_="" ns3:_="">
    <xsd:import namespace="86a95e74-cda3-43cd-b4c1-377ee967ca55"/>
    <xsd:import namespace="8a78d30a-84df-4209-9174-8bb6dfb42c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a95e74-cda3-43cd-b4c1-377ee967ca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eb5d102-68e6-440d-87f4-7086294590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78d30a-84df-4209-9174-8bb6dfb42cd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e62597-2ac4-49c7-afa6-0788305de2de}" ma:internalName="TaxCatchAll" ma:showField="CatchAllData" ma:web="8a78d30a-84df-4209-9174-8bb6dfb42c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753254-2C7A-4B9D-BC8E-0ADAB24260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20E161-B6F8-4296-AE49-055170EFBB55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microsoft.com/office/2006/documentManagement/types"/>
    <ds:schemaRef ds:uri="8a78d30a-84df-4209-9174-8bb6dfb42cde"/>
    <ds:schemaRef ds:uri="http://www.w3.org/XML/1998/namespace"/>
    <ds:schemaRef ds:uri="http://schemas.openxmlformats.org/package/2006/metadata/core-properties"/>
    <ds:schemaRef ds:uri="86a95e74-cda3-43cd-b4c1-377ee967ca55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CC2491B-77E7-4C01-9594-5EEC5EE666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a95e74-cda3-43cd-b4c1-377ee967ca55"/>
    <ds:schemaRef ds:uri="8a78d30a-84df-4209-9174-8bb6dfb42c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15</vt:i4>
      </vt:variant>
      <vt:variant>
        <vt:lpstr>Benoemde bereiken</vt:lpstr>
      </vt:variant>
      <vt:variant>
        <vt:i4>23</vt:i4>
      </vt:variant>
    </vt:vector>
  </HeadingPairs>
  <TitlesOfParts>
    <vt:vector size="38" baseType="lpstr">
      <vt:lpstr>Toelichting begroting</vt:lpstr>
      <vt:lpstr>Subsidiepercentages</vt:lpstr>
      <vt:lpstr>Deelnemersoverzicht</vt:lpstr>
      <vt:lpstr>Projectoverzicht</vt:lpstr>
      <vt:lpstr>Begroting P</vt:lpstr>
      <vt:lpstr>Begroting D1</vt:lpstr>
      <vt:lpstr>Begroting D2</vt:lpstr>
      <vt:lpstr>Begroting D3</vt:lpstr>
      <vt:lpstr>Begroting D4</vt:lpstr>
      <vt:lpstr>Begroting D5</vt:lpstr>
      <vt:lpstr>Begroting D6</vt:lpstr>
      <vt:lpstr>Begroting D7</vt:lpstr>
      <vt:lpstr>Begroting D8</vt:lpstr>
      <vt:lpstr>Begroting D9</vt:lpstr>
      <vt:lpstr>Lijsten</vt:lpstr>
      <vt:lpstr>'Begroting D1'!Afdrukbereik</vt:lpstr>
      <vt:lpstr>'Begroting D2'!Afdrukbereik</vt:lpstr>
      <vt:lpstr>'Begroting D3'!Afdrukbereik</vt:lpstr>
      <vt:lpstr>'Begroting D4'!Afdrukbereik</vt:lpstr>
      <vt:lpstr>'Begroting D5'!Afdrukbereik</vt:lpstr>
      <vt:lpstr>'Begroting D6'!Afdrukbereik</vt:lpstr>
      <vt:lpstr>'Begroting D7'!Afdrukbereik</vt:lpstr>
      <vt:lpstr>'Begroting D8'!Afdrukbereik</vt:lpstr>
      <vt:lpstr>'Begroting P'!Afdrukbereik</vt:lpstr>
      <vt:lpstr>Deelnemersoverzicht!Afdrukbereik</vt:lpstr>
      <vt:lpstr>Subsidiepercentages!Afdrukbereik</vt:lpstr>
      <vt:lpstr>'Toelichting begroting'!Afdrukbereik</vt:lpstr>
      <vt:lpstr>BTW</vt:lpstr>
      <vt:lpstr>deelnemers</vt:lpstr>
      <vt:lpstr>Einddatum</vt:lpstr>
      <vt:lpstr>Inkind</vt:lpstr>
      <vt:lpstr>Loonsystematiek</vt:lpstr>
      <vt:lpstr>MaxSubsidie</vt:lpstr>
      <vt:lpstr>Naamregeling</vt:lpstr>
      <vt:lpstr>Organisatietype</vt:lpstr>
      <vt:lpstr>Sector</vt:lpstr>
      <vt:lpstr>Sponsoren</vt:lpstr>
      <vt:lpstr>Startdatum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2026-09-18T14:15:08Z</dcterms:created>
  <dcterms:modified xsi:type="dcterms:W3CDTF">2026-09-28T12:10:38Z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0x01010068376470C7AE4249B457B56966C11C93</vt:lpwstr>
  </property>
  <property fmtid="{D5CDD505-2E9C-101B-9397-08002B2CF9AE}" pid="3" name="MediaServiceImageTags">
    <vt:lpwstr/>
  </property>
</Properties>
</file>